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9.xml" ContentType="application/vnd.openxmlformats-officedocument.drawing+xml"/>
  <Override PartName="/xl/tables/table17.xml" ContentType="application/vnd.openxmlformats-officedocument.spreadsheetml.table+xml"/>
  <Override PartName="/xl/pivotTables/pivotTable1.xml" ContentType="application/vnd.openxmlformats-officedocument.spreadsheetml.pivotTable+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llianzms-my.sharepoint.com/personal/anass_assri_allianz_com/Documents/Desktop/"/>
    </mc:Choice>
  </mc:AlternateContent>
  <xr:revisionPtr revIDLastSave="21" documentId="8_{26CC775E-0528-4A27-9FE5-D44791583C27}" xr6:coauthVersionLast="47" xr6:coauthVersionMax="47" xr10:uidLastSave="{481EE440-9B8E-467D-AF1D-FB7EDE47A438}"/>
  <bookViews>
    <workbookView xWindow="-108" yWindow="-108" windowWidth="23256" windowHeight="13896" activeTab="11" xr2:uid="{85946B09-ACC0-45E1-B41D-A300947FF1E8}"/>
  </bookViews>
  <sheets>
    <sheet name="Daily Flash NL" sheetId="4" r:id="rId1"/>
    <sheet name="Feuil6" sheetId="12" state="hidden" r:id="rId2"/>
    <sheet name="Daily Flash NL (2)" sheetId="15" state="hidden" r:id="rId3"/>
    <sheet name="Daily Flash NL CBC" sheetId="10" state="hidden" r:id="rId4"/>
    <sheet name="Daily Flash NL (3)" sheetId="17" state="hidden" r:id="rId5"/>
    <sheet name="Daily Flash NL (4)" sheetId="18" state="hidden" r:id="rId6"/>
    <sheet name="Daily Flash NL (5)" sheetId="26" state="hidden" r:id="rId7"/>
    <sheet name="Daily Flash NL (6)" sheetId="27" state="hidden" r:id="rId8"/>
    <sheet name="NS flash" sheetId="24" r:id="rId9"/>
    <sheet name="Daily Storm Data 2" sheetId="8" r:id="rId10"/>
    <sheet name="Feuil2" sheetId="9" state="hidden" r:id="rId11"/>
    <sheet name="CBC" sheetId="11" r:id="rId12"/>
    <sheet name="Monthly Flash" sheetId="7" state="hidden" r:id="rId13"/>
    <sheet name="Daily Forecast" sheetId="6" r:id="rId14"/>
    <sheet name="Feuil5" sheetId="14" r:id="rId15"/>
    <sheet name="trained ford" sheetId="16" r:id="rId16"/>
    <sheet name="Feuil1" sheetId="1" state="hidden" r:id="rId17"/>
    <sheet name="Old based on interval" sheetId="2" state="hidden" r:id="rId18"/>
    <sheet name="Feuil3" sheetId="3" state="hidden" r:id="rId19"/>
  </sheets>
  <externalReferences>
    <externalReference r:id="rId20"/>
  </externalReferences>
  <definedNames>
    <definedName name="_xlnm._FilterDatabase" localSheetId="13" hidden="1">'Daily Forecast'!$A$3:$F$11066</definedName>
  </definedNames>
  <calcPr calcId="191029"/>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3" i="4" l="1"/>
  <c r="A42" i="4"/>
  <c r="A43" i="4"/>
  <c r="A38" i="4"/>
  <c r="A39" i="4" s="1"/>
  <c r="A40" i="4" s="1"/>
  <c r="A41" i="4" s="1"/>
  <c r="F48" i="4"/>
  <c r="F49" i="4"/>
  <c r="F45" i="4"/>
  <c r="F47" i="4"/>
  <c r="F46" i="4"/>
  <c r="F11067" i="6" l="1"/>
  <c r="F11068" i="6"/>
  <c r="F11069" i="6"/>
  <c r="F11070" i="6"/>
  <c r="F11071" i="6"/>
  <c r="F11072" i="6"/>
  <c r="F11073" i="6"/>
  <c r="F11074" i="6"/>
  <c r="F11075" i="6"/>
  <c r="F11076" i="6"/>
  <c r="F11077" i="6"/>
  <c r="F11078" i="6"/>
  <c r="F11079" i="6"/>
  <c r="F11080" i="6"/>
  <c r="F11081" i="6"/>
  <c r="F11082" i="6"/>
  <c r="F11083" i="6"/>
  <c r="F11084" i="6"/>
  <c r="F11085" i="6"/>
  <c r="F11086" i="6"/>
  <c r="F11087" i="6"/>
  <c r="F11088" i="6"/>
  <c r="F11089" i="6"/>
  <c r="F11090" i="6"/>
  <c r="F11091" i="6"/>
  <c r="F11092" i="6"/>
  <c r="F11093" i="6"/>
  <c r="F11094" i="6"/>
  <c r="F11095" i="6"/>
  <c r="F11096" i="6"/>
  <c r="F11097" i="6"/>
  <c r="F11098" i="6"/>
  <c r="F11099" i="6"/>
  <c r="F11100" i="6"/>
  <c r="F11101" i="6"/>
  <c r="F11102" i="6"/>
  <c r="F11103" i="6"/>
  <c r="F11104" i="6"/>
  <c r="F11105" i="6"/>
  <c r="F11106" i="6"/>
  <c r="F11107" i="6"/>
  <c r="F11108" i="6"/>
  <c r="F11109" i="6"/>
  <c r="F11110" i="6"/>
  <c r="F11111" i="6"/>
  <c r="F11112" i="6"/>
  <c r="F11113" i="6"/>
  <c r="F11114" i="6"/>
  <c r="F11115" i="6"/>
  <c r="F11116" i="6"/>
  <c r="F11117" i="6"/>
  <c r="F11118" i="6"/>
  <c r="F11119" i="6"/>
  <c r="F11120" i="6"/>
  <c r="F11121" i="6"/>
  <c r="F11122" i="6"/>
  <c r="F11123" i="6"/>
  <c r="F11124" i="6"/>
  <c r="F11125" i="6"/>
  <c r="F11126" i="6"/>
  <c r="F11127" i="6"/>
  <c r="F11128" i="6"/>
  <c r="F11129" i="6"/>
  <c r="F11130" i="6"/>
  <c r="F11131" i="6"/>
  <c r="F11132" i="6"/>
  <c r="F11133" i="6"/>
  <c r="F11134" i="6"/>
  <c r="F11135" i="6"/>
  <c r="F11136" i="6"/>
  <c r="F11137" i="6"/>
  <c r="F11138" i="6"/>
  <c r="F11139" i="6"/>
  <c r="F11140" i="6"/>
  <c r="F11141" i="6"/>
  <c r="F11142" i="6"/>
  <c r="F11143" i="6"/>
  <c r="F11144" i="6"/>
  <c r="F11145" i="6"/>
  <c r="F11146" i="6"/>
  <c r="F11147" i="6"/>
  <c r="F11148" i="6"/>
  <c r="F11149" i="6"/>
  <c r="F11150" i="6"/>
  <c r="F11151" i="6"/>
  <c r="F11152" i="6"/>
  <c r="F11153" i="6"/>
  <c r="F11154" i="6"/>
  <c r="F11155" i="6"/>
  <c r="F11156" i="6"/>
  <c r="F11157" i="6"/>
  <c r="F11158" i="6"/>
  <c r="F11159" i="6"/>
  <c r="F11160" i="6"/>
  <c r="F11161" i="6"/>
  <c r="F11162" i="6"/>
  <c r="F11163" i="6"/>
  <c r="F11164" i="6"/>
  <c r="F11165" i="6"/>
  <c r="F11166" i="6"/>
  <c r="F11167" i="6"/>
  <c r="F11168" i="6"/>
  <c r="F11169" i="6"/>
  <c r="F11170" i="6"/>
  <c r="F11171" i="6"/>
  <c r="F11172" i="6"/>
  <c r="F11173" i="6"/>
  <c r="F11174" i="6"/>
  <c r="F11175" i="6"/>
  <c r="F11176" i="6"/>
  <c r="F11177" i="6"/>
  <c r="F11178" i="6"/>
  <c r="F11179" i="6"/>
  <c r="F11180" i="6"/>
  <c r="F11181" i="6"/>
  <c r="F11182" i="6"/>
  <c r="F11183" i="6"/>
  <c r="F11184" i="6"/>
  <c r="F11185" i="6"/>
  <c r="F11186" i="6"/>
  <c r="F11187" i="6"/>
  <c r="F11188" i="6"/>
  <c r="F11189" i="6"/>
  <c r="F11190" i="6"/>
  <c r="F11191" i="6"/>
  <c r="F11192" i="6"/>
  <c r="F11193" i="6"/>
  <c r="F11194" i="6"/>
  <c r="F11195" i="6"/>
  <c r="F11196" i="6"/>
  <c r="F11197" i="6"/>
  <c r="F11198" i="6"/>
  <c r="F11199" i="6"/>
  <c r="F11200" i="6"/>
  <c r="F11201" i="6"/>
  <c r="F11202" i="6"/>
  <c r="F11203" i="6"/>
  <c r="F11204" i="6"/>
  <c r="F11205" i="6"/>
  <c r="F11206" i="6"/>
  <c r="F11207" i="6"/>
  <c r="F11208" i="6"/>
  <c r="F11209" i="6"/>
  <c r="F11210" i="6"/>
  <c r="F11211" i="6"/>
  <c r="F11212" i="6"/>
  <c r="F11213" i="6"/>
  <c r="F11214" i="6"/>
  <c r="F11215" i="6"/>
  <c r="F11216" i="6"/>
  <c r="F11217" i="6"/>
  <c r="F11218" i="6"/>
  <c r="F11219" i="6"/>
  <c r="F11220" i="6"/>
  <c r="F11221" i="6"/>
  <c r="F11222" i="6"/>
  <c r="F11223" i="6"/>
  <c r="F11224" i="6"/>
  <c r="F11225" i="6"/>
  <c r="F11226" i="6"/>
  <c r="F11227" i="6"/>
  <c r="F11228" i="6"/>
  <c r="F11229" i="6"/>
  <c r="F11230" i="6"/>
  <c r="F11231" i="6"/>
  <c r="F11232" i="6"/>
  <c r="F11233" i="6"/>
  <c r="F11234" i="6"/>
  <c r="F11235" i="6"/>
  <c r="F11236" i="6"/>
  <c r="F11237" i="6"/>
  <c r="F11238" i="6"/>
  <c r="F11239" i="6"/>
  <c r="F11240" i="6"/>
  <c r="F11241" i="6"/>
  <c r="F11242" i="6"/>
  <c r="F11243" i="6"/>
  <c r="F11244" i="6"/>
  <c r="F11245" i="6"/>
  <c r="F11246" i="6"/>
  <c r="F11247" i="6"/>
  <c r="F11248" i="6"/>
  <c r="F11249" i="6"/>
  <c r="F11250" i="6"/>
  <c r="F11251" i="6"/>
  <c r="F11252" i="6"/>
  <c r="F11253" i="6"/>
  <c r="F11254" i="6"/>
  <c r="F11255" i="6"/>
  <c r="F11256" i="6"/>
  <c r="F11257" i="6"/>
  <c r="F11258" i="6"/>
  <c r="F11259" i="6"/>
  <c r="F11260" i="6"/>
  <c r="F11261" i="6"/>
  <c r="F11262" i="6"/>
  <c r="F11263" i="6"/>
  <c r="F11264" i="6"/>
  <c r="F11265" i="6"/>
  <c r="F11266" i="6"/>
  <c r="F11267" i="6"/>
  <c r="F11268" i="6"/>
  <c r="F11269" i="6"/>
  <c r="F11270" i="6"/>
  <c r="F11271" i="6"/>
  <c r="F11272" i="6"/>
  <c r="F11273" i="6"/>
  <c r="F11274" i="6"/>
  <c r="F11275" i="6"/>
  <c r="F11276" i="6"/>
  <c r="F11277" i="6"/>
  <c r="F11278" i="6"/>
  <c r="F11279" i="6"/>
  <c r="F11280" i="6"/>
  <c r="F11281" i="6"/>
  <c r="F11282" i="6"/>
  <c r="F11283" i="6"/>
  <c r="F11284" i="6"/>
  <c r="F11285" i="6"/>
  <c r="F11286" i="6"/>
  <c r="F11287" i="6"/>
  <c r="F11288" i="6"/>
  <c r="F11289" i="6"/>
  <c r="F11290" i="6"/>
  <c r="F11291" i="6"/>
  <c r="F11292" i="6"/>
  <c r="F11293" i="6"/>
  <c r="F11294" i="6"/>
  <c r="F11295" i="6"/>
  <c r="F11296" i="6"/>
  <c r="F11297" i="6"/>
  <c r="F11298" i="6"/>
  <c r="F11299" i="6"/>
  <c r="F11300" i="6"/>
  <c r="F11301" i="6"/>
  <c r="F11302" i="6"/>
  <c r="F11303" i="6"/>
  <c r="F11304" i="6"/>
  <c r="F11305" i="6"/>
  <c r="F11306" i="6"/>
  <c r="F11307" i="6"/>
  <c r="F11308" i="6"/>
  <c r="F11309" i="6"/>
  <c r="F11310" i="6"/>
  <c r="F11311" i="6"/>
  <c r="F11312" i="6"/>
  <c r="F11313" i="6"/>
  <c r="F11314" i="6"/>
  <c r="F11315" i="6"/>
  <c r="F11316" i="6"/>
  <c r="F11317" i="6"/>
  <c r="F11318" i="6"/>
  <c r="F11319" i="6"/>
  <c r="F11320" i="6"/>
  <c r="F11321" i="6"/>
  <c r="F11322" i="6"/>
  <c r="F11323" i="6"/>
  <c r="F11324" i="6"/>
  <c r="F11325" i="6"/>
  <c r="F11326" i="6"/>
  <c r="F11327" i="6"/>
  <c r="F11328" i="6"/>
  <c r="F11329" i="6"/>
  <c r="F11330" i="6"/>
  <c r="F11331" i="6"/>
  <c r="F11332" i="6"/>
  <c r="F11333" i="6"/>
  <c r="F11334" i="6"/>
  <c r="F11335" i="6"/>
  <c r="F11336" i="6"/>
  <c r="F11337" i="6"/>
  <c r="F11338" i="6"/>
  <c r="F11339" i="6"/>
  <c r="F11340" i="6"/>
  <c r="F11341" i="6"/>
  <c r="F11342" i="6"/>
  <c r="F11343" i="6"/>
  <c r="F11344" i="6"/>
  <c r="F11345" i="6"/>
  <c r="F11346" i="6"/>
  <c r="F11347" i="6"/>
  <c r="F11348" i="6"/>
  <c r="F11349" i="6"/>
  <c r="F11350" i="6"/>
  <c r="F11351" i="6"/>
  <c r="F11352" i="6"/>
  <c r="F11353" i="6"/>
  <c r="F11354" i="6"/>
  <c r="F11355" i="6"/>
  <c r="F11356" i="6"/>
  <c r="F11357" i="6"/>
  <c r="F11358" i="6"/>
  <c r="F11359" i="6"/>
  <c r="F11360" i="6"/>
  <c r="F11361" i="6"/>
  <c r="F11362" i="6"/>
  <c r="F11363" i="6"/>
  <c r="F11364" i="6"/>
  <c r="F11365" i="6"/>
  <c r="F11366" i="6"/>
  <c r="F11367" i="6"/>
  <c r="F11368" i="6"/>
  <c r="F11369" i="6"/>
  <c r="F11370" i="6"/>
  <c r="F11371" i="6"/>
  <c r="F11372" i="6"/>
  <c r="F11373" i="6"/>
  <c r="F11374" i="6"/>
  <c r="F11375" i="6"/>
  <c r="F11376" i="6"/>
  <c r="F11377" i="6"/>
  <c r="F11378" i="6"/>
  <c r="F11379" i="6"/>
  <c r="F11380" i="6"/>
  <c r="F11381" i="6"/>
  <c r="F11382" i="6"/>
  <c r="F11383" i="6"/>
  <c r="F11384" i="6"/>
  <c r="F11385" i="6"/>
  <c r="F11386" i="6"/>
  <c r="F11387" i="6"/>
  <c r="F11388" i="6"/>
  <c r="F11389" i="6"/>
  <c r="F11390" i="6"/>
  <c r="F11391" i="6"/>
  <c r="F11392" i="6"/>
  <c r="F11393" i="6"/>
  <c r="F11394" i="6"/>
  <c r="F11395" i="6"/>
  <c r="F11396" i="6"/>
  <c r="F11397" i="6"/>
  <c r="F11398" i="6"/>
  <c r="F11399" i="6"/>
  <c r="F11400" i="6"/>
  <c r="F11401" i="6"/>
  <c r="F11402" i="6"/>
  <c r="F11403" i="6"/>
  <c r="F11404" i="6"/>
  <c r="F11405" i="6"/>
  <c r="F11406" i="6"/>
  <c r="F11407" i="6"/>
  <c r="F11408" i="6"/>
  <c r="F11409" i="6"/>
  <c r="F11410" i="6"/>
  <c r="F11411" i="6"/>
  <c r="F11412" i="6"/>
  <c r="F11413" i="6"/>
  <c r="F11414" i="6"/>
  <c r="F11415" i="6"/>
  <c r="F11416" i="6"/>
  <c r="F11417" i="6"/>
  <c r="F11418" i="6"/>
  <c r="F11419" i="6"/>
  <c r="F11420" i="6"/>
  <c r="F11421" i="6"/>
  <c r="F11422" i="6"/>
  <c r="F11423" i="6"/>
  <c r="F11424" i="6"/>
  <c r="F11425" i="6"/>
  <c r="F11426" i="6"/>
  <c r="F11427" i="6"/>
  <c r="F11428" i="6"/>
  <c r="F11429" i="6"/>
  <c r="F11430" i="6"/>
  <c r="F11431" i="6"/>
  <c r="F11432" i="6"/>
  <c r="F11433" i="6"/>
  <c r="F11434" i="6"/>
  <c r="F11435" i="6"/>
  <c r="F11436" i="6"/>
  <c r="F11437" i="6"/>
  <c r="F11438" i="6"/>
  <c r="F11439" i="6"/>
  <c r="F11440" i="6"/>
  <c r="F11441" i="6"/>
  <c r="F11442" i="6"/>
  <c r="F11443" i="6"/>
  <c r="F11444" i="6"/>
  <c r="F11445" i="6"/>
  <c r="F11446" i="6"/>
  <c r="F11447" i="6"/>
  <c r="F11448" i="6"/>
  <c r="F11449" i="6"/>
  <c r="F11450" i="6"/>
  <c r="F11451" i="6"/>
  <c r="F11452" i="6"/>
  <c r="F11453" i="6"/>
  <c r="F11454" i="6"/>
  <c r="F11455" i="6"/>
  <c r="F11456" i="6"/>
  <c r="F11457" i="6"/>
  <c r="F11458" i="6"/>
  <c r="F11459" i="6"/>
  <c r="F11460" i="6"/>
  <c r="F11461" i="6"/>
  <c r="F11462" i="6"/>
  <c r="F11463" i="6"/>
  <c r="F11464" i="6"/>
  <c r="F11465" i="6"/>
  <c r="F11466" i="6"/>
  <c r="F11467" i="6"/>
  <c r="F11468" i="6"/>
  <c r="F11469" i="6"/>
  <c r="F11470" i="6"/>
  <c r="F11471" i="6"/>
  <c r="F11472" i="6"/>
  <c r="F11473" i="6"/>
  <c r="F11474" i="6"/>
  <c r="F11475" i="6"/>
  <c r="F11476" i="6"/>
  <c r="F11477" i="6"/>
  <c r="F11478" i="6"/>
  <c r="F11479" i="6"/>
  <c r="F11480" i="6"/>
  <c r="F11481" i="6"/>
  <c r="F11482" i="6"/>
  <c r="F11483" i="6"/>
  <c r="F11484" i="6"/>
  <c r="F11485" i="6"/>
  <c r="F11486" i="6"/>
  <c r="F11487" i="6"/>
  <c r="F11488" i="6"/>
  <c r="F11489" i="6"/>
  <c r="F11490" i="6"/>
  <c r="F11491" i="6"/>
  <c r="F11492" i="6"/>
  <c r="F11493" i="6"/>
  <c r="F11494" i="6"/>
  <c r="F11495" i="6"/>
  <c r="F11496" i="6"/>
  <c r="F11497" i="6"/>
  <c r="F11498" i="6"/>
  <c r="F11499" i="6"/>
  <c r="F11500" i="6"/>
  <c r="F11501" i="6"/>
  <c r="F11502" i="6"/>
  <c r="F11503" i="6"/>
  <c r="F11504" i="6"/>
  <c r="F11505" i="6"/>
  <c r="F11506" i="6"/>
  <c r="F11507" i="6"/>
  <c r="F11508" i="6"/>
  <c r="F11509" i="6"/>
  <c r="F11510" i="6"/>
  <c r="F11511" i="6"/>
  <c r="F11512" i="6"/>
  <c r="F11513" i="6"/>
  <c r="F11514" i="6"/>
  <c r="F11515" i="6"/>
  <c r="F11516" i="6"/>
  <c r="F11517" i="6"/>
  <c r="F11518" i="6"/>
  <c r="F11519" i="6"/>
  <c r="F11520" i="6"/>
  <c r="F11521" i="6"/>
  <c r="F11522" i="6"/>
  <c r="F11523" i="6"/>
  <c r="F11524" i="6"/>
  <c r="F11525" i="6"/>
  <c r="F11526" i="6"/>
  <c r="F11527" i="6"/>
  <c r="F11528" i="6"/>
  <c r="F11529" i="6"/>
  <c r="F11530" i="6"/>
  <c r="F11531" i="6"/>
  <c r="F11532" i="6"/>
  <c r="F11533" i="6"/>
  <c r="F11534" i="6"/>
  <c r="F11535" i="6"/>
  <c r="F11536" i="6"/>
  <c r="F11537" i="6"/>
  <c r="F11538" i="6"/>
  <c r="F11539" i="6"/>
  <c r="F11540" i="6"/>
  <c r="F11541" i="6"/>
  <c r="F11542" i="6"/>
  <c r="F11543" i="6"/>
  <c r="F11544" i="6"/>
  <c r="F11545" i="6"/>
  <c r="F11546" i="6"/>
  <c r="F11547" i="6"/>
  <c r="F11548" i="6"/>
  <c r="F11549" i="6"/>
  <c r="F11550" i="6"/>
  <c r="F11551" i="6"/>
  <c r="F11552" i="6"/>
  <c r="F11553" i="6"/>
  <c r="F11554" i="6"/>
  <c r="F11555" i="6"/>
  <c r="F11556" i="6"/>
  <c r="F11557" i="6"/>
  <c r="F11558" i="6"/>
  <c r="F11559" i="6"/>
  <c r="F11560" i="6"/>
  <c r="F11561" i="6"/>
  <c r="F11562" i="6"/>
  <c r="F11563" i="6"/>
  <c r="F11564" i="6"/>
  <c r="F11565" i="6"/>
  <c r="F11566" i="6"/>
  <c r="F11567" i="6"/>
  <c r="F11568" i="6"/>
  <c r="F11569" i="6"/>
  <c r="F11570" i="6"/>
  <c r="F11571" i="6"/>
  <c r="F11572" i="6"/>
  <c r="F11573" i="6"/>
  <c r="F11574" i="6"/>
  <c r="F11575" i="6"/>
  <c r="F11576" i="6"/>
  <c r="F11577" i="6"/>
  <c r="F11578" i="6"/>
  <c r="F11579" i="6"/>
  <c r="F11580" i="6"/>
  <c r="F11581" i="6"/>
  <c r="F11582" i="6"/>
  <c r="F11583" i="6"/>
  <c r="F11584" i="6"/>
  <c r="F11585" i="6"/>
  <c r="F11586" i="6"/>
  <c r="F11587" i="6"/>
  <c r="F11588" i="6"/>
  <c r="F11589" i="6"/>
  <c r="F11590" i="6"/>
  <c r="F11591" i="6"/>
  <c r="F11592" i="6"/>
  <c r="F11593" i="6"/>
  <c r="F11594" i="6"/>
  <c r="F11595" i="6"/>
  <c r="F11596" i="6"/>
  <c r="F11597" i="6"/>
  <c r="F11598" i="6"/>
  <c r="F11599" i="6"/>
  <c r="F11600" i="6"/>
  <c r="F11601" i="6"/>
  <c r="F11602" i="6"/>
  <c r="F11603" i="6"/>
  <c r="F11604" i="6"/>
  <c r="F11605" i="6"/>
  <c r="F11606" i="6"/>
  <c r="F11607" i="6"/>
  <c r="F11608" i="6"/>
  <c r="F11609" i="6"/>
  <c r="F11610" i="6"/>
  <c r="F11611" i="6"/>
  <c r="F11612" i="6"/>
  <c r="F11613" i="6"/>
  <c r="F11614" i="6"/>
  <c r="F11615" i="6"/>
  <c r="F11616" i="6"/>
  <c r="F11617" i="6"/>
  <c r="F11618" i="6"/>
  <c r="F11619" i="6"/>
  <c r="F11620" i="6"/>
  <c r="F11621" i="6"/>
  <c r="F11622" i="6"/>
  <c r="F11623" i="6"/>
  <c r="F11624" i="6"/>
  <c r="F11625" i="6"/>
  <c r="F11626" i="6"/>
  <c r="F11627" i="6"/>
  <c r="F11628" i="6"/>
  <c r="F11629" i="6"/>
  <c r="F11630" i="6"/>
  <c r="F11631" i="6"/>
  <c r="F11632" i="6"/>
  <c r="F11633" i="6"/>
  <c r="F11634" i="6"/>
  <c r="F11635" i="6"/>
  <c r="F11636" i="6"/>
  <c r="F11637" i="6"/>
  <c r="F11638" i="6"/>
  <c r="F11639" i="6"/>
  <c r="F11640" i="6"/>
  <c r="F11641" i="6"/>
  <c r="F11642" i="6"/>
  <c r="F11643" i="6"/>
  <c r="F11644" i="6"/>
  <c r="F11645" i="6"/>
  <c r="F11646" i="6"/>
  <c r="F11647" i="6"/>
  <c r="F11648" i="6"/>
  <c r="F11649" i="6"/>
  <c r="F11650" i="6"/>
  <c r="F11651" i="6"/>
  <c r="F11652" i="6"/>
  <c r="F11653" i="6"/>
  <c r="F11654" i="6"/>
  <c r="F11655" i="6"/>
  <c r="F11656" i="6"/>
  <c r="F11657" i="6"/>
  <c r="F11658" i="6"/>
  <c r="F11659" i="6"/>
  <c r="F11660" i="6"/>
  <c r="F11661" i="6"/>
  <c r="F11662" i="6"/>
  <c r="F11663" i="6"/>
  <c r="F11664" i="6"/>
  <c r="F11665" i="6"/>
  <c r="F11666" i="6"/>
  <c r="F11667" i="6"/>
  <c r="F11668" i="6"/>
  <c r="F11669" i="6"/>
  <c r="F11670" i="6"/>
  <c r="F11671" i="6"/>
  <c r="F11672" i="6"/>
  <c r="F11673" i="6"/>
  <c r="F11674" i="6"/>
  <c r="F11675" i="6"/>
  <c r="F11676" i="6"/>
  <c r="F11677" i="6"/>
  <c r="F11678" i="6"/>
  <c r="F11679" i="6"/>
  <c r="F11680" i="6"/>
  <c r="F11681" i="6"/>
  <c r="F11682" i="6"/>
  <c r="F11683" i="6"/>
  <c r="F11684" i="6"/>
  <c r="F11685" i="6"/>
  <c r="F11686" i="6"/>
  <c r="F11687" i="6"/>
  <c r="F11688" i="6"/>
  <c r="F11689" i="6"/>
  <c r="F11690" i="6"/>
  <c r="F11691" i="6"/>
  <c r="F11692" i="6"/>
  <c r="F11693" i="6"/>
  <c r="F11694" i="6"/>
  <c r="F11695" i="6"/>
  <c r="F11696" i="6"/>
  <c r="F11697" i="6"/>
  <c r="F11698" i="6"/>
  <c r="F11699" i="6"/>
  <c r="F11700" i="6"/>
  <c r="F11701" i="6"/>
  <c r="F11702" i="6"/>
  <c r="F11703" i="6"/>
  <c r="F11704" i="6"/>
  <c r="F11705" i="6"/>
  <c r="F11706" i="6"/>
  <c r="F11707" i="6"/>
  <c r="F11708" i="6"/>
  <c r="F11709" i="6"/>
  <c r="F11710" i="6"/>
  <c r="F11711" i="6"/>
  <c r="F11712" i="6"/>
  <c r="F11713" i="6"/>
  <c r="F11714" i="6"/>
  <c r="F11715" i="6"/>
  <c r="F11716" i="6"/>
  <c r="F11717" i="6"/>
  <c r="F11718" i="6"/>
  <c r="F11719" i="6"/>
  <c r="F11720" i="6"/>
  <c r="F11721" i="6"/>
  <c r="F11722" i="6"/>
  <c r="F11723" i="6"/>
  <c r="F11724" i="6"/>
  <c r="F11725" i="6"/>
  <c r="F11726" i="6"/>
  <c r="F11727" i="6"/>
  <c r="F11728" i="6"/>
  <c r="F11729" i="6"/>
  <c r="F11730" i="6"/>
  <c r="F11731" i="6"/>
  <c r="F11732" i="6"/>
  <c r="F11733" i="6"/>
  <c r="F11734" i="6"/>
  <c r="F11735" i="6"/>
  <c r="F11736" i="6"/>
  <c r="F11737" i="6"/>
  <c r="F11738" i="6"/>
  <c r="F11739" i="6"/>
  <c r="F11740" i="6"/>
  <c r="F11741" i="6"/>
  <c r="F11742" i="6"/>
  <c r="F11743" i="6"/>
  <c r="F11744" i="6"/>
  <c r="F11745" i="6"/>
  <c r="F11746" i="6"/>
  <c r="F11747" i="6"/>
  <c r="F11748" i="6"/>
  <c r="F11749" i="6"/>
  <c r="F11750" i="6"/>
  <c r="F11751" i="6"/>
  <c r="F11752" i="6"/>
  <c r="F11753" i="6"/>
  <c r="F11754" i="6"/>
  <c r="F11755" i="6"/>
  <c r="F11756" i="6"/>
  <c r="F11757" i="6"/>
  <c r="F11758" i="6"/>
  <c r="F11759" i="6"/>
  <c r="F11760" i="6"/>
  <c r="F11761" i="6"/>
  <c r="F11762" i="6"/>
  <c r="F11763" i="6"/>
  <c r="F11764" i="6"/>
  <c r="F11765" i="6"/>
  <c r="F11766" i="6"/>
  <c r="F11767" i="6"/>
  <c r="F11768" i="6"/>
  <c r="F11769" i="6"/>
  <c r="F11770" i="6"/>
  <c r="F11771" i="6"/>
  <c r="F11772" i="6"/>
  <c r="F11773" i="6"/>
  <c r="F11774" i="6"/>
  <c r="F11775" i="6"/>
  <c r="F11776" i="6"/>
  <c r="F11777" i="6"/>
  <c r="F11778" i="6"/>
  <c r="F11779" i="6"/>
  <c r="F11780" i="6"/>
  <c r="F11781" i="6"/>
  <c r="F11782" i="6"/>
  <c r="F11783" i="6"/>
  <c r="F11784" i="6"/>
  <c r="F11785" i="6"/>
  <c r="F11786" i="6"/>
  <c r="F11787" i="6"/>
  <c r="F11788" i="6"/>
  <c r="F11789" i="6"/>
  <c r="F11790" i="6"/>
  <c r="F11791" i="6"/>
  <c r="F11792" i="6"/>
  <c r="F11793" i="6"/>
  <c r="F11794" i="6"/>
  <c r="F11795" i="6"/>
  <c r="F11796" i="6"/>
  <c r="F11797" i="6"/>
  <c r="F11798" i="6"/>
  <c r="F11799" i="6"/>
  <c r="F11800" i="6"/>
  <c r="F11801" i="6"/>
  <c r="F11802" i="6"/>
  <c r="F11803" i="6"/>
  <c r="F11804" i="6"/>
  <c r="F11805" i="6"/>
  <c r="F11806" i="6"/>
  <c r="F11807" i="6"/>
  <c r="F11808" i="6"/>
  <c r="F11809" i="6"/>
  <c r="F11810" i="6"/>
  <c r="F11811" i="6"/>
  <c r="F11812" i="6"/>
  <c r="F11813" i="6"/>
  <c r="F11814" i="6"/>
  <c r="F11815" i="6"/>
  <c r="F11816" i="6"/>
  <c r="F11817" i="6"/>
  <c r="F11818" i="6"/>
  <c r="F11819" i="6"/>
  <c r="F11820" i="6"/>
  <c r="F11821" i="6"/>
  <c r="F11822" i="6"/>
  <c r="F11823" i="6"/>
  <c r="F11824" i="6"/>
  <c r="F11825" i="6"/>
  <c r="F11826" i="6"/>
  <c r="F11827" i="6"/>
  <c r="F11828" i="6"/>
  <c r="F11829" i="6"/>
  <c r="F11830" i="6"/>
  <c r="F11831" i="6"/>
  <c r="F11832" i="6"/>
  <c r="F11833" i="6"/>
  <c r="F11834" i="6"/>
  <c r="F11835" i="6"/>
  <c r="F11836" i="6"/>
  <c r="F11837" i="6"/>
  <c r="F11838" i="6"/>
  <c r="F11839" i="6"/>
  <c r="F11840" i="6"/>
  <c r="F11841" i="6"/>
  <c r="F11842" i="6"/>
  <c r="F11843" i="6"/>
  <c r="F11844" i="6"/>
  <c r="F11845" i="6"/>
  <c r="F11846" i="6"/>
  <c r="F11847" i="6"/>
  <c r="F11848" i="6"/>
  <c r="F11849" i="6"/>
  <c r="F11850" i="6"/>
  <c r="F11851" i="6"/>
  <c r="F11852" i="6"/>
  <c r="F11853" i="6"/>
  <c r="F11854" i="6"/>
  <c r="F11855" i="6"/>
  <c r="F11856" i="6"/>
  <c r="F11857" i="6"/>
  <c r="F11858" i="6"/>
  <c r="F11859" i="6"/>
  <c r="F11860" i="6"/>
  <c r="F11861" i="6"/>
  <c r="F11862" i="6"/>
  <c r="F11863" i="6"/>
  <c r="F11864" i="6"/>
  <c r="F11865" i="6"/>
  <c r="F11866" i="6"/>
  <c r="F11867" i="6"/>
  <c r="F11868" i="6"/>
  <c r="F11869" i="6"/>
  <c r="F11870" i="6"/>
  <c r="F11871" i="6"/>
  <c r="F11872" i="6"/>
  <c r="F11873" i="6"/>
  <c r="F11874" i="6"/>
  <c r="F11875" i="6"/>
  <c r="F11876" i="6"/>
  <c r="F11877" i="6"/>
  <c r="F11878" i="6"/>
  <c r="F11879" i="6"/>
  <c r="F11880" i="6"/>
  <c r="F11881" i="6"/>
  <c r="F11882" i="6"/>
  <c r="F11883" i="6"/>
  <c r="F11884" i="6"/>
  <c r="F11885" i="6"/>
  <c r="F11886" i="6"/>
  <c r="F11887" i="6"/>
  <c r="F11888" i="6"/>
  <c r="F11889" i="6"/>
  <c r="F11890" i="6"/>
  <c r="F11891" i="6"/>
  <c r="F11892" i="6"/>
  <c r="F11893" i="6"/>
  <c r="F11894" i="6"/>
  <c r="F11895" i="6"/>
  <c r="F11896" i="6"/>
  <c r="F11897" i="6"/>
  <c r="F11898" i="6"/>
  <c r="F11899" i="6"/>
  <c r="F11900" i="6"/>
  <c r="F11901" i="6"/>
  <c r="F11902" i="6"/>
  <c r="F11903" i="6"/>
  <c r="F11904" i="6"/>
  <c r="F11905" i="6"/>
  <c r="F11906" i="6"/>
  <c r="F11907" i="6"/>
  <c r="F11908" i="6"/>
  <c r="F11909" i="6"/>
  <c r="F11910" i="6"/>
  <c r="F11911" i="6"/>
  <c r="F11912" i="6"/>
  <c r="F11913" i="6"/>
  <c r="F11914" i="6"/>
  <c r="F11915" i="6"/>
  <c r="F11916" i="6"/>
  <c r="F11917" i="6"/>
  <c r="F11918" i="6"/>
  <c r="F11919" i="6"/>
  <c r="F11920" i="6"/>
  <c r="F11921" i="6"/>
  <c r="F11922" i="6"/>
  <c r="F11923" i="6"/>
  <c r="F11924" i="6"/>
  <c r="F11925" i="6"/>
  <c r="F11926" i="6"/>
  <c r="F11927" i="6"/>
  <c r="F11928" i="6"/>
  <c r="F11929" i="6"/>
  <c r="F11930" i="6"/>
  <c r="F11931" i="6"/>
  <c r="F11932" i="6"/>
  <c r="F11933" i="6"/>
  <c r="F11934" i="6"/>
  <c r="F11935" i="6"/>
  <c r="F11936" i="6"/>
  <c r="F11937" i="6"/>
  <c r="F11938" i="6"/>
  <c r="F11939" i="6"/>
  <c r="F11940" i="6"/>
  <c r="F11941" i="6"/>
  <c r="F11942" i="6"/>
  <c r="F11943" i="6"/>
  <c r="F11944" i="6"/>
  <c r="F11945" i="6"/>
  <c r="F11946" i="6"/>
  <c r="F11947" i="6"/>
  <c r="F11948" i="6"/>
  <c r="F11949" i="6"/>
  <c r="F11950" i="6"/>
  <c r="F11951" i="6"/>
  <c r="F11952" i="6"/>
  <c r="F11953" i="6"/>
  <c r="F11954" i="6"/>
  <c r="F11955" i="6"/>
  <c r="F11956" i="6"/>
  <c r="F11957" i="6"/>
  <c r="F11958" i="6"/>
  <c r="F11959" i="6"/>
  <c r="F11960" i="6"/>
  <c r="F11961" i="6"/>
  <c r="F11962" i="6"/>
  <c r="F11963" i="6"/>
  <c r="F11964" i="6"/>
  <c r="F11965" i="6"/>
  <c r="F11966" i="6"/>
  <c r="F11967" i="6"/>
  <c r="F11968" i="6"/>
  <c r="F11969" i="6"/>
  <c r="F11970" i="6"/>
  <c r="F11971" i="6"/>
  <c r="F11972" i="6"/>
  <c r="F11973" i="6"/>
  <c r="F11974" i="6"/>
  <c r="F11975" i="6"/>
  <c r="F11976" i="6"/>
  <c r="F11977" i="6"/>
  <c r="F11978" i="6"/>
  <c r="F11979" i="6"/>
  <c r="F11980" i="6"/>
  <c r="F11981" i="6"/>
  <c r="F11982" i="6"/>
  <c r="F11983" i="6"/>
  <c r="F11984" i="6"/>
  <c r="F11985" i="6"/>
  <c r="F11986" i="6"/>
  <c r="F11987" i="6"/>
  <c r="F11988" i="6"/>
  <c r="F11989" i="6"/>
  <c r="F11990" i="6"/>
  <c r="F11991" i="6"/>
  <c r="F11992" i="6"/>
  <c r="F11993" i="6"/>
  <c r="F11994" i="6"/>
  <c r="F11995" i="6"/>
  <c r="F11996" i="6"/>
  <c r="F11997" i="6"/>
  <c r="F11998" i="6"/>
  <c r="F11999" i="6"/>
  <c r="F12000" i="6"/>
  <c r="F12001" i="6"/>
  <c r="F12002" i="6"/>
  <c r="F12003" i="6"/>
  <c r="F12004" i="6"/>
  <c r="F12005" i="6"/>
  <c r="F12006" i="6"/>
  <c r="F12007" i="6"/>
  <c r="F12008" i="6"/>
  <c r="F12009" i="6"/>
  <c r="F12010" i="6"/>
  <c r="F12011" i="6"/>
  <c r="F12012" i="6"/>
  <c r="F12013" i="6"/>
  <c r="F12014" i="6"/>
  <c r="F12015" i="6"/>
  <c r="F12016" i="6"/>
  <c r="F12017" i="6"/>
  <c r="F12018" i="6"/>
  <c r="F12019" i="6"/>
  <c r="F12020" i="6"/>
  <c r="F12021" i="6"/>
  <c r="F12022" i="6"/>
  <c r="F12023" i="6"/>
  <c r="F12024" i="6"/>
  <c r="F12025" i="6"/>
  <c r="F12026" i="6"/>
  <c r="F12027" i="6"/>
  <c r="F12028" i="6"/>
  <c r="F12029" i="6"/>
  <c r="F12030" i="6"/>
  <c r="F12031" i="6"/>
  <c r="F12032" i="6"/>
  <c r="F12033" i="6"/>
  <c r="F12034" i="6"/>
  <c r="F12035" i="6"/>
  <c r="F12036" i="6"/>
  <c r="F12037" i="6"/>
  <c r="F12038" i="6"/>
  <c r="F12039" i="6"/>
  <c r="F12040" i="6"/>
  <c r="F12041" i="6"/>
  <c r="F12042" i="6"/>
  <c r="F12043" i="6"/>
  <c r="F12044" i="6"/>
  <c r="F12045" i="6"/>
  <c r="F12046" i="6"/>
  <c r="F12047" i="6"/>
  <c r="F12048" i="6"/>
  <c r="F12049" i="6"/>
  <c r="F12050" i="6"/>
  <c r="F12051" i="6"/>
  <c r="F12052" i="6"/>
  <c r="F12053" i="6"/>
  <c r="F12054" i="6"/>
  <c r="F12055" i="6"/>
  <c r="F12056" i="6"/>
  <c r="F12057" i="6"/>
  <c r="F12058" i="6"/>
  <c r="F12059" i="6"/>
  <c r="F12060" i="6"/>
  <c r="F12061" i="6"/>
  <c r="F12062" i="6"/>
  <c r="F12063" i="6"/>
  <c r="F12064" i="6"/>
  <c r="F12065" i="6"/>
  <c r="F12066" i="6"/>
  <c r="F12067" i="6"/>
  <c r="F12068" i="6"/>
  <c r="F12069" i="6"/>
  <c r="F12070" i="6"/>
  <c r="F12071" i="6"/>
  <c r="F12072" i="6"/>
  <c r="F12073" i="6"/>
  <c r="F12074" i="6"/>
  <c r="F12075" i="6"/>
  <c r="F12076" i="6"/>
  <c r="F12077" i="6"/>
  <c r="F12078" i="6"/>
  <c r="F12079" i="6"/>
  <c r="F12080" i="6"/>
  <c r="F12081" i="6"/>
  <c r="F12082" i="6"/>
  <c r="F12083" i="6"/>
  <c r="F12084" i="6"/>
  <c r="F12085" i="6"/>
  <c r="F12086" i="6"/>
  <c r="F12087" i="6"/>
  <c r="F12088" i="6"/>
  <c r="F12089" i="6"/>
  <c r="F12090" i="6"/>
  <c r="F12091" i="6"/>
  <c r="F12092" i="6"/>
  <c r="F12093" i="6"/>
  <c r="F12094" i="6"/>
  <c r="F12095" i="6"/>
  <c r="F12096" i="6"/>
  <c r="F12097" i="6"/>
  <c r="F12098" i="6"/>
  <c r="F12099" i="6"/>
  <c r="F12100" i="6"/>
  <c r="F12101" i="6"/>
  <c r="F12102" i="6"/>
  <c r="F12103" i="6"/>
  <c r="F12104" i="6"/>
  <c r="F12105" i="6"/>
  <c r="F12106" i="6"/>
  <c r="F12107" i="6"/>
  <c r="F12108" i="6"/>
  <c r="F12109" i="6"/>
  <c r="F12110" i="6"/>
  <c r="F12111" i="6"/>
  <c r="F12112" i="6"/>
  <c r="F12113" i="6"/>
  <c r="F12114" i="6"/>
  <c r="F12115" i="6"/>
  <c r="F12116" i="6"/>
  <c r="F12117" i="6"/>
  <c r="F12118" i="6"/>
  <c r="F12119" i="6"/>
  <c r="F12120" i="6"/>
  <c r="F12121" i="6"/>
  <c r="F12122" i="6"/>
  <c r="F12123" i="6"/>
  <c r="F12124" i="6"/>
  <c r="F12125" i="6"/>
  <c r="F12126" i="6"/>
  <c r="F12127" i="6"/>
  <c r="F12128" i="6"/>
  <c r="F12129" i="6"/>
  <c r="F12130" i="6"/>
  <c r="F12131" i="6"/>
  <c r="F12132" i="6"/>
  <c r="F12133" i="6"/>
  <c r="F12134" i="6"/>
  <c r="F12135" i="6"/>
  <c r="F12136" i="6"/>
  <c r="F12137" i="6"/>
  <c r="F12138" i="6"/>
  <c r="F12139" i="6"/>
  <c r="F12140" i="6"/>
  <c r="F12141" i="6"/>
  <c r="F12142" i="6"/>
  <c r="F12143" i="6"/>
  <c r="F12144" i="6"/>
  <c r="F12145" i="6"/>
  <c r="F12146" i="6"/>
  <c r="F12147" i="6"/>
  <c r="F12148" i="6"/>
  <c r="F12149" i="6"/>
  <c r="F12150" i="6"/>
  <c r="F12151" i="6"/>
  <c r="F12152" i="6"/>
  <c r="F12153" i="6"/>
  <c r="F12154" i="6"/>
  <c r="F12155" i="6"/>
  <c r="F12156" i="6"/>
  <c r="F12157" i="6"/>
  <c r="F12158" i="6"/>
  <c r="F12159" i="6"/>
  <c r="F12160" i="6"/>
  <c r="F12161" i="6"/>
  <c r="F12162" i="6"/>
  <c r="F12163" i="6"/>
  <c r="F12164" i="6"/>
  <c r="F12165" i="6"/>
  <c r="F12166" i="6"/>
  <c r="F12167" i="6"/>
  <c r="F12168" i="6"/>
  <c r="F12169" i="6"/>
  <c r="F12170" i="6"/>
  <c r="F12171" i="6"/>
  <c r="F12172" i="6"/>
  <c r="F12173" i="6"/>
  <c r="F12174" i="6"/>
  <c r="F12175" i="6"/>
  <c r="F12176" i="6"/>
  <c r="F12177" i="6"/>
  <c r="F12178" i="6"/>
  <c r="F12179" i="6"/>
  <c r="F12180" i="6"/>
  <c r="F12181" i="6"/>
  <c r="F12182" i="6"/>
  <c r="F12183" i="6"/>
  <c r="F12184" i="6"/>
  <c r="F12185" i="6"/>
  <c r="F12186" i="6"/>
  <c r="F12187" i="6"/>
  <c r="F12188" i="6"/>
  <c r="F12189" i="6"/>
  <c r="F12190" i="6"/>
  <c r="F12191" i="6"/>
  <c r="F12192" i="6"/>
  <c r="F12193" i="6"/>
  <c r="F12194" i="6"/>
  <c r="F12195" i="6"/>
  <c r="F12196" i="6"/>
  <c r="F12197" i="6"/>
  <c r="F12198" i="6"/>
  <c r="F12199" i="6"/>
  <c r="F12200" i="6"/>
  <c r="F12201" i="6"/>
  <c r="F12202" i="6"/>
  <c r="F12203" i="6"/>
  <c r="F12204" i="6"/>
  <c r="F12205" i="6"/>
  <c r="F12206" i="6"/>
  <c r="F12207" i="6"/>
  <c r="F12208" i="6"/>
  <c r="F12209" i="6"/>
  <c r="F12210" i="6"/>
  <c r="F12211" i="6"/>
  <c r="F12212" i="6"/>
  <c r="F12213" i="6"/>
  <c r="F12214" i="6"/>
  <c r="F12215" i="6"/>
  <c r="F12216" i="6"/>
  <c r="F12217" i="6"/>
  <c r="F12218" i="6"/>
  <c r="F12219" i="6"/>
  <c r="F12220" i="6"/>
  <c r="F12221" i="6"/>
  <c r="F12222" i="6"/>
  <c r="F12223" i="6"/>
  <c r="F12224" i="6"/>
  <c r="F12225" i="6"/>
  <c r="F12226" i="6"/>
  <c r="F12227" i="6"/>
  <c r="F12228" i="6"/>
  <c r="F12229" i="6"/>
  <c r="F12230" i="6"/>
  <c r="F12231" i="6"/>
  <c r="F12232" i="6"/>
  <c r="F12233" i="6"/>
  <c r="F12234" i="6"/>
  <c r="F12235" i="6"/>
  <c r="F12236" i="6"/>
  <c r="F12237" i="6"/>
  <c r="F12238" i="6"/>
  <c r="F12239" i="6"/>
  <c r="F12240" i="6"/>
  <c r="F12241" i="6"/>
  <c r="F12242" i="6"/>
  <c r="F12243" i="6"/>
  <c r="F12244" i="6"/>
  <c r="F12245" i="6"/>
  <c r="F12246" i="6"/>
  <c r="F12247" i="6"/>
  <c r="F12248" i="6"/>
  <c r="F12249" i="6"/>
  <c r="F12250" i="6"/>
  <c r="F12251" i="6"/>
  <c r="F12252" i="6"/>
  <c r="F12253" i="6"/>
  <c r="F12254" i="6"/>
  <c r="F12255" i="6"/>
  <c r="F12256" i="6"/>
  <c r="F12257" i="6"/>
  <c r="F12258" i="6"/>
  <c r="F12259" i="6"/>
  <c r="F12260" i="6"/>
  <c r="F12261" i="6"/>
  <c r="F12262" i="6"/>
  <c r="F12263" i="6"/>
  <c r="F12264" i="6"/>
  <c r="F12265" i="6"/>
  <c r="F12266" i="6"/>
  <c r="F12267" i="6"/>
  <c r="F12268" i="6"/>
  <c r="F12269" i="6"/>
  <c r="F12270" i="6"/>
  <c r="F12271" i="6"/>
  <c r="F12272" i="6"/>
  <c r="F12273" i="6"/>
  <c r="F12274" i="6"/>
  <c r="F12275" i="6"/>
  <c r="F12276" i="6"/>
  <c r="F12277" i="6"/>
  <c r="F12278" i="6"/>
  <c r="F12279" i="6"/>
  <c r="F12280" i="6"/>
  <c r="F12281" i="6"/>
  <c r="F12282" i="6"/>
  <c r="F12283" i="6"/>
  <c r="F12284" i="6"/>
  <c r="F12285" i="6"/>
  <c r="F12286" i="6"/>
  <c r="F12287" i="6"/>
  <c r="F12288" i="6"/>
  <c r="F12289" i="6"/>
  <c r="F12290" i="6"/>
  <c r="F12291" i="6"/>
  <c r="F12292" i="6"/>
  <c r="F12293" i="6"/>
  <c r="F12294" i="6"/>
  <c r="F12295" i="6"/>
  <c r="F12296" i="6"/>
  <c r="F12297" i="6"/>
  <c r="F12298" i="6"/>
  <c r="F12299" i="6"/>
  <c r="F12300" i="6"/>
  <c r="F12301" i="6"/>
  <c r="F12302" i="6"/>
  <c r="F12303" i="6"/>
  <c r="F12304" i="6"/>
  <c r="F12305" i="6"/>
  <c r="F12306" i="6"/>
  <c r="F12307" i="6"/>
  <c r="F12308" i="6"/>
  <c r="F12309" i="6"/>
  <c r="F12310" i="6"/>
  <c r="F12311" i="6"/>
  <c r="F12312" i="6"/>
  <c r="F12313" i="6"/>
  <c r="F12314" i="6"/>
  <c r="F12315" i="6"/>
  <c r="F12316" i="6"/>
  <c r="F12317" i="6"/>
  <c r="F12318" i="6"/>
  <c r="F12319" i="6"/>
  <c r="F12320" i="6"/>
  <c r="F12321" i="6"/>
  <c r="F12322" i="6"/>
  <c r="F12323" i="6"/>
  <c r="F12324" i="6"/>
  <c r="F12325" i="6"/>
  <c r="F12326" i="6"/>
  <c r="F12327" i="6"/>
  <c r="F12328" i="6"/>
  <c r="F12329" i="6"/>
  <c r="F12330" i="6"/>
  <c r="F12331" i="6"/>
  <c r="F12332" i="6"/>
  <c r="F12333" i="6"/>
  <c r="F12334" i="6"/>
  <c r="F12335" i="6"/>
  <c r="F12336" i="6"/>
  <c r="F12337" i="6"/>
  <c r="F12338" i="6"/>
  <c r="F12339" i="6"/>
  <c r="F12340" i="6"/>
  <c r="F12341" i="6"/>
  <c r="F12342" i="6"/>
  <c r="F12343" i="6"/>
  <c r="F12344" i="6"/>
  <c r="F12345" i="6"/>
  <c r="F12346" i="6"/>
  <c r="F12347" i="6"/>
  <c r="F12348" i="6"/>
  <c r="F12349" i="6"/>
  <c r="F12350" i="6"/>
  <c r="F12351" i="6"/>
  <c r="F12352" i="6"/>
  <c r="F12353" i="6"/>
  <c r="F12354" i="6"/>
  <c r="F12355" i="6"/>
  <c r="F12356" i="6"/>
  <c r="F12357" i="6"/>
  <c r="F12358" i="6"/>
  <c r="F12359" i="6"/>
  <c r="F12360" i="6"/>
  <c r="F12361" i="6"/>
  <c r="F12362" i="6"/>
  <c r="F12363" i="6"/>
  <c r="F12364" i="6"/>
  <c r="F12365" i="6"/>
  <c r="F12366" i="6"/>
  <c r="F12367" i="6"/>
  <c r="F12368" i="6"/>
  <c r="F12369" i="6"/>
  <c r="F12370" i="6"/>
  <c r="F12371" i="6"/>
  <c r="F12372" i="6"/>
  <c r="F12373" i="6"/>
  <c r="F12374" i="6"/>
  <c r="F12375" i="6"/>
  <c r="F12376" i="6"/>
  <c r="F12377" i="6"/>
  <c r="F12378" i="6"/>
  <c r="F12379" i="6"/>
  <c r="F12380" i="6"/>
  <c r="F12381" i="6"/>
  <c r="F12382" i="6"/>
  <c r="F12383" i="6"/>
  <c r="F12384" i="6"/>
  <c r="F12385" i="6"/>
  <c r="F12386" i="6"/>
  <c r="F12387" i="6"/>
  <c r="F12388" i="6"/>
  <c r="F12389" i="6"/>
  <c r="F12390" i="6"/>
  <c r="F12391" i="6"/>
  <c r="F12392" i="6"/>
  <c r="F12393" i="6"/>
  <c r="F12394" i="6"/>
  <c r="F12395" i="6"/>
  <c r="F12396" i="6"/>
  <c r="F12397" i="6"/>
  <c r="F12398" i="6"/>
  <c r="F12399" i="6"/>
  <c r="F12400" i="6"/>
  <c r="F12401" i="6"/>
  <c r="F12402" i="6"/>
  <c r="F12403" i="6"/>
  <c r="F12404" i="6"/>
  <c r="F12405" i="6"/>
  <c r="F12406" i="6"/>
  <c r="F12407" i="6"/>
  <c r="F12408" i="6"/>
  <c r="F12409" i="6"/>
  <c r="F12410" i="6"/>
  <c r="F12411" i="6"/>
  <c r="F12412" i="6"/>
  <c r="F12413" i="6"/>
  <c r="F12414" i="6"/>
  <c r="F12415" i="6"/>
  <c r="F12416" i="6"/>
  <c r="F12417" i="6"/>
  <c r="F12418" i="6"/>
  <c r="F12419" i="6"/>
  <c r="F12420" i="6"/>
  <c r="F12421" i="6"/>
  <c r="F12422" i="6"/>
  <c r="F12423" i="6"/>
  <c r="F12424" i="6"/>
  <c r="F12425" i="6"/>
  <c r="F12426" i="6"/>
  <c r="F12427" i="6"/>
  <c r="F12428" i="6"/>
  <c r="F12429" i="6"/>
  <c r="F12430" i="6"/>
  <c r="F12431" i="6"/>
  <c r="F12432" i="6"/>
  <c r="F12433" i="6"/>
  <c r="F12434" i="6"/>
  <c r="F12435" i="6"/>
  <c r="F12436" i="6"/>
  <c r="F12437" i="6"/>
  <c r="F12438" i="6"/>
  <c r="F12439" i="6"/>
  <c r="F12440" i="6"/>
  <c r="F12441" i="6"/>
  <c r="F12442" i="6"/>
  <c r="F12443" i="6"/>
  <c r="F12444" i="6"/>
  <c r="F12445" i="6"/>
  <c r="F12446" i="6"/>
  <c r="F12447" i="6"/>
  <c r="F12448" i="6"/>
  <c r="F12449" i="6"/>
  <c r="F12450" i="6"/>
  <c r="F12451" i="6"/>
  <c r="F12452" i="6"/>
  <c r="F12453" i="6"/>
  <c r="F12454" i="6"/>
  <c r="F12455" i="6"/>
  <c r="F12456" i="6"/>
  <c r="F12457" i="6"/>
  <c r="F12458" i="6"/>
  <c r="F12459" i="6"/>
  <c r="F12460" i="6"/>
  <c r="F12461" i="6"/>
  <c r="F12462" i="6"/>
  <c r="F12463" i="6"/>
  <c r="F12464" i="6"/>
  <c r="F12465" i="6"/>
  <c r="F12466" i="6"/>
  <c r="F12467" i="6"/>
  <c r="F12468" i="6"/>
  <c r="F12469" i="6"/>
  <c r="F12470" i="6"/>
  <c r="F12471" i="6"/>
  <c r="F12472" i="6"/>
  <c r="F12473" i="6"/>
  <c r="F12474" i="6"/>
  <c r="F12475" i="6"/>
  <c r="F12476" i="6"/>
  <c r="F12477" i="6"/>
  <c r="F12478" i="6"/>
  <c r="F12479" i="6"/>
  <c r="F12480" i="6"/>
  <c r="F12481" i="6"/>
  <c r="F12482" i="6"/>
  <c r="F12483" i="6"/>
  <c r="F12484" i="6"/>
  <c r="F12485" i="6"/>
  <c r="F12486" i="6"/>
  <c r="F12487" i="6"/>
  <c r="F12488" i="6"/>
  <c r="F12489" i="6"/>
  <c r="F12490" i="6"/>
  <c r="F12491" i="6"/>
  <c r="F12492" i="6"/>
  <c r="F12493" i="6"/>
  <c r="F12494" i="6"/>
  <c r="F12495" i="6"/>
  <c r="F12496" i="6"/>
  <c r="F12497" i="6"/>
  <c r="F12498" i="6"/>
  <c r="F12499" i="6"/>
  <c r="F12500" i="6"/>
  <c r="F12501" i="6"/>
  <c r="F12502" i="6"/>
  <c r="F12503" i="6"/>
  <c r="F12504" i="6"/>
  <c r="F12505" i="6"/>
  <c r="F12506" i="6"/>
  <c r="F12507" i="6"/>
  <c r="F12508" i="6"/>
  <c r="F12509" i="6"/>
  <c r="F12510" i="6"/>
  <c r="F12511" i="6"/>
  <c r="F12512" i="6"/>
  <c r="F12513" i="6"/>
  <c r="F12514" i="6"/>
  <c r="F12515" i="6"/>
  <c r="F12516" i="6"/>
  <c r="F12517" i="6"/>
  <c r="F12518" i="6"/>
  <c r="F12519" i="6"/>
  <c r="F12520" i="6"/>
  <c r="F12521" i="6"/>
  <c r="F12522" i="6"/>
  <c r="F12523" i="6"/>
  <c r="F12524" i="6"/>
  <c r="F12525" i="6"/>
  <c r="F12526" i="6"/>
  <c r="F12527" i="6"/>
  <c r="F12528" i="6"/>
  <c r="F12529" i="6"/>
  <c r="F12530" i="6"/>
  <c r="F12531" i="6"/>
  <c r="F12532" i="6"/>
  <c r="F12533" i="6"/>
  <c r="F12534" i="6"/>
  <c r="F12535" i="6"/>
  <c r="F12536" i="6"/>
  <c r="F12537" i="6"/>
  <c r="F12538" i="6"/>
  <c r="F12539" i="6"/>
  <c r="F12540" i="6"/>
  <c r="F12541" i="6"/>
  <c r="F12542" i="6"/>
  <c r="F12543" i="6"/>
  <c r="F12544" i="6"/>
  <c r="F12545" i="6"/>
  <c r="F12546" i="6"/>
  <c r="F12547" i="6"/>
  <c r="F12548" i="6"/>
  <c r="F12549" i="6"/>
  <c r="F12550" i="6"/>
  <c r="F12551" i="6"/>
  <c r="F12552" i="6"/>
  <c r="F12553" i="6"/>
  <c r="F12554" i="6"/>
  <c r="F12555" i="6"/>
  <c r="F12556" i="6"/>
  <c r="F12557" i="6"/>
  <c r="F12558" i="6"/>
  <c r="F12559" i="6"/>
  <c r="F12560" i="6"/>
  <c r="F12561" i="6"/>
  <c r="F12562" i="6"/>
  <c r="F12563" i="6"/>
  <c r="F12564" i="6"/>
  <c r="F12565" i="6"/>
  <c r="F12566" i="6"/>
  <c r="F12567" i="6"/>
  <c r="F12568" i="6"/>
  <c r="F12569" i="6"/>
  <c r="F12570" i="6"/>
  <c r="F12571" i="6"/>
  <c r="F12572" i="6"/>
  <c r="F12573" i="6"/>
  <c r="F12574" i="6"/>
  <c r="F12575" i="6"/>
  <c r="F12576" i="6"/>
  <c r="F12577" i="6"/>
  <c r="F12578" i="6"/>
  <c r="F12579" i="6"/>
  <c r="F12580" i="6"/>
  <c r="F12581" i="6"/>
  <c r="F12582" i="6"/>
  <c r="F12583" i="6"/>
  <c r="F12584" i="6"/>
  <c r="F12585" i="6"/>
  <c r="F12586" i="6"/>
  <c r="F12587" i="6"/>
  <c r="F12588" i="6"/>
  <c r="F12589" i="6"/>
  <c r="F12590" i="6"/>
  <c r="F12591" i="6"/>
  <c r="F12592" i="6"/>
  <c r="F12593" i="6"/>
  <c r="F12594" i="6"/>
  <c r="F12595" i="6"/>
  <c r="F12596" i="6"/>
  <c r="F12597" i="6"/>
  <c r="F12598" i="6"/>
  <c r="F12599" i="6"/>
  <c r="F12600" i="6"/>
  <c r="F12601" i="6"/>
  <c r="F12602" i="6"/>
  <c r="F12603" i="6"/>
  <c r="F12604" i="6"/>
  <c r="F12605" i="6"/>
  <c r="F12606" i="6"/>
  <c r="F12607" i="6"/>
  <c r="F12608" i="6"/>
  <c r="F12609" i="6"/>
  <c r="F12610" i="6"/>
  <c r="F12611" i="6"/>
  <c r="F12612" i="6"/>
  <c r="F12613" i="6"/>
  <c r="F12614" i="6"/>
  <c r="F12615" i="6"/>
  <c r="F12616" i="6"/>
  <c r="F12617" i="6"/>
  <c r="F12618" i="6"/>
  <c r="F12619" i="6"/>
  <c r="F12620" i="6"/>
  <c r="F12621" i="6"/>
  <c r="F12622" i="6"/>
  <c r="F12623" i="6"/>
  <c r="F12624" i="6"/>
  <c r="F12625" i="6"/>
  <c r="F12626" i="6"/>
  <c r="F12627" i="6"/>
  <c r="F12628" i="6"/>
  <c r="F12629" i="6"/>
  <c r="F12630" i="6"/>
  <c r="F12631" i="6"/>
  <c r="F12632" i="6"/>
  <c r="F12633" i="6"/>
  <c r="F12634" i="6"/>
  <c r="F12635" i="6"/>
  <c r="F12636" i="6"/>
  <c r="F12637" i="6"/>
  <c r="F12638" i="6"/>
  <c r="F12639" i="6"/>
  <c r="F12640" i="6"/>
  <c r="F12641" i="6"/>
  <c r="F12642" i="6"/>
  <c r="F12643" i="6"/>
  <c r="F12644" i="6"/>
  <c r="F12645" i="6"/>
  <c r="F12646" i="6"/>
  <c r="F12647" i="6"/>
  <c r="F12648" i="6"/>
  <c r="F12649" i="6"/>
  <c r="F12650" i="6"/>
  <c r="F12651" i="6"/>
  <c r="F12652" i="6"/>
  <c r="F12653" i="6"/>
  <c r="F12654" i="6"/>
  <c r="F12655" i="6"/>
  <c r="F12656" i="6"/>
  <c r="F12657" i="6"/>
  <c r="F12658" i="6"/>
  <c r="F12659" i="6"/>
  <c r="F12660" i="6"/>
  <c r="F12661" i="6"/>
  <c r="F12662" i="6"/>
  <c r="F12663" i="6"/>
  <c r="F12664" i="6"/>
  <c r="F12665" i="6"/>
  <c r="F12666" i="6"/>
  <c r="F12667" i="6"/>
  <c r="F12668" i="6"/>
  <c r="F12669" i="6"/>
  <c r="F12670" i="6"/>
  <c r="F12671" i="6"/>
  <c r="F12672" i="6"/>
  <c r="F12673" i="6"/>
  <c r="F12674" i="6"/>
  <c r="F12675" i="6"/>
  <c r="F12676" i="6"/>
  <c r="F12677" i="6"/>
  <c r="F12678" i="6"/>
  <c r="F12679" i="6"/>
  <c r="F12680" i="6"/>
  <c r="F12681" i="6"/>
  <c r="F12682" i="6"/>
  <c r="F12683" i="6"/>
  <c r="F12684" i="6"/>
  <c r="F12685" i="6"/>
  <c r="F12686" i="6"/>
  <c r="F12687" i="6"/>
  <c r="F12688" i="6"/>
  <c r="F12689" i="6"/>
  <c r="F12690" i="6"/>
  <c r="F12691" i="6"/>
  <c r="F12692" i="6"/>
  <c r="F12693" i="6"/>
  <c r="F12694" i="6"/>
  <c r="F12695" i="6"/>
  <c r="F12696" i="6"/>
  <c r="F12697" i="6"/>
  <c r="F12698" i="6"/>
  <c r="F12699" i="6"/>
  <c r="F12700" i="6"/>
  <c r="F12701" i="6"/>
  <c r="F12702" i="6"/>
  <c r="F12703" i="6"/>
  <c r="F12704" i="6"/>
  <c r="F12705" i="6"/>
  <c r="F12706" i="6"/>
  <c r="F12707" i="6"/>
  <c r="F12708" i="6"/>
  <c r="F12709" i="6"/>
  <c r="F12710" i="6"/>
  <c r="F12711" i="6"/>
  <c r="F12712" i="6"/>
  <c r="F12713" i="6"/>
  <c r="F12714" i="6"/>
  <c r="F12715" i="6"/>
  <c r="F12716" i="6"/>
  <c r="F12717" i="6"/>
  <c r="F12718" i="6"/>
  <c r="F12719" i="6"/>
  <c r="F12720" i="6"/>
  <c r="F12721" i="6"/>
  <c r="F12722" i="6"/>
  <c r="F12723" i="6"/>
  <c r="F12724" i="6"/>
  <c r="F12725" i="6"/>
  <c r="F12726" i="6"/>
  <c r="F12727" i="6"/>
  <c r="F12728" i="6"/>
  <c r="F12729" i="6"/>
  <c r="F12730" i="6"/>
  <c r="F12731" i="6"/>
  <c r="F12732" i="6"/>
  <c r="F12733" i="6"/>
  <c r="F12734" i="6"/>
  <c r="F12735" i="6"/>
  <c r="F12736" i="6"/>
  <c r="F12737" i="6"/>
  <c r="F12738" i="6"/>
  <c r="F12739" i="6"/>
  <c r="F12740" i="6"/>
  <c r="F12741" i="6"/>
  <c r="F12742" i="6"/>
  <c r="F12743" i="6"/>
  <c r="F12744" i="6"/>
  <c r="F12745" i="6"/>
  <c r="F12746" i="6"/>
  <c r="F12747" i="6"/>
  <c r="F12748" i="6"/>
  <c r="F12749" i="6"/>
  <c r="F12750" i="6"/>
  <c r="F12751" i="6"/>
  <c r="F12752" i="6"/>
  <c r="F12753" i="6"/>
  <c r="F12754" i="6"/>
  <c r="F12755" i="6"/>
  <c r="F12756" i="6"/>
  <c r="F12757" i="6"/>
  <c r="F12758" i="6"/>
  <c r="F12759" i="6"/>
  <c r="F12760" i="6"/>
  <c r="F12761" i="6"/>
  <c r="F12762" i="6"/>
  <c r="F12763" i="6"/>
  <c r="F12764" i="6"/>
  <c r="F12765" i="6"/>
  <c r="F12766" i="6"/>
  <c r="F12767" i="6"/>
  <c r="F12768" i="6"/>
  <c r="F12769" i="6"/>
  <c r="F12770" i="6"/>
  <c r="F12771" i="6"/>
  <c r="F12772" i="6"/>
  <c r="F12773" i="6"/>
  <c r="F12774" i="6"/>
  <c r="F12775" i="6"/>
  <c r="F12776" i="6"/>
  <c r="F12777" i="6"/>
  <c r="F12778" i="6"/>
  <c r="F12779" i="6"/>
  <c r="F12780" i="6"/>
  <c r="F12781" i="6"/>
  <c r="F12782" i="6"/>
  <c r="F12783" i="6"/>
  <c r="F12784" i="6"/>
  <c r="F12785" i="6"/>
  <c r="F12786" i="6"/>
  <c r="F12787" i="6"/>
  <c r="F12788" i="6"/>
  <c r="F12789" i="6"/>
  <c r="F12790" i="6"/>
  <c r="F12791" i="6"/>
  <c r="F12792" i="6"/>
  <c r="F12793" i="6"/>
  <c r="F12794" i="6"/>
  <c r="F12795" i="6"/>
  <c r="F12796" i="6"/>
  <c r="F12797" i="6"/>
  <c r="F12798" i="6"/>
  <c r="F12799" i="6"/>
  <c r="F12800" i="6"/>
  <c r="F12801" i="6"/>
  <c r="F12802" i="6"/>
  <c r="F12803" i="6"/>
  <c r="F12804" i="6"/>
  <c r="F12805" i="6"/>
  <c r="F12806" i="6"/>
  <c r="F12807" i="6"/>
  <c r="F12808" i="6"/>
  <c r="F12809" i="6"/>
  <c r="F12810" i="6"/>
  <c r="F12811" i="6"/>
  <c r="F12812" i="6"/>
  <c r="F12813" i="6"/>
  <c r="F12814" i="6"/>
  <c r="F12815" i="6"/>
  <c r="F12816" i="6"/>
  <c r="F12817" i="6"/>
  <c r="F12818" i="6"/>
  <c r="F12819" i="6"/>
  <c r="F12820" i="6"/>
  <c r="F12821" i="6"/>
  <c r="F12822" i="6"/>
  <c r="F12823" i="6"/>
  <c r="F12824" i="6"/>
  <c r="F12825" i="6"/>
  <c r="F12826" i="6"/>
  <c r="F12827" i="6"/>
  <c r="F12828" i="6"/>
  <c r="F12829" i="6"/>
  <c r="F12830" i="6"/>
  <c r="F12831" i="6"/>
  <c r="F12832" i="6"/>
  <c r="F12833" i="6"/>
  <c r="F12834" i="6"/>
  <c r="F12835" i="6"/>
  <c r="F12836" i="6"/>
  <c r="F12837" i="6"/>
  <c r="F12838" i="6"/>
  <c r="F12839" i="6"/>
  <c r="F12840" i="6"/>
  <c r="F12841" i="6"/>
  <c r="F12842" i="6"/>
  <c r="F12843" i="6"/>
  <c r="F12844" i="6"/>
  <c r="F12845" i="6"/>
  <c r="F12846" i="6"/>
  <c r="F12847" i="6"/>
  <c r="F12848" i="6"/>
  <c r="F12849" i="6"/>
  <c r="F12850" i="6"/>
  <c r="F12851" i="6"/>
  <c r="F12852" i="6"/>
  <c r="F12853" i="6"/>
  <c r="F12854" i="6"/>
  <c r="F12855" i="6"/>
  <c r="F12856" i="6"/>
  <c r="F12857" i="6"/>
  <c r="F12858" i="6"/>
  <c r="F12859" i="6"/>
  <c r="F12860" i="6"/>
  <c r="F12861" i="6"/>
  <c r="F12862" i="6"/>
  <c r="F12863" i="6"/>
  <c r="F12864" i="6"/>
  <c r="F12865" i="6"/>
  <c r="F12866" i="6"/>
  <c r="F12867" i="6"/>
  <c r="F12868" i="6"/>
  <c r="F12869" i="6"/>
  <c r="F12870" i="6"/>
  <c r="F12871" i="6"/>
  <c r="F12872" i="6"/>
  <c r="F12873" i="6"/>
  <c r="F12874" i="6"/>
  <c r="F12875" i="6"/>
  <c r="F12876" i="6"/>
  <c r="F12877" i="6"/>
  <c r="F12878" i="6"/>
  <c r="F12879" i="6"/>
  <c r="F12880" i="6"/>
  <c r="F12881" i="6"/>
  <c r="F12882" i="6"/>
  <c r="F12883" i="6"/>
  <c r="F12884" i="6"/>
  <c r="F12885" i="6"/>
  <c r="F12886" i="6"/>
  <c r="F12887" i="6"/>
  <c r="F12888" i="6"/>
  <c r="F12889" i="6"/>
  <c r="F12890" i="6"/>
  <c r="F12891" i="6"/>
  <c r="F12892" i="6"/>
  <c r="F12893" i="6"/>
  <c r="F12894" i="6"/>
  <c r="F12895" i="6"/>
  <c r="F12896" i="6"/>
  <c r="F12897" i="6"/>
  <c r="F12898" i="6"/>
  <c r="F12899" i="6"/>
  <c r="F12900" i="6"/>
  <c r="F12901" i="6"/>
  <c r="F12902" i="6"/>
  <c r="F12903" i="6"/>
  <c r="F12904" i="6"/>
  <c r="F12905" i="6"/>
  <c r="F12906" i="6"/>
  <c r="F12907" i="6"/>
  <c r="F12908" i="6"/>
  <c r="F12909" i="6"/>
  <c r="F12910" i="6"/>
  <c r="F12911" i="6"/>
  <c r="F12912" i="6"/>
  <c r="F12913" i="6"/>
  <c r="F12914" i="6"/>
  <c r="F12915" i="6"/>
  <c r="F12916" i="6"/>
  <c r="F12917" i="6"/>
  <c r="F12918" i="6"/>
  <c r="F12919" i="6"/>
  <c r="F12920" i="6"/>
  <c r="F12921" i="6"/>
  <c r="F12922" i="6"/>
  <c r="F12923" i="6"/>
  <c r="F12924" i="6"/>
  <c r="F12925" i="6"/>
  <c r="F12926" i="6"/>
  <c r="F12927" i="6"/>
  <c r="F12928" i="6"/>
  <c r="F12929" i="6"/>
  <c r="F12930" i="6"/>
  <c r="F12931" i="6"/>
  <c r="F12932" i="6"/>
  <c r="F12933" i="6"/>
  <c r="F12934" i="6"/>
  <c r="F12935" i="6"/>
  <c r="F12936" i="6"/>
  <c r="F12937" i="6"/>
  <c r="F12938" i="6"/>
  <c r="F12939" i="6"/>
  <c r="F12940" i="6"/>
  <c r="F12941" i="6"/>
  <c r="F12942" i="6"/>
  <c r="F12943" i="6"/>
  <c r="F12944" i="6"/>
  <c r="F12945" i="6"/>
  <c r="F12946" i="6"/>
  <c r="F12947" i="6"/>
  <c r="F12948" i="6"/>
  <c r="F12949" i="6"/>
  <c r="F12950" i="6"/>
  <c r="F12951" i="6"/>
  <c r="F12952" i="6"/>
  <c r="F12953" i="6"/>
  <c r="F12954" i="6"/>
  <c r="F12955" i="6"/>
  <c r="F12956" i="6"/>
  <c r="F12957" i="6"/>
  <c r="F12958" i="6"/>
  <c r="F12959" i="6"/>
  <c r="F12960" i="6"/>
  <c r="F12961" i="6"/>
  <c r="F12962" i="6"/>
  <c r="F12963" i="6"/>
  <c r="F12964" i="6"/>
  <c r="F12965" i="6"/>
  <c r="F12966" i="6"/>
  <c r="F12967" i="6"/>
  <c r="F12968" i="6"/>
  <c r="F12969" i="6"/>
  <c r="F12970" i="6"/>
  <c r="F12971" i="6"/>
  <c r="F12972" i="6"/>
  <c r="F12973" i="6"/>
  <c r="F12974" i="6"/>
  <c r="F12975" i="6"/>
  <c r="F12976" i="6"/>
  <c r="F12977" i="6"/>
  <c r="F12978" i="6"/>
  <c r="F12979" i="6"/>
  <c r="F12980" i="6"/>
  <c r="F12981" i="6"/>
  <c r="F12982" i="6"/>
  <c r="F12983" i="6"/>
  <c r="F12984" i="6"/>
  <c r="F12985" i="6"/>
  <c r="F12986" i="6"/>
  <c r="F12987" i="6"/>
  <c r="F12988" i="6"/>
  <c r="F12989" i="6"/>
  <c r="F12990" i="6"/>
  <c r="F12991" i="6"/>
  <c r="F12992" i="6"/>
  <c r="F12993" i="6"/>
  <c r="F12994" i="6"/>
  <c r="F12995" i="6"/>
  <c r="F12996" i="6"/>
  <c r="F12997" i="6"/>
  <c r="F12998" i="6"/>
  <c r="F12999" i="6"/>
  <c r="F13000" i="6"/>
  <c r="F13001" i="6"/>
  <c r="F13002" i="6"/>
  <c r="F13003" i="6"/>
  <c r="F13004" i="6"/>
  <c r="F13005" i="6"/>
  <c r="F13006" i="6"/>
  <c r="F13007" i="6"/>
  <c r="F13008" i="6"/>
  <c r="F13009" i="6"/>
  <c r="F13010" i="6"/>
  <c r="F13011" i="6"/>
  <c r="F13012" i="6"/>
  <c r="F13013" i="6"/>
  <c r="F13014" i="6"/>
  <c r="F13015" i="6"/>
  <c r="F13016" i="6"/>
  <c r="F13017" i="6"/>
  <c r="F13018" i="6"/>
  <c r="F13019" i="6"/>
  <c r="F13020" i="6"/>
  <c r="F13021" i="6"/>
  <c r="F13022" i="6"/>
  <c r="F13023" i="6"/>
  <c r="F13024" i="6"/>
  <c r="F13025" i="6"/>
  <c r="F13026" i="6"/>
  <c r="F13027" i="6"/>
  <c r="F13028" i="6"/>
  <c r="F13029" i="6"/>
  <c r="F13030" i="6"/>
  <c r="F13031" i="6"/>
  <c r="F13032" i="6"/>
  <c r="F13033" i="6"/>
  <c r="F13034" i="6"/>
  <c r="F13035" i="6"/>
  <c r="F13036" i="6"/>
  <c r="F13037" i="6"/>
  <c r="F13038" i="6"/>
  <c r="F13039" i="6"/>
  <c r="F13040" i="6"/>
  <c r="F13041" i="6"/>
  <c r="F13042" i="6"/>
  <c r="F13043" i="6"/>
  <c r="F13044" i="6"/>
  <c r="F13045" i="6"/>
  <c r="F13046" i="6"/>
  <c r="F13047" i="6"/>
  <c r="F13048" i="6"/>
  <c r="F13049" i="6"/>
  <c r="F13050" i="6"/>
  <c r="F13051" i="6"/>
  <c r="F13052" i="6"/>
  <c r="F13053" i="6"/>
  <c r="F13054" i="6"/>
  <c r="F13055" i="6"/>
  <c r="F13056" i="6"/>
  <c r="F13057" i="6"/>
  <c r="F13058" i="6"/>
  <c r="F13059" i="6"/>
  <c r="F13060" i="6"/>
  <c r="F13061" i="6"/>
  <c r="F13062" i="6"/>
  <c r="F13063" i="6"/>
  <c r="F13064" i="6"/>
  <c r="F13065" i="6"/>
  <c r="F13066" i="6"/>
  <c r="F13067" i="6"/>
  <c r="F13068" i="6"/>
  <c r="F13069" i="6"/>
  <c r="F13070" i="6"/>
  <c r="F13071" i="6"/>
  <c r="F13072" i="6"/>
  <c r="F13073" i="6"/>
  <c r="F13074" i="6"/>
  <c r="F13075" i="6"/>
  <c r="F13076" i="6"/>
  <c r="F13077" i="6"/>
  <c r="F13078" i="6"/>
  <c r="F13079" i="6"/>
  <c r="F13080" i="6"/>
  <c r="F13081" i="6"/>
  <c r="F13082" i="6"/>
  <c r="F13083" i="6"/>
  <c r="F13084" i="6"/>
  <c r="F13085" i="6"/>
  <c r="F13086" i="6"/>
  <c r="F13087" i="6"/>
  <c r="F13088" i="6"/>
  <c r="F13089" i="6"/>
  <c r="F13090" i="6"/>
  <c r="F13091" i="6"/>
  <c r="F13092" i="6"/>
  <c r="F13093" i="6"/>
  <c r="F13094" i="6"/>
  <c r="F13095" i="6"/>
  <c r="F13096" i="6"/>
  <c r="F13097" i="6"/>
  <c r="F13098" i="6"/>
  <c r="F13099" i="6"/>
  <c r="F13100" i="6"/>
  <c r="F13101" i="6"/>
  <c r="F13102" i="6"/>
  <c r="F13103" i="6"/>
  <c r="F13104" i="6"/>
  <c r="F13105" i="6"/>
  <c r="F13106" i="6"/>
  <c r="F13107" i="6"/>
  <c r="F13108" i="6"/>
  <c r="F13109" i="6"/>
  <c r="F13110" i="6"/>
  <c r="F13111" i="6"/>
  <c r="F13112" i="6"/>
  <c r="F13113" i="6"/>
  <c r="F13114" i="6"/>
  <c r="F13115" i="6"/>
  <c r="F13116" i="6"/>
  <c r="F13117" i="6"/>
  <c r="F13118" i="6"/>
  <c r="F13119" i="6"/>
  <c r="F13120" i="6"/>
  <c r="F13121" i="6"/>
  <c r="F13122" i="6"/>
  <c r="F13123" i="6"/>
  <c r="F13124" i="6"/>
  <c r="F13125" i="6"/>
  <c r="F13126" i="6"/>
  <c r="F13127" i="6"/>
  <c r="F13128" i="6"/>
  <c r="F13129" i="6"/>
  <c r="F13130" i="6"/>
  <c r="F13131" i="6"/>
  <c r="F13132" i="6"/>
  <c r="F13133" i="6"/>
  <c r="F13134" i="6"/>
  <c r="F13135" i="6"/>
  <c r="F13136" i="6"/>
  <c r="F13137" i="6"/>
  <c r="F13138" i="6"/>
  <c r="F13139" i="6"/>
  <c r="F13140" i="6"/>
  <c r="F13141" i="6"/>
  <c r="F13142" i="6"/>
  <c r="F13143" i="6"/>
  <c r="F13144" i="6"/>
  <c r="F13145" i="6"/>
  <c r="F13146" i="6"/>
  <c r="F13147" i="6"/>
  <c r="F13148" i="6"/>
  <c r="F13149" i="6"/>
  <c r="F13150" i="6"/>
  <c r="F13151" i="6"/>
  <c r="F13152" i="6"/>
  <c r="F13153" i="6"/>
  <c r="F13154" i="6"/>
  <c r="F13155" i="6"/>
  <c r="F13156" i="6"/>
  <c r="F13157" i="6"/>
  <c r="F13158" i="6"/>
  <c r="F13159" i="6"/>
  <c r="F13160" i="6"/>
  <c r="F13161" i="6"/>
  <c r="F13162" i="6"/>
  <c r="F13163" i="6"/>
  <c r="F13164" i="6"/>
  <c r="F13165" i="6"/>
  <c r="F13166" i="6"/>
  <c r="F13167" i="6"/>
  <c r="F13168" i="6"/>
  <c r="F13169" i="6"/>
  <c r="F13170" i="6"/>
  <c r="F13171" i="6"/>
  <c r="F13172" i="6"/>
  <c r="F13173" i="6"/>
  <c r="F13174" i="6"/>
  <c r="F13175" i="6"/>
  <c r="F13176" i="6"/>
  <c r="F13177" i="6"/>
  <c r="F13178" i="6"/>
  <c r="F13179" i="6"/>
  <c r="F13180" i="6"/>
  <c r="F13181" i="6"/>
  <c r="F13182" i="6"/>
  <c r="F13183" i="6"/>
  <c r="F13184" i="6"/>
  <c r="F13185" i="6"/>
  <c r="F13186" i="6"/>
  <c r="F13187" i="6"/>
  <c r="F13188" i="6"/>
  <c r="F13189" i="6"/>
  <c r="F13190" i="6"/>
  <c r="F13191" i="6"/>
  <c r="F13192" i="6"/>
  <c r="F13193" i="6"/>
  <c r="F13194" i="6"/>
  <c r="F13195" i="6"/>
  <c r="F13196" i="6"/>
  <c r="F13197" i="6"/>
  <c r="F13198" i="6"/>
  <c r="F13199" i="6"/>
  <c r="F13200" i="6"/>
  <c r="F13201" i="6"/>
  <c r="F13202" i="6"/>
  <c r="F13203" i="6"/>
  <c r="F13204" i="6"/>
  <c r="F13205" i="6"/>
  <c r="F13206" i="6"/>
  <c r="F13207" i="6"/>
  <c r="F13208" i="6"/>
  <c r="F13209" i="6"/>
  <c r="F13210" i="6"/>
  <c r="F13211" i="6"/>
  <c r="F13212" i="6"/>
  <c r="F13213" i="6"/>
  <c r="F13214" i="6"/>
  <c r="F13215" i="6"/>
  <c r="F13216" i="6"/>
  <c r="F13217" i="6"/>
  <c r="F13218" i="6"/>
  <c r="F13219" i="6"/>
  <c r="F13220" i="6"/>
  <c r="F13221" i="6"/>
  <c r="F13222" i="6"/>
  <c r="F13223" i="6"/>
  <c r="F13224" i="6"/>
  <c r="F13225" i="6"/>
  <c r="F13226" i="6"/>
  <c r="E11067" i="6"/>
  <c r="E11068" i="6"/>
  <c r="E11069" i="6"/>
  <c r="E11070" i="6"/>
  <c r="E11071" i="6"/>
  <c r="E11072" i="6"/>
  <c r="E11073" i="6"/>
  <c r="E11074" i="6"/>
  <c r="E11075" i="6"/>
  <c r="E11076" i="6"/>
  <c r="E11077" i="6"/>
  <c r="E11078" i="6"/>
  <c r="E11079" i="6"/>
  <c r="E11080" i="6"/>
  <c r="E11081" i="6"/>
  <c r="E11082" i="6"/>
  <c r="E11083" i="6"/>
  <c r="E11084" i="6"/>
  <c r="E11085" i="6"/>
  <c r="E11086" i="6"/>
  <c r="E11087" i="6"/>
  <c r="E11088" i="6"/>
  <c r="E11089" i="6"/>
  <c r="E11090" i="6"/>
  <c r="E11091" i="6"/>
  <c r="E11092" i="6"/>
  <c r="E11093" i="6"/>
  <c r="E11094" i="6"/>
  <c r="E11095" i="6"/>
  <c r="E11096" i="6"/>
  <c r="E11097" i="6"/>
  <c r="E11098" i="6"/>
  <c r="E11099" i="6"/>
  <c r="E11100" i="6"/>
  <c r="E11101" i="6"/>
  <c r="E11102" i="6"/>
  <c r="E11103" i="6"/>
  <c r="E11104" i="6"/>
  <c r="E11105" i="6"/>
  <c r="E11106" i="6"/>
  <c r="E11107" i="6"/>
  <c r="E11108" i="6"/>
  <c r="E11109" i="6"/>
  <c r="E11110" i="6"/>
  <c r="E11111" i="6"/>
  <c r="E11112" i="6"/>
  <c r="E11113" i="6"/>
  <c r="E11114" i="6"/>
  <c r="E11115" i="6"/>
  <c r="E11116" i="6"/>
  <c r="E11117" i="6"/>
  <c r="E11118" i="6"/>
  <c r="E11119" i="6"/>
  <c r="E11120" i="6"/>
  <c r="E11121" i="6"/>
  <c r="E11122" i="6"/>
  <c r="E11123" i="6"/>
  <c r="E11124" i="6"/>
  <c r="E11125" i="6"/>
  <c r="E11126" i="6"/>
  <c r="E11127" i="6"/>
  <c r="E11128" i="6"/>
  <c r="E11129" i="6"/>
  <c r="E11130" i="6"/>
  <c r="E11131" i="6"/>
  <c r="E11132" i="6"/>
  <c r="E11133" i="6"/>
  <c r="E11134" i="6"/>
  <c r="E11135" i="6"/>
  <c r="E11136" i="6"/>
  <c r="E11137" i="6"/>
  <c r="E11138" i="6"/>
  <c r="E11139" i="6"/>
  <c r="E11140" i="6"/>
  <c r="E11141" i="6"/>
  <c r="E11142" i="6"/>
  <c r="E11143" i="6"/>
  <c r="E11144" i="6"/>
  <c r="E11145" i="6"/>
  <c r="E11146" i="6"/>
  <c r="E11147" i="6"/>
  <c r="E11148" i="6"/>
  <c r="E11149" i="6"/>
  <c r="E11150" i="6"/>
  <c r="E11151" i="6"/>
  <c r="E11152" i="6"/>
  <c r="E11153" i="6"/>
  <c r="E11154" i="6"/>
  <c r="E11155" i="6"/>
  <c r="E11156" i="6"/>
  <c r="E11157" i="6"/>
  <c r="E11158" i="6"/>
  <c r="E11159" i="6"/>
  <c r="E11160" i="6"/>
  <c r="E11161" i="6"/>
  <c r="E11162" i="6"/>
  <c r="E11163" i="6"/>
  <c r="E11164" i="6"/>
  <c r="E11165" i="6"/>
  <c r="E11166" i="6"/>
  <c r="E11167" i="6"/>
  <c r="E11168" i="6"/>
  <c r="E11169" i="6"/>
  <c r="E11170" i="6"/>
  <c r="E11171" i="6"/>
  <c r="E11172" i="6"/>
  <c r="E11173" i="6"/>
  <c r="E11174" i="6"/>
  <c r="E11175" i="6"/>
  <c r="E11176" i="6"/>
  <c r="E11177" i="6"/>
  <c r="E11178" i="6"/>
  <c r="E11179" i="6"/>
  <c r="E11180" i="6"/>
  <c r="E11181" i="6"/>
  <c r="E11182" i="6"/>
  <c r="E11183" i="6"/>
  <c r="E11184" i="6"/>
  <c r="E11185" i="6"/>
  <c r="E11186" i="6"/>
  <c r="E11187" i="6"/>
  <c r="E11188" i="6"/>
  <c r="E11189" i="6"/>
  <c r="E11190" i="6"/>
  <c r="E11191" i="6"/>
  <c r="E11192" i="6"/>
  <c r="E11193" i="6"/>
  <c r="E11194" i="6"/>
  <c r="E11195" i="6"/>
  <c r="E11196" i="6"/>
  <c r="E11197" i="6"/>
  <c r="E11198" i="6"/>
  <c r="E11199" i="6"/>
  <c r="E11200" i="6"/>
  <c r="E11201" i="6"/>
  <c r="E11202" i="6"/>
  <c r="E11203" i="6"/>
  <c r="E11204" i="6"/>
  <c r="E11205" i="6"/>
  <c r="E11206" i="6"/>
  <c r="E11207" i="6"/>
  <c r="E11208" i="6"/>
  <c r="E11209" i="6"/>
  <c r="E11210" i="6"/>
  <c r="E11211" i="6"/>
  <c r="E11212" i="6"/>
  <c r="E11213" i="6"/>
  <c r="E11214" i="6"/>
  <c r="E11215" i="6"/>
  <c r="E11216" i="6"/>
  <c r="E11217" i="6"/>
  <c r="E11218" i="6"/>
  <c r="E11219" i="6"/>
  <c r="E11220" i="6"/>
  <c r="E11221" i="6"/>
  <c r="E11222" i="6"/>
  <c r="E11223" i="6"/>
  <c r="E11224" i="6"/>
  <c r="E11225" i="6"/>
  <c r="E11226" i="6"/>
  <c r="E11227" i="6"/>
  <c r="E11228" i="6"/>
  <c r="E11229" i="6"/>
  <c r="E11230" i="6"/>
  <c r="E11231" i="6"/>
  <c r="E11232" i="6"/>
  <c r="E11233" i="6"/>
  <c r="E11234" i="6"/>
  <c r="E11235" i="6"/>
  <c r="E11236" i="6"/>
  <c r="E11237" i="6"/>
  <c r="E11238" i="6"/>
  <c r="E11239" i="6"/>
  <c r="E11240" i="6"/>
  <c r="E11241" i="6"/>
  <c r="E11242" i="6"/>
  <c r="E11243" i="6"/>
  <c r="E11244" i="6"/>
  <c r="E11245" i="6"/>
  <c r="E11246" i="6"/>
  <c r="E11247" i="6"/>
  <c r="E11248" i="6"/>
  <c r="E11249" i="6"/>
  <c r="E11250" i="6"/>
  <c r="E11251" i="6"/>
  <c r="E11252" i="6"/>
  <c r="E11253" i="6"/>
  <c r="E11254" i="6"/>
  <c r="E11255" i="6"/>
  <c r="E11256" i="6"/>
  <c r="E11257" i="6"/>
  <c r="E11258" i="6"/>
  <c r="E11259" i="6"/>
  <c r="E11260" i="6"/>
  <c r="E11261" i="6"/>
  <c r="E11262" i="6"/>
  <c r="E11263" i="6"/>
  <c r="E11264" i="6"/>
  <c r="E11265" i="6"/>
  <c r="E11266" i="6"/>
  <c r="E11267" i="6"/>
  <c r="E11268" i="6"/>
  <c r="E11269" i="6"/>
  <c r="E11270" i="6"/>
  <c r="E11271" i="6"/>
  <c r="E11272" i="6"/>
  <c r="E11273" i="6"/>
  <c r="E11274" i="6"/>
  <c r="E11275" i="6"/>
  <c r="E11276" i="6"/>
  <c r="E11277" i="6"/>
  <c r="E11278" i="6"/>
  <c r="E11279" i="6"/>
  <c r="E11280" i="6"/>
  <c r="E11281" i="6"/>
  <c r="E11282" i="6"/>
  <c r="E11283" i="6"/>
  <c r="E11284" i="6"/>
  <c r="E11285" i="6"/>
  <c r="E11286" i="6"/>
  <c r="E11287" i="6"/>
  <c r="E11288" i="6"/>
  <c r="E11289" i="6"/>
  <c r="E11290" i="6"/>
  <c r="E11291" i="6"/>
  <c r="E11292" i="6"/>
  <c r="E11293" i="6"/>
  <c r="E11294" i="6"/>
  <c r="E11295" i="6"/>
  <c r="E11296" i="6"/>
  <c r="E11297" i="6"/>
  <c r="E11298" i="6"/>
  <c r="E11299" i="6"/>
  <c r="E11300" i="6"/>
  <c r="E11301" i="6"/>
  <c r="E11302" i="6"/>
  <c r="E11303" i="6"/>
  <c r="E11304" i="6"/>
  <c r="E11305" i="6"/>
  <c r="E11306" i="6"/>
  <c r="E11307" i="6"/>
  <c r="E11308" i="6"/>
  <c r="E11309" i="6"/>
  <c r="E11310" i="6"/>
  <c r="E11311" i="6"/>
  <c r="E11312" i="6"/>
  <c r="E11313" i="6"/>
  <c r="E11314" i="6"/>
  <c r="E11315" i="6"/>
  <c r="E11316" i="6"/>
  <c r="E11317" i="6"/>
  <c r="E11318" i="6"/>
  <c r="E11319" i="6"/>
  <c r="E11320" i="6"/>
  <c r="E11321" i="6"/>
  <c r="E11322" i="6"/>
  <c r="E11323" i="6"/>
  <c r="E11324" i="6"/>
  <c r="E11325" i="6"/>
  <c r="E11326" i="6"/>
  <c r="E11327" i="6"/>
  <c r="E11328" i="6"/>
  <c r="E11329" i="6"/>
  <c r="E11330" i="6"/>
  <c r="E11331" i="6"/>
  <c r="E11332" i="6"/>
  <c r="E11333" i="6"/>
  <c r="E11334" i="6"/>
  <c r="E11335" i="6"/>
  <c r="E11336" i="6"/>
  <c r="E11337" i="6"/>
  <c r="E11338" i="6"/>
  <c r="E11339" i="6"/>
  <c r="E11340" i="6"/>
  <c r="E11341" i="6"/>
  <c r="E11342" i="6"/>
  <c r="E11343" i="6"/>
  <c r="E11344" i="6"/>
  <c r="E11345" i="6"/>
  <c r="E11346" i="6"/>
  <c r="E11347" i="6"/>
  <c r="E11348" i="6"/>
  <c r="E11349" i="6"/>
  <c r="E11350" i="6"/>
  <c r="E11351" i="6"/>
  <c r="E11352" i="6"/>
  <c r="E11353" i="6"/>
  <c r="E11354" i="6"/>
  <c r="E11355" i="6"/>
  <c r="E11356" i="6"/>
  <c r="E11357" i="6"/>
  <c r="E11358" i="6"/>
  <c r="E11359" i="6"/>
  <c r="E11360" i="6"/>
  <c r="E11361" i="6"/>
  <c r="E11362" i="6"/>
  <c r="E11363" i="6"/>
  <c r="E11364" i="6"/>
  <c r="E11365" i="6"/>
  <c r="E11366" i="6"/>
  <c r="E11367" i="6"/>
  <c r="E11368" i="6"/>
  <c r="E11369" i="6"/>
  <c r="E11370" i="6"/>
  <c r="E11371" i="6"/>
  <c r="E11372" i="6"/>
  <c r="E11373" i="6"/>
  <c r="E11374" i="6"/>
  <c r="E11375" i="6"/>
  <c r="E11376" i="6"/>
  <c r="E11377" i="6"/>
  <c r="E11378" i="6"/>
  <c r="E11379" i="6"/>
  <c r="E11380" i="6"/>
  <c r="E11381" i="6"/>
  <c r="E11382" i="6"/>
  <c r="E11383" i="6"/>
  <c r="E11384" i="6"/>
  <c r="E11385" i="6"/>
  <c r="E11386" i="6"/>
  <c r="E11387" i="6"/>
  <c r="E11388" i="6"/>
  <c r="E11389" i="6"/>
  <c r="E11390" i="6"/>
  <c r="E11391" i="6"/>
  <c r="E11392" i="6"/>
  <c r="E11393" i="6"/>
  <c r="E11394" i="6"/>
  <c r="E11395" i="6"/>
  <c r="E11396" i="6"/>
  <c r="E11397" i="6"/>
  <c r="E11398" i="6"/>
  <c r="E11399" i="6"/>
  <c r="E11400" i="6"/>
  <c r="E11401" i="6"/>
  <c r="E11402" i="6"/>
  <c r="E11403" i="6"/>
  <c r="E11404" i="6"/>
  <c r="E11405" i="6"/>
  <c r="E11406" i="6"/>
  <c r="E11407" i="6"/>
  <c r="E11408" i="6"/>
  <c r="E11409" i="6"/>
  <c r="E11410" i="6"/>
  <c r="E11411" i="6"/>
  <c r="E11412" i="6"/>
  <c r="E11413" i="6"/>
  <c r="E11414" i="6"/>
  <c r="E11415" i="6"/>
  <c r="E11416" i="6"/>
  <c r="E11417" i="6"/>
  <c r="E11418" i="6"/>
  <c r="E11419" i="6"/>
  <c r="E11420" i="6"/>
  <c r="E11421" i="6"/>
  <c r="E11422" i="6"/>
  <c r="E11423" i="6"/>
  <c r="E11424" i="6"/>
  <c r="E11425" i="6"/>
  <c r="E11426" i="6"/>
  <c r="E11427" i="6"/>
  <c r="E11428" i="6"/>
  <c r="E11429" i="6"/>
  <c r="E11430" i="6"/>
  <c r="E11431" i="6"/>
  <c r="E11432" i="6"/>
  <c r="E11433" i="6"/>
  <c r="E11434" i="6"/>
  <c r="E11435" i="6"/>
  <c r="E11436" i="6"/>
  <c r="E11437" i="6"/>
  <c r="E11438" i="6"/>
  <c r="E11439" i="6"/>
  <c r="E11440" i="6"/>
  <c r="E11441" i="6"/>
  <c r="E11442" i="6"/>
  <c r="E11443" i="6"/>
  <c r="E11444" i="6"/>
  <c r="E11445" i="6"/>
  <c r="E11446" i="6"/>
  <c r="E11447" i="6"/>
  <c r="E11448" i="6"/>
  <c r="E11449" i="6"/>
  <c r="E11450" i="6"/>
  <c r="E11451" i="6"/>
  <c r="E11452" i="6"/>
  <c r="E11453" i="6"/>
  <c r="E11454" i="6"/>
  <c r="E11455" i="6"/>
  <c r="E11456" i="6"/>
  <c r="E11457" i="6"/>
  <c r="E11458" i="6"/>
  <c r="E11459" i="6"/>
  <c r="E11460" i="6"/>
  <c r="E11461" i="6"/>
  <c r="E11462" i="6"/>
  <c r="E11463" i="6"/>
  <c r="E11464" i="6"/>
  <c r="E11465" i="6"/>
  <c r="E11466" i="6"/>
  <c r="E11467" i="6"/>
  <c r="E11468" i="6"/>
  <c r="E11469" i="6"/>
  <c r="E11470" i="6"/>
  <c r="E11471" i="6"/>
  <c r="E11472" i="6"/>
  <c r="E11473" i="6"/>
  <c r="E11474" i="6"/>
  <c r="E11475" i="6"/>
  <c r="E11476" i="6"/>
  <c r="E11477" i="6"/>
  <c r="E11478" i="6"/>
  <c r="E11479" i="6"/>
  <c r="E11480" i="6"/>
  <c r="E11481" i="6"/>
  <c r="E11482" i="6"/>
  <c r="E11483" i="6"/>
  <c r="E11484" i="6"/>
  <c r="E11485" i="6"/>
  <c r="E11486" i="6"/>
  <c r="E11487" i="6"/>
  <c r="E11488" i="6"/>
  <c r="E11489" i="6"/>
  <c r="E11490" i="6"/>
  <c r="E11491" i="6"/>
  <c r="E11492" i="6"/>
  <c r="E11493" i="6"/>
  <c r="E11494" i="6"/>
  <c r="E11495" i="6"/>
  <c r="E11496" i="6"/>
  <c r="E11497" i="6"/>
  <c r="E11498" i="6"/>
  <c r="E11499" i="6"/>
  <c r="E11500" i="6"/>
  <c r="E11501" i="6"/>
  <c r="E11502" i="6"/>
  <c r="E11503" i="6"/>
  <c r="E11504" i="6"/>
  <c r="E11505" i="6"/>
  <c r="E11506" i="6"/>
  <c r="E11507" i="6"/>
  <c r="E11508" i="6"/>
  <c r="E11509" i="6"/>
  <c r="E11510" i="6"/>
  <c r="E11511" i="6"/>
  <c r="E11512" i="6"/>
  <c r="E11513" i="6"/>
  <c r="E11514" i="6"/>
  <c r="E11515" i="6"/>
  <c r="E11516" i="6"/>
  <c r="E11517" i="6"/>
  <c r="E11518" i="6"/>
  <c r="E11519" i="6"/>
  <c r="E11520" i="6"/>
  <c r="E11521" i="6"/>
  <c r="E11522" i="6"/>
  <c r="E11523" i="6"/>
  <c r="E11524" i="6"/>
  <c r="E11525" i="6"/>
  <c r="E11526" i="6"/>
  <c r="E11527" i="6"/>
  <c r="E11528" i="6"/>
  <c r="E11529" i="6"/>
  <c r="E11530" i="6"/>
  <c r="E11531" i="6"/>
  <c r="E11532" i="6"/>
  <c r="E11533" i="6"/>
  <c r="E11534" i="6"/>
  <c r="E11535" i="6"/>
  <c r="E11536" i="6"/>
  <c r="E11537" i="6"/>
  <c r="E11538" i="6"/>
  <c r="E11539" i="6"/>
  <c r="E11540" i="6"/>
  <c r="E11541" i="6"/>
  <c r="E11542" i="6"/>
  <c r="E11543" i="6"/>
  <c r="E11544" i="6"/>
  <c r="E11545" i="6"/>
  <c r="E11546" i="6"/>
  <c r="E11547" i="6"/>
  <c r="E11548" i="6"/>
  <c r="E11549" i="6"/>
  <c r="E11550" i="6"/>
  <c r="E11551" i="6"/>
  <c r="E11552" i="6"/>
  <c r="E11553" i="6"/>
  <c r="E11554" i="6"/>
  <c r="E11555" i="6"/>
  <c r="E11556" i="6"/>
  <c r="E11557" i="6"/>
  <c r="E11558" i="6"/>
  <c r="E11559" i="6"/>
  <c r="E11560" i="6"/>
  <c r="E11561" i="6"/>
  <c r="E11562" i="6"/>
  <c r="E11563" i="6"/>
  <c r="E11564" i="6"/>
  <c r="E11565" i="6"/>
  <c r="E11566" i="6"/>
  <c r="E11567" i="6"/>
  <c r="E11568" i="6"/>
  <c r="E11569" i="6"/>
  <c r="E11570" i="6"/>
  <c r="E11571" i="6"/>
  <c r="E11572" i="6"/>
  <c r="E11573" i="6"/>
  <c r="E11574" i="6"/>
  <c r="E11575" i="6"/>
  <c r="E11576" i="6"/>
  <c r="E11577" i="6"/>
  <c r="E11578" i="6"/>
  <c r="E11579" i="6"/>
  <c r="E11580" i="6"/>
  <c r="E11581" i="6"/>
  <c r="E11582" i="6"/>
  <c r="E11583" i="6"/>
  <c r="E11584" i="6"/>
  <c r="E11585" i="6"/>
  <c r="E11586" i="6"/>
  <c r="E11587" i="6"/>
  <c r="E11588" i="6"/>
  <c r="E11589" i="6"/>
  <c r="E11590" i="6"/>
  <c r="E11591" i="6"/>
  <c r="E11592" i="6"/>
  <c r="E11593" i="6"/>
  <c r="E11594" i="6"/>
  <c r="E11595" i="6"/>
  <c r="E11596" i="6"/>
  <c r="E11597" i="6"/>
  <c r="E11598" i="6"/>
  <c r="E11599" i="6"/>
  <c r="E11600" i="6"/>
  <c r="E11601" i="6"/>
  <c r="E11602" i="6"/>
  <c r="E11603" i="6"/>
  <c r="E11604" i="6"/>
  <c r="E11605" i="6"/>
  <c r="E11606" i="6"/>
  <c r="E11607" i="6"/>
  <c r="E11608" i="6"/>
  <c r="E11609" i="6"/>
  <c r="E11610" i="6"/>
  <c r="E11611" i="6"/>
  <c r="E11612" i="6"/>
  <c r="E11613" i="6"/>
  <c r="E11614" i="6"/>
  <c r="E11615" i="6"/>
  <c r="E11616" i="6"/>
  <c r="E11617" i="6"/>
  <c r="E11618" i="6"/>
  <c r="E11619" i="6"/>
  <c r="E11620" i="6"/>
  <c r="E11621" i="6"/>
  <c r="E11622" i="6"/>
  <c r="E11623" i="6"/>
  <c r="E11624" i="6"/>
  <c r="E11625" i="6"/>
  <c r="E11626" i="6"/>
  <c r="E11627" i="6"/>
  <c r="E11628" i="6"/>
  <c r="E11629" i="6"/>
  <c r="E11630" i="6"/>
  <c r="E11631" i="6"/>
  <c r="E11632" i="6"/>
  <c r="E11633" i="6"/>
  <c r="E11634" i="6"/>
  <c r="E11635" i="6"/>
  <c r="E11636" i="6"/>
  <c r="E11637" i="6"/>
  <c r="E11638" i="6"/>
  <c r="E11639" i="6"/>
  <c r="E11640" i="6"/>
  <c r="E11641" i="6"/>
  <c r="E11642" i="6"/>
  <c r="E11643" i="6"/>
  <c r="E11644" i="6"/>
  <c r="E11645" i="6"/>
  <c r="E11646" i="6"/>
  <c r="E11647" i="6"/>
  <c r="E11648" i="6"/>
  <c r="E11649" i="6"/>
  <c r="E11650" i="6"/>
  <c r="E11651" i="6"/>
  <c r="E11652" i="6"/>
  <c r="E11653" i="6"/>
  <c r="E11654" i="6"/>
  <c r="E11655" i="6"/>
  <c r="E11656" i="6"/>
  <c r="E11657" i="6"/>
  <c r="E11658" i="6"/>
  <c r="E11659" i="6"/>
  <c r="E11660" i="6"/>
  <c r="E11661" i="6"/>
  <c r="E11662" i="6"/>
  <c r="E11663" i="6"/>
  <c r="E11664" i="6"/>
  <c r="E11665" i="6"/>
  <c r="E11666" i="6"/>
  <c r="E11667" i="6"/>
  <c r="E11668" i="6"/>
  <c r="E11669" i="6"/>
  <c r="E11670" i="6"/>
  <c r="E11671" i="6"/>
  <c r="E11672" i="6"/>
  <c r="E11673" i="6"/>
  <c r="E11674" i="6"/>
  <c r="E11675" i="6"/>
  <c r="E11676" i="6"/>
  <c r="E11677" i="6"/>
  <c r="E11678" i="6"/>
  <c r="E11679" i="6"/>
  <c r="E11680" i="6"/>
  <c r="E11681" i="6"/>
  <c r="E11682" i="6"/>
  <c r="E11683" i="6"/>
  <c r="E11684" i="6"/>
  <c r="E11685" i="6"/>
  <c r="E11686" i="6"/>
  <c r="E11687" i="6"/>
  <c r="E11688" i="6"/>
  <c r="E11689" i="6"/>
  <c r="E11690" i="6"/>
  <c r="E11691" i="6"/>
  <c r="E11692" i="6"/>
  <c r="E11693" i="6"/>
  <c r="E11694" i="6"/>
  <c r="E11695" i="6"/>
  <c r="E11696" i="6"/>
  <c r="E11697" i="6"/>
  <c r="E11698" i="6"/>
  <c r="E11699" i="6"/>
  <c r="E11700" i="6"/>
  <c r="E11701" i="6"/>
  <c r="E11702" i="6"/>
  <c r="E11703" i="6"/>
  <c r="E11704" i="6"/>
  <c r="E11705" i="6"/>
  <c r="E11706" i="6"/>
  <c r="E11707" i="6"/>
  <c r="E11708" i="6"/>
  <c r="E11709" i="6"/>
  <c r="E11710" i="6"/>
  <c r="E11711" i="6"/>
  <c r="E11712" i="6"/>
  <c r="E11713" i="6"/>
  <c r="E11714" i="6"/>
  <c r="E11715" i="6"/>
  <c r="E11716" i="6"/>
  <c r="E11717" i="6"/>
  <c r="E11718" i="6"/>
  <c r="E11719" i="6"/>
  <c r="E11720" i="6"/>
  <c r="E11721" i="6"/>
  <c r="E11722" i="6"/>
  <c r="E11723" i="6"/>
  <c r="E11724" i="6"/>
  <c r="E11725" i="6"/>
  <c r="E11726" i="6"/>
  <c r="E11727" i="6"/>
  <c r="E11728" i="6"/>
  <c r="E11729" i="6"/>
  <c r="E11730" i="6"/>
  <c r="E11731" i="6"/>
  <c r="E11732" i="6"/>
  <c r="E11733" i="6"/>
  <c r="E11734" i="6"/>
  <c r="E11735" i="6"/>
  <c r="E11736" i="6"/>
  <c r="E11737" i="6"/>
  <c r="E11738" i="6"/>
  <c r="E11739" i="6"/>
  <c r="E11740" i="6"/>
  <c r="E11741" i="6"/>
  <c r="E11742" i="6"/>
  <c r="E11743" i="6"/>
  <c r="E11744" i="6"/>
  <c r="E11745" i="6"/>
  <c r="E11746" i="6"/>
  <c r="E11747" i="6"/>
  <c r="E11748" i="6"/>
  <c r="E11749" i="6"/>
  <c r="E11750" i="6"/>
  <c r="E11751" i="6"/>
  <c r="E11752" i="6"/>
  <c r="E11753" i="6"/>
  <c r="E11754" i="6"/>
  <c r="E11755" i="6"/>
  <c r="E11756" i="6"/>
  <c r="E11757" i="6"/>
  <c r="E11758" i="6"/>
  <c r="E11759" i="6"/>
  <c r="E11760" i="6"/>
  <c r="E11761" i="6"/>
  <c r="E11762" i="6"/>
  <c r="E11763" i="6"/>
  <c r="E11764" i="6"/>
  <c r="E11765" i="6"/>
  <c r="E11766" i="6"/>
  <c r="E11767" i="6"/>
  <c r="E11768" i="6"/>
  <c r="E11769" i="6"/>
  <c r="E11770" i="6"/>
  <c r="E11771" i="6"/>
  <c r="E11772" i="6"/>
  <c r="E11773" i="6"/>
  <c r="E11774" i="6"/>
  <c r="E11775" i="6"/>
  <c r="E11776" i="6"/>
  <c r="E11777" i="6"/>
  <c r="E11778" i="6"/>
  <c r="E11779" i="6"/>
  <c r="E11780" i="6"/>
  <c r="E11781" i="6"/>
  <c r="E11782" i="6"/>
  <c r="E11783" i="6"/>
  <c r="E11784" i="6"/>
  <c r="E11785" i="6"/>
  <c r="E11786" i="6"/>
  <c r="E11787" i="6"/>
  <c r="E11788" i="6"/>
  <c r="E11789" i="6"/>
  <c r="E11790" i="6"/>
  <c r="E11791" i="6"/>
  <c r="E11792" i="6"/>
  <c r="E11793" i="6"/>
  <c r="E11794" i="6"/>
  <c r="E11795" i="6"/>
  <c r="E11796" i="6"/>
  <c r="E11797" i="6"/>
  <c r="E11798" i="6"/>
  <c r="E11799" i="6"/>
  <c r="E11800" i="6"/>
  <c r="E11801" i="6"/>
  <c r="E11802" i="6"/>
  <c r="E11803" i="6"/>
  <c r="E11804" i="6"/>
  <c r="E11805" i="6"/>
  <c r="E11806" i="6"/>
  <c r="E11807" i="6"/>
  <c r="E11808" i="6"/>
  <c r="E11809" i="6"/>
  <c r="E11810" i="6"/>
  <c r="E11811" i="6"/>
  <c r="E11812" i="6"/>
  <c r="E11813" i="6"/>
  <c r="E11814" i="6"/>
  <c r="E11815" i="6"/>
  <c r="E11816" i="6"/>
  <c r="E11817" i="6"/>
  <c r="E11818" i="6"/>
  <c r="E11819" i="6"/>
  <c r="E11820" i="6"/>
  <c r="E11821" i="6"/>
  <c r="E11822" i="6"/>
  <c r="E11823" i="6"/>
  <c r="E11824" i="6"/>
  <c r="E11825" i="6"/>
  <c r="E11826" i="6"/>
  <c r="E11827" i="6"/>
  <c r="E11828" i="6"/>
  <c r="E11829" i="6"/>
  <c r="E11830" i="6"/>
  <c r="E11831" i="6"/>
  <c r="E11832" i="6"/>
  <c r="E11833" i="6"/>
  <c r="E11834" i="6"/>
  <c r="E11835" i="6"/>
  <c r="E11836" i="6"/>
  <c r="E11837" i="6"/>
  <c r="E11838" i="6"/>
  <c r="E11839" i="6"/>
  <c r="E11840" i="6"/>
  <c r="E11841" i="6"/>
  <c r="E11842" i="6"/>
  <c r="E11843" i="6"/>
  <c r="E11844" i="6"/>
  <c r="E11845" i="6"/>
  <c r="E11846" i="6"/>
  <c r="E11847" i="6"/>
  <c r="E11848" i="6"/>
  <c r="E11849" i="6"/>
  <c r="E11850" i="6"/>
  <c r="E11851" i="6"/>
  <c r="E11852" i="6"/>
  <c r="E11853" i="6"/>
  <c r="E11854" i="6"/>
  <c r="E11855" i="6"/>
  <c r="E11856" i="6"/>
  <c r="E11857" i="6"/>
  <c r="E11858" i="6"/>
  <c r="E11859" i="6"/>
  <c r="E11860" i="6"/>
  <c r="E11861" i="6"/>
  <c r="E11862" i="6"/>
  <c r="E11863" i="6"/>
  <c r="E11864" i="6"/>
  <c r="E11865" i="6"/>
  <c r="E11866" i="6"/>
  <c r="E11867" i="6"/>
  <c r="E11868" i="6"/>
  <c r="E11869" i="6"/>
  <c r="E11870" i="6"/>
  <c r="E11871" i="6"/>
  <c r="E11872" i="6"/>
  <c r="E11873" i="6"/>
  <c r="E11874" i="6"/>
  <c r="E11875" i="6"/>
  <c r="E11876" i="6"/>
  <c r="E11877" i="6"/>
  <c r="E11878" i="6"/>
  <c r="E11879" i="6"/>
  <c r="E11880" i="6"/>
  <c r="E11881" i="6"/>
  <c r="E11882" i="6"/>
  <c r="E11883" i="6"/>
  <c r="E11884" i="6"/>
  <c r="E11885" i="6"/>
  <c r="E11886" i="6"/>
  <c r="E11887" i="6"/>
  <c r="E11888" i="6"/>
  <c r="E11889" i="6"/>
  <c r="E11890" i="6"/>
  <c r="E11891" i="6"/>
  <c r="E11892" i="6"/>
  <c r="E11893" i="6"/>
  <c r="E11894" i="6"/>
  <c r="E11895" i="6"/>
  <c r="E11896" i="6"/>
  <c r="E11897" i="6"/>
  <c r="E11898" i="6"/>
  <c r="E11899" i="6"/>
  <c r="E11900" i="6"/>
  <c r="E11901" i="6"/>
  <c r="E11902" i="6"/>
  <c r="E11903" i="6"/>
  <c r="E11904" i="6"/>
  <c r="E11905" i="6"/>
  <c r="E11906" i="6"/>
  <c r="E11907" i="6"/>
  <c r="E11908" i="6"/>
  <c r="E11909" i="6"/>
  <c r="E11910" i="6"/>
  <c r="E11911" i="6"/>
  <c r="E11912" i="6"/>
  <c r="E11913" i="6"/>
  <c r="E11914" i="6"/>
  <c r="E11915" i="6"/>
  <c r="E11916" i="6"/>
  <c r="E11917" i="6"/>
  <c r="E11918" i="6"/>
  <c r="E11919" i="6"/>
  <c r="E11920" i="6"/>
  <c r="E11921" i="6"/>
  <c r="E11922" i="6"/>
  <c r="E11923" i="6"/>
  <c r="E11924" i="6"/>
  <c r="E11925" i="6"/>
  <c r="E11926" i="6"/>
  <c r="E11927" i="6"/>
  <c r="E11928" i="6"/>
  <c r="E11929" i="6"/>
  <c r="E11930" i="6"/>
  <c r="E11931" i="6"/>
  <c r="E11932" i="6"/>
  <c r="E11933" i="6"/>
  <c r="E11934" i="6"/>
  <c r="E11935" i="6"/>
  <c r="E11936" i="6"/>
  <c r="E11937" i="6"/>
  <c r="E11938" i="6"/>
  <c r="E11939" i="6"/>
  <c r="E11940" i="6"/>
  <c r="E11941" i="6"/>
  <c r="E11942" i="6"/>
  <c r="E11943" i="6"/>
  <c r="E11944" i="6"/>
  <c r="E11945" i="6"/>
  <c r="E11946" i="6"/>
  <c r="E11947" i="6"/>
  <c r="E11948" i="6"/>
  <c r="E11949" i="6"/>
  <c r="E11950" i="6"/>
  <c r="E11951" i="6"/>
  <c r="E11952" i="6"/>
  <c r="E11953" i="6"/>
  <c r="E11954" i="6"/>
  <c r="E11955" i="6"/>
  <c r="E11956" i="6"/>
  <c r="E11957" i="6"/>
  <c r="E11958" i="6"/>
  <c r="E11959" i="6"/>
  <c r="E11960" i="6"/>
  <c r="E11961" i="6"/>
  <c r="E11962" i="6"/>
  <c r="E11963" i="6"/>
  <c r="E11964" i="6"/>
  <c r="E11965" i="6"/>
  <c r="E11966" i="6"/>
  <c r="E11967" i="6"/>
  <c r="E11968" i="6"/>
  <c r="E11969" i="6"/>
  <c r="E11970" i="6"/>
  <c r="E11971" i="6"/>
  <c r="E11972" i="6"/>
  <c r="E11973" i="6"/>
  <c r="E11974" i="6"/>
  <c r="E11975" i="6"/>
  <c r="E11976" i="6"/>
  <c r="E11977" i="6"/>
  <c r="E11978" i="6"/>
  <c r="E11979" i="6"/>
  <c r="E11980" i="6"/>
  <c r="E11981" i="6"/>
  <c r="E11982" i="6"/>
  <c r="E11983" i="6"/>
  <c r="E11984" i="6"/>
  <c r="E11985" i="6"/>
  <c r="E11986" i="6"/>
  <c r="E11987" i="6"/>
  <c r="E11988" i="6"/>
  <c r="E11989" i="6"/>
  <c r="E11990" i="6"/>
  <c r="E11991" i="6"/>
  <c r="E11992" i="6"/>
  <c r="E11993" i="6"/>
  <c r="E11994" i="6"/>
  <c r="E11995" i="6"/>
  <c r="E11996" i="6"/>
  <c r="E11997" i="6"/>
  <c r="E11998" i="6"/>
  <c r="E11999" i="6"/>
  <c r="E12000" i="6"/>
  <c r="E12001" i="6"/>
  <c r="E12002" i="6"/>
  <c r="E12003" i="6"/>
  <c r="E12004" i="6"/>
  <c r="E12005" i="6"/>
  <c r="E12006" i="6"/>
  <c r="E12007" i="6"/>
  <c r="E12008" i="6"/>
  <c r="E12009" i="6"/>
  <c r="E12010" i="6"/>
  <c r="E12011" i="6"/>
  <c r="E12012" i="6"/>
  <c r="E12013" i="6"/>
  <c r="E12014" i="6"/>
  <c r="E12015" i="6"/>
  <c r="E12016" i="6"/>
  <c r="E12017" i="6"/>
  <c r="E12018" i="6"/>
  <c r="E12019" i="6"/>
  <c r="E12020" i="6"/>
  <c r="E12021" i="6"/>
  <c r="E12022" i="6"/>
  <c r="E12023" i="6"/>
  <c r="E12024" i="6"/>
  <c r="E12025" i="6"/>
  <c r="E12026" i="6"/>
  <c r="E12027" i="6"/>
  <c r="E12028" i="6"/>
  <c r="E12029" i="6"/>
  <c r="E12030" i="6"/>
  <c r="E12031" i="6"/>
  <c r="E12032" i="6"/>
  <c r="E12033" i="6"/>
  <c r="E12034" i="6"/>
  <c r="E12035" i="6"/>
  <c r="E12036" i="6"/>
  <c r="E12037" i="6"/>
  <c r="E12038" i="6"/>
  <c r="E12039" i="6"/>
  <c r="E12040" i="6"/>
  <c r="E12041" i="6"/>
  <c r="E12042" i="6"/>
  <c r="E12043" i="6"/>
  <c r="E12044" i="6"/>
  <c r="E12045" i="6"/>
  <c r="E12046" i="6"/>
  <c r="E12047" i="6"/>
  <c r="E12048" i="6"/>
  <c r="E12049" i="6"/>
  <c r="E12050" i="6"/>
  <c r="E12051" i="6"/>
  <c r="E12052" i="6"/>
  <c r="E12053" i="6"/>
  <c r="E12054" i="6"/>
  <c r="E12055" i="6"/>
  <c r="E12056" i="6"/>
  <c r="E12057" i="6"/>
  <c r="E12058" i="6"/>
  <c r="E12059" i="6"/>
  <c r="E12060" i="6"/>
  <c r="E12061" i="6"/>
  <c r="E12062" i="6"/>
  <c r="E12063" i="6"/>
  <c r="E12064" i="6"/>
  <c r="E12065" i="6"/>
  <c r="E12066" i="6"/>
  <c r="E12067" i="6"/>
  <c r="E12068" i="6"/>
  <c r="E12069" i="6"/>
  <c r="E12070" i="6"/>
  <c r="E12071" i="6"/>
  <c r="E12072" i="6"/>
  <c r="E12073" i="6"/>
  <c r="E12074" i="6"/>
  <c r="E12075" i="6"/>
  <c r="E12076" i="6"/>
  <c r="E12077" i="6"/>
  <c r="E12078" i="6"/>
  <c r="E12079" i="6"/>
  <c r="E12080" i="6"/>
  <c r="E12081" i="6"/>
  <c r="E12082" i="6"/>
  <c r="E12083" i="6"/>
  <c r="E12084" i="6"/>
  <c r="E12085" i="6"/>
  <c r="E12086" i="6"/>
  <c r="E12087" i="6"/>
  <c r="E12088" i="6"/>
  <c r="E12089" i="6"/>
  <c r="E12090" i="6"/>
  <c r="E12091" i="6"/>
  <c r="E12092" i="6"/>
  <c r="E12093" i="6"/>
  <c r="E12094" i="6"/>
  <c r="E12095" i="6"/>
  <c r="E12096" i="6"/>
  <c r="E12097" i="6"/>
  <c r="E12098" i="6"/>
  <c r="E12099" i="6"/>
  <c r="E12100" i="6"/>
  <c r="E12101" i="6"/>
  <c r="E12102" i="6"/>
  <c r="E12103" i="6"/>
  <c r="E12104" i="6"/>
  <c r="E12105" i="6"/>
  <c r="E12106" i="6"/>
  <c r="E12107" i="6"/>
  <c r="E12108" i="6"/>
  <c r="E12109" i="6"/>
  <c r="E12110" i="6"/>
  <c r="E12111" i="6"/>
  <c r="E12112" i="6"/>
  <c r="E12113" i="6"/>
  <c r="E12114" i="6"/>
  <c r="E12115" i="6"/>
  <c r="E12116" i="6"/>
  <c r="E12117" i="6"/>
  <c r="E12118" i="6"/>
  <c r="E12119" i="6"/>
  <c r="E12120" i="6"/>
  <c r="E12121" i="6"/>
  <c r="E12122" i="6"/>
  <c r="E12123" i="6"/>
  <c r="E12124" i="6"/>
  <c r="E12125" i="6"/>
  <c r="E12126" i="6"/>
  <c r="E12127" i="6"/>
  <c r="E12128" i="6"/>
  <c r="E12129" i="6"/>
  <c r="E12130" i="6"/>
  <c r="E12131" i="6"/>
  <c r="E12132" i="6"/>
  <c r="E12133" i="6"/>
  <c r="E12134" i="6"/>
  <c r="E12135" i="6"/>
  <c r="E12136" i="6"/>
  <c r="E12137" i="6"/>
  <c r="E12138" i="6"/>
  <c r="E12139" i="6"/>
  <c r="E12140" i="6"/>
  <c r="E12141" i="6"/>
  <c r="E12142" i="6"/>
  <c r="E12143" i="6"/>
  <c r="E12144" i="6"/>
  <c r="E12145" i="6"/>
  <c r="E12146" i="6"/>
  <c r="E12147" i="6"/>
  <c r="E12148" i="6"/>
  <c r="E12149" i="6"/>
  <c r="E12150" i="6"/>
  <c r="E12151" i="6"/>
  <c r="E12152" i="6"/>
  <c r="E12153" i="6"/>
  <c r="E12154" i="6"/>
  <c r="E12155" i="6"/>
  <c r="E12156" i="6"/>
  <c r="E12157" i="6"/>
  <c r="E12158" i="6"/>
  <c r="E12159" i="6"/>
  <c r="E12160" i="6"/>
  <c r="E12161" i="6"/>
  <c r="E12162" i="6"/>
  <c r="E12163" i="6"/>
  <c r="E12164" i="6"/>
  <c r="E12165" i="6"/>
  <c r="E12166" i="6"/>
  <c r="E12167" i="6"/>
  <c r="E12168" i="6"/>
  <c r="E12169" i="6"/>
  <c r="E12170" i="6"/>
  <c r="E12171" i="6"/>
  <c r="E12172" i="6"/>
  <c r="E12173" i="6"/>
  <c r="E12174" i="6"/>
  <c r="E12175" i="6"/>
  <c r="E12176" i="6"/>
  <c r="E12177" i="6"/>
  <c r="E12178" i="6"/>
  <c r="E12179" i="6"/>
  <c r="E12180" i="6"/>
  <c r="E12181" i="6"/>
  <c r="E12182" i="6"/>
  <c r="E12183" i="6"/>
  <c r="E12184" i="6"/>
  <c r="E12185" i="6"/>
  <c r="E12186" i="6"/>
  <c r="E12187" i="6"/>
  <c r="E12188" i="6"/>
  <c r="E12189" i="6"/>
  <c r="E12190" i="6"/>
  <c r="E12191" i="6"/>
  <c r="E12192" i="6"/>
  <c r="E12193" i="6"/>
  <c r="E12194" i="6"/>
  <c r="E12195" i="6"/>
  <c r="E12196" i="6"/>
  <c r="E12197" i="6"/>
  <c r="E12198" i="6"/>
  <c r="E12199" i="6"/>
  <c r="E12200" i="6"/>
  <c r="E12201" i="6"/>
  <c r="E12202" i="6"/>
  <c r="E12203" i="6"/>
  <c r="E12204" i="6"/>
  <c r="E12205" i="6"/>
  <c r="E12206" i="6"/>
  <c r="E12207" i="6"/>
  <c r="E12208" i="6"/>
  <c r="E12209" i="6"/>
  <c r="E12210" i="6"/>
  <c r="E12211" i="6"/>
  <c r="E12212" i="6"/>
  <c r="E12213" i="6"/>
  <c r="E12214" i="6"/>
  <c r="E12215" i="6"/>
  <c r="E12216" i="6"/>
  <c r="E12217" i="6"/>
  <c r="E12218" i="6"/>
  <c r="E12219" i="6"/>
  <c r="E12220" i="6"/>
  <c r="E12221" i="6"/>
  <c r="E12222" i="6"/>
  <c r="E12223" i="6"/>
  <c r="E12224" i="6"/>
  <c r="E12225" i="6"/>
  <c r="E12226" i="6"/>
  <c r="E12227" i="6"/>
  <c r="E12228" i="6"/>
  <c r="E12229" i="6"/>
  <c r="E12230" i="6"/>
  <c r="E12231" i="6"/>
  <c r="E12232" i="6"/>
  <c r="E12233" i="6"/>
  <c r="E12234" i="6"/>
  <c r="E12235" i="6"/>
  <c r="E12236" i="6"/>
  <c r="E12237" i="6"/>
  <c r="E12238" i="6"/>
  <c r="E12239" i="6"/>
  <c r="E12240" i="6"/>
  <c r="E12241" i="6"/>
  <c r="E12242" i="6"/>
  <c r="E12243" i="6"/>
  <c r="E12244" i="6"/>
  <c r="E12245" i="6"/>
  <c r="E12246" i="6"/>
  <c r="E12247" i="6"/>
  <c r="E12248" i="6"/>
  <c r="E12249" i="6"/>
  <c r="E12250" i="6"/>
  <c r="E12251" i="6"/>
  <c r="E12252" i="6"/>
  <c r="E12253" i="6"/>
  <c r="E12254" i="6"/>
  <c r="E12255" i="6"/>
  <c r="E12256" i="6"/>
  <c r="E12257" i="6"/>
  <c r="E12258" i="6"/>
  <c r="E12259" i="6"/>
  <c r="E12260" i="6"/>
  <c r="E12261" i="6"/>
  <c r="E12262" i="6"/>
  <c r="E12263" i="6"/>
  <c r="E12264" i="6"/>
  <c r="E12265" i="6"/>
  <c r="E12266" i="6"/>
  <c r="E12267" i="6"/>
  <c r="E12268" i="6"/>
  <c r="E12269" i="6"/>
  <c r="E12270" i="6"/>
  <c r="E12271" i="6"/>
  <c r="E12272" i="6"/>
  <c r="E12273" i="6"/>
  <c r="E12274" i="6"/>
  <c r="E12275" i="6"/>
  <c r="E12276" i="6"/>
  <c r="E12277" i="6"/>
  <c r="E12278" i="6"/>
  <c r="E12279" i="6"/>
  <c r="E12280" i="6"/>
  <c r="E12281" i="6"/>
  <c r="E12282" i="6"/>
  <c r="E12283" i="6"/>
  <c r="E12284" i="6"/>
  <c r="E12285" i="6"/>
  <c r="E12286" i="6"/>
  <c r="E12287" i="6"/>
  <c r="E12288" i="6"/>
  <c r="E12289" i="6"/>
  <c r="E12290" i="6"/>
  <c r="E12291" i="6"/>
  <c r="E12292" i="6"/>
  <c r="E12293" i="6"/>
  <c r="E12294" i="6"/>
  <c r="E12295" i="6"/>
  <c r="E12296" i="6"/>
  <c r="E12297" i="6"/>
  <c r="E12298" i="6"/>
  <c r="E12299" i="6"/>
  <c r="E12300" i="6"/>
  <c r="E12301" i="6"/>
  <c r="E12302" i="6"/>
  <c r="E12303" i="6"/>
  <c r="E12304" i="6"/>
  <c r="E12305" i="6"/>
  <c r="E12306" i="6"/>
  <c r="E12307" i="6"/>
  <c r="E12308" i="6"/>
  <c r="E12309" i="6"/>
  <c r="E12310" i="6"/>
  <c r="E12311" i="6"/>
  <c r="E12312" i="6"/>
  <c r="E12313" i="6"/>
  <c r="E12314" i="6"/>
  <c r="E12315" i="6"/>
  <c r="E12316" i="6"/>
  <c r="E12317" i="6"/>
  <c r="E12318" i="6"/>
  <c r="E12319" i="6"/>
  <c r="E12320" i="6"/>
  <c r="E12321" i="6"/>
  <c r="E12322" i="6"/>
  <c r="E12323" i="6"/>
  <c r="E12324" i="6"/>
  <c r="E12325" i="6"/>
  <c r="E12326" i="6"/>
  <c r="E12327" i="6"/>
  <c r="E12328" i="6"/>
  <c r="E12329" i="6"/>
  <c r="E12330" i="6"/>
  <c r="E12331" i="6"/>
  <c r="E12332" i="6"/>
  <c r="E12333" i="6"/>
  <c r="E12334" i="6"/>
  <c r="E12335" i="6"/>
  <c r="E12336" i="6"/>
  <c r="E12337" i="6"/>
  <c r="E12338" i="6"/>
  <c r="E12339" i="6"/>
  <c r="E12340" i="6"/>
  <c r="E12341" i="6"/>
  <c r="E12342" i="6"/>
  <c r="E12343" i="6"/>
  <c r="E12344" i="6"/>
  <c r="E12345" i="6"/>
  <c r="E12346" i="6"/>
  <c r="E12347" i="6"/>
  <c r="E12348" i="6"/>
  <c r="E12349" i="6"/>
  <c r="E12350" i="6"/>
  <c r="E12351" i="6"/>
  <c r="E12352" i="6"/>
  <c r="E12353" i="6"/>
  <c r="E12354" i="6"/>
  <c r="E12355" i="6"/>
  <c r="E12356" i="6"/>
  <c r="E12357" i="6"/>
  <c r="E12358" i="6"/>
  <c r="E12359" i="6"/>
  <c r="E12360" i="6"/>
  <c r="E12361" i="6"/>
  <c r="E12362" i="6"/>
  <c r="E12363" i="6"/>
  <c r="E12364" i="6"/>
  <c r="E12365" i="6"/>
  <c r="E12366" i="6"/>
  <c r="E12367" i="6"/>
  <c r="E12368" i="6"/>
  <c r="E12369" i="6"/>
  <c r="E12370" i="6"/>
  <c r="E12371" i="6"/>
  <c r="E12372" i="6"/>
  <c r="E12373" i="6"/>
  <c r="E12374" i="6"/>
  <c r="E12375" i="6"/>
  <c r="E12376" i="6"/>
  <c r="E12377" i="6"/>
  <c r="E12378" i="6"/>
  <c r="E12379" i="6"/>
  <c r="E12380" i="6"/>
  <c r="E12381" i="6"/>
  <c r="E12382" i="6"/>
  <c r="E12383" i="6"/>
  <c r="E12384" i="6"/>
  <c r="E12385" i="6"/>
  <c r="E12386" i="6"/>
  <c r="E12387" i="6"/>
  <c r="E12388" i="6"/>
  <c r="E12389" i="6"/>
  <c r="E12390" i="6"/>
  <c r="E12391" i="6"/>
  <c r="E12392" i="6"/>
  <c r="E12393" i="6"/>
  <c r="E12394" i="6"/>
  <c r="E12395" i="6"/>
  <c r="E12396" i="6"/>
  <c r="E12397" i="6"/>
  <c r="E12398" i="6"/>
  <c r="E12399" i="6"/>
  <c r="E12400" i="6"/>
  <c r="E12401" i="6"/>
  <c r="E12402" i="6"/>
  <c r="E12403" i="6"/>
  <c r="E12404" i="6"/>
  <c r="E12405" i="6"/>
  <c r="E12406" i="6"/>
  <c r="E12407" i="6"/>
  <c r="E12408" i="6"/>
  <c r="E12409" i="6"/>
  <c r="E12410" i="6"/>
  <c r="E12411" i="6"/>
  <c r="E12412" i="6"/>
  <c r="E12413" i="6"/>
  <c r="E12414" i="6"/>
  <c r="E12415" i="6"/>
  <c r="E12416" i="6"/>
  <c r="E12417" i="6"/>
  <c r="E12418" i="6"/>
  <c r="E12419" i="6"/>
  <c r="E12420" i="6"/>
  <c r="E12421" i="6"/>
  <c r="E12422" i="6"/>
  <c r="E12423" i="6"/>
  <c r="E12424" i="6"/>
  <c r="E12425" i="6"/>
  <c r="E12426" i="6"/>
  <c r="E12427" i="6"/>
  <c r="E12428" i="6"/>
  <c r="E12429" i="6"/>
  <c r="E12430" i="6"/>
  <c r="E12431" i="6"/>
  <c r="E12432" i="6"/>
  <c r="E12433" i="6"/>
  <c r="E12434" i="6"/>
  <c r="E12435" i="6"/>
  <c r="E12436" i="6"/>
  <c r="E12437" i="6"/>
  <c r="E12438" i="6"/>
  <c r="E12439" i="6"/>
  <c r="E12440" i="6"/>
  <c r="E12441" i="6"/>
  <c r="E12442" i="6"/>
  <c r="E12443" i="6"/>
  <c r="E12444" i="6"/>
  <c r="E12445" i="6"/>
  <c r="E12446" i="6"/>
  <c r="E12447" i="6"/>
  <c r="E12448" i="6"/>
  <c r="E12449" i="6"/>
  <c r="E12450" i="6"/>
  <c r="E12451" i="6"/>
  <c r="E12452" i="6"/>
  <c r="E12453" i="6"/>
  <c r="E12454" i="6"/>
  <c r="E12455" i="6"/>
  <c r="E12456" i="6"/>
  <c r="E12457" i="6"/>
  <c r="E12458" i="6"/>
  <c r="E12459" i="6"/>
  <c r="E12460" i="6"/>
  <c r="E12461" i="6"/>
  <c r="E12462" i="6"/>
  <c r="E12463" i="6"/>
  <c r="E12464" i="6"/>
  <c r="E12465" i="6"/>
  <c r="E12466" i="6"/>
  <c r="E12467" i="6"/>
  <c r="E12468" i="6"/>
  <c r="E12469" i="6"/>
  <c r="E12470" i="6"/>
  <c r="E12471" i="6"/>
  <c r="E12472" i="6"/>
  <c r="E12473" i="6"/>
  <c r="E12474" i="6"/>
  <c r="E12475" i="6"/>
  <c r="E12476" i="6"/>
  <c r="E12477" i="6"/>
  <c r="E12478" i="6"/>
  <c r="E12479" i="6"/>
  <c r="E12480" i="6"/>
  <c r="E12481" i="6"/>
  <c r="E12482" i="6"/>
  <c r="E12483" i="6"/>
  <c r="E12484" i="6"/>
  <c r="E12485" i="6"/>
  <c r="E12486" i="6"/>
  <c r="E12487" i="6"/>
  <c r="E12488" i="6"/>
  <c r="E12489" i="6"/>
  <c r="E12490" i="6"/>
  <c r="E12491" i="6"/>
  <c r="E12492" i="6"/>
  <c r="E12493" i="6"/>
  <c r="E12494" i="6"/>
  <c r="E12495" i="6"/>
  <c r="E12496" i="6"/>
  <c r="E12497" i="6"/>
  <c r="E12498" i="6"/>
  <c r="E12499" i="6"/>
  <c r="E12500" i="6"/>
  <c r="E12501" i="6"/>
  <c r="E12502" i="6"/>
  <c r="E12503" i="6"/>
  <c r="E12504" i="6"/>
  <c r="E12505" i="6"/>
  <c r="E12506" i="6"/>
  <c r="E12507" i="6"/>
  <c r="E12508" i="6"/>
  <c r="E12509" i="6"/>
  <c r="E12510" i="6"/>
  <c r="E12511" i="6"/>
  <c r="E12512" i="6"/>
  <c r="E12513" i="6"/>
  <c r="E12514" i="6"/>
  <c r="E12515" i="6"/>
  <c r="E12516" i="6"/>
  <c r="E12517" i="6"/>
  <c r="E12518" i="6"/>
  <c r="E12519" i="6"/>
  <c r="E12520" i="6"/>
  <c r="E12521" i="6"/>
  <c r="E12522" i="6"/>
  <c r="E12523" i="6"/>
  <c r="E12524" i="6"/>
  <c r="E12525" i="6"/>
  <c r="E12526" i="6"/>
  <c r="E12527" i="6"/>
  <c r="E12528" i="6"/>
  <c r="E12529" i="6"/>
  <c r="E12530" i="6"/>
  <c r="E12531" i="6"/>
  <c r="E12532" i="6"/>
  <c r="E12533" i="6"/>
  <c r="E12534" i="6"/>
  <c r="E12535" i="6"/>
  <c r="E12536" i="6"/>
  <c r="E12537" i="6"/>
  <c r="E12538" i="6"/>
  <c r="E12539" i="6"/>
  <c r="E12540" i="6"/>
  <c r="E12541" i="6"/>
  <c r="E12542" i="6"/>
  <c r="E12543" i="6"/>
  <c r="E12544" i="6"/>
  <c r="E12545" i="6"/>
  <c r="E12546" i="6"/>
  <c r="E12547" i="6"/>
  <c r="E12548" i="6"/>
  <c r="E12549" i="6"/>
  <c r="E12550" i="6"/>
  <c r="E12551" i="6"/>
  <c r="E12552" i="6"/>
  <c r="E12553" i="6"/>
  <c r="E12554" i="6"/>
  <c r="E12555" i="6"/>
  <c r="E12556" i="6"/>
  <c r="E12557" i="6"/>
  <c r="E12558" i="6"/>
  <c r="E12559" i="6"/>
  <c r="E12560" i="6"/>
  <c r="E12561" i="6"/>
  <c r="E12562" i="6"/>
  <c r="E12563" i="6"/>
  <c r="E12564" i="6"/>
  <c r="E12565" i="6"/>
  <c r="E12566" i="6"/>
  <c r="E12567" i="6"/>
  <c r="E12568" i="6"/>
  <c r="E12569" i="6"/>
  <c r="E12570" i="6"/>
  <c r="E12571" i="6"/>
  <c r="E12572" i="6"/>
  <c r="E12573" i="6"/>
  <c r="E12574" i="6"/>
  <c r="E12575" i="6"/>
  <c r="E12576" i="6"/>
  <c r="E12577" i="6"/>
  <c r="E12578" i="6"/>
  <c r="E12579" i="6"/>
  <c r="E12580" i="6"/>
  <c r="E12581" i="6"/>
  <c r="E12582" i="6"/>
  <c r="E12583" i="6"/>
  <c r="E12584" i="6"/>
  <c r="E12585" i="6"/>
  <c r="E12586" i="6"/>
  <c r="E12587" i="6"/>
  <c r="E12588" i="6"/>
  <c r="E12589" i="6"/>
  <c r="E12590" i="6"/>
  <c r="E12591" i="6"/>
  <c r="E12592" i="6"/>
  <c r="E12593" i="6"/>
  <c r="E12594" i="6"/>
  <c r="E12595" i="6"/>
  <c r="E12596" i="6"/>
  <c r="E12597" i="6"/>
  <c r="E12598" i="6"/>
  <c r="E12599" i="6"/>
  <c r="E12600" i="6"/>
  <c r="E12601" i="6"/>
  <c r="E12602" i="6"/>
  <c r="E12603" i="6"/>
  <c r="E12604" i="6"/>
  <c r="E12605" i="6"/>
  <c r="E12606" i="6"/>
  <c r="E12607" i="6"/>
  <c r="E12608" i="6"/>
  <c r="E12609" i="6"/>
  <c r="E12610" i="6"/>
  <c r="E12611" i="6"/>
  <c r="E12612" i="6"/>
  <c r="E12613" i="6"/>
  <c r="E12614" i="6"/>
  <c r="E12615" i="6"/>
  <c r="E12616" i="6"/>
  <c r="E12617" i="6"/>
  <c r="E12618" i="6"/>
  <c r="E12619" i="6"/>
  <c r="E12620" i="6"/>
  <c r="E12621" i="6"/>
  <c r="E12622" i="6"/>
  <c r="E12623" i="6"/>
  <c r="E12624" i="6"/>
  <c r="E12625" i="6"/>
  <c r="E12626" i="6"/>
  <c r="E12627" i="6"/>
  <c r="E12628" i="6"/>
  <c r="E12629" i="6"/>
  <c r="E12630" i="6"/>
  <c r="E12631" i="6"/>
  <c r="E12632" i="6"/>
  <c r="E12633" i="6"/>
  <c r="E12634" i="6"/>
  <c r="E12635" i="6"/>
  <c r="E12636" i="6"/>
  <c r="E12637" i="6"/>
  <c r="E12638" i="6"/>
  <c r="E12639" i="6"/>
  <c r="E12640" i="6"/>
  <c r="E12641" i="6"/>
  <c r="E12642" i="6"/>
  <c r="E12643" i="6"/>
  <c r="E12644" i="6"/>
  <c r="E12645" i="6"/>
  <c r="E12646" i="6"/>
  <c r="E12647" i="6"/>
  <c r="E12648" i="6"/>
  <c r="E12649" i="6"/>
  <c r="E12650" i="6"/>
  <c r="E12651" i="6"/>
  <c r="E12652" i="6"/>
  <c r="E12653" i="6"/>
  <c r="E12654" i="6"/>
  <c r="E12655" i="6"/>
  <c r="E12656" i="6"/>
  <c r="E12657" i="6"/>
  <c r="E12658" i="6"/>
  <c r="E12659" i="6"/>
  <c r="E12660" i="6"/>
  <c r="E12661" i="6"/>
  <c r="E12662" i="6"/>
  <c r="E12663" i="6"/>
  <c r="E12664" i="6"/>
  <c r="E12665" i="6"/>
  <c r="E12666" i="6"/>
  <c r="E12667" i="6"/>
  <c r="E12668" i="6"/>
  <c r="E12669" i="6"/>
  <c r="E12670" i="6"/>
  <c r="E12671" i="6"/>
  <c r="E12672" i="6"/>
  <c r="E12673" i="6"/>
  <c r="E12674" i="6"/>
  <c r="E12675" i="6"/>
  <c r="E12676" i="6"/>
  <c r="E12677" i="6"/>
  <c r="E12678" i="6"/>
  <c r="E12679" i="6"/>
  <c r="E12680" i="6"/>
  <c r="E12681" i="6"/>
  <c r="E12682" i="6"/>
  <c r="E12683" i="6"/>
  <c r="E12684" i="6"/>
  <c r="E12685" i="6"/>
  <c r="E12686" i="6"/>
  <c r="E12687" i="6"/>
  <c r="E12688" i="6"/>
  <c r="E12689" i="6"/>
  <c r="E12690" i="6"/>
  <c r="E12691" i="6"/>
  <c r="E12692" i="6"/>
  <c r="E12693" i="6"/>
  <c r="E12694" i="6"/>
  <c r="E12695" i="6"/>
  <c r="E12696" i="6"/>
  <c r="E12697" i="6"/>
  <c r="E12698" i="6"/>
  <c r="E12699" i="6"/>
  <c r="E12700" i="6"/>
  <c r="E12701" i="6"/>
  <c r="E12702" i="6"/>
  <c r="E12703" i="6"/>
  <c r="E12704" i="6"/>
  <c r="E12705" i="6"/>
  <c r="E12706" i="6"/>
  <c r="E12707" i="6"/>
  <c r="E12708" i="6"/>
  <c r="E12709" i="6"/>
  <c r="E12710" i="6"/>
  <c r="E12711" i="6"/>
  <c r="E12712" i="6"/>
  <c r="E12713" i="6"/>
  <c r="E12714" i="6"/>
  <c r="E12715" i="6"/>
  <c r="E12716" i="6"/>
  <c r="E12717" i="6"/>
  <c r="E12718" i="6"/>
  <c r="E12719" i="6"/>
  <c r="E12720" i="6"/>
  <c r="E12721" i="6"/>
  <c r="E12722" i="6"/>
  <c r="E12723" i="6"/>
  <c r="E12724" i="6"/>
  <c r="E12725" i="6"/>
  <c r="E12726" i="6"/>
  <c r="E12727" i="6"/>
  <c r="E12728" i="6"/>
  <c r="E12729" i="6"/>
  <c r="E12730" i="6"/>
  <c r="E12731" i="6"/>
  <c r="E12732" i="6"/>
  <c r="E12733" i="6"/>
  <c r="E12734" i="6"/>
  <c r="E12735" i="6"/>
  <c r="E12736" i="6"/>
  <c r="E12737" i="6"/>
  <c r="E12738" i="6"/>
  <c r="E12739" i="6"/>
  <c r="E12740" i="6"/>
  <c r="E12741" i="6"/>
  <c r="E12742" i="6"/>
  <c r="E12743" i="6"/>
  <c r="E12744" i="6"/>
  <c r="E12745" i="6"/>
  <c r="E12746" i="6"/>
  <c r="E12747" i="6"/>
  <c r="E12748" i="6"/>
  <c r="E12749" i="6"/>
  <c r="E12750" i="6"/>
  <c r="E12751" i="6"/>
  <c r="E12752" i="6"/>
  <c r="E12753" i="6"/>
  <c r="E12754" i="6"/>
  <c r="E12755" i="6"/>
  <c r="E12756" i="6"/>
  <c r="E12757" i="6"/>
  <c r="E12758" i="6"/>
  <c r="E12759" i="6"/>
  <c r="E12760" i="6"/>
  <c r="E12761" i="6"/>
  <c r="E12762" i="6"/>
  <c r="E12763" i="6"/>
  <c r="E12764" i="6"/>
  <c r="E12765" i="6"/>
  <c r="E12766" i="6"/>
  <c r="E12767" i="6"/>
  <c r="E12768" i="6"/>
  <c r="E12769" i="6"/>
  <c r="E12770" i="6"/>
  <c r="E12771" i="6"/>
  <c r="E12772" i="6"/>
  <c r="E12773" i="6"/>
  <c r="E12774" i="6"/>
  <c r="E12775" i="6"/>
  <c r="E12776" i="6"/>
  <c r="E12777" i="6"/>
  <c r="E12778" i="6"/>
  <c r="E12779" i="6"/>
  <c r="E12780" i="6"/>
  <c r="E12781" i="6"/>
  <c r="E12782" i="6"/>
  <c r="E12783" i="6"/>
  <c r="E12784" i="6"/>
  <c r="E12785" i="6"/>
  <c r="E12786" i="6"/>
  <c r="E12787" i="6"/>
  <c r="E12788" i="6"/>
  <c r="E12789" i="6"/>
  <c r="E12790" i="6"/>
  <c r="E12791" i="6"/>
  <c r="E12792" i="6"/>
  <c r="E12793" i="6"/>
  <c r="E12794" i="6"/>
  <c r="E12795" i="6"/>
  <c r="E12796" i="6"/>
  <c r="E12797" i="6"/>
  <c r="E12798" i="6"/>
  <c r="E12799" i="6"/>
  <c r="E12800" i="6"/>
  <c r="E12801" i="6"/>
  <c r="E12802" i="6"/>
  <c r="E12803" i="6"/>
  <c r="E12804" i="6"/>
  <c r="E12805" i="6"/>
  <c r="E12806" i="6"/>
  <c r="E12807" i="6"/>
  <c r="E12808" i="6"/>
  <c r="E12809" i="6"/>
  <c r="E12810" i="6"/>
  <c r="E12811" i="6"/>
  <c r="E12812" i="6"/>
  <c r="E12813" i="6"/>
  <c r="E12814" i="6"/>
  <c r="E12815" i="6"/>
  <c r="E12816" i="6"/>
  <c r="E12817" i="6"/>
  <c r="E12818" i="6"/>
  <c r="E12819" i="6"/>
  <c r="E12820" i="6"/>
  <c r="E12821" i="6"/>
  <c r="E12822" i="6"/>
  <c r="E12823" i="6"/>
  <c r="E12824" i="6"/>
  <c r="E12825" i="6"/>
  <c r="E12826" i="6"/>
  <c r="E12827" i="6"/>
  <c r="E12828" i="6"/>
  <c r="E12829" i="6"/>
  <c r="E12830" i="6"/>
  <c r="E12831" i="6"/>
  <c r="E12832" i="6"/>
  <c r="E12833" i="6"/>
  <c r="E12834" i="6"/>
  <c r="E12835" i="6"/>
  <c r="E12836" i="6"/>
  <c r="E12837" i="6"/>
  <c r="E12838" i="6"/>
  <c r="E12839" i="6"/>
  <c r="E12840" i="6"/>
  <c r="E12841" i="6"/>
  <c r="E12842" i="6"/>
  <c r="E12843" i="6"/>
  <c r="E12844" i="6"/>
  <c r="E12845" i="6"/>
  <c r="E12846" i="6"/>
  <c r="E12847" i="6"/>
  <c r="E12848" i="6"/>
  <c r="E12849" i="6"/>
  <c r="E12850" i="6"/>
  <c r="E12851" i="6"/>
  <c r="E12852" i="6"/>
  <c r="E12853" i="6"/>
  <c r="E12854" i="6"/>
  <c r="E12855" i="6"/>
  <c r="E12856" i="6"/>
  <c r="E12857" i="6"/>
  <c r="E12858" i="6"/>
  <c r="E12859" i="6"/>
  <c r="E12860" i="6"/>
  <c r="E12861" i="6"/>
  <c r="E12862" i="6"/>
  <c r="E12863" i="6"/>
  <c r="E12864" i="6"/>
  <c r="E12865" i="6"/>
  <c r="E12866" i="6"/>
  <c r="E12867" i="6"/>
  <c r="E12868" i="6"/>
  <c r="E12869" i="6"/>
  <c r="E12870" i="6"/>
  <c r="E12871" i="6"/>
  <c r="E12872" i="6"/>
  <c r="E12873" i="6"/>
  <c r="E12874" i="6"/>
  <c r="E12875" i="6"/>
  <c r="E12876" i="6"/>
  <c r="E12877" i="6"/>
  <c r="E12878" i="6"/>
  <c r="E12879" i="6"/>
  <c r="E12880" i="6"/>
  <c r="E12881" i="6"/>
  <c r="E12882" i="6"/>
  <c r="E12883" i="6"/>
  <c r="E12884" i="6"/>
  <c r="E12885" i="6"/>
  <c r="E12886" i="6"/>
  <c r="E12887" i="6"/>
  <c r="E12888" i="6"/>
  <c r="E12889" i="6"/>
  <c r="E12890" i="6"/>
  <c r="E12891" i="6"/>
  <c r="E12892" i="6"/>
  <c r="E12893" i="6"/>
  <c r="E12894" i="6"/>
  <c r="E12895" i="6"/>
  <c r="E12896" i="6"/>
  <c r="E12897" i="6"/>
  <c r="E12898" i="6"/>
  <c r="E12899" i="6"/>
  <c r="E12900" i="6"/>
  <c r="E12901" i="6"/>
  <c r="E12902" i="6"/>
  <c r="E12903" i="6"/>
  <c r="E12904" i="6"/>
  <c r="E12905" i="6"/>
  <c r="E12906" i="6"/>
  <c r="E12907" i="6"/>
  <c r="E12908" i="6"/>
  <c r="E12909" i="6"/>
  <c r="E12910" i="6"/>
  <c r="E12911" i="6"/>
  <c r="E12912" i="6"/>
  <c r="E12913" i="6"/>
  <c r="E12914" i="6"/>
  <c r="E12915" i="6"/>
  <c r="E12916" i="6"/>
  <c r="E12917" i="6"/>
  <c r="E12918" i="6"/>
  <c r="E12919" i="6"/>
  <c r="E12920" i="6"/>
  <c r="E12921" i="6"/>
  <c r="E12922" i="6"/>
  <c r="E12923" i="6"/>
  <c r="E12924" i="6"/>
  <c r="E12925" i="6"/>
  <c r="E12926" i="6"/>
  <c r="E12927" i="6"/>
  <c r="E12928" i="6"/>
  <c r="E12929" i="6"/>
  <c r="E12930" i="6"/>
  <c r="E12931" i="6"/>
  <c r="E12932" i="6"/>
  <c r="E12933" i="6"/>
  <c r="E12934" i="6"/>
  <c r="E12935" i="6"/>
  <c r="E12936" i="6"/>
  <c r="E12937" i="6"/>
  <c r="E12938" i="6"/>
  <c r="E12939" i="6"/>
  <c r="E12940" i="6"/>
  <c r="E12941" i="6"/>
  <c r="E12942" i="6"/>
  <c r="E12943" i="6"/>
  <c r="E12944" i="6"/>
  <c r="E12945" i="6"/>
  <c r="E12946" i="6"/>
  <c r="E12947" i="6"/>
  <c r="E12948" i="6"/>
  <c r="E12949" i="6"/>
  <c r="E12950" i="6"/>
  <c r="E12951" i="6"/>
  <c r="E12952" i="6"/>
  <c r="E12953" i="6"/>
  <c r="E12954" i="6"/>
  <c r="E12955" i="6"/>
  <c r="E12956" i="6"/>
  <c r="E12957" i="6"/>
  <c r="E12958" i="6"/>
  <c r="E12959" i="6"/>
  <c r="E12960" i="6"/>
  <c r="E12961" i="6"/>
  <c r="E12962" i="6"/>
  <c r="E12963" i="6"/>
  <c r="E12964" i="6"/>
  <c r="E12965" i="6"/>
  <c r="E12966" i="6"/>
  <c r="E12967" i="6"/>
  <c r="E12968" i="6"/>
  <c r="E12969" i="6"/>
  <c r="E12970" i="6"/>
  <c r="E12971" i="6"/>
  <c r="E12972" i="6"/>
  <c r="E12973" i="6"/>
  <c r="E12974" i="6"/>
  <c r="E12975" i="6"/>
  <c r="E12976" i="6"/>
  <c r="E12977" i="6"/>
  <c r="E12978" i="6"/>
  <c r="E12979" i="6"/>
  <c r="E12980" i="6"/>
  <c r="E12981" i="6"/>
  <c r="E12982" i="6"/>
  <c r="E12983" i="6"/>
  <c r="E12984" i="6"/>
  <c r="E12985" i="6"/>
  <c r="E12986" i="6"/>
  <c r="E12987" i="6"/>
  <c r="E12988" i="6"/>
  <c r="E12989" i="6"/>
  <c r="E12990" i="6"/>
  <c r="E12991" i="6"/>
  <c r="E12992" i="6"/>
  <c r="E12993" i="6"/>
  <c r="E12994" i="6"/>
  <c r="E12995" i="6"/>
  <c r="E12996" i="6"/>
  <c r="E12997" i="6"/>
  <c r="E12998" i="6"/>
  <c r="E12999" i="6"/>
  <c r="E13000" i="6"/>
  <c r="E13001" i="6"/>
  <c r="E13002" i="6"/>
  <c r="E13003" i="6"/>
  <c r="E13004" i="6"/>
  <c r="E13005" i="6"/>
  <c r="E13006" i="6"/>
  <c r="E13007" i="6"/>
  <c r="E13008" i="6"/>
  <c r="E13009" i="6"/>
  <c r="E13010" i="6"/>
  <c r="E13011" i="6"/>
  <c r="E13012" i="6"/>
  <c r="E13013" i="6"/>
  <c r="E13014" i="6"/>
  <c r="E13015" i="6"/>
  <c r="E13016" i="6"/>
  <c r="E13017" i="6"/>
  <c r="E13018" i="6"/>
  <c r="E13019" i="6"/>
  <c r="E13020" i="6"/>
  <c r="E13021" i="6"/>
  <c r="E13022" i="6"/>
  <c r="E13023" i="6"/>
  <c r="E13024" i="6"/>
  <c r="E13025" i="6"/>
  <c r="E13026" i="6"/>
  <c r="E13027" i="6"/>
  <c r="E13028" i="6"/>
  <c r="E13029" i="6"/>
  <c r="E13030" i="6"/>
  <c r="E13031" i="6"/>
  <c r="E13032" i="6"/>
  <c r="E13033" i="6"/>
  <c r="E13034" i="6"/>
  <c r="E13035" i="6"/>
  <c r="E13036" i="6"/>
  <c r="E13037" i="6"/>
  <c r="E13038" i="6"/>
  <c r="E13039" i="6"/>
  <c r="E13040" i="6"/>
  <c r="E13041" i="6"/>
  <c r="E13042" i="6"/>
  <c r="E13043" i="6"/>
  <c r="E13044" i="6"/>
  <c r="E13045" i="6"/>
  <c r="E13046" i="6"/>
  <c r="E13047" i="6"/>
  <c r="E13048" i="6"/>
  <c r="E13049" i="6"/>
  <c r="E13050" i="6"/>
  <c r="E13051" i="6"/>
  <c r="E13052" i="6"/>
  <c r="E13053" i="6"/>
  <c r="E13054" i="6"/>
  <c r="E13055" i="6"/>
  <c r="E13056" i="6"/>
  <c r="E13057" i="6"/>
  <c r="E13058" i="6"/>
  <c r="E13059" i="6"/>
  <c r="E13060" i="6"/>
  <c r="E13061" i="6"/>
  <c r="E13062" i="6"/>
  <c r="E13063" i="6"/>
  <c r="E13064" i="6"/>
  <c r="E13065" i="6"/>
  <c r="E13066" i="6"/>
  <c r="E13067" i="6"/>
  <c r="E13068" i="6"/>
  <c r="E13069" i="6"/>
  <c r="E13070" i="6"/>
  <c r="E13071" i="6"/>
  <c r="E13072" i="6"/>
  <c r="E13073" i="6"/>
  <c r="E13074" i="6"/>
  <c r="E13075" i="6"/>
  <c r="E13076" i="6"/>
  <c r="E13077" i="6"/>
  <c r="E13078" i="6"/>
  <c r="E13079" i="6"/>
  <c r="E13080" i="6"/>
  <c r="E13081" i="6"/>
  <c r="E13082" i="6"/>
  <c r="E13083" i="6"/>
  <c r="E13084" i="6"/>
  <c r="E13085" i="6"/>
  <c r="E13086" i="6"/>
  <c r="E13087" i="6"/>
  <c r="E13088" i="6"/>
  <c r="E13089" i="6"/>
  <c r="E13090" i="6"/>
  <c r="E13091" i="6"/>
  <c r="E13092" i="6"/>
  <c r="E13093" i="6"/>
  <c r="E13094" i="6"/>
  <c r="E13095" i="6"/>
  <c r="E13096" i="6"/>
  <c r="E13097" i="6"/>
  <c r="E13098" i="6"/>
  <c r="E13099" i="6"/>
  <c r="E13100" i="6"/>
  <c r="E13101" i="6"/>
  <c r="E13102" i="6"/>
  <c r="E13103" i="6"/>
  <c r="E13104" i="6"/>
  <c r="E13105" i="6"/>
  <c r="E13106" i="6"/>
  <c r="E13107" i="6"/>
  <c r="E13108" i="6"/>
  <c r="E13109" i="6"/>
  <c r="E13110" i="6"/>
  <c r="E13111" i="6"/>
  <c r="E13112" i="6"/>
  <c r="E13113" i="6"/>
  <c r="E13114" i="6"/>
  <c r="E13115" i="6"/>
  <c r="E13116" i="6"/>
  <c r="E13117" i="6"/>
  <c r="E13118" i="6"/>
  <c r="E13119" i="6"/>
  <c r="E13120" i="6"/>
  <c r="E13121" i="6"/>
  <c r="E13122" i="6"/>
  <c r="E13123" i="6"/>
  <c r="E13124" i="6"/>
  <c r="E13125" i="6"/>
  <c r="E13126" i="6"/>
  <c r="E13127" i="6"/>
  <c r="E13128" i="6"/>
  <c r="E13129" i="6"/>
  <c r="E13130" i="6"/>
  <c r="E13131" i="6"/>
  <c r="E13132" i="6"/>
  <c r="E13133" i="6"/>
  <c r="E13134" i="6"/>
  <c r="E13135" i="6"/>
  <c r="E13136" i="6"/>
  <c r="E13137" i="6"/>
  <c r="E13138" i="6"/>
  <c r="E13139" i="6"/>
  <c r="E13140" i="6"/>
  <c r="E13141" i="6"/>
  <c r="E13142" i="6"/>
  <c r="E13143" i="6"/>
  <c r="E13144" i="6"/>
  <c r="E13145" i="6"/>
  <c r="E13146" i="6"/>
  <c r="E13147" i="6"/>
  <c r="E13148" i="6"/>
  <c r="E13149" i="6"/>
  <c r="E13150" i="6"/>
  <c r="E13151" i="6"/>
  <c r="E13152" i="6"/>
  <c r="E13153" i="6"/>
  <c r="E13154" i="6"/>
  <c r="E13155" i="6"/>
  <c r="E13156" i="6"/>
  <c r="E13157" i="6"/>
  <c r="E13158" i="6"/>
  <c r="E13159" i="6"/>
  <c r="E13160" i="6"/>
  <c r="E13161" i="6"/>
  <c r="E13162" i="6"/>
  <c r="E13163" i="6"/>
  <c r="E13164" i="6"/>
  <c r="E13165" i="6"/>
  <c r="E13166" i="6"/>
  <c r="E13167" i="6"/>
  <c r="E13168" i="6"/>
  <c r="E13169" i="6"/>
  <c r="E13170" i="6"/>
  <c r="E13171" i="6"/>
  <c r="E13172" i="6"/>
  <c r="E13173" i="6"/>
  <c r="E13174" i="6"/>
  <c r="E13175" i="6"/>
  <c r="E13176" i="6"/>
  <c r="E13177" i="6"/>
  <c r="E13178" i="6"/>
  <c r="E13179" i="6"/>
  <c r="E13180" i="6"/>
  <c r="E13181" i="6"/>
  <c r="E13182" i="6"/>
  <c r="E13183" i="6"/>
  <c r="E13184" i="6"/>
  <c r="E13185" i="6"/>
  <c r="E13186" i="6"/>
  <c r="E13187" i="6"/>
  <c r="E13188" i="6"/>
  <c r="E13189" i="6"/>
  <c r="E13190" i="6"/>
  <c r="E13191" i="6"/>
  <c r="E13192" i="6"/>
  <c r="E13193" i="6"/>
  <c r="E13194" i="6"/>
  <c r="E13195" i="6"/>
  <c r="E13196" i="6"/>
  <c r="E13197" i="6"/>
  <c r="E13198" i="6"/>
  <c r="E13199" i="6"/>
  <c r="E13200" i="6"/>
  <c r="E13201" i="6"/>
  <c r="E13202" i="6"/>
  <c r="E13203" i="6"/>
  <c r="E13204" i="6"/>
  <c r="E13205" i="6"/>
  <c r="E13206" i="6"/>
  <c r="E13207" i="6"/>
  <c r="E13208" i="6"/>
  <c r="E13209" i="6"/>
  <c r="E13210" i="6"/>
  <c r="E13211" i="6"/>
  <c r="E13212" i="6"/>
  <c r="E13213" i="6"/>
  <c r="E13214" i="6"/>
  <c r="E13215" i="6"/>
  <c r="E13216" i="6"/>
  <c r="E13217" i="6"/>
  <c r="E13218" i="6"/>
  <c r="E13219" i="6"/>
  <c r="E13220" i="6"/>
  <c r="E13221" i="6"/>
  <c r="E13222" i="6"/>
  <c r="E13223" i="6"/>
  <c r="E13224" i="6"/>
  <c r="E13225" i="6"/>
  <c r="E13226" i="6"/>
  <c r="D80" i="4"/>
  <c r="F10323" i="6"/>
  <c r="F10324" i="6"/>
  <c r="F10325" i="6"/>
  <c r="F10326" i="6"/>
  <c r="F10327" i="6"/>
  <c r="F10328" i="6"/>
  <c r="F10329" i="6"/>
  <c r="F10330" i="6"/>
  <c r="F10331" i="6"/>
  <c r="F10332" i="6"/>
  <c r="F10333" i="6"/>
  <c r="F10334" i="6"/>
  <c r="F10335" i="6"/>
  <c r="F10336" i="6"/>
  <c r="F10337" i="6"/>
  <c r="F10338" i="6"/>
  <c r="F10339" i="6"/>
  <c r="F10340" i="6"/>
  <c r="F10341" i="6"/>
  <c r="F10342" i="6"/>
  <c r="F10343" i="6"/>
  <c r="F10344" i="6"/>
  <c r="F10345" i="6"/>
  <c r="F10346" i="6"/>
  <c r="F10347" i="6"/>
  <c r="F10348" i="6"/>
  <c r="F10349" i="6"/>
  <c r="F10350" i="6"/>
  <c r="F10351" i="6"/>
  <c r="F10352" i="6"/>
  <c r="F10353" i="6"/>
  <c r="F10354" i="6"/>
  <c r="F10355" i="6"/>
  <c r="F10356" i="6"/>
  <c r="F10357" i="6"/>
  <c r="F10358" i="6"/>
  <c r="F10359" i="6"/>
  <c r="F10360" i="6"/>
  <c r="F10361" i="6"/>
  <c r="F10362" i="6"/>
  <c r="F10363" i="6"/>
  <c r="F10364" i="6"/>
  <c r="F10365" i="6"/>
  <c r="F10366" i="6"/>
  <c r="F10367" i="6"/>
  <c r="F10368" i="6"/>
  <c r="F10369" i="6"/>
  <c r="F10370" i="6"/>
  <c r="F10371" i="6"/>
  <c r="F10372" i="6"/>
  <c r="F10373" i="6"/>
  <c r="F10374" i="6"/>
  <c r="F10375" i="6"/>
  <c r="F10376" i="6"/>
  <c r="F10377" i="6"/>
  <c r="F10378" i="6"/>
  <c r="F10379" i="6"/>
  <c r="F10380" i="6"/>
  <c r="F10381" i="6"/>
  <c r="F10382" i="6"/>
  <c r="F10383" i="6"/>
  <c r="F10384" i="6"/>
  <c r="F10385" i="6"/>
  <c r="F10386" i="6"/>
  <c r="F10387" i="6"/>
  <c r="F10388" i="6"/>
  <c r="F10389" i="6"/>
  <c r="F10390" i="6"/>
  <c r="F10391" i="6"/>
  <c r="F10392" i="6"/>
  <c r="F10393" i="6"/>
  <c r="F10394" i="6"/>
  <c r="F10395" i="6"/>
  <c r="F10396" i="6"/>
  <c r="F10397" i="6"/>
  <c r="F10398" i="6"/>
  <c r="F10399" i="6"/>
  <c r="F10400" i="6"/>
  <c r="F10401" i="6"/>
  <c r="F10402" i="6"/>
  <c r="F10403" i="6"/>
  <c r="F10404" i="6"/>
  <c r="F10405" i="6"/>
  <c r="F10406" i="6"/>
  <c r="F10407" i="6"/>
  <c r="F10408" i="6"/>
  <c r="F10409" i="6"/>
  <c r="F10410" i="6"/>
  <c r="F10411" i="6"/>
  <c r="F10412" i="6"/>
  <c r="F10413" i="6"/>
  <c r="F10414" i="6"/>
  <c r="F10415" i="6"/>
  <c r="F10416" i="6"/>
  <c r="F10417" i="6"/>
  <c r="F10418" i="6"/>
  <c r="F10419" i="6"/>
  <c r="F10420" i="6"/>
  <c r="F10421" i="6"/>
  <c r="F10422" i="6"/>
  <c r="F10423" i="6"/>
  <c r="F10424" i="6"/>
  <c r="F10425" i="6"/>
  <c r="F10426" i="6"/>
  <c r="F10427" i="6"/>
  <c r="F10428" i="6"/>
  <c r="F10429" i="6"/>
  <c r="F10430" i="6"/>
  <c r="F10431" i="6"/>
  <c r="F10432" i="6"/>
  <c r="F10433" i="6"/>
  <c r="F10434" i="6"/>
  <c r="F10435" i="6"/>
  <c r="F10436" i="6"/>
  <c r="F10437" i="6"/>
  <c r="F10438" i="6"/>
  <c r="F10439" i="6"/>
  <c r="F10440" i="6"/>
  <c r="F10441" i="6"/>
  <c r="F10442" i="6"/>
  <c r="F10443" i="6"/>
  <c r="F10444" i="6"/>
  <c r="F10445" i="6"/>
  <c r="F10446" i="6"/>
  <c r="F10447" i="6"/>
  <c r="F10448" i="6"/>
  <c r="F10449" i="6"/>
  <c r="F10450" i="6"/>
  <c r="F10451" i="6"/>
  <c r="F10452" i="6"/>
  <c r="F10453" i="6"/>
  <c r="F10454" i="6"/>
  <c r="F10455" i="6"/>
  <c r="F10456" i="6"/>
  <c r="F10457" i="6"/>
  <c r="F10458" i="6"/>
  <c r="F10459" i="6"/>
  <c r="F10460" i="6"/>
  <c r="F10461" i="6"/>
  <c r="F10462" i="6"/>
  <c r="F10463" i="6"/>
  <c r="F10464" i="6"/>
  <c r="F10465" i="6"/>
  <c r="F10466" i="6"/>
  <c r="F10467" i="6"/>
  <c r="F10468" i="6"/>
  <c r="F10469" i="6"/>
  <c r="F10470" i="6"/>
  <c r="F10471" i="6"/>
  <c r="F10472" i="6"/>
  <c r="F10473" i="6"/>
  <c r="F10474" i="6"/>
  <c r="F10475" i="6"/>
  <c r="F10476" i="6"/>
  <c r="F10477" i="6"/>
  <c r="F10478" i="6"/>
  <c r="F10479" i="6"/>
  <c r="F10480" i="6"/>
  <c r="F10481" i="6"/>
  <c r="F10482" i="6"/>
  <c r="F10483" i="6"/>
  <c r="F10484" i="6"/>
  <c r="F10485" i="6"/>
  <c r="F10486" i="6"/>
  <c r="F10487" i="6"/>
  <c r="F10488" i="6"/>
  <c r="F10489" i="6"/>
  <c r="F10490" i="6"/>
  <c r="F10491" i="6"/>
  <c r="F10492" i="6"/>
  <c r="F10493" i="6"/>
  <c r="F10494" i="6"/>
  <c r="F10495" i="6"/>
  <c r="F10496" i="6"/>
  <c r="F10497" i="6"/>
  <c r="F10498" i="6"/>
  <c r="F10499" i="6"/>
  <c r="F10500" i="6"/>
  <c r="F10501" i="6"/>
  <c r="F10502" i="6"/>
  <c r="F10503" i="6"/>
  <c r="F10504" i="6"/>
  <c r="F10505" i="6"/>
  <c r="F10506" i="6"/>
  <c r="F10507" i="6"/>
  <c r="F10508" i="6"/>
  <c r="F10509" i="6"/>
  <c r="F10510" i="6"/>
  <c r="F10511" i="6"/>
  <c r="F10512" i="6"/>
  <c r="F10513" i="6"/>
  <c r="F10514" i="6"/>
  <c r="F10515" i="6"/>
  <c r="F10516" i="6"/>
  <c r="F10517" i="6"/>
  <c r="F10518" i="6"/>
  <c r="F10519" i="6"/>
  <c r="F10520" i="6"/>
  <c r="F10521" i="6"/>
  <c r="F10522" i="6"/>
  <c r="F10523" i="6"/>
  <c r="F10524" i="6"/>
  <c r="F10525" i="6"/>
  <c r="F10526" i="6"/>
  <c r="F10527" i="6"/>
  <c r="F10528" i="6"/>
  <c r="F10529" i="6"/>
  <c r="F10530" i="6"/>
  <c r="F10531" i="6"/>
  <c r="F10532" i="6"/>
  <c r="F10533" i="6"/>
  <c r="F10534" i="6"/>
  <c r="F10535" i="6"/>
  <c r="F10536" i="6"/>
  <c r="F10537" i="6"/>
  <c r="F10538" i="6"/>
  <c r="F10539" i="6"/>
  <c r="F10540" i="6"/>
  <c r="F10541" i="6"/>
  <c r="F10542" i="6"/>
  <c r="F10543" i="6"/>
  <c r="F10544" i="6"/>
  <c r="F10545" i="6"/>
  <c r="F10546" i="6"/>
  <c r="F10547" i="6"/>
  <c r="F10548" i="6"/>
  <c r="F10549" i="6"/>
  <c r="F10550" i="6"/>
  <c r="F10551" i="6"/>
  <c r="F10552" i="6"/>
  <c r="F10553" i="6"/>
  <c r="F10554" i="6"/>
  <c r="F10555" i="6"/>
  <c r="F10556" i="6"/>
  <c r="F10557" i="6"/>
  <c r="F10558" i="6"/>
  <c r="F10559" i="6"/>
  <c r="F10560" i="6"/>
  <c r="F10561" i="6"/>
  <c r="F10562" i="6"/>
  <c r="F10563" i="6"/>
  <c r="F10564" i="6"/>
  <c r="F10565" i="6"/>
  <c r="F10566" i="6"/>
  <c r="F10567" i="6"/>
  <c r="F10568" i="6"/>
  <c r="F10569" i="6"/>
  <c r="F10570" i="6"/>
  <c r="F10571" i="6"/>
  <c r="F10572" i="6"/>
  <c r="F10573" i="6"/>
  <c r="F10574" i="6"/>
  <c r="F10575" i="6"/>
  <c r="F10576" i="6"/>
  <c r="F10577" i="6"/>
  <c r="F10578" i="6"/>
  <c r="F10579" i="6"/>
  <c r="F10580" i="6"/>
  <c r="F10581" i="6"/>
  <c r="F10582" i="6"/>
  <c r="F10583" i="6"/>
  <c r="F10584" i="6"/>
  <c r="F10585" i="6"/>
  <c r="F10586" i="6"/>
  <c r="F10587" i="6"/>
  <c r="F10588" i="6"/>
  <c r="F10589" i="6"/>
  <c r="F10590" i="6"/>
  <c r="F10591" i="6"/>
  <c r="F10592" i="6"/>
  <c r="F10593" i="6"/>
  <c r="F10594" i="6"/>
  <c r="F10595" i="6"/>
  <c r="F10596" i="6"/>
  <c r="F10597" i="6"/>
  <c r="F10598" i="6"/>
  <c r="F10599" i="6"/>
  <c r="F10600" i="6"/>
  <c r="F10601" i="6"/>
  <c r="F10602" i="6"/>
  <c r="F10603" i="6"/>
  <c r="F10604" i="6"/>
  <c r="F10605" i="6"/>
  <c r="F10606" i="6"/>
  <c r="F10607" i="6"/>
  <c r="F10608" i="6"/>
  <c r="F10609" i="6"/>
  <c r="F10610" i="6"/>
  <c r="F10611" i="6"/>
  <c r="F10612" i="6"/>
  <c r="F10613" i="6"/>
  <c r="F10614" i="6"/>
  <c r="F10615" i="6"/>
  <c r="F10616" i="6"/>
  <c r="F10617" i="6"/>
  <c r="F10618" i="6"/>
  <c r="F10619" i="6"/>
  <c r="F10620" i="6"/>
  <c r="F10621" i="6"/>
  <c r="F10622" i="6"/>
  <c r="F10623" i="6"/>
  <c r="F10624" i="6"/>
  <c r="F10625" i="6"/>
  <c r="F10626" i="6"/>
  <c r="F10627" i="6"/>
  <c r="F10628" i="6"/>
  <c r="F10629" i="6"/>
  <c r="F10630" i="6"/>
  <c r="F10631" i="6"/>
  <c r="F10632" i="6"/>
  <c r="F10633" i="6"/>
  <c r="F10634" i="6"/>
  <c r="F10635" i="6"/>
  <c r="F10636" i="6"/>
  <c r="F10637" i="6"/>
  <c r="F10638" i="6"/>
  <c r="F10639" i="6"/>
  <c r="F10640" i="6"/>
  <c r="F10641" i="6"/>
  <c r="F10642" i="6"/>
  <c r="F10643" i="6"/>
  <c r="F10644" i="6"/>
  <c r="F10645" i="6"/>
  <c r="F10646" i="6"/>
  <c r="F10647" i="6"/>
  <c r="F10648" i="6"/>
  <c r="F10649" i="6"/>
  <c r="F10650" i="6"/>
  <c r="F10651" i="6"/>
  <c r="F10652" i="6"/>
  <c r="F10653" i="6"/>
  <c r="F10654" i="6"/>
  <c r="F10655" i="6"/>
  <c r="F10656" i="6"/>
  <c r="F10657" i="6"/>
  <c r="F10658" i="6"/>
  <c r="F10659" i="6"/>
  <c r="F10660" i="6"/>
  <c r="F10661" i="6"/>
  <c r="F10662" i="6"/>
  <c r="F10663" i="6"/>
  <c r="F10664" i="6"/>
  <c r="F10665" i="6"/>
  <c r="F10666" i="6"/>
  <c r="F10667" i="6"/>
  <c r="F10668" i="6"/>
  <c r="F10669" i="6"/>
  <c r="F10670" i="6"/>
  <c r="F10671" i="6"/>
  <c r="F10672" i="6"/>
  <c r="F10673" i="6"/>
  <c r="F10674" i="6"/>
  <c r="F10675" i="6"/>
  <c r="F10676" i="6"/>
  <c r="F10677" i="6"/>
  <c r="F10678" i="6"/>
  <c r="F10679" i="6"/>
  <c r="F10680" i="6"/>
  <c r="F10681" i="6"/>
  <c r="F10682" i="6"/>
  <c r="F10683" i="6"/>
  <c r="F10684" i="6"/>
  <c r="F10685" i="6"/>
  <c r="F10686" i="6"/>
  <c r="F10687" i="6"/>
  <c r="F10688" i="6"/>
  <c r="F10689" i="6"/>
  <c r="F10690" i="6"/>
  <c r="F10691" i="6"/>
  <c r="F10692" i="6"/>
  <c r="F10693" i="6"/>
  <c r="F10694" i="6"/>
  <c r="F10695" i="6"/>
  <c r="F10696" i="6"/>
  <c r="F10697" i="6"/>
  <c r="F10698" i="6"/>
  <c r="F10699" i="6"/>
  <c r="F10700" i="6"/>
  <c r="F10701" i="6"/>
  <c r="F10702" i="6"/>
  <c r="F10703" i="6"/>
  <c r="F10704" i="6"/>
  <c r="F10705" i="6"/>
  <c r="F10706" i="6"/>
  <c r="F10707" i="6"/>
  <c r="F10708" i="6"/>
  <c r="F10709" i="6"/>
  <c r="F10710" i="6"/>
  <c r="F10711" i="6"/>
  <c r="F10712" i="6"/>
  <c r="F10713" i="6"/>
  <c r="F10714" i="6"/>
  <c r="F10715" i="6"/>
  <c r="F10716" i="6"/>
  <c r="F10717" i="6"/>
  <c r="F10718" i="6"/>
  <c r="F10719" i="6"/>
  <c r="F10720" i="6"/>
  <c r="F10721" i="6"/>
  <c r="F10722" i="6"/>
  <c r="F10723" i="6"/>
  <c r="F10724" i="6"/>
  <c r="F10725" i="6"/>
  <c r="F10726" i="6"/>
  <c r="F10727" i="6"/>
  <c r="F10728" i="6"/>
  <c r="F10729" i="6"/>
  <c r="F10730" i="6"/>
  <c r="F10731" i="6"/>
  <c r="F10732" i="6"/>
  <c r="F10733" i="6"/>
  <c r="F10734" i="6"/>
  <c r="F10735" i="6"/>
  <c r="F10736" i="6"/>
  <c r="F10737" i="6"/>
  <c r="F10738" i="6"/>
  <c r="F10739" i="6"/>
  <c r="F10740" i="6"/>
  <c r="F10741" i="6"/>
  <c r="F10742" i="6"/>
  <c r="F10743" i="6"/>
  <c r="F10744" i="6"/>
  <c r="F10745" i="6"/>
  <c r="F10746" i="6"/>
  <c r="F10747" i="6"/>
  <c r="F10748" i="6"/>
  <c r="F10749" i="6"/>
  <c r="F10750" i="6"/>
  <c r="F10751" i="6"/>
  <c r="F10752" i="6"/>
  <c r="F10753" i="6"/>
  <c r="F10754" i="6"/>
  <c r="F10755" i="6"/>
  <c r="F10756" i="6"/>
  <c r="F10757" i="6"/>
  <c r="F10758" i="6"/>
  <c r="F10759" i="6"/>
  <c r="F10760" i="6"/>
  <c r="F10761" i="6"/>
  <c r="F10762" i="6"/>
  <c r="F10763" i="6"/>
  <c r="F10764" i="6"/>
  <c r="F10765" i="6"/>
  <c r="F10766" i="6"/>
  <c r="F10767" i="6"/>
  <c r="F10768" i="6"/>
  <c r="F10769" i="6"/>
  <c r="F10770" i="6"/>
  <c r="F10771" i="6"/>
  <c r="F10772" i="6"/>
  <c r="F10773" i="6"/>
  <c r="F10774" i="6"/>
  <c r="F10775" i="6"/>
  <c r="F10776" i="6"/>
  <c r="F10777" i="6"/>
  <c r="F10778" i="6"/>
  <c r="F10779" i="6"/>
  <c r="F10780" i="6"/>
  <c r="F10781" i="6"/>
  <c r="F10782" i="6"/>
  <c r="F10783" i="6"/>
  <c r="F10784" i="6"/>
  <c r="F10785" i="6"/>
  <c r="F10786" i="6"/>
  <c r="F10787" i="6"/>
  <c r="F10788" i="6"/>
  <c r="F10789" i="6"/>
  <c r="F10790" i="6"/>
  <c r="F10791" i="6"/>
  <c r="F10792" i="6"/>
  <c r="F10793" i="6"/>
  <c r="F10794" i="6"/>
  <c r="F10795" i="6"/>
  <c r="F10796" i="6"/>
  <c r="F10797" i="6"/>
  <c r="F10798" i="6"/>
  <c r="F10799" i="6"/>
  <c r="F10800" i="6"/>
  <c r="F10801" i="6"/>
  <c r="F10802" i="6"/>
  <c r="F10803" i="6"/>
  <c r="F10804" i="6"/>
  <c r="F10805" i="6"/>
  <c r="F10806" i="6"/>
  <c r="F10807" i="6"/>
  <c r="F10808" i="6"/>
  <c r="F10809" i="6"/>
  <c r="F10810" i="6"/>
  <c r="F10811" i="6"/>
  <c r="F10812" i="6"/>
  <c r="F10813" i="6"/>
  <c r="F10814" i="6"/>
  <c r="F10815" i="6"/>
  <c r="F10816" i="6"/>
  <c r="F10817" i="6"/>
  <c r="F10818" i="6"/>
  <c r="F10819" i="6"/>
  <c r="F10820" i="6"/>
  <c r="F10821" i="6"/>
  <c r="F10822" i="6"/>
  <c r="F10823" i="6"/>
  <c r="F10824" i="6"/>
  <c r="F10825" i="6"/>
  <c r="F10826" i="6"/>
  <c r="F10827" i="6"/>
  <c r="F10828" i="6"/>
  <c r="F10829" i="6"/>
  <c r="F10830" i="6"/>
  <c r="F10831" i="6"/>
  <c r="F10832" i="6"/>
  <c r="F10833" i="6"/>
  <c r="F10834" i="6"/>
  <c r="F10835" i="6"/>
  <c r="F10836" i="6"/>
  <c r="F10837" i="6"/>
  <c r="F10838" i="6"/>
  <c r="F10839" i="6"/>
  <c r="F10840" i="6"/>
  <c r="F10841" i="6"/>
  <c r="F10842" i="6"/>
  <c r="F10843" i="6"/>
  <c r="F10844" i="6"/>
  <c r="F10845" i="6"/>
  <c r="F10846" i="6"/>
  <c r="F10847" i="6"/>
  <c r="F10848" i="6"/>
  <c r="F10849" i="6"/>
  <c r="F10850" i="6"/>
  <c r="F10851" i="6"/>
  <c r="F10852" i="6"/>
  <c r="F10853" i="6"/>
  <c r="F10854" i="6"/>
  <c r="F10855" i="6"/>
  <c r="F10856" i="6"/>
  <c r="F10857" i="6"/>
  <c r="F10858" i="6"/>
  <c r="F10859" i="6"/>
  <c r="F10860" i="6"/>
  <c r="F10861" i="6"/>
  <c r="F10862" i="6"/>
  <c r="F10863" i="6"/>
  <c r="F10864" i="6"/>
  <c r="F10865" i="6"/>
  <c r="F10866" i="6"/>
  <c r="F10867" i="6"/>
  <c r="F10868" i="6"/>
  <c r="F10869" i="6"/>
  <c r="F10870" i="6"/>
  <c r="F10871" i="6"/>
  <c r="F10872" i="6"/>
  <c r="F10873" i="6"/>
  <c r="F10874" i="6"/>
  <c r="F10875" i="6"/>
  <c r="F10876" i="6"/>
  <c r="F10877" i="6"/>
  <c r="F10878" i="6"/>
  <c r="F10879" i="6"/>
  <c r="F10880" i="6"/>
  <c r="F10881" i="6"/>
  <c r="F10882" i="6"/>
  <c r="F10883" i="6"/>
  <c r="F10884" i="6"/>
  <c r="F10885" i="6"/>
  <c r="F10886" i="6"/>
  <c r="F10887" i="6"/>
  <c r="F10888" i="6"/>
  <c r="F10889" i="6"/>
  <c r="F10890" i="6"/>
  <c r="F10891" i="6"/>
  <c r="F10892" i="6"/>
  <c r="F10893" i="6"/>
  <c r="F10894" i="6"/>
  <c r="F10895" i="6"/>
  <c r="F10896" i="6"/>
  <c r="F10897" i="6"/>
  <c r="F10898" i="6"/>
  <c r="F10899" i="6"/>
  <c r="F10900" i="6"/>
  <c r="F10901" i="6"/>
  <c r="F10902" i="6"/>
  <c r="F10903" i="6"/>
  <c r="F10904" i="6"/>
  <c r="F10905" i="6"/>
  <c r="F10906" i="6"/>
  <c r="F10907" i="6"/>
  <c r="F10908" i="6"/>
  <c r="F10909" i="6"/>
  <c r="F10910" i="6"/>
  <c r="F10911" i="6"/>
  <c r="F10912" i="6"/>
  <c r="F10913" i="6"/>
  <c r="F10914" i="6"/>
  <c r="F10915" i="6"/>
  <c r="F10916" i="6"/>
  <c r="F10917" i="6"/>
  <c r="F10918" i="6"/>
  <c r="F10919" i="6"/>
  <c r="F10920" i="6"/>
  <c r="F10921" i="6"/>
  <c r="F10922" i="6"/>
  <c r="F10923" i="6"/>
  <c r="F10924" i="6"/>
  <c r="F10925" i="6"/>
  <c r="F10926" i="6"/>
  <c r="F10927" i="6"/>
  <c r="F10928" i="6"/>
  <c r="F10929" i="6"/>
  <c r="F10930" i="6"/>
  <c r="F10931" i="6"/>
  <c r="F10932" i="6"/>
  <c r="F10933" i="6"/>
  <c r="F10934" i="6"/>
  <c r="F10935" i="6"/>
  <c r="F10936" i="6"/>
  <c r="F10937" i="6"/>
  <c r="F10938" i="6"/>
  <c r="F10939" i="6"/>
  <c r="F10940" i="6"/>
  <c r="F10941" i="6"/>
  <c r="F10942" i="6"/>
  <c r="F10943" i="6"/>
  <c r="F10944" i="6"/>
  <c r="F10945" i="6"/>
  <c r="F10946" i="6"/>
  <c r="F10947" i="6"/>
  <c r="F10948" i="6"/>
  <c r="F10949" i="6"/>
  <c r="F10950" i="6"/>
  <c r="F10951" i="6"/>
  <c r="F10952" i="6"/>
  <c r="F10953" i="6"/>
  <c r="F10954" i="6"/>
  <c r="F10955" i="6"/>
  <c r="F10956" i="6"/>
  <c r="F10957" i="6"/>
  <c r="F10958" i="6"/>
  <c r="F10959" i="6"/>
  <c r="F10960" i="6"/>
  <c r="F10961" i="6"/>
  <c r="F10962" i="6"/>
  <c r="F10963" i="6"/>
  <c r="F10964" i="6"/>
  <c r="F10965" i="6"/>
  <c r="F10966" i="6"/>
  <c r="F10967" i="6"/>
  <c r="F10968" i="6"/>
  <c r="F10969" i="6"/>
  <c r="F10970" i="6"/>
  <c r="F10971" i="6"/>
  <c r="F10972" i="6"/>
  <c r="F10973" i="6"/>
  <c r="F10974" i="6"/>
  <c r="F10975" i="6"/>
  <c r="F10976" i="6"/>
  <c r="F10977" i="6"/>
  <c r="F10978" i="6"/>
  <c r="F10979" i="6"/>
  <c r="F10980" i="6"/>
  <c r="F10981" i="6"/>
  <c r="F10982" i="6"/>
  <c r="F10983" i="6"/>
  <c r="F10984" i="6"/>
  <c r="F10985" i="6"/>
  <c r="F10986" i="6"/>
  <c r="F10987" i="6"/>
  <c r="F10988" i="6"/>
  <c r="F10989" i="6"/>
  <c r="F10990" i="6"/>
  <c r="F10991" i="6"/>
  <c r="F10992" i="6"/>
  <c r="F10993" i="6"/>
  <c r="F10994" i="6"/>
  <c r="F10995" i="6"/>
  <c r="F10996" i="6"/>
  <c r="F10997" i="6"/>
  <c r="F10998" i="6"/>
  <c r="F10999" i="6"/>
  <c r="F11000" i="6"/>
  <c r="F11001" i="6"/>
  <c r="F11002" i="6"/>
  <c r="F11003" i="6"/>
  <c r="F11004" i="6"/>
  <c r="F11005" i="6"/>
  <c r="F11006" i="6"/>
  <c r="F11007" i="6"/>
  <c r="F11008" i="6"/>
  <c r="F11009" i="6"/>
  <c r="F11010" i="6"/>
  <c r="F11011" i="6"/>
  <c r="F11012" i="6"/>
  <c r="F11013" i="6"/>
  <c r="F11014" i="6"/>
  <c r="F11015" i="6"/>
  <c r="F11016" i="6"/>
  <c r="F11017" i="6"/>
  <c r="F11018" i="6"/>
  <c r="F11019" i="6"/>
  <c r="F11020" i="6"/>
  <c r="F11021" i="6"/>
  <c r="F11022" i="6"/>
  <c r="F11023" i="6"/>
  <c r="F11024" i="6"/>
  <c r="F11025" i="6"/>
  <c r="F11026" i="6"/>
  <c r="F11027" i="6"/>
  <c r="F11028" i="6"/>
  <c r="F11029" i="6"/>
  <c r="F11030" i="6"/>
  <c r="F11031" i="6"/>
  <c r="F11032" i="6"/>
  <c r="F11033" i="6"/>
  <c r="F11034" i="6"/>
  <c r="F11035" i="6"/>
  <c r="F11036" i="6"/>
  <c r="F11037" i="6"/>
  <c r="F11038" i="6"/>
  <c r="F11039" i="6"/>
  <c r="F11040" i="6"/>
  <c r="F11041" i="6"/>
  <c r="F11042" i="6"/>
  <c r="F11043" i="6"/>
  <c r="F11044" i="6"/>
  <c r="F11045" i="6"/>
  <c r="F11046" i="6"/>
  <c r="F11047" i="6"/>
  <c r="F11048" i="6"/>
  <c r="F11049" i="6"/>
  <c r="F11050" i="6"/>
  <c r="F11051" i="6"/>
  <c r="F11052" i="6"/>
  <c r="F11053" i="6"/>
  <c r="F11054" i="6"/>
  <c r="F11055" i="6"/>
  <c r="F11056" i="6"/>
  <c r="F11057" i="6"/>
  <c r="F11058" i="6"/>
  <c r="F11059" i="6"/>
  <c r="F11060" i="6"/>
  <c r="F11061" i="6"/>
  <c r="F11062" i="6"/>
  <c r="F11063" i="6"/>
  <c r="F11064" i="6"/>
  <c r="F11065" i="6"/>
  <c r="F11066" i="6"/>
  <c r="E10323" i="6"/>
  <c r="E10324" i="6"/>
  <c r="E10325" i="6"/>
  <c r="E10326" i="6"/>
  <c r="E10327" i="6"/>
  <c r="E10328" i="6"/>
  <c r="E10329" i="6"/>
  <c r="E10330" i="6"/>
  <c r="E10331" i="6"/>
  <c r="E10332" i="6"/>
  <c r="E10333" i="6"/>
  <c r="E10334" i="6"/>
  <c r="E10335" i="6"/>
  <c r="E10336" i="6"/>
  <c r="E10337" i="6"/>
  <c r="E10338" i="6"/>
  <c r="E10339" i="6"/>
  <c r="E10340" i="6"/>
  <c r="E10341" i="6"/>
  <c r="E10342" i="6"/>
  <c r="E10343" i="6"/>
  <c r="E10344" i="6"/>
  <c r="E10345" i="6"/>
  <c r="E10346" i="6"/>
  <c r="E10347" i="6"/>
  <c r="E10348" i="6"/>
  <c r="E10349" i="6"/>
  <c r="E10350" i="6"/>
  <c r="E10351" i="6"/>
  <c r="E10352" i="6"/>
  <c r="E10353" i="6"/>
  <c r="E10354" i="6"/>
  <c r="E10355" i="6"/>
  <c r="E10356" i="6"/>
  <c r="E10357" i="6"/>
  <c r="E10358" i="6"/>
  <c r="E10359" i="6"/>
  <c r="E10360" i="6"/>
  <c r="E10361" i="6"/>
  <c r="E10362" i="6"/>
  <c r="E10363" i="6"/>
  <c r="E10364" i="6"/>
  <c r="E10365" i="6"/>
  <c r="E10366" i="6"/>
  <c r="E10367" i="6"/>
  <c r="E10368" i="6"/>
  <c r="E10369" i="6"/>
  <c r="E10370" i="6"/>
  <c r="E10371" i="6"/>
  <c r="E10372" i="6"/>
  <c r="E10373" i="6"/>
  <c r="E10374" i="6"/>
  <c r="E10375" i="6"/>
  <c r="E10376" i="6"/>
  <c r="E10377" i="6"/>
  <c r="E10378" i="6"/>
  <c r="E10379" i="6"/>
  <c r="E10380" i="6"/>
  <c r="E10381" i="6"/>
  <c r="E10382" i="6"/>
  <c r="E10383" i="6"/>
  <c r="E10384" i="6"/>
  <c r="E10385" i="6"/>
  <c r="E10386" i="6"/>
  <c r="E10387" i="6"/>
  <c r="E10388" i="6"/>
  <c r="E10389" i="6"/>
  <c r="E10390" i="6"/>
  <c r="E10391" i="6"/>
  <c r="E10392" i="6"/>
  <c r="E10393" i="6"/>
  <c r="E10394" i="6"/>
  <c r="E10395" i="6"/>
  <c r="E10396" i="6"/>
  <c r="E10397" i="6"/>
  <c r="E10398" i="6"/>
  <c r="E10399" i="6"/>
  <c r="E10400" i="6"/>
  <c r="E10401" i="6"/>
  <c r="E10402" i="6"/>
  <c r="E10403" i="6"/>
  <c r="E10404" i="6"/>
  <c r="E10405" i="6"/>
  <c r="E10406" i="6"/>
  <c r="E10407" i="6"/>
  <c r="E10408" i="6"/>
  <c r="E10409" i="6"/>
  <c r="E10410" i="6"/>
  <c r="E10411" i="6"/>
  <c r="E10412" i="6"/>
  <c r="E10413" i="6"/>
  <c r="E10414" i="6"/>
  <c r="E10415" i="6"/>
  <c r="E10416" i="6"/>
  <c r="E10417" i="6"/>
  <c r="E10418" i="6"/>
  <c r="E10419" i="6"/>
  <c r="E10420" i="6"/>
  <c r="E10421" i="6"/>
  <c r="E10422" i="6"/>
  <c r="E10423" i="6"/>
  <c r="E10424" i="6"/>
  <c r="E10425" i="6"/>
  <c r="E10426" i="6"/>
  <c r="E10427" i="6"/>
  <c r="E10428" i="6"/>
  <c r="E10429" i="6"/>
  <c r="E10430" i="6"/>
  <c r="E10431" i="6"/>
  <c r="E10432" i="6"/>
  <c r="E10433" i="6"/>
  <c r="E10434" i="6"/>
  <c r="E10435" i="6"/>
  <c r="E10436" i="6"/>
  <c r="E10437" i="6"/>
  <c r="E10438" i="6"/>
  <c r="E10439" i="6"/>
  <c r="E10440" i="6"/>
  <c r="E10441" i="6"/>
  <c r="E10442" i="6"/>
  <c r="E10443" i="6"/>
  <c r="E10444" i="6"/>
  <c r="E10445" i="6"/>
  <c r="E10446" i="6"/>
  <c r="E10447" i="6"/>
  <c r="E10448" i="6"/>
  <c r="E10449" i="6"/>
  <c r="E10450" i="6"/>
  <c r="E10451" i="6"/>
  <c r="E10452" i="6"/>
  <c r="E10453" i="6"/>
  <c r="E10454" i="6"/>
  <c r="E10455" i="6"/>
  <c r="E10456" i="6"/>
  <c r="E10457" i="6"/>
  <c r="E10458" i="6"/>
  <c r="E10459" i="6"/>
  <c r="E10460" i="6"/>
  <c r="E10461" i="6"/>
  <c r="E10462" i="6"/>
  <c r="E10463" i="6"/>
  <c r="E10464" i="6"/>
  <c r="E10465" i="6"/>
  <c r="E10466" i="6"/>
  <c r="E10467" i="6"/>
  <c r="E10468" i="6"/>
  <c r="E10469" i="6"/>
  <c r="E10470" i="6"/>
  <c r="E10471" i="6"/>
  <c r="E10472" i="6"/>
  <c r="E10473" i="6"/>
  <c r="E10474" i="6"/>
  <c r="E10475" i="6"/>
  <c r="E10476" i="6"/>
  <c r="E10477" i="6"/>
  <c r="E10478" i="6"/>
  <c r="E10479" i="6"/>
  <c r="E10480" i="6"/>
  <c r="E10481" i="6"/>
  <c r="E10482" i="6"/>
  <c r="E10483" i="6"/>
  <c r="E10484" i="6"/>
  <c r="E10485" i="6"/>
  <c r="E10486" i="6"/>
  <c r="E10487" i="6"/>
  <c r="E10488" i="6"/>
  <c r="E10489" i="6"/>
  <c r="E10490" i="6"/>
  <c r="E10491" i="6"/>
  <c r="E10492" i="6"/>
  <c r="E10493" i="6"/>
  <c r="E10494" i="6"/>
  <c r="E10495" i="6"/>
  <c r="E10496" i="6"/>
  <c r="E10497" i="6"/>
  <c r="E10498" i="6"/>
  <c r="E10499" i="6"/>
  <c r="E10500" i="6"/>
  <c r="E10501" i="6"/>
  <c r="E10502" i="6"/>
  <c r="E10503" i="6"/>
  <c r="E10504" i="6"/>
  <c r="E10505" i="6"/>
  <c r="E10506" i="6"/>
  <c r="E10507" i="6"/>
  <c r="E10508" i="6"/>
  <c r="E10509" i="6"/>
  <c r="E10510" i="6"/>
  <c r="E10511" i="6"/>
  <c r="E10512" i="6"/>
  <c r="E10513" i="6"/>
  <c r="E10514" i="6"/>
  <c r="E10515" i="6"/>
  <c r="E10516" i="6"/>
  <c r="E10517" i="6"/>
  <c r="E10518" i="6"/>
  <c r="E10519" i="6"/>
  <c r="E10520" i="6"/>
  <c r="E10521" i="6"/>
  <c r="E10522" i="6"/>
  <c r="E10523" i="6"/>
  <c r="E10524" i="6"/>
  <c r="E10525" i="6"/>
  <c r="E10526" i="6"/>
  <c r="E10527" i="6"/>
  <c r="E10528" i="6"/>
  <c r="E10529" i="6"/>
  <c r="E10530" i="6"/>
  <c r="E10531" i="6"/>
  <c r="E10532" i="6"/>
  <c r="E10533" i="6"/>
  <c r="E10534" i="6"/>
  <c r="E10535" i="6"/>
  <c r="E10536" i="6"/>
  <c r="E10537" i="6"/>
  <c r="E10538" i="6"/>
  <c r="E10539" i="6"/>
  <c r="E10540" i="6"/>
  <c r="E10541" i="6"/>
  <c r="E10542" i="6"/>
  <c r="E10543" i="6"/>
  <c r="E10544" i="6"/>
  <c r="E10545" i="6"/>
  <c r="E10546" i="6"/>
  <c r="E10547" i="6"/>
  <c r="E10548" i="6"/>
  <c r="E10549" i="6"/>
  <c r="E10550" i="6"/>
  <c r="E10551" i="6"/>
  <c r="E10552" i="6"/>
  <c r="E10553" i="6"/>
  <c r="E10554" i="6"/>
  <c r="E10555" i="6"/>
  <c r="E10556" i="6"/>
  <c r="E10557" i="6"/>
  <c r="E10558" i="6"/>
  <c r="E10559" i="6"/>
  <c r="E10560" i="6"/>
  <c r="E10561" i="6"/>
  <c r="E10562" i="6"/>
  <c r="E10563" i="6"/>
  <c r="E10564" i="6"/>
  <c r="E10565" i="6"/>
  <c r="E10566" i="6"/>
  <c r="E10567" i="6"/>
  <c r="E10568" i="6"/>
  <c r="E10569" i="6"/>
  <c r="E10570" i="6"/>
  <c r="E10571" i="6"/>
  <c r="E10572" i="6"/>
  <c r="E10573" i="6"/>
  <c r="E10574" i="6"/>
  <c r="E10575" i="6"/>
  <c r="E10576" i="6"/>
  <c r="E10577" i="6"/>
  <c r="E10578" i="6"/>
  <c r="E10579" i="6"/>
  <c r="E10580" i="6"/>
  <c r="E10581" i="6"/>
  <c r="E10582" i="6"/>
  <c r="E10583" i="6"/>
  <c r="E10584" i="6"/>
  <c r="E10585" i="6"/>
  <c r="E10586" i="6"/>
  <c r="E10587" i="6"/>
  <c r="E10588" i="6"/>
  <c r="E10589" i="6"/>
  <c r="E10590" i="6"/>
  <c r="E10591" i="6"/>
  <c r="E10592" i="6"/>
  <c r="E10593" i="6"/>
  <c r="E10594" i="6"/>
  <c r="E10595" i="6"/>
  <c r="E10596" i="6"/>
  <c r="E10597" i="6"/>
  <c r="E10598" i="6"/>
  <c r="E10599" i="6"/>
  <c r="E10600" i="6"/>
  <c r="E10601" i="6"/>
  <c r="E10602" i="6"/>
  <c r="E10603" i="6"/>
  <c r="E10604" i="6"/>
  <c r="E10605" i="6"/>
  <c r="E10606" i="6"/>
  <c r="E10607" i="6"/>
  <c r="E10608" i="6"/>
  <c r="E10609" i="6"/>
  <c r="E10610" i="6"/>
  <c r="E10611" i="6"/>
  <c r="E10612" i="6"/>
  <c r="E10613" i="6"/>
  <c r="E10614" i="6"/>
  <c r="E10615" i="6"/>
  <c r="E10616" i="6"/>
  <c r="E10617" i="6"/>
  <c r="E10618" i="6"/>
  <c r="E10619" i="6"/>
  <c r="E10620" i="6"/>
  <c r="E10621" i="6"/>
  <c r="E10622" i="6"/>
  <c r="E10623" i="6"/>
  <c r="E10624" i="6"/>
  <c r="E10625" i="6"/>
  <c r="E10626" i="6"/>
  <c r="E10627" i="6"/>
  <c r="E10628" i="6"/>
  <c r="E10629" i="6"/>
  <c r="E10630" i="6"/>
  <c r="E10631" i="6"/>
  <c r="E10632" i="6"/>
  <c r="E10633" i="6"/>
  <c r="E10634" i="6"/>
  <c r="E10635" i="6"/>
  <c r="E10636" i="6"/>
  <c r="E10637" i="6"/>
  <c r="E10638" i="6"/>
  <c r="E10639" i="6"/>
  <c r="E10640" i="6"/>
  <c r="E10641" i="6"/>
  <c r="E10642" i="6"/>
  <c r="E10643" i="6"/>
  <c r="E10644" i="6"/>
  <c r="E10645" i="6"/>
  <c r="E10646" i="6"/>
  <c r="E10647" i="6"/>
  <c r="E10648" i="6"/>
  <c r="E10649" i="6"/>
  <c r="E10650" i="6"/>
  <c r="E10651" i="6"/>
  <c r="E10652" i="6"/>
  <c r="E10653" i="6"/>
  <c r="E10654" i="6"/>
  <c r="E10655" i="6"/>
  <c r="E10656" i="6"/>
  <c r="E10657" i="6"/>
  <c r="E10658" i="6"/>
  <c r="E10659" i="6"/>
  <c r="E10660" i="6"/>
  <c r="E10661" i="6"/>
  <c r="E10662" i="6"/>
  <c r="E10663" i="6"/>
  <c r="E10664" i="6"/>
  <c r="E10665" i="6"/>
  <c r="E10666" i="6"/>
  <c r="E10667" i="6"/>
  <c r="E10668" i="6"/>
  <c r="E10669" i="6"/>
  <c r="E10670" i="6"/>
  <c r="E10671" i="6"/>
  <c r="E10672" i="6"/>
  <c r="E10673" i="6"/>
  <c r="E10674" i="6"/>
  <c r="E10675" i="6"/>
  <c r="E10676" i="6"/>
  <c r="E10677" i="6"/>
  <c r="E10678" i="6"/>
  <c r="E10679" i="6"/>
  <c r="E10680" i="6"/>
  <c r="E10681" i="6"/>
  <c r="E10682" i="6"/>
  <c r="E10683" i="6"/>
  <c r="E10684" i="6"/>
  <c r="E10685" i="6"/>
  <c r="E10686" i="6"/>
  <c r="E10687" i="6"/>
  <c r="E10688" i="6"/>
  <c r="E10689" i="6"/>
  <c r="E10690" i="6"/>
  <c r="E10691" i="6"/>
  <c r="E10692" i="6"/>
  <c r="E10693" i="6"/>
  <c r="E10694" i="6"/>
  <c r="E10695" i="6"/>
  <c r="E10696" i="6"/>
  <c r="E10697" i="6"/>
  <c r="E10698" i="6"/>
  <c r="E10699" i="6"/>
  <c r="E10700" i="6"/>
  <c r="E10701" i="6"/>
  <c r="E10702" i="6"/>
  <c r="E10703" i="6"/>
  <c r="E10704" i="6"/>
  <c r="E10705" i="6"/>
  <c r="E10706" i="6"/>
  <c r="E10707" i="6"/>
  <c r="E10708" i="6"/>
  <c r="E10709" i="6"/>
  <c r="E10710" i="6"/>
  <c r="E10711" i="6"/>
  <c r="E10712" i="6"/>
  <c r="E10713" i="6"/>
  <c r="E10714" i="6"/>
  <c r="E10715" i="6"/>
  <c r="E10716" i="6"/>
  <c r="E10717" i="6"/>
  <c r="E10718" i="6"/>
  <c r="E10719" i="6"/>
  <c r="E10720" i="6"/>
  <c r="E10721" i="6"/>
  <c r="E10722" i="6"/>
  <c r="E10723" i="6"/>
  <c r="E10724" i="6"/>
  <c r="E10725" i="6"/>
  <c r="E10726" i="6"/>
  <c r="E10727" i="6"/>
  <c r="E10728" i="6"/>
  <c r="E10729" i="6"/>
  <c r="E10730" i="6"/>
  <c r="E10731" i="6"/>
  <c r="E10732" i="6"/>
  <c r="E10733" i="6"/>
  <c r="E10734" i="6"/>
  <c r="E10735" i="6"/>
  <c r="E10736" i="6"/>
  <c r="E10737" i="6"/>
  <c r="E10738" i="6"/>
  <c r="E10739" i="6"/>
  <c r="E10740" i="6"/>
  <c r="E10741" i="6"/>
  <c r="E10742" i="6"/>
  <c r="E10743" i="6"/>
  <c r="E10744" i="6"/>
  <c r="E10745" i="6"/>
  <c r="E10746" i="6"/>
  <c r="E10747" i="6"/>
  <c r="E10748" i="6"/>
  <c r="E10749" i="6"/>
  <c r="E10750" i="6"/>
  <c r="E10751" i="6"/>
  <c r="E10752" i="6"/>
  <c r="E10753" i="6"/>
  <c r="E10754" i="6"/>
  <c r="E10755" i="6"/>
  <c r="E10756" i="6"/>
  <c r="E10757" i="6"/>
  <c r="E10758" i="6"/>
  <c r="E10759" i="6"/>
  <c r="E10760" i="6"/>
  <c r="E10761" i="6"/>
  <c r="E10762" i="6"/>
  <c r="E10763" i="6"/>
  <c r="E10764" i="6"/>
  <c r="E10765" i="6"/>
  <c r="E10766" i="6"/>
  <c r="E10767" i="6"/>
  <c r="E10768" i="6"/>
  <c r="E10769" i="6"/>
  <c r="E10770" i="6"/>
  <c r="E10771" i="6"/>
  <c r="E10772" i="6"/>
  <c r="E10773" i="6"/>
  <c r="E10774" i="6"/>
  <c r="E10775" i="6"/>
  <c r="E10776" i="6"/>
  <c r="E10777" i="6"/>
  <c r="E10778" i="6"/>
  <c r="E10779" i="6"/>
  <c r="E10780" i="6"/>
  <c r="E10781" i="6"/>
  <c r="E10782" i="6"/>
  <c r="E10783" i="6"/>
  <c r="E10784" i="6"/>
  <c r="E10785" i="6"/>
  <c r="E10786" i="6"/>
  <c r="E10787" i="6"/>
  <c r="E10788" i="6"/>
  <c r="E10789" i="6"/>
  <c r="E10790" i="6"/>
  <c r="E10791" i="6"/>
  <c r="E10792" i="6"/>
  <c r="E10793" i="6"/>
  <c r="E10794" i="6"/>
  <c r="E10795" i="6"/>
  <c r="E10796" i="6"/>
  <c r="E10797" i="6"/>
  <c r="E10798" i="6"/>
  <c r="E10799" i="6"/>
  <c r="E10800" i="6"/>
  <c r="E10801" i="6"/>
  <c r="E10802" i="6"/>
  <c r="E10803" i="6"/>
  <c r="E10804" i="6"/>
  <c r="E10805" i="6"/>
  <c r="E10806" i="6"/>
  <c r="E10807" i="6"/>
  <c r="E10808" i="6"/>
  <c r="E10809" i="6"/>
  <c r="E10810" i="6"/>
  <c r="E10811" i="6"/>
  <c r="E10812" i="6"/>
  <c r="E10813" i="6"/>
  <c r="E10814" i="6"/>
  <c r="E10815" i="6"/>
  <c r="E10816" i="6"/>
  <c r="E10817" i="6"/>
  <c r="E10818" i="6"/>
  <c r="E10819" i="6"/>
  <c r="E10820" i="6"/>
  <c r="E10821" i="6"/>
  <c r="E10822" i="6"/>
  <c r="E10823" i="6"/>
  <c r="E10824" i="6"/>
  <c r="E10825" i="6"/>
  <c r="E10826" i="6"/>
  <c r="E10827" i="6"/>
  <c r="E10828" i="6"/>
  <c r="E10829" i="6"/>
  <c r="E10830" i="6"/>
  <c r="E10831" i="6"/>
  <c r="E10832" i="6"/>
  <c r="E10833" i="6"/>
  <c r="E10834" i="6"/>
  <c r="E10835" i="6"/>
  <c r="E10836" i="6"/>
  <c r="E10837" i="6"/>
  <c r="E10838" i="6"/>
  <c r="E10839" i="6"/>
  <c r="E10840" i="6"/>
  <c r="E10841" i="6"/>
  <c r="E10842" i="6"/>
  <c r="E10843" i="6"/>
  <c r="E10844" i="6"/>
  <c r="E10845" i="6"/>
  <c r="E10846" i="6"/>
  <c r="E10847" i="6"/>
  <c r="E10848" i="6"/>
  <c r="E10849" i="6"/>
  <c r="E10850" i="6"/>
  <c r="E10851" i="6"/>
  <c r="E10852" i="6"/>
  <c r="E10853" i="6"/>
  <c r="E10854" i="6"/>
  <c r="E10855" i="6"/>
  <c r="E10856" i="6"/>
  <c r="E10857" i="6"/>
  <c r="E10858" i="6"/>
  <c r="E10859" i="6"/>
  <c r="E10860" i="6"/>
  <c r="E10861" i="6"/>
  <c r="E10862" i="6"/>
  <c r="E10863" i="6"/>
  <c r="E10864" i="6"/>
  <c r="E10865" i="6"/>
  <c r="E10866" i="6"/>
  <c r="E10867" i="6"/>
  <c r="E10868" i="6"/>
  <c r="E10869" i="6"/>
  <c r="E10870" i="6"/>
  <c r="E10871" i="6"/>
  <c r="E10872" i="6"/>
  <c r="E10873" i="6"/>
  <c r="E10874" i="6"/>
  <c r="E10875" i="6"/>
  <c r="E10876" i="6"/>
  <c r="E10877" i="6"/>
  <c r="E10878" i="6"/>
  <c r="E10879" i="6"/>
  <c r="E10880" i="6"/>
  <c r="E10881" i="6"/>
  <c r="E10882" i="6"/>
  <c r="E10883" i="6"/>
  <c r="E10884" i="6"/>
  <c r="E10885" i="6"/>
  <c r="E10886" i="6"/>
  <c r="E10887" i="6"/>
  <c r="E10888" i="6"/>
  <c r="E10889" i="6"/>
  <c r="E10890" i="6"/>
  <c r="E10891" i="6"/>
  <c r="E10892" i="6"/>
  <c r="E10893" i="6"/>
  <c r="E10894" i="6"/>
  <c r="E10895" i="6"/>
  <c r="E10896" i="6"/>
  <c r="E10897" i="6"/>
  <c r="E10898" i="6"/>
  <c r="E10899" i="6"/>
  <c r="E10900" i="6"/>
  <c r="E10901" i="6"/>
  <c r="E10902" i="6"/>
  <c r="E10903" i="6"/>
  <c r="E10904" i="6"/>
  <c r="E10905" i="6"/>
  <c r="E10906" i="6"/>
  <c r="E10907" i="6"/>
  <c r="E10908" i="6"/>
  <c r="E10909" i="6"/>
  <c r="E10910" i="6"/>
  <c r="E10911" i="6"/>
  <c r="E10912" i="6"/>
  <c r="E10913" i="6"/>
  <c r="E10914" i="6"/>
  <c r="E10915" i="6"/>
  <c r="E10916" i="6"/>
  <c r="E10917" i="6"/>
  <c r="E10918" i="6"/>
  <c r="E10919" i="6"/>
  <c r="E10920" i="6"/>
  <c r="E10921" i="6"/>
  <c r="E10922" i="6"/>
  <c r="E10923" i="6"/>
  <c r="E10924" i="6"/>
  <c r="E10925" i="6"/>
  <c r="E10926" i="6"/>
  <c r="E10927" i="6"/>
  <c r="E10928" i="6"/>
  <c r="E10929" i="6"/>
  <c r="E10930" i="6"/>
  <c r="E10931" i="6"/>
  <c r="E10932" i="6"/>
  <c r="E10933" i="6"/>
  <c r="E10934" i="6"/>
  <c r="E10935" i="6"/>
  <c r="E10936" i="6"/>
  <c r="E10937" i="6"/>
  <c r="E10938" i="6"/>
  <c r="E10939" i="6"/>
  <c r="E10940" i="6"/>
  <c r="E10941" i="6"/>
  <c r="E10942" i="6"/>
  <c r="E10943" i="6"/>
  <c r="E10944" i="6"/>
  <c r="E10945" i="6"/>
  <c r="E10946" i="6"/>
  <c r="E10947" i="6"/>
  <c r="E10948" i="6"/>
  <c r="E10949" i="6"/>
  <c r="E10950" i="6"/>
  <c r="E10951" i="6"/>
  <c r="E10952" i="6"/>
  <c r="E10953" i="6"/>
  <c r="E10954" i="6"/>
  <c r="E10955" i="6"/>
  <c r="E10956" i="6"/>
  <c r="E10957" i="6"/>
  <c r="E10958" i="6"/>
  <c r="E10959" i="6"/>
  <c r="E10960" i="6"/>
  <c r="E10961" i="6"/>
  <c r="E10962" i="6"/>
  <c r="E10963" i="6"/>
  <c r="E10964" i="6"/>
  <c r="E10965" i="6"/>
  <c r="E10966" i="6"/>
  <c r="E10967" i="6"/>
  <c r="E10968" i="6"/>
  <c r="E10969" i="6"/>
  <c r="E10970" i="6"/>
  <c r="E10971" i="6"/>
  <c r="E10972" i="6"/>
  <c r="E10973" i="6"/>
  <c r="E10974" i="6"/>
  <c r="E10975" i="6"/>
  <c r="E10976" i="6"/>
  <c r="E10977" i="6"/>
  <c r="E10978" i="6"/>
  <c r="E10979" i="6"/>
  <c r="E10980" i="6"/>
  <c r="E10981" i="6"/>
  <c r="E10982" i="6"/>
  <c r="E10983" i="6"/>
  <c r="E10984" i="6"/>
  <c r="E10985" i="6"/>
  <c r="E10986" i="6"/>
  <c r="E10987" i="6"/>
  <c r="E10988" i="6"/>
  <c r="E10989" i="6"/>
  <c r="E10990" i="6"/>
  <c r="E10991" i="6"/>
  <c r="E10992" i="6"/>
  <c r="E10993" i="6"/>
  <c r="E10994" i="6"/>
  <c r="E10995" i="6"/>
  <c r="E10996" i="6"/>
  <c r="E10997" i="6"/>
  <c r="E10998" i="6"/>
  <c r="E10999" i="6"/>
  <c r="E11000" i="6"/>
  <c r="E11001" i="6"/>
  <c r="E11002" i="6"/>
  <c r="E11003" i="6"/>
  <c r="E11004" i="6"/>
  <c r="E11005" i="6"/>
  <c r="E11006" i="6"/>
  <c r="E11007" i="6"/>
  <c r="E11008" i="6"/>
  <c r="E11009" i="6"/>
  <c r="E11010" i="6"/>
  <c r="E11011" i="6"/>
  <c r="E11012" i="6"/>
  <c r="E11013" i="6"/>
  <c r="E11014" i="6"/>
  <c r="E11015" i="6"/>
  <c r="E11016" i="6"/>
  <c r="E11017" i="6"/>
  <c r="E11018" i="6"/>
  <c r="E11019" i="6"/>
  <c r="E11020" i="6"/>
  <c r="E11021" i="6"/>
  <c r="E11022" i="6"/>
  <c r="E11023" i="6"/>
  <c r="E11024" i="6"/>
  <c r="E11025" i="6"/>
  <c r="E11026" i="6"/>
  <c r="E11027" i="6"/>
  <c r="E11028" i="6"/>
  <c r="E11029" i="6"/>
  <c r="E11030" i="6"/>
  <c r="E11031" i="6"/>
  <c r="E11032" i="6"/>
  <c r="E11033" i="6"/>
  <c r="E11034" i="6"/>
  <c r="E11035" i="6"/>
  <c r="E11036" i="6"/>
  <c r="E11037" i="6"/>
  <c r="E11038" i="6"/>
  <c r="E11039" i="6"/>
  <c r="E11040" i="6"/>
  <c r="E11041" i="6"/>
  <c r="E11042" i="6"/>
  <c r="E11043" i="6"/>
  <c r="E11044" i="6"/>
  <c r="E11045" i="6"/>
  <c r="E11046" i="6"/>
  <c r="E11047" i="6"/>
  <c r="E11048" i="6"/>
  <c r="E11049" i="6"/>
  <c r="E11050" i="6"/>
  <c r="E11051" i="6"/>
  <c r="E11052" i="6"/>
  <c r="E11053" i="6"/>
  <c r="E11054" i="6"/>
  <c r="E11055" i="6"/>
  <c r="E11056" i="6"/>
  <c r="E11057" i="6"/>
  <c r="E11058" i="6"/>
  <c r="E11059" i="6"/>
  <c r="E11060" i="6"/>
  <c r="E11061" i="6"/>
  <c r="E11062" i="6"/>
  <c r="E11063" i="6"/>
  <c r="E11064" i="6"/>
  <c r="E11065" i="6"/>
  <c r="E11066" i="6"/>
  <c r="E8835" i="6"/>
  <c r="E8836" i="6"/>
  <c r="E8837" i="6"/>
  <c r="E8838" i="6"/>
  <c r="E8839" i="6"/>
  <c r="E8840" i="6"/>
  <c r="E8841" i="6"/>
  <c r="E8842" i="6"/>
  <c r="E8843" i="6"/>
  <c r="E8844" i="6"/>
  <c r="E8845" i="6"/>
  <c r="E8846" i="6"/>
  <c r="E8847" i="6"/>
  <c r="E8848" i="6"/>
  <c r="E8849" i="6"/>
  <c r="E8850" i="6"/>
  <c r="E8851" i="6"/>
  <c r="E8852" i="6"/>
  <c r="E8853" i="6"/>
  <c r="E8854" i="6"/>
  <c r="E8855" i="6"/>
  <c r="E8856" i="6"/>
  <c r="E8857" i="6"/>
  <c r="E8858" i="6"/>
  <c r="E8859" i="6"/>
  <c r="E8860" i="6"/>
  <c r="E8861" i="6"/>
  <c r="E8862" i="6"/>
  <c r="E8863" i="6"/>
  <c r="E8864" i="6"/>
  <c r="E8865" i="6"/>
  <c r="E8866" i="6"/>
  <c r="E8867" i="6"/>
  <c r="E8868" i="6"/>
  <c r="E8869" i="6"/>
  <c r="E8870" i="6"/>
  <c r="E8871" i="6"/>
  <c r="E8872" i="6"/>
  <c r="E8873" i="6"/>
  <c r="E8874" i="6"/>
  <c r="E8875" i="6"/>
  <c r="E8876" i="6"/>
  <c r="E8877" i="6"/>
  <c r="E8878" i="6"/>
  <c r="E8879" i="6"/>
  <c r="E8880" i="6"/>
  <c r="E8881" i="6"/>
  <c r="E8882" i="6"/>
  <c r="E8883" i="6"/>
  <c r="E8884" i="6"/>
  <c r="E8885" i="6"/>
  <c r="E8886" i="6"/>
  <c r="E8887" i="6"/>
  <c r="E8888" i="6"/>
  <c r="E8889" i="6"/>
  <c r="E8890" i="6"/>
  <c r="E8891" i="6"/>
  <c r="E8892" i="6"/>
  <c r="E8893" i="6"/>
  <c r="E8894" i="6"/>
  <c r="E8895" i="6"/>
  <c r="E8896" i="6"/>
  <c r="E8897" i="6"/>
  <c r="E8898" i="6"/>
  <c r="E8899" i="6"/>
  <c r="E8900" i="6"/>
  <c r="E8901" i="6"/>
  <c r="E8902" i="6"/>
  <c r="E8903" i="6"/>
  <c r="E8904" i="6"/>
  <c r="E8905" i="6"/>
  <c r="E8906" i="6"/>
  <c r="E8907" i="6"/>
  <c r="E8908" i="6"/>
  <c r="E8909" i="6"/>
  <c r="E8910" i="6"/>
  <c r="E8911" i="6"/>
  <c r="E8912" i="6"/>
  <c r="E8913" i="6"/>
  <c r="E8914" i="6"/>
  <c r="E8915" i="6"/>
  <c r="E8916" i="6"/>
  <c r="E8917" i="6"/>
  <c r="E8918" i="6"/>
  <c r="E8919" i="6"/>
  <c r="E8920" i="6"/>
  <c r="E8921" i="6"/>
  <c r="E8922" i="6"/>
  <c r="E8923" i="6"/>
  <c r="E8924" i="6"/>
  <c r="E8925" i="6"/>
  <c r="E8926" i="6"/>
  <c r="E8927" i="6"/>
  <c r="E8928" i="6"/>
  <c r="E8929" i="6"/>
  <c r="E8930" i="6"/>
  <c r="E8931" i="6"/>
  <c r="E8932" i="6"/>
  <c r="E8933" i="6"/>
  <c r="E8934" i="6"/>
  <c r="E8935" i="6"/>
  <c r="E8936" i="6"/>
  <c r="E8937" i="6"/>
  <c r="E8938" i="6"/>
  <c r="E8939" i="6"/>
  <c r="E8940" i="6"/>
  <c r="E8941" i="6"/>
  <c r="E8942" i="6"/>
  <c r="E8943" i="6"/>
  <c r="E8944" i="6"/>
  <c r="E8945" i="6"/>
  <c r="E8946" i="6"/>
  <c r="E8947" i="6"/>
  <c r="E8948" i="6"/>
  <c r="E8949" i="6"/>
  <c r="E8950" i="6"/>
  <c r="E8951" i="6"/>
  <c r="E8952" i="6"/>
  <c r="E8953" i="6"/>
  <c r="E8954" i="6"/>
  <c r="E8955" i="6"/>
  <c r="E8956" i="6"/>
  <c r="E8957" i="6"/>
  <c r="E8958" i="6"/>
  <c r="E8959" i="6"/>
  <c r="E8960" i="6"/>
  <c r="E8961" i="6"/>
  <c r="E8962" i="6"/>
  <c r="E8963" i="6"/>
  <c r="E8964" i="6"/>
  <c r="E8965" i="6"/>
  <c r="E8966" i="6"/>
  <c r="E8967" i="6"/>
  <c r="E8968" i="6"/>
  <c r="E8969" i="6"/>
  <c r="E8970" i="6"/>
  <c r="E8971" i="6"/>
  <c r="E8972" i="6"/>
  <c r="E8973" i="6"/>
  <c r="E8974" i="6"/>
  <c r="E8975" i="6"/>
  <c r="E8976" i="6"/>
  <c r="E8977" i="6"/>
  <c r="E8978" i="6"/>
  <c r="E8979" i="6"/>
  <c r="E8980" i="6"/>
  <c r="E8981" i="6"/>
  <c r="E8982" i="6"/>
  <c r="E8983" i="6"/>
  <c r="E8984" i="6"/>
  <c r="E8985" i="6"/>
  <c r="E8986" i="6"/>
  <c r="E8987" i="6"/>
  <c r="E8988" i="6"/>
  <c r="E8989" i="6"/>
  <c r="E8990" i="6"/>
  <c r="E8991" i="6"/>
  <c r="E8992" i="6"/>
  <c r="E8993" i="6"/>
  <c r="E8994" i="6"/>
  <c r="E8995" i="6"/>
  <c r="E8996" i="6"/>
  <c r="E8997" i="6"/>
  <c r="E8998" i="6"/>
  <c r="E8999" i="6"/>
  <c r="E9000" i="6"/>
  <c r="E9001" i="6"/>
  <c r="E9002" i="6"/>
  <c r="E9003" i="6"/>
  <c r="E9004" i="6"/>
  <c r="E9005" i="6"/>
  <c r="E9006" i="6"/>
  <c r="E9007" i="6"/>
  <c r="E9008" i="6"/>
  <c r="E9009" i="6"/>
  <c r="E9010" i="6"/>
  <c r="E9011" i="6"/>
  <c r="E9012" i="6"/>
  <c r="E9013" i="6"/>
  <c r="E9014" i="6"/>
  <c r="E9015" i="6"/>
  <c r="E9016" i="6"/>
  <c r="E9017" i="6"/>
  <c r="E9018" i="6"/>
  <c r="E9019" i="6"/>
  <c r="E9020" i="6"/>
  <c r="E9021" i="6"/>
  <c r="E9022" i="6"/>
  <c r="E9023" i="6"/>
  <c r="E9024" i="6"/>
  <c r="E9025" i="6"/>
  <c r="E9026" i="6"/>
  <c r="E9027" i="6"/>
  <c r="E9028" i="6"/>
  <c r="E9029" i="6"/>
  <c r="E9030" i="6"/>
  <c r="E9031" i="6"/>
  <c r="E9032" i="6"/>
  <c r="E9033" i="6"/>
  <c r="E9034" i="6"/>
  <c r="E9035" i="6"/>
  <c r="E9036" i="6"/>
  <c r="E9037" i="6"/>
  <c r="E9038" i="6"/>
  <c r="E9039" i="6"/>
  <c r="E9040" i="6"/>
  <c r="E9041" i="6"/>
  <c r="E9042" i="6"/>
  <c r="E9043" i="6"/>
  <c r="E9044" i="6"/>
  <c r="E9045" i="6"/>
  <c r="E9046" i="6"/>
  <c r="E9047" i="6"/>
  <c r="E9048" i="6"/>
  <c r="E9049" i="6"/>
  <c r="E9050" i="6"/>
  <c r="E9051" i="6"/>
  <c r="E9052" i="6"/>
  <c r="E9053" i="6"/>
  <c r="E9054" i="6"/>
  <c r="E9055" i="6"/>
  <c r="E9056" i="6"/>
  <c r="E9057" i="6"/>
  <c r="E9058" i="6"/>
  <c r="E9059" i="6"/>
  <c r="E9060" i="6"/>
  <c r="E9061" i="6"/>
  <c r="E9062" i="6"/>
  <c r="E9063" i="6"/>
  <c r="E9064" i="6"/>
  <c r="E9065" i="6"/>
  <c r="E9066" i="6"/>
  <c r="E9067" i="6"/>
  <c r="E9068" i="6"/>
  <c r="E9069" i="6"/>
  <c r="E9070" i="6"/>
  <c r="E9071" i="6"/>
  <c r="E9072" i="6"/>
  <c r="E9073" i="6"/>
  <c r="E9074" i="6"/>
  <c r="E9075" i="6"/>
  <c r="E9076" i="6"/>
  <c r="E9077" i="6"/>
  <c r="E9078" i="6"/>
  <c r="E9079" i="6"/>
  <c r="E9080" i="6"/>
  <c r="E9081" i="6"/>
  <c r="E9082" i="6"/>
  <c r="E9083" i="6"/>
  <c r="E9084" i="6"/>
  <c r="E9085" i="6"/>
  <c r="E9086" i="6"/>
  <c r="E9087" i="6"/>
  <c r="E9088" i="6"/>
  <c r="E9089" i="6"/>
  <c r="E9090" i="6"/>
  <c r="E9091" i="6"/>
  <c r="E9092" i="6"/>
  <c r="E9093" i="6"/>
  <c r="E9094" i="6"/>
  <c r="E9095" i="6"/>
  <c r="E9096" i="6"/>
  <c r="E9097" i="6"/>
  <c r="E9098" i="6"/>
  <c r="E9099" i="6"/>
  <c r="E9100" i="6"/>
  <c r="E9101" i="6"/>
  <c r="E9102" i="6"/>
  <c r="E9103" i="6"/>
  <c r="E9104" i="6"/>
  <c r="E9105" i="6"/>
  <c r="E9106" i="6"/>
  <c r="E9107" i="6"/>
  <c r="E9108" i="6"/>
  <c r="E9109" i="6"/>
  <c r="E9110" i="6"/>
  <c r="E9111" i="6"/>
  <c r="E9112" i="6"/>
  <c r="E9113" i="6"/>
  <c r="E9114" i="6"/>
  <c r="E9115" i="6"/>
  <c r="E9116" i="6"/>
  <c r="E9117" i="6"/>
  <c r="E9118" i="6"/>
  <c r="E9119" i="6"/>
  <c r="E9120" i="6"/>
  <c r="E9121" i="6"/>
  <c r="E9122" i="6"/>
  <c r="E9123" i="6"/>
  <c r="E9124" i="6"/>
  <c r="E9125" i="6"/>
  <c r="E9126" i="6"/>
  <c r="E9127" i="6"/>
  <c r="E9128" i="6"/>
  <c r="E9129" i="6"/>
  <c r="E9130" i="6"/>
  <c r="E9131" i="6"/>
  <c r="E9132" i="6"/>
  <c r="E9133" i="6"/>
  <c r="E9134" i="6"/>
  <c r="E9135" i="6"/>
  <c r="E9136" i="6"/>
  <c r="E9137" i="6"/>
  <c r="E9138" i="6"/>
  <c r="E9139" i="6"/>
  <c r="E9140" i="6"/>
  <c r="E9141" i="6"/>
  <c r="E9142" i="6"/>
  <c r="E9143" i="6"/>
  <c r="E9144" i="6"/>
  <c r="E9145" i="6"/>
  <c r="E9146" i="6"/>
  <c r="E9147" i="6"/>
  <c r="E9148" i="6"/>
  <c r="E9149" i="6"/>
  <c r="E9150" i="6"/>
  <c r="E9151" i="6"/>
  <c r="E9152" i="6"/>
  <c r="E9153" i="6"/>
  <c r="E9154" i="6"/>
  <c r="E9155" i="6"/>
  <c r="E9156" i="6"/>
  <c r="E9157" i="6"/>
  <c r="E9158" i="6"/>
  <c r="E9159" i="6"/>
  <c r="E9160" i="6"/>
  <c r="E9161" i="6"/>
  <c r="E9162" i="6"/>
  <c r="E9163" i="6"/>
  <c r="E9164" i="6"/>
  <c r="E9165" i="6"/>
  <c r="E9166" i="6"/>
  <c r="E9167" i="6"/>
  <c r="E9168" i="6"/>
  <c r="E9169" i="6"/>
  <c r="E9170" i="6"/>
  <c r="E9171" i="6"/>
  <c r="E9172" i="6"/>
  <c r="E9173" i="6"/>
  <c r="E9174" i="6"/>
  <c r="E9175" i="6"/>
  <c r="E9176" i="6"/>
  <c r="E9177" i="6"/>
  <c r="E9178" i="6"/>
  <c r="E9179" i="6"/>
  <c r="E9180" i="6"/>
  <c r="E9181" i="6"/>
  <c r="E9182" i="6"/>
  <c r="E9183" i="6"/>
  <c r="E9184" i="6"/>
  <c r="E9185" i="6"/>
  <c r="E9186" i="6"/>
  <c r="E9187" i="6"/>
  <c r="E9188" i="6"/>
  <c r="E9189" i="6"/>
  <c r="E9190" i="6"/>
  <c r="E9191" i="6"/>
  <c r="E9192" i="6"/>
  <c r="E9193" i="6"/>
  <c r="E9194" i="6"/>
  <c r="E9195" i="6"/>
  <c r="E9196" i="6"/>
  <c r="E9197" i="6"/>
  <c r="E9198" i="6"/>
  <c r="E9199" i="6"/>
  <c r="E9200" i="6"/>
  <c r="E9201" i="6"/>
  <c r="E9202" i="6"/>
  <c r="E9203" i="6"/>
  <c r="E9204" i="6"/>
  <c r="E9205" i="6"/>
  <c r="E9206" i="6"/>
  <c r="E9207" i="6"/>
  <c r="E9208" i="6"/>
  <c r="E9209" i="6"/>
  <c r="E9210" i="6"/>
  <c r="E9211" i="6"/>
  <c r="E9212" i="6"/>
  <c r="E9213" i="6"/>
  <c r="E9214" i="6"/>
  <c r="E9215" i="6"/>
  <c r="E9216" i="6"/>
  <c r="E9217" i="6"/>
  <c r="E9218" i="6"/>
  <c r="E9219" i="6"/>
  <c r="E9220" i="6"/>
  <c r="E9221" i="6"/>
  <c r="E9222" i="6"/>
  <c r="E9223" i="6"/>
  <c r="E9224" i="6"/>
  <c r="E9225" i="6"/>
  <c r="E9226" i="6"/>
  <c r="E9227" i="6"/>
  <c r="E9228" i="6"/>
  <c r="E9229" i="6"/>
  <c r="E9230" i="6"/>
  <c r="E9231" i="6"/>
  <c r="E9232" i="6"/>
  <c r="E9233" i="6"/>
  <c r="E9234" i="6"/>
  <c r="E9235" i="6"/>
  <c r="E9236" i="6"/>
  <c r="E9237" i="6"/>
  <c r="E9238" i="6"/>
  <c r="E9239" i="6"/>
  <c r="E9240" i="6"/>
  <c r="E9241" i="6"/>
  <c r="E9242" i="6"/>
  <c r="E9243" i="6"/>
  <c r="E9244" i="6"/>
  <c r="E9245" i="6"/>
  <c r="E9246" i="6"/>
  <c r="E9247" i="6"/>
  <c r="E9248" i="6"/>
  <c r="E9249" i="6"/>
  <c r="E9250" i="6"/>
  <c r="E9251" i="6"/>
  <c r="E9252" i="6"/>
  <c r="E9253" i="6"/>
  <c r="E9254" i="6"/>
  <c r="E9255" i="6"/>
  <c r="E9256" i="6"/>
  <c r="E9257" i="6"/>
  <c r="E9258" i="6"/>
  <c r="E9259" i="6"/>
  <c r="E9260" i="6"/>
  <c r="E9261" i="6"/>
  <c r="E9262" i="6"/>
  <c r="E9263" i="6"/>
  <c r="E9264" i="6"/>
  <c r="E9265" i="6"/>
  <c r="E9266" i="6"/>
  <c r="E9267" i="6"/>
  <c r="E9268" i="6"/>
  <c r="E9269" i="6"/>
  <c r="E9270" i="6"/>
  <c r="E9271" i="6"/>
  <c r="E9272" i="6"/>
  <c r="E9273" i="6"/>
  <c r="E9274" i="6"/>
  <c r="E9275" i="6"/>
  <c r="E9276" i="6"/>
  <c r="E9277" i="6"/>
  <c r="E9278" i="6"/>
  <c r="E9279" i="6"/>
  <c r="E9280" i="6"/>
  <c r="E9281" i="6"/>
  <c r="E9282" i="6"/>
  <c r="E9283" i="6"/>
  <c r="E9284" i="6"/>
  <c r="E9285" i="6"/>
  <c r="E9286" i="6"/>
  <c r="E9287" i="6"/>
  <c r="E9288" i="6"/>
  <c r="E9289" i="6"/>
  <c r="E9290" i="6"/>
  <c r="E9291" i="6"/>
  <c r="E9292" i="6"/>
  <c r="E9293" i="6"/>
  <c r="E9294" i="6"/>
  <c r="E9295" i="6"/>
  <c r="E9296" i="6"/>
  <c r="E9297" i="6"/>
  <c r="E9298" i="6"/>
  <c r="E9299" i="6"/>
  <c r="E9300" i="6"/>
  <c r="E9301" i="6"/>
  <c r="E9302" i="6"/>
  <c r="E9303" i="6"/>
  <c r="E9304" i="6"/>
  <c r="E9305" i="6"/>
  <c r="E9306" i="6"/>
  <c r="E9307" i="6"/>
  <c r="E9308" i="6"/>
  <c r="E9309" i="6"/>
  <c r="E9310" i="6"/>
  <c r="E9311" i="6"/>
  <c r="E9312" i="6"/>
  <c r="E9313" i="6"/>
  <c r="E9314" i="6"/>
  <c r="E9315" i="6"/>
  <c r="E9316" i="6"/>
  <c r="E9317" i="6"/>
  <c r="E9318" i="6"/>
  <c r="E9319" i="6"/>
  <c r="E9320" i="6"/>
  <c r="E9321" i="6"/>
  <c r="E9322" i="6"/>
  <c r="E9323" i="6"/>
  <c r="E9324" i="6"/>
  <c r="E9325" i="6"/>
  <c r="E9326" i="6"/>
  <c r="E9327" i="6"/>
  <c r="E9328" i="6"/>
  <c r="E9329" i="6"/>
  <c r="E9330" i="6"/>
  <c r="E9331" i="6"/>
  <c r="E9332" i="6"/>
  <c r="E9333" i="6"/>
  <c r="E9334" i="6"/>
  <c r="E9335" i="6"/>
  <c r="E9336" i="6"/>
  <c r="E9337" i="6"/>
  <c r="E9338" i="6"/>
  <c r="E9339" i="6"/>
  <c r="E9340" i="6"/>
  <c r="E9341" i="6"/>
  <c r="E9342" i="6"/>
  <c r="E9343" i="6"/>
  <c r="E9344" i="6"/>
  <c r="E9345" i="6"/>
  <c r="E9346" i="6"/>
  <c r="E9347" i="6"/>
  <c r="E9348" i="6"/>
  <c r="E9349" i="6"/>
  <c r="E9350" i="6"/>
  <c r="E9351" i="6"/>
  <c r="E9352" i="6"/>
  <c r="E9353" i="6"/>
  <c r="E9354" i="6"/>
  <c r="E9355" i="6"/>
  <c r="E9356" i="6"/>
  <c r="E9357" i="6"/>
  <c r="E9358" i="6"/>
  <c r="E9359" i="6"/>
  <c r="E9360" i="6"/>
  <c r="E9361" i="6"/>
  <c r="E9362" i="6"/>
  <c r="E9363" i="6"/>
  <c r="E9364" i="6"/>
  <c r="E9365" i="6"/>
  <c r="E9366" i="6"/>
  <c r="E9367" i="6"/>
  <c r="E9368" i="6"/>
  <c r="E9369" i="6"/>
  <c r="E9370" i="6"/>
  <c r="E9371" i="6"/>
  <c r="E9372" i="6"/>
  <c r="E9373" i="6"/>
  <c r="E9374" i="6"/>
  <c r="E9375" i="6"/>
  <c r="E9376" i="6"/>
  <c r="E9377" i="6"/>
  <c r="E9378" i="6"/>
  <c r="E9379" i="6"/>
  <c r="E9380" i="6"/>
  <c r="E9381" i="6"/>
  <c r="E9382" i="6"/>
  <c r="E9383" i="6"/>
  <c r="E9384" i="6"/>
  <c r="E9385" i="6"/>
  <c r="E9386" i="6"/>
  <c r="E9387" i="6"/>
  <c r="E9388" i="6"/>
  <c r="E9389" i="6"/>
  <c r="E9390" i="6"/>
  <c r="E9391" i="6"/>
  <c r="E9392" i="6"/>
  <c r="E9393" i="6"/>
  <c r="E9394" i="6"/>
  <c r="E9395" i="6"/>
  <c r="E9396" i="6"/>
  <c r="E9397" i="6"/>
  <c r="E9398" i="6"/>
  <c r="E9399" i="6"/>
  <c r="E9400" i="6"/>
  <c r="E9401" i="6"/>
  <c r="E9402" i="6"/>
  <c r="E9403" i="6"/>
  <c r="E9404" i="6"/>
  <c r="E9405" i="6"/>
  <c r="E9406" i="6"/>
  <c r="E9407" i="6"/>
  <c r="E9408" i="6"/>
  <c r="E9409" i="6"/>
  <c r="E9410" i="6"/>
  <c r="E9411" i="6"/>
  <c r="E9412" i="6"/>
  <c r="E9413" i="6"/>
  <c r="E9414" i="6"/>
  <c r="E9415" i="6"/>
  <c r="E9416" i="6"/>
  <c r="E9417" i="6"/>
  <c r="E9418" i="6"/>
  <c r="E9419" i="6"/>
  <c r="E9420" i="6"/>
  <c r="E9421" i="6"/>
  <c r="E9422" i="6"/>
  <c r="E9423" i="6"/>
  <c r="E9424" i="6"/>
  <c r="E9425" i="6"/>
  <c r="E9426" i="6"/>
  <c r="E9427" i="6"/>
  <c r="E9428" i="6"/>
  <c r="E9429" i="6"/>
  <c r="E9430" i="6"/>
  <c r="E9431" i="6"/>
  <c r="E9432" i="6"/>
  <c r="E9433" i="6"/>
  <c r="E9434" i="6"/>
  <c r="E9435" i="6"/>
  <c r="E9436" i="6"/>
  <c r="E9437" i="6"/>
  <c r="E9438" i="6"/>
  <c r="E9439" i="6"/>
  <c r="E9440" i="6"/>
  <c r="E9441" i="6"/>
  <c r="E9442" i="6"/>
  <c r="E9443" i="6"/>
  <c r="E9444" i="6"/>
  <c r="E9445" i="6"/>
  <c r="E9446" i="6"/>
  <c r="E9447" i="6"/>
  <c r="E9448" i="6"/>
  <c r="E9449" i="6"/>
  <c r="E9450" i="6"/>
  <c r="E9451" i="6"/>
  <c r="E9452" i="6"/>
  <c r="E9453" i="6"/>
  <c r="E9454" i="6"/>
  <c r="E9455" i="6"/>
  <c r="E9456" i="6"/>
  <c r="E9457" i="6"/>
  <c r="E9458" i="6"/>
  <c r="E9459" i="6"/>
  <c r="E9460" i="6"/>
  <c r="E9461" i="6"/>
  <c r="E9462" i="6"/>
  <c r="E9463" i="6"/>
  <c r="E9464" i="6"/>
  <c r="E9465" i="6"/>
  <c r="E9466" i="6"/>
  <c r="E9467" i="6"/>
  <c r="E9468" i="6"/>
  <c r="E9469" i="6"/>
  <c r="E9470" i="6"/>
  <c r="E9471" i="6"/>
  <c r="E9472" i="6"/>
  <c r="E9473" i="6"/>
  <c r="E9474" i="6"/>
  <c r="E9475" i="6"/>
  <c r="E9476" i="6"/>
  <c r="E9477" i="6"/>
  <c r="E9478" i="6"/>
  <c r="E9479" i="6"/>
  <c r="E9480" i="6"/>
  <c r="E9481" i="6"/>
  <c r="E9482" i="6"/>
  <c r="E9483" i="6"/>
  <c r="E9484" i="6"/>
  <c r="E9485" i="6"/>
  <c r="E9486" i="6"/>
  <c r="E9487" i="6"/>
  <c r="E9488" i="6"/>
  <c r="E9489" i="6"/>
  <c r="E9490" i="6"/>
  <c r="E9491" i="6"/>
  <c r="E9492" i="6"/>
  <c r="E9493" i="6"/>
  <c r="E9494" i="6"/>
  <c r="E9495" i="6"/>
  <c r="E9496" i="6"/>
  <c r="E9497" i="6"/>
  <c r="E9498" i="6"/>
  <c r="E9499" i="6"/>
  <c r="E9500" i="6"/>
  <c r="E9501" i="6"/>
  <c r="E9502" i="6"/>
  <c r="E9503" i="6"/>
  <c r="E9504" i="6"/>
  <c r="E9505" i="6"/>
  <c r="E9506" i="6"/>
  <c r="E9507" i="6"/>
  <c r="E9508" i="6"/>
  <c r="E9509" i="6"/>
  <c r="E9510" i="6"/>
  <c r="E9511" i="6"/>
  <c r="E9512" i="6"/>
  <c r="E9513" i="6"/>
  <c r="E9514" i="6"/>
  <c r="E9515" i="6"/>
  <c r="E9516" i="6"/>
  <c r="E9517" i="6"/>
  <c r="E9518" i="6"/>
  <c r="E9519" i="6"/>
  <c r="E9520" i="6"/>
  <c r="E9521" i="6"/>
  <c r="E9522" i="6"/>
  <c r="E9523" i="6"/>
  <c r="E9524" i="6"/>
  <c r="E9525" i="6"/>
  <c r="E9526" i="6"/>
  <c r="E9527" i="6"/>
  <c r="E9528" i="6"/>
  <c r="E9529" i="6"/>
  <c r="E9530" i="6"/>
  <c r="E9531" i="6"/>
  <c r="E9532" i="6"/>
  <c r="E9533" i="6"/>
  <c r="E9534" i="6"/>
  <c r="E9535" i="6"/>
  <c r="E9536" i="6"/>
  <c r="E9537" i="6"/>
  <c r="E9538" i="6"/>
  <c r="E9539" i="6"/>
  <c r="E9540" i="6"/>
  <c r="E9541" i="6"/>
  <c r="E9542" i="6"/>
  <c r="E9543" i="6"/>
  <c r="E9544" i="6"/>
  <c r="E9545" i="6"/>
  <c r="E9546" i="6"/>
  <c r="E9547" i="6"/>
  <c r="E9548" i="6"/>
  <c r="E9549" i="6"/>
  <c r="E9550" i="6"/>
  <c r="E9551" i="6"/>
  <c r="E9552" i="6"/>
  <c r="E9553" i="6"/>
  <c r="E9554" i="6"/>
  <c r="E9555" i="6"/>
  <c r="E9556" i="6"/>
  <c r="E9557" i="6"/>
  <c r="E9558" i="6"/>
  <c r="E9559" i="6"/>
  <c r="E9560" i="6"/>
  <c r="E9561" i="6"/>
  <c r="E9562" i="6"/>
  <c r="E9563" i="6"/>
  <c r="E9564" i="6"/>
  <c r="E9565" i="6"/>
  <c r="E9566" i="6"/>
  <c r="E9567" i="6"/>
  <c r="E9568" i="6"/>
  <c r="E9569" i="6"/>
  <c r="E9570" i="6"/>
  <c r="E9571" i="6"/>
  <c r="E9572" i="6"/>
  <c r="E9573" i="6"/>
  <c r="E9574" i="6"/>
  <c r="E9575" i="6"/>
  <c r="E9576" i="6"/>
  <c r="E9577" i="6"/>
  <c r="E9578" i="6"/>
  <c r="E9579" i="6"/>
  <c r="E9580" i="6"/>
  <c r="E9581" i="6"/>
  <c r="E9582" i="6"/>
  <c r="E9583" i="6"/>
  <c r="E9584" i="6"/>
  <c r="E9585" i="6"/>
  <c r="E9586" i="6"/>
  <c r="E9587" i="6"/>
  <c r="E9588" i="6"/>
  <c r="E9589" i="6"/>
  <c r="E9590" i="6"/>
  <c r="E9591" i="6"/>
  <c r="E9592" i="6"/>
  <c r="E9593" i="6"/>
  <c r="E9594" i="6"/>
  <c r="E9595" i="6"/>
  <c r="E9596" i="6"/>
  <c r="E9597" i="6"/>
  <c r="E9598" i="6"/>
  <c r="E9599" i="6"/>
  <c r="E9600" i="6"/>
  <c r="E9601" i="6"/>
  <c r="E9602" i="6"/>
  <c r="E9603" i="6"/>
  <c r="E9604" i="6"/>
  <c r="E9605" i="6"/>
  <c r="E9606" i="6"/>
  <c r="E9607" i="6"/>
  <c r="E9608" i="6"/>
  <c r="E9609" i="6"/>
  <c r="E9610" i="6"/>
  <c r="E9611" i="6"/>
  <c r="E9612" i="6"/>
  <c r="E9613" i="6"/>
  <c r="E9614" i="6"/>
  <c r="E9615" i="6"/>
  <c r="E9616" i="6"/>
  <c r="E9617" i="6"/>
  <c r="E9618" i="6"/>
  <c r="E9619" i="6"/>
  <c r="E9620" i="6"/>
  <c r="E9621" i="6"/>
  <c r="E9622" i="6"/>
  <c r="E9623" i="6"/>
  <c r="E9624" i="6"/>
  <c r="E9625" i="6"/>
  <c r="E9626" i="6"/>
  <c r="E9627" i="6"/>
  <c r="E9628" i="6"/>
  <c r="E9629" i="6"/>
  <c r="E9630" i="6"/>
  <c r="E9631" i="6"/>
  <c r="E9632" i="6"/>
  <c r="E9633" i="6"/>
  <c r="E9634" i="6"/>
  <c r="E9635" i="6"/>
  <c r="E9636" i="6"/>
  <c r="E9637" i="6"/>
  <c r="E9638" i="6"/>
  <c r="E9639" i="6"/>
  <c r="E9640" i="6"/>
  <c r="E9641" i="6"/>
  <c r="E9642" i="6"/>
  <c r="E9643" i="6"/>
  <c r="E9644" i="6"/>
  <c r="E9645" i="6"/>
  <c r="E9646" i="6"/>
  <c r="E9647" i="6"/>
  <c r="E9648" i="6"/>
  <c r="E9649" i="6"/>
  <c r="E9650" i="6"/>
  <c r="E9651" i="6"/>
  <c r="E9652" i="6"/>
  <c r="E9653" i="6"/>
  <c r="E9654" i="6"/>
  <c r="E9655" i="6"/>
  <c r="E9656" i="6"/>
  <c r="E9657" i="6"/>
  <c r="E9658" i="6"/>
  <c r="E9659" i="6"/>
  <c r="E9660" i="6"/>
  <c r="E9661" i="6"/>
  <c r="E9662" i="6"/>
  <c r="E9663" i="6"/>
  <c r="E9664" i="6"/>
  <c r="E9665" i="6"/>
  <c r="E9666" i="6"/>
  <c r="E9667" i="6"/>
  <c r="E9668" i="6"/>
  <c r="E9669" i="6"/>
  <c r="E9670" i="6"/>
  <c r="E9671" i="6"/>
  <c r="E9672" i="6"/>
  <c r="E9673" i="6"/>
  <c r="E9674" i="6"/>
  <c r="E9675" i="6"/>
  <c r="E9676" i="6"/>
  <c r="E9677" i="6"/>
  <c r="E9678" i="6"/>
  <c r="E9679" i="6"/>
  <c r="E9680" i="6"/>
  <c r="E9681" i="6"/>
  <c r="E9682" i="6"/>
  <c r="E9683" i="6"/>
  <c r="E9684" i="6"/>
  <c r="E9685" i="6"/>
  <c r="E9686" i="6"/>
  <c r="E9687" i="6"/>
  <c r="E9688" i="6"/>
  <c r="E9689" i="6"/>
  <c r="E9690" i="6"/>
  <c r="E9691" i="6"/>
  <c r="E9692" i="6"/>
  <c r="E9693" i="6"/>
  <c r="E9694" i="6"/>
  <c r="E9695" i="6"/>
  <c r="E9696" i="6"/>
  <c r="E9697" i="6"/>
  <c r="E9698" i="6"/>
  <c r="E9699" i="6"/>
  <c r="E9700" i="6"/>
  <c r="E9701" i="6"/>
  <c r="E9702" i="6"/>
  <c r="E9703" i="6"/>
  <c r="E9704" i="6"/>
  <c r="E9705" i="6"/>
  <c r="E9706" i="6"/>
  <c r="E9707" i="6"/>
  <c r="E9708" i="6"/>
  <c r="E9709" i="6"/>
  <c r="E9710" i="6"/>
  <c r="E9711" i="6"/>
  <c r="E9712" i="6"/>
  <c r="E9713" i="6"/>
  <c r="E9714" i="6"/>
  <c r="E9715" i="6"/>
  <c r="E9716" i="6"/>
  <c r="E9717" i="6"/>
  <c r="E9718" i="6"/>
  <c r="E9719" i="6"/>
  <c r="E9720" i="6"/>
  <c r="E9721" i="6"/>
  <c r="E9722" i="6"/>
  <c r="E9723" i="6"/>
  <c r="E9724" i="6"/>
  <c r="E9725" i="6"/>
  <c r="E9726" i="6"/>
  <c r="E9727" i="6"/>
  <c r="E9728" i="6"/>
  <c r="E9729" i="6"/>
  <c r="E9730" i="6"/>
  <c r="E9731" i="6"/>
  <c r="E9732" i="6"/>
  <c r="E9733" i="6"/>
  <c r="E9734" i="6"/>
  <c r="E9735" i="6"/>
  <c r="E9736" i="6"/>
  <c r="E9737" i="6"/>
  <c r="E9738" i="6"/>
  <c r="E9739" i="6"/>
  <c r="E9740" i="6"/>
  <c r="E9741" i="6"/>
  <c r="E9742" i="6"/>
  <c r="E9743" i="6"/>
  <c r="E9744" i="6"/>
  <c r="E9745" i="6"/>
  <c r="E9746" i="6"/>
  <c r="E9747" i="6"/>
  <c r="E9748" i="6"/>
  <c r="E9749" i="6"/>
  <c r="E9750" i="6"/>
  <c r="E9751" i="6"/>
  <c r="E9752" i="6"/>
  <c r="E9753" i="6"/>
  <c r="E9754" i="6"/>
  <c r="E9755" i="6"/>
  <c r="E9756" i="6"/>
  <c r="E9757" i="6"/>
  <c r="E9758" i="6"/>
  <c r="E9759" i="6"/>
  <c r="E9760" i="6"/>
  <c r="E9761" i="6"/>
  <c r="E9762" i="6"/>
  <c r="E9763" i="6"/>
  <c r="E9764" i="6"/>
  <c r="E9765" i="6"/>
  <c r="E9766" i="6"/>
  <c r="E9767" i="6"/>
  <c r="E9768" i="6"/>
  <c r="E9769" i="6"/>
  <c r="E9770" i="6"/>
  <c r="E9771" i="6"/>
  <c r="E9772" i="6"/>
  <c r="E9773" i="6"/>
  <c r="E9774" i="6"/>
  <c r="E9775" i="6"/>
  <c r="E9776" i="6"/>
  <c r="E9777" i="6"/>
  <c r="E9778" i="6"/>
  <c r="E9779" i="6"/>
  <c r="E9780" i="6"/>
  <c r="E9781" i="6"/>
  <c r="E9782" i="6"/>
  <c r="E9783" i="6"/>
  <c r="E9784" i="6"/>
  <c r="E9785" i="6"/>
  <c r="E9786" i="6"/>
  <c r="E9787" i="6"/>
  <c r="E9788" i="6"/>
  <c r="E9789" i="6"/>
  <c r="E9790" i="6"/>
  <c r="E9791" i="6"/>
  <c r="E9792" i="6"/>
  <c r="E9793" i="6"/>
  <c r="E9794" i="6"/>
  <c r="E9795" i="6"/>
  <c r="E9796" i="6"/>
  <c r="E9797" i="6"/>
  <c r="E9798" i="6"/>
  <c r="E9799" i="6"/>
  <c r="E9800" i="6"/>
  <c r="E9801" i="6"/>
  <c r="E9802" i="6"/>
  <c r="E9803" i="6"/>
  <c r="E9804" i="6"/>
  <c r="E9805" i="6"/>
  <c r="E9806" i="6"/>
  <c r="E9807" i="6"/>
  <c r="E9808" i="6"/>
  <c r="E9809" i="6"/>
  <c r="E9810" i="6"/>
  <c r="E9811" i="6"/>
  <c r="E9812" i="6"/>
  <c r="E9813" i="6"/>
  <c r="E9814" i="6"/>
  <c r="E9815" i="6"/>
  <c r="E9816" i="6"/>
  <c r="E9817" i="6"/>
  <c r="E9818" i="6"/>
  <c r="E9819" i="6"/>
  <c r="E9820" i="6"/>
  <c r="E9821" i="6"/>
  <c r="E9822" i="6"/>
  <c r="E9823" i="6"/>
  <c r="E9824" i="6"/>
  <c r="E9825" i="6"/>
  <c r="E9826" i="6"/>
  <c r="E9827" i="6"/>
  <c r="E9828" i="6"/>
  <c r="E9829" i="6"/>
  <c r="E9830" i="6"/>
  <c r="E9831" i="6"/>
  <c r="E9832" i="6"/>
  <c r="E9833" i="6"/>
  <c r="E9834" i="6"/>
  <c r="E9835" i="6"/>
  <c r="E9836" i="6"/>
  <c r="E9837" i="6"/>
  <c r="E9838" i="6"/>
  <c r="E9839" i="6"/>
  <c r="E9840" i="6"/>
  <c r="E9841" i="6"/>
  <c r="E9842" i="6"/>
  <c r="E9843" i="6"/>
  <c r="E9844" i="6"/>
  <c r="E9845" i="6"/>
  <c r="E9846" i="6"/>
  <c r="E9847" i="6"/>
  <c r="E9848" i="6"/>
  <c r="E9849" i="6"/>
  <c r="E9850" i="6"/>
  <c r="E9851" i="6"/>
  <c r="E9852" i="6"/>
  <c r="E9853" i="6"/>
  <c r="E9854" i="6"/>
  <c r="E9855" i="6"/>
  <c r="E9856" i="6"/>
  <c r="E9857" i="6"/>
  <c r="E9858" i="6"/>
  <c r="E9859" i="6"/>
  <c r="E9860" i="6"/>
  <c r="E9861" i="6"/>
  <c r="E9862" i="6"/>
  <c r="E9863" i="6"/>
  <c r="E9864" i="6"/>
  <c r="E9865" i="6"/>
  <c r="E9866" i="6"/>
  <c r="E9867" i="6"/>
  <c r="E9868" i="6"/>
  <c r="E9869" i="6"/>
  <c r="E9870" i="6"/>
  <c r="E9871" i="6"/>
  <c r="E9872" i="6"/>
  <c r="E9873" i="6"/>
  <c r="E9874" i="6"/>
  <c r="E9875" i="6"/>
  <c r="E9876" i="6"/>
  <c r="E9877" i="6"/>
  <c r="E9878" i="6"/>
  <c r="E9879" i="6"/>
  <c r="E9880" i="6"/>
  <c r="E9881" i="6"/>
  <c r="E9882" i="6"/>
  <c r="E9883" i="6"/>
  <c r="E9884" i="6"/>
  <c r="E9885" i="6"/>
  <c r="E9886" i="6"/>
  <c r="E9887" i="6"/>
  <c r="E9888" i="6"/>
  <c r="E9889" i="6"/>
  <c r="E9890" i="6"/>
  <c r="E9891" i="6"/>
  <c r="E9892" i="6"/>
  <c r="E9893" i="6"/>
  <c r="E9894" i="6"/>
  <c r="E9895" i="6"/>
  <c r="E9896" i="6"/>
  <c r="E9897" i="6"/>
  <c r="E9898" i="6"/>
  <c r="E9899" i="6"/>
  <c r="E9900" i="6"/>
  <c r="E9901" i="6"/>
  <c r="E9902" i="6"/>
  <c r="E9903" i="6"/>
  <c r="E9904" i="6"/>
  <c r="E9905" i="6"/>
  <c r="E9906" i="6"/>
  <c r="E9907" i="6"/>
  <c r="E9908" i="6"/>
  <c r="E9909" i="6"/>
  <c r="E9910" i="6"/>
  <c r="E9911" i="6"/>
  <c r="E9912" i="6"/>
  <c r="E9913" i="6"/>
  <c r="E9914" i="6"/>
  <c r="E9915" i="6"/>
  <c r="E9916" i="6"/>
  <c r="E9917" i="6"/>
  <c r="E9918" i="6"/>
  <c r="E9919" i="6"/>
  <c r="E9920" i="6"/>
  <c r="E9921" i="6"/>
  <c r="E9922" i="6"/>
  <c r="E9923" i="6"/>
  <c r="E9924" i="6"/>
  <c r="E9925" i="6"/>
  <c r="E9926" i="6"/>
  <c r="E9927" i="6"/>
  <c r="E9928" i="6"/>
  <c r="E9929" i="6"/>
  <c r="E9930" i="6"/>
  <c r="E9931" i="6"/>
  <c r="E9932" i="6"/>
  <c r="E9933" i="6"/>
  <c r="E9934" i="6"/>
  <c r="E9935" i="6"/>
  <c r="E9936" i="6"/>
  <c r="E9937" i="6"/>
  <c r="E9938" i="6"/>
  <c r="E9939" i="6"/>
  <c r="E9940" i="6"/>
  <c r="E9941" i="6"/>
  <c r="E9942" i="6"/>
  <c r="E9943" i="6"/>
  <c r="E9944" i="6"/>
  <c r="E9945" i="6"/>
  <c r="E9946" i="6"/>
  <c r="E9947" i="6"/>
  <c r="E9948" i="6"/>
  <c r="E9949" i="6"/>
  <c r="E9950" i="6"/>
  <c r="E9951" i="6"/>
  <c r="E9952" i="6"/>
  <c r="E9953" i="6"/>
  <c r="E9954" i="6"/>
  <c r="E9955" i="6"/>
  <c r="E9956" i="6"/>
  <c r="E9957" i="6"/>
  <c r="E9958" i="6"/>
  <c r="E9959" i="6"/>
  <c r="E9960" i="6"/>
  <c r="E9961" i="6"/>
  <c r="E9962" i="6"/>
  <c r="E9963" i="6"/>
  <c r="E9964" i="6"/>
  <c r="E9965" i="6"/>
  <c r="E9966" i="6"/>
  <c r="E9967" i="6"/>
  <c r="E9968" i="6"/>
  <c r="E9969" i="6"/>
  <c r="E9970" i="6"/>
  <c r="E9971" i="6"/>
  <c r="E9972" i="6"/>
  <c r="E9973" i="6"/>
  <c r="E9974" i="6"/>
  <c r="E9975" i="6"/>
  <c r="E9976" i="6"/>
  <c r="E9977" i="6"/>
  <c r="E9978" i="6"/>
  <c r="E9979" i="6"/>
  <c r="E9980" i="6"/>
  <c r="E9981" i="6"/>
  <c r="E9982" i="6"/>
  <c r="E9983" i="6"/>
  <c r="E9984" i="6"/>
  <c r="E9985" i="6"/>
  <c r="E9986" i="6"/>
  <c r="E9987" i="6"/>
  <c r="E9988" i="6"/>
  <c r="E9989" i="6"/>
  <c r="E9990" i="6"/>
  <c r="E9991" i="6"/>
  <c r="E9992" i="6"/>
  <c r="E9993" i="6"/>
  <c r="E9994" i="6"/>
  <c r="E9995" i="6"/>
  <c r="E9996" i="6"/>
  <c r="E9997" i="6"/>
  <c r="E9998" i="6"/>
  <c r="E9999" i="6"/>
  <c r="E10000" i="6"/>
  <c r="E10001" i="6"/>
  <c r="E10002" i="6"/>
  <c r="E10003" i="6"/>
  <c r="E10004" i="6"/>
  <c r="E10005" i="6"/>
  <c r="E10006" i="6"/>
  <c r="E10007" i="6"/>
  <c r="E10008" i="6"/>
  <c r="E10009" i="6"/>
  <c r="E10010" i="6"/>
  <c r="E10011" i="6"/>
  <c r="E10012" i="6"/>
  <c r="E10013" i="6"/>
  <c r="E10014" i="6"/>
  <c r="E10015" i="6"/>
  <c r="E10016" i="6"/>
  <c r="E10017" i="6"/>
  <c r="E10018" i="6"/>
  <c r="E10019" i="6"/>
  <c r="E10020" i="6"/>
  <c r="E10021" i="6"/>
  <c r="E10022" i="6"/>
  <c r="E10023" i="6"/>
  <c r="E10024" i="6"/>
  <c r="E10025" i="6"/>
  <c r="E10026" i="6"/>
  <c r="E10027" i="6"/>
  <c r="E10028" i="6"/>
  <c r="E10029" i="6"/>
  <c r="E10030" i="6"/>
  <c r="E10031" i="6"/>
  <c r="E10032" i="6"/>
  <c r="E10033" i="6"/>
  <c r="E10034" i="6"/>
  <c r="E10035" i="6"/>
  <c r="E10036" i="6"/>
  <c r="E10037" i="6"/>
  <c r="E10038" i="6"/>
  <c r="E10039" i="6"/>
  <c r="E10040" i="6"/>
  <c r="E10041" i="6"/>
  <c r="E10042" i="6"/>
  <c r="E10043" i="6"/>
  <c r="E10044" i="6"/>
  <c r="E10045" i="6"/>
  <c r="E10046" i="6"/>
  <c r="E10047" i="6"/>
  <c r="E10048" i="6"/>
  <c r="E10049" i="6"/>
  <c r="E10050" i="6"/>
  <c r="E10051" i="6"/>
  <c r="E10052" i="6"/>
  <c r="E10053" i="6"/>
  <c r="E10054" i="6"/>
  <c r="E10055" i="6"/>
  <c r="E10056" i="6"/>
  <c r="E10057" i="6"/>
  <c r="E10058" i="6"/>
  <c r="E10059" i="6"/>
  <c r="E10060" i="6"/>
  <c r="E10061" i="6"/>
  <c r="E10062" i="6"/>
  <c r="E10063" i="6"/>
  <c r="E10064" i="6"/>
  <c r="E10065" i="6"/>
  <c r="E10066" i="6"/>
  <c r="E10067" i="6"/>
  <c r="E10068" i="6"/>
  <c r="E10069" i="6"/>
  <c r="E10070" i="6"/>
  <c r="E10071" i="6"/>
  <c r="E10072" i="6"/>
  <c r="E10073" i="6"/>
  <c r="E10074" i="6"/>
  <c r="E10075" i="6"/>
  <c r="E10076" i="6"/>
  <c r="E10077" i="6"/>
  <c r="E10078" i="6"/>
  <c r="E10079" i="6"/>
  <c r="E10080" i="6"/>
  <c r="E10081" i="6"/>
  <c r="E10082" i="6"/>
  <c r="E10083" i="6"/>
  <c r="E10084" i="6"/>
  <c r="E10085" i="6"/>
  <c r="E10086" i="6"/>
  <c r="E10087" i="6"/>
  <c r="E10088" i="6"/>
  <c r="E10089" i="6"/>
  <c r="E10090" i="6"/>
  <c r="E10091" i="6"/>
  <c r="E10092" i="6"/>
  <c r="E10093" i="6"/>
  <c r="E10094" i="6"/>
  <c r="E10095" i="6"/>
  <c r="E10096" i="6"/>
  <c r="E10097" i="6"/>
  <c r="E10098" i="6"/>
  <c r="E10099" i="6"/>
  <c r="E10100" i="6"/>
  <c r="E10101" i="6"/>
  <c r="E10102" i="6"/>
  <c r="E10103" i="6"/>
  <c r="E10104" i="6"/>
  <c r="E10105" i="6"/>
  <c r="E10106" i="6"/>
  <c r="E10107" i="6"/>
  <c r="E10108" i="6"/>
  <c r="E10109" i="6"/>
  <c r="E10110" i="6"/>
  <c r="E10111" i="6"/>
  <c r="E10112" i="6"/>
  <c r="E10113" i="6"/>
  <c r="E10114" i="6"/>
  <c r="E10115" i="6"/>
  <c r="E10116" i="6"/>
  <c r="E10117" i="6"/>
  <c r="E10118" i="6"/>
  <c r="E10119" i="6"/>
  <c r="E10120" i="6"/>
  <c r="E10121" i="6"/>
  <c r="E10122" i="6"/>
  <c r="E10123" i="6"/>
  <c r="E10124" i="6"/>
  <c r="E10125" i="6"/>
  <c r="E10126" i="6"/>
  <c r="E10127" i="6"/>
  <c r="E10128" i="6"/>
  <c r="E10129" i="6"/>
  <c r="E10130" i="6"/>
  <c r="E10131" i="6"/>
  <c r="E10132" i="6"/>
  <c r="E10133" i="6"/>
  <c r="E10134" i="6"/>
  <c r="E10135" i="6"/>
  <c r="E10136" i="6"/>
  <c r="E10137" i="6"/>
  <c r="E10138" i="6"/>
  <c r="E10139" i="6"/>
  <c r="E10140" i="6"/>
  <c r="E10141" i="6"/>
  <c r="E10142" i="6"/>
  <c r="E10143" i="6"/>
  <c r="E10144" i="6"/>
  <c r="E10145" i="6"/>
  <c r="E10146" i="6"/>
  <c r="E10147" i="6"/>
  <c r="E10148" i="6"/>
  <c r="E10149" i="6"/>
  <c r="E10150" i="6"/>
  <c r="E10151" i="6"/>
  <c r="E10152" i="6"/>
  <c r="E10153" i="6"/>
  <c r="E10154" i="6"/>
  <c r="E10155" i="6"/>
  <c r="E10156" i="6"/>
  <c r="E10157" i="6"/>
  <c r="E10158" i="6"/>
  <c r="E10159" i="6"/>
  <c r="E10160" i="6"/>
  <c r="E10161" i="6"/>
  <c r="E10162" i="6"/>
  <c r="E10163" i="6"/>
  <c r="E10164" i="6"/>
  <c r="E10165" i="6"/>
  <c r="E10166" i="6"/>
  <c r="E10167" i="6"/>
  <c r="E10168" i="6"/>
  <c r="E10169" i="6"/>
  <c r="E10170" i="6"/>
  <c r="E10171" i="6"/>
  <c r="E10172" i="6"/>
  <c r="E10173" i="6"/>
  <c r="E10174" i="6"/>
  <c r="E10175" i="6"/>
  <c r="E10176" i="6"/>
  <c r="E10177" i="6"/>
  <c r="E10178" i="6"/>
  <c r="E10179" i="6"/>
  <c r="E10180" i="6"/>
  <c r="E10181" i="6"/>
  <c r="E10182" i="6"/>
  <c r="E10183" i="6"/>
  <c r="E10184" i="6"/>
  <c r="E10185" i="6"/>
  <c r="E10186" i="6"/>
  <c r="E10187" i="6"/>
  <c r="E10188" i="6"/>
  <c r="E10189" i="6"/>
  <c r="E10190" i="6"/>
  <c r="E10191" i="6"/>
  <c r="E10192" i="6"/>
  <c r="E10193" i="6"/>
  <c r="E10194" i="6"/>
  <c r="E10195" i="6"/>
  <c r="E10196" i="6"/>
  <c r="E10197" i="6"/>
  <c r="E10198" i="6"/>
  <c r="E10199" i="6"/>
  <c r="E10200" i="6"/>
  <c r="E10201" i="6"/>
  <c r="E10202" i="6"/>
  <c r="E10203" i="6"/>
  <c r="E10204" i="6"/>
  <c r="E10205" i="6"/>
  <c r="E10206" i="6"/>
  <c r="E10207" i="6"/>
  <c r="E10208" i="6"/>
  <c r="E10209" i="6"/>
  <c r="E10210" i="6"/>
  <c r="E10211" i="6"/>
  <c r="E10212" i="6"/>
  <c r="E10213" i="6"/>
  <c r="E10214" i="6"/>
  <c r="E10215" i="6"/>
  <c r="E10216" i="6"/>
  <c r="E10217" i="6"/>
  <c r="E10218" i="6"/>
  <c r="E10219" i="6"/>
  <c r="E10220" i="6"/>
  <c r="E10221" i="6"/>
  <c r="E10222" i="6"/>
  <c r="E10223" i="6"/>
  <c r="E10224" i="6"/>
  <c r="E10225" i="6"/>
  <c r="E10226" i="6"/>
  <c r="E10227" i="6"/>
  <c r="E10228" i="6"/>
  <c r="E10229" i="6"/>
  <c r="E10230" i="6"/>
  <c r="E10231" i="6"/>
  <c r="E10232" i="6"/>
  <c r="E10233" i="6"/>
  <c r="E10234" i="6"/>
  <c r="E10235" i="6"/>
  <c r="E10236" i="6"/>
  <c r="E10237" i="6"/>
  <c r="E10238" i="6"/>
  <c r="E10239" i="6"/>
  <c r="E10240" i="6"/>
  <c r="E10241" i="6"/>
  <c r="E10242" i="6"/>
  <c r="E10243" i="6"/>
  <c r="E10244" i="6"/>
  <c r="E10245" i="6"/>
  <c r="E10246" i="6"/>
  <c r="E10247" i="6"/>
  <c r="E10248" i="6"/>
  <c r="E10249" i="6"/>
  <c r="E10250" i="6"/>
  <c r="E10251" i="6"/>
  <c r="E10252" i="6"/>
  <c r="E10253" i="6"/>
  <c r="E10254" i="6"/>
  <c r="E10255" i="6"/>
  <c r="E10256" i="6"/>
  <c r="E10257" i="6"/>
  <c r="E10258" i="6"/>
  <c r="E10259" i="6"/>
  <c r="E10260" i="6"/>
  <c r="E10261" i="6"/>
  <c r="E10262" i="6"/>
  <c r="E10263" i="6"/>
  <c r="E10264" i="6"/>
  <c r="E10265" i="6"/>
  <c r="E10266" i="6"/>
  <c r="E10267" i="6"/>
  <c r="E10268" i="6"/>
  <c r="E10269" i="6"/>
  <c r="E10270" i="6"/>
  <c r="E10271" i="6"/>
  <c r="E10272" i="6"/>
  <c r="E10273" i="6"/>
  <c r="E10274" i="6"/>
  <c r="E10275" i="6"/>
  <c r="E10276" i="6"/>
  <c r="E10277" i="6"/>
  <c r="E10278" i="6"/>
  <c r="E10279" i="6"/>
  <c r="E10280" i="6"/>
  <c r="E10281" i="6"/>
  <c r="E10282" i="6"/>
  <c r="E10283" i="6"/>
  <c r="E10284" i="6"/>
  <c r="E10285" i="6"/>
  <c r="E10286" i="6"/>
  <c r="E10287" i="6"/>
  <c r="E10288" i="6"/>
  <c r="E10289" i="6"/>
  <c r="E10290" i="6"/>
  <c r="E10291" i="6"/>
  <c r="E10292" i="6"/>
  <c r="E10293" i="6"/>
  <c r="E10294" i="6"/>
  <c r="E10295" i="6"/>
  <c r="E10296" i="6"/>
  <c r="E10297" i="6"/>
  <c r="E10298" i="6"/>
  <c r="E10299" i="6"/>
  <c r="E10300" i="6"/>
  <c r="E10301" i="6"/>
  <c r="E10302" i="6"/>
  <c r="E10303" i="6"/>
  <c r="E10304" i="6"/>
  <c r="E10305" i="6"/>
  <c r="E10306" i="6"/>
  <c r="E10307" i="6"/>
  <c r="E10308" i="6"/>
  <c r="E10309" i="6"/>
  <c r="E10310" i="6"/>
  <c r="E10311" i="6"/>
  <c r="E10312" i="6"/>
  <c r="E10313" i="6"/>
  <c r="E10314" i="6"/>
  <c r="E10315" i="6"/>
  <c r="E10316" i="6"/>
  <c r="E10317" i="6"/>
  <c r="E10318" i="6"/>
  <c r="E10319" i="6"/>
  <c r="E10320" i="6"/>
  <c r="E10321" i="6"/>
  <c r="E10322" i="6"/>
  <c r="A37" i="4" l="1"/>
  <c r="L108" i="4"/>
  <c r="H109" i="4"/>
  <c r="G52" i="4"/>
  <c r="F118" i="4"/>
  <c r="H104" i="4"/>
  <c r="G59" i="4"/>
  <c r="F105" i="4"/>
  <c r="L118" i="4"/>
  <c r="H49" i="4"/>
  <c r="G117" i="4"/>
  <c r="G105" i="4"/>
  <c r="G47" i="4"/>
  <c r="L112" i="4"/>
  <c r="G106" i="4"/>
  <c r="G112" i="4"/>
  <c r="L109" i="4"/>
  <c r="L48" i="4"/>
  <c r="H114" i="4"/>
  <c r="H105" i="4"/>
  <c r="L114" i="4"/>
  <c r="H115" i="4"/>
  <c r="L117" i="4"/>
  <c r="H113" i="4"/>
  <c r="G108" i="4"/>
  <c r="G51" i="4"/>
  <c r="G54" i="4"/>
  <c r="F109" i="4"/>
  <c r="L110" i="4"/>
  <c r="F111" i="4"/>
  <c r="H47" i="4"/>
  <c r="G55" i="4"/>
  <c r="L111" i="4"/>
  <c r="H117" i="4"/>
  <c r="H45" i="4"/>
  <c r="L115" i="4"/>
  <c r="G62" i="4"/>
  <c r="H116" i="4"/>
  <c r="G49" i="4"/>
  <c r="F112" i="4"/>
  <c r="G110" i="4"/>
  <c r="G48" i="4"/>
  <c r="G45" i="4"/>
  <c r="H106" i="4"/>
  <c r="G113" i="4"/>
  <c r="G118" i="4"/>
  <c r="L107" i="4"/>
  <c r="G104" i="4"/>
  <c r="L116" i="4"/>
  <c r="G63" i="4"/>
  <c r="H107" i="4"/>
  <c r="G111" i="4"/>
  <c r="G57" i="4"/>
  <c r="L105" i="4"/>
  <c r="H110" i="4"/>
  <c r="H118" i="4"/>
  <c r="H112" i="4"/>
  <c r="F110" i="4"/>
  <c r="L106" i="4"/>
  <c r="F106" i="4"/>
  <c r="G115" i="4"/>
  <c r="G109" i="4"/>
  <c r="G60" i="4"/>
  <c r="F104" i="4"/>
  <c r="G107" i="4"/>
  <c r="F107" i="4"/>
  <c r="L45" i="4"/>
  <c r="H111" i="4"/>
  <c r="F114" i="4"/>
  <c r="G53" i="4"/>
  <c r="H108" i="4"/>
  <c r="L113" i="4"/>
  <c r="L49" i="4"/>
  <c r="G116" i="4"/>
  <c r="L46" i="4"/>
  <c r="F116" i="4"/>
  <c r="G114" i="4"/>
  <c r="F117" i="4"/>
  <c r="L47" i="4"/>
  <c r="G61" i="4"/>
  <c r="H48" i="4"/>
  <c r="F113" i="4"/>
  <c r="F115" i="4"/>
  <c r="H46" i="4"/>
  <c r="F108" i="4"/>
  <c r="G46" i="4"/>
  <c r="G50" i="4"/>
  <c r="L104" i="4"/>
  <c r="G58" i="4"/>
  <c r="G56" i="4"/>
  <c r="I104" i="4" l="1"/>
  <c r="K104" i="4"/>
  <c r="I105" i="4"/>
  <c r="K105" i="4"/>
  <c r="I106" i="4"/>
  <c r="K106" i="4"/>
  <c r="I107" i="4"/>
  <c r="K107" i="4"/>
  <c r="I108" i="4"/>
  <c r="K108" i="4"/>
  <c r="I109" i="4"/>
  <c r="K109" i="4"/>
  <c r="I110" i="4"/>
  <c r="K110" i="4"/>
  <c r="I111" i="4"/>
  <c r="K111" i="4"/>
  <c r="I112" i="4"/>
  <c r="K112" i="4"/>
  <c r="I113" i="4"/>
  <c r="K113" i="4"/>
  <c r="I114" i="4"/>
  <c r="K114" i="4"/>
  <c r="I115" i="4"/>
  <c r="K115" i="4"/>
  <c r="I116" i="4"/>
  <c r="K116" i="4"/>
  <c r="I117" i="4"/>
  <c r="K117" i="4"/>
  <c r="I118" i="4"/>
  <c r="K118" i="4"/>
  <c r="A5563" i="8"/>
  <c r="A5564" i="8"/>
  <c r="A5565" i="8"/>
  <c r="A5566" i="8"/>
  <c r="A5567" i="8"/>
  <c r="A5568" i="8"/>
  <c r="A5569" i="8"/>
  <c r="A5570" i="8"/>
  <c r="A5571" i="8"/>
  <c r="A5572" i="8"/>
  <c r="A5573" i="8"/>
  <c r="A5574" i="8"/>
  <c r="A5575" i="8"/>
  <c r="A5576" i="8"/>
  <c r="A5577" i="8"/>
  <c r="B5577" i="8"/>
  <c r="A5578" i="8"/>
  <c r="A5579" i="8"/>
  <c r="A5580" i="8"/>
  <c r="A5581" i="8"/>
  <c r="A5582" i="8"/>
  <c r="A5583" i="8"/>
  <c r="A5584" i="8"/>
  <c r="A5585" i="8"/>
  <c r="A5586" i="8"/>
  <c r="A5587" i="8"/>
  <c r="A5588" i="8"/>
  <c r="A5589" i="8"/>
  <c r="A5590" i="8"/>
  <c r="A5591" i="8"/>
  <c r="A5592" i="8"/>
  <c r="A5593" i="8"/>
  <c r="A5594" i="8"/>
  <c r="A5595" i="8"/>
  <c r="B5595" i="8"/>
  <c r="A5596" i="8"/>
  <c r="A5597" i="8"/>
  <c r="A5598" i="8"/>
  <c r="A5599" i="8"/>
  <c r="A5600" i="8"/>
  <c r="A5601" i="8"/>
  <c r="A5602" i="8"/>
  <c r="A5603" i="8"/>
  <c r="A5604" i="8"/>
  <c r="A5605" i="8"/>
  <c r="A5606" i="8"/>
  <c r="A5607" i="8"/>
  <c r="A5608" i="8"/>
  <c r="A5609" i="8"/>
  <c r="A5610" i="8"/>
  <c r="A5611" i="8"/>
  <c r="A5612" i="8"/>
  <c r="A5613" i="8"/>
  <c r="A5614" i="8"/>
  <c r="A5615" i="8"/>
  <c r="A5616" i="8"/>
  <c r="A5617" i="8"/>
  <c r="A5618" i="8"/>
  <c r="A5619" i="8"/>
  <c r="A5620" i="8"/>
  <c r="A5621" i="8"/>
  <c r="B5621" i="8"/>
  <c r="A5622" i="8"/>
  <c r="A5623" i="8"/>
  <c r="A5624" i="8"/>
  <c r="A5625" i="8"/>
  <c r="A5626" i="8"/>
  <c r="A5627" i="8"/>
  <c r="B5627" i="8"/>
  <c r="A5628" i="8"/>
  <c r="A5629" i="8"/>
  <c r="A5630" i="8"/>
  <c r="A5631" i="8"/>
  <c r="A5632" i="8"/>
  <c r="A5633" i="8"/>
  <c r="A5634" i="8"/>
  <c r="A5635" i="8"/>
  <c r="A5636" i="8"/>
  <c r="A5637" i="8"/>
  <c r="A5638" i="8"/>
  <c r="A5639" i="8"/>
  <c r="A5640" i="8"/>
  <c r="A5641" i="8"/>
  <c r="A5642" i="8"/>
  <c r="A5643" i="8"/>
  <c r="A5644" i="8"/>
  <c r="A5645" i="8"/>
  <c r="A5646" i="8"/>
  <c r="A5647" i="8"/>
  <c r="A5648" i="8"/>
  <c r="A5649" i="8"/>
  <c r="A5650" i="8"/>
  <c r="A5651" i="8"/>
  <c r="A5652" i="8"/>
  <c r="A5653" i="8"/>
  <c r="A5654" i="8"/>
  <c r="A5655" i="8"/>
  <c r="A5656" i="8"/>
  <c r="A5657" i="8"/>
  <c r="A5658" i="8"/>
  <c r="A5659" i="8"/>
  <c r="A5660" i="8"/>
  <c r="A5661" i="8"/>
  <c r="A5662" i="8"/>
  <c r="A5663" i="8"/>
  <c r="A5664" i="8"/>
  <c r="A5665" i="8"/>
  <c r="A5666" i="8"/>
  <c r="A5667" i="8"/>
  <c r="A5668" i="8"/>
  <c r="A5669" i="8"/>
  <c r="A5670" i="8"/>
  <c r="A5671" i="8"/>
  <c r="A5672" i="8"/>
  <c r="A5673" i="8"/>
  <c r="A5674" i="8"/>
  <c r="A5675" i="8"/>
  <c r="A5676" i="8"/>
  <c r="A5677" i="8"/>
  <c r="A5678" i="8"/>
  <c r="A5679" i="8"/>
  <c r="A5680" i="8"/>
  <c r="A5681" i="8"/>
  <c r="A5682" i="8"/>
  <c r="A5683" i="8"/>
  <c r="A5684" i="8"/>
  <c r="A5685" i="8"/>
  <c r="A5686" i="8"/>
  <c r="A5687" i="8"/>
  <c r="A5688" i="8"/>
  <c r="A5689" i="8"/>
  <c r="A5690" i="8"/>
  <c r="A5691" i="8"/>
  <c r="A5692" i="8"/>
  <c r="A5693" i="8"/>
  <c r="A5694" i="8"/>
  <c r="A5695" i="8"/>
  <c r="A5696" i="8"/>
  <c r="A5697" i="8"/>
  <c r="A5698" i="8"/>
  <c r="A5699" i="8"/>
  <c r="A5700" i="8"/>
  <c r="A5701" i="8"/>
  <c r="A5702" i="8"/>
  <c r="A5703" i="8"/>
  <c r="A5704" i="8"/>
  <c r="A5705" i="8"/>
  <c r="A5706" i="8"/>
  <c r="A5707" i="8"/>
  <c r="A5708" i="8"/>
  <c r="A5709" i="8"/>
  <c r="A5710" i="8"/>
  <c r="A5711" i="8"/>
  <c r="A5712" i="8"/>
  <c r="A5713" i="8"/>
  <c r="A5714" i="8"/>
  <c r="A5715" i="8"/>
  <c r="A5716" i="8"/>
  <c r="A5717" i="8"/>
  <c r="A5718" i="8"/>
  <c r="A5719" i="8"/>
  <c r="A5720" i="8"/>
  <c r="A5721" i="8"/>
  <c r="A5722" i="8"/>
  <c r="A5723" i="8"/>
  <c r="A5724" i="8"/>
  <c r="A5725" i="8"/>
  <c r="A5726" i="8"/>
  <c r="A5727" i="8"/>
  <c r="A5728" i="8"/>
  <c r="A5729" i="8"/>
  <c r="A5730" i="8"/>
  <c r="A5731" i="8"/>
  <c r="A5732" i="8"/>
  <c r="A5733" i="8"/>
  <c r="A5734" i="8"/>
  <c r="A5735" i="8"/>
  <c r="A5736" i="8"/>
  <c r="A5737" i="8"/>
  <c r="A5738" i="8"/>
  <c r="A5739" i="8"/>
  <c r="A5740" i="8"/>
  <c r="A5741" i="8"/>
  <c r="A5742" i="8"/>
  <c r="A5743" i="8"/>
  <c r="A5744" i="8"/>
  <c r="A5745" i="8"/>
  <c r="A5746" i="8"/>
  <c r="A5747" i="8"/>
  <c r="A5748" i="8"/>
  <c r="A5749" i="8"/>
  <c r="A5750" i="8"/>
  <c r="A5751" i="8"/>
  <c r="A5752" i="8"/>
  <c r="A5753" i="8"/>
  <c r="A5754" i="8"/>
  <c r="A5755" i="8"/>
  <c r="A5756" i="8"/>
  <c r="A5757" i="8"/>
  <c r="A5758" i="8"/>
  <c r="A5759" i="8"/>
  <c r="A5760" i="8"/>
  <c r="A5761" i="8"/>
  <c r="A5762" i="8"/>
  <c r="A5763" i="8"/>
  <c r="A5764" i="8"/>
  <c r="A5765" i="8"/>
  <c r="A5766" i="8"/>
  <c r="A5767" i="8"/>
  <c r="A5768" i="8"/>
  <c r="A5769" i="8"/>
  <c r="A5770" i="8"/>
  <c r="A5771" i="8"/>
  <c r="A5772" i="8"/>
  <c r="A5773" i="8"/>
  <c r="A5774" i="8"/>
  <c r="A5775" i="8"/>
  <c r="A5776" i="8"/>
  <c r="A5777" i="8"/>
  <c r="A5778" i="8"/>
  <c r="A5779" i="8"/>
  <c r="A5780" i="8"/>
  <c r="A5781" i="8"/>
  <c r="A5782" i="8"/>
  <c r="A5783" i="8"/>
  <c r="A5784" i="8"/>
  <c r="A5785" i="8"/>
  <c r="A5786" i="8"/>
  <c r="A5787" i="8"/>
  <c r="A5788" i="8"/>
  <c r="A5789" i="8"/>
  <c r="A5790" i="8"/>
  <c r="A5791" i="8"/>
  <c r="A5792" i="8"/>
  <c r="A5793" i="8"/>
  <c r="A5794" i="8"/>
  <c r="A5795" i="8"/>
  <c r="A5796" i="8"/>
  <c r="A5797" i="8"/>
  <c r="A5798" i="8"/>
  <c r="A5799" i="8"/>
  <c r="A5800" i="8"/>
  <c r="A5801" i="8"/>
  <c r="A5802" i="8"/>
  <c r="A5803" i="8"/>
  <c r="A5804" i="8"/>
  <c r="A5805" i="8"/>
  <c r="A5806" i="8"/>
  <c r="A5807" i="8"/>
  <c r="A5808" i="8"/>
  <c r="A5809" i="8"/>
  <c r="A5810" i="8"/>
  <c r="A5811" i="8"/>
  <c r="A5812" i="8"/>
  <c r="A5813" i="8"/>
  <c r="A5814" i="8"/>
  <c r="A5815" i="8"/>
  <c r="A5816" i="8"/>
  <c r="A5817" i="8"/>
  <c r="A5818" i="8"/>
  <c r="A5819" i="8"/>
  <c r="A5820" i="8"/>
  <c r="A5821" i="8"/>
  <c r="A5822" i="8"/>
  <c r="A5823" i="8"/>
  <c r="A5824" i="8"/>
  <c r="A5825" i="8"/>
  <c r="A5826" i="8"/>
  <c r="A5827" i="8"/>
  <c r="A5828" i="8"/>
  <c r="A5829" i="8"/>
  <c r="A5830" i="8"/>
  <c r="A5831" i="8"/>
  <c r="A5832" i="8"/>
  <c r="A5833" i="8"/>
  <c r="A5834" i="8"/>
  <c r="A5835" i="8"/>
  <c r="A5836" i="8"/>
  <c r="A5837" i="8"/>
  <c r="A5838" i="8"/>
  <c r="A5839" i="8"/>
  <c r="A5840" i="8"/>
  <c r="A5841" i="8"/>
  <c r="A5842" i="8"/>
  <c r="A5843" i="8"/>
  <c r="A5844" i="8"/>
  <c r="A5845" i="8"/>
  <c r="A5846" i="8"/>
  <c r="A5847" i="8"/>
  <c r="A5848" i="8"/>
  <c r="A5849" i="8"/>
  <c r="A5850" i="8"/>
  <c r="A5851" i="8"/>
  <c r="A5852" i="8"/>
  <c r="A5853" i="8"/>
  <c r="A5854" i="8"/>
  <c r="A5855" i="8"/>
  <c r="A5856" i="8"/>
  <c r="A5857" i="8"/>
  <c r="A5858" i="8"/>
  <c r="A5859" i="8"/>
  <c r="A5860" i="8"/>
  <c r="A5861" i="8"/>
  <c r="A5862" i="8"/>
  <c r="A5863" i="8"/>
  <c r="A5864" i="8"/>
  <c r="A5865" i="8"/>
  <c r="A5866" i="8"/>
  <c r="A5867" i="8"/>
  <c r="A5868" i="8"/>
  <c r="A5869" i="8"/>
  <c r="A5870" i="8"/>
  <c r="A5871" i="8"/>
  <c r="A5872" i="8"/>
  <c r="A5873" i="8"/>
  <c r="A5874" i="8"/>
  <c r="A5875" i="8"/>
  <c r="A5876" i="8"/>
  <c r="A5877" i="8"/>
  <c r="A5878" i="8"/>
  <c r="A5879" i="8"/>
  <c r="A5880" i="8"/>
  <c r="A5881" i="8"/>
  <c r="A5882" i="8"/>
  <c r="A5883" i="8"/>
  <c r="A5884" i="8"/>
  <c r="A5885" i="8"/>
  <c r="A5886" i="8"/>
  <c r="A5887" i="8"/>
  <c r="A5888" i="8"/>
  <c r="A5889" i="8"/>
  <c r="A5890" i="8"/>
  <c r="A5891" i="8"/>
  <c r="A5892" i="8"/>
  <c r="A5893" i="8"/>
  <c r="A5894" i="8"/>
  <c r="A5895" i="8"/>
  <c r="A5896" i="8"/>
  <c r="A5897" i="8"/>
  <c r="A5898" i="8"/>
  <c r="A5899" i="8"/>
  <c r="A5900" i="8"/>
  <c r="A5901" i="8"/>
  <c r="A5902" i="8"/>
  <c r="A5903" i="8"/>
  <c r="A5904" i="8"/>
  <c r="A5905" i="8"/>
  <c r="A5906" i="8"/>
  <c r="A5907" i="8"/>
  <c r="A5908" i="8"/>
  <c r="A5909" i="8"/>
  <c r="A5910" i="8"/>
  <c r="A5911" i="8"/>
  <c r="A5912" i="8"/>
  <c r="A5913" i="8"/>
  <c r="A5914" i="8"/>
  <c r="A5915" i="8"/>
  <c r="A5916" i="8"/>
  <c r="A5917" i="8"/>
  <c r="A5918" i="8"/>
  <c r="A5919" i="8"/>
  <c r="A5920" i="8"/>
  <c r="A5921" i="8"/>
  <c r="A5922" i="8"/>
  <c r="A5923" i="8"/>
  <c r="A5924" i="8"/>
  <c r="A5925" i="8"/>
  <c r="A5926" i="8"/>
  <c r="A5927" i="8"/>
  <c r="A5928" i="8"/>
  <c r="A5929" i="8"/>
  <c r="A5930" i="8"/>
  <c r="A5931" i="8"/>
  <c r="A5932" i="8"/>
  <c r="A5933" i="8"/>
  <c r="A5934" i="8"/>
  <c r="A5935" i="8"/>
  <c r="A5936" i="8"/>
  <c r="A5937" i="8"/>
  <c r="A5938" i="8"/>
  <c r="A5939" i="8"/>
  <c r="A5940" i="8"/>
  <c r="A5941" i="8"/>
  <c r="A5942" i="8"/>
  <c r="A5943" i="8"/>
  <c r="A5944" i="8"/>
  <c r="A5945" i="8"/>
  <c r="A5946" i="8"/>
  <c r="A5947" i="8"/>
  <c r="A5948" i="8"/>
  <c r="A5949" i="8"/>
  <c r="A5950" i="8"/>
  <c r="A5951" i="8"/>
  <c r="A5952" i="8"/>
  <c r="A5953" i="8"/>
  <c r="A5954" i="8"/>
  <c r="A5955" i="8"/>
  <c r="A5956" i="8"/>
  <c r="A5957" i="8"/>
  <c r="A5958" i="8"/>
  <c r="A5959" i="8"/>
  <c r="A5960" i="8"/>
  <c r="A5961" i="8"/>
  <c r="A5962" i="8"/>
  <c r="A5963" i="8"/>
  <c r="A5964" i="8"/>
  <c r="A5965" i="8"/>
  <c r="A5966" i="8"/>
  <c r="A5967" i="8"/>
  <c r="A5968" i="8"/>
  <c r="A5969" i="8"/>
  <c r="A5970" i="8"/>
  <c r="A5971" i="8"/>
  <c r="A5972" i="8"/>
  <c r="A5973" i="8"/>
  <c r="A5974" i="8"/>
  <c r="A5975" i="8"/>
  <c r="A5976" i="8"/>
  <c r="A5977" i="8"/>
  <c r="A5978" i="8"/>
  <c r="A5979" i="8"/>
  <c r="A5980" i="8"/>
  <c r="A5981" i="8"/>
  <c r="A5982" i="8"/>
  <c r="A5983" i="8"/>
  <c r="A5984" i="8"/>
  <c r="A5985" i="8"/>
  <c r="A5986" i="8"/>
  <c r="A5987" i="8"/>
  <c r="A5988" i="8"/>
  <c r="A5989" i="8"/>
  <c r="A5990" i="8"/>
  <c r="A5991" i="8"/>
  <c r="A5992" i="8"/>
  <c r="A5993" i="8"/>
  <c r="A5994" i="8"/>
  <c r="A5995" i="8"/>
  <c r="A5996" i="8"/>
  <c r="A5997" i="8"/>
  <c r="A5998" i="8"/>
  <c r="A5999" i="8"/>
  <c r="A6000" i="8"/>
  <c r="A6001" i="8"/>
  <c r="A6002" i="8"/>
  <c r="A6003" i="8"/>
  <c r="A6004" i="8"/>
  <c r="A6005" i="8"/>
  <c r="A6006" i="8"/>
  <c r="A6007" i="8"/>
  <c r="A6008" i="8"/>
  <c r="A6009" i="8"/>
  <c r="A6010" i="8"/>
  <c r="A6011" i="8"/>
  <c r="A6012" i="8"/>
  <c r="A6013" i="8"/>
  <c r="A6014" i="8"/>
  <c r="A6015" i="8"/>
  <c r="A6016" i="8"/>
  <c r="A6017" i="8"/>
  <c r="A6018" i="8"/>
  <c r="A6019" i="8"/>
  <c r="A6020" i="8"/>
  <c r="A6021" i="8"/>
  <c r="A6022" i="8"/>
  <c r="A6023" i="8"/>
  <c r="A6024" i="8"/>
  <c r="A6025" i="8"/>
  <c r="A6026" i="8"/>
  <c r="A6027" i="8"/>
  <c r="A6028" i="8"/>
  <c r="A6029" i="8"/>
  <c r="A6030" i="8"/>
  <c r="A6031" i="8"/>
  <c r="A6032" i="8"/>
  <c r="A6033" i="8"/>
  <c r="A6034" i="8"/>
  <c r="A6035" i="8"/>
  <c r="A6036" i="8"/>
  <c r="A6037" i="8"/>
  <c r="A6038" i="8"/>
  <c r="A6039" i="8"/>
  <c r="A6040" i="8"/>
  <c r="A6041" i="8"/>
  <c r="A6042" i="8"/>
  <c r="A6043" i="8"/>
  <c r="A6044" i="8"/>
  <c r="A6045" i="8"/>
  <c r="A6046" i="8"/>
  <c r="A6047" i="8"/>
  <c r="A6048" i="8"/>
  <c r="A6049" i="8"/>
  <c r="A6050" i="8"/>
  <c r="A6051" i="8"/>
  <c r="A6052" i="8"/>
  <c r="A6053" i="8"/>
  <c r="A6054" i="8"/>
  <c r="A6055" i="8"/>
  <c r="A6056" i="8"/>
  <c r="A6057" i="8"/>
  <c r="A6058" i="8"/>
  <c r="A6059" i="8"/>
  <c r="A6060" i="8"/>
  <c r="A6061" i="8"/>
  <c r="A6062" i="8"/>
  <c r="A6063" i="8"/>
  <c r="A6064" i="8"/>
  <c r="A6065" i="8"/>
  <c r="A6066" i="8"/>
  <c r="A6067" i="8"/>
  <c r="A6068" i="8"/>
  <c r="A6069" i="8"/>
  <c r="A6070" i="8"/>
  <c r="A6071" i="8"/>
  <c r="A6072" i="8"/>
  <c r="A6073" i="8"/>
  <c r="A6074" i="8"/>
  <c r="A6075" i="8"/>
  <c r="A6076" i="8"/>
  <c r="A6077" i="8"/>
  <c r="A6078" i="8"/>
  <c r="A6079" i="8"/>
  <c r="A6080" i="8"/>
  <c r="A6081" i="8"/>
  <c r="A6082" i="8"/>
  <c r="A6083" i="8"/>
  <c r="A6084" i="8"/>
  <c r="A6085" i="8"/>
  <c r="A6086" i="8"/>
  <c r="A6087" i="8"/>
  <c r="A6088" i="8"/>
  <c r="A6089" i="8"/>
  <c r="A6090" i="8"/>
  <c r="A6091" i="8"/>
  <c r="A6092" i="8"/>
  <c r="A6093" i="8"/>
  <c r="A6094" i="8"/>
  <c r="A6095" i="8"/>
  <c r="A6096" i="8"/>
  <c r="A6097" i="8"/>
  <c r="A6098" i="8"/>
  <c r="A6099" i="8"/>
  <c r="A6100" i="8"/>
  <c r="A6101" i="8"/>
  <c r="A6102" i="8"/>
  <c r="A6103" i="8"/>
  <c r="A6104" i="8"/>
  <c r="A6105" i="8"/>
  <c r="A6106" i="8"/>
  <c r="A6107" i="8"/>
  <c r="A6108" i="8"/>
  <c r="A6109" i="8"/>
  <c r="A6110" i="8"/>
  <c r="A6111" i="8"/>
  <c r="A6112" i="8"/>
  <c r="A6113" i="8"/>
  <c r="A6114" i="8"/>
  <c r="A6115" i="8"/>
  <c r="A6116" i="8"/>
  <c r="A6117" i="8"/>
  <c r="A6118" i="8"/>
  <c r="A6119" i="8"/>
  <c r="A6120" i="8"/>
  <c r="A6121" i="8"/>
  <c r="A6122" i="8"/>
  <c r="A6123" i="8"/>
  <c r="A6124" i="8"/>
  <c r="A6125" i="8"/>
  <c r="A6126" i="8"/>
  <c r="A6127" i="8"/>
  <c r="A6128" i="8"/>
  <c r="A6129" i="8"/>
  <c r="A6130" i="8"/>
  <c r="A6131" i="8"/>
  <c r="A6132" i="8"/>
  <c r="A6133" i="8"/>
  <c r="A6134" i="8"/>
  <c r="A6135" i="8"/>
  <c r="A6136" i="8"/>
  <c r="A6137" i="8"/>
  <c r="A6138" i="8"/>
  <c r="A6139" i="8"/>
  <c r="A6140" i="8"/>
  <c r="A6141" i="8"/>
  <c r="A6142" i="8"/>
  <c r="A6143" i="8"/>
  <c r="A6144" i="8"/>
  <c r="A6145" i="8"/>
  <c r="A6146" i="8"/>
  <c r="A6147" i="8"/>
  <c r="A6148" i="8"/>
  <c r="A6149" i="8"/>
  <c r="A6150" i="8"/>
  <c r="A6151" i="8"/>
  <c r="A6152" i="8"/>
  <c r="A6153" i="8"/>
  <c r="A6154" i="8"/>
  <c r="A6155" i="8"/>
  <c r="A6156" i="8"/>
  <c r="A6157" i="8"/>
  <c r="A6158" i="8"/>
  <c r="A6159" i="8"/>
  <c r="A6160" i="8"/>
  <c r="A6161" i="8"/>
  <c r="A6162" i="8"/>
  <c r="A6163" i="8"/>
  <c r="A6164" i="8"/>
  <c r="A6165" i="8"/>
  <c r="A6166" i="8"/>
  <c r="A6167" i="8"/>
  <c r="A6168" i="8"/>
  <c r="A6169" i="8"/>
  <c r="A6170" i="8"/>
  <c r="A6171" i="8"/>
  <c r="A6172" i="8"/>
  <c r="A6173" i="8"/>
  <c r="A6174" i="8"/>
  <c r="A6175" i="8"/>
  <c r="A6176" i="8"/>
  <c r="A6177" i="8"/>
  <c r="A6178" i="8"/>
  <c r="A6179" i="8"/>
  <c r="A6180" i="8"/>
  <c r="A6181" i="8"/>
  <c r="A6182" i="8"/>
  <c r="A6183" i="8"/>
  <c r="A6184" i="8"/>
  <c r="A6185" i="8"/>
  <c r="A6186" i="8"/>
  <c r="A6187" i="8"/>
  <c r="A6188" i="8"/>
  <c r="A6189" i="8"/>
  <c r="A6190" i="8"/>
  <c r="A6191" i="8"/>
  <c r="A6192" i="8"/>
  <c r="A6193" i="8"/>
  <c r="A6194" i="8"/>
  <c r="A6195" i="8"/>
  <c r="A6196" i="8"/>
  <c r="A6197" i="8"/>
  <c r="A6198" i="8"/>
  <c r="A6199" i="8"/>
  <c r="A6200" i="8"/>
  <c r="A6201" i="8"/>
  <c r="A6202" i="8"/>
  <c r="A6203" i="8"/>
  <c r="A6204" i="8"/>
  <c r="A6205" i="8"/>
  <c r="A6206" i="8"/>
  <c r="A6207" i="8"/>
  <c r="A6208" i="8"/>
  <c r="A6209" i="8"/>
  <c r="A6210" i="8"/>
  <c r="A6211" i="8"/>
  <c r="A6212" i="8"/>
  <c r="A6213" i="8"/>
  <c r="A6214" i="8"/>
  <c r="A6215" i="8"/>
  <c r="A6216" i="8"/>
  <c r="A6217" i="8"/>
  <c r="A6218" i="8"/>
  <c r="A6219" i="8"/>
  <c r="A6220" i="8"/>
  <c r="A6221" i="8"/>
  <c r="A6222" i="8"/>
  <c r="A6223" i="8"/>
  <c r="A6224" i="8"/>
  <c r="A6225" i="8"/>
  <c r="A6226" i="8"/>
  <c r="A6227" i="8"/>
  <c r="A6228" i="8"/>
  <c r="A6229" i="8"/>
  <c r="A6230" i="8"/>
  <c r="A6231" i="8"/>
  <c r="A6232" i="8"/>
  <c r="A6233" i="8"/>
  <c r="A6234" i="8"/>
  <c r="A6235" i="8"/>
  <c r="A6236" i="8"/>
  <c r="A6237" i="8"/>
  <c r="A6238" i="8"/>
  <c r="A6239" i="8"/>
  <c r="A6240" i="8"/>
  <c r="A6241" i="8"/>
  <c r="A6242" i="8"/>
  <c r="A6243" i="8"/>
  <c r="A6244" i="8"/>
  <c r="A6245" i="8"/>
  <c r="A6246" i="8"/>
  <c r="A6247" i="8"/>
  <c r="A6248" i="8"/>
  <c r="A6249" i="8"/>
  <c r="A6250" i="8"/>
  <c r="A6251" i="8"/>
  <c r="A6252" i="8"/>
  <c r="A6253" i="8"/>
  <c r="A6254" i="8"/>
  <c r="A6255" i="8"/>
  <c r="A6256" i="8"/>
  <c r="A6257" i="8"/>
  <c r="A6258" i="8"/>
  <c r="A6259" i="8"/>
  <c r="A6260" i="8"/>
  <c r="A6261" i="8"/>
  <c r="A6262" i="8"/>
  <c r="A6263" i="8"/>
  <c r="A6264" i="8"/>
  <c r="A6265" i="8"/>
  <c r="A6266" i="8"/>
  <c r="A6267" i="8"/>
  <c r="A6268" i="8"/>
  <c r="A6269" i="8"/>
  <c r="A6270" i="8"/>
  <c r="A6271" i="8"/>
  <c r="A6272" i="8"/>
  <c r="A6273" i="8"/>
  <c r="A6274" i="8"/>
  <c r="A6275" i="8"/>
  <c r="A6276" i="8"/>
  <c r="A6277" i="8"/>
  <c r="A6278" i="8"/>
  <c r="A6279" i="8"/>
  <c r="A6280" i="8"/>
  <c r="A6281" i="8"/>
  <c r="A6282" i="8"/>
  <c r="A6283" i="8"/>
  <c r="A6284" i="8"/>
  <c r="A6285" i="8"/>
  <c r="A6286" i="8"/>
  <c r="A6287" i="8"/>
  <c r="A6288" i="8"/>
  <c r="A6289" i="8"/>
  <c r="A6290" i="8"/>
  <c r="A6291" i="8"/>
  <c r="A6292" i="8"/>
  <c r="A6293" i="8"/>
  <c r="A6294" i="8"/>
  <c r="A6295" i="8"/>
  <c r="A6296" i="8"/>
  <c r="A6297" i="8"/>
  <c r="A6298" i="8"/>
  <c r="A6299" i="8"/>
  <c r="A6300" i="8"/>
  <c r="A6301" i="8"/>
  <c r="A6302" i="8"/>
  <c r="A6303" i="8"/>
  <c r="A6304" i="8"/>
  <c r="A6305" i="8"/>
  <c r="A6306" i="8"/>
  <c r="A6307" i="8"/>
  <c r="A6308" i="8"/>
  <c r="A6309" i="8"/>
  <c r="A6310" i="8"/>
  <c r="A6311" i="8"/>
  <c r="A6312" i="8"/>
  <c r="A6313" i="8"/>
  <c r="A6314" i="8"/>
  <c r="A6315" i="8"/>
  <c r="A6316" i="8"/>
  <c r="A6317" i="8"/>
  <c r="A6318" i="8"/>
  <c r="A6319" i="8"/>
  <c r="A6320" i="8"/>
  <c r="A6321" i="8"/>
  <c r="A6322" i="8"/>
  <c r="A6323" i="8"/>
  <c r="A6324" i="8"/>
  <c r="A6325" i="8"/>
  <c r="A6326" i="8"/>
  <c r="A6327" i="8"/>
  <c r="A6328" i="8"/>
  <c r="A6329" i="8"/>
  <c r="A6330" i="8"/>
  <c r="A6331" i="8"/>
  <c r="A6332" i="8"/>
  <c r="A6333" i="8"/>
  <c r="A6334" i="8"/>
  <c r="A6335" i="8"/>
  <c r="A6336" i="8"/>
  <c r="A6337" i="8"/>
  <c r="A6338" i="8"/>
  <c r="A6339" i="8"/>
  <c r="A6340" i="8"/>
  <c r="A6341" i="8"/>
  <c r="A6342" i="8"/>
  <c r="A6343" i="8"/>
  <c r="A6344" i="8"/>
  <c r="A6345" i="8"/>
  <c r="A6346" i="8"/>
  <c r="A6347" i="8"/>
  <c r="A6348" i="8"/>
  <c r="A6349" i="8"/>
  <c r="A6350" i="8"/>
  <c r="A6351" i="8"/>
  <c r="A6352" i="8"/>
  <c r="A6353" i="8"/>
  <c r="A6354" i="8"/>
  <c r="A6355" i="8"/>
  <c r="A6356" i="8"/>
  <c r="A6357" i="8"/>
  <c r="A6358" i="8"/>
  <c r="A6359" i="8"/>
  <c r="A6360" i="8"/>
  <c r="A6361" i="8"/>
  <c r="A6362" i="8"/>
  <c r="A6363" i="8"/>
  <c r="A6364" i="8"/>
  <c r="A6365" i="8"/>
  <c r="A6366" i="8"/>
  <c r="A6367" i="8"/>
  <c r="A6368" i="8"/>
  <c r="A6369" i="8"/>
  <c r="A6370" i="8"/>
  <c r="A6371" i="8"/>
  <c r="A6372" i="8"/>
  <c r="A6373" i="8"/>
  <c r="A6374" i="8"/>
  <c r="A6375" i="8"/>
  <c r="A6376" i="8"/>
  <c r="A6377" i="8"/>
  <c r="A6378" i="8"/>
  <c r="A6379" i="8"/>
  <c r="A6380" i="8"/>
  <c r="A6381" i="8"/>
  <c r="A6382" i="8"/>
  <c r="A6383" i="8"/>
  <c r="A6384" i="8"/>
  <c r="A6385" i="8"/>
  <c r="A6386" i="8"/>
  <c r="A6387" i="8"/>
  <c r="A6388" i="8"/>
  <c r="A6389" i="8"/>
  <c r="A6390" i="8"/>
  <c r="A6391" i="8"/>
  <c r="A6392" i="8"/>
  <c r="A6393" i="8"/>
  <c r="A6394" i="8"/>
  <c r="A6395" i="8"/>
  <c r="A6396" i="8"/>
  <c r="A6397" i="8"/>
  <c r="A6398" i="8"/>
  <c r="A6399" i="8"/>
  <c r="A6400" i="8"/>
  <c r="A6401" i="8"/>
  <c r="A6402" i="8"/>
  <c r="A6403" i="8"/>
  <c r="A6404" i="8"/>
  <c r="A6405" i="8"/>
  <c r="A6406" i="8"/>
  <c r="A6407" i="8"/>
  <c r="A6408" i="8"/>
  <c r="A6409" i="8"/>
  <c r="A6410" i="8"/>
  <c r="A6411" i="8"/>
  <c r="A6412" i="8"/>
  <c r="A6413" i="8"/>
  <c r="A6414" i="8"/>
  <c r="A6415" i="8"/>
  <c r="A6416" i="8"/>
  <c r="A6417" i="8"/>
  <c r="A6418" i="8"/>
  <c r="A6419" i="8"/>
  <c r="A6420" i="8"/>
  <c r="A6421" i="8"/>
  <c r="A6422" i="8"/>
  <c r="A6423" i="8"/>
  <c r="A6424" i="8"/>
  <c r="A6425" i="8"/>
  <c r="A6426" i="8"/>
  <c r="A6427" i="8"/>
  <c r="A6428" i="8"/>
  <c r="A6429" i="8"/>
  <c r="A6430" i="8"/>
  <c r="A6431" i="8"/>
  <c r="A6432" i="8"/>
  <c r="A6433" i="8"/>
  <c r="A6434" i="8"/>
  <c r="A6435" i="8"/>
  <c r="A6436" i="8"/>
  <c r="A6437" i="8"/>
  <c r="A6438" i="8"/>
  <c r="A6439" i="8"/>
  <c r="A6440" i="8"/>
  <c r="A6441" i="8"/>
  <c r="A6442" i="8"/>
  <c r="A6443" i="8"/>
  <c r="A6444" i="8"/>
  <c r="A6445" i="8"/>
  <c r="A6446" i="8"/>
  <c r="A6447" i="8"/>
  <c r="A6448" i="8"/>
  <c r="A6449" i="8"/>
  <c r="A6450" i="8"/>
  <c r="A6451" i="8"/>
  <c r="A6452" i="8"/>
  <c r="A6453" i="8"/>
  <c r="A6454" i="8"/>
  <c r="A6455" i="8"/>
  <c r="A6456" i="8"/>
  <c r="A6457" i="8"/>
  <c r="A6458" i="8"/>
  <c r="A6459" i="8"/>
  <c r="A6460" i="8"/>
  <c r="A6461" i="8"/>
  <c r="A6462" i="8"/>
  <c r="A6463" i="8"/>
  <c r="A6464" i="8"/>
  <c r="A6465" i="8"/>
  <c r="A6466" i="8"/>
  <c r="A6467" i="8"/>
  <c r="A6468" i="8"/>
  <c r="A6469" i="8"/>
  <c r="A6470" i="8"/>
  <c r="A6471" i="8"/>
  <c r="A6472" i="8"/>
  <c r="A6473" i="8"/>
  <c r="A6474" i="8"/>
  <c r="A6475" i="8"/>
  <c r="A6476" i="8"/>
  <c r="A6477" i="8"/>
  <c r="A6478" i="8"/>
  <c r="A6479" i="8"/>
  <c r="A6480" i="8"/>
  <c r="A6481" i="8"/>
  <c r="A6482" i="8"/>
  <c r="A6483" i="8"/>
  <c r="A6484" i="8"/>
  <c r="A6485" i="8"/>
  <c r="A6486" i="8"/>
  <c r="A6487" i="8"/>
  <c r="A6488" i="8"/>
  <c r="A6489" i="8"/>
  <c r="A6490" i="8"/>
  <c r="A6491" i="8"/>
  <c r="A6492" i="8"/>
  <c r="A6493" i="8"/>
  <c r="A6494" i="8"/>
  <c r="A6495" i="8"/>
  <c r="A6496" i="8"/>
  <c r="A6497" i="8"/>
  <c r="A6498" i="8"/>
  <c r="A6499" i="8"/>
  <c r="A6500" i="8"/>
  <c r="A6501" i="8"/>
  <c r="A6502" i="8"/>
  <c r="A6503" i="8"/>
  <c r="A6504" i="8"/>
  <c r="A6505" i="8"/>
  <c r="A6506" i="8"/>
  <c r="A6507" i="8"/>
  <c r="A6508" i="8"/>
  <c r="A6509" i="8"/>
  <c r="A6510" i="8"/>
  <c r="A6511" i="8"/>
  <c r="A6512" i="8"/>
  <c r="A6513" i="8"/>
  <c r="A6514" i="8"/>
  <c r="A6515" i="8"/>
  <c r="A6516" i="8"/>
  <c r="A6517" i="8"/>
  <c r="A6518" i="8"/>
  <c r="A6519" i="8"/>
  <c r="A6520" i="8"/>
  <c r="A6521" i="8"/>
  <c r="A6522" i="8"/>
  <c r="A6523" i="8"/>
  <c r="A6524" i="8"/>
  <c r="A6525" i="8"/>
  <c r="A6526" i="8"/>
  <c r="A6527" i="8"/>
  <c r="A6528" i="8"/>
  <c r="A6529" i="8"/>
  <c r="A6530" i="8"/>
  <c r="A6531" i="8"/>
  <c r="A6532" i="8"/>
  <c r="A6533" i="8"/>
  <c r="A6534" i="8"/>
  <c r="A6535" i="8"/>
  <c r="A6536" i="8"/>
  <c r="A6537" i="8"/>
  <c r="A6538" i="8"/>
  <c r="A6539" i="8"/>
  <c r="A6540" i="8"/>
  <c r="A6541" i="8"/>
  <c r="A6542" i="8"/>
  <c r="A6543" i="8"/>
  <c r="A6544" i="8"/>
  <c r="A6545" i="8"/>
  <c r="A6546" i="8"/>
  <c r="A6547" i="8"/>
  <c r="A6548" i="8"/>
  <c r="A6549" i="8"/>
  <c r="A6550" i="8"/>
  <c r="A6551" i="8"/>
  <c r="A6552" i="8"/>
  <c r="A6553" i="8"/>
  <c r="A6554" i="8"/>
  <c r="A6555" i="8"/>
  <c r="A6556" i="8"/>
  <c r="A6557" i="8"/>
  <c r="A6558" i="8"/>
  <c r="A6559" i="8"/>
  <c r="A6560" i="8"/>
  <c r="A6561" i="8"/>
  <c r="A6562" i="8"/>
  <c r="A6563" i="8"/>
  <c r="A6564" i="8"/>
  <c r="A6565" i="8"/>
  <c r="A6566" i="8"/>
  <c r="A6567" i="8"/>
  <c r="A6568" i="8"/>
  <c r="A6569" i="8"/>
  <c r="A6570" i="8"/>
  <c r="A6571" i="8"/>
  <c r="A6572" i="8"/>
  <c r="A6573" i="8"/>
  <c r="A6574" i="8"/>
  <c r="A6575" i="8"/>
  <c r="A6576" i="8"/>
  <c r="A6577" i="8"/>
  <c r="A6578" i="8"/>
  <c r="A6579" i="8"/>
  <c r="A6580" i="8"/>
  <c r="A6581" i="8"/>
  <c r="A6582" i="8"/>
  <c r="A6583" i="8"/>
  <c r="A6584" i="8"/>
  <c r="A6585" i="8"/>
  <c r="A6586" i="8"/>
  <c r="A6587" i="8"/>
  <c r="A6588" i="8"/>
  <c r="A6589" i="8"/>
  <c r="A6590" i="8"/>
  <c r="A6591" i="8"/>
  <c r="A6592" i="8"/>
  <c r="A6593" i="8"/>
  <c r="A6594" i="8"/>
  <c r="A6595" i="8"/>
  <c r="A6596" i="8"/>
  <c r="A6597" i="8"/>
  <c r="A6598" i="8"/>
  <c r="A6599" i="8"/>
  <c r="A6600" i="8"/>
  <c r="A6601" i="8"/>
  <c r="A6602" i="8"/>
  <c r="A6603" i="8"/>
  <c r="A6604" i="8"/>
  <c r="A6605" i="8"/>
  <c r="A6606" i="8"/>
  <c r="A6607" i="8"/>
  <c r="A6608" i="8"/>
  <c r="A6609" i="8"/>
  <c r="A6610" i="8"/>
  <c r="A6611" i="8"/>
  <c r="A6612" i="8"/>
  <c r="A6613" i="8"/>
  <c r="A6614" i="8"/>
  <c r="A6615" i="8"/>
  <c r="A6616" i="8"/>
  <c r="A6617" i="8"/>
  <c r="A6618" i="8"/>
  <c r="A6619" i="8"/>
  <c r="A6620" i="8"/>
  <c r="A6621" i="8"/>
  <c r="A6622" i="8"/>
  <c r="A6623" i="8"/>
  <c r="A6624" i="8"/>
  <c r="A6625" i="8"/>
  <c r="A6626" i="8"/>
  <c r="A6627" i="8"/>
  <c r="A6628" i="8"/>
  <c r="A6629" i="8"/>
  <c r="A6630" i="8"/>
  <c r="A6631" i="8"/>
  <c r="A6632" i="8"/>
  <c r="A6633" i="8"/>
  <c r="A6634" i="8"/>
  <c r="A6635" i="8"/>
  <c r="A6636" i="8"/>
  <c r="A6637" i="8"/>
  <c r="A6638" i="8"/>
  <c r="A6639" i="8"/>
  <c r="A6640" i="8"/>
  <c r="A6641" i="8"/>
  <c r="A6642" i="8"/>
  <c r="A6643" i="8"/>
  <c r="A6644" i="8"/>
  <c r="A6645" i="8"/>
  <c r="A6646" i="8"/>
  <c r="A6647" i="8"/>
  <c r="A6648" i="8"/>
  <c r="A6649" i="8"/>
  <c r="A6650" i="8"/>
  <c r="A6651" i="8"/>
  <c r="A6652" i="8"/>
  <c r="A6653" i="8"/>
  <c r="A6654" i="8"/>
  <c r="A6655" i="8"/>
  <c r="A6656" i="8"/>
  <c r="A6657" i="8"/>
  <c r="A6658" i="8"/>
  <c r="A6659" i="8"/>
  <c r="A6660" i="8"/>
  <c r="A6661" i="8"/>
  <c r="A6662" i="8"/>
  <c r="A6663" i="8"/>
  <c r="A6664" i="8"/>
  <c r="A6665" i="8"/>
  <c r="A6666" i="8"/>
  <c r="A6667" i="8"/>
  <c r="A6668" i="8"/>
  <c r="A6669" i="8"/>
  <c r="A6670" i="8"/>
  <c r="A6671" i="8"/>
  <c r="A6672" i="8"/>
  <c r="A6673" i="8"/>
  <c r="A6674" i="8"/>
  <c r="A6675" i="8"/>
  <c r="A6676" i="8"/>
  <c r="A6677" i="8"/>
  <c r="A6678" i="8"/>
  <c r="A6679" i="8"/>
  <c r="A6680" i="8"/>
  <c r="A6681" i="8"/>
  <c r="A6682" i="8"/>
  <c r="A6683" i="8"/>
  <c r="A6684" i="8"/>
  <c r="A6685" i="8"/>
  <c r="A6686" i="8"/>
  <c r="A6687" i="8"/>
  <c r="A6688" i="8"/>
  <c r="A6689" i="8"/>
  <c r="A6690" i="8"/>
  <c r="A6691" i="8"/>
  <c r="A6692" i="8"/>
  <c r="A6693" i="8"/>
  <c r="A6694" i="8"/>
  <c r="A6695" i="8"/>
  <c r="A6696" i="8"/>
  <c r="A6697" i="8"/>
  <c r="A6698" i="8"/>
  <c r="A6699" i="8"/>
  <c r="A6700" i="8"/>
  <c r="A6701" i="8"/>
  <c r="A6702" i="8"/>
  <c r="A6703" i="8"/>
  <c r="A6704" i="8"/>
  <c r="A6705" i="8"/>
  <c r="A6706" i="8"/>
  <c r="A6707" i="8"/>
  <c r="A6708" i="8"/>
  <c r="A6709" i="8"/>
  <c r="A6710" i="8"/>
  <c r="A6711" i="8"/>
  <c r="A6712" i="8"/>
  <c r="A6713" i="8"/>
  <c r="A6714" i="8"/>
  <c r="A6715" i="8"/>
  <c r="A6716" i="8"/>
  <c r="A6717" i="8"/>
  <c r="A6718" i="8"/>
  <c r="A6719" i="8"/>
  <c r="A6720" i="8"/>
  <c r="A6721" i="8"/>
  <c r="A6722" i="8"/>
  <c r="A6723" i="8"/>
  <c r="A6724" i="8"/>
  <c r="A6725" i="8"/>
  <c r="A6726" i="8"/>
  <c r="A6727" i="8"/>
  <c r="A6728" i="8"/>
  <c r="A6729" i="8"/>
  <c r="A6730" i="8"/>
  <c r="A6731" i="8"/>
  <c r="A6732" i="8"/>
  <c r="A6733" i="8"/>
  <c r="A6734" i="8"/>
  <c r="A6735" i="8"/>
  <c r="A6736" i="8"/>
  <c r="A6737" i="8"/>
  <c r="A6738" i="8"/>
  <c r="A6739" i="8"/>
  <c r="A6740" i="8"/>
  <c r="A6741" i="8"/>
  <c r="A6742" i="8"/>
  <c r="A6743" i="8"/>
  <c r="A6744" i="8"/>
  <c r="A6745" i="8"/>
  <c r="A6746" i="8"/>
  <c r="A6747" i="8"/>
  <c r="A6748" i="8"/>
  <c r="A6749" i="8"/>
  <c r="A6750" i="8"/>
  <c r="A6751" i="8"/>
  <c r="A6752" i="8"/>
  <c r="A6753" i="8"/>
  <c r="A6754" i="8"/>
  <c r="A6755" i="8"/>
  <c r="A6756" i="8"/>
  <c r="A6757" i="8"/>
  <c r="A6758" i="8"/>
  <c r="A6759" i="8"/>
  <c r="A6760" i="8"/>
  <c r="A6761" i="8"/>
  <c r="A6762" i="8"/>
  <c r="A6763" i="8"/>
  <c r="A6764" i="8"/>
  <c r="A6765" i="8"/>
  <c r="A6766" i="8"/>
  <c r="A6767" i="8"/>
  <c r="A6768" i="8"/>
  <c r="A6769" i="8"/>
  <c r="A6770" i="8"/>
  <c r="A6771" i="8"/>
  <c r="A6772" i="8"/>
  <c r="A6773" i="8"/>
  <c r="A6774" i="8"/>
  <c r="K34" i="4" l="1"/>
  <c r="J34" i="4"/>
  <c r="K48" i="4"/>
  <c r="K47" i="4"/>
  <c r="K46" i="4"/>
  <c r="K45" i="4"/>
  <c r="K49" i="4"/>
  <c r="J48" i="4"/>
  <c r="J47" i="4"/>
  <c r="J46" i="4"/>
  <c r="J45" i="4"/>
  <c r="J49" i="4"/>
  <c r="J117" i="4"/>
  <c r="J115" i="4"/>
  <c r="J113" i="4"/>
  <c r="J111" i="4"/>
  <c r="J109" i="4"/>
  <c r="J107" i="4"/>
  <c r="J105" i="4"/>
  <c r="J118" i="4"/>
  <c r="J116" i="4"/>
  <c r="J114" i="4"/>
  <c r="J112" i="4"/>
  <c r="J110" i="4"/>
  <c r="J108" i="4"/>
  <c r="J106" i="4"/>
  <c r="J104" i="4"/>
  <c r="A5560" i="8"/>
  <c r="A5561" i="8"/>
  <c r="A5562" i="8"/>
  <c r="B5562" i="8"/>
  <c r="A5524" i="8" l="1"/>
  <c r="A5525" i="8"/>
  <c r="A5526" i="8"/>
  <c r="A5527" i="8"/>
  <c r="A5528" i="8"/>
  <c r="A5529" i="8"/>
  <c r="A5530" i="8"/>
  <c r="A5531" i="8"/>
  <c r="A5532" i="8"/>
  <c r="A5533" i="8"/>
  <c r="A5534" i="8"/>
  <c r="A5535" i="8"/>
  <c r="A5536" i="8"/>
  <c r="A5537" i="8"/>
  <c r="A5538" i="8"/>
  <c r="A5539" i="8"/>
  <c r="A5540" i="8"/>
  <c r="A5541" i="8"/>
  <c r="A5542" i="8"/>
  <c r="A5543" i="8"/>
  <c r="A5544" i="8"/>
  <c r="A5545" i="8"/>
  <c r="A5546" i="8"/>
  <c r="A5547" i="8"/>
  <c r="A5548" i="8"/>
  <c r="A5549" i="8"/>
  <c r="A5550" i="8"/>
  <c r="A5551" i="8"/>
  <c r="A5552" i="8"/>
  <c r="A5553" i="8"/>
  <c r="A5554" i="8"/>
  <c r="A5555" i="8"/>
  <c r="A5556" i="8"/>
  <c r="A5557" i="8"/>
  <c r="A5558" i="8"/>
  <c r="A5559" i="8"/>
  <c r="A5511" i="8"/>
  <c r="A5512" i="8"/>
  <c r="A5513" i="8"/>
  <c r="A5514" i="8"/>
  <c r="A5515" i="8"/>
  <c r="A5516" i="8"/>
  <c r="A5517" i="8"/>
  <c r="A5518" i="8"/>
  <c r="A5519" i="8"/>
  <c r="A5520" i="8"/>
  <c r="A5521" i="8"/>
  <c r="A5522" i="8"/>
  <c r="A5523" i="8"/>
  <c r="A5490" i="8"/>
  <c r="A5491" i="8"/>
  <c r="A5492" i="8"/>
  <c r="A5493" i="8"/>
  <c r="A5494" i="8"/>
  <c r="A5495" i="8"/>
  <c r="A5496" i="8"/>
  <c r="A5497" i="8"/>
  <c r="A5498" i="8"/>
  <c r="A5499" i="8"/>
  <c r="A5500" i="8"/>
  <c r="A5501" i="8"/>
  <c r="A5502" i="8"/>
  <c r="A5503" i="8"/>
  <c r="A5504" i="8"/>
  <c r="A5505" i="8"/>
  <c r="A5506" i="8"/>
  <c r="A5507" i="8"/>
  <c r="A5508" i="8"/>
  <c r="A5509" i="8"/>
  <c r="A5510" i="8"/>
  <c r="A5479" i="8"/>
  <c r="A5480" i="8"/>
  <c r="A5481" i="8"/>
  <c r="A5482" i="8"/>
  <c r="A5483" i="8"/>
  <c r="A5484" i="8"/>
  <c r="A5485" i="8"/>
  <c r="A5486" i="8"/>
  <c r="A5487" i="8"/>
  <c r="A5488" i="8"/>
  <c r="A5489" i="8"/>
  <c r="A5473" i="8"/>
  <c r="A5474" i="8"/>
  <c r="A5475" i="8"/>
  <c r="A5476" i="8"/>
  <c r="A5477" i="8"/>
  <c r="A5478" i="8"/>
  <c r="A5451" i="8"/>
  <c r="A5452" i="8"/>
  <c r="A5453" i="8"/>
  <c r="A5454" i="8"/>
  <c r="A5455" i="8"/>
  <c r="A5456" i="8"/>
  <c r="A5457" i="8"/>
  <c r="A5458" i="8"/>
  <c r="A5459" i="8"/>
  <c r="A5460" i="8"/>
  <c r="A5461" i="8"/>
  <c r="A5462" i="8"/>
  <c r="A5463" i="8"/>
  <c r="A5464" i="8"/>
  <c r="A5465" i="8"/>
  <c r="A5466" i="8"/>
  <c r="A5467" i="8"/>
  <c r="A5468" i="8"/>
  <c r="B5468" i="8"/>
  <c r="A5469" i="8"/>
  <c r="A5470" i="8"/>
  <c r="A5471" i="8"/>
  <c r="A5472" i="8"/>
  <c r="A5395" i="8" l="1"/>
  <c r="A5396" i="8"/>
  <c r="A5397" i="8"/>
  <c r="A5398" i="8"/>
  <c r="A5399" i="8"/>
  <c r="A5400" i="8"/>
  <c r="A5401" i="8"/>
  <c r="A5402" i="8"/>
  <c r="A5403" i="8"/>
  <c r="A5404" i="8"/>
  <c r="A5405" i="8"/>
  <c r="A5406" i="8"/>
  <c r="A5407" i="8"/>
  <c r="A5408" i="8"/>
  <c r="A5409" i="8"/>
  <c r="A5410" i="8"/>
  <c r="A5411" i="8"/>
  <c r="A5412" i="8"/>
  <c r="B5412" i="8"/>
  <c r="A5413" i="8"/>
  <c r="A5414" i="8"/>
  <c r="A5415" i="8"/>
  <c r="A5416" i="8"/>
  <c r="A5417" i="8"/>
  <c r="A5418" i="8"/>
  <c r="A5419" i="8"/>
  <c r="A5420" i="8"/>
  <c r="A5421" i="8"/>
  <c r="A5422" i="8"/>
  <c r="A5423" i="8"/>
  <c r="A5424" i="8"/>
  <c r="A5425" i="8"/>
  <c r="A5426" i="8"/>
  <c r="A5427" i="8"/>
  <c r="A5428" i="8"/>
  <c r="A5429" i="8"/>
  <c r="A5430" i="8"/>
  <c r="A5431" i="8"/>
  <c r="B5431" i="8"/>
  <c r="A5432" i="8"/>
  <c r="A5433" i="8"/>
  <c r="A5434" i="8"/>
  <c r="A5435" i="8"/>
  <c r="A5436" i="8"/>
  <c r="A5437" i="8"/>
  <c r="A5438" i="8"/>
  <c r="A5439" i="8"/>
  <c r="A5440" i="8"/>
  <c r="A5441" i="8"/>
  <c r="A5442" i="8"/>
  <c r="A5443" i="8"/>
  <c r="A5444" i="8"/>
  <c r="A5445" i="8"/>
  <c r="A5446" i="8"/>
  <c r="A5447" i="8"/>
  <c r="A5448" i="8"/>
  <c r="A5449" i="8"/>
  <c r="A5450" i="8"/>
  <c r="A5359" i="8"/>
  <c r="A5360" i="8"/>
  <c r="A5361" i="8"/>
  <c r="A5362" i="8"/>
  <c r="A5363" i="8"/>
  <c r="A5364" i="8"/>
  <c r="A5365" i="8"/>
  <c r="A5366" i="8"/>
  <c r="A5367" i="8"/>
  <c r="A5368" i="8"/>
  <c r="A5369" i="8"/>
  <c r="A5370" i="8"/>
  <c r="A5371" i="8"/>
  <c r="A5372" i="8"/>
  <c r="A5373" i="8"/>
  <c r="A5374" i="8"/>
  <c r="A5375" i="8"/>
  <c r="B5375" i="8"/>
  <c r="A5376" i="8"/>
  <c r="A5377" i="8"/>
  <c r="A5378" i="8"/>
  <c r="A5379" i="8"/>
  <c r="A5380" i="8"/>
  <c r="A5381" i="8"/>
  <c r="A5382" i="8"/>
  <c r="A5383" i="8"/>
  <c r="A5384" i="8"/>
  <c r="A5385" i="8"/>
  <c r="A5386" i="8"/>
  <c r="A5387" i="8"/>
  <c r="A5388" i="8"/>
  <c r="A5389" i="8"/>
  <c r="A5390" i="8"/>
  <c r="A5391" i="8"/>
  <c r="A5392" i="8"/>
  <c r="A5393" i="8"/>
  <c r="A5394" i="8"/>
  <c r="A5339" i="8" l="1"/>
  <c r="A5340" i="8"/>
  <c r="A5341" i="8"/>
  <c r="B5341" i="8"/>
  <c r="A5342" i="8"/>
  <c r="A5343" i="8"/>
  <c r="A5344" i="8"/>
  <c r="A5345" i="8"/>
  <c r="A5346" i="8"/>
  <c r="A5347" i="8"/>
  <c r="A5348" i="8"/>
  <c r="A5349" i="8"/>
  <c r="A5350" i="8"/>
  <c r="A5351" i="8"/>
  <c r="A5352" i="8"/>
  <c r="A5353" i="8"/>
  <c r="A5354" i="8"/>
  <c r="A5355" i="8"/>
  <c r="A5356" i="8"/>
  <c r="B5356" i="8"/>
  <c r="A5357" i="8"/>
  <c r="A5358" i="8"/>
  <c r="A5283" i="8"/>
  <c r="A5284" i="8"/>
  <c r="A5285" i="8"/>
  <c r="B5285" i="8"/>
  <c r="A5286" i="8"/>
  <c r="A5287" i="8"/>
  <c r="A5288" i="8"/>
  <c r="A5289" i="8"/>
  <c r="A5290" i="8"/>
  <c r="A5291" i="8"/>
  <c r="A5292" i="8"/>
  <c r="A5293" i="8"/>
  <c r="A5294" i="8"/>
  <c r="A5295" i="8"/>
  <c r="A5296" i="8"/>
  <c r="A5297" i="8"/>
  <c r="A5298" i="8"/>
  <c r="A5299" i="8"/>
  <c r="A5300" i="8"/>
  <c r="A5301" i="8"/>
  <c r="A5302" i="8"/>
  <c r="A5303" i="8"/>
  <c r="A5304" i="8"/>
  <c r="A5305" i="8"/>
  <c r="A5306" i="8"/>
  <c r="A5307" i="8"/>
  <c r="A5308" i="8"/>
  <c r="A5309" i="8"/>
  <c r="A5310" i="8"/>
  <c r="A5311" i="8"/>
  <c r="A5312" i="8"/>
  <c r="A5313" i="8"/>
  <c r="A5314" i="8"/>
  <c r="A5315" i="8"/>
  <c r="A5316" i="8"/>
  <c r="A5317" i="8"/>
  <c r="A5318" i="8"/>
  <c r="A5319" i="8"/>
  <c r="B5319" i="8"/>
  <c r="A5320" i="8"/>
  <c r="A5321" i="8"/>
  <c r="A5322" i="8"/>
  <c r="A5323" i="8"/>
  <c r="A5324" i="8"/>
  <c r="A5325" i="8"/>
  <c r="A5326" i="8"/>
  <c r="A5327" i="8"/>
  <c r="A5328" i="8"/>
  <c r="A5329" i="8"/>
  <c r="A5330" i="8"/>
  <c r="A5331" i="8"/>
  <c r="A5332" i="8"/>
  <c r="A5333" i="8"/>
  <c r="A5334" i="8"/>
  <c r="A5335" i="8"/>
  <c r="A5336" i="8"/>
  <c r="A5337" i="8"/>
  <c r="A5338" i="8"/>
  <c r="Q40" i="4" l="1"/>
  <c r="Q41" i="4"/>
  <c r="Q42" i="4"/>
  <c r="Q43" i="4"/>
  <c r="Q44" i="4"/>
  <c r="Q45" i="4"/>
  <c r="Q46" i="4"/>
  <c r="Q47" i="4"/>
  <c r="Q48" i="4"/>
  <c r="Q49" i="4"/>
  <c r="I50" i="4"/>
  <c r="Q50" i="4"/>
  <c r="I51" i="4"/>
  <c r="Q51" i="4"/>
  <c r="I52" i="4"/>
  <c r="Q52" i="4"/>
  <c r="I53" i="4"/>
  <c r="Q53" i="4"/>
  <c r="I54" i="4"/>
  <c r="Q54" i="4"/>
  <c r="I55" i="4"/>
  <c r="Q55" i="4"/>
  <c r="I56" i="4"/>
  <c r="Q56" i="4"/>
  <c r="I57" i="4"/>
  <c r="Q57" i="4"/>
  <c r="I58" i="4"/>
  <c r="Q58" i="4"/>
  <c r="I59" i="4"/>
  <c r="Q59" i="4"/>
  <c r="I60" i="4"/>
  <c r="Q60" i="4"/>
  <c r="I61" i="4"/>
  <c r="Q61" i="4"/>
  <c r="I62" i="4"/>
  <c r="Q62" i="4"/>
  <c r="I63" i="4"/>
  <c r="Q63" i="4"/>
  <c r="A5231" i="8"/>
  <c r="A5232" i="8"/>
  <c r="A5233" i="8"/>
  <c r="A5234" i="8"/>
  <c r="A5235" i="8"/>
  <c r="A5236" i="8"/>
  <c r="A5237" i="8"/>
  <c r="A5238" i="8"/>
  <c r="A5239" i="8"/>
  <c r="A5240" i="8"/>
  <c r="A5241" i="8"/>
  <c r="A5242" i="8"/>
  <c r="A5243" i="8"/>
  <c r="A5244" i="8"/>
  <c r="B5244" i="8"/>
  <c r="A5245" i="8"/>
  <c r="A5246" i="8"/>
  <c r="A5247" i="8"/>
  <c r="A5248" i="8"/>
  <c r="A5249" i="8"/>
  <c r="A5250" i="8"/>
  <c r="A5251" i="8"/>
  <c r="A5252" i="8"/>
  <c r="A5253" i="8"/>
  <c r="A5254" i="8"/>
  <c r="A5255" i="8"/>
  <c r="A5256" i="8"/>
  <c r="A5257" i="8"/>
  <c r="A5258" i="8"/>
  <c r="A5259" i="8"/>
  <c r="A5260" i="8"/>
  <c r="A5261" i="8"/>
  <c r="A5262" i="8"/>
  <c r="A5263" i="8"/>
  <c r="B5263" i="8"/>
  <c r="A5264" i="8"/>
  <c r="A5265" i="8"/>
  <c r="A5266" i="8"/>
  <c r="A5267" i="8"/>
  <c r="A5268" i="8"/>
  <c r="A5269" i="8"/>
  <c r="A5270" i="8"/>
  <c r="A5271" i="8"/>
  <c r="A5272" i="8"/>
  <c r="A5273" i="8"/>
  <c r="A5274" i="8"/>
  <c r="A5275" i="8"/>
  <c r="A5276" i="8"/>
  <c r="A5277" i="8"/>
  <c r="A5278" i="8"/>
  <c r="A5279" i="8"/>
  <c r="A5280" i="8"/>
  <c r="A5281" i="8"/>
  <c r="A5282" i="8"/>
  <c r="A5220" i="8" l="1"/>
  <c r="A5221" i="8"/>
  <c r="A5222" i="8"/>
  <c r="A5223" i="8"/>
  <c r="A5224" i="8"/>
  <c r="A5225" i="8"/>
  <c r="A5226" i="8"/>
  <c r="A5227" i="8"/>
  <c r="A5228" i="8"/>
  <c r="A5229" i="8"/>
  <c r="A5230" i="8"/>
  <c r="A5198" i="8" l="1"/>
  <c r="A5199" i="8"/>
  <c r="A5200" i="8"/>
  <c r="A5201" i="8"/>
  <c r="A5202" i="8"/>
  <c r="A5203" i="8"/>
  <c r="A5204" i="8"/>
  <c r="A5205" i="8"/>
  <c r="A5206" i="8"/>
  <c r="A5207" i="8"/>
  <c r="A5208" i="8"/>
  <c r="A5209" i="8"/>
  <c r="A5210" i="8"/>
  <c r="A5211" i="8"/>
  <c r="A5212" i="8"/>
  <c r="A5213" i="8"/>
  <c r="A5214" i="8"/>
  <c r="A5215" i="8"/>
  <c r="A5216" i="8"/>
  <c r="A5217" i="8"/>
  <c r="A5218" i="8"/>
  <c r="A5219" i="8"/>
  <c r="A5152" i="8"/>
  <c r="A5153" i="8"/>
  <c r="A5154" i="8"/>
  <c r="A5155" i="8"/>
  <c r="A5156" i="8"/>
  <c r="A5157" i="8"/>
  <c r="B5157" i="8"/>
  <c r="A5158" i="8"/>
  <c r="A5159" i="8"/>
  <c r="A5160" i="8"/>
  <c r="A5161" i="8"/>
  <c r="A5162" i="8"/>
  <c r="A5163" i="8"/>
  <c r="A5164" i="8"/>
  <c r="A5165" i="8"/>
  <c r="A5166" i="8"/>
  <c r="A5167" i="8"/>
  <c r="A5168" i="8"/>
  <c r="A5169" i="8"/>
  <c r="A5170" i="8"/>
  <c r="A5171" i="8"/>
  <c r="A5172" i="8"/>
  <c r="A5173" i="8"/>
  <c r="A5174" i="8"/>
  <c r="A5175" i="8"/>
  <c r="A5176" i="8"/>
  <c r="A5177" i="8"/>
  <c r="A5178" i="8"/>
  <c r="A5179" i="8"/>
  <c r="A5180" i="8"/>
  <c r="A5181" i="8"/>
  <c r="A5182" i="8"/>
  <c r="A5183" i="8"/>
  <c r="A5184" i="8"/>
  <c r="A5185" i="8"/>
  <c r="A5186" i="8"/>
  <c r="A5187" i="8"/>
  <c r="A5188" i="8"/>
  <c r="A5189" i="8"/>
  <c r="A5190" i="8"/>
  <c r="A5191" i="8"/>
  <c r="A5192" i="8"/>
  <c r="A5193" i="8"/>
  <c r="A5194" i="8"/>
  <c r="A5195" i="8"/>
  <c r="A5196" i="8"/>
  <c r="A5197" i="8"/>
  <c r="A5149" i="8" l="1"/>
  <c r="A5150" i="8"/>
  <c r="A5151" i="8"/>
  <c r="Q34" i="4"/>
  <c r="Q35" i="4"/>
  <c r="Q36" i="4"/>
  <c r="Q37" i="4"/>
  <c r="Q38" i="4"/>
  <c r="Q39" i="4"/>
  <c r="A5131" i="8" l="1"/>
  <c r="A5132" i="8"/>
  <c r="A5133" i="8"/>
  <c r="K58" i="4" s="1"/>
  <c r="A5134" i="8"/>
  <c r="A5135" i="8"/>
  <c r="B5135" i="8"/>
  <c r="A5136" i="8"/>
  <c r="A5137" i="8"/>
  <c r="A5138" i="8"/>
  <c r="A5139" i="8"/>
  <c r="A5140" i="8"/>
  <c r="A5141" i="8"/>
  <c r="A5142" i="8"/>
  <c r="A5143" i="8"/>
  <c r="A5144" i="8"/>
  <c r="A5145" i="8"/>
  <c r="A5146" i="8"/>
  <c r="A5147" i="8"/>
  <c r="A5148" i="8"/>
  <c r="A5122" i="8" l="1"/>
  <c r="A5123" i="8"/>
  <c r="A5124" i="8"/>
  <c r="A5125" i="8"/>
  <c r="A5126" i="8"/>
  <c r="A5127" i="8"/>
  <c r="A5128" i="8"/>
  <c r="A5129" i="8"/>
  <c r="A5130" i="8"/>
  <c r="A5071" i="8" l="1"/>
  <c r="A5072" i="8"/>
  <c r="A5073" i="8"/>
  <c r="B5073" i="8"/>
  <c r="A5074" i="8"/>
  <c r="A5075" i="8"/>
  <c r="A5076" i="8"/>
  <c r="A5077" i="8"/>
  <c r="A5078" i="8"/>
  <c r="A5079" i="8"/>
  <c r="A5080" i="8"/>
  <c r="A5081" i="8"/>
  <c r="A5082" i="8"/>
  <c r="A5083" i="8"/>
  <c r="A5084" i="8"/>
  <c r="A5085" i="8"/>
  <c r="A5086" i="8"/>
  <c r="A5087" i="8"/>
  <c r="A5088" i="8"/>
  <c r="A5089" i="8"/>
  <c r="A5090" i="8"/>
  <c r="A5091" i="8"/>
  <c r="B5091" i="8"/>
  <c r="A5092" i="8"/>
  <c r="A5093" i="8"/>
  <c r="A5094" i="8"/>
  <c r="A5095" i="8"/>
  <c r="A5096" i="8"/>
  <c r="A5097" i="8"/>
  <c r="A5098" i="8"/>
  <c r="A5099" i="8" l="1"/>
  <c r="A5100" i="8"/>
  <c r="A5101" i="8"/>
  <c r="A5102" i="8"/>
  <c r="A5103" i="8"/>
  <c r="A5104" i="8"/>
  <c r="A5105" i="8"/>
  <c r="A5106" i="8"/>
  <c r="A5107" i="8"/>
  <c r="A5108" i="8"/>
  <c r="A5109" i="8"/>
  <c r="A5110" i="8"/>
  <c r="A5111" i="8"/>
  <c r="B5111" i="8"/>
  <c r="A5112" i="8"/>
  <c r="A5113" i="8"/>
  <c r="A5114" i="8"/>
  <c r="A5115" i="8"/>
  <c r="A5116" i="8"/>
  <c r="A5117" i="8"/>
  <c r="A5118" i="8"/>
  <c r="A5119" i="8"/>
  <c r="A5120" i="8"/>
  <c r="A5121" i="8"/>
  <c r="A5040" i="8" l="1"/>
  <c r="A5041" i="8"/>
  <c r="A5042" i="8"/>
  <c r="A5043" i="8"/>
  <c r="A5044" i="8"/>
  <c r="A5045" i="8"/>
  <c r="A5046" i="8"/>
  <c r="A5047" i="8"/>
  <c r="A5048" i="8"/>
  <c r="A5049" i="8"/>
  <c r="A5050" i="8"/>
  <c r="A5051" i="8"/>
  <c r="A5052" i="8"/>
  <c r="B5052" i="8"/>
  <c r="A5053" i="8"/>
  <c r="A5054" i="8"/>
  <c r="A5055" i="8"/>
  <c r="A5056" i="8"/>
  <c r="A5057" i="8"/>
  <c r="A5058" i="8"/>
  <c r="A5059" i="8"/>
  <c r="A5060" i="8"/>
  <c r="A5061" i="8"/>
  <c r="A5062" i="8"/>
  <c r="A5063" i="8"/>
  <c r="A5064" i="8"/>
  <c r="A5065" i="8"/>
  <c r="A5066" i="8"/>
  <c r="A5067" i="8"/>
  <c r="A5068" i="8"/>
  <c r="A5069" i="8"/>
  <c r="A5070" i="8"/>
  <c r="A5013" i="8" l="1"/>
  <c r="A5014" i="8"/>
  <c r="A5015" i="8"/>
  <c r="A5016" i="8"/>
  <c r="B5016" i="8"/>
  <c r="A5017" i="8"/>
  <c r="A5018" i="8"/>
  <c r="A5019" i="8"/>
  <c r="A5020" i="8"/>
  <c r="A5021" i="8"/>
  <c r="A5022" i="8"/>
  <c r="A5023" i="8"/>
  <c r="A5024" i="8"/>
  <c r="A5025" i="8"/>
  <c r="A5026" i="8"/>
  <c r="A5027" i="8"/>
  <c r="A5028" i="8"/>
  <c r="A5029" i="8"/>
  <c r="A5030" i="8"/>
  <c r="A5031" i="8"/>
  <c r="A5032" i="8"/>
  <c r="B5032" i="8"/>
  <c r="A5033" i="8"/>
  <c r="A5034" i="8"/>
  <c r="A5035" i="8"/>
  <c r="A5036" i="8"/>
  <c r="A5037" i="8"/>
  <c r="A5038" i="8"/>
  <c r="A5039" i="8"/>
  <c r="A4981" i="8" l="1"/>
  <c r="A4982" i="8"/>
  <c r="A4983" i="8"/>
  <c r="A4984" i="8"/>
  <c r="A4985" i="8"/>
  <c r="A4986" i="8"/>
  <c r="A4987" i="8"/>
  <c r="A4988" i="8"/>
  <c r="A4989" i="8"/>
  <c r="A4990" i="8"/>
  <c r="A4991" i="8"/>
  <c r="A4992" i="8"/>
  <c r="A4993" i="8"/>
  <c r="B4993" i="8"/>
  <c r="A4994" i="8"/>
  <c r="A4995" i="8"/>
  <c r="A4996" i="8"/>
  <c r="A4997" i="8"/>
  <c r="A4998" i="8"/>
  <c r="A4999" i="8"/>
  <c r="A5000" i="8"/>
  <c r="A5001" i="8"/>
  <c r="A5002" i="8"/>
  <c r="A5003" i="8"/>
  <c r="A5004" i="8"/>
  <c r="A5005" i="8"/>
  <c r="A5006" i="8"/>
  <c r="A5007" i="8"/>
  <c r="A5008" i="8"/>
  <c r="A5009" i="8"/>
  <c r="A5010" i="8"/>
  <c r="A5011" i="8"/>
  <c r="A5012" i="8"/>
  <c r="A4956" i="8" l="1"/>
  <c r="A4957" i="8"/>
  <c r="A4958" i="8"/>
  <c r="A4959" i="8"/>
  <c r="A4960" i="8"/>
  <c r="A4961" i="8"/>
  <c r="A4962" i="8"/>
  <c r="A4963" i="8"/>
  <c r="A4964" i="8"/>
  <c r="A4965" i="8"/>
  <c r="A4966" i="8"/>
  <c r="A4967" i="8"/>
  <c r="A4968" i="8"/>
  <c r="A4969" i="8"/>
  <c r="A4970" i="8"/>
  <c r="A4971" i="8"/>
  <c r="A4972" i="8"/>
  <c r="A4973" i="8"/>
  <c r="A4974" i="8"/>
  <c r="B4974" i="8"/>
  <c r="A4975" i="8"/>
  <c r="A4976" i="8"/>
  <c r="A4977" i="8"/>
  <c r="A4978" i="8"/>
  <c r="A4979" i="8"/>
  <c r="A4980" i="8"/>
  <c r="Q89" i="4" l="1"/>
  <c r="Q90" i="4"/>
  <c r="Q91" i="4"/>
  <c r="Q92" i="4"/>
  <c r="Q93" i="4"/>
  <c r="Q94" i="4"/>
  <c r="Q95" i="4"/>
  <c r="Q96" i="4"/>
  <c r="Q97" i="4"/>
  <c r="Q98" i="4"/>
  <c r="Q99" i="4"/>
  <c r="Q100" i="4"/>
  <c r="Q101" i="4"/>
  <c r="Q102" i="4"/>
  <c r="Q103" i="4"/>
  <c r="A4953" i="8" l="1"/>
  <c r="A4954" i="8"/>
  <c r="A4955" i="8"/>
  <c r="A4926" i="8"/>
  <c r="A4927" i="8"/>
  <c r="A4928" i="8"/>
  <c r="A4929" i="8"/>
  <c r="A4930" i="8"/>
  <c r="A4931" i="8"/>
  <c r="A4932" i="8"/>
  <c r="A4933" i="8"/>
  <c r="A4934" i="8"/>
  <c r="A4935" i="8"/>
  <c r="A4936" i="8"/>
  <c r="B4936" i="8"/>
  <c r="A4937" i="8"/>
  <c r="A4938" i="8"/>
  <c r="A4939" i="8"/>
  <c r="A4940" i="8"/>
  <c r="A4941" i="8"/>
  <c r="A4942" i="8"/>
  <c r="A4943" i="8"/>
  <c r="A4944" i="8"/>
  <c r="A4945" i="8"/>
  <c r="A4946" i="8"/>
  <c r="A4947" i="8"/>
  <c r="A4948" i="8"/>
  <c r="A4949" i="8"/>
  <c r="A4950" i="8"/>
  <c r="A4951" i="8"/>
  <c r="A4952" i="8"/>
  <c r="A4923" i="8"/>
  <c r="A4924" i="8"/>
  <c r="A4925" i="8"/>
  <c r="A4898" i="8" l="1"/>
  <c r="A4899" i="8"/>
  <c r="A4900" i="8"/>
  <c r="B4900" i="8"/>
  <c r="A4901" i="8"/>
  <c r="A4902" i="8"/>
  <c r="A4903" i="8"/>
  <c r="A4904" i="8"/>
  <c r="A4905" i="8"/>
  <c r="A4906" i="8"/>
  <c r="A4907" i="8"/>
  <c r="A4908" i="8"/>
  <c r="A4909" i="8"/>
  <c r="A4910" i="8"/>
  <c r="A4911" i="8"/>
  <c r="A4912" i="8"/>
  <c r="A4913" i="8"/>
  <c r="A4914" i="8"/>
  <c r="A4915" i="8"/>
  <c r="A4916" i="8"/>
  <c r="A4917" i="8"/>
  <c r="B4917" i="8"/>
  <c r="A4918" i="8"/>
  <c r="A4919" i="8"/>
  <c r="A4920" i="8"/>
  <c r="A4921" i="8"/>
  <c r="A4922" i="8"/>
  <c r="A4889" i="8" l="1"/>
  <c r="A4890" i="8"/>
  <c r="A4891" i="8"/>
  <c r="A4892" i="8"/>
  <c r="A4893" i="8"/>
  <c r="A4894" i="8"/>
  <c r="A4895" i="8"/>
  <c r="A4896" i="8"/>
  <c r="A4897" i="8"/>
  <c r="A4877" i="8" l="1"/>
  <c r="A4878" i="8"/>
  <c r="B4878" i="8"/>
  <c r="A4879" i="8"/>
  <c r="A4880" i="8"/>
  <c r="A4881" i="8"/>
  <c r="A4882" i="8"/>
  <c r="A4883" i="8"/>
  <c r="A4884" i="8"/>
  <c r="A4885" i="8"/>
  <c r="A4886" i="8"/>
  <c r="A4887" i="8"/>
  <c r="A4888" i="8"/>
  <c r="A4865" i="8"/>
  <c r="A4866" i="8"/>
  <c r="A4867" i="8"/>
  <c r="A4868" i="8"/>
  <c r="A4869" i="8"/>
  <c r="A4870" i="8"/>
  <c r="A4871" i="8"/>
  <c r="A4872" i="8"/>
  <c r="A4873" i="8"/>
  <c r="A4874" i="8"/>
  <c r="A4875" i="8"/>
  <c r="A4876" i="8"/>
  <c r="A4849" i="8" l="1"/>
  <c r="A4850" i="8"/>
  <c r="A4851" i="8"/>
  <c r="A4852" i="8"/>
  <c r="A4853" i="8"/>
  <c r="A4854" i="8"/>
  <c r="A4855" i="8"/>
  <c r="A4856" i="8"/>
  <c r="A4857" i="8"/>
  <c r="A4858" i="8"/>
  <c r="A4859" i="8"/>
  <c r="B4859" i="8"/>
  <c r="A4860" i="8"/>
  <c r="A4861" i="8"/>
  <c r="A4862" i="8"/>
  <c r="A4863" i="8"/>
  <c r="A4864" i="8"/>
  <c r="A4838" i="8"/>
  <c r="A4839" i="8"/>
  <c r="A4840" i="8"/>
  <c r="A4841" i="8"/>
  <c r="B4841" i="8"/>
  <c r="A4842" i="8"/>
  <c r="A4843" i="8"/>
  <c r="A4844" i="8"/>
  <c r="A4845" i="8"/>
  <c r="A4846" i="8"/>
  <c r="A4847" i="8"/>
  <c r="A4848" i="8"/>
  <c r="A4799" i="8" l="1"/>
  <c r="A4800" i="8"/>
  <c r="A4801" i="8"/>
  <c r="A4802" i="8"/>
  <c r="A4803" i="8"/>
  <c r="A4804" i="8"/>
  <c r="A4805" i="8"/>
  <c r="A4806" i="8"/>
  <c r="A4807" i="8"/>
  <c r="A4808" i="8"/>
  <c r="A4809" i="8"/>
  <c r="A4810" i="8"/>
  <c r="A4811" i="8"/>
  <c r="A4812" i="8"/>
  <c r="A4813" i="8"/>
  <c r="A4814" i="8"/>
  <c r="A4815" i="8"/>
  <c r="A4816" i="8"/>
  <c r="A4817" i="8"/>
  <c r="A4818" i="8"/>
  <c r="B4818" i="8"/>
  <c r="A4819" i="8"/>
  <c r="A4820" i="8"/>
  <c r="A4821" i="8"/>
  <c r="A4822" i="8"/>
  <c r="A4823" i="8"/>
  <c r="A4824" i="8"/>
  <c r="A4825" i="8"/>
  <c r="A4826" i="8"/>
  <c r="A4827" i="8"/>
  <c r="A4828" i="8"/>
  <c r="A4829" i="8"/>
  <c r="A4830" i="8"/>
  <c r="A4831" i="8"/>
  <c r="A4832" i="8"/>
  <c r="A4833" i="8"/>
  <c r="A4834" i="8"/>
  <c r="A4835" i="8"/>
  <c r="A4836" i="8"/>
  <c r="A4837" i="8"/>
  <c r="A4779" i="8" l="1"/>
  <c r="A4780" i="8"/>
  <c r="A4781" i="8"/>
  <c r="A4782" i="8"/>
  <c r="A4783" i="8"/>
  <c r="A4784" i="8"/>
  <c r="A4785" i="8"/>
  <c r="A4786" i="8"/>
  <c r="A4787" i="8"/>
  <c r="A4788" i="8"/>
  <c r="A4789" i="8"/>
  <c r="A4790" i="8"/>
  <c r="A4791" i="8"/>
  <c r="A4792" i="8"/>
  <c r="A4793" i="8"/>
  <c r="A4794" i="8"/>
  <c r="A4795" i="8"/>
  <c r="A4796" i="8"/>
  <c r="A4797" i="8"/>
  <c r="A4798" i="8"/>
  <c r="A4749" i="8" l="1"/>
  <c r="A4750" i="8"/>
  <c r="A4751" i="8"/>
  <c r="A4752" i="8"/>
  <c r="A4753" i="8"/>
  <c r="A4754" i="8"/>
  <c r="A4755" i="8"/>
  <c r="A4756" i="8"/>
  <c r="A4757" i="8"/>
  <c r="A4758" i="8"/>
  <c r="A4759" i="8"/>
  <c r="B4759" i="8"/>
  <c r="A4760" i="8"/>
  <c r="A4761" i="8"/>
  <c r="A4762" i="8"/>
  <c r="A4763" i="8"/>
  <c r="A4764" i="8"/>
  <c r="A4765" i="8"/>
  <c r="A4766" i="8"/>
  <c r="A4767" i="8"/>
  <c r="A4768" i="8"/>
  <c r="A4769" i="8"/>
  <c r="A4770" i="8"/>
  <c r="A4771" i="8"/>
  <c r="A4772" i="8"/>
  <c r="A4773" i="8"/>
  <c r="A4774" i="8"/>
  <c r="A4775" i="8"/>
  <c r="A4776" i="8"/>
  <c r="A4777" i="8"/>
  <c r="A4778" i="8"/>
  <c r="A4724" i="8" l="1"/>
  <c r="A4725" i="8"/>
  <c r="A4726" i="8"/>
  <c r="A4727" i="8"/>
  <c r="A4728" i="8"/>
  <c r="A4729" i="8"/>
  <c r="A4730" i="8"/>
  <c r="A4731" i="8"/>
  <c r="A4732" i="8"/>
  <c r="A4733" i="8"/>
  <c r="A4734" i="8"/>
  <c r="A4735" i="8"/>
  <c r="A4736" i="8"/>
  <c r="A4737" i="8"/>
  <c r="A4738" i="8"/>
  <c r="A4739" i="8"/>
  <c r="A4740" i="8"/>
  <c r="A4741" i="8"/>
  <c r="A4742" i="8"/>
  <c r="A4743" i="8"/>
  <c r="A4744" i="8"/>
  <c r="A4745" i="8"/>
  <c r="A4746" i="8"/>
  <c r="A4747" i="8"/>
  <c r="A4748" i="8"/>
  <c r="K15" i="4" l="1"/>
  <c r="J15" i="4"/>
  <c r="A4708" i="8"/>
  <c r="A4709" i="8"/>
  <c r="A4710" i="8"/>
  <c r="A4711" i="8"/>
  <c r="A4712" i="8"/>
  <c r="A4713" i="8"/>
  <c r="A4714" i="8"/>
  <c r="A4715" i="8"/>
  <c r="A4716" i="8"/>
  <c r="A4717" i="8"/>
  <c r="A4718" i="8"/>
  <c r="A4719" i="8"/>
  <c r="A4720" i="8"/>
  <c r="A4721" i="8"/>
  <c r="A4722" i="8"/>
  <c r="A4723" i="8"/>
  <c r="A4689" i="8"/>
  <c r="A4690" i="8"/>
  <c r="A4691" i="8"/>
  <c r="A4692" i="8"/>
  <c r="A4693" i="8"/>
  <c r="A4694" i="8"/>
  <c r="A4695" i="8"/>
  <c r="A4696" i="8"/>
  <c r="A4697" i="8"/>
  <c r="A4698" i="8"/>
  <c r="A4699" i="8"/>
  <c r="A4700" i="8"/>
  <c r="A4701" i="8"/>
  <c r="A4702" i="8"/>
  <c r="A4703" i="8"/>
  <c r="A4704" i="8"/>
  <c r="A4705" i="8"/>
  <c r="A4706" i="8"/>
  <c r="A4707" i="8"/>
  <c r="A4666" i="8" l="1"/>
  <c r="A4667" i="8"/>
  <c r="A4668" i="8"/>
  <c r="A4669" i="8"/>
  <c r="A4670" i="8"/>
  <c r="A4671" i="8"/>
  <c r="A4672" i="8"/>
  <c r="A4673" i="8"/>
  <c r="A4674" i="8"/>
  <c r="A4675" i="8"/>
  <c r="A4676" i="8"/>
  <c r="A4677" i="8"/>
  <c r="A4678" i="8"/>
  <c r="A4679" i="8"/>
  <c r="A4680" i="8"/>
  <c r="A4681" i="8"/>
  <c r="A4682" i="8"/>
  <c r="A4683" i="8"/>
  <c r="A4684" i="8"/>
  <c r="A4685" i="8"/>
  <c r="A4686" i="8"/>
  <c r="A4687" i="8"/>
  <c r="A4688" i="8"/>
  <c r="A4663" i="8" l="1"/>
  <c r="A4664" i="8"/>
  <c r="A4665" i="8"/>
  <c r="A4643" i="8" l="1"/>
  <c r="A4644" i="8"/>
  <c r="A4645" i="8"/>
  <c r="A4646" i="8"/>
  <c r="A4647" i="8"/>
  <c r="A4648" i="8"/>
  <c r="B4648" i="8"/>
  <c r="A4649" i="8"/>
  <c r="A4650" i="8"/>
  <c r="A4651" i="8"/>
  <c r="A4652" i="8"/>
  <c r="A4653" i="8"/>
  <c r="A4654" i="8"/>
  <c r="A4655" i="8"/>
  <c r="A4656" i="8"/>
  <c r="A4657" i="8"/>
  <c r="A4658" i="8"/>
  <c r="A4659" i="8"/>
  <c r="A4660" i="8"/>
  <c r="A4661" i="8"/>
  <c r="A4662" i="8"/>
  <c r="A4608" i="8"/>
  <c r="A4609" i="8"/>
  <c r="A4610" i="8"/>
  <c r="A4611" i="8"/>
  <c r="A4612" i="8"/>
  <c r="A4613" i="8"/>
  <c r="A4614" i="8"/>
  <c r="A4615" i="8"/>
  <c r="A4616" i="8"/>
  <c r="A4617" i="8"/>
  <c r="A4618" i="8"/>
  <c r="A4619" i="8"/>
  <c r="A4620" i="8"/>
  <c r="A4621" i="8"/>
  <c r="A4622" i="8"/>
  <c r="A4623" i="8"/>
  <c r="A4624" i="8"/>
  <c r="A4625" i="8"/>
  <c r="A4626" i="8"/>
  <c r="A4627" i="8"/>
  <c r="A4628" i="8"/>
  <c r="A4629" i="8"/>
  <c r="A4630" i="8"/>
  <c r="A4631" i="8"/>
  <c r="A4632" i="8"/>
  <c r="A4633" i="8"/>
  <c r="A4634" i="8"/>
  <c r="A4635" i="8"/>
  <c r="A4636" i="8"/>
  <c r="A4637" i="8"/>
  <c r="A4638" i="8"/>
  <c r="A4639" i="8"/>
  <c r="A4640" i="8"/>
  <c r="A4641" i="8"/>
  <c r="A4642" i="8"/>
  <c r="A4604" i="8"/>
  <c r="A4605" i="8"/>
  <c r="A4606" i="8"/>
  <c r="A4607" i="8"/>
  <c r="A4592" i="8" l="1"/>
  <c r="A4593" i="8"/>
  <c r="A4594" i="8"/>
  <c r="A4595" i="8"/>
  <c r="A4596" i="8"/>
  <c r="A4597" i="8"/>
  <c r="A4598" i="8"/>
  <c r="A4599" i="8"/>
  <c r="A4600" i="8"/>
  <c r="A4601" i="8"/>
  <c r="A4602" i="8"/>
  <c r="A4603" i="8"/>
  <c r="H120" i="4" l="1"/>
  <c r="A4554" i="8"/>
  <c r="A4555" i="8"/>
  <c r="A4556" i="8"/>
  <c r="A4557" i="8"/>
  <c r="A4558" i="8"/>
  <c r="A4559" i="8"/>
  <c r="A4560" i="8"/>
  <c r="A4561" i="8"/>
  <c r="A4562" i="8"/>
  <c r="A4563" i="8"/>
  <c r="A4564" i="8"/>
  <c r="A4565" i="8"/>
  <c r="A4566" i="8"/>
  <c r="A4567" i="8"/>
  <c r="A4568" i="8"/>
  <c r="A4569" i="8"/>
  <c r="A4570" i="8"/>
  <c r="A4571" i="8"/>
  <c r="A4572" i="8"/>
  <c r="A4573" i="8"/>
  <c r="A4574" i="8"/>
  <c r="A4575" i="8"/>
  <c r="A4576" i="8"/>
  <c r="A4577" i="8"/>
  <c r="A4578" i="8"/>
  <c r="A4579" i="8"/>
  <c r="A4580" i="8"/>
  <c r="A4581" i="8"/>
  <c r="A4582" i="8"/>
  <c r="A4583" i="8"/>
  <c r="A4584" i="8"/>
  <c r="A4585" i="8"/>
  <c r="A4586" i="8"/>
  <c r="A4587" i="8"/>
  <c r="A4588" i="8"/>
  <c r="A4589" i="8"/>
  <c r="A4590" i="8"/>
  <c r="A4591" i="8"/>
  <c r="K120" i="27" l="1"/>
  <c r="I120" i="27"/>
  <c r="H120" i="27"/>
  <c r="R119" i="27"/>
  <c r="AF118" i="27"/>
  <c r="K118" i="27"/>
  <c r="J118" i="27"/>
  <c r="AB118" i="27" s="1"/>
  <c r="I118" i="27"/>
  <c r="AF117" i="27"/>
  <c r="K117" i="27"/>
  <c r="J117" i="27"/>
  <c r="I117" i="27"/>
  <c r="AF116" i="27"/>
  <c r="K116" i="27"/>
  <c r="J116" i="27"/>
  <c r="AB116" i="27" s="1"/>
  <c r="I116" i="27"/>
  <c r="AF115" i="27"/>
  <c r="K115" i="27"/>
  <c r="J115" i="27"/>
  <c r="I115" i="27"/>
  <c r="AF114" i="27"/>
  <c r="K114" i="27"/>
  <c r="J114" i="27"/>
  <c r="AB114" i="27" s="1"/>
  <c r="I114" i="27"/>
  <c r="AF113" i="27"/>
  <c r="Y113" i="27"/>
  <c r="Y114" i="27" s="1"/>
  <c r="Y115" i="27" s="1"/>
  <c r="Y116" i="27" s="1"/>
  <c r="Y117" i="27" s="1"/>
  <c r="Y118" i="27" s="1"/>
  <c r="K113" i="27"/>
  <c r="J113" i="27"/>
  <c r="AB113" i="27" s="1"/>
  <c r="I113" i="27"/>
  <c r="Q103" i="27"/>
  <c r="Q102" i="27"/>
  <c r="Q101" i="27"/>
  <c r="Q100" i="27"/>
  <c r="Q99" i="27"/>
  <c r="Q98" i="27"/>
  <c r="Q97" i="27"/>
  <c r="Q96" i="27"/>
  <c r="Q95" i="27"/>
  <c r="Q94" i="27"/>
  <c r="Q93" i="27"/>
  <c r="Q92" i="27"/>
  <c r="Q91" i="27"/>
  <c r="Q90" i="27"/>
  <c r="Y89" i="27"/>
  <c r="Y90" i="27" s="1"/>
  <c r="Y91" i="27" s="1"/>
  <c r="Q89" i="27"/>
  <c r="A89" i="27"/>
  <c r="P88" i="27"/>
  <c r="A88" i="27"/>
  <c r="A83" i="27"/>
  <c r="D80" i="27"/>
  <c r="W64" i="27"/>
  <c r="R64" i="27"/>
  <c r="F64" i="27"/>
  <c r="AF63" i="27"/>
  <c r="AC63" i="27" s="1"/>
  <c r="AB63" i="27"/>
  <c r="AA63" i="27"/>
  <c r="AF62" i="27"/>
  <c r="AC62" i="27" s="1"/>
  <c r="AB62" i="27"/>
  <c r="AA62" i="27"/>
  <c r="AF61" i="27"/>
  <c r="AC61" i="27" s="1"/>
  <c r="AB61" i="27"/>
  <c r="AA61" i="27"/>
  <c r="AF60" i="27"/>
  <c r="AC60" i="27" s="1"/>
  <c r="AB60" i="27"/>
  <c r="AA60" i="27"/>
  <c r="AF59" i="27"/>
  <c r="AC59" i="27" s="1"/>
  <c r="AB59" i="27"/>
  <c r="AA59" i="27"/>
  <c r="AF58" i="27"/>
  <c r="AC58" i="27" s="1"/>
  <c r="AB58" i="27"/>
  <c r="AA58" i="27"/>
  <c r="AF57" i="27"/>
  <c r="AC57" i="27" s="1"/>
  <c r="AB57" i="27"/>
  <c r="AA57" i="27"/>
  <c r="AF56" i="27"/>
  <c r="AC56" i="27" s="1"/>
  <c r="AB56" i="27"/>
  <c r="AA56" i="27"/>
  <c r="AF55" i="27"/>
  <c r="AC55" i="27" s="1"/>
  <c r="AB55" i="27"/>
  <c r="AA55" i="27"/>
  <c r="AF54" i="27"/>
  <c r="AC54" i="27" s="1"/>
  <c r="AB54" i="27"/>
  <c r="AA54" i="27"/>
  <c r="AF53" i="27"/>
  <c r="AC53" i="27" s="1"/>
  <c r="AB53" i="27"/>
  <c r="AA53" i="27"/>
  <c r="AF52" i="27"/>
  <c r="AC52" i="27" s="1"/>
  <c r="AB52" i="27"/>
  <c r="AA52" i="27"/>
  <c r="AF51" i="27"/>
  <c r="AC51" i="27" s="1"/>
  <c r="AB51" i="27"/>
  <c r="AA51" i="27"/>
  <c r="AF50" i="27"/>
  <c r="AC50" i="27" s="1"/>
  <c r="AB50" i="27"/>
  <c r="AA50" i="27"/>
  <c r="Y50" i="27"/>
  <c r="Y51" i="27" s="1"/>
  <c r="Y52" i="27" s="1"/>
  <c r="Y53" i="27" s="1"/>
  <c r="Y54" i="27" s="1"/>
  <c r="Y55" i="27" s="1"/>
  <c r="Y56" i="27" s="1"/>
  <c r="Y57" i="27" s="1"/>
  <c r="Y58" i="27" s="1"/>
  <c r="Y59" i="27" s="1"/>
  <c r="Y60" i="27" s="1"/>
  <c r="Y61" i="27" s="1"/>
  <c r="Y62" i="27" s="1"/>
  <c r="Y63" i="27" s="1"/>
  <c r="Q49" i="27"/>
  <c r="I49" i="27"/>
  <c r="Q48" i="27"/>
  <c r="Q47" i="27"/>
  <c r="Q46" i="27"/>
  <c r="Q45" i="27"/>
  <c r="Q44" i="27"/>
  <c r="Q43" i="27"/>
  <c r="Q42" i="27"/>
  <c r="Q41" i="27"/>
  <c r="Q40" i="27"/>
  <c r="Q39" i="27"/>
  <c r="Q38" i="27"/>
  <c r="Q37" i="27"/>
  <c r="Q36" i="27"/>
  <c r="Q35" i="27"/>
  <c r="A35" i="27"/>
  <c r="A36" i="27" s="1"/>
  <c r="Y34" i="27"/>
  <c r="Y35" i="27" s="1"/>
  <c r="Q34" i="27"/>
  <c r="A31" i="27"/>
  <c r="AG19" i="27"/>
  <c r="K18" i="27"/>
  <c r="J18" i="27"/>
  <c r="AG17" i="27"/>
  <c r="AF17" i="27"/>
  <c r="W17" i="27"/>
  <c r="K17" i="27"/>
  <c r="J17" i="27"/>
  <c r="X16" i="27"/>
  <c r="X17" i="27" s="1"/>
  <c r="AG15" i="27"/>
  <c r="AF15" i="27"/>
  <c r="X15" i="27"/>
  <c r="W15" i="27"/>
  <c r="K15" i="27"/>
  <c r="K14" i="27" s="1"/>
  <c r="J15" i="27"/>
  <c r="J14" i="27" s="1"/>
  <c r="D7" i="27"/>
  <c r="A4546" i="8"/>
  <c r="A4547" i="8"/>
  <c r="A4548" i="8"/>
  <c r="A4549" i="8"/>
  <c r="A4550" i="8"/>
  <c r="A4551" i="8"/>
  <c r="A4552" i="8"/>
  <c r="A4553" i="8"/>
  <c r="AC114" i="27" l="1"/>
  <c r="W19" i="27"/>
  <c r="X19" i="27"/>
  <c r="K19" i="27"/>
  <c r="P83" i="27" s="1"/>
  <c r="Q119" i="27" s="1"/>
  <c r="AC118" i="27"/>
  <c r="AF19" i="27"/>
  <c r="AC113" i="27"/>
  <c r="AC117" i="27"/>
  <c r="AC115" i="27"/>
  <c r="J19" i="27"/>
  <c r="P28" i="27" s="1"/>
  <c r="Q64" i="27" s="1"/>
  <c r="AB115" i="27"/>
  <c r="AC116" i="27"/>
  <c r="Y92" i="27"/>
  <c r="Y36" i="27"/>
  <c r="A91" i="27"/>
  <c r="A37" i="27"/>
  <c r="AB117" i="27"/>
  <c r="A90" i="27"/>
  <c r="Y37" i="27" l="1"/>
  <c r="A38" i="27"/>
  <c r="A92" i="27"/>
  <c r="Y93" i="27"/>
  <c r="A4447" i="8"/>
  <c r="A4448" i="8"/>
  <c r="A4449" i="8"/>
  <c r="A4450" i="8"/>
  <c r="A4451" i="8"/>
  <c r="A4452" i="8"/>
  <c r="A4453" i="8"/>
  <c r="A4454" i="8"/>
  <c r="A4455" i="8"/>
  <c r="B4455" i="8"/>
  <c r="A4456" i="8"/>
  <c r="A4457" i="8"/>
  <c r="A4458" i="8"/>
  <c r="A4459" i="8"/>
  <c r="A4460" i="8"/>
  <c r="A4461" i="8"/>
  <c r="A4462" i="8"/>
  <c r="A4463" i="8"/>
  <c r="A4464" i="8"/>
  <c r="A4465" i="8"/>
  <c r="A4466" i="8"/>
  <c r="A4467" i="8"/>
  <c r="A4468" i="8"/>
  <c r="A4469" i="8"/>
  <c r="A4470" i="8"/>
  <c r="A4471" i="8"/>
  <c r="A4472" i="8"/>
  <c r="A4473" i="8"/>
  <c r="A4474" i="8"/>
  <c r="A4475" i="8"/>
  <c r="B4475" i="8"/>
  <c r="A4476" i="8"/>
  <c r="A4477" i="8"/>
  <c r="A4478" i="8"/>
  <c r="A4479" i="8"/>
  <c r="A4480" i="8"/>
  <c r="A4481" i="8"/>
  <c r="A4482" i="8"/>
  <c r="A4483" i="8"/>
  <c r="A4484" i="8"/>
  <c r="A4485" i="8"/>
  <c r="A4486" i="8"/>
  <c r="A4487" i="8"/>
  <c r="A4488" i="8"/>
  <c r="A4489" i="8"/>
  <c r="A4490" i="8"/>
  <c r="A4491" i="8"/>
  <c r="A4492" i="8"/>
  <c r="A4493" i="8"/>
  <c r="A4494" i="8"/>
  <c r="A4495" i="8"/>
  <c r="A4496" i="8"/>
  <c r="A4497" i="8"/>
  <c r="A4498" i="8"/>
  <c r="A4499" i="8"/>
  <c r="A4500" i="8"/>
  <c r="A4501" i="8"/>
  <c r="A4502" i="8"/>
  <c r="A4503" i="8"/>
  <c r="A4504" i="8"/>
  <c r="A4505" i="8"/>
  <c r="A4506" i="8"/>
  <c r="A4507" i="8"/>
  <c r="A4508" i="8"/>
  <c r="A4509" i="8"/>
  <c r="A4510" i="8"/>
  <c r="A4511" i="8"/>
  <c r="A4512" i="8"/>
  <c r="A4513" i="8"/>
  <c r="A4514" i="8"/>
  <c r="A4515" i="8"/>
  <c r="B4515" i="8"/>
  <c r="A4516" i="8"/>
  <c r="A4517" i="8"/>
  <c r="A4518" i="8"/>
  <c r="A4519" i="8"/>
  <c r="A4520" i="8"/>
  <c r="A4521" i="8"/>
  <c r="A4522" i="8"/>
  <c r="A4523" i="8"/>
  <c r="A4524" i="8"/>
  <c r="A4525" i="8"/>
  <c r="A4526" i="8"/>
  <c r="A4527" i="8"/>
  <c r="A4528" i="8"/>
  <c r="A4529" i="8"/>
  <c r="A4530" i="8"/>
  <c r="A4531" i="8"/>
  <c r="A4532" i="8"/>
  <c r="A4533" i="8"/>
  <c r="A4534" i="8"/>
  <c r="A4535" i="8"/>
  <c r="A4536" i="8"/>
  <c r="A4537" i="8"/>
  <c r="A4538" i="8"/>
  <c r="A4539" i="8"/>
  <c r="A4540" i="8"/>
  <c r="A4541" i="8"/>
  <c r="A4542" i="8"/>
  <c r="A4543" i="8"/>
  <c r="A4544" i="8"/>
  <c r="A4545" i="8"/>
  <c r="A93" i="27" l="1"/>
  <c r="A39" i="27"/>
  <c r="Y38" i="27"/>
  <c r="Y94" i="27"/>
  <c r="Y39" i="27" l="1"/>
  <c r="A40" i="27"/>
  <c r="A94" i="27"/>
  <c r="Y95" i="27"/>
  <c r="A41" i="27" l="1"/>
  <c r="A95" i="27"/>
  <c r="Y96" i="27"/>
  <c r="Y97" i="27" l="1"/>
  <c r="A42" i="27"/>
  <c r="A96" i="27"/>
  <c r="A43" i="27" l="1"/>
  <c r="A97" i="27"/>
  <c r="Y98" i="27"/>
  <c r="Y99" i="27" l="1"/>
  <c r="A98" i="27"/>
  <c r="A44" i="27"/>
  <c r="A99" i="27" l="1"/>
  <c r="A45" i="27"/>
  <c r="Y100" i="27"/>
  <c r="A46" i="27" l="1"/>
  <c r="A100" i="27"/>
  <c r="Y101" i="27"/>
  <c r="A103" i="4"/>
  <c r="H103" i="4"/>
  <c r="F103" i="4"/>
  <c r="L103" i="4"/>
  <c r="G103" i="4"/>
  <c r="Y102" i="27" l="1"/>
  <c r="A101" i="27"/>
  <c r="A47" i="27"/>
  <c r="K120" i="26"/>
  <c r="I120" i="26"/>
  <c r="H120" i="26"/>
  <c r="R119" i="26"/>
  <c r="AF118" i="26"/>
  <c r="Q118" i="26"/>
  <c r="K118" i="26"/>
  <c r="J118" i="26"/>
  <c r="AB118" i="26" s="1"/>
  <c r="I118" i="26"/>
  <c r="AF117" i="26"/>
  <c r="Q117" i="26"/>
  <c r="K117" i="26"/>
  <c r="J117" i="26"/>
  <c r="AB117" i="26" s="1"/>
  <c r="I117" i="26"/>
  <c r="AF116" i="26"/>
  <c r="Q116" i="26"/>
  <c r="K116" i="26"/>
  <c r="J116" i="26"/>
  <c r="AB116" i="26" s="1"/>
  <c r="I116" i="26"/>
  <c r="AF115" i="26"/>
  <c r="Q115" i="26"/>
  <c r="K115" i="26"/>
  <c r="J115" i="26"/>
  <c r="I115" i="26"/>
  <c r="AF114" i="26"/>
  <c r="Q114" i="26"/>
  <c r="K114" i="26"/>
  <c r="J114" i="26"/>
  <c r="I114" i="26"/>
  <c r="AF113" i="26"/>
  <c r="Q113" i="26"/>
  <c r="K113" i="26"/>
  <c r="J113" i="26"/>
  <c r="I113" i="26"/>
  <c r="AF112" i="26"/>
  <c r="Q112" i="26"/>
  <c r="K112" i="26"/>
  <c r="J112" i="26"/>
  <c r="AB112" i="26" s="1"/>
  <c r="I112" i="26"/>
  <c r="AF111" i="26"/>
  <c r="Q111" i="26"/>
  <c r="K111" i="26"/>
  <c r="J111" i="26"/>
  <c r="AB111" i="26" s="1"/>
  <c r="I111" i="26"/>
  <c r="AF110" i="26"/>
  <c r="Q110" i="26"/>
  <c r="K110" i="26"/>
  <c r="J110" i="26"/>
  <c r="AB110" i="26" s="1"/>
  <c r="I110" i="26"/>
  <c r="AF109" i="26"/>
  <c r="Q109" i="26"/>
  <c r="K109" i="26"/>
  <c r="J109" i="26"/>
  <c r="AB109" i="26" s="1"/>
  <c r="I109" i="26"/>
  <c r="AF108" i="26"/>
  <c r="Q108" i="26"/>
  <c r="K108" i="26"/>
  <c r="J108" i="26"/>
  <c r="AB108" i="26" s="1"/>
  <c r="I108" i="26"/>
  <c r="AF107" i="26"/>
  <c r="Q107" i="26"/>
  <c r="K107" i="26"/>
  <c r="J107" i="26"/>
  <c r="I107" i="26"/>
  <c r="AF106" i="26"/>
  <c r="Q106" i="26"/>
  <c r="K106" i="26"/>
  <c r="J106" i="26"/>
  <c r="I106" i="26"/>
  <c r="AF105" i="26"/>
  <c r="Q105" i="26"/>
  <c r="K105" i="26"/>
  <c r="J105" i="26"/>
  <c r="AB105" i="26" s="1"/>
  <c r="I105" i="26"/>
  <c r="Q104" i="26"/>
  <c r="K104" i="26"/>
  <c r="J104" i="26"/>
  <c r="I104" i="26"/>
  <c r="Q103" i="26"/>
  <c r="Q102" i="26"/>
  <c r="Q101" i="26"/>
  <c r="Q100" i="26"/>
  <c r="Q99" i="26"/>
  <c r="Q98" i="26"/>
  <c r="Q97" i="26"/>
  <c r="Q96" i="26"/>
  <c r="Q95" i="26"/>
  <c r="Q94" i="26"/>
  <c r="Q93" i="26"/>
  <c r="Q92" i="26"/>
  <c r="Q91" i="26"/>
  <c r="Q90" i="26"/>
  <c r="Y89" i="26"/>
  <c r="Y90" i="26" s="1"/>
  <c r="Q89" i="26"/>
  <c r="A89" i="26"/>
  <c r="P88" i="26"/>
  <c r="A88" i="26"/>
  <c r="A83" i="26"/>
  <c r="D80" i="26"/>
  <c r="W64" i="26"/>
  <c r="R64" i="26"/>
  <c r="F64" i="26"/>
  <c r="AF63" i="26"/>
  <c r="AC63" i="26" s="1"/>
  <c r="AB63" i="26"/>
  <c r="AA63" i="26"/>
  <c r="AF62" i="26"/>
  <c r="AC62" i="26" s="1"/>
  <c r="AB62" i="26"/>
  <c r="AA62" i="26"/>
  <c r="AF61" i="26"/>
  <c r="AC61" i="26" s="1"/>
  <c r="AB61" i="26"/>
  <c r="AA61" i="26"/>
  <c r="AF60" i="26"/>
  <c r="AC60" i="26" s="1"/>
  <c r="AB60" i="26"/>
  <c r="AA60" i="26"/>
  <c r="AF59" i="26"/>
  <c r="AC59" i="26" s="1"/>
  <c r="AB59" i="26"/>
  <c r="AA59" i="26"/>
  <c r="AF58" i="26"/>
  <c r="AC58" i="26" s="1"/>
  <c r="AB58" i="26"/>
  <c r="AA58" i="26"/>
  <c r="AF57" i="26"/>
  <c r="AC57" i="26"/>
  <c r="AB57" i="26"/>
  <c r="AA57" i="26"/>
  <c r="AF56" i="26"/>
  <c r="AC56" i="26" s="1"/>
  <c r="AB56" i="26"/>
  <c r="AA56" i="26"/>
  <c r="AF55" i="26"/>
  <c r="AC55" i="26" s="1"/>
  <c r="AB55" i="26"/>
  <c r="AA55" i="26"/>
  <c r="AF54" i="26"/>
  <c r="AC54" i="26" s="1"/>
  <c r="AB54" i="26"/>
  <c r="AA54" i="26"/>
  <c r="AF53" i="26"/>
  <c r="AC53" i="26" s="1"/>
  <c r="AB53" i="26"/>
  <c r="AA53" i="26"/>
  <c r="AF52" i="26"/>
  <c r="AC52" i="26" s="1"/>
  <c r="AB52" i="26"/>
  <c r="AA52" i="26"/>
  <c r="AF51" i="26"/>
  <c r="AC51" i="26" s="1"/>
  <c r="AB51" i="26"/>
  <c r="AA51" i="26"/>
  <c r="AF50" i="26"/>
  <c r="AC50" i="26" s="1"/>
  <c r="AB50" i="26"/>
  <c r="AA50" i="26"/>
  <c r="Y50" i="26"/>
  <c r="Y51" i="26" s="1"/>
  <c r="Y52" i="26" s="1"/>
  <c r="Y53" i="26" s="1"/>
  <c r="Y54" i="26" s="1"/>
  <c r="Y55" i="26" s="1"/>
  <c r="Y56" i="26" s="1"/>
  <c r="Y57" i="26" s="1"/>
  <c r="Y58" i="26" s="1"/>
  <c r="Y59" i="26" s="1"/>
  <c r="Y60" i="26" s="1"/>
  <c r="Y61" i="26" s="1"/>
  <c r="Y62" i="26" s="1"/>
  <c r="Y63" i="26" s="1"/>
  <c r="Q49" i="26"/>
  <c r="Q48" i="26"/>
  <c r="Q47" i="26"/>
  <c r="Q46" i="26"/>
  <c r="Q45" i="26"/>
  <c r="Q44" i="26"/>
  <c r="Q43" i="26"/>
  <c r="Q42" i="26"/>
  <c r="Q41" i="26"/>
  <c r="Q40" i="26"/>
  <c r="Q39" i="26"/>
  <c r="Q38" i="26"/>
  <c r="Q37" i="26"/>
  <c r="Q36" i="26"/>
  <c r="Q35" i="26"/>
  <c r="A35" i="26"/>
  <c r="A90" i="26" s="1"/>
  <c r="Y34" i="26"/>
  <c r="Q34" i="26"/>
  <c r="A31" i="26"/>
  <c r="AG19" i="26"/>
  <c r="K18" i="26"/>
  <c r="J18" i="26"/>
  <c r="AG17" i="26"/>
  <c r="AF17" i="26"/>
  <c r="W17" i="26"/>
  <c r="K17" i="26"/>
  <c r="J17" i="26"/>
  <c r="X16" i="26"/>
  <c r="X17" i="26" s="1"/>
  <c r="AG15" i="26"/>
  <c r="AF15" i="26"/>
  <c r="X15" i="26"/>
  <c r="W15" i="26"/>
  <c r="K15" i="26"/>
  <c r="K14" i="26" s="1"/>
  <c r="J15" i="26"/>
  <c r="J14" i="26" s="1"/>
  <c r="D7" i="26"/>
  <c r="A35" i="4"/>
  <c r="W19" i="26" l="1"/>
  <c r="AC113" i="26"/>
  <c r="AC118" i="26"/>
  <c r="AC115" i="26"/>
  <c r="AC108" i="26"/>
  <c r="AC116" i="26"/>
  <c r="AC112" i="26"/>
  <c r="AC111" i="26"/>
  <c r="X19" i="26"/>
  <c r="J35" i="4"/>
  <c r="K35" i="4"/>
  <c r="AC105" i="26"/>
  <c r="AC110" i="26"/>
  <c r="AB115" i="26"/>
  <c r="B5628" i="8"/>
  <c r="B5596" i="8"/>
  <c r="B5563" i="8"/>
  <c r="B5622" i="8"/>
  <c r="B5578" i="8"/>
  <c r="B5617" i="8"/>
  <c r="A36" i="4"/>
  <c r="B5618" i="8" s="1"/>
  <c r="B5453" i="8"/>
  <c r="B5432" i="8"/>
  <c r="B5397" i="8"/>
  <c r="B5413" i="8"/>
  <c r="B5376" i="8"/>
  <c r="B5286" i="8"/>
  <c r="B5357" i="8"/>
  <c r="B5301" i="8"/>
  <c r="B5342" i="8"/>
  <c r="B5320" i="8"/>
  <c r="B5264" i="8"/>
  <c r="B5245" i="8"/>
  <c r="B5158" i="8"/>
  <c r="B5136" i="8"/>
  <c r="B5074" i="8"/>
  <c r="B5092" i="8"/>
  <c r="B5112" i="8"/>
  <c r="B5053" i="8"/>
  <c r="B5017" i="8"/>
  <c r="B5033" i="8"/>
  <c r="B4994" i="8"/>
  <c r="B4959" i="8"/>
  <c r="B4975" i="8"/>
  <c r="B4937" i="8"/>
  <c r="B4901" i="8"/>
  <c r="B4918" i="8"/>
  <c r="B4879" i="8"/>
  <c r="B4842" i="8"/>
  <c r="B4860" i="8"/>
  <c r="B4799" i="8"/>
  <c r="B4819" i="8"/>
  <c r="B4781" i="8"/>
  <c r="B4760" i="8"/>
  <c r="B4724" i="8"/>
  <c r="B4740" i="8"/>
  <c r="B4682" i="8"/>
  <c r="B4667" i="8"/>
  <c r="B4649" i="8"/>
  <c r="B4610" i="8"/>
  <c r="B4556" i="8"/>
  <c r="B4456" i="8"/>
  <c r="B4476" i="8"/>
  <c r="B4498" i="8"/>
  <c r="B4516" i="8"/>
  <c r="AF19" i="26"/>
  <c r="AC106" i="26"/>
  <c r="J19" i="26"/>
  <c r="P28" i="26" s="1"/>
  <c r="Q64" i="26" s="1"/>
  <c r="AC114" i="26"/>
  <c r="AC107" i="26"/>
  <c r="AC109" i="26"/>
  <c r="A36" i="26"/>
  <c r="AC117" i="26"/>
  <c r="K103" i="4"/>
  <c r="J103" i="4"/>
  <c r="A102" i="27"/>
  <c r="A48" i="27"/>
  <c r="Y103" i="27"/>
  <c r="K19" i="26"/>
  <c r="P83" i="26" s="1"/>
  <c r="Q119" i="26" s="1"/>
  <c r="Y35" i="26"/>
  <c r="Y91" i="26"/>
  <c r="AB107" i="26"/>
  <c r="AB114" i="26"/>
  <c r="AB106" i="26"/>
  <c r="AB113" i="26"/>
  <c r="R95" i="24"/>
  <c r="Q94" i="24"/>
  <c r="Q39" i="24"/>
  <c r="A4439" i="8"/>
  <c r="A4440" i="8"/>
  <c r="A4441" i="8"/>
  <c r="A4442" i="8"/>
  <c r="A4443" i="8"/>
  <c r="A4444" i="8"/>
  <c r="A4445" i="8"/>
  <c r="A4446" i="8"/>
  <c r="A4379" i="8"/>
  <c r="A4380" i="8"/>
  <c r="A4381" i="8"/>
  <c r="A4382" i="8"/>
  <c r="A4383" i="8"/>
  <c r="A4384" i="8"/>
  <c r="A4385" i="8"/>
  <c r="A4386" i="8"/>
  <c r="A4387" i="8"/>
  <c r="A4388" i="8"/>
  <c r="A4389" i="8"/>
  <c r="A4390" i="8"/>
  <c r="A4391" i="8"/>
  <c r="A4392" i="8"/>
  <c r="A4393" i="8"/>
  <c r="A4394" i="8"/>
  <c r="A4395" i="8"/>
  <c r="A4396" i="8"/>
  <c r="A4397" i="8"/>
  <c r="A4398" i="8"/>
  <c r="A4399" i="8"/>
  <c r="A4400" i="8"/>
  <c r="A4401" i="8"/>
  <c r="A4402" i="8"/>
  <c r="A4403" i="8"/>
  <c r="A4404" i="8"/>
  <c r="A4405" i="8"/>
  <c r="A4406" i="8"/>
  <c r="A4407" i="8"/>
  <c r="A4408" i="8"/>
  <c r="A4409" i="8"/>
  <c r="A4410" i="8"/>
  <c r="A4411" i="8"/>
  <c r="A4412" i="8"/>
  <c r="A4413" i="8"/>
  <c r="A4414" i="8"/>
  <c r="A4415" i="8"/>
  <c r="A4416" i="8"/>
  <c r="A4417" i="8"/>
  <c r="A4418" i="8"/>
  <c r="A4419" i="8"/>
  <c r="A4420" i="8"/>
  <c r="A4421" i="8"/>
  <c r="A4422" i="8"/>
  <c r="A4423" i="8"/>
  <c r="A4424" i="8"/>
  <c r="A4425" i="8"/>
  <c r="A4426" i="8"/>
  <c r="A4427" i="8"/>
  <c r="A4428" i="8"/>
  <c r="A4429" i="8"/>
  <c r="A4430" i="8"/>
  <c r="A4431" i="8"/>
  <c r="A4432" i="8"/>
  <c r="A4433" i="8"/>
  <c r="A4434" i="8"/>
  <c r="A4435" i="8"/>
  <c r="A4436" i="8"/>
  <c r="A4437" i="8"/>
  <c r="A4438" i="8"/>
  <c r="F8859" i="6"/>
  <c r="F8860" i="6"/>
  <c r="F8861" i="6"/>
  <c r="F8862" i="6"/>
  <c r="F8863" i="6"/>
  <c r="F8864" i="6"/>
  <c r="F8865" i="6"/>
  <c r="F8866" i="6"/>
  <c r="F8867" i="6"/>
  <c r="F8868" i="6"/>
  <c r="F8869" i="6"/>
  <c r="F8870" i="6"/>
  <c r="F8871" i="6"/>
  <c r="F8872" i="6"/>
  <c r="F8873" i="6"/>
  <c r="F8874" i="6"/>
  <c r="F8875" i="6"/>
  <c r="F8876" i="6"/>
  <c r="F8877" i="6"/>
  <c r="F8878" i="6"/>
  <c r="F8879" i="6"/>
  <c r="F8880" i="6"/>
  <c r="F8881" i="6"/>
  <c r="F8882" i="6"/>
  <c r="F8907" i="6"/>
  <c r="F8908" i="6"/>
  <c r="F8909" i="6"/>
  <c r="F8910" i="6"/>
  <c r="F8911" i="6"/>
  <c r="F8912" i="6"/>
  <c r="F8913" i="6"/>
  <c r="F8914" i="6"/>
  <c r="F8915" i="6"/>
  <c r="F8916" i="6"/>
  <c r="F8917" i="6"/>
  <c r="F8918" i="6"/>
  <c r="F8919" i="6"/>
  <c r="F8920" i="6"/>
  <c r="F8921" i="6"/>
  <c r="F8922" i="6"/>
  <c r="F8923" i="6"/>
  <c r="F8924" i="6"/>
  <c r="F8925" i="6"/>
  <c r="F8926" i="6"/>
  <c r="F8927" i="6"/>
  <c r="F8928" i="6"/>
  <c r="F8929" i="6"/>
  <c r="F8930" i="6"/>
  <c r="F8955" i="6"/>
  <c r="F8956" i="6"/>
  <c r="F8957" i="6"/>
  <c r="F8958" i="6"/>
  <c r="F8959" i="6"/>
  <c r="F8960" i="6"/>
  <c r="F8961" i="6"/>
  <c r="F8962" i="6"/>
  <c r="F8963" i="6"/>
  <c r="F8964" i="6"/>
  <c r="F8965" i="6"/>
  <c r="F8966" i="6"/>
  <c r="F8967" i="6"/>
  <c r="F8968" i="6"/>
  <c r="F8969" i="6"/>
  <c r="F8970" i="6"/>
  <c r="F8971" i="6"/>
  <c r="F8972" i="6"/>
  <c r="F8973" i="6"/>
  <c r="F8974" i="6"/>
  <c r="F8975" i="6"/>
  <c r="F8976" i="6"/>
  <c r="F8977" i="6"/>
  <c r="F8978" i="6"/>
  <c r="F9003" i="6"/>
  <c r="F9004" i="6"/>
  <c r="F9005" i="6"/>
  <c r="F9006" i="6"/>
  <c r="F9007" i="6"/>
  <c r="F9008" i="6"/>
  <c r="F9009" i="6"/>
  <c r="F9010" i="6"/>
  <c r="F9011" i="6"/>
  <c r="F9012" i="6"/>
  <c r="F9013" i="6"/>
  <c r="F9014" i="6"/>
  <c r="F9015" i="6"/>
  <c r="F9016" i="6"/>
  <c r="F9017" i="6"/>
  <c r="F9018" i="6"/>
  <c r="F9019" i="6"/>
  <c r="F9020" i="6"/>
  <c r="F9021" i="6"/>
  <c r="F9022" i="6"/>
  <c r="F9023" i="6"/>
  <c r="F9024" i="6"/>
  <c r="F9025" i="6"/>
  <c r="F9026" i="6"/>
  <c r="F9051" i="6"/>
  <c r="F9052" i="6"/>
  <c r="F9053" i="6"/>
  <c r="F9054" i="6"/>
  <c r="F9055" i="6"/>
  <c r="F9056" i="6"/>
  <c r="F9057" i="6"/>
  <c r="F9058" i="6"/>
  <c r="F9059" i="6"/>
  <c r="F9060" i="6"/>
  <c r="F9061" i="6"/>
  <c r="F9062" i="6"/>
  <c r="F9063" i="6"/>
  <c r="F9064" i="6"/>
  <c r="F9065" i="6"/>
  <c r="F9066" i="6"/>
  <c r="F9067" i="6"/>
  <c r="F9068" i="6"/>
  <c r="F9069" i="6"/>
  <c r="F9070" i="6"/>
  <c r="F9071" i="6"/>
  <c r="F9072" i="6"/>
  <c r="F9073" i="6"/>
  <c r="F9074" i="6"/>
  <c r="F9099" i="6"/>
  <c r="F9100" i="6"/>
  <c r="F9101" i="6"/>
  <c r="F9102" i="6"/>
  <c r="F9103" i="6"/>
  <c r="F9104" i="6"/>
  <c r="F9105" i="6"/>
  <c r="F9106" i="6"/>
  <c r="F9107" i="6"/>
  <c r="F9108" i="6"/>
  <c r="F9109" i="6"/>
  <c r="F9110" i="6"/>
  <c r="F9111" i="6"/>
  <c r="F9112" i="6"/>
  <c r="F9113" i="6"/>
  <c r="F9114" i="6"/>
  <c r="F9115" i="6"/>
  <c r="F9116" i="6"/>
  <c r="F9117" i="6"/>
  <c r="F9118" i="6"/>
  <c r="F9119" i="6"/>
  <c r="F9120" i="6"/>
  <c r="F9121" i="6"/>
  <c r="F9122" i="6"/>
  <c r="F9147" i="6"/>
  <c r="F9148" i="6"/>
  <c r="F9149" i="6"/>
  <c r="F9150" i="6"/>
  <c r="F9151" i="6"/>
  <c r="F9152" i="6"/>
  <c r="F9153" i="6"/>
  <c r="F9154" i="6"/>
  <c r="F9155" i="6"/>
  <c r="F9156" i="6"/>
  <c r="F9157" i="6"/>
  <c r="F9158" i="6"/>
  <c r="F9159" i="6"/>
  <c r="F9160" i="6"/>
  <c r="F9161" i="6"/>
  <c r="F9162" i="6"/>
  <c r="F9163" i="6"/>
  <c r="F9164" i="6"/>
  <c r="F9165" i="6"/>
  <c r="F9166" i="6"/>
  <c r="F9167" i="6"/>
  <c r="F9168" i="6"/>
  <c r="F9169" i="6"/>
  <c r="F9170" i="6"/>
  <c r="F9195" i="6"/>
  <c r="F9196" i="6"/>
  <c r="F9197" i="6"/>
  <c r="F9198" i="6"/>
  <c r="F9199" i="6"/>
  <c r="F9200" i="6"/>
  <c r="F9201" i="6"/>
  <c r="F9202" i="6"/>
  <c r="F9203" i="6"/>
  <c r="F9204" i="6"/>
  <c r="F9205" i="6"/>
  <c r="F9206" i="6"/>
  <c r="F9207" i="6"/>
  <c r="F9208" i="6"/>
  <c r="F9209" i="6"/>
  <c r="F9210" i="6"/>
  <c r="F9211" i="6"/>
  <c r="F9212" i="6"/>
  <c r="F9213" i="6"/>
  <c r="F9214" i="6"/>
  <c r="F9215" i="6"/>
  <c r="F9216" i="6"/>
  <c r="F9217" i="6"/>
  <c r="F9218" i="6"/>
  <c r="F9243" i="6"/>
  <c r="F9244" i="6"/>
  <c r="F9245" i="6"/>
  <c r="F9246" i="6"/>
  <c r="F9247" i="6"/>
  <c r="F9248" i="6"/>
  <c r="F9249" i="6"/>
  <c r="F9250" i="6"/>
  <c r="F9251" i="6"/>
  <c r="F9252" i="6"/>
  <c r="F9253" i="6"/>
  <c r="F9254" i="6"/>
  <c r="F9255" i="6"/>
  <c r="F9256" i="6"/>
  <c r="F9257" i="6"/>
  <c r="F9258" i="6"/>
  <c r="F9259" i="6"/>
  <c r="F9260" i="6"/>
  <c r="F9261" i="6"/>
  <c r="F9262" i="6"/>
  <c r="F9263" i="6"/>
  <c r="F9264" i="6"/>
  <c r="F9265" i="6"/>
  <c r="F9266" i="6"/>
  <c r="F9291" i="6"/>
  <c r="F9292" i="6"/>
  <c r="F9293" i="6"/>
  <c r="F9294" i="6"/>
  <c r="F9295" i="6"/>
  <c r="F9296" i="6"/>
  <c r="F9297" i="6"/>
  <c r="F9298" i="6"/>
  <c r="F9299" i="6"/>
  <c r="F9300" i="6"/>
  <c r="F9301" i="6"/>
  <c r="F9302" i="6"/>
  <c r="F9303" i="6"/>
  <c r="F9304" i="6"/>
  <c r="F9305" i="6"/>
  <c r="F9306" i="6"/>
  <c r="F9307" i="6"/>
  <c r="F9308" i="6"/>
  <c r="F9309" i="6"/>
  <c r="F9310" i="6"/>
  <c r="F9311" i="6"/>
  <c r="F9312" i="6"/>
  <c r="F9313" i="6"/>
  <c r="F9314" i="6"/>
  <c r="F9339" i="6"/>
  <c r="F9340" i="6"/>
  <c r="F9341" i="6"/>
  <c r="F9342" i="6"/>
  <c r="F9343" i="6"/>
  <c r="F9344" i="6"/>
  <c r="F9345" i="6"/>
  <c r="F9346" i="6"/>
  <c r="F9347" i="6"/>
  <c r="F9348" i="6"/>
  <c r="F9349" i="6"/>
  <c r="F9350" i="6"/>
  <c r="F9351" i="6"/>
  <c r="F9352" i="6"/>
  <c r="F9353" i="6"/>
  <c r="F9354" i="6"/>
  <c r="F9355" i="6"/>
  <c r="F9356" i="6"/>
  <c r="F9357" i="6"/>
  <c r="F9358" i="6"/>
  <c r="F9359" i="6"/>
  <c r="F9360" i="6"/>
  <c r="F9361" i="6"/>
  <c r="F9362" i="6"/>
  <c r="F9387" i="6"/>
  <c r="F9388" i="6"/>
  <c r="F9389" i="6"/>
  <c r="F9390" i="6"/>
  <c r="F9391" i="6"/>
  <c r="F9392" i="6"/>
  <c r="F9393" i="6"/>
  <c r="F9394" i="6"/>
  <c r="F9395" i="6"/>
  <c r="F9396" i="6"/>
  <c r="F9397" i="6"/>
  <c r="F9398" i="6"/>
  <c r="F9399" i="6"/>
  <c r="F9400" i="6"/>
  <c r="F9401" i="6"/>
  <c r="F9402" i="6"/>
  <c r="F9403" i="6"/>
  <c r="F9404" i="6"/>
  <c r="F9405" i="6"/>
  <c r="F9406" i="6"/>
  <c r="F9407" i="6"/>
  <c r="F9408" i="6"/>
  <c r="F9409" i="6"/>
  <c r="F9410" i="6"/>
  <c r="F9435" i="6"/>
  <c r="F9436" i="6"/>
  <c r="F9437" i="6"/>
  <c r="F9438" i="6"/>
  <c r="F9439" i="6"/>
  <c r="F9440" i="6"/>
  <c r="F9441" i="6"/>
  <c r="F9442" i="6"/>
  <c r="F9443" i="6"/>
  <c r="F9444" i="6"/>
  <c r="F9445" i="6"/>
  <c r="F9446" i="6"/>
  <c r="F9447" i="6"/>
  <c r="F9448" i="6"/>
  <c r="F9449" i="6"/>
  <c r="F9450" i="6"/>
  <c r="F9451" i="6"/>
  <c r="F9452" i="6"/>
  <c r="F9453" i="6"/>
  <c r="F9454" i="6"/>
  <c r="F9455" i="6"/>
  <c r="F9456" i="6"/>
  <c r="F9457" i="6"/>
  <c r="F9458" i="6"/>
  <c r="F9483" i="6"/>
  <c r="F9484" i="6"/>
  <c r="F9485" i="6"/>
  <c r="F9486" i="6"/>
  <c r="F9487" i="6"/>
  <c r="F9488" i="6"/>
  <c r="F9489" i="6"/>
  <c r="F9490" i="6"/>
  <c r="F9491" i="6"/>
  <c r="F9492" i="6"/>
  <c r="F9493" i="6"/>
  <c r="F9494" i="6"/>
  <c r="F9495" i="6"/>
  <c r="F9496" i="6"/>
  <c r="F9497" i="6"/>
  <c r="F9498" i="6"/>
  <c r="F9499" i="6"/>
  <c r="F9500" i="6"/>
  <c r="F9501" i="6"/>
  <c r="F9502" i="6"/>
  <c r="F9503" i="6"/>
  <c r="F9504" i="6"/>
  <c r="F9505" i="6"/>
  <c r="F9506" i="6"/>
  <c r="F9531" i="6"/>
  <c r="F9532" i="6"/>
  <c r="F9533" i="6"/>
  <c r="F9534" i="6"/>
  <c r="F9535" i="6"/>
  <c r="F9536" i="6"/>
  <c r="F9537" i="6"/>
  <c r="F9538" i="6"/>
  <c r="F9539" i="6"/>
  <c r="F9540" i="6"/>
  <c r="F9541" i="6"/>
  <c r="F9542" i="6"/>
  <c r="F9543" i="6"/>
  <c r="F9544" i="6"/>
  <c r="F9545" i="6"/>
  <c r="F9546" i="6"/>
  <c r="F9547" i="6"/>
  <c r="F9548" i="6"/>
  <c r="F9549" i="6"/>
  <c r="F9550" i="6"/>
  <c r="F9551" i="6"/>
  <c r="F9552" i="6"/>
  <c r="F9553" i="6"/>
  <c r="F9554" i="6"/>
  <c r="F9579" i="6"/>
  <c r="F9580" i="6"/>
  <c r="F9581" i="6"/>
  <c r="F9582" i="6"/>
  <c r="F9583" i="6"/>
  <c r="F9584" i="6"/>
  <c r="F9585" i="6"/>
  <c r="F9586" i="6"/>
  <c r="F9587" i="6"/>
  <c r="F9588" i="6"/>
  <c r="F9589" i="6"/>
  <c r="F9590" i="6"/>
  <c r="F9591" i="6"/>
  <c r="F9592" i="6"/>
  <c r="F9593" i="6"/>
  <c r="F9594" i="6"/>
  <c r="F9595" i="6"/>
  <c r="F9596" i="6"/>
  <c r="F9597" i="6"/>
  <c r="F9598" i="6"/>
  <c r="F9599" i="6"/>
  <c r="F9600" i="6"/>
  <c r="F9601" i="6"/>
  <c r="F9602" i="6"/>
  <c r="F9627" i="6"/>
  <c r="F9628" i="6"/>
  <c r="F9629" i="6"/>
  <c r="F9630" i="6"/>
  <c r="F9631" i="6"/>
  <c r="F9632" i="6"/>
  <c r="F9633" i="6"/>
  <c r="F9634" i="6"/>
  <c r="F9635" i="6"/>
  <c r="F9636" i="6"/>
  <c r="F9637" i="6"/>
  <c r="F9638" i="6"/>
  <c r="F9639" i="6"/>
  <c r="F9640" i="6"/>
  <c r="F9641" i="6"/>
  <c r="F9642" i="6"/>
  <c r="F9643" i="6"/>
  <c r="F9644" i="6"/>
  <c r="F9645" i="6"/>
  <c r="F9646" i="6"/>
  <c r="F9647" i="6"/>
  <c r="F9648" i="6"/>
  <c r="F9649" i="6"/>
  <c r="F9650" i="6"/>
  <c r="F9675" i="6"/>
  <c r="F9676" i="6"/>
  <c r="F9677" i="6"/>
  <c r="F9678" i="6"/>
  <c r="F9679" i="6"/>
  <c r="F9680" i="6"/>
  <c r="F9681" i="6"/>
  <c r="F9682" i="6"/>
  <c r="F9683" i="6"/>
  <c r="F9684" i="6"/>
  <c r="F9685" i="6"/>
  <c r="F9686" i="6"/>
  <c r="F9687" i="6"/>
  <c r="F9688" i="6"/>
  <c r="F9689" i="6"/>
  <c r="F9690" i="6"/>
  <c r="F9691" i="6"/>
  <c r="F9692" i="6"/>
  <c r="F9693" i="6"/>
  <c r="F9694" i="6"/>
  <c r="F9695" i="6"/>
  <c r="F9696" i="6"/>
  <c r="F9697" i="6"/>
  <c r="F9698" i="6"/>
  <c r="F9723" i="6"/>
  <c r="F9724" i="6"/>
  <c r="F9725" i="6"/>
  <c r="F9726" i="6"/>
  <c r="F9727" i="6"/>
  <c r="F9728" i="6"/>
  <c r="F9729" i="6"/>
  <c r="F9730" i="6"/>
  <c r="F9731" i="6"/>
  <c r="F9732" i="6"/>
  <c r="F9733" i="6"/>
  <c r="F9734" i="6"/>
  <c r="F9735" i="6"/>
  <c r="F9736" i="6"/>
  <c r="F9737" i="6"/>
  <c r="F9738" i="6"/>
  <c r="F9739" i="6"/>
  <c r="F9740" i="6"/>
  <c r="F9741" i="6"/>
  <c r="F9742" i="6"/>
  <c r="F9743" i="6"/>
  <c r="F9744" i="6"/>
  <c r="F9745" i="6"/>
  <c r="F9746" i="6"/>
  <c r="F9771" i="6"/>
  <c r="F9772" i="6"/>
  <c r="F9773" i="6"/>
  <c r="F9774" i="6"/>
  <c r="F9775" i="6"/>
  <c r="F9776" i="6"/>
  <c r="F9777" i="6"/>
  <c r="F9778" i="6"/>
  <c r="F9779" i="6"/>
  <c r="F9780" i="6"/>
  <c r="F9781" i="6"/>
  <c r="F9782" i="6"/>
  <c r="F9783" i="6"/>
  <c r="F9784" i="6"/>
  <c r="F9785" i="6"/>
  <c r="F9786" i="6"/>
  <c r="F9787" i="6"/>
  <c r="F9788" i="6"/>
  <c r="F9789" i="6"/>
  <c r="F9790" i="6"/>
  <c r="F9791" i="6"/>
  <c r="F9792" i="6"/>
  <c r="F9793" i="6"/>
  <c r="F9794" i="6"/>
  <c r="F9819" i="6"/>
  <c r="F9820" i="6"/>
  <c r="F9821" i="6"/>
  <c r="F9822" i="6"/>
  <c r="F9823" i="6"/>
  <c r="F9824" i="6"/>
  <c r="F9825" i="6"/>
  <c r="F9826" i="6"/>
  <c r="F9827" i="6"/>
  <c r="F9828" i="6"/>
  <c r="F9829" i="6"/>
  <c r="F9830" i="6"/>
  <c r="F9831" i="6"/>
  <c r="F9832" i="6"/>
  <c r="F9833" i="6"/>
  <c r="F9834" i="6"/>
  <c r="F9835" i="6"/>
  <c r="F9836" i="6"/>
  <c r="F9837" i="6"/>
  <c r="F9838" i="6"/>
  <c r="F9839" i="6"/>
  <c r="F9840" i="6"/>
  <c r="F9841" i="6"/>
  <c r="F9842" i="6"/>
  <c r="F9867" i="6"/>
  <c r="F9868" i="6"/>
  <c r="F9869" i="6"/>
  <c r="F9870" i="6"/>
  <c r="F9871" i="6"/>
  <c r="F9872" i="6"/>
  <c r="F9873" i="6"/>
  <c r="F9874" i="6"/>
  <c r="F9875" i="6"/>
  <c r="F9876" i="6"/>
  <c r="F9877" i="6"/>
  <c r="F9878" i="6"/>
  <c r="F9879" i="6"/>
  <c r="F9880" i="6"/>
  <c r="F9881" i="6"/>
  <c r="F9882" i="6"/>
  <c r="F9883" i="6"/>
  <c r="F9884" i="6"/>
  <c r="F9885" i="6"/>
  <c r="F9886" i="6"/>
  <c r="F9887" i="6"/>
  <c r="F9888" i="6"/>
  <c r="F9889" i="6"/>
  <c r="F9890" i="6"/>
  <c r="F9915" i="6"/>
  <c r="F9916" i="6"/>
  <c r="F9917" i="6"/>
  <c r="F9918" i="6"/>
  <c r="F9919" i="6"/>
  <c r="F9920" i="6"/>
  <c r="F9921" i="6"/>
  <c r="F9922" i="6"/>
  <c r="F9923" i="6"/>
  <c r="F9924" i="6"/>
  <c r="F9925" i="6"/>
  <c r="F9926" i="6"/>
  <c r="F9927" i="6"/>
  <c r="F9928" i="6"/>
  <c r="F9929" i="6"/>
  <c r="F9930" i="6"/>
  <c r="F9931" i="6"/>
  <c r="F9932" i="6"/>
  <c r="F9933" i="6"/>
  <c r="F9934" i="6"/>
  <c r="F9935" i="6"/>
  <c r="F9936" i="6"/>
  <c r="F9937" i="6"/>
  <c r="F9938" i="6"/>
  <c r="F9963" i="6"/>
  <c r="F9964" i="6"/>
  <c r="F9965" i="6"/>
  <c r="F9966" i="6"/>
  <c r="F9967" i="6"/>
  <c r="F9968" i="6"/>
  <c r="F9969" i="6"/>
  <c r="F9970" i="6"/>
  <c r="F9971" i="6"/>
  <c r="F9972" i="6"/>
  <c r="F9973" i="6"/>
  <c r="F9974" i="6"/>
  <c r="F9975" i="6"/>
  <c r="F9976" i="6"/>
  <c r="F9977" i="6"/>
  <c r="F9978" i="6"/>
  <c r="F9979" i="6"/>
  <c r="F9980" i="6"/>
  <c r="F9981" i="6"/>
  <c r="F9982" i="6"/>
  <c r="F9983" i="6"/>
  <c r="F9984" i="6"/>
  <c r="F9985" i="6"/>
  <c r="F9986" i="6"/>
  <c r="F10011" i="6"/>
  <c r="F10012" i="6"/>
  <c r="F10013" i="6"/>
  <c r="F10014" i="6"/>
  <c r="F10015" i="6"/>
  <c r="F10016" i="6"/>
  <c r="F10017" i="6"/>
  <c r="F10018" i="6"/>
  <c r="F10019" i="6"/>
  <c r="F10020" i="6"/>
  <c r="F10021" i="6"/>
  <c r="F10022" i="6"/>
  <c r="F10023" i="6"/>
  <c r="F10024" i="6"/>
  <c r="F10025" i="6"/>
  <c r="F10026" i="6"/>
  <c r="F10027" i="6"/>
  <c r="F10028" i="6"/>
  <c r="F10029" i="6"/>
  <c r="F10030" i="6"/>
  <c r="F10031" i="6"/>
  <c r="F10032" i="6"/>
  <c r="F10033" i="6"/>
  <c r="F10034" i="6"/>
  <c r="F10059" i="6"/>
  <c r="F10060" i="6"/>
  <c r="F10061" i="6"/>
  <c r="F10062" i="6"/>
  <c r="F10063" i="6"/>
  <c r="F10064" i="6"/>
  <c r="F10065" i="6"/>
  <c r="F10066" i="6"/>
  <c r="F10067" i="6"/>
  <c r="F10068" i="6"/>
  <c r="F10069" i="6"/>
  <c r="F10070" i="6"/>
  <c r="F10071" i="6"/>
  <c r="F10072" i="6"/>
  <c r="F10073" i="6"/>
  <c r="F10074" i="6"/>
  <c r="F10075" i="6"/>
  <c r="F10076" i="6"/>
  <c r="F10077" i="6"/>
  <c r="F10078" i="6"/>
  <c r="F10079" i="6"/>
  <c r="F10080" i="6"/>
  <c r="F10081" i="6"/>
  <c r="F10082" i="6"/>
  <c r="F10107" i="6"/>
  <c r="F10108" i="6"/>
  <c r="F10109" i="6"/>
  <c r="F10110" i="6"/>
  <c r="F10111" i="6"/>
  <c r="F10112" i="6"/>
  <c r="F10113" i="6"/>
  <c r="F10114" i="6"/>
  <c r="F10115" i="6"/>
  <c r="F10116" i="6"/>
  <c r="F10117" i="6"/>
  <c r="F10118" i="6"/>
  <c r="F10119" i="6"/>
  <c r="F10120" i="6"/>
  <c r="F10121" i="6"/>
  <c r="F10122" i="6"/>
  <c r="F10123" i="6"/>
  <c r="F10124" i="6"/>
  <c r="F10125" i="6"/>
  <c r="F10126" i="6"/>
  <c r="F10127" i="6"/>
  <c r="F10128" i="6"/>
  <c r="F10129" i="6"/>
  <c r="F10130" i="6"/>
  <c r="F10155" i="6"/>
  <c r="F10156" i="6"/>
  <c r="F10157" i="6"/>
  <c r="F10158" i="6"/>
  <c r="F10159" i="6"/>
  <c r="F10160" i="6"/>
  <c r="F10161" i="6"/>
  <c r="F10162" i="6"/>
  <c r="F10163" i="6"/>
  <c r="F10164" i="6"/>
  <c r="F10165" i="6"/>
  <c r="F10166" i="6"/>
  <c r="F10167" i="6"/>
  <c r="F10168" i="6"/>
  <c r="F10169" i="6"/>
  <c r="F10170" i="6"/>
  <c r="F10171" i="6"/>
  <c r="F10172" i="6"/>
  <c r="F10173" i="6"/>
  <c r="F10174" i="6"/>
  <c r="F10175" i="6"/>
  <c r="F10176" i="6"/>
  <c r="F10177" i="6"/>
  <c r="F10178" i="6"/>
  <c r="F10203" i="6"/>
  <c r="F10204" i="6"/>
  <c r="F10205" i="6"/>
  <c r="F10206" i="6"/>
  <c r="F10207" i="6"/>
  <c r="F10208" i="6"/>
  <c r="F10209" i="6"/>
  <c r="F10210" i="6"/>
  <c r="F10211" i="6"/>
  <c r="F10212" i="6"/>
  <c r="F10213" i="6"/>
  <c r="F10214" i="6"/>
  <c r="F10215" i="6"/>
  <c r="F10216" i="6"/>
  <c r="F10217" i="6"/>
  <c r="F10218" i="6"/>
  <c r="F10219" i="6"/>
  <c r="F10220" i="6"/>
  <c r="F10221" i="6"/>
  <c r="F10222" i="6"/>
  <c r="F10223" i="6"/>
  <c r="F10224" i="6"/>
  <c r="F10225" i="6"/>
  <c r="F10226" i="6"/>
  <c r="F10251" i="6"/>
  <c r="F10252" i="6"/>
  <c r="F10253" i="6"/>
  <c r="F10254" i="6"/>
  <c r="F10255" i="6"/>
  <c r="F10256" i="6"/>
  <c r="F10257" i="6"/>
  <c r="F10258" i="6"/>
  <c r="F10259" i="6"/>
  <c r="F10260" i="6"/>
  <c r="F10261" i="6"/>
  <c r="F10262" i="6"/>
  <c r="F10263" i="6"/>
  <c r="F10264" i="6"/>
  <c r="F10265" i="6"/>
  <c r="F10266" i="6"/>
  <c r="F10267" i="6"/>
  <c r="F10268" i="6"/>
  <c r="F10269" i="6"/>
  <c r="F10270" i="6"/>
  <c r="F10271" i="6"/>
  <c r="F10272" i="6"/>
  <c r="F10273" i="6"/>
  <c r="F10274" i="6"/>
  <c r="F10299" i="6"/>
  <c r="F10300" i="6"/>
  <c r="F10301" i="6"/>
  <c r="F10302" i="6"/>
  <c r="F10303" i="6"/>
  <c r="F10304" i="6"/>
  <c r="F10305" i="6"/>
  <c r="F10306" i="6"/>
  <c r="F10307" i="6"/>
  <c r="F10308" i="6"/>
  <c r="F10309" i="6"/>
  <c r="F10310" i="6"/>
  <c r="F10311" i="6"/>
  <c r="F10312" i="6"/>
  <c r="F10313" i="6"/>
  <c r="F10314" i="6"/>
  <c r="F10315" i="6"/>
  <c r="F10316" i="6"/>
  <c r="F10317" i="6"/>
  <c r="F10318" i="6"/>
  <c r="F10319" i="6"/>
  <c r="F10320" i="6"/>
  <c r="F10321" i="6"/>
  <c r="F10322" i="6"/>
  <c r="F8835" i="6"/>
  <c r="F8836" i="6"/>
  <c r="F8837" i="6"/>
  <c r="F8838" i="6"/>
  <c r="F8839" i="6"/>
  <c r="F8840" i="6"/>
  <c r="F8841" i="6"/>
  <c r="F8842" i="6"/>
  <c r="F8843" i="6"/>
  <c r="F8844" i="6"/>
  <c r="F8845" i="6"/>
  <c r="F8846" i="6"/>
  <c r="F8847" i="6"/>
  <c r="F8848" i="6"/>
  <c r="F8849" i="6"/>
  <c r="F8850" i="6"/>
  <c r="F8851" i="6"/>
  <c r="F8852" i="6"/>
  <c r="F8853" i="6"/>
  <c r="F8854" i="6"/>
  <c r="F8855" i="6"/>
  <c r="F8856" i="6"/>
  <c r="F8857" i="6"/>
  <c r="F8858" i="6"/>
  <c r="F8883" i="6"/>
  <c r="F8884" i="6"/>
  <c r="F8885" i="6"/>
  <c r="F8886" i="6"/>
  <c r="F8887" i="6"/>
  <c r="F8888" i="6"/>
  <c r="F8889" i="6"/>
  <c r="F8890" i="6"/>
  <c r="F8891" i="6"/>
  <c r="F8892" i="6"/>
  <c r="F8893" i="6"/>
  <c r="F8894" i="6"/>
  <c r="F8895" i="6"/>
  <c r="F8896" i="6"/>
  <c r="F8897" i="6"/>
  <c r="F8898" i="6"/>
  <c r="F8899" i="6"/>
  <c r="F8900" i="6"/>
  <c r="F8901" i="6"/>
  <c r="F8902" i="6"/>
  <c r="F8903" i="6"/>
  <c r="F8904" i="6"/>
  <c r="F8905" i="6"/>
  <c r="F8906" i="6"/>
  <c r="F8931" i="6"/>
  <c r="F8932" i="6"/>
  <c r="F8933" i="6"/>
  <c r="F8934" i="6"/>
  <c r="F8935" i="6"/>
  <c r="F8936" i="6"/>
  <c r="F8937" i="6"/>
  <c r="F8938" i="6"/>
  <c r="F8939" i="6"/>
  <c r="F8940" i="6"/>
  <c r="F8941" i="6"/>
  <c r="F8942" i="6"/>
  <c r="F8943" i="6"/>
  <c r="F8944" i="6"/>
  <c r="F8945" i="6"/>
  <c r="F8946" i="6"/>
  <c r="F8947" i="6"/>
  <c r="F8948" i="6"/>
  <c r="F8949" i="6"/>
  <c r="F8950" i="6"/>
  <c r="F8951" i="6"/>
  <c r="F8952" i="6"/>
  <c r="F8953" i="6"/>
  <c r="F8954" i="6"/>
  <c r="F8979" i="6"/>
  <c r="F8980" i="6"/>
  <c r="F8981" i="6"/>
  <c r="F8982" i="6"/>
  <c r="F8983" i="6"/>
  <c r="F8984" i="6"/>
  <c r="F8985" i="6"/>
  <c r="F8986" i="6"/>
  <c r="F8987" i="6"/>
  <c r="F8988" i="6"/>
  <c r="F8989" i="6"/>
  <c r="F8990" i="6"/>
  <c r="F8991" i="6"/>
  <c r="F8992" i="6"/>
  <c r="F8993" i="6"/>
  <c r="F8994" i="6"/>
  <c r="F8995" i="6"/>
  <c r="F8996" i="6"/>
  <c r="F8997" i="6"/>
  <c r="F8998" i="6"/>
  <c r="F8999" i="6"/>
  <c r="F9000" i="6"/>
  <c r="F9001" i="6"/>
  <c r="F9002" i="6"/>
  <c r="F9027" i="6"/>
  <c r="F9028" i="6"/>
  <c r="F9029" i="6"/>
  <c r="F9030" i="6"/>
  <c r="F9031" i="6"/>
  <c r="F9032" i="6"/>
  <c r="F9033" i="6"/>
  <c r="F9034" i="6"/>
  <c r="F9035" i="6"/>
  <c r="F9036" i="6"/>
  <c r="F9037" i="6"/>
  <c r="F9038" i="6"/>
  <c r="F9039" i="6"/>
  <c r="F9040" i="6"/>
  <c r="F9041" i="6"/>
  <c r="F9042" i="6"/>
  <c r="F9043" i="6"/>
  <c r="F9044" i="6"/>
  <c r="F9045" i="6"/>
  <c r="F9046" i="6"/>
  <c r="F9047" i="6"/>
  <c r="F9048" i="6"/>
  <c r="F9049" i="6"/>
  <c r="F9050" i="6"/>
  <c r="F9075" i="6"/>
  <c r="F9076" i="6"/>
  <c r="F9077" i="6"/>
  <c r="F9078" i="6"/>
  <c r="F9079" i="6"/>
  <c r="F9080" i="6"/>
  <c r="F9081" i="6"/>
  <c r="F9082" i="6"/>
  <c r="F9083" i="6"/>
  <c r="F9084" i="6"/>
  <c r="F9085" i="6"/>
  <c r="F9086" i="6"/>
  <c r="F9087" i="6"/>
  <c r="F9088" i="6"/>
  <c r="F9089" i="6"/>
  <c r="F9090" i="6"/>
  <c r="F9091" i="6"/>
  <c r="F9092" i="6"/>
  <c r="F9093" i="6"/>
  <c r="F9094" i="6"/>
  <c r="F9095" i="6"/>
  <c r="F9096" i="6"/>
  <c r="F9097" i="6"/>
  <c r="F9098" i="6"/>
  <c r="F9123" i="6"/>
  <c r="F9124" i="6"/>
  <c r="F9125" i="6"/>
  <c r="F9126" i="6"/>
  <c r="F9127" i="6"/>
  <c r="F9128" i="6"/>
  <c r="F9129" i="6"/>
  <c r="F9130" i="6"/>
  <c r="F9131" i="6"/>
  <c r="F9132" i="6"/>
  <c r="F9133" i="6"/>
  <c r="F9134" i="6"/>
  <c r="F9135" i="6"/>
  <c r="F9136" i="6"/>
  <c r="F9137" i="6"/>
  <c r="F9138" i="6"/>
  <c r="F9139" i="6"/>
  <c r="F9140" i="6"/>
  <c r="F9141" i="6"/>
  <c r="F9142" i="6"/>
  <c r="F9143" i="6"/>
  <c r="F9144" i="6"/>
  <c r="F9145" i="6"/>
  <c r="F9146" i="6"/>
  <c r="F9171" i="6"/>
  <c r="F9172" i="6"/>
  <c r="F9173" i="6"/>
  <c r="F9174" i="6"/>
  <c r="F9175" i="6"/>
  <c r="F9176" i="6"/>
  <c r="F9177" i="6"/>
  <c r="F9178" i="6"/>
  <c r="F9179" i="6"/>
  <c r="F9180" i="6"/>
  <c r="F9181" i="6"/>
  <c r="F9182" i="6"/>
  <c r="F9183" i="6"/>
  <c r="F9184" i="6"/>
  <c r="F9185" i="6"/>
  <c r="F9186" i="6"/>
  <c r="F9187" i="6"/>
  <c r="F9188" i="6"/>
  <c r="F9189" i="6"/>
  <c r="F9190" i="6"/>
  <c r="F9191" i="6"/>
  <c r="F9192" i="6"/>
  <c r="F9193" i="6"/>
  <c r="F9194" i="6"/>
  <c r="F9219" i="6"/>
  <c r="F9220" i="6"/>
  <c r="F9221" i="6"/>
  <c r="F9222" i="6"/>
  <c r="F9223" i="6"/>
  <c r="F9224" i="6"/>
  <c r="F9225" i="6"/>
  <c r="F9226" i="6"/>
  <c r="F9227" i="6"/>
  <c r="F9228" i="6"/>
  <c r="F9229" i="6"/>
  <c r="F9230" i="6"/>
  <c r="F9231" i="6"/>
  <c r="F9232" i="6"/>
  <c r="F9233" i="6"/>
  <c r="F9234" i="6"/>
  <c r="F9235" i="6"/>
  <c r="F9236" i="6"/>
  <c r="F9237" i="6"/>
  <c r="F9238" i="6"/>
  <c r="F9239" i="6"/>
  <c r="F9240" i="6"/>
  <c r="F9241" i="6"/>
  <c r="F9242" i="6"/>
  <c r="F9267" i="6"/>
  <c r="F9268" i="6"/>
  <c r="F9269" i="6"/>
  <c r="F9270" i="6"/>
  <c r="F9271" i="6"/>
  <c r="F9272" i="6"/>
  <c r="F9273" i="6"/>
  <c r="F9274" i="6"/>
  <c r="F9275" i="6"/>
  <c r="F9276" i="6"/>
  <c r="F9277" i="6"/>
  <c r="F9278" i="6"/>
  <c r="F9279" i="6"/>
  <c r="F9280" i="6"/>
  <c r="F9281" i="6"/>
  <c r="F9282" i="6"/>
  <c r="F9283" i="6"/>
  <c r="F9284" i="6"/>
  <c r="F9285" i="6"/>
  <c r="F9286" i="6"/>
  <c r="F9287" i="6"/>
  <c r="F9288" i="6"/>
  <c r="F9289" i="6"/>
  <c r="F9290" i="6"/>
  <c r="F9315" i="6"/>
  <c r="F9316" i="6"/>
  <c r="F9317" i="6"/>
  <c r="F9318" i="6"/>
  <c r="F9319" i="6"/>
  <c r="F9320" i="6"/>
  <c r="F9321" i="6"/>
  <c r="F9322" i="6"/>
  <c r="F9323" i="6"/>
  <c r="F9324" i="6"/>
  <c r="F9325" i="6"/>
  <c r="F9326" i="6"/>
  <c r="F9327" i="6"/>
  <c r="F9328" i="6"/>
  <c r="F9329" i="6"/>
  <c r="F9330" i="6"/>
  <c r="F9331" i="6"/>
  <c r="F9332" i="6"/>
  <c r="F9333" i="6"/>
  <c r="F9334" i="6"/>
  <c r="F9335" i="6"/>
  <c r="F9336" i="6"/>
  <c r="F9337" i="6"/>
  <c r="F9338" i="6"/>
  <c r="F9363" i="6"/>
  <c r="F9364" i="6"/>
  <c r="F9365" i="6"/>
  <c r="F9366" i="6"/>
  <c r="F9367" i="6"/>
  <c r="F9368" i="6"/>
  <c r="F9369" i="6"/>
  <c r="F9370" i="6"/>
  <c r="F9371" i="6"/>
  <c r="F9372" i="6"/>
  <c r="F9373" i="6"/>
  <c r="F9374" i="6"/>
  <c r="F9375" i="6"/>
  <c r="F9376" i="6"/>
  <c r="F9377" i="6"/>
  <c r="F9378" i="6"/>
  <c r="F9379" i="6"/>
  <c r="F9380" i="6"/>
  <c r="F9381" i="6"/>
  <c r="F9382" i="6"/>
  <c r="F9383" i="6"/>
  <c r="F9384" i="6"/>
  <c r="F9385" i="6"/>
  <c r="F9386" i="6"/>
  <c r="F9411" i="6"/>
  <c r="F9412" i="6"/>
  <c r="F9413" i="6"/>
  <c r="F9414" i="6"/>
  <c r="F9415" i="6"/>
  <c r="F9416" i="6"/>
  <c r="F9417" i="6"/>
  <c r="F9418" i="6"/>
  <c r="F9419" i="6"/>
  <c r="F9420" i="6"/>
  <c r="F9421" i="6"/>
  <c r="F9422" i="6"/>
  <c r="F9423" i="6"/>
  <c r="F9424" i="6"/>
  <c r="F9425" i="6"/>
  <c r="F9426" i="6"/>
  <c r="F9427" i="6"/>
  <c r="F9428" i="6"/>
  <c r="F9429" i="6"/>
  <c r="F9430" i="6"/>
  <c r="F9431" i="6"/>
  <c r="F9432" i="6"/>
  <c r="F9433" i="6"/>
  <c r="F9434" i="6"/>
  <c r="F9459" i="6"/>
  <c r="F9460" i="6"/>
  <c r="F9461" i="6"/>
  <c r="F9462" i="6"/>
  <c r="F9463" i="6"/>
  <c r="F9464" i="6"/>
  <c r="F9465" i="6"/>
  <c r="F9466" i="6"/>
  <c r="F9467" i="6"/>
  <c r="F9468" i="6"/>
  <c r="F9469" i="6"/>
  <c r="F9470" i="6"/>
  <c r="F9471" i="6"/>
  <c r="F9472" i="6"/>
  <c r="F9473" i="6"/>
  <c r="F9474" i="6"/>
  <c r="F9475" i="6"/>
  <c r="F9476" i="6"/>
  <c r="F9477" i="6"/>
  <c r="F9478" i="6"/>
  <c r="F9479" i="6"/>
  <c r="F9480" i="6"/>
  <c r="F9481" i="6"/>
  <c r="F9482" i="6"/>
  <c r="F9507" i="6"/>
  <c r="F9508" i="6"/>
  <c r="F9509" i="6"/>
  <c r="F9510" i="6"/>
  <c r="F9511" i="6"/>
  <c r="F9512" i="6"/>
  <c r="F9513" i="6"/>
  <c r="F9514" i="6"/>
  <c r="F9515" i="6"/>
  <c r="F9516" i="6"/>
  <c r="F9517" i="6"/>
  <c r="F9518" i="6"/>
  <c r="F9519" i="6"/>
  <c r="F9520" i="6"/>
  <c r="F9521" i="6"/>
  <c r="F9522" i="6"/>
  <c r="F9523" i="6"/>
  <c r="F9524" i="6"/>
  <c r="F9525" i="6"/>
  <c r="F9526" i="6"/>
  <c r="F9527" i="6"/>
  <c r="F9528" i="6"/>
  <c r="F9529" i="6"/>
  <c r="F9530" i="6"/>
  <c r="F9555" i="6"/>
  <c r="F9556" i="6"/>
  <c r="F9557" i="6"/>
  <c r="F9558" i="6"/>
  <c r="F9559" i="6"/>
  <c r="F9560" i="6"/>
  <c r="F9561" i="6"/>
  <c r="F9562" i="6"/>
  <c r="F9563" i="6"/>
  <c r="F9564" i="6"/>
  <c r="F9565" i="6"/>
  <c r="F9566" i="6"/>
  <c r="F9567" i="6"/>
  <c r="F9568" i="6"/>
  <c r="F9569" i="6"/>
  <c r="F9570" i="6"/>
  <c r="F9571" i="6"/>
  <c r="F9572" i="6"/>
  <c r="F9573" i="6"/>
  <c r="F9574" i="6"/>
  <c r="F9575" i="6"/>
  <c r="F9576" i="6"/>
  <c r="F9577" i="6"/>
  <c r="F9578" i="6"/>
  <c r="F9603" i="6"/>
  <c r="F9604" i="6"/>
  <c r="F9605" i="6"/>
  <c r="F9606" i="6"/>
  <c r="F9607" i="6"/>
  <c r="F9608" i="6"/>
  <c r="F9609" i="6"/>
  <c r="F9610" i="6"/>
  <c r="F9611" i="6"/>
  <c r="F9612" i="6"/>
  <c r="F9613" i="6"/>
  <c r="F9614" i="6"/>
  <c r="F9615" i="6"/>
  <c r="F9616" i="6"/>
  <c r="F9617" i="6"/>
  <c r="F9618" i="6"/>
  <c r="F9619" i="6"/>
  <c r="F9620" i="6"/>
  <c r="F9621" i="6"/>
  <c r="F9622" i="6"/>
  <c r="F9623" i="6"/>
  <c r="F9624" i="6"/>
  <c r="F9625" i="6"/>
  <c r="F9626" i="6"/>
  <c r="F9651" i="6"/>
  <c r="F9652" i="6"/>
  <c r="F9653" i="6"/>
  <c r="F9654" i="6"/>
  <c r="F9655" i="6"/>
  <c r="F9656" i="6"/>
  <c r="F9657" i="6"/>
  <c r="F9658" i="6"/>
  <c r="F9659" i="6"/>
  <c r="F9660" i="6"/>
  <c r="F9661" i="6"/>
  <c r="F9662" i="6"/>
  <c r="F9663" i="6"/>
  <c r="F9664" i="6"/>
  <c r="F9665" i="6"/>
  <c r="F9666" i="6"/>
  <c r="F9667" i="6"/>
  <c r="F9668" i="6"/>
  <c r="F9669" i="6"/>
  <c r="F9670" i="6"/>
  <c r="F9671" i="6"/>
  <c r="F9672" i="6"/>
  <c r="F9673" i="6"/>
  <c r="F9674" i="6"/>
  <c r="F9699" i="6"/>
  <c r="F9700" i="6"/>
  <c r="F9701" i="6"/>
  <c r="F9702" i="6"/>
  <c r="F9703" i="6"/>
  <c r="F9704" i="6"/>
  <c r="F9705" i="6"/>
  <c r="F9706" i="6"/>
  <c r="F9707" i="6"/>
  <c r="F9708" i="6"/>
  <c r="F9709" i="6"/>
  <c r="F9710" i="6"/>
  <c r="F9711" i="6"/>
  <c r="F9712" i="6"/>
  <c r="F9713" i="6"/>
  <c r="F9714" i="6"/>
  <c r="F9715" i="6"/>
  <c r="F9716" i="6"/>
  <c r="F9717" i="6"/>
  <c r="F9718" i="6"/>
  <c r="F9719" i="6"/>
  <c r="F9720" i="6"/>
  <c r="F9721" i="6"/>
  <c r="F9722" i="6"/>
  <c r="F9747" i="6"/>
  <c r="F9748" i="6"/>
  <c r="F9749" i="6"/>
  <c r="F9750" i="6"/>
  <c r="F9751" i="6"/>
  <c r="F9752" i="6"/>
  <c r="F9753" i="6"/>
  <c r="F9754" i="6"/>
  <c r="F9755" i="6"/>
  <c r="F9756" i="6"/>
  <c r="F9757" i="6"/>
  <c r="F9758" i="6"/>
  <c r="F9759" i="6"/>
  <c r="F9760" i="6"/>
  <c r="F9761" i="6"/>
  <c r="F9762" i="6"/>
  <c r="F9763" i="6"/>
  <c r="F9764" i="6"/>
  <c r="F9765" i="6"/>
  <c r="F9766" i="6"/>
  <c r="F9767" i="6"/>
  <c r="F9768" i="6"/>
  <c r="F9769" i="6"/>
  <c r="F9770" i="6"/>
  <c r="F9795" i="6"/>
  <c r="F9796" i="6"/>
  <c r="F9797" i="6"/>
  <c r="F9798" i="6"/>
  <c r="F9799" i="6"/>
  <c r="F9800" i="6"/>
  <c r="F9801" i="6"/>
  <c r="F9802" i="6"/>
  <c r="F9803" i="6"/>
  <c r="F9804" i="6"/>
  <c r="F9805" i="6"/>
  <c r="F9806" i="6"/>
  <c r="F9807" i="6"/>
  <c r="F9808" i="6"/>
  <c r="F9809" i="6"/>
  <c r="F9810" i="6"/>
  <c r="F9811" i="6"/>
  <c r="F9812" i="6"/>
  <c r="F9813" i="6"/>
  <c r="F9814" i="6"/>
  <c r="F9815" i="6"/>
  <c r="F9816" i="6"/>
  <c r="F9817" i="6"/>
  <c r="F9818" i="6"/>
  <c r="F9843" i="6"/>
  <c r="F9844" i="6"/>
  <c r="F9845" i="6"/>
  <c r="F9846" i="6"/>
  <c r="F9847" i="6"/>
  <c r="F9848" i="6"/>
  <c r="F9849" i="6"/>
  <c r="F9850" i="6"/>
  <c r="F9851" i="6"/>
  <c r="F9852" i="6"/>
  <c r="F9853" i="6"/>
  <c r="F9854" i="6"/>
  <c r="F9855" i="6"/>
  <c r="F9856" i="6"/>
  <c r="F9857" i="6"/>
  <c r="F9858" i="6"/>
  <c r="F9859" i="6"/>
  <c r="F9860" i="6"/>
  <c r="F9861" i="6"/>
  <c r="F9862" i="6"/>
  <c r="F9863" i="6"/>
  <c r="F9864" i="6"/>
  <c r="F9865" i="6"/>
  <c r="F9866" i="6"/>
  <c r="F9891" i="6"/>
  <c r="F9892" i="6"/>
  <c r="F9893" i="6"/>
  <c r="F9894" i="6"/>
  <c r="F9895" i="6"/>
  <c r="F9896" i="6"/>
  <c r="F9897" i="6"/>
  <c r="F9898" i="6"/>
  <c r="F9899" i="6"/>
  <c r="F9900" i="6"/>
  <c r="F9901" i="6"/>
  <c r="F9902" i="6"/>
  <c r="F9903" i="6"/>
  <c r="F9904" i="6"/>
  <c r="F9905" i="6"/>
  <c r="F9906" i="6"/>
  <c r="F9907" i="6"/>
  <c r="F9908" i="6"/>
  <c r="F9909" i="6"/>
  <c r="F9910" i="6"/>
  <c r="F9911" i="6"/>
  <c r="F9912" i="6"/>
  <c r="F9913" i="6"/>
  <c r="F9914" i="6"/>
  <c r="F9939" i="6"/>
  <c r="F9940" i="6"/>
  <c r="F9941" i="6"/>
  <c r="F9942" i="6"/>
  <c r="F9943" i="6"/>
  <c r="F9944" i="6"/>
  <c r="F9945" i="6"/>
  <c r="F9946" i="6"/>
  <c r="F9947" i="6"/>
  <c r="F9948" i="6"/>
  <c r="F9949" i="6"/>
  <c r="F9950" i="6"/>
  <c r="F9951" i="6"/>
  <c r="F9952" i="6"/>
  <c r="F9953" i="6"/>
  <c r="F9954" i="6"/>
  <c r="F9955" i="6"/>
  <c r="F9956" i="6"/>
  <c r="F9957" i="6"/>
  <c r="F9958" i="6"/>
  <c r="F9959" i="6"/>
  <c r="F9960" i="6"/>
  <c r="F9961" i="6"/>
  <c r="F9962" i="6"/>
  <c r="F9987" i="6"/>
  <c r="F9988" i="6"/>
  <c r="F9989" i="6"/>
  <c r="F9990" i="6"/>
  <c r="F9991" i="6"/>
  <c r="F9992" i="6"/>
  <c r="F9993" i="6"/>
  <c r="F9994" i="6"/>
  <c r="F9995" i="6"/>
  <c r="F9996" i="6"/>
  <c r="F9997" i="6"/>
  <c r="F9998" i="6"/>
  <c r="F9999" i="6"/>
  <c r="F10000" i="6"/>
  <c r="F10001" i="6"/>
  <c r="F10002" i="6"/>
  <c r="F10003" i="6"/>
  <c r="F10004" i="6"/>
  <c r="F10005" i="6"/>
  <c r="F10006" i="6"/>
  <c r="F10007" i="6"/>
  <c r="F10008" i="6"/>
  <c r="F10009" i="6"/>
  <c r="F10010" i="6"/>
  <c r="F10035" i="6"/>
  <c r="F10036" i="6"/>
  <c r="F10037" i="6"/>
  <c r="F10038" i="6"/>
  <c r="F10039" i="6"/>
  <c r="F10040" i="6"/>
  <c r="F10041" i="6"/>
  <c r="F10042" i="6"/>
  <c r="F10043" i="6"/>
  <c r="F10044" i="6"/>
  <c r="F10045" i="6"/>
  <c r="F10046" i="6"/>
  <c r="F10047" i="6"/>
  <c r="F10048" i="6"/>
  <c r="F10049" i="6"/>
  <c r="F10050" i="6"/>
  <c r="F10051" i="6"/>
  <c r="F10052" i="6"/>
  <c r="F10053" i="6"/>
  <c r="F10054" i="6"/>
  <c r="F10055" i="6"/>
  <c r="F10056" i="6"/>
  <c r="F10057" i="6"/>
  <c r="F10058" i="6"/>
  <c r="F10083" i="6"/>
  <c r="F10084" i="6"/>
  <c r="F10085" i="6"/>
  <c r="F10086" i="6"/>
  <c r="F10087" i="6"/>
  <c r="F10088" i="6"/>
  <c r="F10089" i="6"/>
  <c r="F10090" i="6"/>
  <c r="F10091" i="6"/>
  <c r="F10092" i="6"/>
  <c r="F10093" i="6"/>
  <c r="F10094" i="6"/>
  <c r="F10095" i="6"/>
  <c r="F10096" i="6"/>
  <c r="F10097" i="6"/>
  <c r="F10098" i="6"/>
  <c r="F10099" i="6"/>
  <c r="F10100" i="6"/>
  <c r="F10101" i="6"/>
  <c r="F10102" i="6"/>
  <c r="F10103" i="6"/>
  <c r="F10104" i="6"/>
  <c r="F10105" i="6"/>
  <c r="F10106" i="6"/>
  <c r="F10131" i="6"/>
  <c r="F10132" i="6"/>
  <c r="F10133" i="6"/>
  <c r="F10134" i="6"/>
  <c r="F10135" i="6"/>
  <c r="F10136" i="6"/>
  <c r="F10137" i="6"/>
  <c r="F10138" i="6"/>
  <c r="F10139" i="6"/>
  <c r="F10140" i="6"/>
  <c r="F10141" i="6"/>
  <c r="F10142" i="6"/>
  <c r="F10143" i="6"/>
  <c r="F10144" i="6"/>
  <c r="F10145" i="6"/>
  <c r="F10146" i="6"/>
  <c r="F10147" i="6"/>
  <c r="F10148" i="6"/>
  <c r="F10149" i="6"/>
  <c r="F10150" i="6"/>
  <c r="F10151" i="6"/>
  <c r="F10152" i="6"/>
  <c r="F10153" i="6"/>
  <c r="F10154" i="6"/>
  <c r="F10179" i="6"/>
  <c r="F10180" i="6"/>
  <c r="F10181" i="6"/>
  <c r="F10182" i="6"/>
  <c r="F10183" i="6"/>
  <c r="F10184" i="6"/>
  <c r="F10185" i="6"/>
  <c r="F10186" i="6"/>
  <c r="F10187" i="6"/>
  <c r="F10188" i="6"/>
  <c r="F10189" i="6"/>
  <c r="F10190" i="6"/>
  <c r="F10191" i="6"/>
  <c r="F10192" i="6"/>
  <c r="F10193" i="6"/>
  <c r="F10194" i="6"/>
  <c r="F10195" i="6"/>
  <c r="F10196" i="6"/>
  <c r="F10197" i="6"/>
  <c r="F10198" i="6"/>
  <c r="F10199" i="6"/>
  <c r="F10200" i="6"/>
  <c r="F10201" i="6"/>
  <c r="F10202" i="6"/>
  <c r="F10227" i="6"/>
  <c r="F10228" i="6"/>
  <c r="F10229" i="6"/>
  <c r="F10230" i="6"/>
  <c r="F10231" i="6"/>
  <c r="F10232" i="6"/>
  <c r="F10233" i="6"/>
  <c r="F10234" i="6"/>
  <c r="F10235" i="6"/>
  <c r="F10236" i="6"/>
  <c r="F10237" i="6"/>
  <c r="F10238" i="6"/>
  <c r="F10239" i="6"/>
  <c r="F10240" i="6"/>
  <c r="F10241" i="6"/>
  <c r="F10242" i="6"/>
  <c r="F10243" i="6"/>
  <c r="F10244" i="6"/>
  <c r="F10245" i="6"/>
  <c r="F10246" i="6"/>
  <c r="F10247" i="6"/>
  <c r="F10248" i="6"/>
  <c r="F10249" i="6"/>
  <c r="F10250" i="6"/>
  <c r="F10275" i="6"/>
  <c r="F10276" i="6"/>
  <c r="F10277" i="6"/>
  <c r="F10278" i="6"/>
  <c r="F10279" i="6"/>
  <c r="F10280" i="6"/>
  <c r="F10281" i="6"/>
  <c r="F10282" i="6"/>
  <c r="F10283" i="6"/>
  <c r="F10284" i="6"/>
  <c r="F10285" i="6"/>
  <c r="F10286" i="6"/>
  <c r="F10287" i="6"/>
  <c r="F10288" i="6"/>
  <c r="F10289" i="6"/>
  <c r="F10290" i="6"/>
  <c r="F10291" i="6"/>
  <c r="F10292" i="6"/>
  <c r="F10293" i="6"/>
  <c r="F10294" i="6"/>
  <c r="F10295" i="6"/>
  <c r="F10296" i="6"/>
  <c r="F10297" i="6"/>
  <c r="F10298" i="6"/>
  <c r="Z102" i="27" l="1"/>
  <c r="B5629" i="8"/>
  <c r="Z103" i="27"/>
  <c r="B5579" i="8"/>
  <c r="B5564" i="8"/>
  <c r="B5597" i="8"/>
  <c r="J36" i="4"/>
  <c r="K36" i="4"/>
  <c r="B5623" i="8"/>
  <c r="A91" i="26"/>
  <c r="E91" i="26" s="1"/>
  <c r="A37" i="26"/>
  <c r="E88" i="26"/>
  <c r="Z42" i="27"/>
  <c r="Z33" i="27"/>
  <c r="E34" i="27"/>
  <c r="I34" i="27" s="1"/>
  <c r="Z48" i="27"/>
  <c r="Z41" i="27"/>
  <c r="Z44" i="27"/>
  <c r="Z47" i="27"/>
  <c r="Z40" i="27"/>
  <c r="Z46" i="27"/>
  <c r="Z45" i="27"/>
  <c r="Z43" i="27"/>
  <c r="Z49" i="27"/>
  <c r="E35" i="27"/>
  <c r="I35" i="27" s="1"/>
  <c r="Z35" i="27"/>
  <c r="E36" i="27"/>
  <c r="I36" i="27" s="1"/>
  <c r="Z34" i="27"/>
  <c r="Z36" i="27"/>
  <c r="E37" i="27"/>
  <c r="I37" i="27" s="1"/>
  <c r="Z37" i="27"/>
  <c r="E38" i="27"/>
  <c r="I38" i="27" s="1"/>
  <c r="Z38" i="27"/>
  <c r="E39" i="27"/>
  <c r="I39" i="27" s="1"/>
  <c r="E40" i="27"/>
  <c r="I40" i="27" s="1"/>
  <c r="Z39" i="27"/>
  <c r="E41" i="27"/>
  <c r="I41" i="27" s="1"/>
  <c r="E42" i="27"/>
  <c r="I42" i="27" s="1"/>
  <c r="E43" i="27"/>
  <c r="I43" i="27" s="1"/>
  <c r="E44" i="27"/>
  <c r="I44" i="27" s="1"/>
  <c r="E45" i="27"/>
  <c r="I45" i="27" s="1"/>
  <c r="E46" i="27"/>
  <c r="I46" i="27" s="1"/>
  <c r="E102" i="27"/>
  <c r="Z89" i="27"/>
  <c r="Z88" i="27"/>
  <c r="E88" i="27"/>
  <c r="E89" i="27"/>
  <c r="Z91" i="27"/>
  <c r="Z90" i="27"/>
  <c r="E91" i="27"/>
  <c r="E90" i="27"/>
  <c r="Z92" i="27"/>
  <c r="E92" i="27"/>
  <c r="Z93" i="27"/>
  <c r="E93" i="27"/>
  <c r="Z94" i="27"/>
  <c r="E94" i="27"/>
  <c r="Z95" i="27"/>
  <c r="E95" i="27"/>
  <c r="Z96" i="27"/>
  <c r="E96" i="27"/>
  <c r="Z97" i="27"/>
  <c r="Z98" i="27"/>
  <c r="E97" i="27"/>
  <c r="Z99" i="27"/>
  <c r="E98" i="27"/>
  <c r="E99" i="27"/>
  <c r="Z100" i="27"/>
  <c r="E100" i="27"/>
  <c r="Z101" i="27"/>
  <c r="I49" i="4"/>
  <c r="I46" i="4"/>
  <c r="Z45" i="4"/>
  <c r="I45" i="4"/>
  <c r="Z44" i="4"/>
  <c r="Z43" i="4"/>
  <c r="Z88" i="4"/>
  <c r="Z49" i="4"/>
  <c r="I35" i="4"/>
  <c r="I36" i="4"/>
  <c r="Z42" i="4"/>
  <c r="Z41" i="4"/>
  <c r="Z48" i="4"/>
  <c r="I48" i="4"/>
  <c r="Z47" i="4"/>
  <c r="Z40" i="4"/>
  <c r="Z33" i="4"/>
  <c r="I47" i="4"/>
  <c r="Z46" i="4"/>
  <c r="Z89" i="26"/>
  <c r="E89" i="26"/>
  <c r="Z88" i="26"/>
  <c r="Z90" i="26"/>
  <c r="E47" i="27"/>
  <c r="I47" i="27" s="1"/>
  <c r="E57" i="26"/>
  <c r="E54" i="26"/>
  <c r="Z45" i="26"/>
  <c r="Z44" i="26"/>
  <c r="E35" i="26"/>
  <c r="I35" i="26" s="1"/>
  <c r="E60" i="26"/>
  <c r="E63" i="26"/>
  <c r="E51" i="26"/>
  <c r="Z41" i="26"/>
  <c r="E56" i="26"/>
  <c r="E58" i="26"/>
  <c r="E53" i="26"/>
  <c r="Z43" i="26"/>
  <c r="E36" i="26"/>
  <c r="I36" i="26" s="1"/>
  <c r="E52" i="26"/>
  <c r="Z47" i="26"/>
  <c r="E59" i="26"/>
  <c r="E50" i="26"/>
  <c r="Z48" i="26"/>
  <c r="Z40" i="26"/>
  <c r="Z49" i="26"/>
  <c r="Z42" i="26"/>
  <c r="E62" i="26"/>
  <c r="E55" i="26"/>
  <c r="E61" i="26"/>
  <c r="E34" i="26"/>
  <c r="I34" i="26" s="1"/>
  <c r="Z46" i="26"/>
  <c r="Z33" i="26"/>
  <c r="E90" i="26"/>
  <c r="E101" i="27"/>
  <c r="Z34" i="26"/>
  <c r="I103" i="4"/>
  <c r="A49" i="27"/>
  <c r="A103" i="27"/>
  <c r="E103" i="27" s="1"/>
  <c r="E48" i="27"/>
  <c r="Y36" i="26"/>
  <c r="Z35" i="26"/>
  <c r="Y92" i="26"/>
  <c r="Z91" i="26"/>
  <c r="A4353" i="8"/>
  <c r="A4354" i="8"/>
  <c r="A4355" i="8"/>
  <c r="A4356" i="8"/>
  <c r="A4357" i="8"/>
  <c r="A4358" i="8"/>
  <c r="A4359" i="8"/>
  <c r="A4360" i="8"/>
  <c r="A4361" i="8"/>
  <c r="A4362" i="8"/>
  <c r="A4363" i="8"/>
  <c r="A4364" i="8"/>
  <c r="A4365" i="8"/>
  <c r="A4366" i="8"/>
  <c r="A4367" i="8"/>
  <c r="A4368" i="8"/>
  <c r="A4369" i="8"/>
  <c r="A4370" i="8"/>
  <c r="A4371" i="8"/>
  <c r="A4372" i="8"/>
  <c r="A4373" i="8"/>
  <c r="A4374" i="8"/>
  <c r="A4375" i="8"/>
  <c r="A4376" i="8"/>
  <c r="A4377" i="8"/>
  <c r="A4378" i="8"/>
  <c r="J37" i="4" l="1"/>
  <c r="K37" i="4"/>
  <c r="I37" i="4"/>
  <c r="A38" i="26"/>
  <c r="A92" i="26"/>
  <c r="E92" i="26" s="1"/>
  <c r="E37" i="26"/>
  <c r="I37" i="26" s="1"/>
  <c r="Z119" i="27"/>
  <c r="Z64" i="27"/>
  <c r="AE33" i="26"/>
  <c r="AB33" i="26" s="1"/>
  <c r="AF33" i="26"/>
  <c r="AC33" i="26" s="1"/>
  <c r="AF33" i="27"/>
  <c r="AC33" i="27" s="1"/>
  <c r="AE33" i="27"/>
  <c r="AB33" i="27" s="1"/>
  <c r="I48" i="27"/>
  <c r="E64" i="27"/>
  <c r="E119" i="27"/>
  <c r="Z92" i="26"/>
  <c r="Y93" i="26"/>
  <c r="Y37" i="26"/>
  <c r="Z36" i="26"/>
  <c r="A4323" i="8"/>
  <c r="A4324" i="8"/>
  <c r="A4325" i="8"/>
  <c r="A4326" i="8"/>
  <c r="A4327" i="8"/>
  <c r="A4328" i="8"/>
  <c r="A4329" i="8"/>
  <c r="A4330" i="8"/>
  <c r="A4331" i="8"/>
  <c r="A4332" i="8"/>
  <c r="A4333" i="8"/>
  <c r="A4334" i="8"/>
  <c r="A4335" i="8"/>
  <c r="A4336" i="8"/>
  <c r="A4337" i="8"/>
  <c r="A4338" i="8"/>
  <c r="A4339" i="8"/>
  <c r="A4340" i="8"/>
  <c r="A4341" i="8"/>
  <c r="A4342" i="8"/>
  <c r="A4343" i="8"/>
  <c r="A4344" i="8"/>
  <c r="A4345" i="8"/>
  <c r="A4346" i="8"/>
  <c r="A4347" i="8"/>
  <c r="A4348" i="8"/>
  <c r="A4349" i="8"/>
  <c r="A4350" i="8"/>
  <c r="A4351" i="8"/>
  <c r="A4352" i="8"/>
  <c r="A4315" i="8"/>
  <c r="A4316" i="8"/>
  <c r="A4317" i="8"/>
  <c r="A4318" i="8"/>
  <c r="A4319" i="8"/>
  <c r="A4320" i="8"/>
  <c r="A4321" i="8"/>
  <c r="A4322" i="8"/>
  <c r="A4312" i="8"/>
  <c r="A4313" i="8"/>
  <c r="A4314" i="8"/>
  <c r="A4308" i="8"/>
  <c r="A4309" i="8"/>
  <c r="A4310" i="8"/>
  <c r="A4311" i="8"/>
  <c r="A4293" i="8"/>
  <c r="A4294" i="8"/>
  <c r="A4295" i="8"/>
  <c r="A4296" i="8"/>
  <c r="A4297" i="8"/>
  <c r="A4298" i="8"/>
  <c r="A4299" i="8"/>
  <c r="A4300" i="8"/>
  <c r="A4301" i="8"/>
  <c r="A4302" i="8"/>
  <c r="A4303" i="8"/>
  <c r="A4304" i="8"/>
  <c r="A4305" i="8"/>
  <c r="A4306" i="8"/>
  <c r="A4307" i="8"/>
  <c r="K38" i="4" l="1"/>
  <c r="J38" i="4"/>
  <c r="I38" i="4"/>
  <c r="A39" i="26"/>
  <c r="A93" i="26"/>
  <c r="E93" i="26" s="1"/>
  <c r="E38" i="26"/>
  <c r="I38" i="26" s="1"/>
  <c r="E121" i="27"/>
  <c r="J28" i="27"/>
  <c r="AD29" i="27" s="1"/>
  <c r="I64" i="27"/>
  <c r="Y94" i="26"/>
  <c r="Z93" i="26"/>
  <c r="Z37" i="26"/>
  <c r="Y38" i="26"/>
  <c r="A4281" i="8"/>
  <c r="A4282" i="8"/>
  <c r="A4283" i="8"/>
  <c r="A4284" i="8"/>
  <c r="A4285" i="8"/>
  <c r="A4286" i="8"/>
  <c r="A4287" i="8"/>
  <c r="A4288" i="8"/>
  <c r="A4289" i="8"/>
  <c r="A4290" i="8"/>
  <c r="A4291" i="8"/>
  <c r="A4292" i="8"/>
  <c r="A4271" i="8"/>
  <c r="A4272" i="8"/>
  <c r="A4273" i="8"/>
  <c r="A4274" i="8"/>
  <c r="A4275" i="8"/>
  <c r="A4276" i="8"/>
  <c r="A4277" i="8"/>
  <c r="A4278" i="8"/>
  <c r="A4279" i="8"/>
  <c r="A4280" i="8"/>
  <c r="K40" i="4" l="1"/>
  <c r="J40" i="4"/>
  <c r="I40" i="4"/>
  <c r="K39" i="4"/>
  <c r="J39" i="4"/>
  <c r="A40" i="26"/>
  <c r="A94" i="26"/>
  <c r="E94" i="26" s="1"/>
  <c r="E39" i="26"/>
  <c r="I39" i="26" s="1"/>
  <c r="I39" i="4"/>
  <c r="AD33" i="27"/>
  <c r="AA33" i="27" s="1"/>
  <c r="Y39" i="26"/>
  <c r="Z39" i="26" s="1"/>
  <c r="Z38" i="26"/>
  <c r="Y95" i="26"/>
  <c r="Z94" i="26"/>
  <c r="A4253" i="8"/>
  <c r="A4254" i="8"/>
  <c r="A4255" i="8"/>
  <c r="A4256" i="8"/>
  <c r="A4257" i="8"/>
  <c r="A4258" i="8"/>
  <c r="A4259" i="8"/>
  <c r="A4260" i="8"/>
  <c r="A4261" i="8"/>
  <c r="A4262" i="8"/>
  <c r="A4263" i="8"/>
  <c r="A4264" i="8"/>
  <c r="A4265" i="8"/>
  <c r="A4266" i="8"/>
  <c r="A4267" i="8"/>
  <c r="A4268" i="8"/>
  <c r="A4269" i="8"/>
  <c r="A4270" i="8"/>
  <c r="K41" i="4" l="1"/>
  <c r="J41" i="4"/>
  <c r="I41" i="4"/>
  <c r="A41" i="26"/>
  <c r="A95" i="26"/>
  <c r="E95" i="26" s="1"/>
  <c r="E40" i="26"/>
  <c r="I40" i="26" s="1"/>
  <c r="Z95" i="26"/>
  <c r="Y96" i="26"/>
  <c r="Z64" i="26"/>
  <c r="A4229" i="8"/>
  <c r="A4230" i="8"/>
  <c r="A4231" i="8"/>
  <c r="A4232" i="8"/>
  <c r="A4233" i="8"/>
  <c r="A4234" i="8"/>
  <c r="A4235" i="8"/>
  <c r="A4236" i="8"/>
  <c r="A4237" i="8"/>
  <c r="A4238" i="8"/>
  <c r="A4239" i="8"/>
  <c r="A4240" i="8"/>
  <c r="A4241" i="8"/>
  <c r="A4242" i="8"/>
  <c r="A4243" i="8"/>
  <c r="A4244" i="8"/>
  <c r="A4245" i="8"/>
  <c r="A4246" i="8"/>
  <c r="A4247" i="8"/>
  <c r="A4248" i="8"/>
  <c r="A4249" i="8"/>
  <c r="A4250" i="8"/>
  <c r="A4251" i="8"/>
  <c r="A4252" i="8"/>
  <c r="J42" i="4" l="1"/>
  <c r="K42" i="4"/>
  <c r="I42" i="4"/>
  <c r="E41" i="26"/>
  <c r="I41" i="26" s="1"/>
  <c r="A96" i="26"/>
  <c r="E96" i="26" s="1"/>
  <c r="A42" i="26"/>
  <c r="Z96" i="26"/>
  <c r="Y97" i="26"/>
  <c r="A4211" i="8"/>
  <c r="A4212" i="8"/>
  <c r="A4213" i="8"/>
  <c r="A4214" i="8"/>
  <c r="A4215" i="8"/>
  <c r="A4216" i="8"/>
  <c r="A4217" i="8"/>
  <c r="A4218" i="8"/>
  <c r="A4219" i="8"/>
  <c r="A4220" i="8"/>
  <c r="A4221" i="8"/>
  <c r="A4222" i="8"/>
  <c r="A4223" i="8"/>
  <c r="A4224" i="8"/>
  <c r="A4225" i="8"/>
  <c r="A4226" i="8"/>
  <c r="A4227" i="8"/>
  <c r="A4228" i="8"/>
  <c r="J17" i="4"/>
  <c r="J43" i="4" l="1"/>
  <c r="K43" i="4"/>
  <c r="I43" i="4"/>
  <c r="A97" i="26"/>
  <c r="E97" i="26" s="1"/>
  <c r="A43" i="26"/>
  <c r="E42" i="26"/>
  <c r="I42" i="26" s="1"/>
  <c r="Y98" i="26"/>
  <c r="Z97" i="26"/>
  <c r="A4197" i="8"/>
  <c r="A4198" i="8"/>
  <c r="A4199" i="8"/>
  <c r="A4200" i="8"/>
  <c r="A4201" i="8"/>
  <c r="A4202" i="8"/>
  <c r="A4203" i="8"/>
  <c r="A4204" i="8"/>
  <c r="A4205" i="8"/>
  <c r="A4206" i="8"/>
  <c r="A4207" i="8"/>
  <c r="A4208" i="8"/>
  <c r="A4209" i="8"/>
  <c r="A4210" i="8"/>
  <c r="K44" i="4" l="1"/>
  <c r="F28" i="4"/>
  <c r="G64" i="4"/>
  <c r="F64" i="4"/>
  <c r="J44" i="4"/>
  <c r="I44" i="4"/>
  <c r="A44" i="26"/>
  <c r="A98" i="26"/>
  <c r="E98" i="26" s="1"/>
  <c r="E43" i="26"/>
  <c r="I43" i="26" s="1"/>
  <c r="Y99" i="26"/>
  <c r="Z98" i="26"/>
  <c r="A4159" i="8"/>
  <c r="A4160" i="8"/>
  <c r="A4161" i="8"/>
  <c r="A4162" i="8"/>
  <c r="A4163" i="8"/>
  <c r="A4164" i="8"/>
  <c r="A4165" i="8"/>
  <c r="A4166" i="8"/>
  <c r="A4167" i="8"/>
  <c r="A4168" i="8"/>
  <c r="A4169" i="8"/>
  <c r="A4170" i="8"/>
  <c r="A4171" i="8"/>
  <c r="A4172" i="8"/>
  <c r="A4173" i="8"/>
  <c r="A4174" i="8"/>
  <c r="A4175" i="8"/>
  <c r="A4176" i="8"/>
  <c r="A4177" i="8"/>
  <c r="A4178" i="8"/>
  <c r="A4179" i="8"/>
  <c r="A4180" i="8"/>
  <c r="A4181" i="8"/>
  <c r="A4182" i="8"/>
  <c r="A4183" i="8"/>
  <c r="A4184" i="8"/>
  <c r="A4185" i="8"/>
  <c r="A4186" i="8"/>
  <c r="A4187" i="8"/>
  <c r="A4188" i="8"/>
  <c r="A4189" i="8"/>
  <c r="A4190" i="8"/>
  <c r="A4191" i="8"/>
  <c r="A4192" i="8"/>
  <c r="A4193" i="8"/>
  <c r="A4194" i="8"/>
  <c r="A4195" i="8"/>
  <c r="A4196" i="8"/>
  <c r="A99" i="26" l="1"/>
  <c r="E99" i="26" s="1"/>
  <c r="A45" i="26"/>
  <c r="E44" i="26"/>
  <c r="I44" i="26" s="1"/>
  <c r="Z99" i="26"/>
  <c r="Y100" i="26"/>
  <c r="Q34" i="24"/>
  <c r="K120" i="24"/>
  <c r="I120" i="24"/>
  <c r="H120" i="24"/>
  <c r="AF118" i="24"/>
  <c r="AB118" i="24"/>
  <c r="AF117" i="24"/>
  <c r="AB117" i="24"/>
  <c r="AF116" i="24"/>
  <c r="AB116" i="24"/>
  <c r="AF115" i="24"/>
  <c r="AB115" i="24"/>
  <c r="AF114" i="24"/>
  <c r="AF113" i="24"/>
  <c r="AB113" i="24"/>
  <c r="AF112" i="24"/>
  <c r="AC112" i="24" s="1"/>
  <c r="AB112" i="24"/>
  <c r="AF111" i="24"/>
  <c r="AB111" i="24"/>
  <c r="AF110" i="24"/>
  <c r="AC110" i="24" s="1"/>
  <c r="AF109" i="24"/>
  <c r="AC109" i="24" s="1"/>
  <c r="AB109" i="24"/>
  <c r="AF108" i="24"/>
  <c r="AB108" i="24"/>
  <c r="AF107" i="24"/>
  <c r="AF106" i="24"/>
  <c r="AC106" i="24" s="1"/>
  <c r="AB106" i="24"/>
  <c r="AF105" i="24"/>
  <c r="AB105" i="24"/>
  <c r="Q93" i="24"/>
  <c r="Q92" i="24"/>
  <c r="Q91" i="24"/>
  <c r="Q90" i="24"/>
  <c r="Y89" i="24"/>
  <c r="Y90" i="24" s="1"/>
  <c r="Q89" i="24"/>
  <c r="E89" i="24"/>
  <c r="Z88" i="24"/>
  <c r="P88" i="24"/>
  <c r="A88" i="24"/>
  <c r="E88" i="24" s="1"/>
  <c r="A83" i="24"/>
  <c r="D80" i="24"/>
  <c r="R65" i="24"/>
  <c r="Q65" i="24"/>
  <c r="K65" i="24"/>
  <c r="W64" i="24"/>
  <c r="AF63" i="24"/>
  <c r="AC63" i="24" s="1"/>
  <c r="AB63" i="24"/>
  <c r="AA63" i="24"/>
  <c r="AF62" i="24"/>
  <c r="AC62" i="24" s="1"/>
  <c r="AB62" i="24"/>
  <c r="AA62" i="24"/>
  <c r="AF61" i="24"/>
  <c r="AC61" i="24" s="1"/>
  <c r="AB61" i="24"/>
  <c r="AA61" i="24"/>
  <c r="AF60" i="24"/>
  <c r="AC60" i="24" s="1"/>
  <c r="AB60" i="24"/>
  <c r="AA60" i="24"/>
  <c r="AF59" i="24"/>
  <c r="AC59" i="24" s="1"/>
  <c r="AB59" i="24"/>
  <c r="AA59" i="24"/>
  <c r="AF58" i="24"/>
  <c r="AC58" i="24" s="1"/>
  <c r="AB58" i="24"/>
  <c r="AA58" i="24"/>
  <c r="AF57" i="24"/>
  <c r="AC57" i="24" s="1"/>
  <c r="AB57" i="24"/>
  <c r="AA57" i="24"/>
  <c r="AF56" i="24"/>
  <c r="AC56" i="24" s="1"/>
  <c r="AB56" i="24"/>
  <c r="AA56" i="24"/>
  <c r="AF55" i="24"/>
  <c r="AC55" i="24" s="1"/>
  <c r="AB55" i="24"/>
  <c r="AA55" i="24"/>
  <c r="AF54" i="24"/>
  <c r="AC54" i="24" s="1"/>
  <c r="AB54" i="24"/>
  <c r="AA54" i="24"/>
  <c r="AF53" i="24"/>
  <c r="AC53" i="24" s="1"/>
  <c r="AB53" i="24"/>
  <c r="AA53" i="24"/>
  <c r="AF52" i="24"/>
  <c r="AC52" i="24" s="1"/>
  <c r="AB52" i="24"/>
  <c r="AA52" i="24"/>
  <c r="AF51" i="24"/>
  <c r="AC51" i="24" s="1"/>
  <c r="AB51" i="24"/>
  <c r="AA51" i="24"/>
  <c r="AF50" i="24"/>
  <c r="AC50" i="24" s="1"/>
  <c r="AB50" i="24"/>
  <c r="AA50" i="24"/>
  <c r="Y50" i="24"/>
  <c r="Y51" i="24" s="1"/>
  <c r="Y52" i="24" s="1"/>
  <c r="Y53" i="24" s="1"/>
  <c r="Y54" i="24" s="1"/>
  <c r="Y55" i="24" s="1"/>
  <c r="Y56" i="24" s="1"/>
  <c r="Y57" i="24" s="1"/>
  <c r="Y58" i="24" s="1"/>
  <c r="Y59" i="24" s="1"/>
  <c r="Y60" i="24" s="1"/>
  <c r="Y61" i="24" s="1"/>
  <c r="Y62" i="24" s="1"/>
  <c r="Y63" i="24" s="1"/>
  <c r="Z49" i="24"/>
  <c r="Z48" i="24"/>
  <c r="Z47" i="24"/>
  <c r="Z46" i="24"/>
  <c r="Z45" i="24"/>
  <c r="Z44" i="24"/>
  <c r="Z43" i="24"/>
  <c r="Z42" i="24"/>
  <c r="Z41" i="24"/>
  <c r="Z40" i="24"/>
  <c r="Q38" i="24"/>
  <c r="Q37" i="24"/>
  <c r="Q36" i="24"/>
  <c r="Q35" i="24"/>
  <c r="A35" i="24"/>
  <c r="A90" i="24" s="1"/>
  <c r="E90" i="24" s="1"/>
  <c r="Y34" i="24"/>
  <c r="Y35" i="24" s="1"/>
  <c r="E34" i="24"/>
  <c r="Z33" i="24"/>
  <c r="AF33" i="24" s="1"/>
  <c r="AC33" i="24" s="1"/>
  <c r="A31" i="24"/>
  <c r="AG19" i="24"/>
  <c r="K18" i="24"/>
  <c r="J18" i="24"/>
  <c r="AG17" i="24"/>
  <c r="AF17" i="24"/>
  <c r="W17" i="24"/>
  <c r="K17" i="24"/>
  <c r="J17" i="24"/>
  <c r="X16" i="24"/>
  <c r="X17" i="24" s="1"/>
  <c r="AG15" i="24"/>
  <c r="AF15" i="24"/>
  <c r="X15" i="24"/>
  <c r="W15" i="24"/>
  <c r="W19" i="24" s="1"/>
  <c r="K15" i="24"/>
  <c r="K14" i="24" s="1"/>
  <c r="J15" i="24"/>
  <c r="J14" i="24" s="1"/>
  <c r="D7" i="24"/>
  <c r="AF19" i="24" l="1"/>
  <c r="X19" i="24"/>
  <c r="E45" i="26"/>
  <c r="I45" i="26" s="1"/>
  <c r="A100" i="26"/>
  <c r="E100" i="26" s="1"/>
  <c r="A46" i="26"/>
  <c r="Y101" i="26"/>
  <c r="Z100" i="26"/>
  <c r="AC108" i="24"/>
  <c r="AC113" i="24"/>
  <c r="AC118" i="24"/>
  <c r="AC115" i="24"/>
  <c r="AC116" i="24"/>
  <c r="AC111" i="24"/>
  <c r="AC117" i="24"/>
  <c r="AB110" i="24"/>
  <c r="AC105" i="24"/>
  <c r="A36" i="24"/>
  <c r="E36" i="24" s="1"/>
  <c r="K19" i="24"/>
  <c r="P83" i="24" s="1"/>
  <c r="Q119" i="24" s="1"/>
  <c r="J19" i="24"/>
  <c r="P28" i="24" s="1"/>
  <c r="Q64" i="24" s="1"/>
  <c r="AE33" i="24"/>
  <c r="AB33" i="24" s="1"/>
  <c r="Y36" i="24"/>
  <c r="Z35" i="24"/>
  <c r="Z34" i="24"/>
  <c r="AC114" i="24"/>
  <c r="AB114" i="24"/>
  <c r="Y91" i="24"/>
  <c r="Z90" i="24"/>
  <c r="AC107" i="24"/>
  <c r="AB107" i="24"/>
  <c r="Z89" i="24"/>
  <c r="E35" i="24"/>
  <c r="A37" i="24" l="1"/>
  <c r="A92" i="24" s="1"/>
  <c r="E92" i="24" s="1"/>
  <c r="A91" i="24"/>
  <c r="E91" i="24" s="1"/>
  <c r="E46" i="26"/>
  <c r="I46" i="26" s="1"/>
  <c r="A47" i="26"/>
  <c r="A101" i="26"/>
  <c r="E101" i="26" s="1"/>
  <c r="Y102" i="26"/>
  <c r="Z101" i="26"/>
  <c r="Z91" i="24"/>
  <c r="Y92" i="24"/>
  <c r="Z36" i="24"/>
  <c r="Y37" i="24"/>
  <c r="E37" i="24" l="1"/>
  <c r="A38" i="24"/>
  <c r="A39" i="24" s="1"/>
  <c r="A102" i="26"/>
  <c r="E102" i="26" s="1"/>
  <c r="A48" i="26"/>
  <c r="E47" i="26"/>
  <c r="I47" i="26" s="1"/>
  <c r="Z102" i="26"/>
  <c r="Y103" i="26"/>
  <c r="Z37" i="24"/>
  <c r="Y38" i="24"/>
  <c r="Y93" i="24"/>
  <c r="Z92" i="24"/>
  <c r="A93" i="24" l="1"/>
  <c r="E93" i="24" s="1"/>
  <c r="E38" i="24"/>
  <c r="E48" i="26"/>
  <c r="I48" i="26" s="1"/>
  <c r="A103" i="26"/>
  <c r="E103" i="26" s="1"/>
  <c r="E119" i="26" s="1"/>
  <c r="E121" i="26" s="1"/>
  <c r="A49" i="26"/>
  <c r="E49" i="26" s="1"/>
  <c r="I49" i="26" s="1"/>
  <c r="A40" i="24"/>
  <c r="E39" i="24"/>
  <c r="Y104" i="26"/>
  <c r="Z103" i="26"/>
  <c r="Y94" i="24"/>
  <c r="Z93" i="24"/>
  <c r="Y39" i="24"/>
  <c r="Z39" i="24" s="1"/>
  <c r="Z38" i="24"/>
  <c r="A94" i="24"/>
  <c r="E94" i="24" s="1"/>
  <c r="E64" i="26" l="1"/>
  <c r="Y105" i="26"/>
  <c r="Y106" i="26" s="1"/>
  <c r="Y107" i="26" s="1"/>
  <c r="Y108" i="26" s="1"/>
  <c r="Y109" i="26" s="1"/>
  <c r="Y110" i="26" s="1"/>
  <c r="Y111" i="26" s="1"/>
  <c r="Y112" i="26" s="1"/>
  <c r="Y113" i="26" s="1"/>
  <c r="Y114" i="26" s="1"/>
  <c r="Y115" i="26" s="1"/>
  <c r="Y116" i="26" s="1"/>
  <c r="Y117" i="26" s="1"/>
  <c r="Y118" i="26" s="1"/>
  <c r="Z104" i="26"/>
  <c r="Z64" i="24"/>
  <c r="Y95" i="24"/>
  <c r="Z94" i="24"/>
  <c r="A95" i="24"/>
  <c r="J28" i="26" l="1"/>
  <c r="AD29" i="26" s="1"/>
  <c r="AD33" i="26" s="1"/>
  <c r="AA33" i="26" s="1"/>
  <c r="I64" i="26"/>
  <c r="AF104" i="26"/>
  <c r="AC104" i="26" s="1"/>
  <c r="AE104" i="26"/>
  <c r="AB104" i="26" s="1"/>
  <c r="Z119" i="26"/>
  <c r="A96" i="24"/>
  <c r="Z95" i="24"/>
  <c r="Y96" i="24"/>
  <c r="Y97" i="24" l="1"/>
  <c r="Z96" i="24"/>
  <c r="A97" i="24"/>
  <c r="A98" i="24" l="1"/>
  <c r="Y98" i="24"/>
  <c r="Z97" i="24"/>
  <c r="Z98" i="24" l="1"/>
  <c r="Y99" i="24"/>
  <c r="A99" i="24"/>
  <c r="A100" i="24" l="1"/>
  <c r="Y100" i="24"/>
  <c r="Z99" i="24"/>
  <c r="Y101" i="24" l="1"/>
  <c r="Z100" i="24"/>
  <c r="A101" i="24"/>
  <c r="A102" i="24" l="1"/>
  <c r="Y102" i="24"/>
  <c r="Z101" i="24"/>
  <c r="Z102" i="24" l="1"/>
  <c r="Y103" i="24"/>
  <c r="A103" i="24"/>
  <c r="E119" i="24" l="1"/>
  <c r="E64" i="24"/>
  <c r="Y104" i="24"/>
  <c r="Z103" i="24"/>
  <c r="Y105" i="24" l="1"/>
  <c r="Y106" i="24" s="1"/>
  <c r="Y107" i="24" s="1"/>
  <c r="Y108" i="24" s="1"/>
  <c r="Y109" i="24" s="1"/>
  <c r="Y110" i="24" s="1"/>
  <c r="Y111" i="24" s="1"/>
  <c r="Y112" i="24" s="1"/>
  <c r="Y113" i="24" s="1"/>
  <c r="Y114" i="24" s="1"/>
  <c r="Y115" i="24" s="1"/>
  <c r="Y116" i="24" s="1"/>
  <c r="Y117" i="24" s="1"/>
  <c r="Y118" i="24" s="1"/>
  <c r="Z104" i="24"/>
  <c r="E121" i="24"/>
  <c r="AF104" i="24" l="1"/>
  <c r="AC104" i="24" s="1"/>
  <c r="AE104" i="24"/>
  <c r="AB104" i="24" s="1"/>
  <c r="Z119" i="24"/>
  <c r="A4099" i="8" l="1"/>
  <c r="A4100" i="8"/>
  <c r="A4101" i="8"/>
  <c r="A4102" i="8"/>
  <c r="A4103" i="8"/>
  <c r="A4104" i="8"/>
  <c r="A4105" i="8"/>
  <c r="A4106" i="8"/>
  <c r="A4107" i="8"/>
  <c r="A4108" i="8"/>
  <c r="A4109" i="8"/>
  <c r="A4110" i="8"/>
  <c r="A4111" i="8"/>
  <c r="A4112" i="8"/>
  <c r="A4113" i="8"/>
  <c r="A4114" i="8"/>
  <c r="A4115" i="8"/>
  <c r="A4116" i="8"/>
  <c r="A4117" i="8"/>
  <c r="A4118" i="8"/>
  <c r="A4119" i="8"/>
  <c r="A4120" i="8"/>
  <c r="A4121" i="8"/>
  <c r="A4122" i="8"/>
  <c r="A4123" i="8"/>
  <c r="A4124" i="8"/>
  <c r="A4125" i="8"/>
  <c r="A4126" i="8"/>
  <c r="A4127" i="8"/>
  <c r="A4128" i="8"/>
  <c r="A4129" i="8"/>
  <c r="A4130" i="8"/>
  <c r="A4131" i="8"/>
  <c r="A4132" i="8"/>
  <c r="A4133" i="8"/>
  <c r="A4134" i="8"/>
  <c r="A4135" i="8"/>
  <c r="A4136" i="8"/>
  <c r="A4137" i="8"/>
  <c r="A4138" i="8"/>
  <c r="A4139" i="8"/>
  <c r="A4140" i="8"/>
  <c r="A4141" i="8"/>
  <c r="A4142" i="8"/>
  <c r="A4143" i="8"/>
  <c r="A4144" i="8"/>
  <c r="A4145" i="8"/>
  <c r="A4146" i="8"/>
  <c r="A4147" i="8"/>
  <c r="A4148" i="8"/>
  <c r="A4149" i="8"/>
  <c r="A4150" i="8"/>
  <c r="A4151" i="8"/>
  <c r="A4152" i="8"/>
  <c r="A4153" i="8"/>
  <c r="A4154" i="8"/>
  <c r="A4155" i="8"/>
  <c r="A4156" i="8"/>
  <c r="A4157" i="8"/>
  <c r="A4158" i="8"/>
  <c r="AF98" i="24" l="1"/>
  <c r="AE103" i="24"/>
  <c r="AF102" i="24"/>
  <c r="AF99" i="24"/>
  <c r="AF101" i="24"/>
  <c r="AE100" i="24"/>
  <c r="AF100" i="24" l="1"/>
  <c r="AC100" i="24" s="1"/>
  <c r="AE101" i="24"/>
  <c r="AB101" i="24" s="1"/>
  <c r="AE98" i="24"/>
  <c r="AB98" i="24" s="1"/>
  <c r="AE102" i="24"/>
  <c r="AB102" i="24" s="1"/>
  <c r="AF103" i="24"/>
  <c r="AC103" i="24" s="1"/>
  <c r="AE99" i="24"/>
  <c r="AB99" i="24" s="1"/>
  <c r="AC98" i="24"/>
  <c r="AB100" i="24"/>
  <c r="AB103" i="24"/>
  <c r="AC102" i="24"/>
  <c r="AC101" i="24"/>
  <c r="AC99" i="24"/>
  <c r="A4068" i="8" l="1"/>
  <c r="A4069" i="8"/>
  <c r="A4070" i="8"/>
  <c r="A4071" i="8"/>
  <c r="A4072" i="8"/>
  <c r="A4073" i="8"/>
  <c r="A4074" i="8"/>
  <c r="A4075" i="8"/>
  <c r="A4076" i="8"/>
  <c r="A4077" i="8"/>
  <c r="A4078" i="8"/>
  <c r="A4079" i="8"/>
  <c r="A4080" i="8"/>
  <c r="A4081" i="8"/>
  <c r="A4082" i="8"/>
  <c r="A4083" i="8"/>
  <c r="A4084" i="8"/>
  <c r="A4085" i="8"/>
  <c r="A4086" i="8"/>
  <c r="A4087" i="8"/>
  <c r="A4088" i="8"/>
  <c r="A4089" i="8"/>
  <c r="A4090" i="8"/>
  <c r="A4091" i="8"/>
  <c r="A4092" i="8"/>
  <c r="A4093" i="8"/>
  <c r="A4094" i="8"/>
  <c r="A4095" i="8"/>
  <c r="A4096" i="8"/>
  <c r="A4097" i="8"/>
  <c r="A4098" i="8"/>
  <c r="AE97" i="24" l="1"/>
  <c r="AB97" i="24" s="1"/>
  <c r="AF97" i="24"/>
  <c r="AC97" i="24" s="1"/>
  <c r="AF96" i="24"/>
  <c r="AC96" i="24" s="1"/>
  <c r="AF48" i="24"/>
  <c r="AC48" i="24" s="1"/>
  <c r="AF45" i="24"/>
  <c r="AF42" i="24"/>
  <c r="AE41" i="24"/>
  <c r="AE49" i="24"/>
  <c r="AF40" i="24"/>
  <c r="AF95" i="24"/>
  <c r="AE46" i="24"/>
  <c r="AB46" i="24" s="1"/>
  <c r="AF43" i="24"/>
  <c r="AE96" i="24" l="1"/>
  <c r="AB96" i="24" s="1"/>
  <c r="AF49" i="24"/>
  <c r="AC49" i="24" s="1"/>
  <c r="AF41" i="24"/>
  <c r="AC41" i="24" s="1"/>
  <c r="AE45" i="24"/>
  <c r="AB45" i="24" s="1"/>
  <c r="AF44" i="24"/>
  <c r="AC44" i="24" s="1"/>
  <c r="AE95" i="24"/>
  <c r="AB95" i="24" s="1"/>
  <c r="AE43" i="24"/>
  <c r="AB43" i="24" s="1"/>
  <c r="AF47" i="24"/>
  <c r="AC47" i="24" s="1"/>
  <c r="AE47" i="24"/>
  <c r="AB47" i="24" s="1"/>
  <c r="AE48" i="24"/>
  <c r="AB48" i="24" s="1"/>
  <c r="AF46" i="24"/>
  <c r="AC46" i="24" s="1"/>
  <c r="AE40" i="24"/>
  <c r="AB40" i="24" s="1"/>
  <c r="AE42" i="24"/>
  <c r="AB42" i="24" s="1"/>
  <c r="AE44" i="24"/>
  <c r="AB44" i="24" s="1"/>
  <c r="AB49" i="24"/>
  <c r="AC45" i="24"/>
  <c r="AC42" i="24"/>
  <c r="AB41" i="24"/>
  <c r="AC40" i="24"/>
  <c r="AC43" i="24"/>
  <c r="AC95" i="24"/>
  <c r="A4030" i="8" l="1"/>
  <c r="A4031" i="8"/>
  <c r="A4032" i="8"/>
  <c r="A4033" i="8"/>
  <c r="A4034" i="8"/>
  <c r="A4035" i="8"/>
  <c r="A4036" i="8"/>
  <c r="A4037" i="8"/>
  <c r="A4038" i="8"/>
  <c r="A4039" i="8"/>
  <c r="A4040" i="8"/>
  <c r="A4041" i="8"/>
  <c r="A4042" i="8"/>
  <c r="A4043" i="8"/>
  <c r="A4044" i="8"/>
  <c r="A4045" i="8"/>
  <c r="A4046" i="8"/>
  <c r="A4047" i="8"/>
  <c r="A4048" i="8"/>
  <c r="A4049" i="8"/>
  <c r="A4050" i="8"/>
  <c r="A4051" i="8"/>
  <c r="A4052" i="8"/>
  <c r="A4053" i="8"/>
  <c r="A4054" i="8"/>
  <c r="A4055" i="8"/>
  <c r="A4056" i="8"/>
  <c r="A4057" i="8"/>
  <c r="A4058" i="8"/>
  <c r="A4059" i="8"/>
  <c r="A4060" i="8"/>
  <c r="A4061" i="8"/>
  <c r="A4062" i="8"/>
  <c r="A4063" i="8"/>
  <c r="A4064" i="8"/>
  <c r="A4065" i="8"/>
  <c r="A4066" i="8"/>
  <c r="A4067" i="8"/>
  <c r="A3970" i="8" l="1"/>
  <c r="A3971" i="8"/>
  <c r="A3972" i="8"/>
  <c r="A3973" i="8"/>
  <c r="A3974" i="8"/>
  <c r="A3975" i="8"/>
  <c r="A3976" i="8"/>
  <c r="A3977" i="8"/>
  <c r="A3978" i="8"/>
  <c r="A3979" i="8"/>
  <c r="A3980" i="8"/>
  <c r="A3981" i="8"/>
  <c r="A3982" i="8"/>
  <c r="A3983" i="8"/>
  <c r="A3984" i="8"/>
  <c r="A3985" i="8"/>
  <c r="A3986" i="8"/>
  <c r="A3987" i="8"/>
  <c r="A3988" i="8"/>
  <c r="A3989" i="8"/>
  <c r="A3990" i="8"/>
  <c r="A3991" i="8"/>
  <c r="A3992" i="8"/>
  <c r="A3993" i="8"/>
  <c r="A3994" i="8"/>
  <c r="A3995" i="8"/>
  <c r="A3996" i="8"/>
  <c r="A3997" i="8"/>
  <c r="A3998" i="8"/>
  <c r="A3999" i="8"/>
  <c r="A4000" i="8"/>
  <c r="A4001" i="8"/>
  <c r="A4002" i="8"/>
  <c r="A4003" i="8"/>
  <c r="A4004" i="8"/>
  <c r="A4005" i="8"/>
  <c r="A4006" i="8"/>
  <c r="A4007" i="8"/>
  <c r="A4008" i="8"/>
  <c r="A4009" i="8"/>
  <c r="A4010" i="8"/>
  <c r="A4011" i="8"/>
  <c r="A4012" i="8"/>
  <c r="A4013" i="8"/>
  <c r="A4014" i="8"/>
  <c r="A4015" i="8"/>
  <c r="A4016" i="8"/>
  <c r="A4017" i="8"/>
  <c r="A4018" i="8"/>
  <c r="A4019" i="8"/>
  <c r="A4020" i="8"/>
  <c r="A4021" i="8"/>
  <c r="A4022" i="8"/>
  <c r="A4023" i="8"/>
  <c r="A4024" i="8"/>
  <c r="A4025" i="8"/>
  <c r="A4026" i="8"/>
  <c r="A4027" i="8"/>
  <c r="A4028" i="8"/>
  <c r="A4029" i="8"/>
  <c r="A3958" i="8"/>
  <c r="A3959" i="8"/>
  <c r="A3960" i="8"/>
  <c r="A3961" i="8"/>
  <c r="A3962" i="8"/>
  <c r="A3963" i="8"/>
  <c r="A3964" i="8"/>
  <c r="A3965" i="8"/>
  <c r="A3966" i="8"/>
  <c r="A3967" i="8"/>
  <c r="A3968" i="8"/>
  <c r="A3969" i="8"/>
  <c r="A3932" i="8"/>
  <c r="A3933" i="8"/>
  <c r="A3934" i="8"/>
  <c r="A3935" i="8"/>
  <c r="A3936" i="8"/>
  <c r="A3937" i="8"/>
  <c r="A3938" i="8"/>
  <c r="A3939" i="8"/>
  <c r="A3940" i="8"/>
  <c r="A3941" i="8"/>
  <c r="A3942" i="8"/>
  <c r="A3943" i="8"/>
  <c r="A3944" i="8"/>
  <c r="A3945" i="8"/>
  <c r="A3946" i="8"/>
  <c r="A3947" i="8"/>
  <c r="A3948" i="8"/>
  <c r="A3949" i="8"/>
  <c r="A3950" i="8"/>
  <c r="A3951" i="8"/>
  <c r="A3952" i="8"/>
  <c r="A3953" i="8"/>
  <c r="A3954" i="8"/>
  <c r="A3955" i="8"/>
  <c r="A3956" i="8"/>
  <c r="A3957" i="8"/>
  <c r="A3926" i="8" l="1"/>
  <c r="A3927" i="8"/>
  <c r="A3928" i="8"/>
  <c r="A3929" i="8"/>
  <c r="A3930" i="8"/>
  <c r="A3931" i="8"/>
  <c r="A3917" i="8" l="1"/>
  <c r="A3918" i="8"/>
  <c r="A3919" i="8"/>
  <c r="A3920" i="8"/>
  <c r="A3921" i="8"/>
  <c r="A3922" i="8"/>
  <c r="A3923" i="8"/>
  <c r="A3924" i="8"/>
  <c r="A3925" i="8"/>
  <c r="A3892" i="8"/>
  <c r="A3893" i="8"/>
  <c r="A3894" i="8"/>
  <c r="A3895" i="8"/>
  <c r="A3896" i="8"/>
  <c r="A3897" i="8"/>
  <c r="A3898" i="8"/>
  <c r="A3899" i="8"/>
  <c r="A3900" i="8"/>
  <c r="A3901" i="8"/>
  <c r="A3902" i="8"/>
  <c r="A3903" i="8"/>
  <c r="A3904" i="8"/>
  <c r="A3905" i="8"/>
  <c r="A3906" i="8"/>
  <c r="A3907" i="8"/>
  <c r="A3908" i="8"/>
  <c r="A3909" i="8"/>
  <c r="A3910" i="8"/>
  <c r="A3911" i="8"/>
  <c r="A3912" i="8"/>
  <c r="A3913" i="8"/>
  <c r="A3914" i="8"/>
  <c r="A3915" i="8"/>
  <c r="A3916" i="8"/>
  <c r="A3880" i="8"/>
  <c r="A3881" i="8"/>
  <c r="A3882" i="8"/>
  <c r="A3883" i="8"/>
  <c r="A3884" i="8"/>
  <c r="A3885" i="8"/>
  <c r="A3886" i="8"/>
  <c r="A3887" i="8"/>
  <c r="A3888" i="8"/>
  <c r="A3889" i="8"/>
  <c r="A3890" i="8"/>
  <c r="A3891" i="8"/>
  <c r="A3875" i="8" l="1"/>
  <c r="A3876" i="8"/>
  <c r="A3877" i="8"/>
  <c r="A3878" i="8"/>
  <c r="A3879" i="8"/>
  <c r="A3871" i="8" l="1"/>
  <c r="A3872" i="8"/>
  <c r="A3873" i="8"/>
  <c r="A3874" i="8"/>
  <c r="A3844" i="8" l="1"/>
  <c r="A3845" i="8"/>
  <c r="A3846" i="8"/>
  <c r="A3847" i="8"/>
  <c r="A3848" i="8"/>
  <c r="A3849" i="8"/>
  <c r="A3850" i="8"/>
  <c r="A3851" i="8"/>
  <c r="A3852" i="8"/>
  <c r="A3853" i="8"/>
  <c r="A3854" i="8"/>
  <c r="A3855" i="8"/>
  <c r="A3856" i="8"/>
  <c r="A3857" i="8"/>
  <c r="A3858" i="8"/>
  <c r="A3859" i="8"/>
  <c r="A3860" i="8"/>
  <c r="A3861" i="8"/>
  <c r="A3862" i="8"/>
  <c r="A3863" i="8"/>
  <c r="A3864" i="8"/>
  <c r="A3865" i="8"/>
  <c r="A3866" i="8"/>
  <c r="A3867" i="8"/>
  <c r="A3868" i="8"/>
  <c r="A3869" i="8"/>
  <c r="A3870" i="8"/>
  <c r="I34" i="4"/>
  <c r="A3786" i="8" l="1"/>
  <c r="A3787" i="8"/>
  <c r="A3788" i="8"/>
  <c r="A3789" i="8"/>
  <c r="A3790" i="8"/>
  <c r="A3791" i="8"/>
  <c r="A3792" i="8"/>
  <c r="A3793" i="8"/>
  <c r="A3794" i="8"/>
  <c r="A3795" i="8"/>
  <c r="A3796" i="8"/>
  <c r="A3797" i="8"/>
  <c r="A3798" i="8"/>
  <c r="A3799" i="8"/>
  <c r="A3800" i="8"/>
  <c r="A3801" i="8"/>
  <c r="A3802" i="8"/>
  <c r="A3803" i="8"/>
  <c r="A3804" i="8"/>
  <c r="A3805" i="8"/>
  <c r="A3806" i="8"/>
  <c r="A3807" i="8"/>
  <c r="A3808" i="8"/>
  <c r="A3809" i="8"/>
  <c r="A3810" i="8"/>
  <c r="A3811" i="8"/>
  <c r="A3812" i="8"/>
  <c r="A3813" i="8"/>
  <c r="A3814" i="8"/>
  <c r="A3815" i="8"/>
  <c r="A3816" i="8"/>
  <c r="A3817" i="8"/>
  <c r="A3818" i="8"/>
  <c r="A3819" i="8"/>
  <c r="A3820" i="8"/>
  <c r="A3821" i="8"/>
  <c r="A3822" i="8"/>
  <c r="A3823" i="8"/>
  <c r="A3824" i="8"/>
  <c r="A3825" i="8"/>
  <c r="A3826" i="8"/>
  <c r="A3827" i="8"/>
  <c r="A3828" i="8"/>
  <c r="A3829" i="8"/>
  <c r="A3830" i="8"/>
  <c r="A3831" i="8"/>
  <c r="A3832" i="8"/>
  <c r="A3833" i="8"/>
  <c r="A3834" i="8"/>
  <c r="A3835" i="8"/>
  <c r="A3836" i="8"/>
  <c r="A3837" i="8"/>
  <c r="A3838" i="8"/>
  <c r="A3839" i="8"/>
  <c r="A3840" i="8"/>
  <c r="A3841" i="8"/>
  <c r="A3842" i="8"/>
  <c r="A3843" i="8"/>
  <c r="A3727" i="8" l="1"/>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669" i="8" l="1"/>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667" i="8"/>
  <c r="A3668" i="8"/>
  <c r="A3609" i="8" l="1"/>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I120" i="4" l="1"/>
  <c r="K120" i="4"/>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541" i="8" l="1"/>
  <c r="A3542" i="8"/>
  <c r="A3543" i="8"/>
  <c r="A3544" i="8"/>
  <c r="A3545" i="8"/>
  <c r="A3546" i="8"/>
  <c r="A3547" i="8"/>
  <c r="A3548" i="8"/>
  <c r="A3549" i="8"/>
  <c r="A3534" i="8"/>
  <c r="A3535" i="8"/>
  <c r="A3536" i="8"/>
  <c r="A3537" i="8"/>
  <c r="A3538" i="8"/>
  <c r="A3539" i="8"/>
  <c r="A3540" i="8"/>
  <c r="A3509" i="8" l="1"/>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391" i="8" l="1"/>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J14" i="4"/>
  <c r="A3333" i="8" l="1"/>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04" i="8" l="1"/>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E6627" i="6"/>
  <c r="F6627" i="6"/>
  <c r="E6628" i="6"/>
  <c r="F6628" i="6"/>
  <c r="E6629" i="6"/>
  <c r="F6629" i="6"/>
  <c r="E6630" i="6"/>
  <c r="F6630" i="6"/>
  <c r="E6631" i="6"/>
  <c r="F6631" i="6"/>
  <c r="E6632" i="6"/>
  <c r="F6632" i="6"/>
  <c r="E6633" i="6"/>
  <c r="F6633" i="6"/>
  <c r="E6634" i="6"/>
  <c r="F6634" i="6"/>
  <c r="E6635" i="6"/>
  <c r="F6635" i="6"/>
  <c r="E6636" i="6"/>
  <c r="F6636" i="6"/>
  <c r="E6637" i="6"/>
  <c r="F6637" i="6"/>
  <c r="E6638" i="6"/>
  <c r="F6638" i="6"/>
  <c r="E6639" i="6"/>
  <c r="F6639" i="6"/>
  <c r="E6640" i="6"/>
  <c r="F6640" i="6"/>
  <c r="E6641" i="6"/>
  <c r="F6641" i="6"/>
  <c r="E6642" i="6"/>
  <c r="F6642" i="6"/>
  <c r="E6643" i="6"/>
  <c r="F6643" i="6"/>
  <c r="E6644" i="6"/>
  <c r="F6644" i="6"/>
  <c r="E6645" i="6"/>
  <c r="F6645" i="6"/>
  <c r="E6646" i="6"/>
  <c r="F6646" i="6"/>
  <c r="E6647" i="6"/>
  <c r="F6647" i="6"/>
  <c r="E6648" i="6"/>
  <c r="F6648" i="6"/>
  <c r="E6649" i="6"/>
  <c r="F6649" i="6"/>
  <c r="E6650" i="6"/>
  <c r="F6650" i="6"/>
  <c r="E6699" i="6"/>
  <c r="F6699" i="6"/>
  <c r="E6700" i="6"/>
  <c r="F6700" i="6"/>
  <c r="E6701" i="6"/>
  <c r="F6701" i="6"/>
  <c r="E6702" i="6"/>
  <c r="F6702" i="6"/>
  <c r="E6703" i="6"/>
  <c r="F6703" i="6"/>
  <c r="E6704" i="6"/>
  <c r="F6704" i="6"/>
  <c r="E6705" i="6"/>
  <c r="F6705" i="6"/>
  <c r="E6706" i="6"/>
  <c r="F6706" i="6"/>
  <c r="E6707" i="6"/>
  <c r="F6707" i="6"/>
  <c r="E6708" i="6"/>
  <c r="F6708" i="6"/>
  <c r="E6709" i="6"/>
  <c r="F6709" i="6"/>
  <c r="E6710" i="6"/>
  <c r="F6710" i="6"/>
  <c r="E6711" i="6"/>
  <c r="F6711" i="6"/>
  <c r="E6712" i="6"/>
  <c r="F6712" i="6"/>
  <c r="E6713" i="6"/>
  <c r="F6713" i="6"/>
  <c r="E6714" i="6"/>
  <c r="F6714" i="6"/>
  <c r="E6715" i="6"/>
  <c r="F6715" i="6"/>
  <c r="E6716" i="6"/>
  <c r="F6716" i="6"/>
  <c r="E6717" i="6"/>
  <c r="F6717" i="6"/>
  <c r="E6718" i="6"/>
  <c r="F6718" i="6"/>
  <c r="E6719" i="6"/>
  <c r="F6719" i="6"/>
  <c r="E6720" i="6"/>
  <c r="F6720" i="6"/>
  <c r="E6721" i="6"/>
  <c r="F6721" i="6"/>
  <c r="E6722" i="6"/>
  <c r="F6722" i="6"/>
  <c r="E6771" i="6"/>
  <c r="F6771" i="6"/>
  <c r="E6772" i="6"/>
  <c r="F6772" i="6"/>
  <c r="E6773" i="6"/>
  <c r="F6773" i="6"/>
  <c r="E6774" i="6"/>
  <c r="F6774" i="6"/>
  <c r="E6775" i="6"/>
  <c r="F6775" i="6"/>
  <c r="E6776" i="6"/>
  <c r="F6776" i="6"/>
  <c r="E6777" i="6"/>
  <c r="F6777" i="6"/>
  <c r="E6778" i="6"/>
  <c r="F6778" i="6"/>
  <c r="E6779" i="6"/>
  <c r="F6779" i="6"/>
  <c r="E6780" i="6"/>
  <c r="F6780" i="6"/>
  <c r="E6781" i="6"/>
  <c r="F6781" i="6"/>
  <c r="E6782" i="6"/>
  <c r="F6782" i="6"/>
  <c r="E6783" i="6"/>
  <c r="F6783" i="6"/>
  <c r="E6784" i="6"/>
  <c r="F6784" i="6"/>
  <c r="E6785" i="6"/>
  <c r="F6785" i="6"/>
  <c r="E6786" i="6"/>
  <c r="F6786" i="6"/>
  <c r="E6787" i="6"/>
  <c r="F6787" i="6"/>
  <c r="E6788" i="6"/>
  <c r="F6788" i="6"/>
  <c r="E6789" i="6"/>
  <c r="F6789" i="6"/>
  <c r="E6790" i="6"/>
  <c r="F6790" i="6"/>
  <c r="E6791" i="6"/>
  <c r="F6791" i="6"/>
  <c r="E6792" i="6"/>
  <c r="F6792" i="6"/>
  <c r="E6793" i="6"/>
  <c r="F6793" i="6"/>
  <c r="E6794" i="6"/>
  <c r="F6794" i="6"/>
  <c r="E6843" i="6"/>
  <c r="F6843" i="6"/>
  <c r="E6844" i="6"/>
  <c r="F6844" i="6"/>
  <c r="E6845" i="6"/>
  <c r="F6845" i="6"/>
  <c r="E6846" i="6"/>
  <c r="F6846" i="6"/>
  <c r="E6847" i="6"/>
  <c r="F6847" i="6"/>
  <c r="E6848" i="6"/>
  <c r="F6848" i="6"/>
  <c r="E6849" i="6"/>
  <c r="F6849" i="6"/>
  <c r="E6850" i="6"/>
  <c r="F6850" i="6"/>
  <c r="E6851" i="6"/>
  <c r="F6851" i="6"/>
  <c r="E6852" i="6"/>
  <c r="F6852" i="6"/>
  <c r="E6853" i="6"/>
  <c r="F6853" i="6"/>
  <c r="E6854" i="6"/>
  <c r="F6854" i="6"/>
  <c r="E6855" i="6"/>
  <c r="F6855" i="6"/>
  <c r="E6856" i="6"/>
  <c r="F6856" i="6"/>
  <c r="E6857" i="6"/>
  <c r="F6857" i="6"/>
  <c r="E6858" i="6"/>
  <c r="F6858" i="6"/>
  <c r="E6859" i="6"/>
  <c r="F6859" i="6"/>
  <c r="E6860" i="6"/>
  <c r="F6860" i="6"/>
  <c r="E6861" i="6"/>
  <c r="F6861" i="6"/>
  <c r="E6862" i="6"/>
  <c r="F6862" i="6"/>
  <c r="E6863" i="6"/>
  <c r="F6863" i="6"/>
  <c r="E6864" i="6"/>
  <c r="F6864" i="6"/>
  <c r="E6865" i="6"/>
  <c r="F6865" i="6"/>
  <c r="E6866" i="6"/>
  <c r="F6866" i="6"/>
  <c r="E6915" i="6"/>
  <c r="F6915" i="6"/>
  <c r="E6916" i="6"/>
  <c r="F6916" i="6"/>
  <c r="E6917" i="6"/>
  <c r="F6917" i="6"/>
  <c r="E6918" i="6"/>
  <c r="F6918" i="6"/>
  <c r="E6919" i="6"/>
  <c r="F6919" i="6"/>
  <c r="E6920" i="6"/>
  <c r="F6920" i="6"/>
  <c r="E6921" i="6"/>
  <c r="F6921" i="6"/>
  <c r="E6922" i="6"/>
  <c r="F6922" i="6"/>
  <c r="E6923" i="6"/>
  <c r="F6923" i="6"/>
  <c r="E6924" i="6"/>
  <c r="F6924" i="6"/>
  <c r="E6925" i="6"/>
  <c r="F6925" i="6"/>
  <c r="E6926" i="6"/>
  <c r="F6926" i="6"/>
  <c r="E6927" i="6"/>
  <c r="F6927" i="6"/>
  <c r="E6928" i="6"/>
  <c r="F6928" i="6"/>
  <c r="E6929" i="6"/>
  <c r="F6929" i="6"/>
  <c r="E6930" i="6"/>
  <c r="F6930" i="6"/>
  <c r="E6931" i="6"/>
  <c r="F6931" i="6"/>
  <c r="E6932" i="6"/>
  <c r="F6932" i="6"/>
  <c r="E6933" i="6"/>
  <c r="F6933" i="6"/>
  <c r="E6934" i="6"/>
  <c r="F6934" i="6"/>
  <c r="E6935" i="6"/>
  <c r="F6935" i="6"/>
  <c r="E6936" i="6"/>
  <c r="F6936" i="6"/>
  <c r="E6937" i="6"/>
  <c r="F6937" i="6"/>
  <c r="E6938" i="6"/>
  <c r="F6938" i="6"/>
  <c r="E6987" i="6"/>
  <c r="F6987" i="6"/>
  <c r="E6988" i="6"/>
  <c r="F6988" i="6"/>
  <c r="E6989" i="6"/>
  <c r="F6989" i="6"/>
  <c r="E6990" i="6"/>
  <c r="F6990" i="6"/>
  <c r="E6991" i="6"/>
  <c r="F6991" i="6"/>
  <c r="E6992" i="6"/>
  <c r="F6992" i="6"/>
  <c r="E6993" i="6"/>
  <c r="F6993" i="6"/>
  <c r="E6994" i="6"/>
  <c r="F6994" i="6"/>
  <c r="E6995" i="6"/>
  <c r="F6995" i="6"/>
  <c r="E6996" i="6"/>
  <c r="F6996" i="6"/>
  <c r="E6997" i="6"/>
  <c r="F6997" i="6"/>
  <c r="E6998" i="6"/>
  <c r="F6998" i="6"/>
  <c r="E6999" i="6"/>
  <c r="F6999" i="6"/>
  <c r="E7000" i="6"/>
  <c r="F7000" i="6"/>
  <c r="E7001" i="6"/>
  <c r="F7001" i="6"/>
  <c r="E7002" i="6"/>
  <c r="F7002" i="6"/>
  <c r="E7003" i="6"/>
  <c r="F7003" i="6"/>
  <c r="E7004" i="6"/>
  <c r="F7004" i="6"/>
  <c r="E7005" i="6"/>
  <c r="F7005" i="6"/>
  <c r="E7006" i="6"/>
  <c r="F7006" i="6"/>
  <c r="E7007" i="6"/>
  <c r="F7007" i="6"/>
  <c r="E7008" i="6"/>
  <c r="F7008" i="6"/>
  <c r="E7009" i="6"/>
  <c r="F7009" i="6"/>
  <c r="E7010" i="6"/>
  <c r="F7010" i="6"/>
  <c r="E7059" i="6"/>
  <c r="F7059" i="6"/>
  <c r="E7060" i="6"/>
  <c r="F7060" i="6"/>
  <c r="E7061" i="6"/>
  <c r="F7061" i="6"/>
  <c r="E7062" i="6"/>
  <c r="F7062" i="6"/>
  <c r="E7063" i="6"/>
  <c r="F7063" i="6"/>
  <c r="E7064" i="6"/>
  <c r="F7064" i="6"/>
  <c r="E7065" i="6"/>
  <c r="F7065" i="6"/>
  <c r="E7066" i="6"/>
  <c r="F7066" i="6"/>
  <c r="E7067" i="6"/>
  <c r="F7067" i="6"/>
  <c r="E7068" i="6"/>
  <c r="F7068" i="6"/>
  <c r="E7069" i="6"/>
  <c r="F7069" i="6"/>
  <c r="E7070" i="6"/>
  <c r="F7070" i="6"/>
  <c r="E7071" i="6"/>
  <c r="F7071" i="6"/>
  <c r="E7072" i="6"/>
  <c r="F7072" i="6"/>
  <c r="E7073" i="6"/>
  <c r="F7073" i="6"/>
  <c r="E7074" i="6"/>
  <c r="F7074" i="6"/>
  <c r="E7075" i="6"/>
  <c r="F7075" i="6"/>
  <c r="E7076" i="6"/>
  <c r="F7076" i="6"/>
  <c r="E7077" i="6"/>
  <c r="F7077" i="6"/>
  <c r="E7078" i="6"/>
  <c r="F7078" i="6"/>
  <c r="E7079" i="6"/>
  <c r="F7079" i="6"/>
  <c r="E7080" i="6"/>
  <c r="F7080" i="6"/>
  <c r="E7081" i="6"/>
  <c r="F7081" i="6"/>
  <c r="E7082" i="6"/>
  <c r="F7082" i="6"/>
  <c r="E7131" i="6"/>
  <c r="F7131" i="6"/>
  <c r="E7132" i="6"/>
  <c r="F7132" i="6"/>
  <c r="E7133" i="6"/>
  <c r="F7133" i="6"/>
  <c r="E7134" i="6"/>
  <c r="F7134" i="6"/>
  <c r="E7135" i="6"/>
  <c r="F7135" i="6"/>
  <c r="E7136" i="6"/>
  <c r="F7136" i="6"/>
  <c r="E7137" i="6"/>
  <c r="F7137" i="6"/>
  <c r="E7138" i="6"/>
  <c r="F7138" i="6"/>
  <c r="E7139" i="6"/>
  <c r="F7139" i="6"/>
  <c r="E7140" i="6"/>
  <c r="F7140" i="6"/>
  <c r="E7141" i="6"/>
  <c r="F7141" i="6"/>
  <c r="E7142" i="6"/>
  <c r="F7142" i="6"/>
  <c r="E7143" i="6"/>
  <c r="F7143" i="6"/>
  <c r="E7144" i="6"/>
  <c r="F7144" i="6"/>
  <c r="E7145" i="6"/>
  <c r="F7145" i="6"/>
  <c r="E7146" i="6"/>
  <c r="F7146" i="6"/>
  <c r="E7147" i="6"/>
  <c r="F7147" i="6"/>
  <c r="E7148" i="6"/>
  <c r="F7148" i="6"/>
  <c r="E7149" i="6"/>
  <c r="F7149" i="6"/>
  <c r="E7150" i="6"/>
  <c r="F7150" i="6"/>
  <c r="E7151" i="6"/>
  <c r="F7151" i="6"/>
  <c r="E7152" i="6"/>
  <c r="F7152" i="6"/>
  <c r="E7153" i="6"/>
  <c r="F7153" i="6"/>
  <c r="E7154" i="6"/>
  <c r="F7154" i="6"/>
  <c r="E7203" i="6"/>
  <c r="F7203" i="6"/>
  <c r="E7204" i="6"/>
  <c r="F7204" i="6"/>
  <c r="E7205" i="6"/>
  <c r="F7205" i="6"/>
  <c r="E7206" i="6"/>
  <c r="F7206" i="6"/>
  <c r="E7207" i="6"/>
  <c r="F7207" i="6"/>
  <c r="E7208" i="6"/>
  <c r="F7208" i="6"/>
  <c r="E7209" i="6"/>
  <c r="F7209" i="6"/>
  <c r="E7210" i="6"/>
  <c r="F7210" i="6"/>
  <c r="E7211" i="6"/>
  <c r="F7211" i="6"/>
  <c r="E7212" i="6"/>
  <c r="F7212" i="6"/>
  <c r="E7213" i="6"/>
  <c r="F7213" i="6"/>
  <c r="E7214" i="6"/>
  <c r="F7214" i="6"/>
  <c r="E7215" i="6"/>
  <c r="F7215" i="6"/>
  <c r="E7216" i="6"/>
  <c r="F7216" i="6"/>
  <c r="E7217" i="6"/>
  <c r="F7217" i="6"/>
  <c r="E7218" i="6"/>
  <c r="F7218" i="6"/>
  <c r="E7219" i="6"/>
  <c r="F7219" i="6"/>
  <c r="E7220" i="6"/>
  <c r="F7220" i="6"/>
  <c r="E7221" i="6"/>
  <c r="F7221" i="6"/>
  <c r="E7222" i="6"/>
  <c r="F7222" i="6"/>
  <c r="E7223" i="6"/>
  <c r="F7223" i="6"/>
  <c r="E7224" i="6"/>
  <c r="F7224" i="6"/>
  <c r="E7225" i="6"/>
  <c r="F7225" i="6"/>
  <c r="E7226" i="6"/>
  <c r="F7226" i="6"/>
  <c r="E7275" i="6"/>
  <c r="F7275" i="6"/>
  <c r="E7276" i="6"/>
  <c r="F7276" i="6"/>
  <c r="E7277" i="6"/>
  <c r="F7277" i="6"/>
  <c r="E7278" i="6"/>
  <c r="F7278" i="6"/>
  <c r="E7279" i="6"/>
  <c r="F7279" i="6"/>
  <c r="E7280" i="6"/>
  <c r="F7280" i="6"/>
  <c r="E7281" i="6"/>
  <c r="F7281" i="6"/>
  <c r="E7282" i="6"/>
  <c r="F7282" i="6"/>
  <c r="E7283" i="6"/>
  <c r="F7283" i="6"/>
  <c r="E7284" i="6"/>
  <c r="F7284" i="6"/>
  <c r="E7285" i="6"/>
  <c r="F7285" i="6"/>
  <c r="E7286" i="6"/>
  <c r="F7286" i="6"/>
  <c r="E7287" i="6"/>
  <c r="F7287" i="6"/>
  <c r="E7288" i="6"/>
  <c r="F7288" i="6"/>
  <c r="E7289" i="6"/>
  <c r="F7289" i="6"/>
  <c r="E7290" i="6"/>
  <c r="F7290" i="6"/>
  <c r="E7291" i="6"/>
  <c r="F7291" i="6"/>
  <c r="E7292" i="6"/>
  <c r="F7292" i="6"/>
  <c r="E7293" i="6"/>
  <c r="F7293" i="6"/>
  <c r="E7294" i="6"/>
  <c r="F7294" i="6"/>
  <c r="E7295" i="6"/>
  <c r="F7295" i="6"/>
  <c r="E7296" i="6"/>
  <c r="F7296" i="6"/>
  <c r="E7297" i="6"/>
  <c r="F7297" i="6"/>
  <c r="E7298" i="6"/>
  <c r="F7298" i="6"/>
  <c r="E7347" i="6"/>
  <c r="F7347" i="6"/>
  <c r="E7348" i="6"/>
  <c r="F7348" i="6"/>
  <c r="E7349" i="6"/>
  <c r="F7349" i="6"/>
  <c r="E7350" i="6"/>
  <c r="F7350" i="6"/>
  <c r="E7351" i="6"/>
  <c r="F7351" i="6"/>
  <c r="E7352" i="6"/>
  <c r="F7352" i="6"/>
  <c r="E7353" i="6"/>
  <c r="F7353" i="6"/>
  <c r="E7354" i="6"/>
  <c r="F7354" i="6"/>
  <c r="E7355" i="6"/>
  <c r="F7355" i="6"/>
  <c r="E7356" i="6"/>
  <c r="F7356" i="6"/>
  <c r="E7357" i="6"/>
  <c r="F7357" i="6"/>
  <c r="E7358" i="6"/>
  <c r="F7358" i="6"/>
  <c r="E7359" i="6"/>
  <c r="F7359" i="6"/>
  <c r="E7360" i="6"/>
  <c r="F7360" i="6"/>
  <c r="E7361" i="6"/>
  <c r="F7361" i="6"/>
  <c r="E7362" i="6"/>
  <c r="F7362" i="6"/>
  <c r="E7363" i="6"/>
  <c r="F7363" i="6"/>
  <c r="E7364" i="6"/>
  <c r="F7364" i="6"/>
  <c r="E7365" i="6"/>
  <c r="F7365" i="6"/>
  <c r="E7366" i="6"/>
  <c r="F7366" i="6"/>
  <c r="E7367" i="6"/>
  <c r="F7367" i="6"/>
  <c r="E7368" i="6"/>
  <c r="F7368" i="6"/>
  <c r="E7369" i="6"/>
  <c r="F7369" i="6"/>
  <c r="E7370" i="6"/>
  <c r="F7370" i="6"/>
  <c r="E7419" i="6"/>
  <c r="F7419" i="6"/>
  <c r="E7420" i="6"/>
  <c r="F7420" i="6"/>
  <c r="E7421" i="6"/>
  <c r="F7421" i="6"/>
  <c r="E7422" i="6"/>
  <c r="F7422" i="6"/>
  <c r="E7423" i="6"/>
  <c r="F7423" i="6"/>
  <c r="E7424" i="6"/>
  <c r="F7424" i="6"/>
  <c r="E7425" i="6"/>
  <c r="F7425" i="6"/>
  <c r="E7426" i="6"/>
  <c r="F7426" i="6"/>
  <c r="E7427" i="6"/>
  <c r="F7427" i="6"/>
  <c r="E7428" i="6"/>
  <c r="F7428" i="6"/>
  <c r="E7429" i="6"/>
  <c r="F7429" i="6"/>
  <c r="E7430" i="6"/>
  <c r="F7430" i="6"/>
  <c r="E7431" i="6"/>
  <c r="F7431" i="6"/>
  <c r="E7432" i="6"/>
  <c r="F7432" i="6"/>
  <c r="E7433" i="6"/>
  <c r="F7433" i="6"/>
  <c r="E7434" i="6"/>
  <c r="F7434" i="6"/>
  <c r="E7435" i="6"/>
  <c r="F7435" i="6"/>
  <c r="E7436" i="6"/>
  <c r="F7436" i="6"/>
  <c r="E7437" i="6"/>
  <c r="F7437" i="6"/>
  <c r="E7438" i="6"/>
  <c r="F7438" i="6"/>
  <c r="E7439" i="6"/>
  <c r="F7439" i="6"/>
  <c r="E7440" i="6"/>
  <c r="F7440" i="6"/>
  <c r="E7441" i="6"/>
  <c r="F7441" i="6"/>
  <c r="E7442" i="6"/>
  <c r="F7442" i="6"/>
  <c r="E7491" i="6"/>
  <c r="F7491" i="6"/>
  <c r="E7492" i="6"/>
  <c r="F7492" i="6"/>
  <c r="E7493" i="6"/>
  <c r="F7493" i="6"/>
  <c r="E7494" i="6"/>
  <c r="F7494" i="6"/>
  <c r="E7495" i="6"/>
  <c r="F7495" i="6"/>
  <c r="E7496" i="6"/>
  <c r="F7496" i="6"/>
  <c r="E7497" i="6"/>
  <c r="F7497" i="6"/>
  <c r="E7498" i="6"/>
  <c r="F7498" i="6"/>
  <c r="E7499" i="6"/>
  <c r="F7499" i="6"/>
  <c r="E7500" i="6"/>
  <c r="F7500" i="6"/>
  <c r="E7501" i="6"/>
  <c r="F7501" i="6"/>
  <c r="E7502" i="6"/>
  <c r="F7502" i="6"/>
  <c r="E7503" i="6"/>
  <c r="F7503" i="6"/>
  <c r="E7504" i="6"/>
  <c r="F7504" i="6"/>
  <c r="E7505" i="6"/>
  <c r="F7505" i="6"/>
  <c r="E7506" i="6"/>
  <c r="F7506" i="6"/>
  <c r="E7507" i="6"/>
  <c r="F7507" i="6"/>
  <c r="E7508" i="6"/>
  <c r="F7508" i="6"/>
  <c r="E7509" i="6"/>
  <c r="F7509" i="6"/>
  <c r="E7510" i="6"/>
  <c r="F7510" i="6"/>
  <c r="E7511" i="6"/>
  <c r="F7511" i="6"/>
  <c r="E7512" i="6"/>
  <c r="F7512" i="6"/>
  <c r="E7513" i="6"/>
  <c r="F7513" i="6"/>
  <c r="E7514" i="6"/>
  <c r="F7514" i="6"/>
  <c r="E7563" i="6"/>
  <c r="F7563" i="6"/>
  <c r="E7564" i="6"/>
  <c r="F7564" i="6"/>
  <c r="E7565" i="6"/>
  <c r="F7565" i="6"/>
  <c r="E7566" i="6"/>
  <c r="F7566" i="6"/>
  <c r="E7567" i="6"/>
  <c r="F7567" i="6"/>
  <c r="E7568" i="6"/>
  <c r="F7568" i="6"/>
  <c r="E7569" i="6"/>
  <c r="F7569" i="6"/>
  <c r="E7570" i="6"/>
  <c r="F7570" i="6"/>
  <c r="E7571" i="6"/>
  <c r="F7571" i="6"/>
  <c r="E7572" i="6"/>
  <c r="F7572" i="6"/>
  <c r="E7573" i="6"/>
  <c r="F7573" i="6"/>
  <c r="E7574" i="6"/>
  <c r="F7574" i="6"/>
  <c r="E7575" i="6"/>
  <c r="F7575" i="6"/>
  <c r="E7576" i="6"/>
  <c r="F7576" i="6"/>
  <c r="E7577" i="6"/>
  <c r="F7577" i="6"/>
  <c r="E7578" i="6"/>
  <c r="F7578" i="6"/>
  <c r="E7579" i="6"/>
  <c r="F7579" i="6"/>
  <c r="E7580" i="6"/>
  <c r="F7580" i="6"/>
  <c r="E7581" i="6"/>
  <c r="F7581" i="6"/>
  <c r="E7582" i="6"/>
  <c r="F7582" i="6"/>
  <c r="E7583" i="6"/>
  <c r="F7583" i="6"/>
  <c r="E7584" i="6"/>
  <c r="F7584" i="6"/>
  <c r="E7585" i="6"/>
  <c r="F7585" i="6"/>
  <c r="E7586" i="6"/>
  <c r="F7586" i="6"/>
  <c r="E7635" i="6"/>
  <c r="F7635" i="6"/>
  <c r="E7636" i="6"/>
  <c r="F7636" i="6"/>
  <c r="E7637" i="6"/>
  <c r="F7637" i="6"/>
  <c r="E7638" i="6"/>
  <c r="F7638" i="6"/>
  <c r="E7639" i="6"/>
  <c r="F7639" i="6"/>
  <c r="E7640" i="6"/>
  <c r="F7640" i="6"/>
  <c r="E7641" i="6"/>
  <c r="F7641" i="6"/>
  <c r="E7642" i="6"/>
  <c r="F7642" i="6"/>
  <c r="E7643" i="6"/>
  <c r="F7643" i="6"/>
  <c r="E7644" i="6"/>
  <c r="F7644" i="6"/>
  <c r="E7645" i="6"/>
  <c r="F7645" i="6"/>
  <c r="E7646" i="6"/>
  <c r="F7646" i="6"/>
  <c r="E7647" i="6"/>
  <c r="F7647" i="6"/>
  <c r="E7648" i="6"/>
  <c r="F7648" i="6"/>
  <c r="E7649" i="6"/>
  <c r="F7649" i="6"/>
  <c r="E7650" i="6"/>
  <c r="F7650" i="6"/>
  <c r="E7651" i="6"/>
  <c r="F7651" i="6"/>
  <c r="E7652" i="6"/>
  <c r="F7652" i="6"/>
  <c r="E7653" i="6"/>
  <c r="F7653" i="6"/>
  <c r="E7654" i="6"/>
  <c r="F7654" i="6"/>
  <c r="E7655" i="6"/>
  <c r="F7655" i="6"/>
  <c r="E7656" i="6"/>
  <c r="F7656" i="6"/>
  <c r="E7657" i="6"/>
  <c r="F7657" i="6"/>
  <c r="E7658" i="6"/>
  <c r="F7658" i="6"/>
  <c r="E7707" i="6"/>
  <c r="F7707" i="6"/>
  <c r="E7708" i="6"/>
  <c r="F7708" i="6"/>
  <c r="E7709" i="6"/>
  <c r="F7709" i="6"/>
  <c r="E7710" i="6"/>
  <c r="F7710" i="6"/>
  <c r="E7711" i="6"/>
  <c r="F7711" i="6"/>
  <c r="E7712" i="6"/>
  <c r="F7712" i="6"/>
  <c r="E7713" i="6"/>
  <c r="F7713" i="6"/>
  <c r="E7714" i="6"/>
  <c r="F7714" i="6"/>
  <c r="E7715" i="6"/>
  <c r="F7715" i="6"/>
  <c r="E7716" i="6"/>
  <c r="F7716" i="6"/>
  <c r="E7717" i="6"/>
  <c r="F7717" i="6"/>
  <c r="E7718" i="6"/>
  <c r="F7718" i="6"/>
  <c r="E7719" i="6"/>
  <c r="F7719" i="6"/>
  <c r="E7720" i="6"/>
  <c r="F7720" i="6"/>
  <c r="E7721" i="6"/>
  <c r="F7721" i="6"/>
  <c r="E7722" i="6"/>
  <c r="F7722" i="6"/>
  <c r="E7723" i="6"/>
  <c r="F7723" i="6"/>
  <c r="E7724" i="6"/>
  <c r="F7724" i="6"/>
  <c r="E7725" i="6"/>
  <c r="F7725" i="6"/>
  <c r="E7726" i="6"/>
  <c r="F7726" i="6"/>
  <c r="E7727" i="6"/>
  <c r="F7727" i="6"/>
  <c r="E7728" i="6"/>
  <c r="F7728" i="6"/>
  <c r="E7729" i="6"/>
  <c r="F7729" i="6"/>
  <c r="E7730" i="6"/>
  <c r="F7730" i="6"/>
  <c r="E7779" i="6"/>
  <c r="F7779" i="6"/>
  <c r="E7780" i="6"/>
  <c r="F7780" i="6"/>
  <c r="E7781" i="6"/>
  <c r="F7781" i="6"/>
  <c r="E7782" i="6"/>
  <c r="F7782" i="6"/>
  <c r="E7783" i="6"/>
  <c r="F7783" i="6"/>
  <c r="E7784" i="6"/>
  <c r="F7784" i="6"/>
  <c r="E7785" i="6"/>
  <c r="F7785" i="6"/>
  <c r="E7786" i="6"/>
  <c r="F7786" i="6"/>
  <c r="E7787" i="6"/>
  <c r="F7787" i="6"/>
  <c r="E7788" i="6"/>
  <c r="F7788" i="6"/>
  <c r="E7789" i="6"/>
  <c r="F7789" i="6"/>
  <c r="E7790" i="6"/>
  <c r="F7790" i="6"/>
  <c r="E7791" i="6"/>
  <c r="F7791" i="6"/>
  <c r="E7792" i="6"/>
  <c r="F7792" i="6"/>
  <c r="E7793" i="6"/>
  <c r="F7793" i="6"/>
  <c r="E7794" i="6"/>
  <c r="F7794" i="6"/>
  <c r="E7795" i="6"/>
  <c r="F7795" i="6"/>
  <c r="E7796" i="6"/>
  <c r="F7796" i="6"/>
  <c r="E7797" i="6"/>
  <c r="F7797" i="6"/>
  <c r="E7798" i="6"/>
  <c r="F7798" i="6"/>
  <c r="E7799" i="6"/>
  <c r="F7799" i="6"/>
  <c r="E7800" i="6"/>
  <c r="F7800" i="6"/>
  <c r="E7801" i="6"/>
  <c r="F7801" i="6"/>
  <c r="E7802" i="6"/>
  <c r="F7802" i="6"/>
  <c r="E7851" i="6"/>
  <c r="F7851" i="6"/>
  <c r="E7852" i="6"/>
  <c r="F7852" i="6"/>
  <c r="E7853" i="6"/>
  <c r="F7853" i="6"/>
  <c r="E7854" i="6"/>
  <c r="F7854" i="6"/>
  <c r="E7855" i="6"/>
  <c r="F7855" i="6"/>
  <c r="E7856" i="6"/>
  <c r="F7856" i="6"/>
  <c r="E7857" i="6"/>
  <c r="F7857" i="6"/>
  <c r="E7858" i="6"/>
  <c r="F7858" i="6"/>
  <c r="E7859" i="6"/>
  <c r="F7859" i="6"/>
  <c r="E7860" i="6"/>
  <c r="F7860" i="6"/>
  <c r="E7861" i="6"/>
  <c r="F7861" i="6"/>
  <c r="E7862" i="6"/>
  <c r="F7862" i="6"/>
  <c r="E7863" i="6"/>
  <c r="F7863" i="6"/>
  <c r="E7864" i="6"/>
  <c r="F7864" i="6"/>
  <c r="E7865" i="6"/>
  <c r="F7865" i="6"/>
  <c r="E7866" i="6"/>
  <c r="F7866" i="6"/>
  <c r="E7867" i="6"/>
  <c r="F7867" i="6"/>
  <c r="E7868" i="6"/>
  <c r="F7868" i="6"/>
  <c r="E7869" i="6"/>
  <c r="F7869" i="6"/>
  <c r="E7870" i="6"/>
  <c r="F7870" i="6"/>
  <c r="E7871" i="6"/>
  <c r="F7871" i="6"/>
  <c r="E7872" i="6"/>
  <c r="F7872" i="6"/>
  <c r="E7873" i="6"/>
  <c r="F7873" i="6"/>
  <c r="E7874" i="6"/>
  <c r="F7874" i="6"/>
  <c r="E7923" i="6"/>
  <c r="F7923" i="6"/>
  <c r="E7924" i="6"/>
  <c r="F7924" i="6"/>
  <c r="E7925" i="6"/>
  <c r="F7925" i="6"/>
  <c r="E7926" i="6"/>
  <c r="F7926" i="6"/>
  <c r="E7927" i="6"/>
  <c r="F7927" i="6"/>
  <c r="E7928" i="6"/>
  <c r="F7928" i="6"/>
  <c r="E7929" i="6"/>
  <c r="F7929" i="6"/>
  <c r="E7930" i="6"/>
  <c r="F7930" i="6"/>
  <c r="E7931" i="6"/>
  <c r="F7931" i="6"/>
  <c r="E7932" i="6"/>
  <c r="F7932" i="6"/>
  <c r="E7933" i="6"/>
  <c r="F7933" i="6"/>
  <c r="E7934" i="6"/>
  <c r="F7934" i="6"/>
  <c r="E7935" i="6"/>
  <c r="F7935" i="6"/>
  <c r="E7936" i="6"/>
  <c r="F7936" i="6"/>
  <c r="E7937" i="6"/>
  <c r="F7937" i="6"/>
  <c r="E7938" i="6"/>
  <c r="F7938" i="6"/>
  <c r="E7939" i="6"/>
  <c r="F7939" i="6"/>
  <c r="E7940" i="6"/>
  <c r="F7940" i="6"/>
  <c r="E7941" i="6"/>
  <c r="F7941" i="6"/>
  <c r="E7942" i="6"/>
  <c r="F7942" i="6"/>
  <c r="E7943" i="6"/>
  <c r="F7943" i="6"/>
  <c r="E7944" i="6"/>
  <c r="F7944" i="6"/>
  <c r="E7945" i="6"/>
  <c r="F7945" i="6"/>
  <c r="E7946" i="6"/>
  <c r="F7946" i="6"/>
  <c r="E7995" i="6"/>
  <c r="F7995" i="6"/>
  <c r="E7996" i="6"/>
  <c r="F7996" i="6"/>
  <c r="E7997" i="6"/>
  <c r="F7997" i="6"/>
  <c r="E7998" i="6"/>
  <c r="F7998" i="6"/>
  <c r="E7999" i="6"/>
  <c r="F7999" i="6"/>
  <c r="E8000" i="6"/>
  <c r="F8000" i="6"/>
  <c r="E8001" i="6"/>
  <c r="F8001" i="6"/>
  <c r="E8002" i="6"/>
  <c r="F8002" i="6"/>
  <c r="E8003" i="6"/>
  <c r="F8003" i="6"/>
  <c r="E8004" i="6"/>
  <c r="F8004" i="6"/>
  <c r="E8005" i="6"/>
  <c r="F8005" i="6"/>
  <c r="E8006" i="6"/>
  <c r="F8006" i="6"/>
  <c r="E8007" i="6"/>
  <c r="F8007" i="6"/>
  <c r="E8008" i="6"/>
  <c r="F8008" i="6"/>
  <c r="E8009" i="6"/>
  <c r="F8009" i="6"/>
  <c r="E8010" i="6"/>
  <c r="F8010" i="6"/>
  <c r="E8011" i="6"/>
  <c r="F8011" i="6"/>
  <c r="E8012" i="6"/>
  <c r="F8012" i="6"/>
  <c r="E8013" i="6"/>
  <c r="F8013" i="6"/>
  <c r="E8014" i="6"/>
  <c r="F8014" i="6"/>
  <c r="E8015" i="6"/>
  <c r="F8015" i="6"/>
  <c r="E8016" i="6"/>
  <c r="F8016" i="6"/>
  <c r="E8017" i="6"/>
  <c r="F8017" i="6"/>
  <c r="E8018" i="6"/>
  <c r="F8018" i="6"/>
  <c r="E8067" i="6"/>
  <c r="F8067" i="6"/>
  <c r="E8068" i="6"/>
  <c r="F8068" i="6"/>
  <c r="E8069" i="6"/>
  <c r="F8069" i="6"/>
  <c r="E8070" i="6"/>
  <c r="F8070" i="6"/>
  <c r="E8071" i="6"/>
  <c r="F8071" i="6"/>
  <c r="E8072" i="6"/>
  <c r="F8072" i="6"/>
  <c r="E8073" i="6"/>
  <c r="F8073" i="6"/>
  <c r="E8074" i="6"/>
  <c r="F8074" i="6"/>
  <c r="E8075" i="6"/>
  <c r="F8075" i="6"/>
  <c r="E8076" i="6"/>
  <c r="F8076" i="6"/>
  <c r="E8077" i="6"/>
  <c r="F8077" i="6"/>
  <c r="E8078" i="6"/>
  <c r="F8078" i="6"/>
  <c r="E8079" i="6"/>
  <c r="F8079" i="6"/>
  <c r="E8080" i="6"/>
  <c r="F8080" i="6"/>
  <c r="E8081" i="6"/>
  <c r="F8081" i="6"/>
  <c r="E8082" i="6"/>
  <c r="F8082" i="6"/>
  <c r="E8083" i="6"/>
  <c r="F8083" i="6"/>
  <c r="E8084" i="6"/>
  <c r="F8084" i="6"/>
  <c r="E8085" i="6"/>
  <c r="F8085" i="6"/>
  <c r="E8086" i="6"/>
  <c r="F8086" i="6"/>
  <c r="E8087" i="6"/>
  <c r="F8087" i="6"/>
  <c r="E8088" i="6"/>
  <c r="F8088" i="6"/>
  <c r="E8089" i="6"/>
  <c r="F8089" i="6"/>
  <c r="E8090" i="6"/>
  <c r="F8090" i="6"/>
  <c r="E8139" i="6"/>
  <c r="F8139" i="6"/>
  <c r="E8140" i="6"/>
  <c r="F8140" i="6"/>
  <c r="E8141" i="6"/>
  <c r="F8141" i="6"/>
  <c r="E8142" i="6"/>
  <c r="F8142" i="6"/>
  <c r="E8143" i="6"/>
  <c r="F8143" i="6"/>
  <c r="E8144" i="6"/>
  <c r="F8144" i="6"/>
  <c r="E8145" i="6"/>
  <c r="F8145" i="6"/>
  <c r="E8146" i="6"/>
  <c r="F8146" i="6"/>
  <c r="E8147" i="6"/>
  <c r="F8147" i="6"/>
  <c r="E8148" i="6"/>
  <c r="F8148" i="6"/>
  <c r="E8149" i="6"/>
  <c r="F8149" i="6"/>
  <c r="E8150" i="6"/>
  <c r="F8150" i="6"/>
  <c r="E8151" i="6"/>
  <c r="F8151" i="6"/>
  <c r="E8152" i="6"/>
  <c r="F8152" i="6"/>
  <c r="E8153" i="6"/>
  <c r="F8153" i="6"/>
  <c r="E8154" i="6"/>
  <c r="F8154" i="6"/>
  <c r="E8155" i="6"/>
  <c r="F8155" i="6"/>
  <c r="E8156" i="6"/>
  <c r="F8156" i="6"/>
  <c r="E8157" i="6"/>
  <c r="F8157" i="6"/>
  <c r="E8158" i="6"/>
  <c r="F8158" i="6"/>
  <c r="E8159" i="6"/>
  <c r="F8159" i="6"/>
  <c r="E8160" i="6"/>
  <c r="F8160" i="6"/>
  <c r="E8161" i="6"/>
  <c r="F8161" i="6"/>
  <c r="E8162" i="6"/>
  <c r="F8162" i="6"/>
  <c r="E8211" i="6"/>
  <c r="F8211" i="6"/>
  <c r="E8212" i="6"/>
  <c r="F8212" i="6"/>
  <c r="E8213" i="6"/>
  <c r="F8213" i="6"/>
  <c r="E8214" i="6"/>
  <c r="F8214" i="6"/>
  <c r="E8215" i="6"/>
  <c r="F8215" i="6"/>
  <c r="E8216" i="6"/>
  <c r="F8216" i="6"/>
  <c r="E8217" i="6"/>
  <c r="F8217" i="6"/>
  <c r="E8218" i="6"/>
  <c r="F8218" i="6"/>
  <c r="E8219" i="6"/>
  <c r="F8219" i="6"/>
  <c r="E8220" i="6"/>
  <c r="F8220" i="6"/>
  <c r="E8221" i="6"/>
  <c r="F8221" i="6"/>
  <c r="E8222" i="6"/>
  <c r="F8222" i="6"/>
  <c r="E8223" i="6"/>
  <c r="F8223" i="6"/>
  <c r="E8224" i="6"/>
  <c r="F8224" i="6"/>
  <c r="E8225" i="6"/>
  <c r="F8225" i="6"/>
  <c r="E8226" i="6"/>
  <c r="F8226" i="6"/>
  <c r="E8227" i="6"/>
  <c r="F8227" i="6"/>
  <c r="E8228" i="6"/>
  <c r="F8228" i="6"/>
  <c r="E8229" i="6"/>
  <c r="F8229" i="6"/>
  <c r="E8230" i="6"/>
  <c r="F8230" i="6"/>
  <c r="E8231" i="6"/>
  <c r="F8231" i="6"/>
  <c r="E8232" i="6"/>
  <c r="F8232" i="6"/>
  <c r="E8233" i="6"/>
  <c r="F8233" i="6"/>
  <c r="E8234" i="6"/>
  <c r="F8234" i="6"/>
  <c r="E8283" i="6"/>
  <c r="F8283" i="6"/>
  <c r="E8284" i="6"/>
  <c r="F8284" i="6"/>
  <c r="E8285" i="6"/>
  <c r="F8285" i="6"/>
  <c r="E8286" i="6"/>
  <c r="F8286" i="6"/>
  <c r="E8287" i="6"/>
  <c r="F8287" i="6"/>
  <c r="E8288" i="6"/>
  <c r="F8288" i="6"/>
  <c r="E8289" i="6"/>
  <c r="F8289" i="6"/>
  <c r="E8290" i="6"/>
  <c r="F8290" i="6"/>
  <c r="E8291" i="6"/>
  <c r="F8291" i="6"/>
  <c r="E8292" i="6"/>
  <c r="F8292" i="6"/>
  <c r="E8293" i="6"/>
  <c r="F8293" i="6"/>
  <c r="E8294" i="6"/>
  <c r="F8294" i="6"/>
  <c r="E8295" i="6"/>
  <c r="F8295" i="6"/>
  <c r="E8296" i="6"/>
  <c r="F8296" i="6"/>
  <c r="E8297" i="6"/>
  <c r="F8297" i="6"/>
  <c r="E8298" i="6"/>
  <c r="F8298" i="6"/>
  <c r="E8299" i="6"/>
  <c r="F8299" i="6"/>
  <c r="E8300" i="6"/>
  <c r="F8300" i="6"/>
  <c r="E8301" i="6"/>
  <c r="F8301" i="6"/>
  <c r="E8302" i="6"/>
  <c r="F8302" i="6"/>
  <c r="E8303" i="6"/>
  <c r="F8303" i="6"/>
  <c r="E8304" i="6"/>
  <c r="F8304" i="6"/>
  <c r="E8305" i="6"/>
  <c r="F8305" i="6"/>
  <c r="E8306" i="6"/>
  <c r="F8306" i="6"/>
  <c r="E8355" i="6"/>
  <c r="F8355" i="6"/>
  <c r="E8356" i="6"/>
  <c r="F8356" i="6"/>
  <c r="E8357" i="6"/>
  <c r="F8357" i="6"/>
  <c r="E8358" i="6"/>
  <c r="F8358" i="6"/>
  <c r="E8359" i="6"/>
  <c r="F8359" i="6"/>
  <c r="E8360" i="6"/>
  <c r="F8360" i="6"/>
  <c r="E8361" i="6"/>
  <c r="F8361" i="6"/>
  <c r="E8362" i="6"/>
  <c r="F8362" i="6"/>
  <c r="E8363" i="6"/>
  <c r="F8363" i="6"/>
  <c r="E8364" i="6"/>
  <c r="F8364" i="6"/>
  <c r="E8365" i="6"/>
  <c r="F8365" i="6"/>
  <c r="E8366" i="6"/>
  <c r="F8366" i="6"/>
  <c r="E8367" i="6"/>
  <c r="F8367" i="6"/>
  <c r="E8368" i="6"/>
  <c r="F8368" i="6"/>
  <c r="E8369" i="6"/>
  <c r="F8369" i="6"/>
  <c r="E8370" i="6"/>
  <c r="F8370" i="6"/>
  <c r="E8371" i="6"/>
  <c r="F8371" i="6"/>
  <c r="E8372" i="6"/>
  <c r="F8372" i="6"/>
  <c r="E8373" i="6"/>
  <c r="F8373" i="6"/>
  <c r="E8374" i="6"/>
  <c r="F8374" i="6"/>
  <c r="E8375" i="6"/>
  <c r="F8375" i="6"/>
  <c r="E8376" i="6"/>
  <c r="F8376" i="6"/>
  <c r="E8377" i="6"/>
  <c r="F8377" i="6"/>
  <c r="E8378" i="6"/>
  <c r="F8378" i="6"/>
  <c r="E8427" i="6"/>
  <c r="F8427" i="6"/>
  <c r="E8428" i="6"/>
  <c r="F8428" i="6"/>
  <c r="E8429" i="6"/>
  <c r="F8429" i="6"/>
  <c r="E8430" i="6"/>
  <c r="F8430" i="6"/>
  <c r="E8431" i="6"/>
  <c r="F8431" i="6"/>
  <c r="E8432" i="6"/>
  <c r="F8432" i="6"/>
  <c r="E8433" i="6"/>
  <c r="F8433" i="6"/>
  <c r="E8434" i="6"/>
  <c r="F8434" i="6"/>
  <c r="E8435" i="6"/>
  <c r="F8435" i="6"/>
  <c r="E8436" i="6"/>
  <c r="F8436" i="6"/>
  <c r="E8437" i="6"/>
  <c r="F8437" i="6"/>
  <c r="E8438" i="6"/>
  <c r="F8438" i="6"/>
  <c r="E8439" i="6"/>
  <c r="F8439" i="6"/>
  <c r="E8440" i="6"/>
  <c r="F8440" i="6"/>
  <c r="E8441" i="6"/>
  <c r="F8441" i="6"/>
  <c r="E8442" i="6"/>
  <c r="F8442" i="6"/>
  <c r="E8443" i="6"/>
  <c r="F8443" i="6"/>
  <c r="E8444" i="6"/>
  <c r="F8444" i="6"/>
  <c r="E8445" i="6"/>
  <c r="F8445" i="6"/>
  <c r="E8446" i="6"/>
  <c r="F8446" i="6"/>
  <c r="E8447" i="6"/>
  <c r="F8447" i="6"/>
  <c r="E8448" i="6"/>
  <c r="F8448" i="6"/>
  <c r="E8449" i="6"/>
  <c r="F8449" i="6"/>
  <c r="E8450" i="6"/>
  <c r="F8450" i="6"/>
  <c r="E8499" i="6"/>
  <c r="F8499" i="6"/>
  <c r="E8500" i="6"/>
  <c r="F8500" i="6"/>
  <c r="E8501" i="6"/>
  <c r="F8501" i="6"/>
  <c r="E8502" i="6"/>
  <c r="F8502" i="6"/>
  <c r="E8503" i="6"/>
  <c r="F8503" i="6"/>
  <c r="E8504" i="6"/>
  <c r="F8504" i="6"/>
  <c r="E8505" i="6"/>
  <c r="F8505" i="6"/>
  <c r="E8506" i="6"/>
  <c r="F8506" i="6"/>
  <c r="E8507" i="6"/>
  <c r="F8507" i="6"/>
  <c r="E8508" i="6"/>
  <c r="F8508" i="6"/>
  <c r="E8509" i="6"/>
  <c r="F8509" i="6"/>
  <c r="E8510" i="6"/>
  <c r="F8510" i="6"/>
  <c r="E8511" i="6"/>
  <c r="F8511" i="6"/>
  <c r="E8512" i="6"/>
  <c r="F8512" i="6"/>
  <c r="E8513" i="6"/>
  <c r="F8513" i="6"/>
  <c r="E8514" i="6"/>
  <c r="F8514" i="6"/>
  <c r="E8515" i="6"/>
  <c r="F8515" i="6"/>
  <c r="E8516" i="6"/>
  <c r="F8516" i="6"/>
  <c r="E8517" i="6"/>
  <c r="F8517" i="6"/>
  <c r="E8518" i="6"/>
  <c r="F8518" i="6"/>
  <c r="E8519" i="6"/>
  <c r="F8519" i="6"/>
  <c r="E8520" i="6"/>
  <c r="F8520" i="6"/>
  <c r="E8521" i="6"/>
  <c r="F8521" i="6"/>
  <c r="E8522" i="6"/>
  <c r="F8522" i="6"/>
  <c r="E8571" i="6"/>
  <c r="F8571" i="6"/>
  <c r="E8572" i="6"/>
  <c r="F8572" i="6"/>
  <c r="E8573" i="6"/>
  <c r="F8573" i="6"/>
  <c r="E8574" i="6"/>
  <c r="F8574" i="6"/>
  <c r="E8575" i="6"/>
  <c r="F8575" i="6"/>
  <c r="E8576" i="6"/>
  <c r="F8576" i="6"/>
  <c r="E8577" i="6"/>
  <c r="F8577" i="6"/>
  <c r="E8578" i="6"/>
  <c r="F8578" i="6"/>
  <c r="E8579" i="6"/>
  <c r="F8579" i="6"/>
  <c r="E8580" i="6"/>
  <c r="F8580" i="6"/>
  <c r="E8581" i="6"/>
  <c r="F8581" i="6"/>
  <c r="E8582" i="6"/>
  <c r="F8582" i="6"/>
  <c r="E8583" i="6"/>
  <c r="F8583" i="6"/>
  <c r="E8584" i="6"/>
  <c r="F8584" i="6"/>
  <c r="E8585" i="6"/>
  <c r="F8585" i="6"/>
  <c r="E8586" i="6"/>
  <c r="F8586" i="6"/>
  <c r="E8587" i="6"/>
  <c r="F8587" i="6"/>
  <c r="E8588" i="6"/>
  <c r="F8588" i="6"/>
  <c r="E8589" i="6"/>
  <c r="F8589" i="6"/>
  <c r="E8590" i="6"/>
  <c r="F8590" i="6"/>
  <c r="E8591" i="6"/>
  <c r="F8591" i="6"/>
  <c r="E8592" i="6"/>
  <c r="F8592" i="6"/>
  <c r="E8593" i="6"/>
  <c r="F8593" i="6"/>
  <c r="E8594" i="6"/>
  <c r="F8594" i="6"/>
  <c r="E8643" i="6"/>
  <c r="F8643" i="6"/>
  <c r="E8644" i="6"/>
  <c r="F8644" i="6"/>
  <c r="E8645" i="6"/>
  <c r="F8645" i="6"/>
  <c r="E8646" i="6"/>
  <c r="F8646" i="6"/>
  <c r="E8647" i="6"/>
  <c r="F8647" i="6"/>
  <c r="E8648" i="6"/>
  <c r="F8648" i="6"/>
  <c r="E8649" i="6"/>
  <c r="F8649" i="6"/>
  <c r="E8650" i="6"/>
  <c r="F8650" i="6"/>
  <c r="E8651" i="6"/>
  <c r="F8651" i="6"/>
  <c r="E8652" i="6"/>
  <c r="F8652" i="6"/>
  <c r="E8653" i="6"/>
  <c r="F8653" i="6"/>
  <c r="E8654" i="6"/>
  <c r="F8654" i="6"/>
  <c r="E8655" i="6"/>
  <c r="F8655" i="6"/>
  <c r="E8656" i="6"/>
  <c r="F8656" i="6"/>
  <c r="E8657" i="6"/>
  <c r="F8657" i="6"/>
  <c r="E8658" i="6"/>
  <c r="F8658" i="6"/>
  <c r="E8659" i="6"/>
  <c r="F8659" i="6"/>
  <c r="E8660" i="6"/>
  <c r="F8660" i="6"/>
  <c r="E8661" i="6"/>
  <c r="F8661" i="6"/>
  <c r="E8662" i="6"/>
  <c r="F8662" i="6"/>
  <c r="E8663" i="6"/>
  <c r="F8663" i="6"/>
  <c r="E8664" i="6"/>
  <c r="F8664" i="6"/>
  <c r="E8665" i="6"/>
  <c r="F8665" i="6"/>
  <c r="E8666" i="6"/>
  <c r="F8666" i="6"/>
  <c r="E8715" i="6"/>
  <c r="F8715" i="6"/>
  <c r="E8716" i="6"/>
  <c r="F8716" i="6"/>
  <c r="E8717" i="6"/>
  <c r="F8717" i="6"/>
  <c r="E8718" i="6"/>
  <c r="F8718" i="6"/>
  <c r="E8719" i="6"/>
  <c r="F8719" i="6"/>
  <c r="E8720" i="6"/>
  <c r="F8720" i="6"/>
  <c r="E8721" i="6"/>
  <c r="F8721" i="6"/>
  <c r="E8722" i="6"/>
  <c r="F8722" i="6"/>
  <c r="E8723" i="6"/>
  <c r="F8723" i="6"/>
  <c r="E8724" i="6"/>
  <c r="F8724" i="6"/>
  <c r="E8725" i="6"/>
  <c r="F8725" i="6"/>
  <c r="E8726" i="6"/>
  <c r="F8726" i="6"/>
  <c r="E8727" i="6"/>
  <c r="F8727" i="6"/>
  <c r="E8728" i="6"/>
  <c r="F8728" i="6"/>
  <c r="E8729" i="6"/>
  <c r="F8729" i="6"/>
  <c r="E8730" i="6"/>
  <c r="F8730" i="6"/>
  <c r="E8731" i="6"/>
  <c r="F8731" i="6"/>
  <c r="E8732" i="6"/>
  <c r="F8732" i="6"/>
  <c r="E8733" i="6"/>
  <c r="F8733" i="6"/>
  <c r="E8734" i="6"/>
  <c r="F8734" i="6"/>
  <c r="E8735" i="6"/>
  <c r="F8735" i="6"/>
  <c r="E8736" i="6"/>
  <c r="F8736" i="6"/>
  <c r="E8737" i="6"/>
  <c r="F8737" i="6"/>
  <c r="E8738" i="6"/>
  <c r="F8738" i="6"/>
  <c r="E8787" i="6"/>
  <c r="F8787" i="6"/>
  <c r="E8788" i="6"/>
  <c r="F8788" i="6"/>
  <c r="E8789" i="6"/>
  <c r="F8789" i="6"/>
  <c r="E8790" i="6"/>
  <c r="F8790" i="6"/>
  <c r="E8791" i="6"/>
  <c r="F8791" i="6"/>
  <c r="E8792" i="6"/>
  <c r="F8792" i="6"/>
  <c r="E8793" i="6"/>
  <c r="F8793" i="6"/>
  <c r="E8794" i="6"/>
  <c r="F8794" i="6"/>
  <c r="E8795" i="6"/>
  <c r="F8795" i="6"/>
  <c r="E8796" i="6"/>
  <c r="F8796" i="6"/>
  <c r="E8797" i="6"/>
  <c r="F8797" i="6"/>
  <c r="E8798" i="6"/>
  <c r="F8798" i="6"/>
  <c r="E8799" i="6"/>
  <c r="F8799" i="6"/>
  <c r="E8800" i="6"/>
  <c r="F8800" i="6"/>
  <c r="E8801" i="6"/>
  <c r="F8801" i="6"/>
  <c r="E8802" i="6"/>
  <c r="F8802" i="6"/>
  <c r="E8803" i="6"/>
  <c r="F8803" i="6"/>
  <c r="E8804" i="6"/>
  <c r="F8804" i="6"/>
  <c r="E8805" i="6"/>
  <c r="F8805" i="6"/>
  <c r="E8806" i="6"/>
  <c r="F8806" i="6"/>
  <c r="E8807" i="6"/>
  <c r="F8807" i="6"/>
  <c r="E8808" i="6"/>
  <c r="F8808" i="6"/>
  <c r="E8809" i="6"/>
  <c r="F8809" i="6"/>
  <c r="E8810" i="6"/>
  <c r="F8810" i="6"/>
  <c r="E6651" i="6"/>
  <c r="F6651" i="6"/>
  <c r="E6652" i="6"/>
  <c r="F6652" i="6"/>
  <c r="E6653" i="6"/>
  <c r="F6653" i="6"/>
  <c r="E6654" i="6"/>
  <c r="F6654" i="6"/>
  <c r="E6655" i="6"/>
  <c r="F6655" i="6"/>
  <c r="E6656" i="6"/>
  <c r="F6656" i="6"/>
  <c r="E6657" i="6"/>
  <c r="F6657" i="6"/>
  <c r="E6658" i="6"/>
  <c r="F6658" i="6"/>
  <c r="E6659" i="6"/>
  <c r="F6659" i="6"/>
  <c r="E6660" i="6"/>
  <c r="F6660" i="6"/>
  <c r="E6661" i="6"/>
  <c r="F6661" i="6"/>
  <c r="E6662" i="6"/>
  <c r="F6662" i="6"/>
  <c r="E6663" i="6"/>
  <c r="F6663" i="6"/>
  <c r="E6664" i="6"/>
  <c r="F6664" i="6"/>
  <c r="E6665" i="6"/>
  <c r="F6665" i="6"/>
  <c r="E6666" i="6"/>
  <c r="F6666" i="6"/>
  <c r="E6667" i="6"/>
  <c r="F6667" i="6"/>
  <c r="E6668" i="6"/>
  <c r="F6668" i="6"/>
  <c r="E6669" i="6"/>
  <c r="F6669" i="6"/>
  <c r="E6670" i="6"/>
  <c r="F6670" i="6"/>
  <c r="E6671" i="6"/>
  <c r="F6671" i="6"/>
  <c r="E6672" i="6"/>
  <c r="F6672" i="6"/>
  <c r="E6673" i="6"/>
  <c r="F6673" i="6"/>
  <c r="E6674" i="6"/>
  <c r="F6674" i="6"/>
  <c r="E6723" i="6"/>
  <c r="F6723" i="6"/>
  <c r="E6724" i="6"/>
  <c r="F6724" i="6"/>
  <c r="E6725" i="6"/>
  <c r="F6725" i="6"/>
  <c r="E6726" i="6"/>
  <c r="F6726" i="6"/>
  <c r="E6727" i="6"/>
  <c r="F6727" i="6"/>
  <c r="E6728" i="6"/>
  <c r="F6728" i="6"/>
  <c r="E6729" i="6"/>
  <c r="F6729" i="6"/>
  <c r="E6730" i="6"/>
  <c r="F6730" i="6"/>
  <c r="E6731" i="6"/>
  <c r="F6731" i="6"/>
  <c r="E6732" i="6"/>
  <c r="F6732" i="6"/>
  <c r="E6733" i="6"/>
  <c r="F6733" i="6"/>
  <c r="E6734" i="6"/>
  <c r="F6734" i="6"/>
  <c r="E6735" i="6"/>
  <c r="F6735" i="6"/>
  <c r="E6736" i="6"/>
  <c r="F6736" i="6"/>
  <c r="E6737" i="6"/>
  <c r="F6737" i="6"/>
  <c r="E6738" i="6"/>
  <c r="F6738" i="6"/>
  <c r="E6739" i="6"/>
  <c r="F6739" i="6"/>
  <c r="E6740" i="6"/>
  <c r="F6740" i="6"/>
  <c r="E6741" i="6"/>
  <c r="F6741" i="6"/>
  <c r="E6742" i="6"/>
  <c r="F6742" i="6"/>
  <c r="E6743" i="6"/>
  <c r="F6743" i="6"/>
  <c r="E6744" i="6"/>
  <c r="F6744" i="6"/>
  <c r="E6745" i="6"/>
  <c r="F6745" i="6"/>
  <c r="E6746" i="6"/>
  <c r="F6746" i="6"/>
  <c r="E6795" i="6"/>
  <c r="F6795" i="6"/>
  <c r="E6796" i="6"/>
  <c r="F6796" i="6"/>
  <c r="E6797" i="6"/>
  <c r="F6797" i="6"/>
  <c r="E6798" i="6"/>
  <c r="F6798" i="6"/>
  <c r="E6799" i="6"/>
  <c r="F6799" i="6"/>
  <c r="E6800" i="6"/>
  <c r="F6800" i="6"/>
  <c r="E6801" i="6"/>
  <c r="F6801" i="6"/>
  <c r="E6802" i="6"/>
  <c r="F6802" i="6"/>
  <c r="E6803" i="6"/>
  <c r="F6803" i="6"/>
  <c r="E6804" i="6"/>
  <c r="F6804" i="6"/>
  <c r="E6805" i="6"/>
  <c r="F6805" i="6"/>
  <c r="E6806" i="6"/>
  <c r="F6806" i="6"/>
  <c r="E6807" i="6"/>
  <c r="F6807" i="6"/>
  <c r="E6808" i="6"/>
  <c r="F6808" i="6"/>
  <c r="E6809" i="6"/>
  <c r="F6809" i="6"/>
  <c r="E6810" i="6"/>
  <c r="F6810" i="6"/>
  <c r="E6811" i="6"/>
  <c r="F6811" i="6"/>
  <c r="E6812" i="6"/>
  <c r="F6812" i="6"/>
  <c r="E6813" i="6"/>
  <c r="F6813" i="6"/>
  <c r="E6814" i="6"/>
  <c r="F6814" i="6"/>
  <c r="E6815" i="6"/>
  <c r="F6815" i="6"/>
  <c r="E6816" i="6"/>
  <c r="F6816" i="6"/>
  <c r="E6817" i="6"/>
  <c r="F6817" i="6"/>
  <c r="E6818" i="6"/>
  <c r="F6818" i="6"/>
  <c r="E6867" i="6"/>
  <c r="F6867" i="6"/>
  <c r="E6868" i="6"/>
  <c r="F6868" i="6"/>
  <c r="E6869" i="6"/>
  <c r="F6869" i="6"/>
  <c r="E6870" i="6"/>
  <c r="F6870" i="6"/>
  <c r="E6871" i="6"/>
  <c r="F6871" i="6"/>
  <c r="E6872" i="6"/>
  <c r="F6872" i="6"/>
  <c r="E6873" i="6"/>
  <c r="F6873" i="6"/>
  <c r="E6874" i="6"/>
  <c r="F6874" i="6"/>
  <c r="E6875" i="6"/>
  <c r="F6875" i="6"/>
  <c r="E6876" i="6"/>
  <c r="F6876" i="6"/>
  <c r="E6877" i="6"/>
  <c r="F6877" i="6"/>
  <c r="E6878" i="6"/>
  <c r="F6878" i="6"/>
  <c r="E6879" i="6"/>
  <c r="F6879" i="6"/>
  <c r="E6880" i="6"/>
  <c r="F6880" i="6"/>
  <c r="E6881" i="6"/>
  <c r="F6881" i="6"/>
  <c r="E6882" i="6"/>
  <c r="F6882" i="6"/>
  <c r="E6883" i="6"/>
  <c r="F6883" i="6"/>
  <c r="E6884" i="6"/>
  <c r="F6884" i="6"/>
  <c r="E6885" i="6"/>
  <c r="F6885" i="6"/>
  <c r="E6886" i="6"/>
  <c r="F6886" i="6"/>
  <c r="E6887" i="6"/>
  <c r="F6887" i="6"/>
  <c r="E6888" i="6"/>
  <c r="F6888" i="6"/>
  <c r="E6889" i="6"/>
  <c r="F6889" i="6"/>
  <c r="E6890" i="6"/>
  <c r="F6890" i="6"/>
  <c r="E6939" i="6"/>
  <c r="F6939" i="6"/>
  <c r="E6940" i="6"/>
  <c r="F6940" i="6"/>
  <c r="E6941" i="6"/>
  <c r="F6941" i="6"/>
  <c r="E6942" i="6"/>
  <c r="F6942" i="6"/>
  <c r="E6943" i="6"/>
  <c r="F6943" i="6"/>
  <c r="E6944" i="6"/>
  <c r="F6944" i="6"/>
  <c r="E6945" i="6"/>
  <c r="F6945" i="6"/>
  <c r="E6946" i="6"/>
  <c r="F6946" i="6"/>
  <c r="E6947" i="6"/>
  <c r="F6947" i="6"/>
  <c r="E6948" i="6"/>
  <c r="F6948" i="6"/>
  <c r="E6949" i="6"/>
  <c r="F6949" i="6"/>
  <c r="E6950" i="6"/>
  <c r="F6950" i="6"/>
  <c r="E6951" i="6"/>
  <c r="F6951" i="6"/>
  <c r="E6952" i="6"/>
  <c r="F6952" i="6"/>
  <c r="E6953" i="6"/>
  <c r="F6953" i="6"/>
  <c r="E6954" i="6"/>
  <c r="F6954" i="6"/>
  <c r="E6955" i="6"/>
  <c r="F6955" i="6"/>
  <c r="E6956" i="6"/>
  <c r="F6956" i="6"/>
  <c r="E6957" i="6"/>
  <c r="F6957" i="6"/>
  <c r="E6958" i="6"/>
  <c r="F6958" i="6"/>
  <c r="E6959" i="6"/>
  <c r="F6959" i="6"/>
  <c r="E6960" i="6"/>
  <c r="F6960" i="6"/>
  <c r="E6961" i="6"/>
  <c r="F6961" i="6"/>
  <c r="E6962" i="6"/>
  <c r="F6962" i="6"/>
  <c r="E7011" i="6"/>
  <c r="F7011" i="6"/>
  <c r="E7012" i="6"/>
  <c r="F7012" i="6"/>
  <c r="E7013" i="6"/>
  <c r="F7013" i="6"/>
  <c r="E7014" i="6"/>
  <c r="F7014" i="6"/>
  <c r="E7015" i="6"/>
  <c r="F7015" i="6"/>
  <c r="E7016" i="6"/>
  <c r="F7016" i="6"/>
  <c r="E7017" i="6"/>
  <c r="F7017" i="6"/>
  <c r="E7018" i="6"/>
  <c r="F7018" i="6"/>
  <c r="E7019" i="6"/>
  <c r="F7019" i="6"/>
  <c r="E7020" i="6"/>
  <c r="F7020" i="6"/>
  <c r="E7021" i="6"/>
  <c r="F7021" i="6"/>
  <c r="E7022" i="6"/>
  <c r="F7022" i="6"/>
  <c r="E7023" i="6"/>
  <c r="F7023" i="6"/>
  <c r="E7024" i="6"/>
  <c r="F7024" i="6"/>
  <c r="E7025" i="6"/>
  <c r="F7025" i="6"/>
  <c r="E7026" i="6"/>
  <c r="F7026" i="6"/>
  <c r="E7027" i="6"/>
  <c r="F7027" i="6"/>
  <c r="E7028" i="6"/>
  <c r="F7028" i="6"/>
  <c r="E7029" i="6"/>
  <c r="F7029" i="6"/>
  <c r="E7030" i="6"/>
  <c r="F7030" i="6"/>
  <c r="E7031" i="6"/>
  <c r="F7031" i="6"/>
  <c r="E7032" i="6"/>
  <c r="F7032" i="6"/>
  <c r="E7033" i="6"/>
  <c r="F7033" i="6"/>
  <c r="E7034" i="6"/>
  <c r="F7034" i="6"/>
  <c r="E7083" i="6"/>
  <c r="F7083" i="6"/>
  <c r="E7084" i="6"/>
  <c r="F7084" i="6"/>
  <c r="E7085" i="6"/>
  <c r="F7085" i="6"/>
  <c r="E7086" i="6"/>
  <c r="F7086" i="6"/>
  <c r="E7087" i="6"/>
  <c r="F7087" i="6"/>
  <c r="E7088" i="6"/>
  <c r="F7088" i="6"/>
  <c r="E7089" i="6"/>
  <c r="F7089" i="6"/>
  <c r="E7090" i="6"/>
  <c r="F7090" i="6"/>
  <c r="E7091" i="6"/>
  <c r="F7091" i="6"/>
  <c r="E7092" i="6"/>
  <c r="F7092" i="6"/>
  <c r="E7093" i="6"/>
  <c r="F7093" i="6"/>
  <c r="E7094" i="6"/>
  <c r="F7094" i="6"/>
  <c r="E7095" i="6"/>
  <c r="F7095" i="6"/>
  <c r="E7096" i="6"/>
  <c r="F7096" i="6"/>
  <c r="E7097" i="6"/>
  <c r="F7097" i="6"/>
  <c r="E7098" i="6"/>
  <c r="F7098" i="6"/>
  <c r="E7099" i="6"/>
  <c r="F7099" i="6"/>
  <c r="E7100" i="6"/>
  <c r="F7100" i="6"/>
  <c r="E7101" i="6"/>
  <c r="F7101" i="6"/>
  <c r="E7102" i="6"/>
  <c r="F7102" i="6"/>
  <c r="E7103" i="6"/>
  <c r="F7103" i="6"/>
  <c r="E7104" i="6"/>
  <c r="F7104" i="6"/>
  <c r="E7105" i="6"/>
  <c r="F7105" i="6"/>
  <c r="E7106" i="6"/>
  <c r="F7106" i="6"/>
  <c r="E7155" i="6"/>
  <c r="F7155" i="6"/>
  <c r="E7156" i="6"/>
  <c r="F7156" i="6"/>
  <c r="E7157" i="6"/>
  <c r="F7157" i="6"/>
  <c r="E7158" i="6"/>
  <c r="F7158" i="6"/>
  <c r="E7159" i="6"/>
  <c r="F7159" i="6"/>
  <c r="E7160" i="6"/>
  <c r="F7160" i="6"/>
  <c r="E7161" i="6"/>
  <c r="F7161" i="6"/>
  <c r="E7162" i="6"/>
  <c r="F7162" i="6"/>
  <c r="E7163" i="6"/>
  <c r="F7163" i="6"/>
  <c r="E7164" i="6"/>
  <c r="F7164" i="6"/>
  <c r="E7165" i="6"/>
  <c r="F7165" i="6"/>
  <c r="E7166" i="6"/>
  <c r="F7166" i="6"/>
  <c r="E7167" i="6"/>
  <c r="F7167" i="6"/>
  <c r="E7168" i="6"/>
  <c r="F7168" i="6"/>
  <c r="E7169" i="6"/>
  <c r="F7169" i="6"/>
  <c r="E7170" i="6"/>
  <c r="F7170" i="6"/>
  <c r="E7171" i="6"/>
  <c r="F7171" i="6"/>
  <c r="E7172" i="6"/>
  <c r="F7172" i="6"/>
  <c r="E7173" i="6"/>
  <c r="F7173" i="6"/>
  <c r="E7174" i="6"/>
  <c r="F7174" i="6"/>
  <c r="E7175" i="6"/>
  <c r="F7175" i="6"/>
  <c r="E7176" i="6"/>
  <c r="F7176" i="6"/>
  <c r="E7177" i="6"/>
  <c r="F7177" i="6"/>
  <c r="E7178" i="6"/>
  <c r="F7178" i="6"/>
  <c r="E7227" i="6"/>
  <c r="F7227" i="6"/>
  <c r="E7228" i="6"/>
  <c r="F7228" i="6"/>
  <c r="E7229" i="6"/>
  <c r="F7229" i="6"/>
  <c r="E7230" i="6"/>
  <c r="F7230" i="6"/>
  <c r="E7231" i="6"/>
  <c r="F7231" i="6"/>
  <c r="E7232" i="6"/>
  <c r="F7232" i="6"/>
  <c r="E7233" i="6"/>
  <c r="F7233" i="6"/>
  <c r="E7234" i="6"/>
  <c r="F7234" i="6"/>
  <c r="E7235" i="6"/>
  <c r="F7235" i="6"/>
  <c r="E7236" i="6"/>
  <c r="F7236" i="6"/>
  <c r="E7237" i="6"/>
  <c r="F7237" i="6"/>
  <c r="E7238" i="6"/>
  <c r="F7238" i="6"/>
  <c r="E7239" i="6"/>
  <c r="F7239" i="6"/>
  <c r="E7240" i="6"/>
  <c r="F7240" i="6"/>
  <c r="E7241" i="6"/>
  <c r="F7241" i="6"/>
  <c r="E7242" i="6"/>
  <c r="F7242" i="6"/>
  <c r="E7243" i="6"/>
  <c r="F7243" i="6"/>
  <c r="E7244" i="6"/>
  <c r="F7244" i="6"/>
  <c r="E7245" i="6"/>
  <c r="F7245" i="6"/>
  <c r="E7246" i="6"/>
  <c r="F7246" i="6"/>
  <c r="E7247" i="6"/>
  <c r="F7247" i="6"/>
  <c r="E7248" i="6"/>
  <c r="F7248" i="6"/>
  <c r="E7249" i="6"/>
  <c r="F7249" i="6"/>
  <c r="E7250" i="6"/>
  <c r="F7250" i="6"/>
  <c r="E7299" i="6"/>
  <c r="F7299" i="6"/>
  <c r="E7300" i="6"/>
  <c r="F7300" i="6"/>
  <c r="E7301" i="6"/>
  <c r="F7301" i="6"/>
  <c r="E7302" i="6"/>
  <c r="F7302" i="6"/>
  <c r="E7303" i="6"/>
  <c r="F7303" i="6"/>
  <c r="E7304" i="6"/>
  <c r="F7304" i="6"/>
  <c r="E7305" i="6"/>
  <c r="F7305" i="6"/>
  <c r="E7306" i="6"/>
  <c r="F7306" i="6"/>
  <c r="E7307" i="6"/>
  <c r="F7307" i="6"/>
  <c r="E7308" i="6"/>
  <c r="F7308" i="6"/>
  <c r="E7309" i="6"/>
  <c r="F7309" i="6"/>
  <c r="E7310" i="6"/>
  <c r="F7310" i="6"/>
  <c r="E7311" i="6"/>
  <c r="F7311" i="6"/>
  <c r="E7312" i="6"/>
  <c r="F7312" i="6"/>
  <c r="E7313" i="6"/>
  <c r="F7313" i="6"/>
  <c r="E7314" i="6"/>
  <c r="F7314" i="6"/>
  <c r="E7315" i="6"/>
  <c r="F7315" i="6"/>
  <c r="E7316" i="6"/>
  <c r="F7316" i="6"/>
  <c r="E7317" i="6"/>
  <c r="F7317" i="6"/>
  <c r="E7318" i="6"/>
  <c r="F7318" i="6"/>
  <c r="E7319" i="6"/>
  <c r="F7319" i="6"/>
  <c r="E7320" i="6"/>
  <c r="F7320" i="6"/>
  <c r="E7321" i="6"/>
  <c r="F7321" i="6"/>
  <c r="E7322" i="6"/>
  <c r="F7322" i="6"/>
  <c r="E7371" i="6"/>
  <c r="F7371" i="6"/>
  <c r="E7372" i="6"/>
  <c r="F7372" i="6"/>
  <c r="E7373" i="6"/>
  <c r="F7373" i="6"/>
  <c r="E7374" i="6"/>
  <c r="F7374" i="6"/>
  <c r="E7375" i="6"/>
  <c r="F7375" i="6"/>
  <c r="E7376" i="6"/>
  <c r="F7376" i="6"/>
  <c r="E7377" i="6"/>
  <c r="F7377" i="6"/>
  <c r="E7378" i="6"/>
  <c r="F7378" i="6"/>
  <c r="E7379" i="6"/>
  <c r="F7379" i="6"/>
  <c r="E7380" i="6"/>
  <c r="F7380" i="6"/>
  <c r="E7381" i="6"/>
  <c r="F7381" i="6"/>
  <c r="E7382" i="6"/>
  <c r="F7382" i="6"/>
  <c r="E7383" i="6"/>
  <c r="F7383" i="6"/>
  <c r="E7384" i="6"/>
  <c r="F7384" i="6"/>
  <c r="E7385" i="6"/>
  <c r="F7385" i="6"/>
  <c r="E7386" i="6"/>
  <c r="F7386" i="6"/>
  <c r="E7387" i="6"/>
  <c r="F7387" i="6"/>
  <c r="E7388" i="6"/>
  <c r="F7388" i="6"/>
  <c r="E7389" i="6"/>
  <c r="F7389" i="6"/>
  <c r="E7390" i="6"/>
  <c r="F7390" i="6"/>
  <c r="E7391" i="6"/>
  <c r="F7391" i="6"/>
  <c r="E7392" i="6"/>
  <c r="F7392" i="6"/>
  <c r="E7393" i="6"/>
  <c r="F7393" i="6"/>
  <c r="E7394" i="6"/>
  <c r="F7394" i="6"/>
  <c r="E7443" i="6"/>
  <c r="F7443" i="6"/>
  <c r="E7444" i="6"/>
  <c r="F7444" i="6"/>
  <c r="E7445" i="6"/>
  <c r="F7445" i="6"/>
  <c r="E7446" i="6"/>
  <c r="F7446" i="6"/>
  <c r="E7447" i="6"/>
  <c r="F7447" i="6"/>
  <c r="E7448" i="6"/>
  <c r="F7448" i="6"/>
  <c r="E7449" i="6"/>
  <c r="F7449" i="6"/>
  <c r="E7450" i="6"/>
  <c r="F7450" i="6"/>
  <c r="E7451" i="6"/>
  <c r="F7451" i="6"/>
  <c r="E7452" i="6"/>
  <c r="F7452" i="6"/>
  <c r="E7453" i="6"/>
  <c r="F7453" i="6"/>
  <c r="E7454" i="6"/>
  <c r="F7454" i="6"/>
  <c r="E7455" i="6"/>
  <c r="F7455" i="6"/>
  <c r="E7456" i="6"/>
  <c r="F7456" i="6"/>
  <c r="E7457" i="6"/>
  <c r="F7457" i="6"/>
  <c r="E7458" i="6"/>
  <c r="F7458" i="6"/>
  <c r="E7459" i="6"/>
  <c r="F7459" i="6"/>
  <c r="E7460" i="6"/>
  <c r="F7460" i="6"/>
  <c r="E7461" i="6"/>
  <c r="F7461" i="6"/>
  <c r="E7462" i="6"/>
  <c r="F7462" i="6"/>
  <c r="E7463" i="6"/>
  <c r="F7463" i="6"/>
  <c r="E7464" i="6"/>
  <c r="F7464" i="6"/>
  <c r="E7465" i="6"/>
  <c r="F7465" i="6"/>
  <c r="E7466" i="6"/>
  <c r="F7466" i="6"/>
  <c r="E7515" i="6"/>
  <c r="F7515" i="6"/>
  <c r="E7516" i="6"/>
  <c r="F7516" i="6"/>
  <c r="E7517" i="6"/>
  <c r="F7517" i="6"/>
  <c r="E7518" i="6"/>
  <c r="F7518" i="6"/>
  <c r="E7519" i="6"/>
  <c r="F7519" i="6"/>
  <c r="E7520" i="6"/>
  <c r="F7520" i="6"/>
  <c r="E7521" i="6"/>
  <c r="F7521" i="6"/>
  <c r="E7522" i="6"/>
  <c r="F7522" i="6"/>
  <c r="E7523" i="6"/>
  <c r="F7523" i="6"/>
  <c r="E7524" i="6"/>
  <c r="F7524" i="6"/>
  <c r="E7525" i="6"/>
  <c r="F7525" i="6"/>
  <c r="E7526" i="6"/>
  <c r="F7526" i="6"/>
  <c r="E7527" i="6"/>
  <c r="F7527" i="6"/>
  <c r="E7528" i="6"/>
  <c r="F7528" i="6"/>
  <c r="E7529" i="6"/>
  <c r="F7529" i="6"/>
  <c r="E7530" i="6"/>
  <c r="F7530" i="6"/>
  <c r="E7531" i="6"/>
  <c r="F7531" i="6"/>
  <c r="E7532" i="6"/>
  <c r="F7532" i="6"/>
  <c r="E7533" i="6"/>
  <c r="F7533" i="6"/>
  <c r="E7534" i="6"/>
  <c r="F7534" i="6"/>
  <c r="E7535" i="6"/>
  <c r="F7535" i="6"/>
  <c r="E7536" i="6"/>
  <c r="F7536" i="6"/>
  <c r="E7537" i="6"/>
  <c r="F7537" i="6"/>
  <c r="E7538" i="6"/>
  <c r="F7538" i="6"/>
  <c r="E7587" i="6"/>
  <c r="F7587" i="6"/>
  <c r="E7588" i="6"/>
  <c r="F7588" i="6"/>
  <c r="E7589" i="6"/>
  <c r="F7589" i="6"/>
  <c r="E7590" i="6"/>
  <c r="F7590" i="6"/>
  <c r="E7591" i="6"/>
  <c r="F7591" i="6"/>
  <c r="E7592" i="6"/>
  <c r="F7592" i="6"/>
  <c r="E7593" i="6"/>
  <c r="F7593" i="6"/>
  <c r="E7594" i="6"/>
  <c r="F7594" i="6"/>
  <c r="E7595" i="6"/>
  <c r="F7595" i="6"/>
  <c r="E7596" i="6"/>
  <c r="F7596" i="6"/>
  <c r="E7597" i="6"/>
  <c r="F7597" i="6"/>
  <c r="E7598" i="6"/>
  <c r="F7598" i="6"/>
  <c r="E7599" i="6"/>
  <c r="F7599" i="6"/>
  <c r="E7600" i="6"/>
  <c r="F7600" i="6"/>
  <c r="E7601" i="6"/>
  <c r="F7601" i="6"/>
  <c r="E7602" i="6"/>
  <c r="F7602" i="6"/>
  <c r="E7603" i="6"/>
  <c r="F7603" i="6"/>
  <c r="E7604" i="6"/>
  <c r="F7604" i="6"/>
  <c r="E7605" i="6"/>
  <c r="F7605" i="6"/>
  <c r="E7606" i="6"/>
  <c r="F7606" i="6"/>
  <c r="E7607" i="6"/>
  <c r="F7607" i="6"/>
  <c r="E7608" i="6"/>
  <c r="F7608" i="6"/>
  <c r="E7609" i="6"/>
  <c r="F7609" i="6"/>
  <c r="E7610" i="6"/>
  <c r="F7610" i="6"/>
  <c r="E7659" i="6"/>
  <c r="F7659" i="6"/>
  <c r="E7660" i="6"/>
  <c r="F7660" i="6"/>
  <c r="E7661" i="6"/>
  <c r="F7661" i="6"/>
  <c r="E7662" i="6"/>
  <c r="F7662" i="6"/>
  <c r="E7663" i="6"/>
  <c r="F7663" i="6"/>
  <c r="E7664" i="6"/>
  <c r="F7664" i="6"/>
  <c r="E7665" i="6"/>
  <c r="F7665" i="6"/>
  <c r="E7666" i="6"/>
  <c r="F7666" i="6"/>
  <c r="E7667" i="6"/>
  <c r="F7667" i="6"/>
  <c r="E7668" i="6"/>
  <c r="F7668" i="6"/>
  <c r="E7669" i="6"/>
  <c r="F7669" i="6"/>
  <c r="E7670" i="6"/>
  <c r="F7670" i="6"/>
  <c r="E7671" i="6"/>
  <c r="F7671" i="6"/>
  <c r="E7672" i="6"/>
  <c r="F7672" i="6"/>
  <c r="E7673" i="6"/>
  <c r="F7673" i="6"/>
  <c r="E7674" i="6"/>
  <c r="F7674" i="6"/>
  <c r="E7675" i="6"/>
  <c r="F7675" i="6"/>
  <c r="E7676" i="6"/>
  <c r="F7676" i="6"/>
  <c r="E7677" i="6"/>
  <c r="F7677" i="6"/>
  <c r="E7678" i="6"/>
  <c r="F7678" i="6"/>
  <c r="E7679" i="6"/>
  <c r="F7679" i="6"/>
  <c r="E7680" i="6"/>
  <c r="F7680" i="6"/>
  <c r="E7681" i="6"/>
  <c r="F7681" i="6"/>
  <c r="E7682" i="6"/>
  <c r="F7682" i="6"/>
  <c r="E7731" i="6"/>
  <c r="F7731" i="6"/>
  <c r="E7732" i="6"/>
  <c r="F7732" i="6"/>
  <c r="E7733" i="6"/>
  <c r="F7733" i="6"/>
  <c r="E7734" i="6"/>
  <c r="F7734" i="6"/>
  <c r="E7735" i="6"/>
  <c r="F7735" i="6"/>
  <c r="E7736" i="6"/>
  <c r="F7736" i="6"/>
  <c r="E7737" i="6"/>
  <c r="F7737" i="6"/>
  <c r="E7738" i="6"/>
  <c r="F7738" i="6"/>
  <c r="E7739" i="6"/>
  <c r="F7739" i="6"/>
  <c r="E7740" i="6"/>
  <c r="F7740" i="6"/>
  <c r="E7741" i="6"/>
  <c r="F7741" i="6"/>
  <c r="E7742" i="6"/>
  <c r="F7742" i="6"/>
  <c r="E7743" i="6"/>
  <c r="F7743" i="6"/>
  <c r="E7744" i="6"/>
  <c r="F7744" i="6"/>
  <c r="E7745" i="6"/>
  <c r="F7745" i="6"/>
  <c r="E7746" i="6"/>
  <c r="F7746" i="6"/>
  <c r="E7747" i="6"/>
  <c r="F7747" i="6"/>
  <c r="E7748" i="6"/>
  <c r="F7748" i="6"/>
  <c r="E7749" i="6"/>
  <c r="F7749" i="6"/>
  <c r="E7750" i="6"/>
  <c r="F7750" i="6"/>
  <c r="E7751" i="6"/>
  <c r="F7751" i="6"/>
  <c r="E7752" i="6"/>
  <c r="F7752" i="6"/>
  <c r="E7753" i="6"/>
  <c r="F7753" i="6"/>
  <c r="E7754" i="6"/>
  <c r="F7754" i="6"/>
  <c r="E7803" i="6"/>
  <c r="F7803" i="6"/>
  <c r="E7804" i="6"/>
  <c r="F7804" i="6"/>
  <c r="E7805" i="6"/>
  <c r="F7805" i="6"/>
  <c r="E7806" i="6"/>
  <c r="F7806" i="6"/>
  <c r="E7807" i="6"/>
  <c r="F7807" i="6"/>
  <c r="E7808" i="6"/>
  <c r="F7808" i="6"/>
  <c r="E7809" i="6"/>
  <c r="F7809" i="6"/>
  <c r="E7810" i="6"/>
  <c r="F7810" i="6"/>
  <c r="E7811" i="6"/>
  <c r="F7811" i="6"/>
  <c r="E7812" i="6"/>
  <c r="F7812" i="6"/>
  <c r="E7813" i="6"/>
  <c r="F7813" i="6"/>
  <c r="E7814" i="6"/>
  <c r="F7814" i="6"/>
  <c r="E7815" i="6"/>
  <c r="F7815" i="6"/>
  <c r="E7816" i="6"/>
  <c r="F7816" i="6"/>
  <c r="E7817" i="6"/>
  <c r="F7817" i="6"/>
  <c r="E7818" i="6"/>
  <c r="F7818" i="6"/>
  <c r="E7819" i="6"/>
  <c r="F7819" i="6"/>
  <c r="E7820" i="6"/>
  <c r="F7820" i="6"/>
  <c r="E7821" i="6"/>
  <c r="F7821" i="6"/>
  <c r="E7822" i="6"/>
  <c r="F7822" i="6"/>
  <c r="E7823" i="6"/>
  <c r="F7823" i="6"/>
  <c r="E7824" i="6"/>
  <c r="F7824" i="6"/>
  <c r="E7825" i="6"/>
  <c r="F7825" i="6"/>
  <c r="E7826" i="6"/>
  <c r="F7826" i="6"/>
  <c r="E7875" i="6"/>
  <c r="F7875" i="6"/>
  <c r="E7876" i="6"/>
  <c r="F7876" i="6"/>
  <c r="E7877" i="6"/>
  <c r="F7877" i="6"/>
  <c r="E7878" i="6"/>
  <c r="F7878" i="6"/>
  <c r="E7879" i="6"/>
  <c r="F7879" i="6"/>
  <c r="E7880" i="6"/>
  <c r="F7880" i="6"/>
  <c r="E7881" i="6"/>
  <c r="F7881" i="6"/>
  <c r="E7882" i="6"/>
  <c r="F7882" i="6"/>
  <c r="E7883" i="6"/>
  <c r="F7883" i="6"/>
  <c r="E7884" i="6"/>
  <c r="F7884" i="6"/>
  <c r="E7885" i="6"/>
  <c r="F7885" i="6"/>
  <c r="E7886" i="6"/>
  <c r="F7886" i="6"/>
  <c r="E7887" i="6"/>
  <c r="F7887" i="6"/>
  <c r="E7888" i="6"/>
  <c r="F7888" i="6"/>
  <c r="E7889" i="6"/>
  <c r="F7889" i="6"/>
  <c r="E7890" i="6"/>
  <c r="F7890" i="6"/>
  <c r="E7891" i="6"/>
  <c r="F7891" i="6"/>
  <c r="E7892" i="6"/>
  <c r="F7892" i="6"/>
  <c r="E7893" i="6"/>
  <c r="F7893" i="6"/>
  <c r="E7894" i="6"/>
  <c r="F7894" i="6"/>
  <c r="E7895" i="6"/>
  <c r="F7895" i="6"/>
  <c r="E7896" i="6"/>
  <c r="F7896" i="6"/>
  <c r="E7897" i="6"/>
  <c r="F7897" i="6"/>
  <c r="E7898" i="6"/>
  <c r="F7898" i="6"/>
  <c r="E7947" i="6"/>
  <c r="F7947" i="6"/>
  <c r="E7948" i="6"/>
  <c r="F7948" i="6"/>
  <c r="E7949" i="6"/>
  <c r="F7949" i="6"/>
  <c r="E7950" i="6"/>
  <c r="F7950" i="6"/>
  <c r="E7951" i="6"/>
  <c r="F7951" i="6"/>
  <c r="E7952" i="6"/>
  <c r="F7952" i="6"/>
  <c r="E7953" i="6"/>
  <c r="F7953" i="6"/>
  <c r="E7954" i="6"/>
  <c r="F7954" i="6"/>
  <c r="E7955" i="6"/>
  <c r="F7955" i="6"/>
  <c r="E7956" i="6"/>
  <c r="F7956" i="6"/>
  <c r="E7957" i="6"/>
  <c r="F7957" i="6"/>
  <c r="E7958" i="6"/>
  <c r="F7958" i="6"/>
  <c r="E7959" i="6"/>
  <c r="F7959" i="6"/>
  <c r="E7960" i="6"/>
  <c r="F7960" i="6"/>
  <c r="E7961" i="6"/>
  <c r="F7961" i="6"/>
  <c r="E7962" i="6"/>
  <c r="F7962" i="6"/>
  <c r="E7963" i="6"/>
  <c r="F7963" i="6"/>
  <c r="E7964" i="6"/>
  <c r="F7964" i="6"/>
  <c r="E7965" i="6"/>
  <c r="F7965" i="6"/>
  <c r="E7966" i="6"/>
  <c r="F7966" i="6"/>
  <c r="E7967" i="6"/>
  <c r="F7967" i="6"/>
  <c r="E7968" i="6"/>
  <c r="F7968" i="6"/>
  <c r="E7969" i="6"/>
  <c r="F7969" i="6"/>
  <c r="E7970" i="6"/>
  <c r="F7970" i="6"/>
  <c r="E8019" i="6"/>
  <c r="F8019" i="6"/>
  <c r="E8020" i="6"/>
  <c r="F8020" i="6"/>
  <c r="E8021" i="6"/>
  <c r="F8021" i="6"/>
  <c r="E8022" i="6"/>
  <c r="F8022" i="6"/>
  <c r="E8023" i="6"/>
  <c r="F8023" i="6"/>
  <c r="E8024" i="6"/>
  <c r="F8024" i="6"/>
  <c r="E8025" i="6"/>
  <c r="F8025" i="6"/>
  <c r="E8026" i="6"/>
  <c r="F8026" i="6"/>
  <c r="E8027" i="6"/>
  <c r="F8027" i="6"/>
  <c r="E8028" i="6"/>
  <c r="F8028" i="6"/>
  <c r="E8029" i="6"/>
  <c r="F8029" i="6"/>
  <c r="E8030" i="6"/>
  <c r="F8030" i="6"/>
  <c r="E8031" i="6"/>
  <c r="F8031" i="6"/>
  <c r="E8032" i="6"/>
  <c r="F8032" i="6"/>
  <c r="E8033" i="6"/>
  <c r="F8033" i="6"/>
  <c r="E8034" i="6"/>
  <c r="F8034" i="6"/>
  <c r="E8035" i="6"/>
  <c r="F8035" i="6"/>
  <c r="E8036" i="6"/>
  <c r="F8036" i="6"/>
  <c r="E8037" i="6"/>
  <c r="F8037" i="6"/>
  <c r="E8038" i="6"/>
  <c r="F8038" i="6"/>
  <c r="E8039" i="6"/>
  <c r="F8039" i="6"/>
  <c r="E8040" i="6"/>
  <c r="F8040" i="6"/>
  <c r="E8041" i="6"/>
  <c r="F8041" i="6"/>
  <c r="E8042" i="6"/>
  <c r="F8042" i="6"/>
  <c r="E8091" i="6"/>
  <c r="F8091" i="6"/>
  <c r="E8092" i="6"/>
  <c r="F8092" i="6"/>
  <c r="E8093" i="6"/>
  <c r="F8093" i="6"/>
  <c r="E8094" i="6"/>
  <c r="F8094" i="6"/>
  <c r="E8095" i="6"/>
  <c r="F8095" i="6"/>
  <c r="E8096" i="6"/>
  <c r="F8096" i="6"/>
  <c r="E8097" i="6"/>
  <c r="F8097" i="6"/>
  <c r="E8098" i="6"/>
  <c r="F8098" i="6"/>
  <c r="E8099" i="6"/>
  <c r="F8099" i="6"/>
  <c r="E8100" i="6"/>
  <c r="F8100" i="6"/>
  <c r="E8101" i="6"/>
  <c r="F8101" i="6"/>
  <c r="E8102" i="6"/>
  <c r="F8102" i="6"/>
  <c r="E8103" i="6"/>
  <c r="F8103" i="6"/>
  <c r="E8104" i="6"/>
  <c r="F8104" i="6"/>
  <c r="E8105" i="6"/>
  <c r="F8105" i="6"/>
  <c r="E8106" i="6"/>
  <c r="F8106" i="6"/>
  <c r="E8107" i="6"/>
  <c r="F8107" i="6"/>
  <c r="E8108" i="6"/>
  <c r="F8108" i="6"/>
  <c r="E8109" i="6"/>
  <c r="F8109" i="6"/>
  <c r="E8110" i="6"/>
  <c r="F8110" i="6"/>
  <c r="E8111" i="6"/>
  <c r="F8111" i="6"/>
  <c r="E8112" i="6"/>
  <c r="F8112" i="6"/>
  <c r="E8113" i="6"/>
  <c r="F8113" i="6"/>
  <c r="E8114" i="6"/>
  <c r="F8114" i="6"/>
  <c r="E8163" i="6"/>
  <c r="F8163" i="6"/>
  <c r="E8164" i="6"/>
  <c r="F8164" i="6"/>
  <c r="E8165" i="6"/>
  <c r="F8165" i="6"/>
  <c r="E8166" i="6"/>
  <c r="F8166" i="6"/>
  <c r="E8167" i="6"/>
  <c r="F8167" i="6"/>
  <c r="E8168" i="6"/>
  <c r="F8168" i="6"/>
  <c r="E8169" i="6"/>
  <c r="F8169" i="6"/>
  <c r="E8170" i="6"/>
  <c r="F8170" i="6"/>
  <c r="E8171" i="6"/>
  <c r="F8171" i="6"/>
  <c r="E8172" i="6"/>
  <c r="F8172" i="6"/>
  <c r="E8173" i="6"/>
  <c r="F8173" i="6"/>
  <c r="E8174" i="6"/>
  <c r="F8174" i="6"/>
  <c r="E8175" i="6"/>
  <c r="F8175" i="6"/>
  <c r="E8176" i="6"/>
  <c r="F8176" i="6"/>
  <c r="E8177" i="6"/>
  <c r="F8177" i="6"/>
  <c r="E8178" i="6"/>
  <c r="F8178" i="6"/>
  <c r="E8179" i="6"/>
  <c r="F8179" i="6"/>
  <c r="E8180" i="6"/>
  <c r="F8180" i="6"/>
  <c r="E8181" i="6"/>
  <c r="F8181" i="6"/>
  <c r="E8182" i="6"/>
  <c r="F8182" i="6"/>
  <c r="E8183" i="6"/>
  <c r="F8183" i="6"/>
  <c r="E8184" i="6"/>
  <c r="F8184" i="6"/>
  <c r="E8185" i="6"/>
  <c r="F8185" i="6"/>
  <c r="E8186" i="6"/>
  <c r="F8186" i="6"/>
  <c r="E8235" i="6"/>
  <c r="F8235" i="6"/>
  <c r="E8236" i="6"/>
  <c r="F8236" i="6"/>
  <c r="E8237" i="6"/>
  <c r="F8237" i="6"/>
  <c r="E8238" i="6"/>
  <c r="F8238" i="6"/>
  <c r="E8239" i="6"/>
  <c r="F8239" i="6"/>
  <c r="E8240" i="6"/>
  <c r="F8240" i="6"/>
  <c r="E8241" i="6"/>
  <c r="F8241" i="6"/>
  <c r="E8242" i="6"/>
  <c r="F8242" i="6"/>
  <c r="E8243" i="6"/>
  <c r="F8243" i="6"/>
  <c r="E8244" i="6"/>
  <c r="F8244" i="6"/>
  <c r="E8245" i="6"/>
  <c r="F8245" i="6"/>
  <c r="E8246" i="6"/>
  <c r="F8246" i="6"/>
  <c r="E8247" i="6"/>
  <c r="F8247" i="6"/>
  <c r="E8248" i="6"/>
  <c r="F8248" i="6"/>
  <c r="E8249" i="6"/>
  <c r="F8249" i="6"/>
  <c r="E8250" i="6"/>
  <c r="F8250" i="6"/>
  <c r="E8251" i="6"/>
  <c r="F8251" i="6"/>
  <c r="E8252" i="6"/>
  <c r="F8252" i="6"/>
  <c r="E8253" i="6"/>
  <c r="F8253" i="6"/>
  <c r="E8254" i="6"/>
  <c r="F8254" i="6"/>
  <c r="E8255" i="6"/>
  <c r="F8255" i="6"/>
  <c r="E8256" i="6"/>
  <c r="F8256" i="6"/>
  <c r="E8257" i="6"/>
  <c r="F8257" i="6"/>
  <c r="E8258" i="6"/>
  <c r="F8258" i="6"/>
  <c r="E8307" i="6"/>
  <c r="F8307" i="6"/>
  <c r="E8308" i="6"/>
  <c r="F8308" i="6"/>
  <c r="E8309" i="6"/>
  <c r="F8309" i="6"/>
  <c r="E8310" i="6"/>
  <c r="F8310" i="6"/>
  <c r="E8311" i="6"/>
  <c r="F8311" i="6"/>
  <c r="E8312" i="6"/>
  <c r="F8312" i="6"/>
  <c r="E8313" i="6"/>
  <c r="F8313" i="6"/>
  <c r="E8314" i="6"/>
  <c r="F8314" i="6"/>
  <c r="E8315" i="6"/>
  <c r="F8315" i="6"/>
  <c r="E8316" i="6"/>
  <c r="F8316" i="6"/>
  <c r="E8317" i="6"/>
  <c r="F8317" i="6"/>
  <c r="E8318" i="6"/>
  <c r="F8318" i="6"/>
  <c r="E8319" i="6"/>
  <c r="F8319" i="6"/>
  <c r="E8320" i="6"/>
  <c r="F8320" i="6"/>
  <c r="E8321" i="6"/>
  <c r="F8321" i="6"/>
  <c r="E8322" i="6"/>
  <c r="F8322" i="6"/>
  <c r="E8323" i="6"/>
  <c r="F8323" i="6"/>
  <c r="E8324" i="6"/>
  <c r="F8324" i="6"/>
  <c r="E8325" i="6"/>
  <c r="F8325" i="6"/>
  <c r="E8326" i="6"/>
  <c r="F8326" i="6"/>
  <c r="E8327" i="6"/>
  <c r="F8327" i="6"/>
  <c r="E8328" i="6"/>
  <c r="F8328" i="6"/>
  <c r="E8329" i="6"/>
  <c r="F8329" i="6"/>
  <c r="E8330" i="6"/>
  <c r="F8330" i="6"/>
  <c r="E8379" i="6"/>
  <c r="F8379" i="6"/>
  <c r="E8380" i="6"/>
  <c r="F8380" i="6"/>
  <c r="E8381" i="6"/>
  <c r="F8381" i="6"/>
  <c r="E8382" i="6"/>
  <c r="F8382" i="6"/>
  <c r="E8383" i="6"/>
  <c r="F8383" i="6"/>
  <c r="E8384" i="6"/>
  <c r="F8384" i="6"/>
  <c r="E8385" i="6"/>
  <c r="F8385" i="6"/>
  <c r="E8386" i="6"/>
  <c r="F8386" i="6"/>
  <c r="E8387" i="6"/>
  <c r="F8387" i="6"/>
  <c r="E8388" i="6"/>
  <c r="F8388" i="6"/>
  <c r="E8389" i="6"/>
  <c r="F8389" i="6"/>
  <c r="E8390" i="6"/>
  <c r="F8390" i="6"/>
  <c r="E8391" i="6"/>
  <c r="F8391" i="6"/>
  <c r="E8392" i="6"/>
  <c r="F8392" i="6"/>
  <c r="E8393" i="6"/>
  <c r="F8393" i="6"/>
  <c r="E8394" i="6"/>
  <c r="F8394" i="6"/>
  <c r="E8395" i="6"/>
  <c r="F8395" i="6"/>
  <c r="E8396" i="6"/>
  <c r="F8396" i="6"/>
  <c r="E8397" i="6"/>
  <c r="F8397" i="6"/>
  <c r="E8398" i="6"/>
  <c r="F8398" i="6"/>
  <c r="E8399" i="6"/>
  <c r="F8399" i="6"/>
  <c r="E8400" i="6"/>
  <c r="F8400" i="6"/>
  <c r="E8401" i="6"/>
  <c r="F8401" i="6"/>
  <c r="E8402" i="6"/>
  <c r="F8402" i="6"/>
  <c r="E8451" i="6"/>
  <c r="F8451" i="6"/>
  <c r="E8452" i="6"/>
  <c r="F8452" i="6"/>
  <c r="E8453" i="6"/>
  <c r="F8453" i="6"/>
  <c r="E8454" i="6"/>
  <c r="F8454" i="6"/>
  <c r="E8455" i="6"/>
  <c r="F8455" i="6"/>
  <c r="E8456" i="6"/>
  <c r="F8456" i="6"/>
  <c r="E8457" i="6"/>
  <c r="F8457" i="6"/>
  <c r="E8458" i="6"/>
  <c r="F8458" i="6"/>
  <c r="E8459" i="6"/>
  <c r="F8459" i="6"/>
  <c r="E8460" i="6"/>
  <c r="F8460" i="6"/>
  <c r="E8461" i="6"/>
  <c r="F8461" i="6"/>
  <c r="E8462" i="6"/>
  <c r="F8462" i="6"/>
  <c r="E8463" i="6"/>
  <c r="F8463" i="6"/>
  <c r="E8464" i="6"/>
  <c r="F8464" i="6"/>
  <c r="E8465" i="6"/>
  <c r="F8465" i="6"/>
  <c r="E8466" i="6"/>
  <c r="F8466" i="6"/>
  <c r="E8467" i="6"/>
  <c r="F8467" i="6"/>
  <c r="E8468" i="6"/>
  <c r="F8468" i="6"/>
  <c r="E8469" i="6"/>
  <c r="F8469" i="6"/>
  <c r="E8470" i="6"/>
  <c r="F8470" i="6"/>
  <c r="E8471" i="6"/>
  <c r="F8471" i="6"/>
  <c r="E8472" i="6"/>
  <c r="F8472" i="6"/>
  <c r="E8473" i="6"/>
  <c r="F8473" i="6"/>
  <c r="E8474" i="6"/>
  <c r="F8474" i="6"/>
  <c r="E8523" i="6"/>
  <c r="F8523" i="6"/>
  <c r="E8524" i="6"/>
  <c r="F8524" i="6"/>
  <c r="E8525" i="6"/>
  <c r="F8525" i="6"/>
  <c r="E8526" i="6"/>
  <c r="F8526" i="6"/>
  <c r="E8527" i="6"/>
  <c r="F8527" i="6"/>
  <c r="E8528" i="6"/>
  <c r="F8528" i="6"/>
  <c r="E8529" i="6"/>
  <c r="F8529" i="6"/>
  <c r="E8530" i="6"/>
  <c r="F8530" i="6"/>
  <c r="E8531" i="6"/>
  <c r="F8531" i="6"/>
  <c r="E8532" i="6"/>
  <c r="F8532" i="6"/>
  <c r="E8533" i="6"/>
  <c r="F8533" i="6"/>
  <c r="E8534" i="6"/>
  <c r="F8534" i="6"/>
  <c r="E8535" i="6"/>
  <c r="F8535" i="6"/>
  <c r="E8536" i="6"/>
  <c r="F8536" i="6"/>
  <c r="E8537" i="6"/>
  <c r="F8537" i="6"/>
  <c r="E8538" i="6"/>
  <c r="F8538" i="6"/>
  <c r="E8539" i="6"/>
  <c r="F8539" i="6"/>
  <c r="E8540" i="6"/>
  <c r="F8540" i="6"/>
  <c r="E8541" i="6"/>
  <c r="F8541" i="6"/>
  <c r="E8542" i="6"/>
  <c r="F8542" i="6"/>
  <c r="E8543" i="6"/>
  <c r="F8543" i="6"/>
  <c r="E8544" i="6"/>
  <c r="F8544" i="6"/>
  <c r="E8545" i="6"/>
  <c r="F8545" i="6"/>
  <c r="E8546" i="6"/>
  <c r="F8546" i="6"/>
  <c r="E8595" i="6"/>
  <c r="F8595" i="6"/>
  <c r="E8596" i="6"/>
  <c r="F8596" i="6"/>
  <c r="E8597" i="6"/>
  <c r="F8597" i="6"/>
  <c r="E8598" i="6"/>
  <c r="F8598" i="6"/>
  <c r="E8599" i="6"/>
  <c r="F8599" i="6"/>
  <c r="E8600" i="6"/>
  <c r="F8600" i="6"/>
  <c r="E8601" i="6"/>
  <c r="F8601" i="6"/>
  <c r="E8602" i="6"/>
  <c r="F8602" i="6"/>
  <c r="E8603" i="6"/>
  <c r="F8603" i="6"/>
  <c r="E8604" i="6"/>
  <c r="F8604" i="6"/>
  <c r="E8605" i="6"/>
  <c r="F8605" i="6"/>
  <c r="E8606" i="6"/>
  <c r="F8606" i="6"/>
  <c r="E8607" i="6"/>
  <c r="F8607" i="6"/>
  <c r="E8608" i="6"/>
  <c r="F8608" i="6"/>
  <c r="E8609" i="6"/>
  <c r="F8609" i="6"/>
  <c r="E8610" i="6"/>
  <c r="F8610" i="6"/>
  <c r="E8611" i="6"/>
  <c r="F8611" i="6"/>
  <c r="E8612" i="6"/>
  <c r="F8612" i="6"/>
  <c r="E8613" i="6"/>
  <c r="F8613" i="6"/>
  <c r="E8614" i="6"/>
  <c r="F8614" i="6"/>
  <c r="E8615" i="6"/>
  <c r="F8615" i="6"/>
  <c r="E8616" i="6"/>
  <c r="F8616" i="6"/>
  <c r="E8617" i="6"/>
  <c r="F8617" i="6"/>
  <c r="E8618" i="6"/>
  <c r="F8618" i="6"/>
  <c r="E8667" i="6"/>
  <c r="F8667" i="6"/>
  <c r="E8668" i="6"/>
  <c r="F8668" i="6"/>
  <c r="E8669" i="6"/>
  <c r="F8669" i="6"/>
  <c r="E8670" i="6"/>
  <c r="F8670" i="6"/>
  <c r="E8671" i="6"/>
  <c r="F8671" i="6"/>
  <c r="E8672" i="6"/>
  <c r="F8672" i="6"/>
  <c r="E8673" i="6"/>
  <c r="F8673" i="6"/>
  <c r="E8674" i="6"/>
  <c r="F8674" i="6"/>
  <c r="E8675" i="6"/>
  <c r="F8675" i="6"/>
  <c r="E8676" i="6"/>
  <c r="F8676" i="6"/>
  <c r="E8677" i="6"/>
  <c r="F8677" i="6"/>
  <c r="E8678" i="6"/>
  <c r="F8678" i="6"/>
  <c r="E8679" i="6"/>
  <c r="F8679" i="6"/>
  <c r="E8680" i="6"/>
  <c r="F8680" i="6"/>
  <c r="E8681" i="6"/>
  <c r="F8681" i="6"/>
  <c r="E8682" i="6"/>
  <c r="F8682" i="6"/>
  <c r="E8683" i="6"/>
  <c r="F8683" i="6"/>
  <c r="E8684" i="6"/>
  <c r="F8684" i="6"/>
  <c r="E8685" i="6"/>
  <c r="F8685" i="6"/>
  <c r="E8686" i="6"/>
  <c r="F8686" i="6"/>
  <c r="E8687" i="6"/>
  <c r="F8687" i="6"/>
  <c r="E8688" i="6"/>
  <c r="F8688" i="6"/>
  <c r="E8689" i="6"/>
  <c r="F8689" i="6"/>
  <c r="E8690" i="6"/>
  <c r="F8690" i="6"/>
  <c r="E8739" i="6"/>
  <c r="F8739" i="6"/>
  <c r="E8740" i="6"/>
  <c r="F8740" i="6"/>
  <c r="E8741" i="6"/>
  <c r="F8741" i="6"/>
  <c r="E8742" i="6"/>
  <c r="F8742" i="6"/>
  <c r="E8743" i="6"/>
  <c r="F8743" i="6"/>
  <c r="E8744" i="6"/>
  <c r="F8744" i="6"/>
  <c r="E8745" i="6"/>
  <c r="F8745" i="6"/>
  <c r="E8746" i="6"/>
  <c r="F8746" i="6"/>
  <c r="E8747" i="6"/>
  <c r="F8747" i="6"/>
  <c r="E8748" i="6"/>
  <c r="F8748" i="6"/>
  <c r="E8749" i="6"/>
  <c r="F8749" i="6"/>
  <c r="E8750" i="6"/>
  <c r="F8750" i="6"/>
  <c r="E8751" i="6"/>
  <c r="F8751" i="6"/>
  <c r="E8752" i="6"/>
  <c r="F8752" i="6"/>
  <c r="E8753" i="6"/>
  <c r="F8753" i="6"/>
  <c r="E8754" i="6"/>
  <c r="F8754" i="6"/>
  <c r="E8755" i="6"/>
  <c r="F8755" i="6"/>
  <c r="E8756" i="6"/>
  <c r="F8756" i="6"/>
  <c r="E8757" i="6"/>
  <c r="F8757" i="6"/>
  <c r="E8758" i="6"/>
  <c r="F8758" i="6"/>
  <c r="E8759" i="6"/>
  <c r="F8759" i="6"/>
  <c r="E8760" i="6"/>
  <c r="F8760" i="6"/>
  <c r="E8761" i="6"/>
  <c r="F8761" i="6"/>
  <c r="E8762" i="6"/>
  <c r="F8762" i="6"/>
  <c r="E8811" i="6"/>
  <c r="F8811" i="6"/>
  <c r="E8812" i="6"/>
  <c r="F8812" i="6"/>
  <c r="E8813" i="6"/>
  <c r="F8813" i="6"/>
  <c r="E8814" i="6"/>
  <c r="F8814" i="6"/>
  <c r="E8815" i="6"/>
  <c r="F8815" i="6"/>
  <c r="E8816" i="6"/>
  <c r="F8816" i="6"/>
  <c r="E8817" i="6"/>
  <c r="F8817" i="6"/>
  <c r="E8818" i="6"/>
  <c r="F8818" i="6"/>
  <c r="E8819" i="6"/>
  <c r="F8819" i="6"/>
  <c r="E8820" i="6"/>
  <c r="F8820" i="6"/>
  <c r="E8821" i="6"/>
  <c r="F8821" i="6"/>
  <c r="E8822" i="6"/>
  <c r="F8822" i="6"/>
  <c r="E8823" i="6"/>
  <c r="F8823" i="6"/>
  <c r="E8824" i="6"/>
  <c r="F8824" i="6"/>
  <c r="E8825" i="6"/>
  <c r="F8825" i="6"/>
  <c r="E8826" i="6"/>
  <c r="F8826" i="6"/>
  <c r="E8827" i="6"/>
  <c r="F8827" i="6"/>
  <c r="E8828" i="6"/>
  <c r="F8828" i="6"/>
  <c r="E8829" i="6"/>
  <c r="F8829" i="6"/>
  <c r="E8830" i="6"/>
  <c r="F8830" i="6"/>
  <c r="E8831" i="6"/>
  <c r="F8831" i="6"/>
  <c r="E8832" i="6"/>
  <c r="F8832" i="6"/>
  <c r="E8833" i="6"/>
  <c r="F8833" i="6"/>
  <c r="E8834" i="6"/>
  <c r="F8834" i="6"/>
  <c r="F6603" i="6"/>
  <c r="F6604" i="6"/>
  <c r="F6605" i="6"/>
  <c r="F6606" i="6"/>
  <c r="F6607" i="6"/>
  <c r="F6608" i="6"/>
  <c r="F6609" i="6"/>
  <c r="F6610" i="6"/>
  <c r="F6611" i="6"/>
  <c r="F6612" i="6"/>
  <c r="F6613" i="6"/>
  <c r="F6614" i="6"/>
  <c r="F6615" i="6"/>
  <c r="F6616" i="6"/>
  <c r="F6617" i="6"/>
  <c r="F6618" i="6"/>
  <c r="F6619" i="6"/>
  <c r="F6620" i="6"/>
  <c r="F6621" i="6"/>
  <c r="F6622" i="6"/>
  <c r="F6623" i="6"/>
  <c r="F6624" i="6"/>
  <c r="F6625" i="6"/>
  <c r="F6626" i="6"/>
  <c r="F6675" i="6"/>
  <c r="F6676" i="6"/>
  <c r="F6677" i="6"/>
  <c r="F6678" i="6"/>
  <c r="F6679" i="6"/>
  <c r="F6680" i="6"/>
  <c r="F6681" i="6"/>
  <c r="F6682" i="6"/>
  <c r="F6683" i="6"/>
  <c r="F6684" i="6"/>
  <c r="F6685" i="6"/>
  <c r="F6686" i="6"/>
  <c r="F6687" i="6"/>
  <c r="F6688" i="6"/>
  <c r="F6689" i="6"/>
  <c r="F6690" i="6"/>
  <c r="F6691" i="6"/>
  <c r="F6692" i="6"/>
  <c r="F6693" i="6"/>
  <c r="F6694" i="6"/>
  <c r="F6695" i="6"/>
  <c r="F6696" i="6"/>
  <c r="F6697" i="6"/>
  <c r="F6698" i="6"/>
  <c r="F6747" i="6"/>
  <c r="F6748" i="6"/>
  <c r="F6749" i="6"/>
  <c r="F6750" i="6"/>
  <c r="F6751" i="6"/>
  <c r="F6752" i="6"/>
  <c r="F6753" i="6"/>
  <c r="F6754" i="6"/>
  <c r="F6755" i="6"/>
  <c r="F6756" i="6"/>
  <c r="F6757" i="6"/>
  <c r="F6758" i="6"/>
  <c r="F6759" i="6"/>
  <c r="F6760" i="6"/>
  <c r="F6761" i="6"/>
  <c r="F6762" i="6"/>
  <c r="F6763" i="6"/>
  <c r="F6764" i="6"/>
  <c r="F6765" i="6"/>
  <c r="F6766" i="6"/>
  <c r="F6767" i="6"/>
  <c r="F6768" i="6"/>
  <c r="F6769" i="6"/>
  <c r="F6770" i="6"/>
  <c r="F6819" i="6"/>
  <c r="F6820" i="6"/>
  <c r="F6821" i="6"/>
  <c r="F6822" i="6"/>
  <c r="F6823" i="6"/>
  <c r="F6824" i="6"/>
  <c r="F6825" i="6"/>
  <c r="F6826" i="6"/>
  <c r="F6827" i="6"/>
  <c r="F6828" i="6"/>
  <c r="F6829" i="6"/>
  <c r="F6830" i="6"/>
  <c r="F6831" i="6"/>
  <c r="F6832" i="6"/>
  <c r="F6833" i="6"/>
  <c r="F6834" i="6"/>
  <c r="F6835" i="6"/>
  <c r="F6836" i="6"/>
  <c r="F6837" i="6"/>
  <c r="F6838" i="6"/>
  <c r="F6839" i="6"/>
  <c r="F6840" i="6"/>
  <c r="F6841" i="6"/>
  <c r="F6842" i="6"/>
  <c r="F6891" i="6"/>
  <c r="F6892" i="6"/>
  <c r="F6893" i="6"/>
  <c r="F6894" i="6"/>
  <c r="F6895" i="6"/>
  <c r="F6896" i="6"/>
  <c r="F6897" i="6"/>
  <c r="F6898" i="6"/>
  <c r="F6899" i="6"/>
  <c r="F6900" i="6"/>
  <c r="F6901" i="6"/>
  <c r="F6902" i="6"/>
  <c r="F6903" i="6"/>
  <c r="F6904" i="6"/>
  <c r="F6905" i="6"/>
  <c r="F6906" i="6"/>
  <c r="F6907" i="6"/>
  <c r="F6908" i="6"/>
  <c r="F6909" i="6"/>
  <c r="F6910" i="6"/>
  <c r="F6911" i="6"/>
  <c r="F6912" i="6"/>
  <c r="F6913" i="6"/>
  <c r="F6914" i="6"/>
  <c r="F6963" i="6"/>
  <c r="F6964" i="6"/>
  <c r="F6965" i="6"/>
  <c r="F6966" i="6"/>
  <c r="F6967" i="6"/>
  <c r="F6968" i="6"/>
  <c r="F6969" i="6"/>
  <c r="F6970" i="6"/>
  <c r="F6971" i="6"/>
  <c r="F6972" i="6"/>
  <c r="F6973" i="6"/>
  <c r="F6974" i="6"/>
  <c r="F6975" i="6"/>
  <c r="F6976" i="6"/>
  <c r="F6977" i="6"/>
  <c r="F6978" i="6"/>
  <c r="F6979" i="6"/>
  <c r="F6980" i="6"/>
  <c r="F6981" i="6"/>
  <c r="F6982" i="6"/>
  <c r="F6983" i="6"/>
  <c r="F6984" i="6"/>
  <c r="F6985" i="6"/>
  <c r="F6986" i="6"/>
  <c r="F7035" i="6"/>
  <c r="F7036" i="6"/>
  <c r="F7037" i="6"/>
  <c r="F7038" i="6"/>
  <c r="F7039" i="6"/>
  <c r="F7040" i="6"/>
  <c r="F7041" i="6"/>
  <c r="F7042" i="6"/>
  <c r="F7043" i="6"/>
  <c r="F7044" i="6"/>
  <c r="F7045" i="6"/>
  <c r="F7046" i="6"/>
  <c r="F7047" i="6"/>
  <c r="F7048" i="6"/>
  <c r="F7049" i="6"/>
  <c r="F7050" i="6"/>
  <c r="F7051" i="6"/>
  <c r="F7052" i="6"/>
  <c r="F7053" i="6"/>
  <c r="F7054" i="6"/>
  <c r="F7055" i="6"/>
  <c r="F7056" i="6"/>
  <c r="F7057" i="6"/>
  <c r="F7058" i="6"/>
  <c r="F7107" i="6"/>
  <c r="F7108" i="6"/>
  <c r="F7109" i="6"/>
  <c r="F7110" i="6"/>
  <c r="F7111" i="6"/>
  <c r="F7112" i="6"/>
  <c r="F7113" i="6"/>
  <c r="F7114" i="6"/>
  <c r="F7115" i="6"/>
  <c r="F7116" i="6"/>
  <c r="F7117" i="6"/>
  <c r="F7118" i="6"/>
  <c r="F7119" i="6"/>
  <c r="F7120" i="6"/>
  <c r="F7121" i="6"/>
  <c r="F7122" i="6"/>
  <c r="F7123" i="6"/>
  <c r="F7124" i="6"/>
  <c r="F7125" i="6"/>
  <c r="F7126" i="6"/>
  <c r="F7127" i="6"/>
  <c r="F7128" i="6"/>
  <c r="F7129" i="6"/>
  <c r="F7130" i="6"/>
  <c r="F7179" i="6"/>
  <c r="F7180" i="6"/>
  <c r="F7181" i="6"/>
  <c r="F7182" i="6"/>
  <c r="F7183" i="6"/>
  <c r="F7184" i="6"/>
  <c r="F7185" i="6"/>
  <c r="F7186" i="6"/>
  <c r="F7187" i="6"/>
  <c r="F7188" i="6"/>
  <c r="F7189" i="6"/>
  <c r="F7190" i="6"/>
  <c r="F7191" i="6"/>
  <c r="F7192" i="6"/>
  <c r="F7193" i="6"/>
  <c r="F7194" i="6"/>
  <c r="F7195" i="6"/>
  <c r="F7196" i="6"/>
  <c r="F7197" i="6"/>
  <c r="F7198" i="6"/>
  <c r="F7199" i="6"/>
  <c r="F7200" i="6"/>
  <c r="F7201" i="6"/>
  <c r="F7202" i="6"/>
  <c r="F7251" i="6"/>
  <c r="F7252" i="6"/>
  <c r="F7253" i="6"/>
  <c r="F7254" i="6"/>
  <c r="F7255" i="6"/>
  <c r="F7256" i="6"/>
  <c r="F7257" i="6"/>
  <c r="F7258" i="6"/>
  <c r="F7259" i="6"/>
  <c r="F7260" i="6"/>
  <c r="F7261" i="6"/>
  <c r="F7262" i="6"/>
  <c r="F7263" i="6"/>
  <c r="F7264" i="6"/>
  <c r="F7265" i="6"/>
  <c r="F7266" i="6"/>
  <c r="F7267" i="6"/>
  <c r="F7268" i="6"/>
  <c r="F7269" i="6"/>
  <c r="F7270" i="6"/>
  <c r="F7271" i="6"/>
  <c r="F7272" i="6"/>
  <c r="F7273" i="6"/>
  <c r="F7274" i="6"/>
  <c r="F7323" i="6"/>
  <c r="F7324" i="6"/>
  <c r="F7325" i="6"/>
  <c r="F7326" i="6"/>
  <c r="F7327" i="6"/>
  <c r="F7328" i="6"/>
  <c r="F7329" i="6"/>
  <c r="F7330" i="6"/>
  <c r="F7331" i="6"/>
  <c r="F7332" i="6"/>
  <c r="F7333" i="6"/>
  <c r="F7334" i="6"/>
  <c r="F7335" i="6"/>
  <c r="F7336" i="6"/>
  <c r="F7337" i="6"/>
  <c r="F7338" i="6"/>
  <c r="F7339" i="6"/>
  <c r="F7340" i="6"/>
  <c r="F7341" i="6"/>
  <c r="F7342" i="6"/>
  <c r="F7343" i="6"/>
  <c r="F7344" i="6"/>
  <c r="F7345" i="6"/>
  <c r="F7346" i="6"/>
  <c r="F7395" i="6"/>
  <c r="F7396" i="6"/>
  <c r="F7397" i="6"/>
  <c r="F7398" i="6"/>
  <c r="F7399" i="6"/>
  <c r="F7400" i="6"/>
  <c r="F7401" i="6"/>
  <c r="F7402" i="6"/>
  <c r="F7403" i="6"/>
  <c r="F7404" i="6"/>
  <c r="F7405" i="6"/>
  <c r="F7406" i="6"/>
  <c r="F7407" i="6"/>
  <c r="F7408" i="6"/>
  <c r="F7409" i="6"/>
  <c r="F7410" i="6"/>
  <c r="F7411" i="6"/>
  <c r="F7412" i="6"/>
  <c r="F7413" i="6"/>
  <c r="F7414" i="6"/>
  <c r="F7415" i="6"/>
  <c r="F7416" i="6"/>
  <c r="F7417" i="6"/>
  <c r="F7418" i="6"/>
  <c r="F7467" i="6"/>
  <c r="F7468" i="6"/>
  <c r="F7469" i="6"/>
  <c r="F7470" i="6"/>
  <c r="F7471" i="6"/>
  <c r="F7472" i="6"/>
  <c r="F7473" i="6"/>
  <c r="F7474" i="6"/>
  <c r="F7475" i="6"/>
  <c r="F7476" i="6"/>
  <c r="F7477" i="6"/>
  <c r="F7478" i="6"/>
  <c r="F7479" i="6"/>
  <c r="F7480" i="6"/>
  <c r="F7481" i="6"/>
  <c r="F7482" i="6"/>
  <c r="F7483" i="6"/>
  <c r="F7484" i="6"/>
  <c r="F7485" i="6"/>
  <c r="F7486" i="6"/>
  <c r="F7487" i="6"/>
  <c r="F7488" i="6"/>
  <c r="F7489" i="6"/>
  <c r="F7490" i="6"/>
  <c r="F7539" i="6"/>
  <c r="F7540" i="6"/>
  <c r="F7541" i="6"/>
  <c r="F7542" i="6"/>
  <c r="F7543" i="6"/>
  <c r="F7544" i="6"/>
  <c r="F7545" i="6"/>
  <c r="F7546" i="6"/>
  <c r="F7547" i="6"/>
  <c r="F7548" i="6"/>
  <c r="F7549" i="6"/>
  <c r="F7550" i="6"/>
  <c r="F7551" i="6"/>
  <c r="F7552" i="6"/>
  <c r="F7553" i="6"/>
  <c r="F7554" i="6"/>
  <c r="F7555" i="6"/>
  <c r="F7556" i="6"/>
  <c r="F7557" i="6"/>
  <c r="F7558" i="6"/>
  <c r="F7559" i="6"/>
  <c r="F7560" i="6"/>
  <c r="F7561" i="6"/>
  <c r="F7562" i="6"/>
  <c r="F7611" i="6"/>
  <c r="F7612" i="6"/>
  <c r="F7613" i="6"/>
  <c r="F7614" i="6"/>
  <c r="F7615" i="6"/>
  <c r="F7616" i="6"/>
  <c r="F7617" i="6"/>
  <c r="F7618" i="6"/>
  <c r="F7619" i="6"/>
  <c r="F7620" i="6"/>
  <c r="F7621" i="6"/>
  <c r="F7622" i="6"/>
  <c r="F7623" i="6"/>
  <c r="F7624" i="6"/>
  <c r="F7625" i="6"/>
  <c r="F7626" i="6"/>
  <c r="F7627" i="6"/>
  <c r="F7628" i="6"/>
  <c r="F7629" i="6"/>
  <c r="F7630" i="6"/>
  <c r="F7631" i="6"/>
  <c r="F7632" i="6"/>
  <c r="F7633" i="6"/>
  <c r="F7634" i="6"/>
  <c r="F7683" i="6"/>
  <c r="F7684" i="6"/>
  <c r="F7685" i="6"/>
  <c r="F7686" i="6"/>
  <c r="F7687" i="6"/>
  <c r="F7688" i="6"/>
  <c r="F7689" i="6"/>
  <c r="F7690" i="6"/>
  <c r="F7691" i="6"/>
  <c r="F7692" i="6"/>
  <c r="F7693" i="6"/>
  <c r="F7694" i="6"/>
  <c r="F7695" i="6"/>
  <c r="F7696" i="6"/>
  <c r="F7697" i="6"/>
  <c r="F7698" i="6"/>
  <c r="F7699" i="6"/>
  <c r="F7700" i="6"/>
  <c r="F7701" i="6"/>
  <c r="F7702" i="6"/>
  <c r="F7703" i="6"/>
  <c r="F7704" i="6"/>
  <c r="F7705" i="6"/>
  <c r="F7706" i="6"/>
  <c r="F7755" i="6"/>
  <c r="F7756" i="6"/>
  <c r="F7757" i="6"/>
  <c r="F7758" i="6"/>
  <c r="F7759" i="6"/>
  <c r="F7760" i="6"/>
  <c r="F7761" i="6"/>
  <c r="F7762" i="6"/>
  <c r="F7763" i="6"/>
  <c r="F7764" i="6"/>
  <c r="F7765" i="6"/>
  <c r="F7766" i="6"/>
  <c r="F7767" i="6"/>
  <c r="F7768" i="6"/>
  <c r="F7769" i="6"/>
  <c r="F7770" i="6"/>
  <c r="F7771" i="6"/>
  <c r="F7772" i="6"/>
  <c r="F7773" i="6"/>
  <c r="F7774" i="6"/>
  <c r="F7775" i="6"/>
  <c r="F7776" i="6"/>
  <c r="F7777" i="6"/>
  <c r="F7778" i="6"/>
  <c r="F7827" i="6"/>
  <c r="F7828" i="6"/>
  <c r="F7829" i="6"/>
  <c r="F7830" i="6"/>
  <c r="F7831" i="6"/>
  <c r="F7832" i="6"/>
  <c r="F7833" i="6"/>
  <c r="F7834" i="6"/>
  <c r="F7835" i="6"/>
  <c r="F7836" i="6"/>
  <c r="F7837" i="6"/>
  <c r="F7838" i="6"/>
  <c r="F7839" i="6"/>
  <c r="F7840" i="6"/>
  <c r="F7841" i="6"/>
  <c r="F7842" i="6"/>
  <c r="F7843" i="6"/>
  <c r="F7844" i="6"/>
  <c r="F7845" i="6"/>
  <c r="F7846" i="6"/>
  <c r="F7847" i="6"/>
  <c r="F7848" i="6"/>
  <c r="F7849" i="6"/>
  <c r="F7850" i="6"/>
  <c r="F7899" i="6"/>
  <c r="F7900" i="6"/>
  <c r="F7901" i="6"/>
  <c r="F7902" i="6"/>
  <c r="F7903" i="6"/>
  <c r="F7904" i="6"/>
  <c r="F7905" i="6"/>
  <c r="F7906" i="6"/>
  <c r="F7907" i="6"/>
  <c r="F7908" i="6"/>
  <c r="F7909" i="6"/>
  <c r="F7910" i="6"/>
  <c r="F7911" i="6"/>
  <c r="F7912" i="6"/>
  <c r="F7913" i="6"/>
  <c r="F7914" i="6"/>
  <c r="F7915" i="6"/>
  <c r="F7916" i="6"/>
  <c r="F7917" i="6"/>
  <c r="F7918" i="6"/>
  <c r="F7919" i="6"/>
  <c r="F7920" i="6"/>
  <c r="F7921" i="6"/>
  <c r="F7922" i="6"/>
  <c r="F7971" i="6"/>
  <c r="F7972" i="6"/>
  <c r="F7973" i="6"/>
  <c r="F7974" i="6"/>
  <c r="F7975" i="6"/>
  <c r="F7976" i="6"/>
  <c r="F7977" i="6"/>
  <c r="F7978" i="6"/>
  <c r="F7979" i="6"/>
  <c r="F7980" i="6"/>
  <c r="F7981" i="6"/>
  <c r="F7982" i="6"/>
  <c r="F7983" i="6"/>
  <c r="F7984" i="6"/>
  <c r="F7985" i="6"/>
  <c r="F7986" i="6"/>
  <c r="F7987" i="6"/>
  <c r="F7988" i="6"/>
  <c r="F7989" i="6"/>
  <c r="F7990" i="6"/>
  <c r="F7991" i="6"/>
  <c r="F7992" i="6"/>
  <c r="F7993" i="6"/>
  <c r="F7994" i="6"/>
  <c r="F8043" i="6"/>
  <c r="F8044" i="6"/>
  <c r="F8045" i="6"/>
  <c r="F8046" i="6"/>
  <c r="F8047" i="6"/>
  <c r="F8048" i="6"/>
  <c r="F8049" i="6"/>
  <c r="F8050" i="6"/>
  <c r="F8051" i="6"/>
  <c r="F8052" i="6"/>
  <c r="F8053" i="6"/>
  <c r="F8054" i="6"/>
  <c r="F8055" i="6"/>
  <c r="F8056" i="6"/>
  <c r="F8057" i="6"/>
  <c r="F8058" i="6"/>
  <c r="F8059" i="6"/>
  <c r="F8060" i="6"/>
  <c r="F8061" i="6"/>
  <c r="F8062" i="6"/>
  <c r="F8063" i="6"/>
  <c r="F8064" i="6"/>
  <c r="F8065" i="6"/>
  <c r="F8066" i="6"/>
  <c r="F8115" i="6"/>
  <c r="F8116" i="6"/>
  <c r="F8117" i="6"/>
  <c r="F8118" i="6"/>
  <c r="F8119" i="6"/>
  <c r="F8120" i="6"/>
  <c r="F8121" i="6"/>
  <c r="F8122" i="6"/>
  <c r="F8123" i="6"/>
  <c r="F8124" i="6"/>
  <c r="F8125" i="6"/>
  <c r="F8126" i="6"/>
  <c r="F8127" i="6"/>
  <c r="F8128" i="6"/>
  <c r="F8129" i="6"/>
  <c r="F8130" i="6"/>
  <c r="F8131" i="6"/>
  <c r="F8132" i="6"/>
  <c r="F8133" i="6"/>
  <c r="F8134" i="6"/>
  <c r="F8135" i="6"/>
  <c r="F8136" i="6"/>
  <c r="F8137" i="6"/>
  <c r="F8138" i="6"/>
  <c r="F8187" i="6"/>
  <c r="F8188" i="6"/>
  <c r="F8189" i="6"/>
  <c r="F8190" i="6"/>
  <c r="F8191" i="6"/>
  <c r="F8192" i="6"/>
  <c r="F8193" i="6"/>
  <c r="F8194" i="6"/>
  <c r="F8195" i="6"/>
  <c r="F8196" i="6"/>
  <c r="F8197" i="6"/>
  <c r="F8198" i="6"/>
  <c r="F8199" i="6"/>
  <c r="F8200" i="6"/>
  <c r="F8201" i="6"/>
  <c r="F8202" i="6"/>
  <c r="F8203" i="6"/>
  <c r="F8204" i="6"/>
  <c r="F8205" i="6"/>
  <c r="F8206" i="6"/>
  <c r="F8207" i="6"/>
  <c r="F8208" i="6"/>
  <c r="F8209" i="6"/>
  <c r="F8210" i="6"/>
  <c r="F8259" i="6"/>
  <c r="F8260" i="6"/>
  <c r="F8261" i="6"/>
  <c r="F8262" i="6"/>
  <c r="F8263" i="6"/>
  <c r="F8264" i="6"/>
  <c r="F8265" i="6"/>
  <c r="F8266" i="6"/>
  <c r="F8267" i="6"/>
  <c r="F8268" i="6"/>
  <c r="F8269" i="6"/>
  <c r="F8270" i="6"/>
  <c r="F8271" i="6"/>
  <c r="F8272" i="6"/>
  <c r="F8273" i="6"/>
  <c r="F8274" i="6"/>
  <c r="F8275" i="6"/>
  <c r="F8276" i="6"/>
  <c r="F8277" i="6"/>
  <c r="F8278" i="6"/>
  <c r="F8279" i="6"/>
  <c r="F8280" i="6"/>
  <c r="F8281" i="6"/>
  <c r="F8282" i="6"/>
  <c r="F8331" i="6"/>
  <c r="F8332" i="6"/>
  <c r="F8333" i="6"/>
  <c r="F8334" i="6"/>
  <c r="F8335" i="6"/>
  <c r="F8336" i="6"/>
  <c r="F8337" i="6"/>
  <c r="F8338" i="6"/>
  <c r="F8339" i="6"/>
  <c r="F8340" i="6"/>
  <c r="F8341" i="6"/>
  <c r="F8342" i="6"/>
  <c r="F8343" i="6"/>
  <c r="F8344" i="6"/>
  <c r="F8345" i="6"/>
  <c r="F8346" i="6"/>
  <c r="F8347" i="6"/>
  <c r="F8348" i="6"/>
  <c r="F8349" i="6"/>
  <c r="F8350" i="6"/>
  <c r="F8351" i="6"/>
  <c r="F8352" i="6"/>
  <c r="F8353" i="6"/>
  <c r="F8354" i="6"/>
  <c r="F8403" i="6"/>
  <c r="F8404" i="6"/>
  <c r="F8405" i="6"/>
  <c r="F8406" i="6"/>
  <c r="F8407" i="6"/>
  <c r="F8408" i="6"/>
  <c r="F8409" i="6"/>
  <c r="F8410" i="6"/>
  <c r="F8411" i="6"/>
  <c r="F8412" i="6"/>
  <c r="F8413" i="6"/>
  <c r="F8414" i="6"/>
  <c r="F8415" i="6"/>
  <c r="F8416" i="6"/>
  <c r="F8417" i="6"/>
  <c r="F8418" i="6"/>
  <c r="F8419" i="6"/>
  <c r="F8420" i="6"/>
  <c r="F8421" i="6"/>
  <c r="F8422" i="6"/>
  <c r="F8423" i="6"/>
  <c r="F8424" i="6"/>
  <c r="F8425" i="6"/>
  <c r="F8426" i="6"/>
  <c r="F8475" i="6"/>
  <c r="F8476" i="6"/>
  <c r="F8477" i="6"/>
  <c r="F8478" i="6"/>
  <c r="F8479" i="6"/>
  <c r="F8480" i="6"/>
  <c r="F8481" i="6"/>
  <c r="F8482" i="6"/>
  <c r="F8483" i="6"/>
  <c r="F8484" i="6"/>
  <c r="F8485" i="6"/>
  <c r="F8486" i="6"/>
  <c r="F8487" i="6"/>
  <c r="F8488" i="6"/>
  <c r="F8489" i="6"/>
  <c r="F8490" i="6"/>
  <c r="F8491" i="6"/>
  <c r="F8492" i="6"/>
  <c r="F8493" i="6"/>
  <c r="F8494" i="6"/>
  <c r="F8495" i="6"/>
  <c r="F8496" i="6"/>
  <c r="F8497" i="6"/>
  <c r="F8498" i="6"/>
  <c r="F8547" i="6"/>
  <c r="F8548" i="6"/>
  <c r="F8549" i="6"/>
  <c r="F8550" i="6"/>
  <c r="F8551" i="6"/>
  <c r="F8552" i="6"/>
  <c r="F8553" i="6"/>
  <c r="F8554" i="6"/>
  <c r="F8555" i="6"/>
  <c r="F8556" i="6"/>
  <c r="F8557" i="6"/>
  <c r="F8558" i="6"/>
  <c r="F8559" i="6"/>
  <c r="F8560" i="6"/>
  <c r="F8561" i="6"/>
  <c r="F8562" i="6"/>
  <c r="F8563" i="6"/>
  <c r="F8564" i="6"/>
  <c r="F8565" i="6"/>
  <c r="F8566" i="6"/>
  <c r="F8567" i="6"/>
  <c r="F8568" i="6"/>
  <c r="F8569" i="6"/>
  <c r="F8570" i="6"/>
  <c r="F8619" i="6"/>
  <c r="F8620" i="6"/>
  <c r="F8621" i="6"/>
  <c r="F8622" i="6"/>
  <c r="F8623" i="6"/>
  <c r="F8624" i="6"/>
  <c r="F8625" i="6"/>
  <c r="F8626" i="6"/>
  <c r="F8627" i="6"/>
  <c r="F8628" i="6"/>
  <c r="F8629" i="6"/>
  <c r="F8630" i="6"/>
  <c r="F8631" i="6"/>
  <c r="F8632" i="6"/>
  <c r="F8633" i="6"/>
  <c r="F8634" i="6"/>
  <c r="F8635" i="6"/>
  <c r="F8636" i="6"/>
  <c r="F8637" i="6"/>
  <c r="F8638" i="6"/>
  <c r="F8639" i="6"/>
  <c r="F8640" i="6"/>
  <c r="F8641" i="6"/>
  <c r="F8642" i="6"/>
  <c r="F8691" i="6"/>
  <c r="F8692" i="6"/>
  <c r="F8693" i="6"/>
  <c r="F8694" i="6"/>
  <c r="F8695" i="6"/>
  <c r="F8696" i="6"/>
  <c r="F8697" i="6"/>
  <c r="F8698" i="6"/>
  <c r="F8699" i="6"/>
  <c r="F8700" i="6"/>
  <c r="F8701" i="6"/>
  <c r="F8702" i="6"/>
  <c r="F8703" i="6"/>
  <c r="F8704" i="6"/>
  <c r="F8705" i="6"/>
  <c r="F8706" i="6"/>
  <c r="F8707" i="6"/>
  <c r="F8708" i="6"/>
  <c r="F8709" i="6"/>
  <c r="F8710" i="6"/>
  <c r="F8711" i="6"/>
  <c r="F8712" i="6"/>
  <c r="F8713" i="6"/>
  <c r="F8714" i="6"/>
  <c r="F8763" i="6"/>
  <c r="F8764" i="6"/>
  <c r="F8765" i="6"/>
  <c r="F8766" i="6"/>
  <c r="F8767" i="6"/>
  <c r="F8768" i="6"/>
  <c r="F8769" i="6"/>
  <c r="F8770" i="6"/>
  <c r="F8771" i="6"/>
  <c r="F8772" i="6"/>
  <c r="F8773" i="6"/>
  <c r="F8774" i="6"/>
  <c r="F8775" i="6"/>
  <c r="F8776" i="6"/>
  <c r="F8777" i="6"/>
  <c r="F8778" i="6"/>
  <c r="F8779" i="6"/>
  <c r="F8780" i="6"/>
  <c r="F8781" i="6"/>
  <c r="F8782" i="6"/>
  <c r="F8783" i="6"/>
  <c r="F8784" i="6"/>
  <c r="F8785" i="6"/>
  <c r="F8786" i="6"/>
  <c r="E6603" i="6"/>
  <c r="E6604" i="6"/>
  <c r="E6605" i="6"/>
  <c r="E6606" i="6"/>
  <c r="E6607" i="6"/>
  <c r="E6608" i="6"/>
  <c r="E6609" i="6"/>
  <c r="E6610" i="6"/>
  <c r="E6611" i="6"/>
  <c r="E6612" i="6"/>
  <c r="E6613" i="6"/>
  <c r="E6614" i="6"/>
  <c r="E6615" i="6"/>
  <c r="E6616" i="6"/>
  <c r="E6617" i="6"/>
  <c r="E6618" i="6"/>
  <c r="E6619" i="6"/>
  <c r="E6620" i="6"/>
  <c r="E6621" i="6"/>
  <c r="E6622" i="6"/>
  <c r="E6623" i="6"/>
  <c r="E6624" i="6"/>
  <c r="E6625" i="6"/>
  <c r="E6626" i="6"/>
  <c r="E6675" i="6"/>
  <c r="E6676" i="6"/>
  <c r="E6677" i="6"/>
  <c r="E6678" i="6"/>
  <c r="E6679" i="6"/>
  <c r="E6680" i="6"/>
  <c r="E6681" i="6"/>
  <c r="E6682" i="6"/>
  <c r="E6683" i="6"/>
  <c r="E6684" i="6"/>
  <c r="E6685" i="6"/>
  <c r="E6686" i="6"/>
  <c r="E6687" i="6"/>
  <c r="E6688" i="6"/>
  <c r="E6689" i="6"/>
  <c r="E6690" i="6"/>
  <c r="E6691" i="6"/>
  <c r="E6692" i="6"/>
  <c r="E6693" i="6"/>
  <c r="E6694" i="6"/>
  <c r="E6695" i="6"/>
  <c r="E6696" i="6"/>
  <c r="E6697" i="6"/>
  <c r="E6698" i="6"/>
  <c r="E6747" i="6"/>
  <c r="E6748" i="6"/>
  <c r="E6749" i="6"/>
  <c r="E6750" i="6"/>
  <c r="E6751" i="6"/>
  <c r="E6752" i="6"/>
  <c r="E6753" i="6"/>
  <c r="E6754" i="6"/>
  <c r="E6755" i="6"/>
  <c r="E6756" i="6"/>
  <c r="E6757" i="6"/>
  <c r="E6758" i="6"/>
  <c r="E6759" i="6"/>
  <c r="E6760" i="6"/>
  <c r="E6761" i="6"/>
  <c r="E6762" i="6"/>
  <c r="E6763" i="6"/>
  <c r="E6764" i="6"/>
  <c r="E6765" i="6"/>
  <c r="E6766" i="6"/>
  <c r="E6767" i="6"/>
  <c r="E6768" i="6"/>
  <c r="E6769" i="6"/>
  <c r="E6770" i="6"/>
  <c r="E6819" i="6"/>
  <c r="E6820" i="6"/>
  <c r="E6821" i="6"/>
  <c r="E6822" i="6"/>
  <c r="E6823" i="6"/>
  <c r="E6824" i="6"/>
  <c r="E6825" i="6"/>
  <c r="E6826" i="6"/>
  <c r="E6827" i="6"/>
  <c r="E6828" i="6"/>
  <c r="E6829" i="6"/>
  <c r="E6830" i="6"/>
  <c r="E6831" i="6"/>
  <c r="E6832" i="6"/>
  <c r="E6833" i="6"/>
  <c r="E6834" i="6"/>
  <c r="E6835" i="6"/>
  <c r="E6836" i="6"/>
  <c r="E6837" i="6"/>
  <c r="E6838" i="6"/>
  <c r="E6839" i="6"/>
  <c r="E6840" i="6"/>
  <c r="E6841" i="6"/>
  <c r="E6842" i="6"/>
  <c r="E6891" i="6"/>
  <c r="E6892" i="6"/>
  <c r="E6893" i="6"/>
  <c r="E6894" i="6"/>
  <c r="E6895" i="6"/>
  <c r="E6896" i="6"/>
  <c r="E6897" i="6"/>
  <c r="E6898" i="6"/>
  <c r="E6899" i="6"/>
  <c r="E6900" i="6"/>
  <c r="E6901" i="6"/>
  <c r="E6902" i="6"/>
  <c r="E6903" i="6"/>
  <c r="E6904" i="6"/>
  <c r="E6905" i="6"/>
  <c r="E6906" i="6"/>
  <c r="E6907" i="6"/>
  <c r="E6908" i="6"/>
  <c r="E6909" i="6"/>
  <c r="E6910" i="6"/>
  <c r="E6911" i="6"/>
  <c r="E6912" i="6"/>
  <c r="E6913" i="6"/>
  <c r="E6914" i="6"/>
  <c r="E6963" i="6"/>
  <c r="E6964" i="6"/>
  <c r="E6965" i="6"/>
  <c r="E6966" i="6"/>
  <c r="E6967" i="6"/>
  <c r="E6968" i="6"/>
  <c r="E6969" i="6"/>
  <c r="E6970" i="6"/>
  <c r="E6971" i="6"/>
  <c r="E6972" i="6"/>
  <c r="E6973" i="6"/>
  <c r="E6974" i="6"/>
  <c r="E6975" i="6"/>
  <c r="E6976" i="6"/>
  <c r="E6977" i="6"/>
  <c r="E6978" i="6"/>
  <c r="E6979" i="6"/>
  <c r="E6980" i="6"/>
  <c r="E6981" i="6"/>
  <c r="E6982" i="6"/>
  <c r="E6983" i="6"/>
  <c r="E6984" i="6"/>
  <c r="E6985" i="6"/>
  <c r="E6986" i="6"/>
  <c r="E7035" i="6"/>
  <c r="E7036" i="6"/>
  <c r="E7037" i="6"/>
  <c r="E7038" i="6"/>
  <c r="E7039" i="6"/>
  <c r="E7040" i="6"/>
  <c r="E7041" i="6"/>
  <c r="E7042" i="6"/>
  <c r="E7043" i="6"/>
  <c r="E7044" i="6"/>
  <c r="E7045" i="6"/>
  <c r="E7046" i="6"/>
  <c r="E7047" i="6"/>
  <c r="E7048" i="6"/>
  <c r="E7049" i="6"/>
  <c r="E7050" i="6"/>
  <c r="E7051" i="6"/>
  <c r="E7052" i="6"/>
  <c r="E7053" i="6"/>
  <c r="E7054" i="6"/>
  <c r="E7055" i="6"/>
  <c r="E7056" i="6"/>
  <c r="E7057" i="6"/>
  <c r="E7058" i="6"/>
  <c r="E7107" i="6"/>
  <c r="E7108" i="6"/>
  <c r="E7109" i="6"/>
  <c r="E7110" i="6"/>
  <c r="E7111" i="6"/>
  <c r="E7112" i="6"/>
  <c r="E7113" i="6"/>
  <c r="E7114" i="6"/>
  <c r="E7115" i="6"/>
  <c r="E7116" i="6"/>
  <c r="E7117" i="6"/>
  <c r="E7118" i="6"/>
  <c r="E7119" i="6"/>
  <c r="E7120" i="6"/>
  <c r="E7121" i="6"/>
  <c r="E7122" i="6"/>
  <c r="E7123" i="6"/>
  <c r="E7124" i="6"/>
  <c r="E7125" i="6"/>
  <c r="E7126" i="6"/>
  <c r="E7127" i="6"/>
  <c r="E7128" i="6"/>
  <c r="E7129" i="6"/>
  <c r="E7130" i="6"/>
  <c r="E7179" i="6"/>
  <c r="E7180" i="6"/>
  <c r="E7181" i="6"/>
  <c r="E7182" i="6"/>
  <c r="E7183" i="6"/>
  <c r="E7184" i="6"/>
  <c r="E7185" i="6"/>
  <c r="E7186" i="6"/>
  <c r="E7187" i="6"/>
  <c r="E7188" i="6"/>
  <c r="E7189" i="6"/>
  <c r="E7190" i="6"/>
  <c r="E7191" i="6"/>
  <c r="E7192" i="6"/>
  <c r="E7193" i="6"/>
  <c r="E7194" i="6"/>
  <c r="E7195" i="6"/>
  <c r="E7196" i="6"/>
  <c r="E7197" i="6"/>
  <c r="E7198" i="6"/>
  <c r="E7199" i="6"/>
  <c r="E7200" i="6"/>
  <c r="E7201" i="6"/>
  <c r="E7202" i="6"/>
  <c r="E7251" i="6"/>
  <c r="E7252" i="6"/>
  <c r="E7253" i="6"/>
  <c r="E7254" i="6"/>
  <c r="E7255" i="6"/>
  <c r="E7256" i="6"/>
  <c r="E7257" i="6"/>
  <c r="E7258" i="6"/>
  <c r="E7259" i="6"/>
  <c r="E7260" i="6"/>
  <c r="E7261" i="6"/>
  <c r="E7262" i="6"/>
  <c r="E7263" i="6"/>
  <c r="E7264" i="6"/>
  <c r="E7265" i="6"/>
  <c r="E7266" i="6"/>
  <c r="E7267" i="6"/>
  <c r="E7268" i="6"/>
  <c r="E7269" i="6"/>
  <c r="E7270" i="6"/>
  <c r="E7271" i="6"/>
  <c r="E7272" i="6"/>
  <c r="E7273" i="6"/>
  <c r="E7274" i="6"/>
  <c r="E7323" i="6"/>
  <c r="E7324" i="6"/>
  <c r="E7325" i="6"/>
  <c r="E7326" i="6"/>
  <c r="E7327" i="6"/>
  <c r="E7328" i="6"/>
  <c r="E7329" i="6"/>
  <c r="E7330" i="6"/>
  <c r="E7331" i="6"/>
  <c r="E7332" i="6"/>
  <c r="E7333" i="6"/>
  <c r="E7334" i="6"/>
  <c r="E7335" i="6"/>
  <c r="E7336" i="6"/>
  <c r="E7337" i="6"/>
  <c r="E7338" i="6"/>
  <c r="E7339" i="6"/>
  <c r="E7340" i="6"/>
  <c r="E7341" i="6"/>
  <c r="E7342" i="6"/>
  <c r="E7343" i="6"/>
  <c r="E7344" i="6"/>
  <c r="E7345" i="6"/>
  <c r="E7346" i="6"/>
  <c r="E7395" i="6"/>
  <c r="E7396" i="6"/>
  <c r="E7397" i="6"/>
  <c r="E7398" i="6"/>
  <c r="E7399" i="6"/>
  <c r="E7400" i="6"/>
  <c r="E7401" i="6"/>
  <c r="E7402" i="6"/>
  <c r="E7403" i="6"/>
  <c r="E7404" i="6"/>
  <c r="E7405" i="6"/>
  <c r="E7406" i="6"/>
  <c r="E7407" i="6"/>
  <c r="E7408" i="6"/>
  <c r="E7409" i="6"/>
  <c r="E7410" i="6"/>
  <c r="E7411" i="6"/>
  <c r="E7412" i="6"/>
  <c r="E7413" i="6"/>
  <c r="E7414" i="6"/>
  <c r="E7415" i="6"/>
  <c r="E7416" i="6"/>
  <c r="E7417" i="6"/>
  <c r="E7418" i="6"/>
  <c r="E7467" i="6"/>
  <c r="E7468" i="6"/>
  <c r="E7469" i="6"/>
  <c r="E7470" i="6"/>
  <c r="E7471" i="6"/>
  <c r="E7472" i="6"/>
  <c r="E7473" i="6"/>
  <c r="E7474" i="6"/>
  <c r="E7475" i="6"/>
  <c r="E7476" i="6"/>
  <c r="E7477" i="6"/>
  <c r="E7478" i="6"/>
  <c r="E7479" i="6"/>
  <c r="E7480" i="6"/>
  <c r="E7481" i="6"/>
  <c r="E7482" i="6"/>
  <c r="E7483" i="6"/>
  <c r="E7484" i="6"/>
  <c r="E7485" i="6"/>
  <c r="E7486" i="6"/>
  <c r="E7487" i="6"/>
  <c r="E7488" i="6"/>
  <c r="E7489" i="6"/>
  <c r="E7490" i="6"/>
  <c r="E7539" i="6"/>
  <c r="E7540" i="6"/>
  <c r="E7541" i="6"/>
  <c r="E7542" i="6"/>
  <c r="E7543" i="6"/>
  <c r="E7544" i="6"/>
  <c r="E7545" i="6"/>
  <c r="E7546" i="6"/>
  <c r="E7547" i="6"/>
  <c r="E7548" i="6"/>
  <c r="E7549" i="6"/>
  <c r="E7550" i="6"/>
  <c r="E7551" i="6"/>
  <c r="E7552" i="6"/>
  <c r="E7553" i="6"/>
  <c r="E7554" i="6"/>
  <c r="E7555" i="6"/>
  <c r="E7556" i="6"/>
  <c r="E7557" i="6"/>
  <c r="E7558" i="6"/>
  <c r="E7559" i="6"/>
  <c r="E7560" i="6"/>
  <c r="E7561" i="6"/>
  <c r="E7562" i="6"/>
  <c r="E7611" i="6"/>
  <c r="E7612" i="6"/>
  <c r="E7613" i="6"/>
  <c r="E7614" i="6"/>
  <c r="E7615" i="6"/>
  <c r="E7616" i="6"/>
  <c r="E7617" i="6"/>
  <c r="E7618" i="6"/>
  <c r="E7619" i="6"/>
  <c r="E7620" i="6"/>
  <c r="E7621" i="6"/>
  <c r="E7622" i="6"/>
  <c r="E7623" i="6"/>
  <c r="E7624" i="6"/>
  <c r="E7625" i="6"/>
  <c r="E7626" i="6"/>
  <c r="E7627" i="6"/>
  <c r="E7628" i="6"/>
  <c r="E7629" i="6"/>
  <c r="E7630" i="6"/>
  <c r="E7631" i="6"/>
  <c r="E7632" i="6"/>
  <c r="E7633" i="6"/>
  <c r="E7634" i="6"/>
  <c r="E7683" i="6"/>
  <c r="E7684" i="6"/>
  <c r="E7685" i="6"/>
  <c r="E7686" i="6"/>
  <c r="E7687" i="6"/>
  <c r="E7688" i="6"/>
  <c r="E7689" i="6"/>
  <c r="E7690" i="6"/>
  <c r="E7691" i="6"/>
  <c r="E7692" i="6"/>
  <c r="E7693" i="6"/>
  <c r="E7694" i="6"/>
  <c r="E7695" i="6"/>
  <c r="E7696" i="6"/>
  <c r="E7697" i="6"/>
  <c r="E7698" i="6"/>
  <c r="E7699" i="6"/>
  <c r="E7700" i="6"/>
  <c r="E7701" i="6"/>
  <c r="E7702" i="6"/>
  <c r="E7703" i="6"/>
  <c r="E7704" i="6"/>
  <c r="E7705" i="6"/>
  <c r="E7706" i="6"/>
  <c r="E7755" i="6"/>
  <c r="E7756" i="6"/>
  <c r="E7757" i="6"/>
  <c r="E7758" i="6"/>
  <c r="E7759" i="6"/>
  <c r="E7760" i="6"/>
  <c r="E7761" i="6"/>
  <c r="E7762" i="6"/>
  <c r="E7763" i="6"/>
  <c r="E7764" i="6"/>
  <c r="E7765" i="6"/>
  <c r="E7766" i="6"/>
  <c r="E7767" i="6"/>
  <c r="E7768" i="6"/>
  <c r="E7769" i="6"/>
  <c r="E7770" i="6"/>
  <c r="E7771" i="6"/>
  <c r="E7772" i="6"/>
  <c r="E7773" i="6"/>
  <c r="E7774" i="6"/>
  <c r="E7775" i="6"/>
  <c r="E7776" i="6"/>
  <c r="E7777" i="6"/>
  <c r="E7778" i="6"/>
  <c r="E7827" i="6"/>
  <c r="E7828" i="6"/>
  <c r="E7829" i="6"/>
  <c r="E7830" i="6"/>
  <c r="E7831" i="6"/>
  <c r="E7832" i="6"/>
  <c r="E7833" i="6"/>
  <c r="E7834" i="6"/>
  <c r="E7835" i="6"/>
  <c r="E7836" i="6"/>
  <c r="E7837" i="6"/>
  <c r="E7838" i="6"/>
  <c r="E7839" i="6"/>
  <c r="E7840" i="6"/>
  <c r="E7841" i="6"/>
  <c r="E7842" i="6"/>
  <c r="E7843" i="6"/>
  <c r="E7844" i="6"/>
  <c r="E7845" i="6"/>
  <c r="E7846" i="6"/>
  <c r="E7847" i="6"/>
  <c r="E7848" i="6"/>
  <c r="E7849" i="6"/>
  <c r="E7850" i="6"/>
  <c r="E7899" i="6"/>
  <c r="E7900" i="6"/>
  <c r="E7901" i="6"/>
  <c r="E7902" i="6"/>
  <c r="E7903" i="6"/>
  <c r="E7904" i="6"/>
  <c r="E7905" i="6"/>
  <c r="E7906" i="6"/>
  <c r="E7907" i="6"/>
  <c r="E7908" i="6"/>
  <c r="E7909" i="6"/>
  <c r="E7910" i="6"/>
  <c r="E7911" i="6"/>
  <c r="E7912" i="6"/>
  <c r="E7913" i="6"/>
  <c r="E7914" i="6"/>
  <c r="E7915" i="6"/>
  <c r="E7916" i="6"/>
  <c r="E7917" i="6"/>
  <c r="E7918" i="6"/>
  <c r="E7919" i="6"/>
  <c r="E7920" i="6"/>
  <c r="E7921" i="6"/>
  <c r="E7922" i="6"/>
  <c r="E7971" i="6"/>
  <c r="E7972" i="6"/>
  <c r="E7973" i="6"/>
  <c r="E7974" i="6"/>
  <c r="E7975" i="6"/>
  <c r="E7976" i="6"/>
  <c r="E7977" i="6"/>
  <c r="E7978" i="6"/>
  <c r="E7979" i="6"/>
  <c r="E7980" i="6"/>
  <c r="E7981" i="6"/>
  <c r="E7982" i="6"/>
  <c r="E7983" i="6"/>
  <c r="E7984" i="6"/>
  <c r="E7985" i="6"/>
  <c r="E7986" i="6"/>
  <c r="E7987" i="6"/>
  <c r="E7988" i="6"/>
  <c r="E7989" i="6"/>
  <c r="E7990" i="6"/>
  <c r="E7991" i="6"/>
  <c r="E7992" i="6"/>
  <c r="E7993" i="6"/>
  <c r="E7994" i="6"/>
  <c r="E8043" i="6"/>
  <c r="E8044" i="6"/>
  <c r="E8045" i="6"/>
  <c r="E8046" i="6"/>
  <c r="E8047" i="6"/>
  <c r="E8048" i="6"/>
  <c r="E8049" i="6"/>
  <c r="E8050" i="6"/>
  <c r="E8051" i="6"/>
  <c r="E8052" i="6"/>
  <c r="E8053" i="6"/>
  <c r="E8054" i="6"/>
  <c r="E8055" i="6"/>
  <c r="E8056" i="6"/>
  <c r="E8057" i="6"/>
  <c r="E8058" i="6"/>
  <c r="E8059" i="6"/>
  <c r="E8060" i="6"/>
  <c r="E8061" i="6"/>
  <c r="E8062" i="6"/>
  <c r="E8063" i="6"/>
  <c r="E8064" i="6"/>
  <c r="E8065" i="6"/>
  <c r="E8066" i="6"/>
  <c r="E8115" i="6"/>
  <c r="E8116" i="6"/>
  <c r="E8117" i="6"/>
  <c r="E8118" i="6"/>
  <c r="E8119" i="6"/>
  <c r="E8120" i="6"/>
  <c r="E8121" i="6"/>
  <c r="E8122" i="6"/>
  <c r="E8123" i="6"/>
  <c r="E8124" i="6"/>
  <c r="E8125" i="6"/>
  <c r="E8126" i="6"/>
  <c r="E8127" i="6"/>
  <c r="E8128" i="6"/>
  <c r="E8129" i="6"/>
  <c r="E8130" i="6"/>
  <c r="E8131" i="6"/>
  <c r="E8132" i="6"/>
  <c r="E8133" i="6"/>
  <c r="E8134" i="6"/>
  <c r="E8135" i="6"/>
  <c r="E8136" i="6"/>
  <c r="E8137" i="6"/>
  <c r="E8138" i="6"/>
  <c r="E8187" i="6"/>
  <c r="E8188" i="6"/>
  <c r="E8189" i="6"/>
  <c r="E8190" i="6"/>
  <c r="E8191" i="6"/>
  <c r="E8192" i="6"/>
  <c r="E8193" i="6"/>
  <c r="E8194" i="6"/>
  <c r="E8195" i="6"/>
  <c r="E8196" i="6"/>
  <c r="E8197" i="6"/>
  <c r="E8198" i="6"/>
  <c r="E8199" i="6"/>
  <c r="E8200" i="6"/>
  <c r="E8201" i="6"/>
  <c r="E8202" i="6"/>
  <c r="E8203" i="6"/>
  <c r="E8204" i="6"/>
  <c r="E8205" i="6"/>
  <c r="E8206" i="6"/>
  <c r="E8207" i="6"/>
  <c r="E8208" i="6"/>
  <c r="E8209" i="6"/>
  <c r="E8210" i="6"/>
  <c r="E8259" i="6"/>
  <c r="E8260" i="6"/>
  <c r="E8261" i="6"/>
  <c r="E8262" i="6"/>
  <c r="E8263" i="6"/>
  <c r="E8264" i="6"/>
  <c r="E8265" i="6"/>
  <c r="E8266" i="6"/>
  <c r="E8267" i="6"/>
  <c r="E8268" i="6"/>
  <c r="E8269" i="6"/>
  <c r="E8270" i="6"/>
  <c r="E8271" i="6"/>
  <c r="E8272" i="6"/>
  <c r="E8273" i="6"/>
  <c r="E8274" i="6"/>
  <c r="E8275" i="6"/>
  <c r="E8276" i="6"/>
  <c r="E8277" i="6"/>
  <c r="E8278" i="6"/>
  <c r="E8279" i="6"/>
  <c r="E8280" i="6"/>
  <c r="E8281" i="6"/>
  <c r="E8282" i="6"/>
  <c r="E8331" i="6"/>
  <c r="E8332" i="6"/>
  <c r="E8333" i="6"/>
  <c r="E8334" i="6"/>
  <c r="E8335" i="6"/>
  <c r="E8336" i="6"/>
  <c r="E8337" i="6"/>
  <c r="E8338" i="6"/>
  <c r="E8339" i="6"/>
  <c r="E8340" i="6"/>
  <c r="E8341" i="6"/>
  <c r="E8342" i="6"/>
  <c r="E8343" i="6"/>
  <c r="E8344" i="6"/>
  <c r="E8345" i="6"/>
  <c r="E8346" i="6"/>
  <c r="E8347" i="6"/>
  <c r="E8348" i="6"/>
  <c r="E8349" i="6"/>
  <c r="E8350" i="6"/>
  <c r="E8351" i="6"/>
  <c r="E8352" i="6"/>
  <c r="E8353" i="6"/>
  <c r="E8354" i="6"/>
  <c r="E8403" i="6"/>
  <c r="E8404" i="6"/>
  <c r="E8405" i="6"/>
  <c r="E8406" i="6"/>
  <c r="E8407" i="6"/>
  <c r="E8408" i="6"/>
  <c r="E8409" i="6"/>
  <c r="E8410" i="6"/>
  <c r="E8411" i="6"/>
  <c r="E8412" i="6"/>
  <c r="E8413" i="6"/>
  <c r="E8414" i="6"/>
  <c r="E8415" i="6"/>
  <c r="E8416" i="6"/>
  <c r="E8417" i="6"/>
  <c r="E8418" i="6"/>
  <c r="E8419" i="6"/>
  <c r="E8420" i="6"/>
  <c r="E8421" i="6"/>
  <c r="E8422" i="6"/>
  <c r="E8423" i="6"/>
  <c r="E8424" i="6"/>
  <c r="E8425" i="6"/>
  <c r="E8426" i="6"/>
  <c r="E8475" i="6"/>
  <c r="E8476" i="6"/>
  <c r="E8477" i="6"/>
  <c r="E8478" i="6"/>
  <c r="E8479" i="6"/>
  <c r="E8480" i="6"/>
  <c r="E8481" i="6"/>
  <c r="E8482" i="6"/>
  <c r="E8483" i="6"/>
  <c r="E8484" i="6"/>
  <c r="E8485" i="6"/>
  <c r="E8486" i="6"/>
  <c r="E8487" i="6"/>
  <c r="E8488" i="6"/>
  <c r="E8489" i="6"/>
  <c r="E8490" i="6"/>
  <c r="E8491" i="6"/>
  <c r="E8492" i="6"/>
  <c r="E8493" i="6"/>
  <c r="E8494" i="6"/>
  <c r="E8495" i="6"/>
  <c r="E8496" i="6"/>
  <c r="E8497" i="6"/>
  <c r="E8498" i="6"/>
  <c r="E8547" i="6"/>
  <c r="E8548" i="6"/>
  <c r="E8549" i="6"/>
  <c r="E8550" i="6"/>
  <c r="E8551" i="6"/>
  <c r="E8552" i="6"/>
  <c r="E8553" i="6"/>
  <c r="E8554" i="6"/>
  <c r="E8555" i="6"/>
  <c r="E8556" i="6"/>
  <c r="E8557" i="6"/>
  <c r="E8558" i="6"/>
  <c r="E8559" i="6"/>
  <c r="E8560" i="6"/>
  <c r="E8561" i="6"/>
  <c r="E8562" i="6"/>
  <c r="E8563" i="6"/>
  <c r="E8564" i="6"/>
  <c r="E8565" i="6"/>
  <c r="E8566" i="6"/>
  <c r="E8567" i="6"/>
  <c r="E8568" i="6"/>
  <c r="E8569" i="6"/>
  <c r="E8570" i="6"/>
  <c r="E8619" i="6"/>
  <c r="E8620" i="6"/>
  <c r="E8621" i="6"/>
  <c r="E8622" i="6"/>
  <c r="E8623" i="6"/>
  <c r="E8624" i="6"/>
  <c r="E8625" i="6"/>
  <c r="E8626" i="6"/>
  <c r="E8627" i="6"/>
  <c r="E8628" i="6"/>
  <c r="E8629" i="6"/>
  <c r="E8630" i="6"/>
  <c r="E8631" i="6"/>
  <c r="E8632" i="6"/>
  <c r="E8633" i="6"/>
  <c r="E8634" i="6"/>
  <c r="E8635" i="6"/>
  <c r="E8636" i="6"/>
  <c r="E8637" i="6"/>
  <c r="E8638" i="6"/>
  <c r="E8639" i="6"/>
  <c r="E8640" i="6"/>
  <c r="E8641" i="6"/>
  <c r="E8642" i="6"/>
  <c r="E8691" i="6"/>
  <c r="E8692" i="6"/>
  <c r="E8693" i="6"/>
  <c r="E8694" i="6"/>
  <c r="E8695" i="6"/>
  <c r="E8696" i="6"/>
  <c r="E8697" i="6"/>
  <c r="E8698" i="6"/>
  <c r="E8699" i="6"/>
  <c r="E8700" i="6"/>
  <c r="E8701" i="6"/>
  <c r="E8702" i="6"/>
  <c r="E8703" i="6"/>
  <c r="E8704" i="6"/>
  <c r="E8705" i="6"/>
  <c r="E8706" i="6"/>
  <c r="E8707" i="6"/>
  <c r="E8708" i="6"/>
  <c r="E8709" i="6"/>
  <c r="E8710" i="6"/>
  <c r="E8711" i="6"/>
  <c r="E8712" i="6"/>
  <c r="E8713" i="6"/>
  <c r="E8714" i="6"/>
  <c r="E8763" i="6"/>
  <c r="E8764" i="6"/>
  <c r="E8765" i="6"/>
  <c r="E8766" i="6"/>
  <c r="E8767" i="6"/>
  <c r="E8768" i="6"/>
  <c r="E8769" i="6"/>
  <c r="E8770" i="6"/>
  <c r="E8771" i="6"/>
  <c r="E8772" i="6"/>
  <c r="E8773" i="6"/>
  <c r="E8774" i="6"/>
  <c r="E8775" i="6"/>
  <c r="E8776" i="6"/>
  <c r="E8777" i="6"/>
  <c r="E8778" i="6"/>
  <c r="E8779" i="6"/>
  <c r="E8780" i="6"/>
  <c r="E8781" i="6"/>
  <c r="E8782" i="6"/>
  <c r="E8783" i="6"/>
  <c r="E8784" i="6"/>
  <c r="E8785" i="6"/>
  <c r="E8786" i="6"/>
  <c r="A3282" i="8"/>
  <c r="A3283" i="8"/>
  <c r="A3284" i="8"/>
  <c r="A3285" i="8"/>
  <c r="A3286" i="8"/>
  <c r="A3287" i="8"/>
  <c r="A3288" i="8"/>
  <c r="A3289" i="8"/>
  <c r="A3290" i="8"/>
  <c r="A3291" i="8"/>
  <c r="A3292" i="8"/>
  <c r="A3293" i="8"/>
  <c r="A3294" i="8"/>
  <c r="A3295" i="8"/>
  <c r="A3296" i="8"/>
  <c r="A3297" i="8"/>
  <c r="A3298" i="8"/>
  <c r="A3299" i="8"/>
  <c r="A3300" i="8"/>
  <c r="A3301" i="8"/>
  <c r="A3302" i="8"/>
  <c r="A3303" i="8"/>
  <c r="A3278" i="8" l="1"/>
  <c r="A3279" i="8"/>
  <c r="A3280" i="8"/>
  <c r="A3281"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188" i="8" l="1"/>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016" i="8" l="1"/>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2985" i="8" l="1"/>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2984"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10" i="8" l="1"/>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879" i="8" l="1"/>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Q103" i="17"/>
  <c r="Q102" i="17"/>
  <c r="Q101" i="17"/>
  <c r="Q100" i="17"/>
  <c r="Q99" i="17"/>
  <c r="Q98" i="17"/>
  <c r="Q97" i="17"/>
  <c r="Q96" i="17"/>
  <c r="Q95" i="17"/>
  <c r="Q94" i="17"/>
  <c r="Q93" i="17"/>
  <c r="Q92" i="17"/>
  <c r="Q91" i="17"/>
  <c r="Q90" i="17"/>
  <c r="Q89" i="17"/>
  <c r="Q90" i="18"/>
  <c r="Q91" i="18"/>
  <c r="Q92" i="18"/>
  <c r="Q93" i="18"/>
  <c r="Q94" i="18"/>
  <c r="Q95" i="18"/>
  <c r="Q96" i="18"/>
  <c r="Q97" i="18"/>
  <c r="Q98" i="18"/>
  <c r="Q99" i="18"/>
  <c r="Q100" i="18"/>
  <c r="Q101" i="18"/>
  <c r="Q102" i="18"/>
  <c r="Q103" i="18"/>
  <c r="Q89" i="18"/>
  <c r="J17" i="18"/>
  <c r="Q49" i="18"/>
  <c r="Q48" i="18"/>
  <c r="Q47" i="18"/>
  <c r="Q46" i="18"/>
  <c r="Q45" i="18"/>
  <c r="Q44" i="18"/>
  <c r="Q43" i="18"/>
  <c r="Q42" i="18"/>
  <c r="Q41" i="18"/>
  <c r="Q40" i="18"/>
  <c r="Q39" i="18"/>
  <c r="Q38" i="18"/>
  <c r="Q37" i="18"/>
  <c r="Q36" i="18"/>
  <c r="Q35" i="18"/>
  <c r="Q34" i="18"/>
  <c r="R119" i="18" l="1"/>
  <c r="AF118" i="18"/>
  <c r="AC118" i="18" s="1"/>
  <c r="AB118" i="18"/>
  <c r="Q118" i="18"/>
  <c r="AF117" i="18"/>
  <c r="AC117" i="18" s="1"/>
  <c r="AB117" i="18"/>
  <c r="Q117" i="18"/>
  <c r="AF116" i="18"/>
  <c r="AC116" i="18" s="1"/>
  <c r="AB116" i="18"/>
  <c r="Q116" i="18"/>
  <c r="AF115" i="18"/>
  <c r="AC115" i="18" s="1"/>
  <c r="AB115" i="18"/>
  <c r="Q115" i="18"/>
  <c r="AF114" i="18"/>
  <c r="AC114" i="18" s="1"/>
  <c r="AB114" i="18"/>
  <c r="Q114" i="18"/>
  <c r="AF113" i="18"/>
  <c r="AC113" i="18" s="1"/>
  <c r="AB113" i="18"/>
  <c r="Q113" i="18"/>
  <c r="AF112" i="18"/>
  <c r="AC112" i="18" s="1"/>
  <c r="AB112" i="18"/>
  <c r="Q112" i="18"/>
  <c r="AF111" i="18"/>
  <c r="AC111" i="18" s="1"/>
  <c r="AB111" i="18"/>
  <c r="Q111" i="18"/>
  <c r="AF110" i="18"/>
  <c r="AC110" i="18" s="1"/>
  <c r="AB110" i="18"/>
  <c r="Q110" i="18"/>
  <c r="AF109" i="18"/>
  <c r="AC109" i="18" s="1"/>
  <c r="AB109" i="18"/>
  <c r="Q109" i="18"/>
  <c r="AF108" i="18"/>
  <c r="AC108" i="18" s="1"/>
  <c r="AB108" i="18"/>
  <c r="Q108" i="18"/>
  <c r="AF107" i="18"/>
  <c r="AC107" i="18" s="1"/>
  <c r="AB107" i="18"/>
  <c r="Q107" i="18"/>
  <c r="AF106" i="18"/>
  <c r="AC106" i="18" s="1"/>
  <c r="AB106" i="18"/>
  <c r="Q106" i="18"/>
  <c r="AF105" i="18"/>
  <c r="AC105" i="18" s="1"/>
  <c r="AB105" i="18"/>
  <c r="Q105" i="18"/>
  <c r="Q104" i="18"/>
  <c r="Y89" i="18"/>
  <c r="Y90" i="18" s="1"/>
  <c r="A89" i="18"/>
  <c r="P88" i="18"/>
  <c r="A88" i="18"/>
  <c r="A83" i="18"/>
  <c r="D80" i="18"/>
  <c r="W64" i="18"/>
  <c r="R64" i="18"/>
  <c r="F64" i="18"/>
  <c r="AF63" i="18"/>
  <c r="AC63" i="18" s="1"/>
  <c r="AB63" i="18"/>
  <c r="AA63" i="18"/>
  <c r="AF62" i="18"/>
  <c r="AC62" i="18" s="1"/>
  <c r="AB62" i="18"/>
  <c r="AA62" i="18"/>
  <c r="AF61" i="18"/>
  <c r="AC61" i="18" s="1"/>
  <c r="AB61" i="18"/>
  <c r="AA61" i="18"/>
  <c r="AF60" i="18"/>
  <c r="AC60" i="18" s="1"/>
  <c r="AB60" i="18"/>
  <c r="AA60" i="18"/>
  <c r="AF59" i="18"/>
  <c r="AC59" i="18" s="1"/>
  <c r="AB59" i="18"/>
  <c r="AA59" i="18"/>
  <c r="AF58" i="18"/>
  <c r="AC58" i="18" s="1"/>
  <c r="AB58" i="18"/>
  <c r="AA58" i="18"/>
  <c r="AF57" i="18"/>
  <c r="AC57" i="18" s="1"/>
  <c r="AB57" i="18"/>
  <c r="AA57" i="18"/>
  <c r="AF56" i="18"/>
  <c r="AC56" i="18" s="1"/>
  <c r="AB56" i="18"/>
  <c r="AA56" i="18"/>
  <c r="AF55" i="18"/>
  <c r="AC55" i="18" s="1"/>
  <c r="AB55" i="18"/>
  <c r="AA55" i="18"/>
  <c r="AF54" i="18"/>
  <c r="AC54" i="18" s="1"/>
  <c r="AB54" i="18"/>
  <c r="AA54" i="18"/>
  <c r="AF53" i="18"/>
  <c r="AC53" i="18" s="1"/>
  <c r="AB53" i="18"/>
  <c r="AA53" i="18"/>
  <c r="AF52" i="18"/>
  <c r="AC52" i="18" s="1"/>
  <c r="AB52" i="18"/>
  <c r="AA52" i="18"/>
  <c r="AF51" i="18"/>
  <c r="AC51" i="18" s="1"/>
  <c r="AB51" i="18"/>
  <c r="AA51" i="18"/>
  <c r="AF50" i="18"/>
  <c r="AC50" i="18" s="1"/>
  <c r="AB50" i="18"/>
  <c r="AA50" i="18"/>
  <c r="A35" i="18"/>
  <c r="A90" i="18" s="1"/>
  <c r="Y34" i="18"/>
  <c r="Y35" i="18" s="1"/>
  <c r="A31" i="18"/>
  <c r="AG19" i="18"/>
  <c r="K18" i="18"/>
  <c r="J18" i="18"/>
  <c r="AG17" i="18"/>
  <c r="AF17" i="18"/>
  <c r="W17" i="18"/>
  <c r="K17" i="18"/>
  <c r="X16" i="18"/>
  <c r="X17" i="18" s="1"/>
  <c r="AG15" i="18"/>
  <c r="AF15" i="18"/>
  <c r="X15" i="18"/>
  <c r="W15" i="18"/>
  <c r="K15" i="18"/>
  <c r="J15" i="18"/>
  <c r="R119" i="17"/>
  <c r="AF118" i="17"/>
  <c r="AC118" i="17" s="1"/>
  <c r="AB118" i="17"/>
  <c r="Q118" i="17"/>
  <c r="AF117" i="17"/>
  <c r="AC117" i="17" s="1"/>
  <c r="AB117" i="17"/>
  <c r="Q117" i="17"/>
  <c r="AF116" i="17"/>
  <c r="AC116" i="17" s="1"/>
  <c r="AB116" i="17"/>
  <c r="Q116" i="17"/>
  <c r="AF115" i="17"/>
  <c r="AC115" i="17" s="1"/>
  <c r="AB115" i="17"/>
  <c r="Q115" i="17"/>
  <c r="AF114" i="17"/>
  <c r="AC114" i="17" s="1"/>
  <c r="AB114" i="17"/>
  <c r="Q114" i="17"/>
  <c r="AF113" i="17"/>
  <c r="AC113" i="17" s="1"/>
  <c r="AB113" i="17"/>
  <c r="Q113" i="17"/>
  <c r="AF112" i="17"/>
  <c r="AC112" i="17" s="1"/>
  <c r="AB112" i="17"/>
  <c r="Q112" i="17"/>
  <c r="AF111" i="17"/>
  <c r="AC111" i="17" s="1"/>
  <c r="AB111" i="17"/>
  <c r="Q111" i="17"/>
  <c r="AF110" i="17"/>
  <c r="AC110" i="17" s="1"/>
  <c r="AB110" i="17"/>
  <c r="Q110" i="17"/>
  <c r="AF109" i="17"/>
  <c r="AC109" i="17" s="1"/>
  <c r="AB109" i="17"/>
  <c r="Q109" i="17"/>
  <c r="AF108" i="17"/>
  <c r="AC108" i="17" s="1"/>
  <c r="AB108" i="17"/>
  <c r="Q108" i="17"/>
  <c r="AF107" i="17"/>
  <c r="AC107" i="17" s="1"/>
  <c r="AB107" i="17"/>
  <c r="Q107" i="17"/>
  <c r="AF106" i="17"/>
  <c r="AC106" i="17" s="1"/>
  <c r="AB106" i="17"/>
  <c r="Q106" i="17"/>
  <c r="AF105" i="17"/>
  <c r="AC105" i="17" s="1"/>
  <c r="AB105" i="17"/>
  <c r="Q105" i="17"/>
  <c r="Q104" i="17"/>
  <c r="Y89" i="17"/>
  <c r="Y90" i="17" s="1"/>
  <c r="A89" i="17"/>
  <c r="P88" i="17"/>
  <c r="A88" i="17"/>
  <c r="A83" i="17"/>
  <c r="D80" i="17"/>
  <c r="W64" i="17"/>
  <c r="R64" i="17"/>
  <c r="F64" i="17"/>
  <c r="AF63" i="17"/>
  <c r="AC63" i="17" s="1"/>
  <c r="AB63" i="17"/>
  <c r="AA63" i="17"/>
  <c r="AF62" i="17"/>
  <c r="AC62" i="17" s="1"/>
  <c r="AB62" i="17"/>
  <c r="AA62" i="17"/>
  <c r="AF61" i="17"/>
  <c r="AC61" i="17" s="1"/>
  <c r="AB61" i="17"/>
  <c r="AA61" i="17"/>
  <c r="AF60" i="17"/>
  <c r="AC60" i="17" s="1"/>
  <c r="AB60" i="17"/>
  <c r="AA60" i="17"/>
  <c r="AF59" i="17"/>
  <c r="AC59" i="17" s="1"/>
  <c r="AB59" i="17"/>
  <c r="AA59" i="17"/>
  <c r="AF58" i="17"/>
  <c r="AC58" i="17" s="1"/>
  <c r="AB58" i="17"/>
  <c r="AA58" i="17"/>
  <c r="AF57" i="17"/>
  <c r="AC57" i="17" s="1"/>
  <c r="AB57" i="17"/>
  <c r="AA57" i="17"/>
  <c r="AF56" i="17"/>
  <c r="AC56" i="17" s="1"/>
  <c r="AB56" i="17"/>
  <c r="AA56" i="17"/>
  <c r="AF55" i="17"/>
  <c r="AC55" i="17" s="1"/>
  <c r="AB55" i="17"/>
  <c r="AA55" i="17"/>
  <c r="AF54" i="17"/>
  <c r="AC54" i="17" s="1"/>
  <c r="AB54" i="17"/>
  <c r="AA54" i="17"/>
  <c r="AF53" i="17"/>
  <c r="AC53" i="17" s="1"/>
  <c r="AB53" i="17"/>
  <c r="AA53" i="17"/>
  <c r="AF52" i="17"/>
  <c r="AC52" i="17" s="1"/>
  <c r="AB52" i="17"/>
  <c r="AA52" i="17"/>
  <c r="AF51" i="17"/>
  <c r="AC51" i="17" s="1"/>
  <c r="AB51" i="17"/>
  <c r="AA51" i="17"/>
  <c r="AF50" i="17"/>
  <c r="AC50" i="17" s="1"/>
  <c r="AB50" i="17"/>
  <c r="AA50" i="17"/>
  <c r="Q49" i="17"/>
  <c r="Q48" i="17"/>
  <c r="Q47" i="17"/>
  <c r="Q46" i="17"/>
  <c r="Q45" i="17"/>
  <c r="Q44" i="17"/>
  <c r="Q43" i="17"/>
  <c r="Q42" i="17"/>
  <c r="Q41" i="17"/>
  <c r="Q40" i="17"/>
  <c r="Q39" i="17"/>
  <c r="Q38" i="17"/>
  <c r="Q37" i="17"/>
  <c r="Q36" i="17"/>
  <c r="Q35" i="17"/>
  <c r="A35" i="17"/>
  <c r="A90" i="17" s="1"/>
  <c r="Y34" i="17"/>
  <c r="Y35" i="17" s="1"/>
  <c r="Q34" i="17"/>
  <c r="A31" i="17"/>
  <c r="AG19" i="17"/>
  <c r="K18" i="17"/>
  <c r="J18" i="17"/>
  <c r="AG17" i="17"/>
  <c r="AF17" i="17"/>
  <c r="W17" i="17"/>
  <c r="K17" i="17"/>
  <c r="J17" i="17"/>
  <c r="X16" i="17"/>
  <c r="X17" i="17" s="1"/>
  <c r="AG15" i="17"/>
  <c r="AF15" i="17"/>
  <c r="X15" i="17"/>
  <c r="W15" i="17"/>
  <c r="K15" i="17"/>
  <c r="J15" i="17"/>
  <c r="W19" i="17" l="1"/>
  <c r="AF19" i="18"/>
  <c r="W19" i="18"/>
  <c r="X19" i="18"/>
  <c r="A36" i="17"/>
  <c r="A91" i="17" s="1"/>
  <c r="AF19" i="17"/>
  <c r="J19" i="17"/>
  <c r="P28" i="17" s="1"/>
  <c r="Q64" i="17" s="1"/>
  <c r="K19" i="18"/>
  <c r="P83" i="18" s="1"/>
  <c r="Q119" i="18" s="1"/>
  <c r="J19" i="18"/>
  <c r="P28" i="18" s="1"/>
  <c r="Q64" i="18" s="1"/>
  <c r="Y91" i="18"/>
  <c r="Y36" i="18"/>
  <c r="A36" i="18"/>
  <c r="K19" i="17"/>
  <c r="P83" i="17" s="1"/>
  <c r="Q119" i="17" s="1"/>
  <c r="Y36" i="17"/>
  <c r="X19" i="17"/>
  <c r="Y91" i="17"/>
  <c r="A2872" i="8"/>
  <c r="A2873" i="8"/>
  <c r="A2874" i="8"/>
  <c r="A2875" i="8"/>
  <c r="A2876" i="8"/>
  <c r="A2877" i="8"/>
  <c r="A2878" i="8"/>
  <c r="A37" i="17" l="1"/>
  <c r="A38" i="17" s="1"/>
  <c r="A39" i="17" s="1"/>
  <c r="Y92" i="18"/>
  <c r="A37" i="18"/>
  <c r="A91" i="18"/>
  <c r="Y37" i="18"/>
  <c r="Y37" i="17"/>
  <c r="Y92" i="17"/>
  <c r="A2851" i="8"/>
  <c r="A2852" i="8"/>
  <c r="A2853" i="8"/>
  <c r="A2854" i="8"/>
  <c r="A2855" i="8"/>
  <c r="A2856" i="8"/>
  <c r="A2857" i="8"/>
  <c r="A2858" i="8"/>
  <c r="A2859" i="8"/>
  <c r="A2860" i="8"/>
  <c r="A2861" i="8"/>
  <c r="A2862" i="8"/>
  <c r="A2863" i="8"/>
  <c r="A2864" i="8"/>
  <c r="A2865" i="8"/>
  <c r="A2866" i="8"/>
  <c r="A2867" i="8"/>
  <c r="A2868" i="8"/>
  <c r="A2869" i="8"/>
  <c r="A2870" i="8"/>
  <c r="A2871"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714" i="8"/>
  <c r="A2715" i="8"/>
  <c r="A2716" i="8"/>
  <c r="A2717" i="8"/>
  <c r="A2718" i="8"/>
  <c r="A2719" i="8"/>
  <c r="A2720" i="8"/>
  <c r="A2721" i="8"/>
  <c r="A2722" i="8"/>
  <c r="A2723" i="8"/>
  <c r="A2724" i="8"/>
  <c r="A2725" i="8"/>
  <c r="A2726" i="8"/>
  <c r="A2727" i="8"/>
  <c r="A2728" i="8"/>
  <c r="A2729" i="8"/>
  <c r="A2730" i="8"/>
  <c r="A2731" i="8"/>
  <c r="A2732" i="8"/>
  <c r="A2733" i="8"/>
  <c r="A2734" i="8"/>
  <c r="A2735" i="8"/>
  <c r="A2693" i="8"/>
  <c r="A2694" i="8"/>
  <c r="A2695" i="8"/>
  <c r="A2696" i="8"/>
  <c r="A2697" i="8"/>
  <c r="A2698" i="8"/>
  <c r="A2699" i="8"/>
  <c r="A2700" i="8"/>
  <c r="A2701" i="8"/>
  <c r="A2702" i="8"/>
  <c r="A2703" i="8"/>
  <c r="A2704" i="8"/>
  <c r="A2705" i="8"/>
  <c r="A2706" i="8"/>
  <c r="A2707" i="8"/>
  <c r="A2708" i="8"/>
  <c r="A2709" i="8"/>
  <c r="A2710" i="8"/>
  <c r="A2711" i="8"/>
  <c r="A2712" i="8"/>
  <c r="A2713" i="8"/>
  <c r="A92" i="17" l="1"/>
  <c r="A40" i="17"/>
  <c r="A94" i="17"/>
  <c r="Y38" i="18"/>
  <c r="A92" i="18"/>
  <c r="A38" i="18"/>
  <c r="Y93" i="18"/>
  <c r="Y38" i="17"/>
  <c r="Y93" i="17"/>
  <c r="A93" i="17"/>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41" i="17" l="1"/>
  <c r="A95" i="17"/>
  <c r="A93" i="18"/>
  <c r="A39" i="18"/>
  <c r="Y39" i="18"/>
  <c r="Y94" i="18"/>
  <c r="Y94" i="17"/>
  <c r="Y39" i="17"/>
  <c r="A2613" i="8"/>
  <c r="A2614" i="8"/>
  <c r="A2615" i="8"/>
  <c r="A2616" i="8"/>
  <c r="A2617" i="8"/>
  <c r="A2618" i="8"/>
  <c r="A2619" i="8"/>
  <c r="A2620" i="8"/>
  <c r="A2621" i="8"/>
  <c r="A2622" i="8"/>
  <c r="A2623" i="8"/>
  <c r="A2624" i="8"/>
  <c r="K14" i="4"/>
  <c r="A42" i="17" l="1"/>
  <c r="A96" i="17"/>
  <c r="Y40" i="18"/>
  <c r="A40" i="18"/>
  <c r="A94" i="18"/>
  <c r="Y95" i="18"/>
  <c r="Y40" i="17"/>
  <c r="Y95" i="17"/>
  <c r="A97" i="17" l="1"/>
  <c r="A43" i="17"/>
  <c r="Y96" i="18"/>
  <c r="A95" i="18"/>
  <c r="A41" i="18"/>
  <c r="Y41" i="18"/>
  <c r="Y96" i="17"/>
  <c r="Y41" i="17"/>
  <c r="A44" i="17" l="1"/>
  <c r="A98" i="17"/>
  <c r="Y42" i="18"/>
  <c r="A96" i="18"/>
  <c r="A42" i="18"/>
  <c r="Y97" i="18"/>
  <c r="Y97" i="17"/>
  <c r="Y42" i="17"/>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270" i="8"/>
  <c r="A2271" i="8"/>
  <c r="A2272" i="8"/>
  <c r="A2273" i="8"/>
  <c r="A2274" i="8"/>
  <c r="A2275" i="8"/>
  <c r="A2276" i="8"/>
  <c r="A2277" i="8"/>
  <c r="A2278" i="8"/>
  <c r="A2279" i="8"/>
  <c r="A2280" i="8"/>
  <c r="A2281" i="8"/>
  <c r="A2282" i="8"/>
  <c r="A2283" i="8"/>
  <c r="A2284" i="8"/>
  <c r="A2285" i="8"/>
  <c r="A2286" i="8"/>
  <c r="A2287" i="8"/>
  <c r="K17" i="4"/>
  <c r="K18" i="4"/>
  <c r="J18" i="4"/>
  <c r="A2269" i="8"/>
  <c r="A2254" i="8"/>
  <c r="A2255" i="8"/>
  <c r="A2256" i="8"/>
  <c r="A2257" i="8"/>
  <c r="A2258" i="8"/>
  <c r="A2259" i="8"/>
  <c r="A2260" i="8"/>
  <c r="A2261" i="8"/>
  <c r="A2262" i="8"/>
  <c r="A2263" i="8"/>
  <c r="A2264" i="8"/>
  <c r="A2265" i="8"/>
  <c r="A2266" i="8"/>
  <c r="A2267" i="8"/>
  <c r="A2268" i="8"/>
  <c r="A2234" i="8"/>
  <c r="A2235" i="8"/>
  <c r="A2236" i="8"/>
  <c r="A2237" i="8"/>
  <c r="A2238" i="8"/>
  <c r="A2239" i="8"/>
  <c r="A2240" i="8"/>
  <c r="A2241" i="8"/>
  <c r="A2242" i="8"/>
  <c r="A2243" i="8"/>
  <c r="A2244" i="8"/>
  <c r="A2245" i="8"/>
  <c r="A2246" i="8"/>
  <c r="A2247" i="8"/>
  <c r="A2248" i="8"/>
  <c r="A2249" i="8"/>
  <c r="A2250" i="8"/>
  <c r="A2251" i="8"/>
  <c r="A2252" i="8"/>
  <c r="A2253" i="8"/>
  <c r="A99" i="17" l="1"/>
  <c r="A45" i="17"/>
  <c r="Y98" i="18"/>
  <c r="A43" i="18"/>
  <c r="A97" i="18"/>
  <c r="Y43" i="18"/>
  <c r="Y43" i="17"/>
  <c r="Y98" i="17"/>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100" i="17" l="1"/>
  <c r="A46" i="17"/>
  <c r="Y44" i="18"/>
  <c r="A44" i="18"/>
  <c r="A98" i="18"/>
  <c r="Y99" i="18"/>
  <c r="Y99" i="17"/>
  <c r="Y44" i="17"/>
  <c r="X16" i="4"/>
  <c r="X17" i="4" s="1"/>
  <c r="W15" i="4"/>
  <c r="W17" i="4"/>
  <c r="X15" i="4"/>
  <c r="A2191" i="8"/>
  <c r="A2192" i="8"/>
  <c r="A2193" i="8"/>
  <c r="A2194" i="8"/>
  <c r="A2195" i="8"/>
  <c r="A2196" i="8"/>
  <c r="A2197" i="8"/>
  <c r="A2198" i="8"/>
  <c r="A2199" i="8"/>
  <c r="A2200" i="8"/>
  <c r="A2201" i="8"/>
  <c r="A2202" i="8"/>
  <c r="A2203" i="8"/>
  <c r="A2204" i="8"/>
  <c r="A2205" i="8"/>
  <c r="A2206" i="8"/>
  <c r="A2207" i="8"/>
  <c r="A2208" i="8"/>
  <c r="A2209" i="8"/>
  <c r="A2210"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47" i="17" l="1"/>
  <c r="A101" i="17"/>
  <c r="Y100" i="18"/>
  <c r="A99" i="18"/>
  <c r="A45" i="18"/>
  <c r="Y45" i="18"/>
  <c r="Y45" i="17"/>
  <c r="Y100" i="17"/>
  <c r="W19" i="4"/>
  <c r="X19" i="4"/>
  <c r="W64" i="4"/>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48" i="17" l="1"/>
  <c r="A102" i="17"/>
  <c r="Y46" i="18"/>
  <c r="A46" i="18"/>
  <c r="A100" i="18"/>
  <c r="Y101" i="18"/>
  <c r="Y46" i="17"/>
  <c r="Y101" i="17"/>
  <c r="A2115" i="8"/>
  <c r="A2116" i="8"/>
  <c r="A2117" i="8"/>
  <c r="A2118" i="8"/>
  <c r="A2119" i="8"/>
  <c r="A2120" i="8"/>
  <c r="A2121" i="8"/>
  <c r="A2122" i="8"/>
  <c r="A2123" i="8"/>
  <c r="A2124" i="8"/>
  <c r="A2125" i="8"/>
  <c r="A2126" i="8"/>
  <c r="A2127" i="8"/>
  <c r="A2128" i="8"/>
  <c r="A49" i="17" l="1"/>
  <c r="A50" i="17" s="1"/>
  <c r="A51" i="17" s="1"/>
  <c r="A52" i="17" s="1"/>
  <c r="A53" i="17" s="1"/>
  <c r="A54" i="17" s="1"/>
  <c r="A55" i="17" s="1"/>
  <c r="A56" i="17" s="1"/>
  <c r="A57" i="17" s="1"/>
  <c r="A58" i="17" s="1"/>
  <c r="A59" i="17" s="1"/>
  <c r="A60" i="17" s="1"/>
  <c r="A61" i="17" s="1"/>
  <c r="A62" i="17" s="1"/>
  <c r="A63" i="17" s="1"/>
  <c r="A103" i="17"/>
  <c r="Y102" i="18"/>
  <c r="A47" i="18"/>
  <c r="A101" i="18"/>
  <c r="Y47" i="18"/>
  <c r="Y102" i="17"/>
  <c r="Y47" i="17"/>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032" i="8"/>
  <c r="A2033" i="8"/>
  <c r="A2034" i="8"/>
  <c r="A2035" i="8"/>
  <c r="A2036" i="8"/>
  <c r="A2037" i="8"/>
  <c r="A2038" i="8"/>
  <c r="A2039" i="8"/>
  <c r="A2040" i="8"/>
  <c r="A2041" i="8"/>
  <c r="A2042" i="8"/>
  <c r="A2043" i="8"/>
  <c r="A2044" i="8"/>
  <c r="A2045" i="8"/>
  <c r="A2046" i="8"/>
  <c r="A2047" i="8"/>
  <c r="A2048" i="8"/>
  <c r="A2049" i="8"/>
  <c r="A102" i="18" l="1"/>
  <c r="A48" i="18"/>
  <c r="Y103" i="18"/>
  <c r="Y48" i="18"/>
  <c r="Y48" i="17"/>
  <c r="Y103" i="17"/>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Y49" i="18" l="1"/>
  <c r="Y104" i="18"/>
  <c r="A103" i="18"/>
  <c r="A49" i="18"/>
  <c r="Y104" i="17"/>
  <c r="Y49" i="17"/>
  <c r="A1990" i="8"/>
  <c r="A1991" i="8"/>
  <c r="A1992" i="8"/>
  <c r="A1993" i="8"/>
  <c r="A1994" i="8"/>
  <c r="A1995" i="8"/>
  <c r="A1996" i="8"/>
  <c r="A1997" i="8"/>
  <c r="A1998" i="8"/>
  <c r="A1999" i="8"/>
  <c r="A2000" i="8"/>
  <c r="A2001" i="8"/>
  <c r="A50" i="18" l="1"/>
  <c r="A51" i="18" s="1"/>
  <c r="A52" i="18" s="1"/>
  <c r="A53" i="18" s="1"/>
  <c r="A54" i="18" s="1"/>
  <c r="A55" i="18" s="1"/>
  <c r="A56" i="18" s="1"/>
  <c r="A57" i="18" s="1"/>
  <c r="A58" i="18" s="1"/>
  <c r="A59" i="18" s="1"/>
  <c r="A60" i="18" s="1"/>
  <c r="A61" i="18" s="1"/>
  <c r="A62" i="18" s="1"/>
  <c r="A63" i="18" s="1"/>
  <c r="Y105" i="18"/>
  <c r="Y106" i="18" s="1"/>
  <c r="Y107" i="18" s="1"/>
  <c r="Y108" i="18" s="1"/>
  <c r="Y109" i="18" s="1"/>
  <c r="Y110" i="18" s="1"/>
  <c r="Y111" i="18" s="1"/>
  <c r="Y112" i="18" s="1"/>
  <c r="Y113" i="18" s="1"/>
  <c r="Y114" i="18" s="1"/>
  <c r="Y115" i="18" s="1"/>
  <c r="Y116" i="18" s="1"/>
  <c r="Y117" i="18" s="1"/>
  <c r="Y118" i="18" s="1"/>
  <c r="Y50" i="18"/>
  <c r="Y51" i="18" s="1"/>
  <c r="Y52" i="18" s="1"/>
  <c r="Y53" i="18" s="1"/>
  <c r="Y54" i="18" s="1"/>
  <c r="Y55" i="18" s="1"/>
  <c r="Y56" i="18" s="1"/>
  <c r="Y57" i="18" s="1"/>
  <c r="Y58" i="18" s="1"/>
  <c r="Y59" i="18" s="1"/>
  <c r="Y60" i="18" s="1"/>
  <c r="Y61" i="18" s="1"/>
  <c r="Y62" i="18" s="1"/>
  <c r="Y63" i="18" s="1"/>
  <c r="Y50" i="17"/>
  <c r="Y51" i="17" s="1"/>
  <c r="Y52" i="17" s="1"/>
  <c r="Y53" i="17" s="1"/>
  <c r="Y54" i="17" s="1"/>
  <c r="Y55" i="17" s="1"/>
  <c r="Y56" i="17" s="1"/>
  <c r="Y57" i="17" s="1"/>
  <c r="Y58" i="17" s="1"/>
  <c r="Y59" i="17" s="1"/>
  <c r="Y60" i="17" s="1"/>
  <c r="Y61" i="17" s="1"/>
  <c r="Y62" i="17" s="1"/>
  <c r="Y63" i="17" s="1"/>
  <c r="Y105" i="17"/>
  <c r="Y106" i="17" s="1"/>
  <c r="Y107" i="17" s="1"/>
  <c r="Y108" i="17" s="1"/>
  <c r="Y109" i="17" s="1"/>
  <c r="Y110" i="17" s="1"/>
  <c r="Y111" i="17" s="1"/>
  <c r="Y112" i="17" s="1"/>
  <c r="Y113" i="17" s="1"/>
  <c r="Y114" i="17" s="1"/>
  <c r="Y115" i="17" s="1"/>
  <c r="Y116" i="17" s="1"/>
  <c r="Y117" i="17" s="1"/>
  <c r="Y118" i="17" s="1"/>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42" i="8" l="1"/>
  <c r="A1943" i="8"/>
  <c r="A1944" i="8"/>
  <c r="A1945" i="8"/>
  <c r="A1946" i="8"/>
  <c r="A1947" i="8"/>
  <c r="A1948" i="8"/>
  <c r="A1949" i="8"/>
  <c r="A1950" i="8"/>
  <c r="A1951" i="8"/>
  <c r="A1952" i="8"/>
  <c r="A1938" i="8"/>
  <c r="A1939" i="8"/>
  <c r="A1940" i="8"/>
  <c r="A1941" i="8"/>
  <c r="A1926" i="8" l="1"/>
  <c r="A1927" i="8"/>
  <c r="A1928" i="8"/>
  <c r="A1929" i="8"/>
  <c r="A1930" i="8"/>
  <c r="A1931" i="8"/>
  <c r="A1932" i="8"/>
  <c r="A1933" i="8"/>
  <c r="A1934" i="8"/>
  <c r="A1935" i="8"/>
  <c r="A1936" i="8"/>
  <c r="A1937" i="8"/>
  <c r="A1916" i="8"/>
  <c r="A1917" i="8"/>
  <c r="A1918" i="8"/>
  <c r="A1919" i="8"/>
  <c r="A1920" i="8"/>
  <c r="A1921" i="8"/>
  <c r="A1922" i="8"/>
  <c r="A1923" i="8"/>
  <c r="A1924" i="8"/>
  <c r="A1925" i="8"/>
  <c r="A1896" i="8"/>
  <c r="A1897" i="8"/>
  <c r="A1898" i="8"/>
  <c r="A1899" i="8"/>
  <c r="A1900" i="8"/>
  <c r="A1901" i="8"/>
  <c r="A1902" i="8"/>
  <c r="A1903" i="8"/>
  <c r="A1904" i="8"/>
  <c r="A1905" i="8"/>
  <c r="A1906" i="8"/>
  <c r="A1907" i="8"/>
  <c r="A1908" i="8"/>
  <c r="A1909" i="8"/>
  <c r="A1910" i="8"/>
  <c r="A1911" i="8"/>
  <c r="A1912" i="8"/>
  <c r="A1913" i="8"/>
  <c r="A1914" i="8"/>
  <c r="A1915" i="8"/>
  <c r="A1875" i="8" l="1"/>
  <c r="A1876" i="8"/>
  <c r="A1877" i="8"/>
  <c r="A1878" i="8"/>
  <c r="A1879" i="8"/>
  <c r="A1880" i="8"/>
  <c r="A1881" i="8"/>
  <c r="A1882" i="8"/>
  <c r="A1883" i="8"/>
  <c r="A1884" i="8"/>
  <c r="A1885" i="8"/>
  <c r="A1886" i="8"/>
  <c r="A1887" i="8"/>
  <c r="A1888" i="8"/>
  <c r="A1889" i="8"/>
  <c r="A1890" i="8"/>
  <c r="A1891" i="8"/>
  <c r="A1892" i="8"/>
  <c r="A1893" i="8"/>
  <c r="A1894" i="8"/>
  <c r="A1895" i="8"/>
  <c r="R119" i="4" l="1"/>
  <c r="R64" i="4" l="1"/>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P88" i="4" l="1"/>
  <c r="E5187" i="6"/>
  <c r="F5187" i="6"/>
  <c r="E5188" i="6"/>
  <c r="F5188" i="6"/>
  <c r="E5189" i="6"/>
  <c r="F5189" i="6"/>
  <c r="E5190" i="6"/>
  <c r="F5190" i="6"/>
  <c r="E5191" i="6"/>
  <c r="F5191" i="6"/>
  <c r="E5192" i="6"/>
  <c r="F5192" i="6"/>
  <c r="E5193" i="6"/>
  <c r="F5193" i="6"/>
  <c r="E5194" i="6"/>
  <c r="F5194" i="6"/>
  <c r="E5195" i="6"/>
  <c r="F5195" i="6"/>
  <c r="E5196" i="6"/>
  <c r="F5196" i="6"/>
  <c r="E5197" i="6"/>
  <c r="F5197" i="6"/>
  <c r="E5198" i="6"/>
  <c r="F5198" i="6"/>
  <c r="E5199" i="6"/>
  <c r="F5199" i="6"/>
  <c r="E5200" i="6"/>
  <c r="F5200" i="6"/>
  <c r="E5201" i="6"/>
  <c r="F5201" i="6"/>
  <c r="E5202" i="6"/>
  <c r="F5202" i="6"/>
  <c r="E5203" i="6"/>
  <c r="F5203" i="6"/>
  <c r="E5204" i="6"/>
  <c r="F5204" i="6"/>
  <c r="E5205" i="6"/>
  <c r="F5205" i="6"/>
  <c r="E5206" i="6"/>
  <c r="F5206" i="6"/>
  <c r="E5207" i="6"/>
  <c r="F5207" i="6"/>
  <c r="E5208" i="6"/>
  <c r="F5208" i="6"/>
  <c r="E5209" i="6"/>
  <c r="F5209" i="6"/>
  <c r="E5210" i="6"/>
  <c r="F5210" i="6"/>
  <c r="E5235" i="6"/>
  <c r="F5235" i="6"/>
  <c r="E5236" i="6"/>
  <c r="F5236" i="6"/>
  <c r="E5237" i="6"/>
  <c r="F5237" i="6"/>
  <c r="E5238" i="6"/>
  <c r="F5238" i="6"/>
  <c r="E5239" i="6"/>
  <c r="F5239" i="6"/>
  <c r="E5240" i="6"/>
  <c r="F5240" i="6"/>
  <c r="E5241" i="6"/>
  <c r="F5241" i="6"/>
  <c r="E5242" i="6"/>
  <c r="F5242" i="6"/>
  <c r="E5243" i="6"/>
  <c r="F5243" i="6"/>
  <c r="E5244" i="6"/>
  <c r="F5244" i="6"/>
  <c r="E5245" i="6"/>
  <c r="F5245" i="6"/>
  <c r="E5246" i="6"/>
  <c r="F5246" i="6"/>
  <c r="E5247" i="6"/>
  <c r="F5247" i="6"/>
  <c r="E5248" i="6"/>
  <c r="F5248" i="6"/>
  <c r="E5249" i="6"/>
  <c r="F5249" i="6"/>
  <c r="E5250" i="6"/>
  <c r="F5250" i="6"/>
  <c r="E5251" i="6"/>
  <c r="F5251" i="6"/>
  <c r="E5252" i="6"/>
  <c r="F5252" i="6"/>
  <c r="E5253" i="6"/>
  <c r="F5253" i="6"/>
  <c r="E5254" i="6"/>
  <c r="F5254" i="6"/>
  <c r="E5255" i="6"/>
  <c r="F5255" i="6"/>
  <c r="E5256" i="6"/>
  <c r="F5256" i="6"/>
  <c r="E5257" i="6"/>
  <c r="F5257" i="6"/>
  <c r="E5258" i="6"/>
  <c r="F5258" i="6"/>
  <c r="E5283" i="6"/>
  <c r="F5283" i="6"/>
  <c r="E5284" i="6"/>
  <c r="F5284" i="6"/>
  <c r="E5285" i="6"/>
  <c r="F5285" i="6"/>
  <c r="E5286" i="6"/>
  <c r="F5286" i="6"/>
  <c r="E5287" i="6"/>
  <c r="F5287" i="6"/>
  <c r="E5288" i="6"/>
  <c r="F5288" i="6"/>
  <c r="E5289" i="6"/>
  <c r="F5289" i="6"/>
  <c r="E5290" i="6"/>
  <c r="F5290" i="6"/>
  <c r="E5291" i="6"/>
  <c r="F5291" i="6"/>
  <c r="E5292" i="6"/>
  <c r="F5292" i="6"/>
  <c r="E5293" i="6"/>
  <c r="F5293" i="6"/>
  <c r="E5294" i="6"/>
  <c r="F5294" i="6"/>
  <c r="E5295" i="6"/>
  <c r="F5295" i="6"/>
  <c r="E5296" i="6"/>
  <c r="F5296" i="6"/>
  <c r="E5297" i="6"/>
  <c r="F5297" i="6"/>
  <c r="E5298" i="6"/>
  <c r="F5298" i="6"/>
  <c r="E5299" i="6"/>
  <c r="F5299" i="6"/>
  <c r="E5300" i="6"/>
  <c r="F5300" i="6"/>
  <c r="E5301" i="6"/>
  <c r="F5301" i="6"/>
  <c r="E5302" i="6"/>
  <c r="F5302" i="6"/>
  <c r="E5303" i="6"/>
  <c r="F5303" i="6"/>
  <c r="E5304" i="6"/>
  <c r="F5304" i="6"/>
  <c r="E5305" i="6"/>
  <c r="F5305" i="6"/>
  <c r="E5306" i="6"/>
  <c r="F5306" i="6"/>
  <c r="E5331" i="6"/>
  <c r="F5331" i="6"/>
  <c r="E5332" i="6"/>
  <c r="F5332" i="6"/>
  <c r="E5333" i="6"/>
  <c r="F5333" i="6"/>
  <c r="E5334" i="6"/>
  <c r="F5334" i="6"/>
  <c r="E5335" i="6"/>
  <c r="F5335" i="6"/>
  <c r="E5336" i="6"/>
  <c r="F5336" i="6"/>
  <c r="E5337" i="6"/>
  <c r="F5337" i="6"/>
  <c r="E5338" i="6"/>
  <c r="F5338" i="6"/>
  <c r="E5339" i="6"/>
  <c r="F5339" i="6"/>
  <c r="E5340" i="6"/>
  <c r="F5340" i="6"/>
  <c r="E5341" i="6"/>
  <c r="F5341" i="6"/>
  <c r="E5342" i="6"/>
  <c r="F5342" i="6"/>
  <c r="E5343" i="6"/>
  <c r="F5343" i="6"/>
  <c r="E5344" i="6"/>
  <c r="F5344" i="6"/>
  <c r="E5345" i="6"/>
  <c r="F5345" i="6"/>
  <c r="E5346" i="6"/>
  <c r="F5346" i="6"/>
  <c r="E5347" i="6"/>
  <c r="F5347" i="6"/>
  <c r="E5348" i="6"/>
  <c r="F5348" i="6"/>
  <c r="E5349" i="6"/>
  <c r="F5349" i="6"/>
  <c r="E5350" i="6"/>
  <c r="F5350" i="6"/>
  <c r="E5351" i="6"/>
  <c r="F5351" i="6"/>
  <c r="E5352" i="6"/>
  <c r="F5352" i="6"/>
  <c r="E5353" i="6"/>
  <c r="F5353" i="6"/>
  <c r="E5354" i="6"/>
  <c r="F5354" i="6"/>
  <c r="E5379" i="6"/>
  <c r="F5379" i="6"/>
  <c r="E5380" i="6"/>
  <c r="F5380" i="6"/>
  <c r="E5381" i="6"/>
  <c r="F5381" i="6"/>
  <c r="E5382" i="6"/>
  <c r="F5382" i="6"/>
  <c r="E5383" i="6"/>
  <c r="F5383" i="6"/>
  <c r="E5384" i="6"/>
  <c r="F5384" i="6"/>
  <c r="E5385" i="6"/>
  <c r="F5385" i="6"/>
  <c r="E5386" i="6"/>
  <c r="F5386" i="6"/>
  <c r="E5387" i="6"/>
  <c r="F5387" i="6"/>
  <c r="E5388" i="6"/>
  <c r="F5388" i="6"/>
  <c r="E5389" i="6"/>
  <c r="F5389" i="6"/>
  <c r="E5390" i="6"/>
  <c r="F5390" i="6"/>
  <c r="E5391" i="6"/>
  <c r="F5391" i="6"/>
  <c r="E5392" i="6"/>
  <c r="F5392" i="6"/>
  <c r="E5393" i="6"/>
  <c r="F5393" i="6"/>
  <c r="E5394" i="6"/>
  <c r="F5394" i="6"/>
  <c r="E5395" i="6"/>
  <c r="F5395" i="6"/>
  <c r="E5396" i="6"/>
  <c r="F5396" i="6"/>
  <c r="E5397" i="6"/>
  <c r="F5397" i="6"/>
  <c r="E5398" i="6"/>
  <c r="F5398" i="6"/>
  <c r="E5399" i="6"/>
  <c r="F5399" i="6"/>
  <c r="E5400" i="6"/>
  <c r="F5400" i="6"/>
  <c r="E5401" i="6"/>
  <c r="F5401" i="6"/>
  <c r="E5402" i="6"/>
  <c r="F5402" i="6"/>
  <c r="E5427" i="6"/>
  <c r="F5427" i="6"/>
  <c r="E5428" i="6"/>
  <c r="F5428" i="6"/>
  <c r="E5429" i="6"/>
  <c r="F5429" i="6"/>
  <c r="E5430" i="6"/>
  <c r="F5430" i="6"/>
  <c r="E5431" i="6"/>
  <c r="F5431" i="6"/>
  <c r="E5432" i="6"/>
  <c r="F5432" i="6"/>
  <c r="E5433" i="6"/>
  <c r="F5433" i="6"/>
  <c r="E5434" i="6"/>
  <c r="F5434" i="6"/>
  <c r="E5435" i="6"/>
  <c r="F5435" i="6"/>
  <c r="E5436" i="6"/>
  <c r="F5436" i="6"/>
  <c r="E5437" i="6"/>
  <c r="F5437" i="6"/>
  <c r="E5438" i="6"/>
  <c r="F5438" i="6"/>
  <c r="E5439" i="6"/>
  <c r="F5439" i="6"/>
  <c r="E5440" i="6"/>
  <c r="F5440" i="6"/>
  <c r="E5441" i="6"/>
  <c r="F5441" i="6"/>
  <c r="E5442" i="6"/>
  <c r="F5442" i="6"/>
  <c r="E5443" i="6"/>
  <c r="F5443" i="6"/>
  <c r="E5444" i="6"/>
  <c r="F5444" i="6"/>
  <c r="E5445" i="6"/>
  <c r="F5445" i="6"/>
  <c r="E5446" i="6"/>
  <c r="F5446" i="6"/>
  <c r="E5447" i="6"/>
  <c r="F5447" i="6"/>
  <c r="E5448" i="6"/>
  <c r="F5448" i="6"/>
  <c r="E5449" i="6"/>
  <c r="F5449" i="6"/>
  <c r="E5450" i="6"/>
  <c r="F5450" i="6"/>
  <c r="E5475" i="6"/>
  <c r="F5475" i="6"/>
  <c r="E5476" i="6"/>
  <c r="F5476" i="6"/>
  <c r="E5477" i="6"/>
  <c r="F5477" i="6"/>
  <c r="E5478" i="6"/>
  <c r="F5478" i="6"/>
  <c r="E5479" i="6"/>
  <c r="F5479" i="6"/>
  <c r="E5480" i="6"/>
  <c r="F5480" i="6"/>
  <c r="E5481" i="6"/>
  <c r="F5481" i="6"/>
  <c r="E5482" i="6"/>
  <c r="F5482" i="6"/>
  <c r="E5483" i="6"/>
  <c r="F5483" i="6"/>
  <c r="E5484" i="6"/>
  <c r="F5484" i="6"/>
  <c r="E5485" i="6"/>
  <c r="F5485" i="6"/>
  <c r="E5486" i="6"/>
  <c r="F5486" i="6"/>
  <c r="E5487" i="6"/>
  <c r="F5487" i="6"/>
  <c r="E5488" i="6"/>
  <c r="F5488" i="6"/>
  <c r="E5489" i="6"/>
  <c r="F5489" i="6"/>
  <c r="E5490" i="6"/>
  <c r="F5490" i="6"/>
  <c r="E5491" i="6"/>
  <c r="F5491" i="6"/>
  <c r="E5492" i="6"/>
  <c r="F5492" i="6"/>
  <c r="E5493" i="6"/>
  <c r="F5493" i="6"/>
  <c r="E5494" i="6"/>
  <c r="F5494" i="6"/>
  <c r="E5495" i="6"/>
  <c r="F5495" i="6"/>
  <c r="E5496" i="6"/>
  <c r="F5496" i="6"/>
  <c r="E5497" i="6"/>
  <c r="F5497" i="6"/>
  <c r="E5498" i="6"/>
  <c r="F5498" i="6"/>
  <c r="E5523" i="6"/>
  <c r="F5523" i="6"/>
  <c r="E5524" i="6"/>
  <c r="F5524" i="6"/>
  <c r="E5525" i="6"/>
  <c r="F5525" i="6"/>
  <c r="E5526" i="6"/>
  <c r="F5526" i="6"/>
  <c r="E5527" i="6"/>
  <c r="F5527" i="6"/>
  <c r="E5528" i="6"/>
  <c r="F5528" i="6"/>
  <c r="E5529" i="6"/>
  <c r="F5529" i="6"/>
  <c r="E5530" i="6"/>
  <c r="F5530" i="6"/>
  <c r="E5531" i="6"/>
  <c r="F5531" i="6"/>
  <c r="E5532" i="6"/>
  <c r="F5532" i="6"/>
  <c r="E5533" i="6"/>
  <c r="F5533" i="6"/>
  <c r="E5534" i="6"/>
  <c r="F5534" i="6"/>
  <c r="E5535" i="6"/>
  <c r="F5535" i="6"/>
  <c r="E5536" i="6"/>
  <c r="F5536" i="6"/>
  <c r="E5537" i="6"/>
  <c r="F5537" i="6"/>
  <c r="E5538" i="6"/>
  <c r="F5538" i="6"/>
  <c r="E5539" i="6"/>
  <c r="F5539" i="6"/>
  <c r="E5540" i="6"/>
  <c r="F5540" i="6"/>
  <c r="E5541" i="6"/>
  <c r="F5541" i="6"/>
  <c r="E5542" i="6"/>
  <c r="F5542" i="6"/>
  <c r="E5543" i="6"/>
  <c r="F5543" i="6"/>
  <c r="E5544" i="6"/>
  <c r="F5544" i="6"/>
  <c r="E5545" i="6"/>
  <c r="F5545" i="6"/>
  <c r="E5546" i="6"/>
  <c r="F5546" i="6"/>
  <c r="E5571" i="6"/>
  <c r="F5571" i="6"/>
  <c r="E5572" i="6"/>
  <c r="F5572" i="6"/>
  <c r="E5573" i="6"/>
  <c r="F5573" i="6"/>
  <c r="E5574" i="6"/>
  <c r="F5574" i="6"/>
  <c r="E5575" i="6"/>
  <c r="F5575" i="6"/>
  <c r="E5576" i="6"/>
  <c r="F5576" i="6"/>
  <c r="E5577" i="6"/>
  <c r="F5577" i="6"/>
  <c r="E5578" i="6"/>
  <c r="F5578" i="6"/>
  <c r="E5579" i="6"/>
  <c r="F5579" i="6"/>
  <c r="E5580" i="6"/>
  <c r="F5580" i="6"/>
  <c r="E5581" i="6"/>
  <c r="F5581" i="6"/>
  <c r="E5582" i="6"/>
  <c r="F5582" i="6"/>
  <c r="E5583" i="6"/>
  <c r="F5583" i="6"/>
  <c r="E5584" i="6"/>
  <c r="F5584" i="6"/>
  <c r="E5585" i="6"/>
  <c r="F5585" i="6"/>
  <c r="E5586" i="6"/>
  <c r="F5586" i="6"/>
  <c r="E5587" i="6"/>
  <c r="F5587" i="6"/>
  <c r="E5588" i="6"/>
  <c r="F5588" i="6"/>
  <c r="E5589" i="6"/>
  <c r="F5589" i="6"/>
  <c r="E5590" i="6"/>
  <c r="F5590" i="6"/>
  <c r="E5591" i="6"/>
  <c r="F5591" i="6"/>
  <c r="E5592" i="6"/>
  <c r="F5592" i="6"/>
  <c r="E5593" i="6"/>
  <c r="F5593" i="6"/>
  <c r="E5594" i="6"/>
  <c r="F5594" i="6"/>
  <c r="E5619" i="6"/>
  <c r="F5619" i="6"/>
  <c r="E5620" i="6"/>
  <c r="F5620" i="6"/>
  <c r="E5621" i="6"/>
  <c r="F5621" i="6"/>
  <c r="E5622" i="6"/>
  <c r="F5622" i="6"/>
  <c r="E5623" i="6"/>
  <c r="F5623" i="6"/>
  <c r="E5624" i="6"/>
  <c r="F5624" i="6"/>
  <c r="E5625" i="6"/>
  <c r="F5625" i="6"/>
  <c r="E5626" i="6"/>
  <c r="F5626" i="6"/>
  <c r="E5627" i="6"/>
  <c r="F5627" i="6"/>
  <c r="E5628" i="6"/>
  <c r="F5628" i="6"/>
  <c r="E5629" i="6"/>
  <c r="F5629" i="6"/>
  <c r="E5630" i="6"/>
  <c r="F5630" i="6"/>
  <c r="E5631" i="6"/>
  <c r="F5631" i="6"/>
  <c r="E5632" i="6"/>
  <c r="F5632" i="6"/>
  <c r="E5633" i="6"/>
  <c r="F5633" i="6"/>
  <c r="E5634" i="6"/>
  <c r="F5634" i="6"/>
  <c r="E5635" i="6"/>
  <c r="F5635" i="6"/>
  <c r="E5636" i="6"/>
  <c r="F5636" i="6"/>
  <c r="E5637" i="6"/>
  <c r="F5637" i="6"/>
  <c r="E5638" i="6"/>
  <c r="F5638" i="6"/>
  <c r="E5639" i="6"/>
  <c r="F5639" i="6"/>
  <c r="E5640" i="6"/>
  <c r="F5640" i="6"/>
  <c r="E5641" i="6"/>
  <c r="F5641" i="6"/>
  <c r="E5642" i="6"/>
  <c r="F5642" i="6"/>
  <c r="E5667" i="6"/>
  <c r="F5667" i="6"/>
  <c r="E5668" i="6"/>
  <c r="F5668" i="6"/>
  <c r="E5669" i="6"/>
  <c r="F5669" i="6"/>
  <c r="E5670" i="6"/>
  <c r="F5670" i="6"/>
  <c r="E5671" i="6"/>
  <c r="F5671" i="6"/>
  <c r="E5672" i="6"/>
  <c r="F5672" i="6"/>
  <c r="E5673" i="6"/>
  <c r="F5673" i="6"/>
  <c r="E5674" i="6"/>
  <c r="F5674" i="6"/>
  <c r="E5675" i="6"/>
  <c r="F5675" i="6"/>
  <c r="E5676" i="6"/>
  <c r="F5676" i="6"/>
  <c r="E5677" i="6"/>
  <c r="F5677" i="6"/>
  <c r="E5678" i="6"/>
  <c r="F5678" i="6"/>
  <c r="E5679" i="6"/>
  <c r="F5679" i="6"/>
  <c r="E5680" i="6"/>
  <c r="F5680" i="6"/>
  <c r="E5681" i="6"/>
  <c r="F5681" i="6"/>
  <c r="E5682" i="6"/>
  <c r="F5682" i="6"/>
  <c r="E5683" i="6"/>
  <c r="F5683" i="6"/>
  <c r="E5684" i="6"/>
  <c r="F5684" i="6"/>
  <c r="E5685" i="6"/>
  <c r="F5685" i="6"/>
  <c r="E5686" i="6"/>
  <c r="F5686" i="6"/>
  <c r="E5687" i="6"/>
  <c r="F5687" i="6"/>
  <c r="E5688" i="6"/>
  <c r="F5688" i="6"/>
  <c r="E5689" i="6"/>
  <c r="F5689" i="6"/>
  <c r="E5690" i="6"/>
  <c r="F5690" i="6"/>
  <c r="E5715" i="6"/>
  <c r="F5715" i="6"/>
  <c r="E5716" i="6"/>
  <c r="F5716" i="6"/>
  <c r="E5717" i="6"/>
  <c r="F5717" i="6"/>
  <c r="E5718" i="6"/>
  <c r="F5718" i="6"/>
  <c r="E5719" i="6"/>
  <c r="F5719" i="6"/>
  <c r="E5720" i="6"/>
  <c r="F5720" i="6"/>
  <c r="E5721" i="6"/>
  <c r="F5721" i="6"/>
  <c r="E5722" i="6"/>
  <c r="F5722" i="6"/>
  <c r="E5723" i="6"/>
  <c r="F5723" i="6"/>
  <c r="E5724" i="6"/>
  <c r="F5724" i="6"/>
  <c r="E5725" i="6"/>
  <c r="F5725" i="6"/>
  <c r="E5726" i="6"/>
  <c r="F5726" i="6"/>
  <c r="E5727" i="6"/>
  <c r="F5727" i="6"/>
  <c r="E5728" i="6"/>
  <c r="F5728" i="6"/>
  <c r="E5729" i="6"/>
  <c r="F5729" i="6"/>
  <c r="E5730" i="6"/>
  <c r="F5730" i="6"/>
  <c r="E5731" i="6"/>
  <c r="F5731" i="6"/>
  <c r="E5732" i="6"/>
  <c r="F5732" i="6"/>
  <c r="E5733" i="6"/>
  <c r="F5733" i="6"/>
  <c r="E5734" i="6"/>
  <c r="F5734" i="6"/>
  <c r="E5735" i="6"/>
  <c r="F5735" i="6"/>
  <c r="E5736" i="6"/>
  <c r="F5736" i="6"/>
  <c r="E5737" i="6"/>
  <c r="F5737" i="6"/>
  <c r="E5738" i="6"/>
  <c r="F5738" i="6"/>
  <c r="E5763" i="6"/>
  <c r="F5763" i="6"/>
  <c r="E5764" i="6"/>
  <c r="F5764" i="6"/>
  <c r="E5765" i="6"/>
  <c r="F5765" i="6"/>
  <c r="E5766" i="6"/>
  <c r="F5766" i="6"/>
  <c r="E5767" i="6"/>
  <c r="F5767" i="6"/>
  <c r="E5768" i="6"/>
  <c r="F5768" i="6"/>
  <c r="E5769" i="6"/>
  <c r="F5769" i="6"/>
  <c r="E5770" i="6"/>
  <c r="F5770" i="6"/>
  <c r="E5771" i="6"/>
  <c r="F5771" i="6"/>
  <c r="E5772" i="6"/>
  <c r="F5772" i="6"/>
  <c r="E5773" i="6"/>
  <c r="F5773" i="6"/>
  <c r="E5774" i="6"/>
  <c r="F5774" i="6"/>
  <c r="E5775" i="6"/>
  <c r="F5775" i="6"/>
  <c r="E5776" i="6"/>
  <c r="F5776" i="6"/>
  <c r="E5777" i="6"/>
  <c r="F5777" i="6"/>
  <c r="E5778" i="6"/>
  <c r="F5778" i="6"/>
  <c r="E5779" i="6"/>
  <c r="F5779" i="6"/>
  <c r="E5780" i="6"/>
  <c r="F5780" i="6"/>
  <c r="E5781" i="6"/>
  <c r="F5781" i="6"/>
  <c r="E5782" i="6"/>
  <c r="F5782" i="6"/>
  <c r="E5783" i="6"/>
  <c r="F5783" i="6"/>
  <c r="E5784" i="6"/>
  <c r="F5784" i="6"/>
  <c r="E5785" i="6"/>
  <c r="F5785" i="6"/>
  <c r="E5786" i="6"/>
  <c r="F5786" i="6"/>
  <c r="E5811" i="6"/>
  <c r="F5811" i="6"/>
  <c r="E5812" i="6"/>
  <c r="F5812" i="6"/>
  <c r="E5813" i="6"/>
  <c r="F5813" i="6"/>
  <c r="E5814" i="6"/>
  <c r="F5814" i="6"/>
  <c r="E5815" i="6"/>
  <c r="F5815" i="6"/>
  <c r="E5816" i="6"/>
  <c r="F5816" i="6"/>
  <c r="E5817" i="6"/>
  <c r="F5817" i="6"/>
  <c r="E5818" i="6"/>
  <c r="F5818" i="6"/>
  <c r="E5819" i="6"/>
  <c r="F5819" i="6"/>
  <c r="E5820" i="6"/>
  <c r="F5820" i="6"/>
  <c r="E5821" i="6"/>
  <c r="F5821" i="6"/>
  <c r="E5822" i="6"/>
  <c r="F5822" i="6"/>
  <c r="E5823" i="6"/>
  <c r="F5823" i="6"/>
  <c r="E5824" i="6"/>
  <c r="F5824" i="6"/>
  <c r="E5825" i="6"/>
  <c r="F5825" i="6"/>
  <c r="E5826" i="6"/>
  <c r="F5826" i="6"/>
  <c r="E5827" i="6"/>
  <c r="F5827" i="6"/>
  <c r="E5828" i="6"/>
  <c r="F5828" i="6"/>
  <c r="E5829" i="6"/>
  <c r="F5829" i="6"/>
  <c r="E5830" i="6"/>
  <c r="F5830" i="6"/>
  <c r="E5831" i="6"/>
  <c r="F5831" i="6"/>
  <c r="E5832" i="6"/>
  <c r="F5832" i="6"/>
  <c r="E5833" i="6"/>
  <c r="F5833" i="6"/>
  <c r="E5834" i="6"/>
  <c r="F5834" i="6"/>
  <c r="E5859" i="6"/>
  <c r="F5859" i="6"/>
  <c r="E5860" i="6"/>
  <c r="F5860" i="6"/>
  <c r="E5861" i="6"/>
  <c r="F5861" i="6"/>
  <c r="E5862" i="6"/>
  <c r="F5862" i="6"/>
  <c r="E5863" i="6"/>
  <c r="F5863" i="6"/>
  <c r="E5864" i="6"/>
  <c r="F5864" i="6"/>
  <c r="E5865" i="6"/>
  <c r="F5865" i="6"/>
  <c r="E5866" i="6"/>
  <c r="F5866" i="6"/>
  <c r="E5867" i="6"/>
  <c r="F5867" i="6"/>
  <c r="E5868" i="6"/>
  <c r="F5868" i="6"/>
  <c r="E5869" i="6"/>
  <c r="F5869" i="6"/>
  <c r="E5870" i="6"/>
  <c r="F5870" i="6"/>
  <c r="E5871" i="6"/>
  <c r="F5871" i="6"/>
  <c r="E5872" i="6"/>
  <c r="F5872" i="6"/>
  <c r="E5873" i="6"/>
  <c r="F5873" i="6"/>
  <c r="E5874" i="6"/>
  <c r="F5874" i="6"/>
  <c r="E5875" i="6"/>
  <c r="F5875" i="6"/>
  <c r="E5876" i="6"/>
  <c r="F5876" i="6"/>
  <c r="E5877" i="6"/>
  <c r="F5877" i="6"/>
  <c r="E5878" i="6"/>
  <c r="F5878" i="6"/>
  <c r="E5879" i="6"/>
  <c r="F5879" i="6"/>
  <c r="E5880" i="6"/>
  <c r="F5880" i="6"/>
  <c r="E5881" i="6"/>
  <c r="F5881" i="6"/>
  <c r="E5882" i="6"/>
  <c r="F5882" i="6"/>
  <c r="E5907" i="6"/>
  <c r="F5907" i="6"/>
  <c r="E5908" i="6"/>
  <c r="F5908" i="6"/>
  <c r="E5909" i="6"/>
  <c r="F5909" i="6"/>
  <c r="E5910" i="6"/>
  <c r="F5910" i="6"/>
  <c r="E5911" i="6"/>
  <c r="F5911" i="6"/>
  <c r="E5912" i="6"/>
  <c r="F5912" i="6"/>
  <c r="E5913" i="6"/>
  <c r="F5913" i="6"/>
  <c r="E5914" i="6"/>
  <c r="F5914" i="6"/>
  <c r="E5915" i="6"/>
  <c r="F5915" i="6"/>
  <c r="E5916" i="6"/>
  <c r="F5916" i="6"/>
  <c r="E5917" i="6"/>
  <c r="F5917" i="6"/>
  <c r="E5918" i="6"/>
  <c r="F5918" i="6"/>
  <c r="E5919" i="6"/>
  <c r="F5919" i="6"/>
  <c r="E5920" i="6"/>
  <c r="F5920" i="6"/>
  <c r="E5921" i="6"/>
  <c r="F5921" i="6"/>
  <c r="E5922" i="6"/>
  <c r="F5922" i="6"/>
  <c r="E5923" i="6"/>
  <c r="F5923" i="6"/>
  <c r="E5924" i="6"/>
  <c r="F5924" i="6"/>
  <c r="E5925" i="6"/>
  <c r="F5925" i="6"/>
  <c r="E5926" i="6"/>
  <c r="F5926" i="6"/>
  <c r="E5927" i="6"/>
  <c r="F5927" i="6"/>
  <c r="E5928" i="6"/>
  <c r="F5928" i="6"/>
  <c r="E5929" i="6"/>
  <c r="F5929" i="6"/>
  <c r="E5930" i="6"/>
  <c r="F5930" i="6"/>
  <c r="E5955" i="6"/>
  <c r="F5955" i="6"/>
  <c r="E5956" i="6"/>
  <c r="F5956" i="6"/>
  <c r="E5957" i="6"/>
  <c r="F5957" i="6"/>
  <c r="E5958" i="6"/>
  <c r="F5958" i="6"/>
  <c r="E5959" i="6"/>
  <c r="F5959" i="6"/>
  <c r="E5960" i="6"/>
  <c r="F5960" i="6"/>
  <c r="E5961" i="6"/>
  <c r="F5961" i="6"/>
  <c r="E5962" i="6"/>
  <c r="F5962" i="6"/>
  <c r="E5963" i="6"/>
  <c r="F5963" i="6"/>
  <c r="E5964" i="6"/>
  <c r="F5964" i="6"/>
  <c r="E5965" i="6"/>
  <c r="F5965" i="6"/>
  <c r="E5966" i="6"/>
  <c r="F5966" i="6"/>
  <c r="E5967" i="6"/>
  <c r="F5967" i="6"/>
  <c r="E5968" i="6"/>
  <c r="F5968" i="6"/>
  <c r="E5969" i="6"/>
  <c r="F5969" i="6"/>
  <c r="E5970" i="6"/>
  <c r="F5970" i="6"/>
  <c r="E5971" i="6"/>
  <c r="F5971" i="6"/>
  <c r="E5972" i="6"/>
  <c r="F5972" i="6"/>
  <c r="E5973" i="6"/>
  <c r="F5973" i="6"/>
  <c r="E5974" i="6"/>
  <c r="F5974" i="6"/>
  <c r="E5975" i="6"/>
  <c r="F5975" i="6"/>
  <c r="E5976" i="6"/>
  <c r="F5976" i="6"/>
  <c r="E5977" i="6"/>
  <c r="F5977" i="6"/>
  <c r="E5978" i="6"/>
  <c r="F5978" i="6"/>
  <c r="E6003" i="6"/>
  <c r="F6003" i="6"/>
  <c r="E6004" i="6"/>
  <c r="F6004" i="6"/>
  <c r="E6005" i="6"/>
  <c r="F6005" i="6"/>
  <c r="E6006" i="6"/>
  <c r="F6006" i="6"/>
  <c r="E6007" i="6"/>
  <c r="F6007" i="6"/>
  <c r="E6008" i="6"/>
  <c r="F6008" i="6"/>
  <c r="E6009" i="6"/>
  <c r="F6009" i="6"/>
  <c r="E6010" i="6"/>
  <c r="F6010" i="6"/>
  <c r="E6011" i="6"/>
  <c r="F6011" i="6"/>
  <c r="E6012" i="6"/>
  <c r="F6012" i="6"/>
  <c r="E6013" i="6"/>
  <c r="F6013" i="6"/>
  <c r="E6014" i="6"/>
  <c r="F6014" i="6"/>
  <c r="E6015" i="6"/>
  <c r="F6015" i="6"/>
  <c r="E6016" i="6"/>
  <c r="F6016" i="6"/>
  <c r="E6017" i="6"/>
  <c r="F6017" i="6"/>
  <c r="E6018" i="6"/>
  <c r="F6018" i="6"/>
  <c r="E6019" i="6"/>
  <c r="F6019" i="6"/>
  <c r="E6020" i="6"/>
  <c r="F6020" i="6"/>
  <c r="E6021" i="6"/>
  <c r="F6021" i="6"/>
  <c r="E6022" i="6"/>
  <c r="F6022" i="6"/>
  <c r="E6023" i="6"/>
  <c r="F6023" i="6"/>
  <c r="E6024" i="6"/>
  <c r="F6024" i="6"/>
  <c r="E6025" i="6"/>
  <c r="F6025" i="6"/>
  <c r="E6026" i="6"/>
  <c r="F6026" i="6"/>
  <c r="E6051" i="6"/>
  <c r="F6051" i="6"/>
  <c r="E6052" i="6"/>
  <c r="F6052" i="6"/>
  <c r="E6053" i="6"/>
  <c r="F6053" i="6"/>
  <c r="E6054" i="6"/>
  <c r="F6054" i="6"/>
  <c r="E6055" i="6"/>
  <c r="F6055" i="6"/>
  <c r="E6056" i="6"/>
  <c r="F6056" i="6"/>
  <c r="E6057" i="6"/>
  <c r="F6057" i="6"/>
  <c r="E6058" i="6"/>
  <c r="F6058" i="6"/>
  <c r="E6059" i="6"/>
  <c r="F6059" i="6"/>
  <c r="E6060" i="6"/>
  <c r="F6060" i="6"/>
  <c r="E6061" i="6"/>
  <c r="F6061" i="6"/>
  <c r="E6062" i="6"/>
  <c r="F6062" i="6"/>
  <c r="E6063" i="6"/>
  <c r="F6063" i="6"/>
  <c r="E6064" i="6"/>
  <c r="F6064" i="6"/>
  <c r="E6065" i="6"/>
  <c r="F6065" i="6"/>
  <c r="E6066" i="6"/>
  <c r="F6066" i="6"/>
  <c r="E6067" i="6"/>
  <c r="F6067" i="6"/>
  <c r="E6068" i="6"/>
  <c r="F6068" i="6"/>
  <c r="E6069" i="6"/>
  <c r="F6069" i="6"/>
  <c r="E6070" i="6"/>
  <c r="F6070" i="6"/>
  <c r="E6071" i="6"/>
  <c r="F6071" i="6"/>
  <c r="E6072" i="6"/>
  <c r="F6072" i="6"/>
  <c r="E6073" i="6"/>
  <c r="F6073" i="6"/>
  <c r="E6074" i="6"/>
  <c r="F6074" i="6"/>
  <c r="E6099" i="6"/>
  <c r="F6099" i="6"/>
  <c r="E6100" i="6"/>
  <c r="F6100" i="6"/>
  <c r="E6101" i="6"/>
  <c r="F6101" i="6"/>
  <c r="E6102" i="6"/>
  <c r="F6102" i="6"/>
  <c r="E6103" i="6"/>
  <c r="F6103" i="6"/>
  <c r="E6104" i="6"/>
  <c r="F6104" i="6"/>
  <c r="E6105" i="6"/>
  <c r="F6105" i="6"/>
  <c r="E6106" i="6"/>
  <c r="F6106" i="6"/>
  <c r="E6107" i="6"/>
  <c r="F6107" i="6"/>
  <c r="E6108" i="6"/>
  <c r="F6108" i="6"/>
  <c r="E6109" i="6"/>
  <c r="F6109" i="6"/>
  <c r="E6110" i="6"/>
  <c r="F6110" i="6"/>
  <c r="E6111" i="6"/>
  <c r="F6111" i="6"/>
  <c r="E6112" i="6"/>
  <c r="F6112" i="6"/>
  <c r="E6113" i="6"/>
  <c r="F6113" i="6"/>
  <c r="E6114" i="6"/>
  <c r="F6114" i="6"/>
  <c r="E6115" i="6"/>
  <c r="F6115" i="6"/>
  <c r="E6116" i="6"/>
  <c r="F6116" i="6"/>
  <c r="E6117" i="6"/>
  <c r="F6117" i="6"/>
  <c r="E6118" i="6"/>
  <c r="F6118" i="6"/>
  <c r="E6119" i="6"/>
  <c r="F6119" i="6"/>
  <c r="E6120" i="6"/>
  <c r="F6120" i="6"/>
  <c r="E6121" i="6"/>
  <c r="F6121" i="6"/>
  <c r="E6122" i="6"/>
  <c r="F6122" i="6"/>
  <c r="E6147" i="6"/>
  <c r="F6147" i="6"/>
  <c r="E6148" i="6"/>
  <c r="F6148" i="6"/>
  <c r="E6149" i="6"/>
  <c r="F6149" i="6"/>
  <c r="E6150" i="6"/>
  <c r="F6150" i="6"/>
  <c r="E6151" i="6"/>
  <c r="F6151" i="6"/>
  <c r="E6152" i="6"/>
  <c r="F6152" i="6"/>
  <c r="E6153" i="6"/>
  <c r="F6153" i="6"/>
  <c r="E6154" i="6"/>
  <c r="F6154" i="6"/>
  <c r="E6155" i="6"/>
  <c r="F6155" i="6"/>
  <c r="E6156" i="6"/>
  <c r="F6156" i="6"/>
  <c r="E6157" i="6"/>
  <c r="F6157" i="6"/>
  <c r="E6158" i="6"/>
  <c r="F6158" i="6"/>
  <c r="E6159" i="6"/>
  <c r="F6159" i="6"/>
  <c r="E6160" i="6"/>
  <c r="F6160" i="6"/>
  <c r="E6161" i="6"/>
  <c r="F6161" i="6"/>
  <c r="E6162" i="6"/>
  <c r="F6162" i="6"/>
  <c r="E6163" i="6"/>
  <c r="F6163" i="6"/>
  <c r="E6164" i="6"/>
  <c r="F6164" i="6"/>
  <c r="E6165" i="6"/>
  <c r="F6165" i="6"/>
  <c r="E6166" i="6"/>
  <c r="F6166" i="6"/>
  <c r="E6167" i="6"/>
  <c r="F6167" i="6"/>
  <c r="E6168" i="6"/>
  <c r="F6168" i="6"/>
  <c r="E6169" i="6"/>
  <c r="F6169" i="6"/>
  <c r="E6170" i="6"/>
  <c r="F6170" i="6"/>
  <c r="E6195" i="6"/>
  <c r="F6195" i="6"/>
  <c r="E6196" i="6"/>
  <c r="F6196" i="6"/>
  <c r="E6197" i="6"/>
  <c r="F6197" i="6"/>
  <c r="E6198" i="6"/>
  <c r="F6198" i="6"/>
  <c r="E6199" i="6"/>
  <c r="F6199" i="6"/>
  <c r="E6200" i="6"/>
  <c r="F6200" i="6"/>
  <c r="E6201" i="6"/>
  <c r="F6201" i="6"/>
  <c r="E6202" i="6"/>
  <c r="F6202" i="6"/>
  <c r="E6203" i="6"/>
  <c r="F6203" i="6"/>
  <c r="E6204" i="6"/>
  <c r="F6204" i="6"/>
  <c r="E6205" i="6"/>
  <c r="F6205" i="6"/>
  <c r="E6206" i="6"/>
  <c r="F6206" i="6"/>
  <c r="E6207" i="6"/>
  <c r="F6207" i="6"/>
  <c r="E6208" i="6"/>
  <c r="F6208" i="6"/>
  <c r="E6209" i="6"/>
  <c r="F6209" i="6"/>
  <c r="E6210" i="6"/>
  <c r="F6210" i="6"/>
  <c r="E6211" i="6"/>
  <c r="F6211" i="6"/>
  <c r="E6212" i="6"/>
  <c r="F6212" i="6"/>
  <c r="E6213" i="6"/>
  <c r="F6213" i="6"/>
  <c r="E6214" i="6"/>
  <c r="F6214" i="6"/>
  <c r="E6215" i="6"/>
  <c r="F6215" i="6"/>
  <c r="E6216" i="6"/>
  <c r="F6216" i="6"/>
  <c r="E6217" i="6"/>
  <c r="F6217" i="6"/>
  <c r="E6218" i="6"/>
  <c r="F6218" i="6"/>
  <c r="E6243" i="6"/>
  <c r="F6243" i="6"/>
  <c r="E6244" i="6"/>
  <c r="F6244" i="6"/>
  <c r="E6245" i="6"/>
  <c r="F6245" i="6"/>
  <c r="E6246" i="6"/>
  <c r="F6246" i="6"/>
  <c r="E6247" i="6"/>
  <c r="F6247" i="6"/>
  <c r="E6248" i="6"/>
  <c r="F6248" i="6"/>
  <c r="E6249" i="6"/>
  <c r="F6249" i="6"/>
  <c r="E6250" i="6"/>
  <c r="F6250" i="6"/>
  <c r="E6251" i="6"/>
  <c r="F6251" i="6"/>
  <c r="E6252" i="6"/>
  <c r="F6252" i="6"/>
  <c r="E6253" i="6"/>
  <c r="F6253" i="6"/>
  <c r="E6254" i="6"/>
  <c r="F6254" i="6"/>
  <c r="E6255" i="6"/>
  <c r="F6255" i="6"/>
  <c r="E6256" i="6"/>
  <c r="F6256" i="6"/>
  <c r="E6257" i="6"/>
  <c r="F6257" i="6"/>
  <c r="E6258" i="6"/>
  <c r="F6258" i="6"/>
  <c r="E6259" i="6"/>
  <c r="F6259" i="6"/>
  <c r="E6260" i="6"/>
  <c r="F6260" i="6"/>
  <c r="E6261" i="6"/>
  <c r="F6261" i="6"/>
  <c r="E6262" i="6"/>
  <c r="F6262" i="6"/>
  <c r="E6263" i="6"/>
  <c r="F6263" i="6"/>
  <c r="E6264" i="6"/>
  <c r="F6264" i="6"/>
  <c r="E6265" i="6"/>
  <c r="F6265" i="6"/>
  <c r="E6266" i="6"/>
  <c r="F6266" i="6"/>
  <c r="E6291" i="6"/>
  <c r="F6291" i="6"/>
  <c r="E6292" i="6"/>
  <c r="F6292" i="6"/>
  <c r="E6293" i="6"/>
  <c r="F6293" i="6"/>
  <c r="E6294" i="6"/>
  <c r="F6294" i="6"/>
  <c r="E6295" i="6"/>
  <c r="F6295" i="6"/>
  <c r="E6296" i="6"/>
  <c r="F6296" i="6"/>
  <c r="E6297" i="6"/>
  <c r="F6297" i="6"/>
  <c r="E6298" i="6"/>
  <c r="F6298" i="6"/>
  <c r="E6299" i="6"/>
  <c r="F6299" i="6"/>
  <c r="E6300" i="6"/>
  <c r="F6300" i="6"/>
  <c r="E6301" i="6"/>
  <c r="F6301" i="6"/>
  <c r="E6302" i="6"/>
  <c r="F6302" i="6"/>
  <c r="E6303" i="6"/>
  <c r="F6303" i="6"/>
  <c r="E6304" i="6"/>
  <c r="F6304" i="6"/>
  <c r="E6305" i="6"/>
  <c r="F6305" i="6"/>
  <c r="E6306" i="6"/>
  <c r="F6306" i="6"/>
  <c r="E6307" i="6"/>
  <c r="F6307" i="6"/>
  <c r="E6308" i="6"/>
  <c r="F6308" i="6"/>
  <c r="E6309" i="6"/>
  <c r="F6309" i="6"/>
  <c r="E6310" i="6"/>
  <c r="F6310" i="6"/>
  <c r="E6311" i="6"/>
  <c r="F6311" i="6"/>
  <c r="E6312" i="6"/>
  <c r="F6312" i="6"/>
  <c r="E6313" i="6"/>
  <c r="F6313" i="6"/>
  <c r="E6314" i="6"/>
  <c r="F6314" i="6"/>
  <c r="E6339" i="6"/>
  <c r="F6339" i="6"/>
  <c r="E6340" i="6"/>
  <c r="F6340" i="6"/>
  <c r="E6341" i="6"/>
  <c r="F6341" i="6"/>
  <c r="E6342" i="6"/>
  <c r="F6342" i="6"/>
  <c r="E6343" i="6"/>
  <c r="F6343" i="6"/>
  <c r="E6344" i="6"/>
  <c r="F6344" i="6"/>
  <c r="E6345" i="6"/>
  <c r="F6345" i="6"/>
  <c r="E6346" i="6"/>
  <c r="F6346" i="6"/>
  <c r="E6347" i="6"/>
  <c r="F6347" i="6"/>
  <c r="E6348" i="6"/>
  <c r="F6348" i="6"/>
  <c r="E6349" i="6"/>
  <c r="F6349" i="6"/>
  <c r="E6350" i="6"/>
  <c r="F6350" i="6"/>
  <c r="E6351" i="6"/>
  <c r="F6351" i="6"/>
  <c r="E6352" i="6"/>
  <c r="F6352" i="6"/>
  <c r="E6353" i="6"/>
  <c r="F6353" i="6"/>
  <c r="E6354" i="6"/>
  <c r="F6354" i="6"/>
  <c r="E6355" i="6"/>
  <c r="F6355" i="6"/>
  <c r="E6356" i="6"/>
  <c r="F6356" i="6"/>
  <c r="E6357" i="6"/>
  <c r="F6357" i="6"/>
  <c r="E6358" i="6"/>
  <c r="F6358" i="6"/>
  <c r="E6359" i="6"/>
  <c r="F6359" i="6"/>
  <c r="E6360" i="6"/>
  <c r="F6360" i="6"/>
  <c r="E6361" i="6"/>
  <c r="F6361" i="6"/>
  <c r="E6362" i="6"/>
  <c r="F6362" i="6"/>
  <c r="E6387" i="6"/>
  <c r="F6387" i="6"/>
  <c r="E6388" i="6"/>
  <c r="F6388" i="6"/>
  <c r="E6389" i="6"/>
  <c r="F6389" i="6"/>
  <c r="E6390" i="6"/>
  <c r="F6390" i="6"/>
  <c r="E6391" i="6"/>
  <c r="F6391" i="6"/>
  <c r="E6392" i="6"/>
  <c r="F6392" i="6"/>
  <c r="E6393" i="6"/>
  <c r="F6393" i="6"/>
  <c r="E6394" i="6"/>
  <c r="F6394" i="6"/>
  <c r="E6395" i="6"/>
  <c r="F6395" i="6"/>
  <c r="E6396" i="6"/>
  <c r="F6396" i="6"/>
  <c r="E6397" i="6"/>
  <c r="F6397" i="6"/>
  <c r="E6398" i="6"/>
  <c r="F6398" i="6"/>
  <c r="E6399" i="6"/>
  <c r="F6399" i="6"/>
  <c r="E6400" i="6"/>
  <c r="F6400" i="6"/>
  <c r="E6401" i="6"/>
  <c r="F6401" i="6"/>
  <c r="E6402" i="6"/>
  <c r="F6402" i="6"/>
  <c r="E6403" i="6"/>
  <c r="F6403" i="6"/>
  <c r="E6404" i="6"/>
  <c r="F6404" i="6"/>
  <c r="E6405" i="6"/>
  <c r="F6405" i="6"/>
  <c r="E6406" i="6"/>
  <c r="F6406" i="6"/>
  <c r="E6407" i="6"/>
  <c r="F6407" i="6"/>
  <c r="E6408" i="6"/>
  <c r="F6408" i="6"/>
  <c r="E6409" i="6"/>
  <c r="F6409" i="6"/>
  <c r="E6410" i="6"/>
  <c r="F6410" i="6"/>
  <c r="E6435" i="6"/>
  <c r="F6435" i="6"/>
  <c r="E6436" i="6"/>
  <c r="F6436" i="6"/>
  <c r="E6437" i="6"/>
  <c r="F6437" i="6"/>
  <c r="E6438" i="6"/>
  <c r="F6438" i="6"/>
  <c r="E6439" i="6"/>
  <c r="F6439" i="6"/>
  <c r="E6440" i="6"/>
  <c r="F6440" i="6"/>
  <c r="E6441" i="6"/>
  <c r="F6441" i="6"/>
  <c r="E6442" i="6"/>
  <c r="F6442" i="6"/>
  <c r="E6443" i="6"/>
  <c r="F6443" i="6"/>
  <c r="E6444" i="6"/>
  <c r="F6444" i="6"/>
  <c r="E6445" i="6"/>
  <c r="F6445" i="6"/>
  <c r="E6446" i="6"/>
  <c r="F6446" i="6"/>
  <c r="E6447" i="6"/>
  <c r="F6447" i="6"/>
  <c r="E6448" i="6"/>
  <c r="F6448" i="6"/>
  <c r="E6449" i="6"/>
  <c r="F6449" i="6"/>
  <c r="E6450" i="6"/>
  <c r="F6450" i="6"/>
  <c r="E6451" i="6"/>
  <c r="F6451" i="6"/>
  <c r="E6452" i="6"/>
  <c r="F6452" i="6"/>
  <c r="E6453" i="6"/>
  <c r="F6453" i="6"/>
  <c r="E6454" i="6"/>
  <c r="F6454" i="6"/>
  <c r="E6455" i="6"/>
  <c r="F6455" i="6"/>
  <c r="E6456" i="6"/>
  <c r="F6456" i="6"/>
  <c r="E6457" i="6"/>
  <c r="F6457" i="6"/>
  <c r="E6458" i="6"/>
  <c r="F6458" i="6"/>
  <c r="E6483" i="6"/>
  <c r="F6483" i="6"/>
  <c r="E6484" i="6"/>
  <c r="F6484" i="6"/>
  <c r="E6485" i="6"/>
  <c r="F6485" i="6"/>
  <c r="E6486" i="6"/>
  <c r="F6486" i="6"/>
  <c r="E6487" i="6"/>
  <c r="F6487" i="6"/>
  <c r="E6488" i="6"/>
  <c r="F6488" i="6"/>
  <c r="E6489" i="6"/>
  <c r="F6489" i="6"/>
  <c r="E6490" i="6"/>
  <c r="F6490" i="6"/>
  <c r="E6491" i="6"/>
  <c r="F6491" i="6"/>
  <c r="E6492" i="6"/>
  <c r="F6492" i="6"/>
  <c r="E6493" i="6"/>
  <c r="F6493" i="6"/>
  <c r="E6494" i="6"/>
  <c r="F6494" i="6"/>
  <c r="E6495" i="6"/>
  <c r="F6495" i="6"/>
  <c r="E6496" i="6"/>
  <c r="F6496" i="6"/>
  <c r="E6497" i="6"/>
  <c r="F6497" i="6"/>
  <c r="E6498" i="6"/>
  <c r="F6498" i="6"/>
  <c r="E6499" i="6"/>
  <c r="F6499" i="6"/>
  <c r="E6500" i="6"/>
  <c r="F6500" i="6"/>
  <c r="E6501" i="6"/>
  <c r="F6501" i="6"/>
  <c r="E6502" i="6"/>
  <c r="F6502" i="6"/>
  <c r="E6503" i="6"/>
  <c r="F6503" i="6"/>
  <c r="E6504" i="6"/>
  <c r="F6504" i="6"/>
  <c r="E6505" i="6"/>
  <c r="F6505" i="6"/>
  <c r="E6506" i="6"/>
  <c r="F6506" i="6"/>
  <c r="E6531" i="6"/>
  <c r="F6531" i="6"/>
  <c r="E6532" i="6"/>
  <c r="F6532" i="6"/>
  <c r="E6533" i="6"/>
  <c r="F6533" i="6"/>
  <c r="E6534" i="6"/>
  <c r="F6534" i="6"/>
  <c r="E6535" i="6"/>
  <c r="F6535" i="6"/>
  <c r="E6536" i="6"/>
  <c r="F6536" i="6"/>
  <c r="E6537" i="6"/>
  <c r="F6537" i="6"/>
  <c r="E6538" i="6"/>
  <c r="F6538" i="6"/>
  <c r="E6539" i="6"/>
  <c r="F6539" i="6"/>
  <c r="E6540" i="6"/>
  <c r="F6540" i="6"/>
  <c r="E6541" i="6"/>
  <c r="F6541" i="6"/>
  <c r="E6542" i="6"/>
  <c r="F6542" i="6"/>
  <c r="E6543" i="6"/>
  <c r="F6543" i="6"/>
  <c r="E6544" i="6"/>
  <c r="F6544" i="6"/>
  <c r="E6545" i="6"/>
  <c r="F6545" i="6"/>
  <c r="E6546" i="6"/>
  <c r="F6546" i="6"/>
  <c r="E6547" i="6"/>
  <c r="F6547" i="6"/>
  <c r="E6548" i="6"/>
  <c r="F6548" i="6"/>
  <c r="E6549" i="6"/>
  <c r="F6549" i="6"/>
  <c r="E6550" i="6"/>
  <c r="F6550" i="6"/>
  <c r="E6551" i="6"/>
  <c r="F6551" i="6"/>
  <c r="E6552" i="6"/>
  <c r="F6552" i="6"/>
  <c r="E6553" i="6"/>
  <c r="F6553" i="6"/>
  <c r="E6554" i="6"/>
  <c r="F6554" i="6"/>
  <c r="E6579" i="6"/>
  <c r="F6579" i="6"/>
  <c r="E6580" i="6"/>
  <c r="F6580" i="6"/>
  <c r="E6581" i="6"/>
  <c r="F6581" i="6"/>
  <c r="E6582" i="6"/>
  <c r="F6582" i="6"/>
  <c r="E6583" i="6"/>
  <c r="F6583" i="6"/>
  <c r="E6584" i="6"/>
  <c r="F6584" i="6"/>
  <c r="E6585" i="6"/>
  <c r="F6585" i="6"/>
  <c r="E6586" i="6"/>
  <c r="F6586" i="6"/>
  <c r="E6587" i="6"/>
  <c r="F6587" i="6"/>
  <c r="E6588" i="6"/>
  <c r="F6588" i="6"/>
  <c r="E6589" i="6"/>
  <c r="F6589" i="6"/>
  <c r="E6590" i="6"/>
  <c r="F6590" i="6"/>
  <c r="E6591" i="6"/>
  <c r="F6591" i="6"/>
  <c r="E6592" i="6"/>
  <c r="F6592" i="6"/>
  <c r="E6593" i="6"/>
  <c r="F6593" i="6"/>
  <c r="E6594" i="6"/>
  <c r="F6594" i="6"/>
  <c r="E6595" i="6"/>
  <c r="F6595" i="6"/>
  <c r="E6596" i="6"/>
  <c r="F6596" i="6"/>
  <c r="E6597" i="6"/>
  <c r="F6597" i="6"/>
  <c r="E6598" i="6"/>
  <c r="F6598" i="6"/>
  <c r="E6599" i="6"/>
  <c r="F6599" i="6"/>
  <c r="E6600" i="6"/>
  <c r="F6600" i="6"/>
  <c r="E6601" i="6"/>
  <c r="F6601" i="6"/>
  <c r="E6602" i="6"/>
  <c r="F6602" i="6"/>
  <c r="E5163" i="6"/>
  <c r="F5163" i="6"/>
  <c r="E5164" i="6"/>
  <c r="F5164" i="6"/>
  <c r="E5165" i="6"/>
  <c r="F5165" i="6"/>
  <c r="E5166" i="6"/>
  <c r="F5166" i="6"/>
  <c r="E5167" i="6"/>
  <c r="F5167" i="6"/>
  <c r="E5168" i="6"/>
  <c r="F5168" i="6"/>
  <c r="E5169" i="6"/>
  <c r="F5169" i="6"/>
  <c r="E5170" i="6"/>
  <c r="F5170" i="6"/>
  <c r="E5171" i="6"/>
  <c r="F5171" i="6"/>
  <c r="E5172" i="6"/>
  <c r="F5172" i="6"/>
  <c r="E5173" i="6"/>
  <c r="F5173" i="6"/>
  <c r="E5174" i="6"/>
  <c r="F5174" i="6"/>
  <c r="E5175" i="6"/>
  <c r="F5175" i="6"/>
  <c r="E5176" i="6"/>
  <c r="F5176" i="6"/>
  <c r="E5177" i="6"/>
  <c r="F5177" i="6"/>
  <c r="E5178" i="6"/>
  <c r="F5178" i="6"/>
  <c r="E5179" i="6"/>
  <c r="F5179" i="6"/>
  <c r="E5180" i="6"/>
  <c r="F5180" i="6"/>
  <c r="E5181" i="6"/>
  <c r="F5181" i="6"/>
  <c r="E5182" i="6"/>
  <c r="F5182" i="6"/>
  <c r="E5183" i="6"/>
  <c r="F5183" i="6"/>
  <c r="E5184" i="6"/>
  <c r="F5184" i="6"/>
  <c r="E5185" i="6"/>
  <c r="F5185" i="6"/>
  <c r="E5186" i="6"/>
  <c r="F5186" i="6"/>
  <c r="E5211" i="6"/>
  <c r="F5211" i="6"/>
  <c r="E5212" i="6"/>
  <c r="F5212" i="6"/>
  <c r="E5213" i="6"/>
  <c r="F5213" i="6"/>
  <c r="E5214" i="6"/>
  <c r="F5214" i="6"/>
  <c r="E5215" i="6"/>
  <c r="F5215" i="6"/>
  <c r="E5216" i="6"/>
  <c r="F5216" i="6"/>
  <c r="E5217" i="6"/>
  <c r="F5217" i="6"/>
  <c r="E5218" i="6"/>
  <c r="F5218" i="6"/>
  <c r="E5219" i="6"/>
  <c r="F5219" i="6"/>
  <c r="E5220" i="6"/>
  <c r="F5220" i="6"/>
  <c r="E5221" i="6"/>
  <c r="F5221" i="6"/>
  <c r="E5222" i="6"/>
  <c r="F5222" i="6"/>
  <c r="E5223" i="6"/>
  <c r="F5223" i="6"/>
  <c r="E5224" i="6"/>
  <c r="F5224" i="6"/>
  <c r="E5225" i="6"/>
  <c r="F5225" i="6"/>
  <c r="E5226" i="6"/>
  <c r="F5226" i="6"/>
  <c r="E5227" i="6"/>
  <c r="F5227" i="6"/>
  <c r="E5228" i="6"/>
  <c r="F5228" i="6"/>
  <c r="E5229" i="6"/>
  <c r="F5229" i="6"/>
  <c r="E5230" i="6"/>
  <c r="F5230" i="6"/>
  <c r="E5231" i="6"/>
  <c r="F5231" i="6"/>
  <c r="E5232" i="6"/>
  <c r="F5232" i="6"/>
  <c r="E5233" i="6"/>
  <c r="F5233" i="6"/>
  <c r="E5234" i="6"/>
  <c r="F5234" i="6"/>
  <c r="E5259" i="6"/>
  <c r="F5259" i="6"/>
  <c r="E5260" i="6"/>
  <c r="F5260" i="6"/>
  <c r="E5261" i="6"/>
  <c r="F5261" i="6"/>
  <c r="E5262" i="6"/>
  <c r="F5262" i="6"/>
  <c r="E5263" i="6"/>
  <c r="F5263" i="6"/>
  <c r="E5264" i="6"/>
  <c r="F5264" i="6"/>
  <c r="E5265" i="6"/>
  <c r="F5265" i="6"/>
  <c r="E5266" i="6"/>
  <c r="F5266" i="6"/>
  <c r="E5267" i="6"/>
  <c r="F5267" i="6"/>
  <c r="E5268" i="6"/>
  <c r="F5268" i="6"/>
  <c r="E5269" i="6"/>
  <c r="F5269" i="6"/>
  <c r="E5270" i="6"/>
  <c r="F5270" i="6"/>
  <c r="E5271" i="6"/>
  <c r="F5271" i="6"/>
  <c r="E5272" i="6"/>
  <c r="F5272" i="6"/>
  <c r="E5273" i="6"/>
  <c r="F5273" i="6"/>
  <c r="E5274" i="6"/>
  <c r="F5274" i="6"/>
  <c r="E5275" i="6"/>
  <c r="F5275" i="6"/>
  <c r="E5276" i="6"/>
  <c r="F5276" i="6"/>
  <c r="E5277" i="6"/>
  <c r="F5277" i="6"/>
  <c r="E5278" i="6"/>
  <c r="F5278" i="6"/>
  <c r="E5279" i="6"/>
  <c r="F5279" i="6"/>
  <c r="E5280" i="6"/>
  <c r="F5280" i="6"/>
  <c r="E5281" i="6"/>
  <c r="F5281" i="6"/>
  <c r="E5282" i="6"/>
  <c r="F5282" i="6"/>
  <c r="E5307" i="6"/>
  <c r="F5307" i="6"/>
  <c r="E5308" i="6"/>
  <c r="F5308" i="6"/>
  <c r="E5309" i="6"/>
  <c r="F5309" i="6"/>
  <c r="E5310" i="6"/>
  <c r="F5310" i="6"/>
  <c r="E5311" i="6"/>
  <c r="F5311" i="6"/>
  <c r="E5312" i="6"/>
  <c r="F5312" i="6"/>
  <c r="E5313" i="6"/>
  <c r="F5313" i="6"/>
  <c r="E5314" i="6"/>
  <c r="F5314" i="6"/>
  <c r="E5315" i="6"/>
  <c r="F5315" i="6"/>
  <c r="E5316" i="6"/>
  <c r="F5316" i="6"/>
  <c r="E5317" i="6"/>
  <c r="F5317" i="6"/>
  <c r="E5318" i="6"/>
  <c r="F5318" i="6"/>
  <c r="E5319" i="6"/>
  <c r="F5319" i="6"/>
  <c r="E5320" i="6"/>
  <c r="F5320" i="6"/>
  <c r="E5321" i="6"/>
  <c r="F5321" i="6"/>
  <c r="E5322" i="6"/>
  <c r="F5322" i="6"/>
  <c r="E5323" i="6"/>
  <c r="F5323" i="6"/>
  <c r="E5324" i="6"/>
  <c r="F5324" i="6"/>
  <c r="E5325" i="6"/>
  <c r="F5325" i="6"/>
  <c r="E5326" i="6"/>
  <c r="F5326" i="6"/>
  <c r="E5327" i="6"/>
  <c r="F5327" i="6"/>
  <c r="E5328" i="6"/>
  <c r="F5328" i="6"/>
  <c r="E5329" i="6"/>
  <c r="F5329" i="6"/>
  <c r="E5330" i="6"/>
  <c r="F5330" i="6"/>
  <c r="E5355" i="6"/>
  <c r="F5355" i="6"/>
  <c r="E5356" i="6"/>
  <c r="F5356" i="6"/>
  <c r="E5357" i="6"/>
  <c r="F5357" i="6"/>
  <c r="E5358" i="6"/>
  <c r="F5358" i="6"/>
  <c r="E5359" i="6"/>
  <c r="F5359" i="6"/>
  <c r="E5360" i="6"/>
  <c r="F5360" i="6"/>
  <c r="E5361" i="6"/>
  <c r="F5361" i="6"/>
  <c r="E5362" i="6"/>
  <c r="F5362" i="6"/>
  <c r="E5363" i="6"/>
  <c r="F5363" i="6"/>
  <c r="E5364" i="6"/>
  <c r="F5364" i="6"/>
  <c r="E5365" i="6"/>
  <c r="F5365" i="6"/>
  <c r="E5366" i="6"/>
  <c r="F5366" i="6"/>
  <c r="E5367" i="6"/>
  <c r="F5367" i="6"/>
  <c r="E5368" i="6"/>
  <c r="F5368" i="6"/>
  <c r="E5369" i="6"/>
  <c r="F5369" i="6"/>
  <c r="E5370" i="6"/>
  <c r="F5370" i="6"/>
  <c r="E5371" i="6"/>
  <c r="F5371" i="6"/>
  <c r="E5372" i="6"/>
  <c r="F5372" i="6"/>
  <c r="E5373" i="6"/>
  <c r="F5373" i="6"/>
  <c r="E5374" i="6"/>
  <c r="F5374" i="6"/>
  <c r="E5375" i="6"/>
  <c r="F5375" i="6"/>
  <c r="E5376" i="6"/>
  <c r="F5376" i="6"/>
  <c r="E5377" i="6"/>
  <c r="F5377" i="6"/>
  <c r="E5378" i="6"/>
  <c r="F5378" i="6"/>
  <c r="E5403" i="6"/>
  <c r="F5403" i="6"/>
  <c r="E5404" i="6"/>
  <c r="F5404" i="6"/>
  <c r="E5405" i="6"/>
  <c r="F5405" i="6"/>
  <c r="E5406" i="6"/>
  <c r="F5406" i="6"/>
  <c r="E5407" i="6"/>
  <c r="F5407" i="6"/>
  <c r="E5408" i="6"/>
  <c r="F5408" i="6"/>
  <c r="E5409" i="6"/>
  <c r="F5409" i="6"/>
  <c r="E5410" i="6"/>
  <c r="F5410" i="6"/>
  <c r="E5411" i="6"/>
  <c r="F5411" i="6"/>
  <c r="E5412" i="6"/>
  <c r="F5412" i="6"/>
  <c r="E5413" i="6"/>
  <c r="F5413" i="6"/>
  <c r="E5414" i="6"/>
  <c r="F5414" i="6"/>
  <c r="E5415" i="6"/>
  <c r="F5415" i="6"/>
  <c r="E5416" i="6"/>
  <c r="F5416" i="6"/>
  <c r="E5417" i="6"/>
  <c r="F5417" i="6"/>
  <c r="E5418" i="6"/>
  <c r="F5418" i="6"/>
  <c r="E5419" i="6"/>
  <c r="F5419" i="6"/>
  <c r="E5420" i="6"/>
  <c r="F5420" i="6"/>
  <c r="E5421" i="6"/>
  <c r="F5421" i="6"/>
  <c r="E5422" i="6"/>
  <c r="F5422" i="6"/>
  <c r="E5423" i="6"/>
  <c r="F5423" i="6"/>
  <c r="E5424" i="6"/>
  <c r="F5424" i="6"/>
  <c r="E5425" i="6"/>
  <c r="F5425" i="6"/>
  <c r="E5426" i="6"/>
  <c r="F5426" i="6"/>
  <c r="E5451" i="6"/>
  <c r="F5451" i="6"/>
  <c r="E5452" i="6"/>
  <c r="F5452" i="6"/>
  <c r="E5453" i="6"/>
  <c r="F5453" i="6"/>
  <c r="E5454" i="6"/>
  <c r="F5454" i="6"/>
  <c r="E5455" i="6"/>
  <c r="F5455" i="6"/>
  <c r="E5456" i="6"/>
  <c r="F5456" i="6"/>
  <c r="E5457" i="6"/>
  <c r="F5457" i="6"/>
  <c r="E5458" i="6"/>
  <c r="F5458" i="6"/>
  <c r="E5459" i="6"/>
  <c r="F5459" i="6"/>
  <c r="E5460" i="6"/>
  <c r="F5460" i="6"/>
  <c r="E5461" i="6"/>
  <c r="F5461" i="6"/>
  <c r="E5462" i="6"/>
  <c r="F5462" i="6"/>
  <c r="E5463" i="6"/>
  <c r="F5463" i="6"/>
  <c r="E5464" i="6"/>
  <c r="F5464" i="6"/>
  <c r="E5465" i="6"/>
  <c r="F5465" i="6"/>
  <c r="E5466" i="6"/>
  <c r="F5466" i="6"/>
  <c r="E5467" i="6"/>
  <c r="F5467" i="6"/>
  <c r="E5468" i="6"/>
  <c r="F5468" i="6"/>
  <c r="E5469" i="6"/>
  <c r="F5469" i="6"/>
  <c r="E5470" i="6"/>
  <c r="F5470" i="6"/>
  <c r="E5471" i="6"/>
  <c r="F5471" i="6"/>
  <c r="E5472" i="6"/>
  <c r="F5472" i="6"/>
  <c r="E5473" i="6"/>
  <c r="F5473" i="6"/>
  <c r="E5474" i="6"/>
  <c r="F5474" i="6"/>
  <c r="E5499" i="6"/>
  <c r="F5499" i="6"/>
  <c r="E5500" i="6"/>
  <c r="F5500" i="6"/>
  <c r="E5501" i="6"/>
  <c r="F5501" i="6"/>
  <c r="E5502" i="6"/>
  <c r="F5502" i="6"/>
  <c r="E5503" i="6"/>
  <c r="F5503" i="6"/>
  <c r="E5504" i="6"/>
  <c r="F5504" i="6"/>
  <c r="E5505" i="6"/>
  <c r="F5505" i="6"/>
  <c r="E5506" i="6"/>
  <c r="F5506" i="6"/>
  <c r="E5507" i="6"/>
  <c r="F5507" i="6"/>
  <c r="E5508" i="6"/>
  <c r="F5508" i="6"/>
  <c r="E5509" i="6"/>
  <c r="F5509" i="6"/>
  <c r="E5510" i="6"/>
  <c r="F5510" i="6"/>
  <c r="E5511" i="6"/>
  <c r="F5511" i="6"/>
  <c r="E5512" i="6"/>
  <c r="F5512" i="6"/>
  <c r="E5513" i="6"/>
  <c r="F5513" i="6"/>
  <c r="E5514" i="6"/>
  <c r="F5514" i="6"/>
  <c r="E5515" i="6"/>
  <c r="F5515" i="6"/>
  <c r="E5516" i="6"/>
  <c r="F5516" i="6"/>
  <c r="E5517" i="6"/>
  <c r="F5517" i="6"/>
  <c r="E5518" i="6"/>
  <c r="F5518" i="6"/>
  <c r="E5519" i="6"/>
  <c r="F5519" i="6"/>
  <c r="E5520" i="6"/>
  <c r="F5520" i="6"/>
  <c r="E5521" i="6"/>
  <c r="F5521" i="6"/>
  <c r="E5522" i="6"/>
  <c r="F5522" i="6"/>
  <c r="E5547" i="6"/>
  <c r="F5547" i="6"/>
  <c r="E5548" i="6"/>
  <c r="F5548" i="6"/>
  <c r="E5549" i="6"/>
  <c r="F5549" i="6"/>
  <c r="E5550" i="6"/>
  <c r="F5550" i="6"/>
  <c r="E5551" i="6"/>
  <c r="F5551" i="6"/>
  <c r="E5552" i="6"/>
  <c r="F5552" i="6"/>
  <c r="E5553" i="6"/>
  <c r="F5553" i="6"/>
  <c r="E5554" i="6"/>
  <c r="F5554" i="6"/>
  <c r="E5555" i="6"/>
  <c r="F5555" i="6"/>
  <c r="E5556" i="6"/>
  <c r="F5556" i="6"/>
  <c r="E5557" i="6"/>
  <c r="F5557" i="6"/>
  <c r="E5558" i="6"/>
  <c r="F5558" i="6"/>
  <c r="E5559" i="6"/>
  <c r="F5559" i="6"/>
  <c r="E5560" i="6"/>
  <c r="F5560" i="6"/>
  <c r="E5561" i="6"/>
  <c r="F5561" i="6"/>
  <c r="E5562" i="6"/>
  <c r="F5562" i="6"/>
  <c r="E5563" i="6"/>
  <c r="F5563" i="6"/>
  <c r="E5564" i="6"/>
  <c r="F5564" i="6"/>
  <c r="E5565" i="6"/>
  <c r="F5565" i="6"/>
  <c r="E5566" i="6"/>
  <c r="F5566" i="6"/>
  <c r="E5567" i="6"/>
  <c r="F5567" i="6"/>
  <c r="E5568" i="6"/>
  <c r="F5568" i="6"/>
  <c r="E5569" i="6"/>
  <c r="F5569" i="6"/>
  <c r="E5570" i="6"/>
  <c r="F5570" i="6"/>
  <c r="E5595" i="6"/>
  <c r="F5595" i="6"/>
  <c r="E5596" i="6"/>
  <c r="F5596" i="6"/>
  <c r="E5597" i="6"/>
  <c r="F5597" i="6"/>
  <c r="E5598" i="6"/>
  <c r="F5598" i="6"/>
  <c r="E5599" i="6"/>
  <c r="F5599" i="6"/>
  <c r="E5600" i="6"/>
  <c r="F5600" i="6"/>
  <c r="E5601" i="6"/>
  <c r="F5601" i="6"/>
  <c r="E5602" i="6"/>
  <c r="F5602" i="6"/>
  <c r="E5603" i="6"/>
  <c r="F5603" i="6"/>
  <c r="E5604" i="6"/>
  <c r="F5604" i="6"/>
  <c r="E5605" i="6"/>
  <c r="F5605" i="6"/>
  <c r="E5606" i="6"/>
  <c r="F5606" i="6"/>
  <c r="E5607" i="6"/>
  <c r="F5607" i="6"/>
  <c r="E5608" i="6"/>
  <c r="F5608" i="6"/>
  <c r="E5609" i="6"/>
  <c r="F5609" i="6"/>
  <c r="E5610" i="6"/>
  <c r="F5610" i="6"/>
  <c r="E5611" i="6"/>
  <c r="F5611" i="6"/>
  <c r="E5612" i="6"/>
  <c r="F5612" i="6"/>
  <c r="E5613" i="6"/>
  <c r="F5613" i="6"/>
  <c r="E5614" i="6"/>
  <c r="F5614" i="6"/>
  <c r="E5615" i="6"/>
  <c r="F5615" i="6"/>
  <c r="E5616" i="6"/>
  <c r="F5616" i="6"/>
  <c r="E5617" i="6"/>
  <c r="F5617" i="6"/>
  <c r="E5618" i="6"/>
  <c r="F5618" i="6"/>
  <c r="E5643" i="6"/>
  <c r="F5643" i="6"/>
  <c r="E5644" i="6"/>
  <c r="F5644" i="6"/>
  <c r="E5645" i="6"/>
  <c r="F5645" i="6"/>
  <c r="E5646" i="6"/>
  <c r="F5646" i="6"/>
  <c r="E5647" i="6"/>
  <c r="F5647" i="6"/>
  <c r="E5648" i="6"/>
  <c r="F5648" i="6"/>
  <c r="E5649" i="6"/>
  <c r="F5649" i="6"/>
  <c r="E5650" i="6"/>
  <c r="F5650" i="6"/>
  <c r="E5651" i="6"/>
  <c r="F5651" i="6"/>
  <c r="E5652" i="6"/>
  <c r="F5652" i="6"/>
  <c r="E5653" i="6"/>
  <c r="F5653" i="6"/>
  <c r="E5654" i="6"/>
  <c r="F5654" i="6"/>
  <c r="E5655" i="6"/>
  <c r="F5655" i="6"/>
  <c r="E5656" i="6"/>
  <c r="F5656" i="6"/>
  <c r="E5657" i="6"/>
  <c r="F5657" i="6"/>
  <c r="E5658" i="6"/>
  <c r="F5658" i="6"/>
  <c r="E5659" i="6"/>
  <c r="F5659" i="6"/>
  <c r="E5660" i="6"/>
  <c r="F5660" i="6"/>
  <c r="E5661" i="6"/>
  <c r="F5661" i="6"/>
  <c r="E5662" i="6"/>
  <c r="F5662" i="6"/>
  <c r="E5663" i="6"/>
  <c r="F5663" i="6"/>
  <c r="E5664" i="6"/>
  <c r="F5664" i="6"/>
  <c r="E5665" i="6"/>
  <c r="F5665" i="6"/>
  <c r="E5666" i="6"/>
  <c r="F5666" i="6"/>
  <c r="E5691" i="6"/>
  <c r="F5691" i="6"/>
  <c r="E5692" i="6"/>
  <c r="F5692" i="6"/>
  <c r="E5693" i="6"/>
  <c r="F5693" i="6"/>
  <c r="E5694" i="6"/>
  <c r="F5694" i="6"/>
  <c r="E5695" i="6"/>
  <c r="F5695" i="6"/>
  <c r="E5696" i="6"/>
  <c r="F5696" i="6"/>
  <c r="E5697" i="6"/>
  <c r="F5697" i="6"/>
  <c r="E5698" i="6"/>
  <c r="F5698" i="6"/>
  <c r="E5699" i="6"/>
  <c r="F5699" i="6"/>
  <c r="E5700" i="6"/>
  <c r="F5700" i="6"/>
  <c r="E5701" i="6"/>
  <c r="F5701" i="6"/>
  <c r="E5702" i="6"/>
  <c r="F5702" i="6"/>
  <c r="E5703" i="6"/>
  <c r="F5703" i="6"/>
  <c r="E5704" i="6"/>
  <c r="F5704" i="6"/>
  <c r="E5705" i="6"/>
  <c r="F5705" i="6"/>
  <c r="E5706" i="6"/>
  <c r="F5706" i="6"/>
  <c r="E5707" i="6"/>
  <c r="F5707" i="6"/>
  <c r="E5708" i="6"/>
  <c r="F5708" i="6"/>
  <c r="E5709" i="6"/>
  <c r="F5709" i="6"/>
  <c r="E5710" i="6"/>
  <c r="F5710" i="6"/>
  <c r="E5711" i="6"/>
  <c r="F5711" i="6"/>
  <c r="E5712" i="6"/>
  <c r="F5712" i="6"/>
  <c r="E5713" i="6"/>
  <c r="F5713" i="6"/>
  <c r="E5714" i="6"/>
  <c r="F5714" i="6"/>
  <c r="E5739" i="6"/>
  <c r="F5739" i="6"/>
  <c r="E5740" i="6"/>
  <c r="F5740" i="6"/>
  <c r="E5741" i="6"/>
  <c r="F5741" i="6"/>
  <c r="E5742" i="6"/>
  <c r="F5742" i="6"/>
  <c r="E5743" i="6"/>
  <c r="F5743" i="6"/>
  <c r="E5744" i="6"/>
  <c r="F5744" i="6"/>
  <c r="E5745" i="6"/>
  <c r="F5745" i="6"/>
  <c r="E5746" i="6"/>
  <c r="F5746" i="6"/>
  <c r="E5747" i="6"/>
  <c r="F5747" i="6"/>
  <c r="E5748" i="6"/>
  <c r="F5748" i="6"/>
  <c r="E5749" i="6"/>
  <c r="F5749" i="6"/>
  <c r="E5750" i="6"/>
  <c r="F5750" i="6"/>
  <c r="E5751" i="6"/>
  <c r="F5751" i="6"/>
  <c r="E5752" i="6"/>
  <c r="F5752" i="6"/>
  <c r="E5753" i="6"/>
  <c r="F5753" i="6"/>
  <c r="E5754" i="6"/>
  <c r="F5754" i="6"/>
  <c r="E5755" i="6"/>
  <c r="F5755" i="6"/>
  <c r="E5756" i="6"/>
  <c r="F5756" i="6"/>
  <c r="E5757" i="6"/>
  <c r="F5757" i="6"/>
  <c r="E5758" i="6"/>
  <c r="F5758" i="6"/>
  <c r="E5759" i="6"/>
  <c r="F5759" i="6"/>
  <c r="E5760" i="6"/>
  <c r="F5760" i="6"/>
  <c r="E5761" i="6"/>
  <c r="F5761" i="6"/>
  <c r="E5762" i="6"/>
  <c r="F5762" i="6"/>
  <c r="E5787" i="6"/>
  <c r="F5787" i="6"/>
  <c r="E5788" i="6"/>
  <c r="F5788" i="6"/>
  <c r="E5789" i="6"/>
  <c r="F5789" i="6"/>
  <c r="E5790" i="6"/>
  <c r="F5790" i="6"/>
  <c r="E5791" i="6"/>
  <c r="F5791" i="6"/>
  <c r="E5792" i="6"/>
  <c r="F5792" i="6"/>
  <c r="E5793" i="6"/>
  <c r="F5793" i="6"/>
  <c r="E5794" i="6"/>
  <c r="F5794" i="6"/>
  <c r="E5795" i="6"/>
  <c r="F5795" i="6"/>
  <c r="E5796" i="6"/>
  <c r="F5796" i="6"/>
  <c r="E5797" i="6"/>
  <c r="F5797" i="6"/>
  <c r="E5798" i="6"/>
  <c r="F5798" i="6"/>
  <c r="E5799" i="6"/>
  <c r="F5799" i="6"/>
  <c r="E5800" i="6"/>
  <c r="F5800" i="6"/>
  <c r="E5801" i="6"/>
  <c r="F5801" i="6"/>
  <c r="E5802" i="6"/>
  <c r="F5802" i="6"/>
  <c r="E5803" i="6"/>
  <c r="F5803" i="6"/>
  <c r="E5804" i="6"/>
  <c r="F5804" i="6"/>
  <c r="E5805" i="6"/>
  <c r="F5805" i="6"/>
  <c r="E5806" i="6"/>
  <c r="F5806" i="6"/>
  <c r="E5807" i="6"/>
  <c r="F5807" i="6"/>
  <c r="E5808" i="6"/>
  <c r="F5808" i="6"/>
  <c r="E5809" i="6"/>
  <c r="F5809" i="6"/>
  <c r="E5810" i="6"/>
  <c r="F5810" i="6"/>
  <c r="E5835" i="6"/>
  <c r="F5835" i="6"/>
  <c r="E5836" i="6"/>
  <c r="F5836" i="6"/>
  <c r="E5837" i="6"/>
  <c r="F5837" i="6"/>
  <c r="E5838" i="6"/>
  <c r="F5838" i="6"/>
  <c r="E5839" i="6"/>
  <c r="F5839" i="6"/>
  <c r="E5840" i="6"/>
  <c r="F5840" i="6"/>
  <c r="E5841" i="6"/>
  <c r="F5841" i="6"/>
  <c r="E5842" i="6"/>
  <c r="F5842" i="6"/>
  <c r="E5843" i="6"/>
  <c r="F5843" i="6"/>
  <c r="E5844" i="6"/>
  <c r="F5844" i="6"/>
  <c r="E5845" i="6"/>
  <c r="F5845" i="6"/>
  <c r="E5846" i="6"/>
  <c r="F5846" i="6"/>
  <c r="E5847" i="6"/>
  <c r="F5847" i="6"/>
  <c r="E5848" i="6"/>
  <c r="F5848" i="6"/>
  <c r="E5849" i="6"/>
  <c r="F5849" i="6"/>
  <c r="E5850" i="6"/>
  <c r="F5850" i="6"/>
  <c r="E5851" i="6"/>
  <c r="F5851" i="6"/>
  <c r="E5852" i="6"/>
  <c r="F5852" i="6"/>
  <c r="E5853" i="6"/>
  <c r="F5853" i="6"/>
  <c r="E5854" i="6"/>
  <c r="F5854" i="6"/>
  <c r="E5855" i="6"/>
  <c r="F5855" i="6"/>
  <c r="E5856" i="6"/>
  <c r="F5856" i="6"/>
  <c r="E5857" i="6"/>
  <c r="F5857" i="6"/>
  <c r="E5858" i="6"/>
  <c r="F5858" i="6"/>
  <c r="E5883" i="6"/>
  <c r="F5883" i="6"/>
  <c r="E5884" i="6"/>
  <c r="F5884" i="6"/>
  <c r="E5885" i="6"/>
  <c r="F5885" i="6"/>
  <c r="E5886" i="6"/>
  <c r="F5886" i="6"/>
  <c r="E5887" i="6"/>
  <c r="F5887" i="6"/>
  <c r="E5888" i="6"/>
  <c r="F5888" i="6"/>
  <c r="E5889" i="6"/>
  <c r="F5889" i="6"/>
  <c r="E5890" i="6"/>
  <c r="F5890" i="6"/>
  <c r="E5891" i="6"/>
  <c r="F5891" i="6"/>
  <c r="E5892" i="6"/>
  <c r="F5892" i="6"/>
  <c r="E5893" i="6"/>
  <c r="F5893" i="6"/>
  <c r="E5894" i="6"/>
  <c r="F5894" i="6"/>
  <c r="E5895" i="6"/>
  <c r="F5895" i="6"/>
  <c r="E5896" i="6"/>
  <c r="F5896" i="6"/>
  <c r="E5897" i="6"/>
  <c r="F5897" i="6"/>
  <c r="E5898" i="6"/>
  <c r="F5898" i="6"/>
  <c r="E5899" i="6"/>
  <c r="F5899" i="6"/>
  <c r="E5900" i="6"/>
  <c r="F5900" i="6"/>
  <c r="E5901" i="6"/>
  <c r="F5901" i="6"/>
  <c r="E5902" i="6"/>
  <c r="F5902" i="6"/>
  <c r="E5903" i="6"/>
  <c r="F5903" i="6"/>
  <c r="E5904" i="6"/>
  <c r="F5904" i="6"/>
  <c r="E5905" i="6"/>
  <c r="F5905" i="6"/>
  <c r="E5906" i="6"/>
  <c r="F5906" i="6"/>
  <c r="E5931" i="6"/>
  <c r="F5931" i="6"/>
  <c r="E5932" i="6"/>
  <c r="F5932" i="6"/>
  <c r="E5933" i="6"/>
  <c r="F5933" i="6"/>
  <c r="E5934" i="6"/>
  <c r="F5934" i="6"/>
  <c r="E5935" i="6"/>
  <c r="F5935" i="6"/>
  <c r="E5936" i="6"/>
  <c r="F5936" i="6"/>
  <c r="E5937" i="6"/>
  <c r="F5937" i="6"/>
  <c r="E5938" i="6"/>
  <c r="F5938" i="6"/>
  <c r="E5939" i="6"/>
  <c r="F5939" i="6"/>
  <c r="E5940" i="6"/>
  <c r="F5940" i="6"/>
  <c r="E5941" i="6"/>
  <c r="F5941" i="6"/>
  <c r="E5942" i="6"/>
  <c r="F5942" i="6"/>
  <c r="E5943" i="6"/>
  <c r="F5943" i="6"/>
  <c r="E5944" i="6"/>
  <c r="F5944" i="6"/>
  <c r="E5945" i="6"/>
  <c r="F5945" i="6"/>
  <c r="E5946" i="6"/>
  <c r="F5946" i="6"/>
  <c r="E5947" i="6"/>
  <c r="F5947" i="6"/>
  <c r="E5948" i="6"/>
  <c r="F5948" i="6"/>
  <c r="E5949" i="6"/>
  <c r="F5949" i="6"/>
  <c r="E5950" i="6"/>
  <c r="F5950" i="6"/>
  <c r="E5951" i="6"/>
  <c r="F5951" i="6"/>
  <c r="E5952" i="6"/>
  <c r="F5952" i="6"/>
  <c r="E5953" i="6"/>
  <c r="F5953" i="6"/>
  <c r="E5954" i="6"/>
  <c r="F5954" i="6"/>
  <c r="E5979" i="6"/>
  <c r="F5979" i="6"/>
  <c r="E5980" i="6"/>
  <c r="F5980" i="6"/>
  <c r="E5981" i="6"/>
  <c r="F5981" i="6"/>
  <c r="E5982" i="6"/>
  <c r="F5982" i="6"/>
  <c r="E5983" i="6"/>
  <c r="F5983" i="6"/>
  <c r="E5984" i="6"/>
  <c r="F5984" i="6"/>
  <c r="E5985" i="6"/>
  <c r="F5985" i="6"/>
  <c r="E5986" i="6"/>
  <c r="F5986" i="6"/>
  <c r="E5987" i="6"/>
  <c r="F5987" i="6"/>
  <c r="E5988" i="6"/>
  <c r="F5988" i="6"/>
  <c r="E5989" i="6"/>
  <c r="F5989" i="6"/>
  <c r="E5990" i="6"/>
  <c r="F5990" i="6"/>
  <c r="E5991" i="6"/>
  <c r="F5991" i="6"/>
  <c r="E5992" i="6"/>
  <c r="F5992" i="6"/>
  <c r="E5993" i="6"/>
  <c r="F5993" i="6"/>
  <c r="E5994" i="6"/>
  <c r="F5994" i="6"/>
  <c r="E5995" i="6"/>
  <c r="F5995" i="6"/>
  <c r="E5996" i="6"/>
  <c r="F5996" i="6"/>
  <c r="E5997" i="6"/>
  <c r="F5997" i="6"/>
  <c r="E5998" i="6"/>
  <c r="F5998" i="6"/>
  <c r="E5999" i="6"/>
  <c r="F5999" i="6"/>
  <c r="E6000" i="6"/>
  <c r="F6000" i="6"/>
  <c r="E6001" i="6"/>
  <c r="F6001" i="6"/>
  <c r="E6002" i="6"/>
  <c r="F6002" i="6"/>
  <c r="E6027" i="6"/>
  <c r="F6027" i="6"/>
  <c r="E6028" i="6"/>
  <c r="F6028" i="6"/>
  <c r="E6029" i="6"/>
  <c r="F6029" i="6"/>
  <c r="E6030" i="6"/>
  <c r="F6030" i="6"/>
  <c r="E6031" i="6"/>
  <c r="F6031" i="6"/>
  <c r="E6032" i="6"/>
  <c r="F6032" i="6"/>
  <c r="E6033" i="6"/>
  <c r="F6033" i="6"/>
  <c r="E6034" i="6"/>
  <c r="F6034" i="6"/>
  <c r="E6035" i="6"/>
  <c r="F6035" i="6"/>
  <c r="E6036" i="6"/>
  <c r="F6036" i="6"/>
  <c r="E6037" i="6"/>
  <c r="F6037" i="6"/>
  <c r="E6038" i="6"/>
  <c r="F6038" i="6"/>
  <c r="E6039" i="6"/>
  <c r="F6039" i="6"/>
  <c r="E6040" i="6"/>
  <c r="F6040" i="6"/>
  <c r="E6041" i="6"/>
  <c r="F6041" i="6"/>
  <c r="E6042" i="6"/>
  <c r="F6042" i="6"/>
  <c r="E6043" i="6"/>
  <c r="F6043" i="6"/>
  <c r="E6044" i="6"/>
  <c r="F6044" i="6"/>
  <c r="E6045" i="6"/>
  <c r="F6045" i="6"/>
  <c r="E6046" i="6"/>
  <c r="F6046" i="6"/>
  <c r="E6047" i="6"/>
  <c r="F6047" i="6"/>
  <c r="E6048" i="6"/>
  <c r="F6048" i="6"/>
  <c r="E6049" i="6"/>
  <c r="F6049" i="6"/>
  <c r="E6050" i="6"/>
  <c r="F6050" i="6"/>
  <c r="E6075" i="6"/>
  <c r="F6075" i="6"/>
  <c r="E6076" i="6"/>
  <c r="F6076" i="6"/>
  <c r="E6077" i="6"/>
  <c r="F6077" i="6"/>
  <c r="E6078" i="6"/>
  <c r="F6078" i="6"/>
  <c r="E6079" i="6"/>
  <c r="F6079" i="6"/>
  <c r="E6080" i="6"/>
  <c r="F6080" i="6"/>
  <c r="E6081" i="6"/>
  <c r="F6081" i="6"/>
  <c r="E6082" i="6"/>
  <c r="F6082" i="6"/>
  <c r="E6083" i="6"/>
  <c r="F6083" i="6"/>
  <c r="E6084" i="6"/>
  <c r="F6084" i="6"/>
  <c r="E6085" i="6"/>
  <c r="F6085" i="6"/>
  <c r="E6086" i="6"/>
  <c r="F6086" i="6"/>
  <c r="E6087" i="6"/>
  <c r="F6087" i="6"/>
  <c r="E6088" i="6"/>
  <c r="F6088" i="6"/>
  <c r="E6089" i="6"/>
  <c r="F6089" i="6"/>
  <c r="E6090" i="6"/>
  <c r="F6090" i="6"/>
  <c r="E6091" i="6"/>
  <c r="F6091" i="6"/>
  <c r="E6092" i="6"/>
  <c r="F6092" i="6"/>
  <c r="E6093" i="6"/>
  <c r="F6093" i="6"/>
  <c r="E6094" i="6"/>
  <c r="F6094" i="6"/>
  <c r="E6095" i="6"/>
  <c r="F6095" i="6"/>
  <c r="E6096" i="6"/>
  <c r="F6096" i="6"/>
  <c r="E6097" i="6"/>
  <c r="F6097" i="6"/>
  <c r="E6098" i="6"/>
  <c r="F6098" i="6"/>
  <c r="E6123" i="6"/>
  <c r="F6123" i="6"/>
  <c r="E6124" i="6"/>
  <c r="F6124" i="6"/>
  <c r="E6125" i="6"/>
  <c r="F6125" i="6"/>
  <c r="E6126" i="6"/>
  <c r="F6126" i="6"/>
  <c r="E6127" i="6"/>
  <c r="F6127" i="6"/>
  <c r="E6128" i="6"/>
  <c r="F6128" i="6"/>
  <c r="E6129" i="6"/>
  <c r="F6129" i="6"/>
  <c r="E6130" i="6"/>
  <c r="F6130" i="6"/>
  <c r="E6131" i="6"/>
  <c r="F6131" i="6"/>
  <c r="E6132" i="6"/>
  <c r="F6132" i="6"/>
  <c r="E6133" i="6"/>
  <c r="F6133" i="6"/>
  <c r="E6134" i="6"/>
  <c r="F6134" i="6"/>
  <c r="E6135" i="6"/>
  <c r="F6135" i="6"/>
  <c r="E6136" i="6"/>
  <c r="F6136" i="6"/>
  <c r="E6137" i="6"/>
  <c r="F6137" i="6"/>
  <c r="E6138" i="6"/>
  <c r="F6138" i="6"/>
  <c r="E6139" i="6"/>
  <c r="F6139" i="6"/>
  <c r="E6140" i="6"/>
  <c r="F6140" i="6"/>
  <c r="E6141" i="6"/>
  <c r="F6141" i="6"/>
  <c r="E6142" i="6"/>
  <c r="F6142" i="6"/>
  <c r="E6143" i="6"/>
  <c r="F6143" i="6"/>
  <c r="E6144" i="6"/>
  <c r="F6144" i="6"/>
  <c r="E6145" i="6"/>
  <c r="F6145" i="6"/>
  <c r="E6146" i="6"/>
  <c r="F6146" i="6"/>
  <c r="E6171" i="6"/>
  <c r="F6171" i="6"/>
  <c r="E6172" i="6"/>
  <c r="F6172" i="6"/>
  <c r="E6173" i="6"/>
  <c r="F6173" i="6"/>
  <c r="E6174" i="6"/>
  <c r="F6174" i="6"/>
  <c r="E6175" i="6"/>
  <c r="F6175" i="6"/>
  <c r="E6176" i="6"/>
  <c r="F6176" i="6"/>
  <c r="E6177" i="6"/>
  <c r="F6177" i="6"/>
  <c r="E6178" i="6"/>
  <c r="F6178" i="6"/>
  <c r="E6179" i="6"/>
  <c r="F6179" i="6"/>
  <c r="E6180" i="6"/>
  <c r="F6180" i="6"/>
  <c r="E6181" i="6"/>
  <c r="F6181" i="6"/>
  <c r="E6182" i="6"/>
  <c r="F6182" i="6"/>
  <c r="E6183" i="6"/>
  <c r="F6183" i="6"/>
  <c r="E6184" i="6"/>
  <c r="F6184" i="6"/>
  <c r="E6185" i="6"/>
  <c r="F6185" i="6"/>
  <c r="E6186" i="6"/>
  <c r="F6186" i="6"/>
  <c r="E6187" i="6"/>
  <c r="F6187" i="6"/>
  <c r="E6188" i="6"/>
  <c r="F6188" i="6"/>
  <c r="E6189" i="6"/>
  <c r="F6189" i="6"/>
  <c r="E6190" i="6"/>
  <c r="F6190" i="6"/>
  <c r="E6191" i="6"/>
  <c r="F6191" i="6"/>
  <c r="E6192" i="6"/>
  <c r="F6192" i="6"/>
  <c r="E6193" i="6"/>
  <c r="F6193" i="6"/>
  <c r="E6194" i="6"/>
  <c r="F6194" i="6"/>
  <c r="E6219" i="6"/>
  <c r="F6219" i="6"/>
  <c r="E6220" i="6"/>
  <c r="F6220" i="6"/>
  <c r="E6221" i="6"/>
  <c r="F6221" i="6"/>
  <c r="E6222" i="6"/>
  <c r="F6222" i="6"/>
  <c r="E6223" i="6"/>
  <c r="F6223" i="6"/>
  <c r="E6224" i="6"/>
  <c r="F6224" i="6"/>
  <c r="E6225" i="6"/>
  <c r="F6225" i="6"/>
  <c r="E6226" i="6"/>
  <c r="F6226" i="6"/>
  <c r="E6227" i="6"/>
  <c r="F6227" i="6"/>
  <c r="E6228" i="6"/>
  <c r="F6228" i="6"/>
  <c r="E6229" i="6"/>
  <c r="F6229" i="6"/>
  <c r="E6230" i="6"/>
  <c r="F6230" i="6"/>
  <c r="E6231" i="6"/>
  <c r="F6231" i="6"/>
  <c r="E6232" i="6"/>
  <c r="F6232" i="6"/>
  <c r="E6233" i="6"/>
  <c r="F6233" i="6"/>
  <c r="E6234" i="6"/>
  <c r="F6234" i="6"/>
  <c r="E6235" i="6"/>
  <c r="F6235" i="6"/>
  <c r="E6236" i="6"/>
  <c r="F6236" i="6"/>
  <c r="E6237" i="6"/>
  <c r="F6237" i="6"/>
  <c r="E6238" i="6"/>
  <c r="F6238" i="6"/>
  <c r="E6239" i="6"/>
  <c r="F6239" i="6"/>
  <c r="E6240" i="6"/>
  <c r="F6240" i="6"/>
  <c r="E6241" i="6"/>
  <c r="F6241" i="6"/>
  <c r="E6242" i="6"/>
  <c r="F6242" i="6"/>
  <c r="E6267" i="6"/>
  <c r="F6267" i="6"/>
  <c r="E6268" i="6"/>
  <c r="F6268" i="6"/>
  <c r="E6269" i="6"/>
  <c r="F6269" i="6"/>
  <c r="E6270" i="6"/>
  <c r="F6270" i="6"/>
  <c r="E6271" i="6"/>
  <c r="F6271" i="6"/>
  <c r="E6272" i="6"/>
  <c r="F6272" i="6"/>
  <c r="E6273" i="6"/>
  <c r="F6273" i="6"/>
  <c r="E6274" i="6"/>
  <c r="F6274" i="6"/>
  <c r="E6275" i="6"/>
  <c r="F6275" i="6"/>
  <c r="E6276" i="6"/>
  <c r="F6276" i="6"/>
  <c r="E6277" i="6"/>
  <c r="F6277" i="6"/>
  <c r="E6278" i="6"/>
  <c r="F6278" i="6"/>
  <c r="E6279" i="6"/>
  <c r="F6279" i="6"/>
  <c r="E6280" i="6"/>
  <c r="F6280" i="6"/>
  <c r="E6281" i="6"/>
  <c r="F6281" i="6"/>
  <c r="E6282" i="6"/>
  <c r="F6282" i="6"/>
  <c r="E6283" i="6"/>
  <c r="F6283" i="6"/>
  <c r="E6284" i="6"/>
  <c r="F6284" i="6"/>
  <c r="E6285" i="6"/>
  <c r="F6285" i="6"/>
  <c r="E6286" i="6"/>
  <c r="F6286" i="6"/>
  <c r="E6287" i="6"/>
  <c r="F6287" i="6"/>
  <c r="E6288" i="6"/>
  <c r="F6288" i="6"/>
  <c r="E6289" i="6"/>
  <c r="F6289" i="6"/>
  <c r="E6290" i="6"/>
  <c r="F6290" i="6"/>
  <c r="E6315" i="6"/>
  <c r="F6315" i="6"/>
  <c r="E6316" i="6"/>
  <c r="F6316" i="6"/>
  <c r="E6317" i="6"/>
  <c r="F6317" i="6"/>
  <c r="E6318" i="6"/>
  <c r="F6318" i="6"/>
  <c r="E6319" i="6"/>
  <c r="F6319" i="6"/>
  <c r="E6320" i="6"/>
  <c r="F6320" i="6"/>
  <c r="E6321" i="6"/>
  <c r="F6321" i="6"/>
  <c r="E6322" i="6"/>
  <c r="F6322" i="6"/>
  <c r="E6323" i="6"/>
  <c r="F6323" i="6"/>
  <c r="E6324" i="6"/>
  <c r="F6324" i="6"/>
  <c r="E6325" i="6"/>
  <c r="F6325" i="6"/>
  <c r="E6326" i="6"/>
  <c r="F6326" i="6"/>
  <c r="E6327" i="6"/>
  <c r="F6327" i="6"/>
  <c r="E6328" i="6"/>
  <c r="F6328" i="6"/>
  <c r="E6329" i="6"/>
  <c r="F6329" i="6"/>
  <c r="E6330" i="6"/>
  <c r="F6330" i="6"/>
  <c r="E6331" i="6"/>
  <c r="F6331" i="6"/>
  <c r="E6332" i="6"/>
  <c r="F6332" i="6"/>
  <c r="E6333" i="6"/>
  <c r="F6333" i="6"/>
  <c r="E6334" i="6"/>
  <c r="F6334" i="6"/>
  <c r="E6335" i="6"/>
  <c r="F6335" i="6"/>
  <c r="E6336" i="6"/>
  <c r="F6336" i="6"/>
  <c r="E6337" i="6"/>
  <c r="F6337" i="6"/>
  <c r="E6338" i="6"/>
  <c r="F6338" i="6"/>
  <c r="E6363" i="6"/>
  <c r="F6363" i="6"/>
  <c r="E6364" i="6"/>
  <c r="F6364" i="6"/>
  <c r="E6365" i="6"/>
  <c r="F6365" i="6"/>
  <c r="E6366" i="6"/>
  <c r="F6366" i="6"/>
  <c r="E6367" i="6"/>
  <c r="F6367" i="6"/>
  <c r="E6368" i="6"/>
  <c r="F6368" i="6"/>
  <c r="E6369" i="6"/>
  <c r="F6369" i="6"/>
  <c r="E6370" i="6"/>
  <c r="F6370" i="6"/>
  <c r="E6371" i="6"/>
  <c r="F6371" i="6"/>
  <c r="E6372" i="6"/>
  <c r="F6372" i="6"/>
  <c r="E6373" i="6"/>
  <c r="F6373" i="6"/>
  <c r="E6374" i="6"/>
  <c r="F6374" i="6"/>
  <c r="E6375" i="6"/>
  <c r="F6375" i="6"/>
  <c r="E6376" i="6"/>
  <c r="F6376" i="6"/>
  <c r="E6377" i="6"/>
  <c r="F6377" i="6"/>
  <c r="E6378" i="6"/>
  <c r="F6378" i="6"/>
  <c r="E6379" i="6"/>
  <c r="F6379" i="6"/>
  <c r="E6380" i="6"/>
  <c r="F6380" i="6"/>
  <c r="E6381" i="6"/>
  <c r="F6381" i="6"/>
  <c r="E6382" i="6"/>
  <c r="F6382" i="6"/>
  <c r="E6383" i="6"/>
  <c r="F6383" i="6"/>
  <c r="E6384" i="6"/>
  <c r="F6384" i="6"/>
  <c r="E6385" i="6"/>
  <c r="F6385" i="6"/>
  <c r="E6386" i="6"/>
  <c r="F6386" i="6"/>
  <c r="E6411" i="6"/>
  <c r="F6411" i="6"/>
  <c r="E6412" i="6"/>
  <c r="F6412" i="6"/>
  <c r="E6413" i="6"/>
  <c r="F6413" i="6"/>
  <c r="E6414" i="6"/>
  <c r="F6414" i="6"/>
  <c r="E6415" i="6"/>
  <c r="F6415" i="6"/>
  <c r="E6416" i="6"/>
  <c r="F6416" i="6"/>
  <c r="E6417" i="6"/>
  <c r="F6417" i="6"/>
  <c r="E6418" i="6"/>
  <c r="F6418" i="6"/>
  <c r="E6419" i="6"/>
  <c r="F6419" i="6"/>
  <c r="E6420" i="6"/>
  <c r="F6420" i="6"/>
  <c r="E6421" i="6"/>
  <c r="F6421" i="6"/>
  <c r="E6422" i="6"/>
  <c r="F6422" i="6"/>
  <c r="E6423" i="6"/>
  <c r="F6423" i="6"/>
  <c r="E6424" i="6"/>
  <c r="F6424" i="6"/>
  <c r="E6425" i="6"/>
  <c r="F6425" i="6"/>
  <c r="E6426" i="6"/>
  <c r="F6426" i="6"/>
  <c r="E6427" i="6"/>
  <c r="F6427" i="6"/>
  <c r="E6428" i="6"/>
  <c r="F6428" i="6"/>
  <c r="E6429" i="6"/>
  <c r="F6429" i="6"/>
  <c r="E6430" i="6"/>
  <c r="F6430" i="6"/>
  <c r="E6431" i="6"/>
  <c r="F6431" i="6"/>
  <c r="E6432" i="6"/>
  <c r="F6432" i="6"/>
  <c r="E6433" i="6"/>
  <c r="F6433" i="6"/>
  <c r="E6434" i="6"/>
  <c r="F6434" i="6"/>
  <c r="E6459" i="6"/>
  <c r="F6459" i="6"/>
  <c r="E6460" i="6"/>
  <c r="F6460" i="6"/>
  <c r="E6461" i="6"/>
  <c r="F6461" i="6"/>
  <c r="E6462" i="6"/>
  <c r="F6462" i="6"/>
  <c r="E6463" i="6"/>
  <c r="F6463" i="6"/>
  <c r="E6464" i="6"/>
  <c r="F6464" i="6"/>
  <c r="E6465" i="6"/>
  <c r="F6465" i="6"/>
  <c r="E6466" i="6"/>
  <c r="F6466" i="6"/>
  <c r="E6467" i="6"/>
  <c r="F6467" i="6"/>
  <c r="E6468" i="6"/>
  <c r="F6468" i="6"/>
  <c r="E6469" i="6"/>
  <c r="F6469" i="6"/>
  <c r="E6470" i="6"/>
  <c r="F6470" i="6"/>
  <c r="E6471" i="6"/>
  <c r="F6471" i="6"/>
  <c r="E6472" i="6"/>
  <c r="F6472" i="6"/>
  <c r="E6473" i="6"/>
  <c r="F6473" i="6"/>
  <c r="E6474" i="6"/>
  <c r="F6474" i="6"/>
  <c r="E6475" i="6"/>
  <c r="F6475" i="6"/>
  <c r="E6476" i="6"/>
  <c r="F6476" i="6"/>
  <c r="E6477" i="6"/>
  <c r="F6477" i="6"/>
  <c r="E6478" i="6"/>
  <c r="F6478" i="6"/>
  <c r="E6479" i="6"/>
  <c r="F6479" i="6"/>
  <c r="E6480" i="6"/>
  <c r="F6480" i="6"/>
  <c r="E6481" i="6"/>
  <c r="F6481" i="6"/>
  <c r="E6482" i="6"/>
  <c r="F6482" i="6"/>
  <c r="E6507" i="6"/>
  <c r="F6507" i="6"/>
  <c r="E6508" i="6"/>
  <c r="F6508" i="6"/>
  <c r="E6509" i="6"/>
  <c r="F6509" i="6"/>
  <c r="E6510" i="6"/>
  <c r="F6510" i="6"/>
  <c r="E6511" i="6"/>
  <c r="F6511" i="6"/>
  <c r="E6512" i="6"/>
  <c r="F6512" i="6"/>
  <c r="E6513" i="6"/>
  <c r="F6513" i="6"/>
  <c r="E6514" i="6"/>
  <c r="F6514" i="6"/>
  <c r="E6515" i="6"/>
  <c r="F6515" i="6"/>
  <c r="E6516" i="6"/>
  <c r="F6516" i="6"/>
  <c r="E6517" i="6"/>
  <c r="F6517" i="6"/>
  <c r="E6518" i="6"/>
  <c r="F6518" i="6"/>
  <c r="E6519" i="6"/>
  <c r="F6519" i="6"/>
  <c r="E6520" i="6"/>
  <c r="F6520" i="6"/>
  <c r="E6521" i="6"/>
  <c r="F6521" i="6"/>
  <c r="E6522" i="6"/>
  <c r="F6522" i="6"/>
  <c r="E6523" i="6"/>
  <c r="F6523" i="6"/>
  <c r="E6524" i="6"/>
  <c r="F6524" i="6"/>
  <c r="E6525" i="6"/>
  <c r="F6525" i="6"/>
  <c r="E6526" i="6"/>
  <c r="F6526" i="6"/>
  <c r="E6527" i="6"/>
  <c r="F6527" i="6"/>
  <c r="E6528" i="6"/>
  <c r="F6528" i="6"/>
  <c r="E6529" i="6"/>
  <c r="F6529" i="6"/>
  <c r="E6530" i="6"/>
  <c r="F6530" i="6"/>
  <c r="E6555" i="6"/>
  <c r="F6555" i="6"/>
  <c r="E6556" i="6"/>
  <c r="F6556" i="6"/>
  <c r="E6557" i="6"/>
  <c r="F6557" i="6"/>
  <c r="E6558" i="6"/>
  <c r="F6558" i="6"/>
  <c r="E6559" i="6"/>
  <c r="F6559" i="6"/>
  <c r="E6560" i="6"/>
  <c r="F6560" i="6"/>
  <c r="E6561" i="6"/>
  <c r="F6561" i="6"/>
  <c r="E6562" i="6"/>
  <c r="F6562" i="6"/>
  <c r="E6563" i="6"/>
  <c r="F6563" i="6"/>
  <c r="E6564" i="6"/>
  <c r="F6564" i="6"/>
  <c r="E6565" i="6"/>
  <c r="F6565" i="6"/>
  <c r="E6566" i="6"/>
  <c r="F6566" i="6"/>
  <c r="E6567" i="6"/>
  <c r="F6567" i="6"/>
  <c r="E6568" i="6"/>
  <c r="F6568" i="6"/>
  <c r="E6569" i="6"/>
  <c r="F6569" i="6"/>
  <c r="E6570" i="6"/>
  <c r="F6570" i="6"/>
  <c r="E6571" i="6"/>
  <c r="F6571" i="6"/>
  <c r="E6572" i="6"/>
  <c r="F6572" i="6"/>
  <c r="E6573" i="6"/>
  <c r="F6573" i="6"/>
  <c r="E6574" i="6"/>
  <c r="F6574" i="6"/>
  <c r="E6575" i="6"/>
  <c r="F6575" i="6"/>
  <c r="E6576" i="6"/>
  <c r="F6576" i="6"/>
  <c r="E6577" i="6"/>
  <c r="F6577" i="6"/>
  <c r="E6578" i="6"/>
  <c r="F6578" i="6"/>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E88" i="18" l="1"/>
  <c r="Z90" i="18"/>
  <c r="E90" i="18"/>
  <c r="Z91" i="18"/>
  <c r="E91" i="18"/>
  <c r="Z92" i="18"/>
  <c r="E92" i="18"/>
  <c r="Z93" i="18"/>
  <c r="E93" i="18"/>
  <c r="Z94" i="18"/>
  <c r="E94" i="18"/>
  <c r="Z95" i="18"/>
  <c r="E95" i="18"/>
  <c r="Z96" i="18"/>
  <c r="E96" i="18"/>
  <c r="Z97" i="18"/>
  <c r="E97" i="18"/>
  <c r="Z98" i="18"/>
  <c r="E98" i="18"/>
  <c r="Z99" i="18"/>
  <c r="E99" i="18"/>
  <c r="Z100" i="18"/>
  <c r="E100" i="18"/>
  <c r="Z101" i="18"/>
  <c r="E101" i="18"/>
  <c r="Z102" i="18"/>
  <c r="E102" i="18"/>
  <c r="Z103" i="18"/>
  <c r="E103" i="18"/>
  <c r="Z33" i="18"/>
  <c r="E34" i="18"/>
  <c r="E35" i="18"/>
  <c r="Z89" i="18"/>
  <c r="Z88" i="18"/>
  <c r="Z34" i="18"/>
  <c r="Z35" i="18"/>
  <c r="Z36" i="18"/>
  <c r="E36" i="18"/>
  <c r="Z37" i="18"/>
  <c r="E37" i="18"/>
  <c r="Z38" i="18"/>
  <c r="E38" i="18"/>
  <c r="E39" i="18"/>
  <c r="Z39" i="18"/>
  <c r="E40" i="18"/>
  <c r="I40" i="18" s="1"/>
  <c r="Z40" i="18"/>
  <c r="Z41" i="18"/>
  <c r="E41" i="18"/>
  <c r="I41" i="18" s="1"/>
  <c r="E42" i="18"/>
  <c r="I42" i="18" s="1"/>
  <c r="Z42" i="18"/>
  <c r="Z43" i="18"/>
  <c r="E43" i="18"/>
  <c r="I43" i="18" s="1"/>
  <c r="E44" i="18"/>
  <c r="I44" i="18" s="1"/>
  <c r="Z44" i="18"/>
  <c r="Z45" i="18"/>
  <c r="E45" i="18"/>
  <c r="I45" i="18" s="1"/>
  <c r="E46" i="18"/>
  <c r="I46" i="18" s="1"/>
  <c r="Z46" i="18"/>
  <c r="E47" i="18"/>
  <c r="I47" i="18" s="1"/>
  <c r="Z47" i="18"/>
  <c r="Z48" i="18"/>
  <c r="E48" i="18"/>
  <c r="I48" i="18" s="1"/>
  <c r="E49" i="18"/>
  <c r="I49" i="18" s="1"/>
  <c r="Z49" i="18"/>
  <c r="Z104" i="18"/>
  <c r="Z90" i="17"/>
  <c r="E90" i="17"/>
  <c r="E94" i="17"/>
  <c r="Z89" i="17"/>
  <c r="E91" i="17"/>
  <c r="Z91" i="17"/>
  <c r="E95" i="17"/>
  <c r="E92" i="17"/>
  <c r="Z92" i="17"/>
  <c r="E96" i="17"/>
  <c r="E93" i="17"/>
  <c r="Z93" i="17"/>
  <c r="E97" i="17"/>
  <c r="Z94" i="17"/>
  <c r="E98" i="17"/>
  <c r="E99" i="17"/>
  <c r="Z95" i="17"/>
  <c r="Z96" i="17"/>
  <c r="E100" i="17"/>
  <c r="Z97" i="17"/>
  <c r="E101" i="17"/>
  <c r="Z98" i="17"/>
  <c r="E102" i="17"/>
  <c r="E103" i="17"/>
  <c r="Z99" i="17"/>
  <c r="Z100" i="17"/>
  <c r="Z101" i="17"/>
  <c r="Z102" i="17"/>
  <c r="Z103" i="17"/>
  <c r="Z34" i="17"/>
  <c r="Z33" i="17"/>
  <c r="E88" i="17"/>
  <c r="E34" i="17"/>
  <c r="E39" i="17"/>
  <c r="Z88" i="17"/>
  <c r="E40" i="17"/>
  <c r="I40" i="17" s="1"/>
  <c r="E35" i="17"/>
  <c r="E36" i="17"/>
  <c r="Z35" i="17"/>
  <c r="E37" i="17"/>
  <c r="Z36" i="17"/>
  <c r="E41" i="17"/>
  <c r="I41" i="17" s="1"/>
  <c r="E42" i="17"/>
  <c r="I42" i="17" s="1"/>
  <c r="E38" i="17"/>
  <c r="Z37" i="17"/>
  <c r="E43" i="17"/>
  <c r="I43" i="17" s="1"/>
  <c r="Z38" i="17"/>
  <c r="E44" i="17"/>
  <c r="I44" i="17" s="1"/>
  <c r="Z39" i="17"/>
  <c r="Z40" i="17"/>
  <c r="E45" i="17"/>
  <c r="I45" i="17" s="1"/>
  <c r="Z41" i="17"/>
  <c r="E46" i="17"/>
  <c r="I46" i="17" s="1"/>
  <c r="E47" i="17"/>
  <c r="I47" i="17" s="1"/>
  <c r="Z42" i="17"/>
  <c r="E48" i="17"/>
  <c r="I48" i="17" s="1"/>
  <c r="Z43" i="17"/>
  <c r="E49" i="17"/>
  <c r="I49" i="17" s="1"/>
  <c r="Z44" i="17"/>
  <c r="Z45" i="17"/>
  <c r="Z46" i="17"/>
  <c r="Z47" i="17"/>
  <c r="Z48" i="17"/>
  <c r="Z49" i="17"/>
  <c r="Z104" i="17"/>
  <c r="AF15" i="4"/>
  <c r="AG19" i="4"/>
  <c r="AG17" i="4"/>
  <c r="AF17" i="4"/>
  <c r="AG15" i="4"/>
  <c r="A221" i="11"/>
  <c r="C221" i="11"/>
  <c r="A222" i="11"/>
  <c r="C222" i="11"/>
  <c r="A223" i="11"/>
  <c r="C223" i="11"/>
  <c r="A224" i="11"/>
  <c r="C224" i="11"/>
  <c r="A225" i="11"/>
  <c r="C225" i="11"/>
  <c r="A226" i="11"/>
  <c r="C226" i="11"/>
  <c r="A227" i="11"/>
  <c r="C227" i="11"/>
  <c r="A228" i="11"/>
  <c r="C228" i="11"/>
  <c r="A229" i="11"/>
  <c r="C229" i="11"/>
  <c r="A230" i="11"/>
  <c r="C230" i="11"/>
  <c r="A231" i="11"/>
  <c r="C231" i="11"/>
  <c r="A232" i="11"/>
  <c r="C232" i="11"/>
  <c r="A233" i="11"/>
  <c r="C233" i="11"/>
  <c r="A234" i="11"/>
  <c r="C234" i="11"/>
  <c r="A235" i="11"/>
  <c r="C235" i="11"/>
  <c r="A236" i="11"/>
  <c r="C236" i="11"/>
  <c r="A237" i="11"/>
  <c r="C237" i="11"/>
  <c r="I37" i="17" l="1"/>
  <c r="U37" i="17"/>
  <c r="U35" i="17"/>
  <c r="I35" i="17"/>
  <c r="U39" i="17"/>
  <c r="I39" i="17"/>
  <c r="U38" i="17"/>
  <c r="I38" i="17"/>
  <c r="I34" i="17"/>
  <c r="U34" i="17"/>
  <c r="E64" i="17"/>
  <c r="U36" i="18"/>
  <c r="I36" i="18"/>
  <c r="AF104" i="18"/>
  <c r="AC104" i="18" s="1"/>
  <c r="AE104" i="18"/>
  <c r="AB104" i="18" s="1"/>
  <c r="U38" i="18"/>
  <c r="I38" i="18"/>
  <c r="AF33" i="17"/>
  <c r="AC33" i="17" s="1"/>
  <c r="AE33" i="17"/>
  <c r="AB33" i="17" s="1"/>
  <c r="Z64" i="17"/>
  <c r="U37" i="18"/>
  <c r="I37" i="18"/>
  <c r="Z64" i="18"/>
  <c r="Z119" i="18"/>
  <c r="U36" i="17"/>
  <c r="I36" i="17"/>
  <c r="E119" i="17"/>
  <c r="AF104" i="17"/>
  <c r="AC104" i="17" s="1"/>
  <c r="AE104" i="17"/>
  <c r="AB104" i="17" s="1"/>
  <c r="U35" i="18"/>
  <c r="I35" i="18"/>
  <c r="I34" i="18"/>
  <c r="U34" i="18"/>
  <c r="E64" i="18"/>
  <c r="AE33" i="18"/>
  <c r="AB33" i="18" s="1"/>
  <c r="AF33" i="18"/>
  <c r="AC33" i="18" s="1"/>
  <c r="Z119" i="17"/>
  <c r="I39" i="18"/>
  <c r="U39" i="18"/>
  <c r="E119" i="18"/>
  <c r="AF19" i="4"/>
  <c r="I64" i="17" l="1"/>
  <c r="J28" i="17"/>
  <c r="AD29" i="17" s="1"/>
  <c r="AD33" i="17" s="1"/>
  <c r="AA33" i="17" s="1"/>
  <c r="I64" i="18"/>
  <c r="J28" i="18"/>
  <c r="AD29" i="18" s="1"/>
  <c r="AD33" i="18" s="1"/>
  <c r="AA33" i="18" s="1"/>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K19" i="4" l="1"/>
  <c r="P83" i="4" s="1"/>
  <c r="Q119" i="4" s="1"/>
  <c r="J19" i="4"/>
  <c r="P28" i="4" l="1"/>
  <c r="Q64" i="4" s="1"/>
  <c r="A1582" i="8"/>
  <c r="A1583" i="8"/>
  <c r="A1584" i="8"/>
  <c r="A1585" i="8"/>
  <c r="A1586" i="8"/>
  <c r="A1587" i="8"/>
  <c r="A1588" i="8"/>
  <c r="A1589" i="8"/>
  <c r="A1590" i="8"/>
  <c r="A1591" i="8"/>
  <c r="A1592" i="8"/>
  <c r="A1593" i="8"/>
  <c r="A1594" i="8"/>
  <c r="A1595" i="8"/>
  <c r="A1596" i="8"/>
  <c r="A1597" i="8"/>
  <c r="A1598" i="8"/>
  <c r="A1599" i="8"/>
  <c r="A1600" i="8"/>
  <c r="A1601" i="8"/>
  <c r="A1602" i="8"/>
  <c r="A1603" i="8"/>
  <c r="A1571" i="8"/>
  <c r="A1572" i="8"/>
  <c r="A1573" i="8"/>
  <c r="A1574" i="8"/>
  <c r="A1575" i="8"/>
  <c r="A1576" i="8"/>
  <c r="A1577" i="8"/>
  <c r="A1578" i="8"/>
  <c r="A1579" i="8"/>
  <c r="A1580" i="8"/>
  <c r="A1581" i="8"/>
  <c r="Y89" i="4"/>
  <c r="Z89" i="4" s="1"/>
  <c r="O106" i="15" l="1"/>
  <c r="N106" i="15"/>
  <c r="M106" i="15"/>
  <c r="AB105" i="15"/>
  <c r="Y105" i="15" s="1"/>
  <c r="X105" i="15"/>
  <c r="AB104" i="15"/>
  <c r="Y104" i="15" s="1"/>
  <c r="X104" i="15"/>
  <c r="AB103" i="15"/>
  <c r="Y103" i="15" s="1"/>
  <c r="X103" i="15"/>
  <c r="AB102" i="15"/>
  <c r="Y102" i="15" s="1"/>
  <c r="X102" i="15"/>
  <c r="AB101" i="15"/>
  <c r="Y101" i="15" s="1"/>
  <c r="X101" i="15"/>
  <c r="AB100" i="15"/>
  <c r="Y100" i="15" s="1"/>
  <c r="X100" i="15"/>
  <c r="AB99" i="15"/>
  <c r="Y99" i="15" s="1"/>
  <c r="X99" i="15"/>
  <c r="AB98" i="15"/>
  <c r="Y98" i="15" s="1"/>
  <c r="X98" i="15"/>
  <c r="AB97" i="15"/>
  <c r="Y97" i="15" s="1"/>
  <c r="X97" i="15"/>
  <c r="AB96" i="15"/>
  <c r="Y96" i="15" s="1"/>
  <c r="X96" i="15"/>
  <c r="AB95" i="15"/>
  <c r="Y95" i="15" s="1"/>
  <c r="X95" i="15"/>
  <c r="AB94" i="15"/>
  <c r="Y94" i="15" s="1"/>
  <c r="X94" i="15"/>
  <c r="AB93" i="15"/>
  <c r="Y93" i="15" s="1"/>
  <c r="X93" i="15"/>
  <c r="AB92" i="15"/>
  <c r="Y92" i="15" s="1"/>
  <c r="X92" i="15"/>
  <c r="P90" i="15"/>
  <c r="A90" i="15"/>
  <c r="P89" i="15"/>
  <c r="A89" i="15"/>
  <c r="P88" i="15"/>
  <c r="A88" i="15"/>
  <c r="P87" i="15"/>
  <c r="P86" i="15"/>
  <c r="P85" i="15"/>
  <c r="P84" i="15"/>
  <c r="P83" i="15"/>
  <c r="P82" i="15"/>
  <c r="P81" i="15"/>
  <c r="P80" i="15"/>
  <c r="P79" i="15"/>
  <c r="P78" i="15"/>
  <c r="P77" i="15"/>
  <c r="U76" i="15"/>
  <c r="P76" i="15"/>
  <c r="A76" i="15"/>
  <c r="P75" i="15"/>
  <c r="A75" i="15"/>
  <c r="P70" i="15"/>
  <c r="A70" i="15"/>
  <c r="D67" i="15"/>
  <c r="A55" i="15"/>
  <c r="O51" i="15"/>
  <c r="N51" i="15"/>
  <c r="M51" i="15"/>
  <c r="J50" i="15"/>
  <c r="W50" i="15" s="1"/>
  <c r="J49" i="15"/>
  <c r="X49" i="15" s="1"/>
  <c r="J48" i="15"/>
  <c r="X48" i="15" s="1"/>
  <c r="J47" i="15"/>
  <c r="J46" i="15"/>
  <c r="X46" i="15" s="1"/>
  <c r="J45" i="15"/>
  <c r="X45" i="15" s="1"/>
  <c r="J44" i="15"/>
  <c r="X44" i="15" s="1"/>
  <c r="J43" i="15"/>
  <c r="W43" i="15" s="1"/>
  <c r="J42" i="15"/>
  <c r="X42" i="15" s="1"/>
  <c r="J41" i="15"/>
  <c r="X41" i="15" s="1"/>
  <c r="J40" i="15"/>
  <c r="J39" i="15"/>
  <c r="X39" i="15" s="1"/>
  <c r="J38" i="15"/>
  <c r="X38" i="15" s="1"/>
  <c r="J37" i="15"/>
  <c r="X37" i="15" s="1"/>
  <c r="P36" i="15"/>
  <c r="P35" i="15"/>
  <c r="P34" i="15"/>
  <c r="P33" i="15"/>
  <c r="P32" i="15"/>
  <c r="P31" i="15"/>
  <c r="P30" i="15"/>
  <c r="P29" i="15"/>
  <c r="P28" i="15"/>
  <c r="P27" i="15"/>
  <c r="P26" i="15"/>
  <c r="P25" i="15"/>
  <c r="P24" i="15"/>
  <c r="P23" i="15"/>
  <c r="P22" i="15"/>
  <c r="A22" i="15"/>
  <c r="U21" i="15"/>
  <c r="U22" i="15" s="1"/>
  <c r="U23" i="15" s="1"/>
  <c r="P21" i="15"/>
  <c r="P20" i="15"/>
  <c r="P15" i="15"/>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P106" i="15" l="1"/>
  <c r="W45" i="15"/>
  <c r="X50" i="15"/>
  <c r="P51" i="15"/>
  <c r="W48" i="15"/>
  <c r="X43" i="15"/>
  <c r="W41" i="15"/>
  <c r="W49" i="15"/>
  <c r="W42" i="15"/>
  <c r="X47" i="15"/>
  <c r="W47" i="15"/>
  <c r="U24" i="15"/>
  <c r="A77" i="15"/>
  <c r="A23" i="15"/>
  <c r="W40" i="15"/>
  <c r="X40" i="15"/>
  <c r="W38" i="15"/>
  <c r="U77" i="15"/>
  <c r="W37" i="15"/>
  <c r="W44" i="15"/>
  <c r="W39" i="15"/>
  <c r="W46" i="15"/>
  <c r="U78" i="15" l="1"/>
  <c r="A78" i="15"/>
  <c r="A24" i="15"/>
  <c r="U25" i="15"/>
  <c r="A79" i="15" l="1"/>
  <c r="A25" i="15"/>
  <c r="U26" i="15"/>
  <c r="U79" i="15"/>
  <c r="U27" i="15" l="1"/>
  <c r="A26" i="15"/>
  <c r="A80" i="15"/>
  <c r="U80" i="15"/>
  <c r="A81" i="15" l="1"/>
  <c r="A27" i="15"/>
  <c r="U81" i="15"/>
  <c r="U28" i="15"/>
  <c r="U29" i="15" l="1"/>
  <c r="A28" i="15"/>
  <c r="A82" i="15"/>
  <c r="U82" i="15"/>
  <c r="U83" i="15" l="1"/>
  <c r="A83" i="15"/>
  <c r="A29" i="15"/>
  <c r="U30" i="15"/>
  <c r="U31" i="15" l="1"/>
  <c r="A84" i="15"/>
  <c r="A30" i="15"/>
  <c r="U84" i="15"/>
  <c r="U85" i="15" l="1"/>
  <c r="A85" i="15"/>
  <c r="A31" i="15"/>
  <c r="U32" i="15"/>
  <c r="U33" i="15" l="1"/>
  <c r="A86" i="15"/>
  <c r="A32" i="15"/>
  <c r="U86" i="15"/>
  <c r="U87" i="15" l="1"/>
  <c r="A87" i="15"/>
  <c r="U34" i="15"/>
  <c r="U35" i="15" l="1"/>
  <c r="U88" i="15"/>
  <c r="U89" i="15" l="1"/>
  <c r="U36" i="15"/>
  <c r="U37" i="15" l="1"/>
  <c r="U38" i="15" s="1"/>
  <c r="U39" i="15" s="1"/>
  <c r="U40" i="15" s="1"/>
  <c r="U41" i="15" s="1"/>
  <c r="U42" i="15" s="1"/>
  <c r="U43" i="15" s="1"/>
  <c r="U44" i="15" s="1"/>
  <c r="U45" i="15" s="1"/>
  <c r="U46" i="15" s="1"/>
  <c r="U47" i="15" s="1"/>
  <c r="U48" i="15" s="1"/>
  <c r="U49" i="15" s="1"/>
  <c r="U50" i="15" s="1"/>
  <c r="U90" i="15"/>
  <c r="U91" i="15" l="1"/>
  <c r="U92" i="15" l="1"/>
  <c r="U93" i="15" s="1"/>
  <c r="U94" i="15" s="1"/>
  <c r="U95" i="15" s="1"/>
  <c r="U96" i="15" s="1"/>
  <c r="U97" i="15" s="1"/>
  <c r="U98" i="15" s="1"/>
  <c r="U99" i="15" s="1"/>
  <c r="U100" i="15" s="1"/>
  <c r="U101" i="15" s="1"/>
  <c r="U102" i="15" s="1"/>
  <c r="U103" i="15" s="1"/>
  <c r="U104" i="15" s="1"/>
  <c r="U105" i="15" s="1"/>
  <c r="A1535" i="8" l="1"/>
  <c r="A1536" i="8"/>
  <c r="A1537" i="8"/>
  <c r="A1538" i="8"/>
  <c r="A1539" i="8"/>
  <c r="A1540" i="8"/>
  <c r="A1541" i="8"/>
  <c r="A1542" i="8"/>
  <c r="A1543" i="8"/>
  <c r="A1544" i="8"/>
  <c r="A1514" i="8"/>
  <c r="A1515" i="8"/>
  <c r="A1516" i="8"/>
  <c r="A1517" i="8"/>
  <c r="A1518" i="8"/>
  <c r="A1519" i="8"/>
  <c r="A1520" i="8"/>
  <c r="A1521" i="8"/>
  <c r="A1522" i="8"/>
  <c r="A1523" i="8"/>
  <c r="A1524" i="8"/>
  <c r="A1525" i="8"/>
  <c r="A1526" i="8"/>
  <c r="A1527" i="8"/>
  <c r="A1528" i="8"/>
  <c r="A1529" i="8"/>
  <c r="A1530" i="8"/>
  <c r="A1531" i="8"/>
  <c r="A1532" i="8"/>
  <c r="A1533" i="8"/>
  <c r="A1534" i="8"/>
  <c r="A1478" i="8" l="1"/>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437" i="8" l="1"/>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31" i="8"/>
  <c r="A1432" i="8"/>
  <c r="A1433" i="8"/>
  <c r="A1434" i="8"/>
  <c r="A1435" i="8"/>
  <c r="A1436" i="8"/>
  <c r="A1419" i="8"/>
  <c r="A1420" i="8"/>
  <c r="A1421" i="8"/>
  <c r="A1422" i="8"/>
  <c r="A1423" i="8"/>
  <c r="A1424" i="8"/>
  <c r="A1425" i="8"/>
  <c r="A1426" i="8"/>
  <c r="A1427" i="8"/>
  <c r="A1428" i="8"/>
  <c r="A1429" i="8"/>
  <c r="A1430" i="8"/>
  <c r="A88" i="4"/>
  <c r="E88" i="4" s="1"/>
  <c r="A1272" i="8" l="1"/>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211" i="8" l="1"/>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195" i="8"/>
  <c r="A1196" i="8"/>
  <c r="A1197" i="8"/>
  <c r="A1198" i="8"/>
  <c r="A1199" i="8"/>
  <c r="A1200" i="8"/>
  <c r="A1201" i="8"/>
  <c r="A1202" i="8"/>
  <c r="A1203" i="8"/>
  <c r="A1204" i="8"/>
  <c r="A1205" i="8"/>
  <c r="A1206" i="8"/>
  <c r="A1207" i="8"/>
  <c r="A1208" i="8"/>
  <c r="A1209" i="8"/>
  <c r="A1210" i="8"/>
  <c r="A218" i="11"/>
  <c r="C218" i="11"/>
  <c r="A219" i="11"/>
  <c r="C219" i="11"/>
  <c r="A220" i="11"/>
  <c r="C220" i="11"/>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206" i="11" l="1"/>
  <c r="C206" i="11"/>
  <c r="A207" i="11"/>
  <c r="C207" i="11"/>
  <c r="A208" i="11"/>
  <c r="C208" i="11"/>
  <c r="A209" i="11"/>
  <c r="C209" i="11"/>
  <c r="A210" i="11"/>
  <c r="C210" i="11"/>
  <c r="A211" i="11"/>
  <c r="C211" i="11"/>
  <c r="A212" i="11"/>
  <c r="C212" i="11"/>
  <c r="A213" i="11"/>
  <c r="C213" i="11"/>
  <c r="A214" i="11"/>
  <c r="C214" i="11"/>
  <c r="A215" i="11"/>
  <c r="C215" i="11"/>
  <c r="A216" i="11"/>
  <c r="C216" i="11"/>
  <c r="A217" i="11"/>
  <c r="C217" i="11"/>
  <c r="A191" i="11" l="1"/>
  <c r="C191" i="11"/>
  <c r="A192" i="11"/>
  <c r="C192" i="11"/>
  <c r="A193" i="11"/>
  <c r="C193" i="11"/>
  <c r="A194" i="11"/>
  <c r="C194" i="11"/>
  <c r="A195" i="11"/>
  <c r="C195" i="11"/>
  <c r="A196" i="11"/>
  <c r="C196" i="11"/>
  <c r="A197" i="11"/>
  <c r="C197" i="11"/>
  <c r="A198" i="11"/>
  <c r="C198" i="11"/>
  <c r="A199" i="11"/>
  <c r="C199" i="11"/>
  <c r="A200" i="11"/>
  <c r="C200" i="11"/>
  <c r="A201" i="11"/>
  <c r="C201" i="11"/>
  <c r="A202" i="11"/>
  <c r="C202" i="11"/>
  <c r="A203" i="11"/>
  <c r="C203" i="11"/>
  <c r="A204" i="11"/>
  <c r="C204" i="11"/>
  <c r="A205" i="11"/>
  <c r="C205" i="11"/>
  <c r="A177" i="11" l="1"/>
  <c r="C177" i="11"/>
  <c r="A178" i="11"/>
  <c r="C178" i="11"/>
  <c r="A179" i="11"/>
  <c r="C179" i="11"/>
  <c r="A180" i="11"/>
  <c r="C180" i="11"/>
  <c r="A181" i="11"/>
  <c r="C181" i="11"/>
  <c r="A182" i="11"/>
  <c r="C182" i="11"/>
  <c r="A183" i="11"/>
  <c r="C183" i="11"/>
  <c r="A184" i="11"/>
  <c r="C184" i="11"/>
  <c r="A185" i="11"/>
  <c r="C185" i="11"/>
  <c r="A186" i="11"/>
  <c r="C186" i="11"/>
  <c r="A187" i="11"/>
  <c r="C187" i="11"/>
  <c r="A188" i="11"/>
  <c r="C188" i="11"/>
  <c r="A189" i="11"/>
  <c r="C189" i="11"/>
  <c r="A190" i="11"/>
  <c r="C190" i="11"/>
  <c r="A100" i="4" l="1"/>
  <c r="A148" i="11"/>
  <c r="C148" i="11"/>
  <c r="A149" i="11"/>
  <c r="C149" i="11"/>
  <c r="A150" i="11"/>
  <c r="C150" i="11"/>
  <c r="A151" i="11"/>
  <c r="C151" i="11"/>
  <c r="A152" i="11"/>
  <c r="C152" i="11"/>
  <c r="A153" i="11"/>
  <c r="C153" i="11"/>
  <c r="A154" i="11"/>
  <c r="C154" i="11"/>
  <c r="A155" i="11"/>
  <c r="C155" i="11"/>
  <c r="A156" i="11"/>
  <c r="C156" i="11"/>
  <c r="A157" i="11"/>
  <c r="C157" i="11"/>
  <c r="A158" i="11"/>
  <c r="C158" i="11"/>
  <c r="A159" i="11"/>
  <c r="C159" i="11"/>
  <c r="A160" i="11"/>
  <c r="C160" i="11"/>
  <c r="A161" i="11"/>
  <c r="C161" i="11"/>
  <c r="A162" i="11"/>
  <c r="C162" i="11"/>
  <c r="A163" i="11"/>
  <c r="C163" i="11"/>
  <c r="A164" i="11"/>
  <c r="B164" i="11"/>
  <c r="C164" i="11"/>
  <c r="A165" i="11"/>
  <c r="C165" i="11"/>
  <c r="A166" i="11"/>
  <c r="C166" i="11"/>
  <c r="A167" i="11"/>
  <c r="C167" i="11"/>
  <c r="A168" i="11"/>
  <c r="C168" i="11"/>
  <c r="A169" i="11"/>
  <c r="C169" i="11"/>
  <c r="A170" i="11"/>
  <c r="C170" i="11"/>
  <c r="A171" i="11"/>
  <c r="C171" i="11"/>
  <c r="A172" i="11"/>
  <c r="C172" i="11"/>
  <c r="A173" i="11"/>
  <c r="C173" i="11"/>
  <c r="A174" i="11"/>
  <c r="C174" i="11"/>
  <c r="A175" i="11"/>
  <c r="C175" i="11"/>
  <c r="A176" i="11"/>
  <c r="C176" i="11"/>
  <c r="G100" i="4"/>
  <c r="F100" i="4"/>
  <c r="L100" i="4"/>
  <c r="H100" i="4"/>
  <c r="K100" i="4" l="1"/>
  <c r="J100" i="4"/>
  <c r="I100" i="4"/>
  <c r="A101" i="4"/>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101" i="4"/>
  <c r="G101" i="4"/>
  <c r="H101" i="4"/>
  <c r="L101" i="4"/>
  <c r="K101" i="4" l="1"/>
  <c r="J101" i="4"/>
  <c r="I101" i="4"/>
  <c r="B4534" i="8"/>
  <c r="B4535" i="8"/>
  <c r="A102" i="4"/>
  <c r="A133" i="11"/>
  <c r="C133" i="11"/>
  <c r="A134" i="11"/>
  <c r="C134" i="11"/>
  <c r="A135" i="11"/>
  <c r="C135" i="11"/>
  <c r="A136" i="11"/>
  <c r="C136" i="11"/>
  <c r="A137" i="11"/>
  <c r="C137" i="11"/>
  <c r="A138" i="11"/>
  <c r="C138" i="11"/>
  <c r="A139" i="11"/>
  <c r="C139" i="11"/>
  <c r="A140" i="11"/>
  <c r="C140" i="11"/>
  <c r="A141" i="11"/>
  <c r="C141" i="11"/>
  <c r="A142" i="11"/>
  <c r="C142" i="11"/>
  <c r="A143" i="11"/>
  <c r="C143" i="11"/>
  <c r="A144" i="11"/>
  <c r="C144" i="11"/>
  <c r="A145" i="11"/>
  <c r="C145" i="11"/>
  <c r="A146" i="11"/>
  <c r="C146" i="11"/>
  <c r="A147" i="11"/>
  <c r="C147" i="11"/>
  <c r="H102" i="4"/>
  <c r="F102" i="4"/>
  <c r="G102" i="4"/>
  <c r="L102" i="4"/>
  <c r="K102" i="4" l="1"/>
  <c r="J102" i="4"/>
  <c r="I102" i="4"/>
  <c r="B4497"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03" i="8" l="1"/>
  <c r="A904" i="8"/>
  <c r="A905" i="8"/>
  <c r="A906" i="8"/>
  <c r="A907" i="8"/>
  <c r="A908" i="8"/>
  <c r="A909" i="8"/>
  <c r="A910" i="8"/>
  <c r="A911" i="8"/>
  <c r="A912" i="8"/>
  <c r="A913" i="8"/>
  <c r="A914" i="8"/>
  <c r="A915" i="8"/>
  <c r="A916" i="8"/>
  <c r="A917" i="8"/>
  <c r="A918" i="8"/>
  <c r="A919" i="8"/>
  <c r="A920" i="8"/>
  <c r="C132" i="11" l="1"/>
  <c r="A132" i="11"/>
  <c r="C131" i="11"/>
  <c r="A131" i="11"/>
  <c r="C130" i="11"/>
  <c r="A130" i="11"/>
  <c r="C129" i="11"/>
  <c r="A129" i="11"/>
  <c r="C128" i="11"/>
  <c r="A128" i="11"/>
  <c r="C127" i="11"/>
  <c r="A127" i="11"/>
  <c r="C126" i="11"/>
  <c r="A126" i="11"/>
  <c r="C125" i="11"/>
  <c r="A125" i="11"/>
  <c r="C124" i="11"/>
  <c r="A124" i="11"/>
  <c r="C123" i="11"/>
  <c r="A123" i="11"/>
  <c r="C122" i="11"/>
  <c r="A122" i="11"/>
  <c r="C121" i="11"/>
  <c r="A121" i="11"/>
  <c r="C120" i="11"/>
  <c r="A120" i="11"/>
  <c r="C119" i="11"/>
  <c r="A119" i="11"/>
  <c r="C118" i="11"/>
  <c r="A118" i="11"/>
  <c r="C117" i="11"/>
  <c r="A117" i="11"/>
  <c r="E3627" i="6"/>
  <c r="F3627" i="6"/>
  <c r="E3628" i="6"/>
  <c r="F3628" i="6"/>
  <c r="E3629" i="6"/>
  <c r="F3629" i="6"/>
  <c r="E3630" i="6"/>
  <c r="F3630" i="6"/>
  <c r="E3631" i="6"/>
  <c r="F3631" i="6"/>
  <c r="E3632" i="6"/>
  <c r="F3632" i="6"/>
  <c r="E3633" i="6"/>
  <c r="F3633" i="6"/>
  <c r="E3634" i="6"/>
  <c r="F3634" i="6"/>
  <c r="E3635" i="6"/>
  <c r="F3635" i="6"/>
  <c r="E3636" i="6"/>
  <c r="F3636" i="6"/>
  <c r="E3637" i="6"/>
  <c r="F3637" i="6"/>
  <c r="E3638" i="6"/>
  <c r="F3638" i="6"/>
  <c r="E3639" i="6"/>
  <c r="F3639" i="6"/>
  <c r="E3640" i="6"/>
  <c r="F3640" i="6"/>
  <c r="E3641" i="6"/>
  <c r="F3641" i="6"/>
  <c r="E3642" i="6"/>
  <c r="F3642" i="6"/>
  <c r="E3643" i="6"/>
  <c r="F3643" i="6"/>
  <c r="E3644" i="6"/>
  <c r="F3644" i="6"/>
  <c r="E3645" i="6"/>
  <c r="F3645" i="6"/>
  <c r="E3646" i="6"/>
  <c r="F3646" i="6"/>
  <c r="E3647" i="6"/>
  <c r="F3647" i="6"/>
  <c r="E3648" i="6"/>
  <c r="F3648" i="6"/>
  <c r="E3649" i="6"/>
  <c r="F3649" i="6"/>
  <c r="E3650" i="6"/>
  <c r="F3650" i="6"/>
  <c r="E3699" i="6"/>
  <c r="F3699" i="6"/>
  <c r="E3700" i="6"/>
  <c r="F3700" i="6"/>
  <c r="E3701" i="6"/>
  <c r="F3701" i="6"/>
  <c r="E3702" i="6"/>
  <c r="F3702" i="6"/>
  <c r="E3703" i="6"/>
  <c r="F3703" i="6"/>
  <c r="E3704" i="6"/>
  <c r="F3704" i="6"/>
  <c r="E3705" i="6"/>
  <c r="F3705" i="6"/>
  <c r="E3706" i="6"/>
  <c r="F3706" i="6"/>
  <c r="E3707" i="6"/>
  <c r="F3707" i="6"/>
  <c r="E3708" i="6"/>
  <c r="F3708" i="6"/>
  <c r="E3709" i="6"/>
  <c r="F3709" i="6"/>
  <c r="E3710" i="6"/>
  <c r="F3710" i="6"/>
  <c r="E3711" i="6"/>
  <c r="F3711" i="6"/>
  <c r="E3712" i="6"/>
  <c r="F3712" i="6"/>
  <c r="E3713" i="6"/>
  <c r="F3713" i="6"/>
  <c r="E3714" i="6"/>
  <c r="F3714" i="6"/>
  <c r="E3715" i="6"/>
  <c r="F3715" i="6"/>
  <c r="E3716" i="6"/>
  <c r="F3716" i="6"/>
  <c r="E3717" i="6"/>
  <c r="F3717" i="6"/>
  <c r="E3718" i="6"/>
  <c r="F3718" i="6"/>
  <c r="E3719" i="6"/>
  <c r="F3719" i="6"/>
  <c r="E3720" i="6"/>
  <c r="F3720" i="6"/>
  <c r="E3721" i="6"/>
  <c r="F3721" i="6"/>
  <c r="E3722" i="6"/>
  <c r="F3722" i="6"/>
  <c r="E3771" i="6"/>
  <c r="F3771" i="6"/>
  <c r="E3772" i="6"/>
  <c r="F3772" i="6"/>
  <c r="E3773" i="6"/>
  <c r="F3773" i="6"/>
  <c r="E3774" i="6"/>
  <c r="F3774" i="6"/>
  <c r="E3775" i="6"/>
  <c r="F3775" i="6"/>
  <c r="E3776" i="6"/>
  <c r="F3776" i="6"/>
  <c r="E3777" i="6"/>
  <c r="F3777" i="6"/>
  <c r="E3778" i="6"/>
  <c r="F3778" i="6"/>
  <c r="E3779" i="6"/>
  <c r="F3779" i="6"/>
  <c r="E3780" i="6"/>
  <c r="F3780" i="6"/>
  <c r="E3781" i="6"/>
  <c r="F3781" i="6"/>
  <c r="E3782" i="6"/>
  <c r="F3782" i="6"/>
  <c r="E3783" i="6"/>
  <c r="F3783" i="6"/>
  <c r="E3784" i="6"/>
  <c r="F3784" i="6"/>
  <c r="E3785" i="6"/>
  <c r="F3785" i="6"/>
  <c r="E3786" i="6"/>
  <c r="F3786" i="6"/>
  <c r="E3787" i="6"/>
  <c r="F3787" i="6"/>
  <c r="E3788" i="6"/>
  <c r="F3788" i="6"/>
  <c r="E3789" i="6"/>
  <c r="F3789" i="6"/>
  <c r="E3790" i="6"/>
  <c r="F3790" i="6"/>
  <c r="E3791" i="6"/>
  <c r="F3791" i="6"/>
  <c r="E3792" i="6"/>
  <c r="F3792" i="6"/>
  <c r="E3793" i="6"/>
  <c r="F3793" i="6"/>
  <c r="E3794" i="6"/>
  <c r="F3794" i="6"/>
  <c r="E3843" i="6"/>
  <c r="E3844" i="6"/>
  <c r="E3845" i="6"/>
  <c r="E3846" i="6"/>
  <c r="E3847" i="6"/>
  <c r="E3848" i="6"/>
  <c r="E3849" i="6"/>
  <c r="E3850" i="6"/>
  <c r="E3851" i="6"/>
  <c r="E3852" i="6"/>
  <c r="E3853" i="6"/>
  <c r="E3854" i="6"/>
  <c r="E3855" i="6"/>
  <c r="E3856" i="6"/>
  <c r="E3857" i="6"/>
  <c r="E3858" i="6"/>
  <c r="E3859" i="6"/>
  <c r="E3860" i="6"/>
  <c r="E3861" i="6"/>
  <c r="E3862" i="6"/>
  <c r="E3863" i="6"/>
  <c r="E3864" i="6"/>
  <c r="E3865" i="6"/>
  <c r="E3866" i="6"/>
  <c r="E3939" i="6"/>
  <c r="E3940" i="6"/>
  <c r="E3941" i="6"/>
  <c r="E3942" i="6"/>
  <c r="E3943" i="6"/>
  <c r="E3944" i="6"/>
  <c r="E3945" i="6"/>
  <c r="E3946" i="6"/>
  <c r="E3947" i="6"/>
  <c r="E3948" i="6"/>
  <c r="E3949" i="6"/>
  <c r="E3950" i="6"/>
  <c r="E3951" i="6"/>
  <c r="E3952" i="6"/>
  <c r="E3953" i="6"/>
  <c r="E3954" i="6"/>
  <c r="E3955" i="6"/>
  <c r="E3956" i="6"/>
  <c r="E3957" i="6"/>
  <c r="E3958" i="6"/>
  <c r="E3959" i="6"/>
  <c r="E3960" i="6"/>
  <c r="E3961" i="6"/>
  <c r="E3962" i="6"/>
  <c r="E4035" i="6"/>
  <c r="E4036" i="6"/>
  <c r="E4037" i="6"/>
  <c r="E4038" i="6"/>
  <c r="E4039" i="6"/>
  <c r="E4040" i="6"/>
  <c r="E4041" i="6"/>
  <c r="E4042" i="6"/>
  <c r="E4043" i="6"/>
  <c r="E4044" i="6"/>
  <c r="E4045" i="6"/>
  <c r="E4046" i="6"/>
  <c r="E4047" i="6"/>
  <c r="E4048" i="6"/>
  <c r="E4049" i="6"/>
  <c r="E4050" i="6"/>
  <c r="E4051" i="6"/>
  <c r="E4052" i="6"/>
  <c r="E4053" i="6"/>
  <c r="E4054" i="6"/>
  <c r="E4055" i="6"/>
  <c r="E4056" i="6"/>
  <c r="E4057" i="6"/>
  <c r="E4058" i="6"/>
  <c r="E4131" i="6"/>
  <c r="E4132" i="6"/>
  <c r="E4133" i="6"/>
  <c r="E4134" i="6"/>
  <c r="E4135" i="6"/>
  <c r="E4136" i="6"/>
  <c r="E4137" i="6"/>
  <c r="E4138" i="6"/>
  <c r="E4139" i="6"/>
  <c r="E4140" i="6"/>
  <c r="E4141" i="6"/>
  <c r="E4142" i="6"/>
  <c r="E4143" i="6"/>
  <c r="E4144" i="6"/>
  <c r="E4145" i="6"/>
  <c r="E4146" i="6"/>
  <c r="E4147" i="6"/>
  <c r="E4148" i="6"/>
  <c r="E4149" i="6"/>
  <c r="E4150" i="6"/>
  <c r="E4151" i="6"/>
  <c r="E4152" i="6"/>
  <c r="E4153" i="6"/>
  <c r="E4154" i="6"/>
  <c r="E4227" i="6"/>
  <c r="E4228" i="6"/>
  <c r="E4229" i="6"/>
  <c r="E4230" i="6"/>
  <c r="E4231" i="6"/>
  <c r="E4232" i="6"/>
  <c r="E4233" i="6"/>
  <c r="E4234" i="6"/>
  <c r="E4235" i="6"/>
  <c r="E4236" i="6"/>
  <c r="E4237" i="6"/>
  <c r="E4238" i="6"/>
  <c r="E4239" i="6"/>
  <c r="E4240" i="6"/>
  <c r="E4241" i="6"/>
  <c r="E4242" i="6"/>
  <c r="E4243" i="6"/>
  <c r="E4244" i="6"/>
  <c r="E4245" i="6"/>
  <c r="E4246" i="6"/>
  <c r="E4247" i="6"/>
  <c r="E4248" i="6"/>
  <c r="E4249" i="6"/>
  <c r="E4250" i="6"/>
  <c r="E4323" i="6"/>
  <c r="E4324" i="6"/>
  <c r="E4325" i="6"/>
  <c r="E4326" i="6"/>
  <c r="E4327" i="6"/>
  <c r="E4328" i="6"/>
  <c r="E4329" i="6"/>
  <c r="E4330" i="6"/>
  <c r="E4331" i="6"/>
  <c r="E4332" i="6"/>
  <c r="E4333" i="6"/>
  <c r="E4334" i="6"/>
  <c r="E4335" i="6"/>
  <c r="E4336" i="6"/>
  <c r="E4337" i="6"/>
  <c r="E4338" i="6"/>
  <c r="E4339" i="6"/>
  <c r="E4340" i="6"/>
  <c r="E4341" i="6"/>
  <c r="E4342" i="6"/>
  <c r="E4343" i="6"/>
  <c r="E4344" i="6"/>
  <c r="E4345" i="6"/>
  <c r="E4346" i="6"/>
  <c r="E4419" i="6"/>
  <c r="E4420" i="6"/>
  <c r="E4421" i="6"/>
  <c r="E4422" i="6"/>
  <c r="E4423" i="6"/>
  <c r="E4424" i="6"/>
  <c r="E4425" i="6"/>
  <c r="E4426" i="6"/>
  <c r="E4427" i="6"/>
  <c r="E4428" i="6"/>
  <c r="E4429" i="6"/>
  <c r="E4430" i="6"/>
  <c r="E4431" i="6"/>
  <c r="E4432" i="6"/>
  <c r="E4433" i="6"/>
  <c r="E4434" i="6"/>
  <c r="E4435" i="6"/>
  <c r="E4436" i="6"/>
  <c r="E4437" i="6"/>
  <c r="E4438" i="6"/>
  <c r="E4439" i="6"/>
  <c r="E4440" i="6"/>
  <c r="E4441" i="6"/>
  <c r="E4442" i="6"/>
  <c r="E4515" i="6"/>
  <c r="E4516" i="6"/>
  <c r="E4517" i="6"/>
  <c r="E4518" i="6"/>
  <c r="E4519" i="6"/>
  <c r="E4520" i="6"/>
  <c r="E4521" i="6"/>
  <c r="E4522" i="6"/>
  <c r="E4523" i="6"/>
  <c r="E4524" i="6"/>
  <c r="E4525" i="6"/>
  <c r="E4526" i="6"/>
  <c r="E4527" i="6"/>
  <c r="E4528" i="6"/>
  <c r="E4529" i="6"/>
  <c r="E4530" i="6"/>
  <c r="E4531" i="6"/>
  <c r="E4532" i="6"/>
  <c r="E4533" i="6"/>
  <c r="E4534" i="6"/>
  <c r="E4535" i="6"/>
  <c r="E4536" i="6"/>
  <c r="E4537" i="6"/>
  <c r="E4538" i="6"/>
  <c r="E4611" i="6"/>
  <c r="E4612" i="6"/>
  <c r="E4613" i="6"/>
  <c r="E4614" i="6"/>
  <c r="E4615" i="6"/>
  <c r="E4616" i="6"/>
  <c r="E4617" i="6"/>
  <c r="E4618" i="6"/>
  <c r="E4619" i="6"/>
  <c r="E4620" i="6"/>
  <c r="E4621" i="6"/>
  <c r="E4622" i="6"/>
  <c r="E4623" i="6"/>
  <c r="E4624" i="6"/>
  <c r="E4625" i="6"/>
  <c r="E4626" i="6"/>
  <c r="E4627" i="6"/>
  <c r="E4628" i="6"/>
  <c r="E4629" i="6"/>
  <c r="E4630" i="6"/>
  <c r="E4631" i="6"/>
  <c r="E4632" i="6"/>
  <c r="E4633" i="6"/>
  <c r="E4634" i="6"/>
  <c r="E4707" i="6"/>
  <c r="E4708" i="6"/>
  <c r="E4709" i="6"/>
  <c r="E4710" i="6"/>
  <c r="E4711" i="6"/>
  <c r="E4712" i="6"/>
  <c r="E4713" i="6"/>
  <c r="E4714" i="6"/>
  <c r="E4715" i="6"/>
  <c r="E4716" i="6"/>
  <c r="E4717" i="6"/>
  <c r="E4718" i="6"/>
  <c r="E4719" i="6"/>
  <c r="E4720" i="6"/>
  <c r="E4721" i="6"/>
  <c r="E4722" i="6"/>
  <c r="E4723" i="6"/>
  <c r="E4724" i="6"/>
  <c r="E4725" i="6"/>
  <c r="E4726" i="6"/>
  <c r="E4727" i="6"/>
  <c r="E4728" i="6"/>
  <c r="E4729" i="6"/>
  <c r="E4730" i="6"/>
  <c r="E4803" i="6"/>
  <c r="E4804" i="6"/>
  <c r="E4805" i="6"/>
  <c r="E4806" i="6"/>
  <c r="E4807" i="6"/>
  <c r="E4808" i="6"/>
  <c r="E4809" i="6"/>
  <c r="E4810" i="6"/>
  <c r="E4811" i="6"/>
  <c r="E4812" i="6"/>
  <c r="E4813" i="6"/>
  <c r="E4814" i="6"/>
  <c r="E4815" i="6"/>
  <c r="E4816" i="6"/>
  <c r="E4817" i="6"/>
  <c r="E4818" i="6"/>
  <c r="E4819" i="6"/>
  <c r="E4820" i="6"/>
  <c r="E4821" i="6"/>
  <c r="E4822" i="6"/>
  <c r="E4823" i="6"/>
  <c r="E4824" i="6"/>
  <c r="E4825" i="6"/>
  <c r="E4826" i="6"/>
  <c r="E4899" i="6"/>
  <c r="E4900" i="6"/>
  <c r="E4901" i="6"/>
  <c r="E4902" i="6"/>
  <c r="E4903" i="6"/>
  <c r="E4904" i="6"/>
  <c r="E4905" i="6"/>
  <c r="E4906" i="6"/>
  <c r="E4907" i="6"/>
  <c r="E4908" i="6"/>
  <c r="E4909" i="6"/>
  <c r="E4910" i="6"/>
  <c r="E4911" i="6"/>
  <c r="E4912" i="6"/>
  <c r="E4913" i="6"/>
  <c r="E4914" i="6"/>
  <c r="E4915" i="6"/>
  <c r="E4916" i="6"/>
  <c r="E4917" i="6"/>
  <c r="E4918" i="6"/>
  <c r="E4919" i="6"/>
  <c r="E4920" i="6"/>
  <c r="E4921" i="6"/>
  <c r="E4922" i="6"/>
  <c r="E4995" i="6"/>
  <c r="E4996" i="6"/>
  <c r="E4997" i="6"/>
  <c r="E4998" i="6"/>
  <c r="E4999" i="6"/>
  <c r="E5000" i="6"/>
  <c r="E5001" i="6"/>
  <c r="E5002" i="6"/>
  <c r="E5003" i="6"/>
  <c r="E5004" i="6"/>
  <c r="E5005" i="6"/>
  <c r="E5006" i="6"/>
  <c r="E5007" i="6"/>
  <c r="E5008" i="6"/>
  <c r="E5009" i="6"/>
  <c r="E5010" i="6"/>
  <c r="E5011" i="6"/>
  <c r="E5012" i="6"/>
  <c r="E5013" i="6"/>
  <c r="E5014" i="6"/>
  <c r="E5015" i="6"/>
  <c r="E5016" i="6"/>
  <c r="E5017" i="6"/>
  <c r="E5018" i="6"/>
  <c r="E5091" i="6"/>
  <c r="E5092" i="6"/>
  <c r="E5093" i="6"/>
  <c r="E5094" i="6"/>
  <c r="E5095" i="6"/>
  <c r="E5096" i="6"/>
  <c r="E5097" i="6"/>
  <c r="E5098" i="6"/>
  <c r="E5099" i="6"/>
  <c r="E5100" i="6"/>
  <c r="E5101" i="6"/>
  <c r="E5102" i="6"/>
  <c r="E5103" i="6"/>
  <c r="E5104" i="6"/>
  <c r="E5105" i="6"/>
  <c r="E5106" i="6"/>
  <c r="E5107" i="6"/>
  <c r="E5108" i="6"/>
  <c r="E5109" i="6"/>
  <c r="E5110" i="6"/>
  <c r="E5111" i="6"/>
  <c r="E5112" i="6"/>
  <c r="E5113" i="6"/>
  <c r="E5114" i="6"/>
  <c r="E3651" i="6"/>
  <c r="F3651" i="6"/>
  <c r="E3652" i="6"/>
  <c r="F3652" i="6"/>
  <c r="E3653" i="6"/>
  <c r="F3653" i="6"/>
  <c r="E3654" i="6"/>
  <c r="F3654" i="6"/>
  <c r="E3655" i="6"/>
  <c r="F3655" i="6"/>
  <c r="E3656" i="6"/>
  <c r="F3656" i="6"/>
  <c r="E3657" i="6"/>
  <c r="F3657" i="6"/>
  <c r="E3658" i="6"/>
  <c r="F3658" i="6"/>
  <c r="E3659" i="6"/>
  <c r="F3659" i="6"/>
  <c r="E3660" i="6"/>
  <c r="F3660" i="6"/>
  <c r="E3661" i="6"/>
  <c r="F3661" i="6"/>
  <c r="E3662" i="6"/>
  <c r="F3662" i="6"/>
  <c r="E3663" i="6"/>
  <c r="F3663" i="6"/>
  <c r="E3664" i="6"/>
  <c r="F3664" i="6"/>
  <c r="E3665" i="6"/>
  <c r="F3665" i="6"/>
  <c r="E3666" i="6"/>
  <c r="F3666" i="6"/>
  <c r="E3667" i="6"/>
  <c r="F3667" i="6"/>
  <c r="E3668" i="6"/>
  <c r="F3668" i="6"/>
  <c r="E3669" i="6"/>
  <c r="F3669" i="6"/>
  <c r="E3670" i="6"/>
  <c r="F3670" i="6"/>
  <c r="E3671" i="6"/>
  <c r="F3671" i="6"/>
  <c r="E3672" i="6"/>
  <c r="F3672" i="6"/>
  <c r="E3673" i="6"/>
  <c r="F3673" i="6"/>
  <c r="E3674" i="6"/>
  <c r="F3674" i="6"/>
  <c r="E3723" i="6"/>
  <c r="F3723" i="6"/>
  <c r="E3724" i="6"/>
  <c r="F3724" i="6"/>
  <c r="E3725" i="6"/>
  <c r="F3725" i="6"/>
  <c r="E3726" i="6"/>
  <c r="F3726" i="6"/>
  <c r="E3727" i="6"/>
  <c r="F3727" i="6"/>
  <c r="E3728" i="6"/>
  <c r="F3728" i="6"/>
  <c r="E3729" i="6"/>
  <c r="F3729" i="6"/>
  <c r="E3730" i="6"/>
  <c r="F3730" i="6"/>
  <c r="E3731" i="6"/>
  <c r="F3731" i="6"/>
  <c r="E3732" i="6"/>
  <c r="F3732" i="6"/>
  <c r="E3733" i="6"/>
  <c r="F3733" i="6"/>
  <c r="E3734" i="6"/>
  <c r="F3734" i="6"/>
  <c r="E3735" i="6"/>
  <c r="F3735" i="6"/>
  <c r="E3736" i="6"/>
  <c r="F3736" i="6"/>
  <c r="E3737" i="6"/>
  <c r="F3737" i="6"/>
  <c r="E3738" i="6"/>
  <c r="F3738" i="6"/>
  <c r="E3739" i="6"/>
  <c r="F3739" i="6"/>
  <c r="E3740" i="6"/>
  <c r="F3740" i="6"/>
  <c r="E3741" i="6"/>
  <c r="F3741" i="6"/>
  <c r="E3742" i="6"/>
  <c r="F3742" i="6"/>
  <c r="E3743" i="6"/>
  <c r="F3743" i="6"/>
  <c r="E3744" i="6"/>
  <c r="F3744" i="6"/>
  <c r="E3745" i="6"/>
  <c r="F3745" i="6"/>
  <c r="E3746" i="6"/>
  <c r="F3746" i="6"/>
  <c r="E3795" i="6"/>
  <c r="F3795" i="6"/>
  <c r="E3796" i="6"/>
  <c r="F3796" i="6"/>
  <c r="E3797" i="6"/>
  <c r="F3797" i="6"/>
  <c r="E3798" i="6"/>
  <c r="F3798" i="6"/>
  <c r="E3799" i="6"/>
  <c r="F3799" i="6"/>
  <c r="E3800" i="6"/>
  <c r="F3800" i="6"/>
  <c r="E3801" i="6"/>
  <c r="F3801" i="6"/>
  <c r="E3802" i="6"/>
  <c r="F3802" i="6"/>
  <c r="E3803" i="6"/>
  <c r="F3803" i="6"/>
  <c r="E3804" i="6"/>
  <c r="F3804" i="6"/>
  <c r="E3805" i="6"/>
  <c r="F3805" i="6"/>
  <c r="E3806" i="6"/>
  <c r="F3806" i="6"/>
  <c r="E3807" i="6"/>
  <c r="F3807" i="6"/>
  <c r="E3808" i="6"/>
  <c r="F3808" i="6"/>
  <c r="E3809" i="6"/>
  <c r="F3809" i="6"/>
  <c r="E3810" i="6"/>
  <c r="F3810" i="6"/>
  <c r="E3811" i="6"/>
  <c r="F3811" i="6"/>
  <c r="E3812" i="6"/>
  <c r="F3812" i="6"/>
  <c r="E3813" i="6"/>
  <c r="F3813" i="6"/>
  <c r="E3814" i="6"/>
  <c r="F3814" i="6"/>
  <c r="E3815" i="6"/>
  <c r="F3815" i="6"/>
  <c r="E3816" i="6"/>
  <c r="F3816" i="6"/>
  <c r="E3817" i="6"/>
  <c r="F3817" i="6"/>
  <c r="E3818" i="6"/>
  <c r="F3818" i="6"/>
  <c r="E3891" i="6"/>
  <c r="E3892" i="6"/>
  <c r="E3893" i="6"/>
  <c r="E3894" i="6"/>
  <c r="E3895" i="6"/>
  <c r="E3896" i="6"/>
  <c r="E3897" i="6"/>
  <c r="E3898" i="6"/>
  <c r="E3899" i="6"/>
  <c r="E3900" i="6"/>
  <c r="E3901" i="6"/>
  <c r="E3902" i="6"/>
  <c r="E3903" i="6"/>
  <c r="E3904" i="6"/>
  <c r="E3905" i="6"/>
  <c r="E3906" i="6"/>
  <c r="E3907" i="6"/>
  <c r="E3908" i="6"/>
  <c r="E3909" i="6"/>
  <c r="E3910" i="6"/>
  <c r="E3911" i="6"/>
  <c r="E3912" i="6"/>
  <c r="E3913" i="6"/>
  <c r="E3914" i="6"/>
  <c r="E3987" i="6"/>
  <c r="E3988" i="6"/>
  <c r="E3989" i="6"/>
  <c r="E3990" i="6"/>
  <c r="E3991" i="6"/>
  <c r="E3992" i="6"/>
  <c r="E3993" i="6"/>
  <c r="E3994" i="6"/>
  <c r="E3995" i="6"/>
  <c r="E3996" i="6"/>
  <c r="E3997" i="6"/>
  <c r="E3998" i="6"/>
  <c r="E3999" i="6"/>
  <c r="E4000" i="6"/>
  <c r="E4001" i="6"/>
  <c r="E4002" i="6"/>
  <c r="E4003" i="6"/>
  <c r="E4004" i="6"/>
  <c r="E4005" i="6"/>
  <c r="E4006" i="6"/>
  <c r="E4007" i="6"/>
  <c r="E4008" i="6"/>
  <c r="E4009" i="6"/>
  <c r="E4010" i="6"/>
  <c r="E4083" i="6"/>
  <c r="E4084" i="6"/>
  <c r="E4085" i="6"/>
  <c r="E4086" i="6"/>
  <c r="E4087" i="6"/>
  <c r="E4088" i="6"/>
  <c r="E4089" i="6"/>
  <c r="E4090" i="6"/>
  <c r="E4091" i="6"/>
  <c r="E4092" i="6"/>
  <c r="E4093" i="6"/>
  <c r="E4094" i="6"/>
  <c r="E4095" i="6"/>
  <c r="E4096" i="6"/>
  <c r="E4097" i="6"/>
  <c r="E4098" i="6"/>
  <c r="E4099" i="6"/>
  <c r="E4100" i="6"/>
  <c r="E4101" i="6"/>
  <c r="E4102" i="6"/>
  <c r="E4103" i="6"/>
  <c r="E4104" i="6"/>
  <c r="E4105" i="6"/>
  <c r="E4106" i="6"/>
  <c r="E4179" i="6"/>
  <c r="E4180" i="6"/>
  <c r="E4181" i="6"/>
  <c r="E4182" i="6"/>
  <c r="E4183" i="6"/>
  <c r="E4184" i="6"/>
  <c r="E4185" i="6"/>
  <c r="E4186" i="6"/>
  <c r="E4187" i="6"/>
  <c r="E4188" i="6"/>
  <c r="E4189" i="6"/>
  <c r="E4190" i="6"/>
  <c r="E4191" i="6"/>
  <c r="E4192" i="6"/>
  <c r="E4193" i="6"/>
  <c r="E4194" i="6"/>
  <c r="E4195" i="6"/>
  <c r="E4196" i="6"/>
  <c r="E4197" i="6"/>
  <c r="E4198" i="6"/>
  <c r="E4199" i="6"/>
  <c r="E4200" i="6"/>
  <c r="E4201" i="6"/>
  <c r="E4202" i="6"/>
  <c r="E4275" i="6"/>
  <c r="E4276" i="6"/>
  <c r="E4277" i="6"/>
  <c r="E4278" i="6"/>
  <c r="E4279" i="6"/>
  <c r="E4280" i="6"/>
  <c r="E4281" i="6"/>
  <c r="E4282" i="6"/>
  <c r="E4283" i="6"/>
  <c r="E4284" i="6"/>
  <c r="E4285" i="6"/>
  <c r="E4286" i="6"/>
  <c r="E4287" i="6"/>
  <c r="E4288" i="6"/>
  <c r="E4289" i="6"/>
  <c r="E4290" i="6"/>
  <c r="E4291" i="6"/>
  <c r="E4292" i="6"/>
  <c r="E4293" i="6"/>
  <c r="E4294" i="6"/>
  <c r="E4295" i="6"/>
  <c r="E4296" i="6"/>
  <c r="E4297" i="6"/>
  <c r="E4298" i="6"/>
  <c r="E4371" i="6"/>
  <c r="E4372" i="6"/>
  <c r="E4373" i="6"/>
  <c r="E4374" i="6"/>
  <c r="E4375" i="6"/>
  <c r="E4376" i="6"/>
  <c r="E4377" i="6"/>
  <c r="E4378" i="6"/>
  <c r="E4379" i="6"/>
  <c r="E4380" i="6"/>
  <c r="E4381" i="6"/>
  <c r="E4382" i="6"/>
  <c r="E4383" i="6"/>
  <c r="E4384" i="6"/>
  <c r="E4385" i="6"/>
  <c r="E4386" i="6"/>
  <c r="E4387" i="6"/>
  <c r="E4388" i="6"/>
  <c r="E4389" i="6"/>
  <c r="E4390" i="6"/>
  <c r="E4391" i="6"/>
  <c r="E4392" i="6"/>
  <c r="E4393" i="6"/>
  <c r="E4394" i="6"/>
  <c r="E4467" i="6"/>
  <c r="E4468" i="6"/>
  <c r="E4469" i="6"/>
  <c r="E4470" i="6"/>
  <c r="E4471" i="6"/>
  <c r="E4472" i="6"/>
  <c r="E4473" i="6"/>
  <c r="E4474" i="6"/>
  <c r="E4475" i="6"/>
  <c r="E4476" i="6"/>
  <c r="E4477" i="6"/>
  <c r="E4478" i="6"/>
  <c r="E4479" i="6"/>
  <c r="E4480" i="6"/>
  <c r="E4481" i="6"/>
  <c r="E4482" i="6"/>
  <c r="E4483" i="6"/>
  <c r="E4484" i="6"/>
  <c r="E4485" i="6"/>
  <c r="E4486" i="6"/>
  <c r="E4487" i="6"/>
  <c r="E4488" i="6"/>
  <c r="E4489" i="6"/>
  <c r="E4490" i="6"/>
  <c r="E4563" i="6"/>
  <c r="E4564" i="6"/>
  <c r="E4565" i="6"/>
  <c r="E4566" i="6"/>
  <c r="E4567" i="6"/>
  <c r="E4568" i="6"/>
  <c r="E4569" i="6"/>
  <c r="E4570" i="6"/>
  <c r="E4571" i="6"/>
  <c r="E4572" i="6"/>
  <c r="E4573" i="6"/>
  <c r="E4574" i="6"/>
  <c r="E4575" i="6"/>
  <c r="E4576" i="6"/>
  <c r="E4577" i="6"/>
  <c r="E4578" i="6"/>
  <c r="E4579" i="6"/>
  <c r="E4580" i="6"/>
  <c r="E4581" i="6"/>
  <c r="E4582" i="6"/>
  <c r="E4583" i="6"/>
  <c r="E4584" i="6"/>
  <c r="E4585" i="6"/>
  <c r="E4586" i="6"/>
  <c r="E4659" i="6"/>
  <c r="E4660" i="6"/>
  <c r="E4661" i="6"/>
  <c r="E4662" i="6"/>
  <c r="E4663" i="6"/>
  <c r="E4664" i="6"/>
  <c r="E4665" i="6"/>
  <c r="E4666" i="6"/>
  <c r="E4667" i="6"/>
  <c r="E4668" i="6"/>
  <c r="E4669" i="6"/>
  <c r="E4670" i="6"/>
  <c r="E4671" i="6"/>
  <c r="E4672" i="6"/>
  <c r="E4673" i="6"/>
  <c r="E4674" i="6"/>
  <c r="E4675" i="6"/>
  <c r="E4676" i="6"/>
  <c r="E4677" i="6"/>
  <c r="E4678" i="6"/>
  <c r="E4679" i="6"/>
  <c r="E4680" i="6"/>
  <c r="E4681" i="6"/>
  <c r="E4682" i="6"/>
  <c r="E4755" i="6"/>
  <c r="E4756" i="6"/>
  <c r="E4757" i="6"/>
  <c r="E4758" i="6"/>
  <c r="E4759" i="6"/>
  <c r="E4760" i="6"/>
  <c r="E4761" i="6"/>
  <c r="E4762" i="6"/>
  <c r="E4763" i="6"/>
  <c r="E4764" i="6"/>
  <c r="E4765" i="6"/>
  <c r="E4766" i="6"/>
  <c r="E4767" i="6"/>
  <c r="E4768" i="6"/>
  <c r="E4769" i="6"/>
  <c r="E4770" i="6"/>
  <c r="E4771" i="6"/>
  <c r="E4772" i="6"/>
  <c r="E4773" i="6"/>
  <c r="E4774" i="6"/>
  <c r="E4775" i="6"/>
  <c r="E4776" i="6"/>
  <c r="E4777" i="6"/>
  <c r="E4778" i="6"/>
  <c r="E4851" i="6"/>
  <c r="E4852" i="6"/>
  <c r="E4853" i="6"/>
  <c r="E4854" i="6"/>
  <c r="E4855" i="6"/>
  <c r="E4856" i="6"/>
  <c r="E4857" i="6"/>
  <c r="E4858" i="6"/>
  <c r="E4859" i="6"/>
  <c r="E4860" i="6"/>
  <c r="E4861" i="6"/>
  <c r="E4862" i="6"/>
  <c r="E4863" i="6"/>
  <c r="E4864" i="6"/>
  <c r="E4865" i="6"/>
  <c r="E4866" i="6"/>
  <c r="E4867" i="6"/>
  <c r="E4868" i="6"/>
  <c r="E4869" i="6"/>
  <c r="E4870" i="6"/>
  <c r="E4871" i="6"/>
  <c r="E4872" i="6"/>
  <c r="E4873" i="6"/>
  <c r="E4874" i="6"/>
  <c r="E4947" i="6"/>
  <c r="E4948" i="6"/>
  <c r="E4949" i="6"/>
  <c r="E4950" i="6"/>
  <c r="E4951" i="6"/>
  <c r="E4952" i="6"/>
  <c r="E4953" i="6"/>
  <c r="E4954" i="6"/>
  <c r="E4955" i="6"/>
  <c r="E4956" i="6"/>
  <c r="E4957" i="6"/>
  <c r="E4958" i="6"/>
  <c r="E4959" i="6"/>
  <c r="E4960" i="6"/>
  <c r="E4961" i="6"/>
  <c r="E4962" i="6"/>
  <c r="E4963" i="6"/>
  <c r="E4964" i="6"/>
  <c r="E4965" i="6"/>
  <c r="E4966" i="6"/>
  <c r="E4967" i="6"/>
  <c r="E4968" i="6"/>
  <c r="E4969" i="6"/>
  <c r="E4970" i="6"/>
  <c r="E5043" i="6"/>
  <c r="E5044" i="6"/>
  <c r="E5045" i="6"/>
  <c r="E5046" i="6"/>
  <c r="E5047" i="6"/>
  <c r="E5048" i="6"/>
  <c r="E5049" i="6"/>
  <c r="E5050" i="6"/>
  <c r="E5051" i="6"/>
  <c r="E5052" i="6"/>
  <c r="E5053" i="6"/>
  <c r="E5054" i="6"/>
  <c r="E5055" i="6"/>
  <c r="E5056" i="6"/>
  <c r="E5057" i="6"/>
  <c r="E5058" i="6"/>
  <c r="E5059" i="6"/>
  <c r="E5060" i="6"/>
  <c r="E5061" i="6"/>
  <c r="E5062" i="6"/>
  <c r="E5063" i="6"/>
  <c r="E5064" i="6"/>
  <c r="E5065" i="6"/>
  <c r="E5066" i="6"/>
  <c r="E5139" i="6"/>
  <c r="E5140" i="6"/>
  <c r="E5141" i="6"/>
  <c r="E5142" i="6"/>
  <c r="E5143" i="6"/>
  <c r="E5144" i="6"/>
  <c r="E5145" i="6"/>
  <c r="E5146" i="6"/>
  <c r="E5147" i="6"/>
  <c r="E5148" i="6"/>
  <c r="E5149" i="6"/>
  <c r="E5150" i="6"/>
  <c r="E5151" i="6"/>
  <c r="E5152" i="6"/>
  <c r="E5153" i="6"/>
  <c r="E5154" i="6"/>
  <c r="E5155" i="6"/>
  <c r="E5156" i="6"/>
  <c r="E5157" i="6"/>
  <c r="E5158" i="6"/>
  <c r="E5159" i="6"/>
  <c r="E5160" i="6"/>
  <c r="E5161" i="6"/>
  <c r="E5162" i="6"/>
  <c r="A100" i="11" l="1"/>
  <c r="C100" i="11"/>
  <c r="A101" i="11"/>
  <c r="C101" i="11"/>
  <c r="A102" i="11"/>
  <c r="C102" i="11"/>
  <c r="A103" i="11"/>
  <c r="C103" i="11"/>
  <c r="A104" i="11"/>
  <c r="C104" i="11"/>
  <c r="A105" i="11"/>
  <c r="C105" i="11"/>
  <c r="A106" i="11"/>
  <c r="C106" i="11"/>
  <c r="A107" i="11"/>
  <c r="C107" i="11"/>
  <c r="A108" i="11"/>
  <c r="C108" i="11"/>
  <c r="A109" i="11"/>
  <c r="C109" i="11"/>
  <c r="A110" i="11"/>
  <c r="C110" i="11"/>
  <c r="A111" i="11"/>
  <c r="C111" i="11"/>
  <c r="A112" i="11"/>
  <c r="C112" i="11"/>
  <c r="A113" i="11"/>
  <c r="C113" i="11"/>
  <c r="A114" i="11"/>
  <c r="C114" i="11"/>
  <c r="A115" i="11"/>
  <c r="C115" i="11"/>
  <c r="A116" i="11"/>
  <c r="C116" i="11"/>
  <c r="A97" i="11"/>
  <c r="C97" i="11"/>
  <c r="A98" i="11"/>
  <c r="C98" i="11"/>
  <c r="A99" i="11"/>
  <c r="C99" i="11"/>
  <c r="A91" i="11"/>
  <c r="C91" i="11"/>
  <c r="A92" i="11"/>
  <c r="C92" i="11"/>
  <c r="A93" i="11"/>
  <c r="C93" i="11"/>
  <c r="A94" i="11"/>
  <c r="C94" i="11"/>
  <c r="A95" i="11"/>
  <c r="C95" i="11"/>
  <c r="A96" i="11"/>
  <c r="C96" i="11"/>
  <c r="A77" i="11"/>
  <c r="B77" i="11"/>
  <c r="C77" i="11"/>
  <c r="A78" i="11"/>
  <c r="B78" i="11"/>
  <c r="C78" i="11"/>
  <c r="A79" i="11"/>
  <c r="C79" i="11"/>
  <c r="A80" i="11"/>
  <c r="C80" i="11"/>
  <c r="A81" i="11"/>
  <c r="C81" i="11"/>
  <c r="A82" i="11"/>
  <c r="C82" i="11"/>
  <c r="A83" i="11"/>
  <c r="C83" i="11"/>
  <c r="A84" i="11"/>
  <c r="C84" i="11"/>
  <c r="A85" i="11"/>
  <c r="C85" i="11"/>
  <c r="A86" i="11"/>
  <c r="C86" i="11"/>
  <c r="A87" i="11"/>
  <c r="C87" i="11"/>
  <c r="A88" i="11"/>
  <c r="C88" i="11"/>
  <c r="A89" i="11"/>
  <c r="C89" i="11"/>
  <c r="A90" i="11"/>
  <c r="C90" i="11"/>
  <c r="A69" i="11" l="1"/>
  <c r="C69" i="11"/>
  <c r="A70" i="11"/>
  <c r="C70" i="11"/>
  <c r="A71" i="11"/>
  <c r="C71" i="11"/>
  <c r="A72" i="11"/>
  <c r="C72" i="11"/>
  <c r="A73" i="11"/>
  <c r="C73" i="11"/>
  <c r="A74" i="11"/>
  <c r="C74" i="11"/>
  <c r="A75" i="11"/>
  <c r="C75" i="11"/>
  <c r="A76" i="11"/>
  <c r="C76" i="11"/>
  <c r="J37" i="10" l="1"/>
  <c r="J38" i="10"/>
  <c r="J39" i="10"/>
  <c r="J40" i="10"/>
  <c r="J41" i="10"/>
  <c r="J42" i="10"/>
  <c r="J43" i="10"/>
  <c r="J44" i="10"/>
  <c r="J45" i="10"/>
  <c r="J46" i="10"/>
  <c r="J47" i="10"/>
  <c r="J48" i="10"/>
  <c r="J49" i="10"/>
  <c r="J50" i="10"/>
  <c r="P25" i="10" l="1"/>
  <c r="P26" i="10"/>
  <c r="P27" i="10"/>
  <c r="P28" i="10"/>
  <c r="P29" i="10"/>
  <c r="P30" i="10"/>
  <c r="P31" i="10"/>
  <c r="P32" i="10"/>
  <c r="P33" i="10"/>
  <c r="P34" i="10"/>
  <c r="P35" i="10"/>
  <c r="P36" i="10"/>
  <c r="P37" i="10"/>
  <c r="P38" i="10"/>
  <c r="P39" i="10"/>
  <c r="P40" i="10"/>
  <c r="P41" i="10"/>
  <c r="P42" i="10"/>
  <c r="P43" i="10"/>
  <c r="P44" i="10"/>
  <c r="P45" i="10"/>
  <c r="P46" i="10"/>
  <c r="P47" i="10"/>
  <c r="P48" i="10"/>
  <c r="P49" i="10"/>
  <c r="P50" i="10"/>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N51" i="10"/>
  <c r="A59" i="11"/>
  <c r="C59" i="11"/>
  <c r="A60" i="11"/>
  <c r="C60" i="11"/>
  <c r="A61" i="11"/>
  <c r="C61" i="11"/>
  <c r="A62" i="11"/>
  <c r="C62" i="11"/>
  <c r="A63" i="11"/>
  <c r="C63" i="11"/>
  <c r="A64" i="11"/>
  <c r="C64" i="11"/>
  <c r="A65" i="11"/>
  <c r="C65" i="11"/>
  <c r="A66" i="11"/>
  <c r="C66" i="11"/>
  <c r="A67" i="11"/>
  <c r="C67" i="11"/>
  <c r="A68" i="11"/>
  <c r="C68" i="11"/>
  <c r="A5" i="11" l="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4" i="11"/>
  <c r="A75" i="10"/>
  <c r="P75" i="10"/>
  <c r="P76" i="10"/>
  <c r="U76" i="10"/>
  <c r="U77" i="10" s="1"/>
  <c r="P77" i="10"/>
  <c r="P78" i="10"/>
  <c r="P79" i="10"/>
  <c r="P80" i="10"/>
  <c r="P81" i="10"/>
  <c r="P82" i="10"/>
  <c r="P83" i="10"/>
  <c r="P84" i="10"/>
  <c r="P85" i="10"/>
  <c r="P86" i="10"/>
  <c r="P87" i="10"/>
  <c r="P88" i="10"/>
  <c r="P89" i="10"/>
  <c r="P90" i="10"/>
  <c r="X92" i="10"/>
  <c r="AB92" i="10"/>
  <c r="Y92" i="10" s="1"/>
  <c r="X93" i="10"/>
  <c r="AB93" i="10"/>
  <c r="Y93" i="10" s="1"/>
  <c r="X94" i="10"/>
  <c r="AB94" i="10"/>
  <c r="Y94" i="10" s="1"/>
  <c r="X95" i="10"/>
  <c r="AB95" i="10"/>
  <c r="Y95" i="10" s="1"/>
  <c r="X96" i="10"/>
  <c r="AB96" i="10"/>
  <c r="Y96" i="10" s="1"/>
  <c r="X97" i="10"/>
  <c r="AB97" i="10"/>
  <c r="Y97" i="10" s="1"/>
  <c r="X98" i="10"/>
  <c r="AB98" i="10"/>
  <c r="Y98" i="10" s="1"/>
  <c r="X99" i="10"/>
  <c r="AB99" i="10"/>
  <c r="Y99" i="10" s="1"/>
  <c r="X100" i="10"/>
  <c r="AB100" i="10"/>
  <c r="Y100" i="10" s="1"/>
  <c r="X101" i="10"/>
  <c r="AB101" i="10"/>
  <c r="Y101" i="10" s="1"/>
  <c r="X102" i="10"/>
  <c r="AB102" i="10"/>
  <c r="Y102" i="10" s="1"/>
  <c r="X103" i="10"/>
  <c r="AB103" i="10"/>
  <c r="Y103" i="10" s="1"/>
  <c r="X104" i="10"/>
  <c r="AB104" i="10"/>
  <c r="Y104" i="10" s="1"/>
  <c r="X105" i="10"/>
  <c r="AB105" i="10"/>
  <c r="Y105" i="10" s="1"/>
  <c r="M106" i="10"/>
  <c r="N106" i="10"/>
  <c r="O106" i="10"/>
  <c r="P70" i="10"/>
  <c r="D67" i="10"/>
  <c r="P20" i="10"/>
  <c r="A21" i="10"/>
  <c r="P21" i="10"/>
  <c r="U21" i="10"/>
  <c r="U22" i="10" s="1"/>
  <c r="P22" i="10"/>
  <c r="P23" i="10"/>
  <c r="P24" i="10"/>
  <c r="X37" i="10"/>
  <c r="S37" i="10"/>
  <c r="W37" i="10"/>
  <c r="AB37" i="10"/>
  <c r="Y37" i="10" s="1"/>
  <c r="X38" i="10"/>
  <c r="S38" i="10"/>
  <c r="AB38" i="10"/>
  <c r="S39" i="10"/>
  <c r="AB39" i="10"/>
  <c r="Y39" i="10" s="1"/>
  <c r="X40" i="10"/>
  <c r="S40" i="10"/>
  <c r="AB40" i="10"/>
  <c r="X41" i="10"/>
  <c r="S41" i="10"/>
  <c r="AB41" i="10"/>
  <c r="X42" i="10"/>
  <c r="S42" i="10"/>
  <c r="AB42" i="10"/>
  <c r="X43" i="10"/>
  <c r="S43" i="10"/>
  <c r="AB43" i="10"/>
  <c r="Y43" i="10" s="1"/>
  <c r="S44" i="10"/>
  <c r="AB44" i="10"/>
  <c r="W45" i="10"/>
  <c r="S45" i="10"/>
  <c r="AB45" i="10"/>
  <c r="X46" i="10"/>
  <c r="S46" i="10"/>
  <c r="AB46" i="10"/>
  <c r="S47" i="10"/>
  <c r="W47" i="10"/>
  <c r="X47" i="10"/>
  <c r="AB47" i="10"/>
  <c r="X48" i="10"/>
  <c r="S48" i="10"/>
  <c r="AB48" i="10"/>
  <c r="W49" i="10"/>
  <c r="S49" i="10"/>
  <c r="X49" i="10"/>
  <c r="AB49" i="10"/>
  <c r="X50" i="10"/>
  <c r="S50" i="10"/>
  <c r="W50" i="10"/>
  <c r="AB50" i="10"/>
  <c r="Y50" i="10" s="1"/>
  <c r="M51" i="10"/>
  <c r="P51" i="10" s="1"/>
  <c r="O51" i="10"/>
  <c r="P15" i="10"/>
  <c r="J20" i="10" l="1"/>
  <c r="F20" i="10"/>
  <c r="F21" i="10"/>
  <c r="J21" i="10"/>
  <c r="P106" i="10"/>
  <c r="Y40" i="10"/>
  <c r="Y47" i="10"/>
  <c r="W40" i="10"/>
  <c r="L21" i="10"/>
  <c r="Y42" i="10"/>
  <c r="W42" i="10"/>
  <c r="Y38" i="10"/>
  <c r="Y49" i="10"/>
  <c r="W38" i="10"/>
  <c r="Y45" i="10"/>
  <c r="A76" i="10"/>
  <c r="X45" i="10"/>
  <c r="Y41" i="10"/>
  <c r="X44" i="10"/>
  <c r="W44" i="10"/>
  <c r="W41" i="10"/>
  <c r="U78" i="10"/>
  <c r="U23" i="10"/>
  <c r="X39" i="10"/>
  <c r="W39" i="10"/>
  <c r="Y48" i="10"/>
  <c r="W46" i="10"/>
  <c r="W48" i="10"/>
  <c r="W43" i="10"/>
  <c r="Y44" i="10"/>
  <c r="Y46" i="10"/>
  <c r="A22" i="10"/>
  <c r="F22" i="10" l="1"/>
  <c r="J22" i="10"/>
  <c r="L22" i="10"/>
  <c r="U79" i="10"/>
  <c r="A23" i="10"/>
  <c r="A77" i="10"/>
  <c r="U24" i="10"/>
  <c r="J23" i="10" l="1"/>
  <c r="F23" i="10"/>
  <c r="L23" i="10"/>
  <c r="AA21" i="10"/>
  <c r="X21" i="10" s="1"/>
  <c r="AB21" i="10"/>
  <c r="Y21" i="10" s="1"/>
  <c r="U25" i="10"/>
  <c r="AB22" i="10"/>
  <c r="Y22" i="10" s="1"/>
  <c r="AA22" i="10"/>
  <c r="X22" i="10" s="1"/>
  <c r="A24" i="10"/>
  <c r="A25" i="10" s="1"/>
  <c r="A26" i="10" s="1"/>
  <c r="A27" i="10" s="1"/>
  <c r="A28" i="10" s="1"/>
  <c r="A78" i="10"/>
  <c r="U80" i="10"/>
  <c r="F4785" i="6"/>
  <c r="F24" i="10" l="1"/>
  <c r="J24" i="10"/>
  <c r="L24" i="10"/>
  <c r="A79" i="10"/>
  <c r="U26" i="10"/>
  <c r="U81" i="10"/>
  <c r="J25" i="10" l="1"/>
  <c r="F25" i="10"/>
  <c r="L25" i="10"/>
  <c r="U27" i="10"/>
  <c r="AB24" i="10"/>
  <c r="Y24" i="10" s="1"/>
  <c r="Z24" i="10"/>
  <c r="W24" i="10" s="1"/>
  <c r="AA24" i="10"/>
  <c r="X24" i="10" s="1"/>
  <c r="AA23" i="10"/>
  <c r="X23" i="10" s="1"/>
  <c r="Z23" i="10"/>
  <c r="W23" i="10" s="1"/>
  <c r="AB23" i="10"/>
  <c r="Y23" i="10" s="1"/>
  <c r="U82" i="10"/>
  <c r="A80" i="10"/>
  <c r="AB25" i="10" l="1"/>
  <c r="Y25" i="10" s="1"/>
  <c r="F26" i="10"/>
  <c r="J26" i="10"/>
  <c r="AA25" i="10"/>
  <c r="X25" i="10" s="1"/>
  <c r="L26" i="10"/>
  <c r="Z25" i="10"/>
  <c r="W25" i="10" s="1"/>
  <c r="Z21" i="10"/>
  <c r="W21" i="10" s="1"/>
  <c r="Z22" i="10"/>
  <c r="W22" i="10" s="1"/>
  <c r="U28" i="10"/>
  <c r="A81" i="10"/>
  <c r="U83" i="10"/>
  <c r="E3603" i="6"/>
  <c r="F3603" i="6"/>
  <c r="E3604" i="6"/>
  <c r="F3604" i="6"/>
  <c r="E3605" i="6"/>
  <c r="F3605" i="6"/>
  <c r="E3606" i="6"/>
  <c r="F3606" i="6"/>
  <c r="E3607" i="6"/>
  <c r="F3607" i="6"/>
  <c r="E3608" i="6"/>
  <c r="F3608" i="6"/>
  <c r="E3609" i="6"/>
  <c r="F3609" i="6"/>
  <c r="E3610" i="6"/>
  <c r="F3610" i="6"/>
  <c r="E3611" i="6"/>
  <c r="F3611" i="6"/>
  <c r="E3612" i="6"/>
  <c r="F3612" i="6"/>
  <c r="E3613" i="6"/>
  <c r="F3613" i="6"/>
  <c r="E3614" i="6"/>
  <c r="F3614" i="6"/>
  <c r="E3615" i="6"/>
  <c r="F3615" i="6"/>
  <c r="E3616" i="6"/>
  <c r="F3616" i="6"/>
  <c r="E3617" i="6"/>
  <c r="F3617" i="6"/>
  <c r="E3618" i="6"/>
  <c r="F3618" i="6"/>
  <c r="E3619" i="6"/>
  <c r="F3619" i="6"/>
  <c r="E3620" i="6"/>
  <c r="F3620" i="6"/>
  <c r="E3621" i="6"/>
  <c r="F3621" i="6"/>
  <c r="E3622" i="6"/>
  <c r="F3622" i="6"/>
  <c r="E3623" i="6"/>
  <c r="F3623" i="6"/>
  <c r="E3624" i="6"/>
  <c r="F3624" i="6"/>
  <c r="E3625" i="6"/>
  <c r="F3625" i="6"/>
  <c r="E3626" i="6"/>
  <c r="F3626" i="6"/>
  <c r="E3675" i="6"/>
  <c r="F3675" i="6"/>
  <c r="E3676" i="6"/>
  <c r="F3676" i="6"/>
  <c r="E3677" i="6"/>
  <c r="F3677" i="6"/>
  <c r="E3678" i="6"/>
  <c r="F3678" i="6"/>
  <c r="E3679" i="6"/>
  <c r="F3679" i="6"/>
  <c r="E3680" i="6"/>
  <c r="F3680" i="6"/>
  <c r="E3681" i="6"/>
  <c r="F3681" i="6"/>
  <c r="E3682" i="6"/>
  <c r="F3682" i="6"/>
  <c r="E3683" i="6"/>
  <c r="F3683" i="6"/>
  <c r="E3684" i="6"/>
  <c r="F3684" i="6"/>
  <c r="E3685" i="6"/>
  <c r="F3685" i="6"/>
  <c r="E3686" i="6"/>
  <c r="F3686" i="6"/>
  <c r="E3687" i="6"/>
  <c r="F3687" i="6"/>
  <c r="E3688" i="6"/>
  <c r="F3688" i="6"/>
  <c r="E3689" i="6"/>
  <c r="F3689" i="6"/>
  <c r="E3690" i="6"/>
  <c r="F3690" i="6"/>
  <c r="E3691" i="6"/>
  <c r="F3691" i="6"/>
  <c r="E3692" i="6"/>
  <c r="F3692" i="6"/>
  <c r="E3693" i="6"/>
  <c r="F3693" i="6"/>
  <c r="E3694" i="6"/>
  <c r="F3694" i="6"/>
  <c r="E3695" i="6"/>
  <c r="F3695" i="6"/>
  <c r="E3696" i="6"/>
  <c r="F3696" i="6"/>
  <c r="E3697" i="6"/>
  <c r="F3697" i="6"/>
  <c r="E3698" i="6"/>
  <c r="F3698" i="6"/>
  <c r="E3747" i="6"/>
  <c r="F3747" i="6"/>
  <c r="E3748" i="6"/>
  <c r="F3748" i="6"/>
  <c r="E3749" i="6"/>
  <c r="F3749" i="6"/>
  <c r="E3750" i="6"/>
  <c r="F3750" i="6"/>
  <c r="E3751" i="6"/>
  <c r="F3751" i="6"/>
  <c r="E3752" i="6"/>
  <c r="F3752" i="6"/>
  <c r="E3753" i="6"/>
  <c r="F3753" i="6"/>
  <c r="E3754" i="6"/>
  <c r="F3754" i="6"/>
  <c r="E3755" i="6"/>
  <c r="F3755" i="6"/>
  <c r="E3756" i="6"/>
  <c r="F3756" i="6"/>
  <c r="E3757" i="6"/>
  <c r="F3757" i="6"/>
  <c r="E3758" i="6"/>
  <c r="F3758" i="6"/>
  <c r="E3759" i="6"/>
  <c r="F3759" i="6"/>
  <c r="E3760" i="6"/>
  <c r="F3760" i="6"/>
  <c r="E3761" i="6"/>
  <c r="F3761" i="6"/>
  <c r="E3762" i="6"/>
  <c r="F3762" i="6"/>
  <c r="E3763" i="6"/>
  <c r="F3763" i="6"/>
  <c r="E3764" i="6"/>
  <c r="F3764" i="6"/>
  <c r="E3765" i="6"/>
  <c r="F3765" i="6"/>
  <c r="E3766" i="6"/>
  <c r="F3766" i="6"/>
  <c r="E3767" i="6"/>
  <c r="F3767" i="6"/>
  <c r="E3768" i="6"/>
  <c r="F3768" i="6"/>
  <c r="E3769" i="6"/>
  <c r="F3769" i="6"/>
  <c r="E3770" i="6"/>
  <c r="F3770" i="6"/>
  <c r="E3819" i="6"/>
  <c r="F3819" i="6"/>
  <c r="E3820" i="6"/>
  <c r="F3820" i="6"/>
  <c r="E3821" i="6"/>
  <c r="F3821" i="6"/>
  <c r="E3822" i="6"/>
  <c r="F3822" i="6"/>
  <c r="E3823" i="6"/>
  <c r="F3823" i="6"/>
  <c r="E3824" i="6"/>
  <c r="F3824" i="6"/>
  <c r="E3825" i="6"/>
  <c r="F3825" i="6"/>
  <c r="E3826" i="6"/>
  <c r="F3826" i="6"/>
  <c r="E3827" i="6"/>
  <c r="F3827" i="6"/>
  <c r="E3828" i="6"/>
  <c r="F3828" i="6"/>
  <c r="E3829" i="6"/>
  <c r="F3829" i="6"/>
  <c r="E3830" i="6"/>
  <c r="F3830" i="6"/>
  <c r="E3831" i="6"/>
  <c r="F3831" i="6"/>
  <c r="E3832" i="6"/>
  <c r="F3832" i="6"/>
  <c r="E3833" i="6"/>
  <c r="F3833" i="6"/>
  <c r="E3834" i="6"/>
  <c r="F3834" i="6"/>
  <c r="E3835" i="6"/>
  <c r="F3835" i="6"/>
  <c r="E3836" i="6"/>
  <c r="F3836" i="6"/>
  <c r="E3837" i="6"/>
  <c r="F3837" i="6"/>
  <c r="E3838" i="6"/>
  <c r="F3838" i="6"/>
  <c r="E3839" i="6"/>
  <c r="F3839" i="6"/>
  <c r="E3840" i="6"/>
  <c r="F3840" i="6"/>
  <c r="E3841" i="6"/>
  <c r="F3841" i="6"/>
  <c r="E3842" i="6"/>
  <c r="F3842" i="6"/>
  <c r="E3867" i="6"/>
  <c r="F3867" i="6"/>
  <c r="E3868" i="6"/>
  <c r="F3868" i="6"/>
  <c r="E3869" i="6"/>
  <c r="F3869" i="6"/>
  <c r="E3870" i="6"/>
  <c r="F3870" i="6"/>
  <c r="E3871" i="6"/>
  <c r="F3871" i="6"/>
  <c r="E3872" i="6"/>
  <c r="F3872" i="6"/>
  <c r="E3873" i="6"/>
  <c r="F3873" i="6"/>
  <c r="E3874" i="6"/>
  <c r="F3874" i="6"/>
  <c r="E3875" i="6"/>
  <c r="F3875" i="6"/>
  <c r="E3876" i="6"/>
  <c r="F3876" i="6"/>
  <c r="E3877" i="6"/>
  <c r="F3877" i="6"/>
  <c r="E3878" i="6"/>
  <c r="F3878" i="6"/>
  <c r="E3879" i="6"/>
  <c r="F3879" i="6"/>
  <c r="E3880" i="6"/>
  <c r="F3880" i="6"/>
  <c r="E3881" i="6"/>
  <c r="F3881" i="6"/>
  <c r="E3882" i="6"/>
  <c r="F3882" i="6"/>
  <c r="E3883" i="6"/>
  <c r="F3883" i="6"/>
  <c r="E3884" i="6"/>
  <c r="F3884" i="6"/>
  <c r="E3885" i="6"/>
  <c r="F3885" i="6"/>
  <c r="E3886" i="6"/>
  <c r="F3886" i="6"/>
  <c r="E3887" i="6"/>
  <c r="F3887" i="6"/>
  <c r="E3888" i="6"/>
  <c r="F3888" i="6"/>
  <c r="E3889" i="6"/>
  <c r="F3889" i="6"/>
  <c r="E3890" i="6"/>
  <c r="F3890" i="6"/>
  <c r="E3915" i="6"/>
  <c r="F3915" i="6"/>
  <c r="E3916" i="6"/>
  <c r="F3916" i="6"/>
  <c r="E3917" i="6"/>
  <c r="F3917" i="6"/>
  <c r="E3918" i="6"/>
  <c r="F3918" i="6"/>
  <c r="E3919" i="6"/>
  <c r="F3919" i="6"/>
  <c r="E3920" i="6"/>
  <c r="F3920" i="6"/>
  <c r="E3921" i="6"/>
  <c r="F3921" i="6"/>
  <c r="E3922" i="6"/>
  <c r="F3922" i="6"/>
  <c r="E3923" i="6"/>
  <c r="F3923" i="6"/>
  <c r="E3924" i="6"/>
  <c r="F3924" i="6"/>
  <c r="E3925" i="6"/>
  <c r="F3925" i="6"/>
  <c r="E3926" i="6"/>
  <c r="F3926" i="6"/>
  <c r="E3927" i="6"/>
  <c r="F3927" i="6"/>
  <c r="E3928" i="6"/>
  <c r="F3928" i="6"/>
  <c r="E3929" i="6"/>
  <c r="F3929" i="6"/>
  <c r="E3930" i="6"/>
  <c r="F3930" i="6"/>
  <c r="E3931" i="6"/>
  <c r="F3931" i="6"/>
  <c r="E3932" i="6"/>
  <c r="F3932" i="6"/>
  <c r="E3933" i="6"/>
  <c r="F3933" i="6"/>
  <c r="E3934" i="6"/>
  <c r="F3934" i="6"/>
  <c r="E3935" i="6"/>
  <c r="F3935" i="6"/>
  <c r="E3936" i="6"/>
  <c r="F3936" i="6"/>
  <c r="E3937" i="6"/>
  <c r="F3937" i="6"/>
  <c r="E3938" i="6"/>
  <c r="F3938" i="6"/>
  <c r="E3963" i="6"/>
  <c r="F3963" i="6"/>
  <c r="E3964" i="6"/>
  <c r="F3964" i="6"/>
  <c r="E3965" i="6"/>
  <c r="F3965" i="6"/>
  <c r="E3966" i="6"/>
  <c r="F3966" i="6"/>
  <c r="E3967" i="6"/>
  <c r="F3967" i="6"/>
  <c r="E3968" i="6"/>
  <c r="F3968" i="6"/>
  <c r="E3969" i="6"/>
  <c r="F3969" i="6"/>
  <c r="E3970" i="6"/>
  <c r="F3970" i="6"/>
  <c r="E3971" i="6"/>
  <c r="F3971" i="6"/>
  <c r="E3972" i="6"/>
  <c r="F3972" i="6"/>
  <c r="E3973" i="6"/>
  <c r="F3973" i="6"/>
  <c r="E3974" i="6"/>
  <c r="F3974" i="6"/>
  <c r="E3975" i="6"/>
  <c r="F3975" i="6"/>
  <c r="E3976" i="6"/>
  <c r="F3976" i="6"/>
  <c r="E3977" i="6"/>
  <c r="F3977" i="6"/>
  <c r="E3978" i="6"/>
  <c r="F3978" i="6"/>
  <c r="E3979" i="6"/>
  <c r="F3979" i="6"/>
  <c r="E3980" i="6"/>
  <c r="F3980" i="6"/>
  <c r="E3981" i="6"/>
  <c r="F3981" i="6"/>
  <c r="E3982" i="6"/>
  <c r="F3982" i="6"/>
  <c r="E3983" i="6"/>
  <c r="F3983" i="6"/>
  <c r="E3984" i="6"/>
  <c r="F3984" i="6"/>
  <c r="E3985" i="6"/>
  <c r="F3985" i="6"/>
  <c r="E3986" i="6"/>
  <c r="F3986" i="6"/>
  <c r="E4011" i="6"/>
  <c r="F4011" i="6"/>
  <c r="E4012" i="6"/>
  <c r="F4012" i="6"/>
  <c r="E4013" i="6"/>
  <c r="F4013" i="6"/>
  <c r="E4014" i="6"/>
  <c r="F4014" i="6"/>
  <c r="E4015" i="6"/>
  <c r="F4015" i="6"/>
  <c r="E4016" i="6"/>
  <c r="F4016" i="6"/>
  <c r="E4017" i="6"/>
  <c r="F4017" i="6"/>
  <c r="E4018" i="6"/>
  <c r="F4018" i="6"/>
  <c r="E4019" i="6"/>
  <c r="F4019" i="6"/>
  <c r="E4020" i="6"/>
  <c r="F4020" i="6"/>
  <c r="E4021" i="6"/>
  <c r="F4021" i="6"/>
  <c r="E4022" i="6"/>
  <c r="F4022" i="6"/>
  <c r="E4023" i="6"/>
  <c r="F4023" i="6"/>
  <c r="E4024" i="6"/>
  <c r="F4024" i="6"/>
  <c r="E4025" i="6"/>
  <c r="F4025" i="6"/>
  <c r="E4026" i="6"/>
  <c r="F4026" i="6"/>
  <c r="E4027" i="6"/>
  <c r="F4027" i="6"/>
  <c r="E4028" i="6"/>
  <c r="F4028" i="6"/>
  <c r="E4029" i="6"/>
  <c r="F4029" i="6"/>
  <c r="E4030" i="6"/>
  <c r="F4030" i="6"/>
  <c r="E4031" i="6"/>
  <c r="F4031" i="6"/>
  <c r="E4032" i="6"/>
  <c r="F4032" i="6"/>
  <c r="E4033" i="6"/>
  <c r="F4033" i="6"/>
  <c r="E4034" i="6"/>
  <c r="F4034" i="6"/>
  <c r="E4059" i="6"/>
  <c r="F4059" i="6"/>
  <c r="E4060" i="6"/>
  <c r="F4060" i="6"/>
  <c r="E4061" i="6"/>
  <c r="F4061" i="6"/>
  <c r="E4062" i="6"/>
  <c r="F4062" i="6"/>
  <c r="E4063" i="6"/>
  <c r="F4063" i="6"/>
  <c r="E4064" i="6"/>
  <c r="F4064" i="6"/>
  <c r="E4065" i="6"/>
  <c r="F4065" i="6"/>
  <c r="E4066" i="6"/>
  <c r="F4066" i="6"/>
  <c r="E4067" i="6"/>
  <c r="F4067" i="6"/>
  <c r="E4068" i="6"/>
  <c r="F4068" i="6"/>
  <c r="E4069" i="6"/>
  <c r="F4069" i="6"/>
  <c r="E4070" i="6"/>
  <c r="F4070" i="6"/>
  <c r="E4071" i="6"/>
  <c r="F4071" i="6"/>
  <c r="E4072" i="6"/>
  <c r="F4072" i="6"/>
  <c r="E4073" i="6"/>
  <c r="F4073" i="6"/>
  <c r="E4074" i="6"/>
  <c r="F4074" i="6"/>
  <c r="E4075" i="6"/>
  <c r="F4075" i="6"/>
  <c r="E4076" i="6"/>
  <c r="F4076" i="6"/>
  <c r="E4077" i="6"/>
  <c r="F4077" i="6"/>
  <c r="E4078" i="6"/>
  <c r="F4078" i="6"/>
  <c r="E4079" i="6"/>
  <c r="F4079" i="6"/>
  <c r="E4080" i="6"/>
  <c r="F4080" i="6"/>
  <c r="E4081" i="6"/>
  <c r="F4081" i="6"/>
  <c r="E4082" i="6"/>
  <c r="F4082" i="6"/>
  <c r="E4107" i="6"/>
  <c r="F4107" i="6"/>
  <c r="E4108" i="6"/>
  <c r="F4108" i="6"/>
  <c r="E4109" i="6"/>
  <c r="F4109" i="6"/>
  <c r="E4110" i="6"/>
  <c r="F4110" i="6"/>
  <c r="E4111" i="6"/>
  <c r="F4111" i="6"/>
  <c r="E4112" i="6"/>
  <c r="F4112" i="6"/>
  <c r="E4113" i="6"/>
  <c r="F4113" i="6"/>
  <c r="E4114" i="6"/>
  <c r="F4114" i="6"/>
  <c r="E4115" i="6"/>
  <c r="F4115" i="6"/>
  <c r="E4116" i="6"/>
  <c r="F4116" i="6"/>
  <c r="E4117" i="6"/>
  <c r="F4117" i="6"/>
  <c r="E4118" i="6"/>
  <c r="F4118" i="6"/>
  <c r="E4119" i="6"/>
  <c r="F4119" i="6"/>
  <c r="E4120" i="6"/>
  <c r="F4120" i="6"/>
  <c r="E4121" i="6"/>
  <c r="F4121" i="6"/>
  <c r="E4122" i="6"/>
  <c r="F4122" i="6"/>
  <c r="E4123" i="6"/>
  <c r="F4123" i="6"/>
  <c r="E4124" i="6"/>
  <c r="F4124" i="6"/>
  <c r="E4125" i="6"/>
  <c r="F4125" i="6"/>
  <c r="E4126" i="6"/>
  <c r="F4126" i="6"/>
  <c r="E4127" i="6"/>
  <c r="F4127" i="6"/>
  <c r="E4128" i="6"/>
  <c r="F4128" i="6"/>
  <c r="E4129" i="6"/>
  <c r="F4129" i="6"/>
  <c r="E4130" i="6"/>
  <c r="F4130" i="6"/>
  <c r="E4155" i="6"/>
  <c r="F4155" i="6"/>
  <c r="E4156" i="6"/>
  <c r="F4156" i="6"/>
  <c r="E4157" i="6"/>
  <c r="F4157" i="6"/>
  <c r="E4158" i="6"/>
  <c r="F4158" i="6"/>
  <c r="E4159" i="6"/>
  <c r="F4159" i="6"/>
  <c r="E4160" i="6"/>
  <c r="F4160" i="6"/>
  <c r="E4161" i="6"/>
  <c r="F4161" i="6"/>
  <c r="E4162" i="6"/>
  <c r="F4162" i="6"/>
  <c r="E4163" i="6"/>
  <c r="F4163" i="6"/>
  <c r="E4164" i="6"/>
  <c r="F4164" i="6"/>
  <c r="E4165" i="6"/>
  <c r="F4165" i="6"/>
  <c r="E4166" i="6"/>
  <c r="F4166" i="6"/>
  <c r="E4167" i="6"/>
  <c r="F4167" i="6"/>
  <c r="E4168" i="6"/>
  <c r="F4168" i="6"/>
  <c r="E4169" i="6"/>
  <c r="F4169" i="6"/>
  <c r="E4170" i="6"/>
  <c r="F4170" i="6"/>
  <c r="E4171" i="6"/>
  <c r="F4171" i="6"/>
  <c r="E4172" i="6"/>
  <c r="F4172" i="6"/>
  <c r="E4173" i="6"/>
  <c r="F4173" i="6"/>
  <c r="E4174" i="6"/>
  <c r="F4174" i="6"/>
  <c r="E4175" i="6"/>
  <c r="F4175" i="6"/>
  <c r="E4176" i="6"/>
  <c r="F4176" i="6"/>
  <c r="E4177" i="6"/>
  <c r="F4177" i="6"/>
  <c r="E4178" i="6"/>
  <c r="F4178" i="6"/>
  <c r="E4203" i="6"/>
  <c r="F4203" i="6"/>
  <c r="E4204" i="6"/>
  <c r="F4204" i="6"/>
  <c r="E4205" i="6"/>
  <c r="F4205" i="6"/>
  <c r="E4206" i="6"/>
  <c r="F4206" i="6"/>
  <c r="E4207" i="6"/>
  <c r="F4207" i="6"/>
  <c r="E4208" i="6"/>
  <c r="F4208" i="6"/>
  <c r="E4209" i="6"/>
  <c r="F4209" i="6"/>
  <c r="E4210" i="6"/>
  <c r="F4210" i="6"/>
  <c r="E4211" i="6"/>
  <c r="F4211" i="6"/>
  <c r="E4212" i="6"/>
  <c r="F4212" i="6"/>
  <c r="E4213" i="6"/>
  <c r="F4213" i="6"/>
  <c r="E4214" i="6"/>
  <c r="F4214" i="6"/>
  <c r="E4215" i="6"/>
  <c r="F4215" i="6"/>
  <c r="E4216" i="6"/>
  <c r="F4216" i="6"/>
  <c r="E4217" i="6"/>
  <c r="F4217" i="6"/>
  <c r="E4218" i="6"/>
  <c r="F4218" i="6"/>
  <c r="E4219" i="6"/>
  <c r="F4219" i="6"/>
  <c r="E4220" i="6"/>
  <c r="F4220" i="6"/>
  <c r="E4221" i="6"/>
  <c r="F4221" i="6"/>
  <c r="E4222" i="6"/>
  <c r="F4222" i="6"/>
  <c r="E4223" i="6"/>
  <c r="F4223" i="6"/>
  <c r="E4224" i="6"/>
  <c r="F4224" i="6"/>
  <c r="E4225" i="6"/>
  <c r="F4225" i="6"/>
  <c r="E4226" i="6"/>
  <c r="F4226" i="6"/>
  <c r="E4251" i="6"/>
  <c r="F4251" i="6"/>
  <c r="E4252" i="6"/>
  <c r="F4252" i="6"/>
  <c r="E4253" i="6"/>
  <c r="F4253" i="6"/>
  <c r="E4254" i="6"/>
  <c r="F4254" i="6"/>
  <c r="E4255" i="6"/>
  <c r="F4255" i="6"/>
  <c r="E4256" i="6"/>
  <c r="F4256" i="6"/>
  <c r="E4257" i="6"/>
  <c r="F4257" i="6"/>
  <c r="E4258" i="6"/>
  <c r="F4258" i="6"/>
  <c r="E4259" i="6"/>
  <c r="F4259" i="6"/>
  <c r="E4260" i="6"/>
  <c r="F4260" i="6"/>
  <c r="E4261" i="6"/>
  <c r="F4261" i="6"/>
  <c r="E4262" i="6"/>
  <c r="F4262" i="6"/>
  <c r="E4263" i="6"/>
  <c r="F4263" i="6"/>
  <c r="E4264" i="6"/>
  <c r="F4264" i="6"/>
  <c r="E4265" i="6"/>
  <c r="F4265" i="6"/>
  <c r="E4266" i="6"/>
  <c r="F4266" i="6"/>
  <c r="E4267" i="6"/>
  <c r="F4267" i="6"/>
  <c r="E4268" i="6"/>
  <c r="F4268" i="6"/>
  <c r="E4269" i="6"/>
  <c r="F4269" i="6"/>
  <c r="E4270" i="6"/>
  <c r="F4270" i="6"/>
  <c r="E4271" i="6"/>
  <c r="F4271" i="6"/>
  <c r="E4272" i="6"/>
  <c r="F4272" i="6"/>
  <c r="E4273" i="6"/>
  <c r="F4273" i="6"/>
  <c r="E4274" i="6"/>
  <c r="F4274" i="6"/>
  <c r="E4299" i="6"/>
  <c r="F4299" i="6"/>
  <c r="E4300" i="6"/>
  <c r="F4300" i="6"/>
  <c r="E4301" i="6"/>
  <c r="F4301" i="6"/>
  <c r="E4302" i="6"/>
  <c r="F4302" i="6"/>
  <c r="E4303" i="6"/>
  <c r="F4303" i="6"/>
  <c r="E4304" i="6"/>
  <c r="F4304" i="6"/>
  <c r="E4305" i="6"/>
  <c r="F4305" i="6"/>
  <c r="E4306" i="6"/>
  <c r="F4306" i="6"/>
  <c r="E4307" i="6"/>
  <c r="F4307" i="6"/>
  <c r="E4308" i="6"/>
  <c r="F4308" i="6"/>
  <c r="E4309" i="6"/>
  <c r="F4309" i="6"/>
  <c r="E4310" i="6"/>
  <c r="F4310" i="6"/>
  <c r="E4311" i="6"/>
  <c r="F4311" i="6"/>
  <c r="E4312" i="6"/>
  <c r="F4312" i="6"/>
  <c r="E4313" i="6"/>
  <c r="F4313" i="6"/>
  <c r="E4314" i="6"/>
  <c r="F4314" i="6"/>
  <c r="E4315" i="6"/>
  <c r="F4315" i="6"/>
  <c r="E4316" i="6"/>
  <c r="F4316" i="6"/>
  <c r="E4317" i="6"/>
  <c r="F4317" i="6"/>
  <c r="E4318" i="6"/>
  <c r="F4318" i="6"/>
  <c r="E4319" i="6"/>
  <c r="F4319" i="6"/>
  <c r="E4320" i="6"/>
  <c r="F4320" i="6"/>
  <c r="E4321" i="6"/>
  <c r="F4321" i="6"/>
  <c r="E4322" i="6"/>
  <c r="F4322" i="6"/>
  <c r="E4347" i="6"/>
  <c r="F4347" i="6"/>
  <c r="E4348" i="6"/>
  <c r="F4348" i="6"/>
  <c r="E4349" i="6"/>
  <c r="F4349" i="6"/>
  <c r="E4350" i="6"/>
  <c r="F4350" i="6"/>
  <c r="E4351" i="6"/>
  <c r="F4351" i="6"/>
  <c r="E4352" i="6"/>
  <c r="F4352" i="6"/>
  <c r="E4353" i="6"/>
  <c r="F4353" i="6"/>
  <c r="E4354" i="6"/>
  <c r="F4354" i="6"/>
  <c r="E4355" i="6"/>
  <c r="F4355" i="6"/>
  <c r="E4356" i="6"/>
  <c r="F4356" i="6"/>
  <c r="E4357" i="6"/>
  <c r="F4357" i="6"/>
  <c r="E4358" i="6"/>
  <c r="F4358" i="6"/>
  <c r="E4359" i="6"/>
  <c r="F4359" i="6"/>
  <c r="E4360" i="6"/>
  <c r="F4360" i="6"/>
  <c r="E4361" i="6"/>
  <c r="F4361" i="6"/>
  <c r="E4362" i="6"/>
  <c r="F4362" i="6"/>
  <c r="E4363" i="6"/>
  <c r="F4363" i="6"/>
  <c r="E4364" i="6"/>
  <c r="F4364" i="6"/>
  <c r="E4365" i="6"/>
  <c r="F4365" i="6"/>
  <c r="E4366" i="6"/>
  <c r="F4366" i="6"/>
  <c r="E4367" i="6"/>
  <c r="F4367" i="6"/>
  <c r="E4368" i="6"/>
  <c r="F4368" i="6"/>
  <c r="E4369" i="6"/>
  <c r="F4369" i="6"/>
  <c r="E4370" i="6"/>
  <c r="F4370" i="6"/>
  <c r="E4395" i="6"/>
  <c r="F4395" i="6"/>
  <c r="E4396" i="6"/>
  <c r="F4396" i="6"/>
  <c r="E4397" i="6"/>
  <c r="F4397" i="6"/>
  <c r="E4398" i="6"/>
  <c r="F4398" i="6"/>
  <c r="E4399" i="6"/>
  <c r="F4399" i="6"/>
  <c r="E4400" i="6"/>
  <c r="F4400" i="6"/>
  <c r="E4401" i="6"/>
  <c r="F4401" i="6"/>
  <c r="E4402" i="6"/>
  <c r="F4402" i="6"/>
  <c r="E4403" i="6"/>
  <c r="F4403" i="6"/>
  <c r="E4404" i="6"/>
  <c r="F4404" i="6"/>
  <c r="E4405" i="6"/>
  <c r="F4405" i="6"/>
  <c r="E4406" i="6"/>
  <c r="F4406" i="6"/>
  <c r="E4407" i="6"/>
  <c r="F4407" i="6"/>
  <c r="E4408" i="6"/>
  <c r="F4408" i="6"/>
  <c r="E4409" i="6"/>
  <c r="F4409" i="6"/>
  <c r="E4410" i="6"/>
  <c r="F4410" i="6"/>
  <c r="E4411" i="6"/>
  <c r="F4411" i="6"/>
  <c r="E4412" i="6"/>
  <c r="F4412" i="6"/>
  <c r="E4413" i="6"/>
  <c r="F4413" i="6"/>
  <c r="E4414" i="6"/>
  <c r="F4414" i="6"/>
  <c r="E4415" i="6"/>
  <c r="F4415" i="6"/>
  <c r="E4416" i="6"/>
  <c r="F4416" i="6"/>
  <c r="E4417" i="6"/>
  <c r="F4417" i="6"/>
  <c r="E4418" i="6"/>
  <c r="F4418" i="6"/>
  <c r="E4443" i="6"/>
  <c r="F4443" i="6"/>
  <c r="E4444" i="6"/>
  <c r="F4444" i="6"/>
  <c r="E4445" i="6"/>
  <c r="F4445" i="6"/>
  <c r="E4446" i="6"/>
  <c r="F4446" i="6"/>
  <c r="E4447" i="6"/>
  <c r="F4447" i="6"/>
  <c r="E4448" i="6"/>
  <c r="F4448" i="6"/>
  <c r="E4449" i="6"/>
  <c r="F4449" i="6"/>
  <c r="E4450" i="6"/>
  <c r="F4450" i="6"/>
  <c r="E4451" i="6"/>
  <c r="F4451" i="6"/>
  <c r="E4452" i="6"/>
  <c r="F4452" i="6"/>
  <c r="E4453" i="6"/>
  <c r="F4453" i="6"/>
  <c r="E4454" i="6"/>
  <c r="F4454" i="6"/>
  <c r="E4455" i="6"/>
  <c r="F4455" i="6"/>
  <c r="E4456" i="6"/>
  <c r="F4456" i="6"/>
  <c r="E4457" i="6"/>
  <c r="F4457" i="6"/>
  <c r="E4458" i="6"/>
  <c r="F4458" i="6"/>
  <c r="E4459" i="6"/>
  <c r="F4459" i="6"/>
  <c r="E4460" i="6"/>
  <c r="F4460" i="6"/>
  <c r="E4461" i="6"/>
  <c r="F4461" i="6"/>
  <c r="E4462" i="6"/>
  <c r="F4462" i="6"/>
  <c r="E4463" i="6"/>
  <c r="F4463" i="6"/>
  <c r="E4464" i="6"/>
  <c r="F4464" i="6"/>
  <c r="E4465" i="6"/>
  <c r="F4465" i="6"/>
  <c r="E4466" i="6"/>
  <c r="F4466" i="6"/>
  <c r="E4491" i="6"/>
  <c r="F4491" i="6"/>
  <c r="E4492" i="6"/>
  <c r="F4492" i="6"/>
  <c r="E4493" i="6"/>
  <c r="F4493" i="6"/>
  <c r="E4494" i="6"/>
  <c r="F4494" i="6"/>
  <c r="E4495" i="6"/>
  <c r="F4495" i="6"/>
  <c r="E4496" i="6"/>
  <c r="F4496" i="6"/>
  <c r="E4497" i="6"/>
  <c r="F4497" i="6"/>
  <c r="E4498" i="6"/>
  <c r="F4498" i="6"/>
  <c r="E4499" i="6"/>
  <c r="F4499" i="6"/>
  <c r="E4500" i="6"/>
  <c r="F4500" i="6"/>
  <c r="E4501" i="6"/>
  <c r="F4501" i="6"/>
  <c r="E4502" i="6"/>
  <c r="F4502" i="6"/>
  <c r="E4503" i="6"/>
  <c r="F4503" i="6"/>
  <c r="E4504" i="6"/>
  <c r="F4504" i="6"/>
  <c r="E4505" i="6"/>
  <c r="F4505" i="6"/>
  <c r="E4506" i="6"/>
  <c r="F4506" i="6"/>
  <c r="E4507" i="6"/>
  <c r="F4507" i="6"/>
  <c r="E4508" i="6"/>
  <c r="F4508" i="6"/>
  <c r="E4509" i="6"/>
  <c r="F4509" i="6"/>
  <c r="E4510" i="6"/>
  <c r="F4510" i="6"/>
  <c r="E4511" i="6"/>
  <c r="F4511" i="6"/>
  <c r="E4512" i="6"/>
  <c r="F4512" i="6"/>
  <c r="E4513" i="6"/>
  <c r="F4513" i="6"/>
  <c r="E4514" i="6"/>
  <c r="F4514" i="6"/>
  <c r="E4539" i="6"/>
  <c r="F4539" i="6"/>
  <c r="E4540" i="6"/>
  <c r="F4540" i="6"/>
  <c r="E4541" i="6"/>
  <c r="F4541" i="6"/>
  <c r="E4542" i="6"/>
  <c r="F4542" i="6"/>
  <c r="E4543" i="6"/>
  <c r="F4543" i="6"/>
  <c r="E4544" i="6"/>
  <c r="F4544" i="6"/>
  <c r="E4545" i="6"/>
  <c r="F4545" i="6"/>
  <c r="E4546" i="6"/>
  <c r="F4546" i="6"/>
  <c r="E4547" i="6"/>
  <c r="F4547" i="6"/>
  <c r="E4548" i="6"/>
  <c r="F4548" i="6"/>
  <c r="E4549" i="6"/>
  <c r="F4549" i="6"/>
  <c r="E4550" i="6"/>
  <c r="F4550" i="6"/>
  <c r="E4551" i="6"/>
  <c r="F4551" i="6"/>
  <c r="E4552" i="6"/>
  <c r="F4552" i="6"/>
  <c r="E4553" i="6"/>
  <c r="F4553" i="6"/>
  <c r="E4554" i="6"/>
  <c r="F4554" i="6"/>
  <c r="E4555" i="6"/>
  <c r="F4555" i="6"/>
  <c r="E4556" i="6"/>
  <c r="F4556" i="6"/>
  <c r="E4557" i="6"/>
  <c r="F4557" i="6"/>
  <c r="E4558" i="6"/>
  <c r="F4558" i="6"/>
  <c r="E4559" i="6"/>
  <c r="F4559" i="6"/>
  <c r="E4560" i="6"/>
  <c r="F4560" i="6"/>
  <c r="E4561" i="6"/>
  <c r="F4561" i="6"/>
  <c r="E4562" i="6"/>
  <c r="F4562" i="6"/>
  <c r="E4587" i="6"/>
  <c r="F4587" i="6"/>
  <c r="E4588" i="6"/>
  <c r="F4588" i="6"/>
  <c r="E4589" i="6"/>
  <c r="F4589" i="6"/>
  <c r="E4590" i="6"/>
  <c r="F4590" i="6"/>
  <c r="E4591" i="6"/>
  <c r="F4591" i="6"/>
  <c r="E4592" i="6"/>
  <c r="F4592" i="6"/>
  <c r="E4593" i="6"/>
  <c r="F4593" i="6"/>
  <c r="E4594" i="6"/>
  <c r="F4594" i="6"/>
  <c r="E4595" i="6"/>
  <c r="F4595" i="6"/>
  <c r="E4596" i="6"/>
  <c r="F4596" i="6"/>
  <c r="E4597" i="6"/>
  <c r="F4597" i="6"/>
  <c r="E4598" i="6"/>
  <c r="F4598" i="6"/>
  <c r="E4599" i="6"/>
  <c r="F4599" i="6"/>
  <c r="E4600" i="6"/>
  <c r="F4600" i="6"/>
  <c r="E4601" i="6"/>
  <c r="F4601" i="6"/>
  <c r="E4602" i="6"/>
  <c r="F4602" i="6"/>
  <c r="E4603" i="6"/>
  <c r="F4603" i="6"/>
  <c r="E4604" i="6"/>
  <c r="F4604" i="6"/>
  <c r="E4605" i="6"/>
  <c r="F4605" i="6"/>
  <c r="E4606" i="6"/>
  <c r="F4606" i="6"/>
  <c r="E4607" i="6"/>
  <c r="F4607" i="6"/>
  <c r="E4608" i="6"/>
  <c r="F4608" i="6"/>
  <c r="E4609" i="6"/>
  <c r="F4609" i="6"/>
  <c r="E4610" i="6"/>
  <c r="F4610" i="6"/>
  <c r="E4635" i="6"/>
  <c r="F4635" i="6"/>
  <c r="E4636" i="6"/>
  <c r="F4636" i="6"/>
  <c r="E4637" i="6"/>
  <c r="F4637" i="6"/>
  <c r="E4638" i="6"/>
  <c r="F4638" i="6"/>
  <c r="E4639" i="6"/>
  <c r="F4639" i="6"/>
  <c r="E4640" i="6"/>
  <c r="F4640" i="6"/>
  <c r="E4641" i="6"/>
  <c r="F4641" i="6"/>
  <c r="E4642" i="6"/>
  <c r="F4642" i="6"/>
  <c r="E4643" i="6"/>
  <c r="F4643" i="6"/>
  <c r="E4644" i="6"/>
  <c r="F4644" i="6"/>
  <c r="E4645" i="6"/>
  <c r="F4645" i="6"/>
  <c r="E4646" i="6"/>
  <c r="F4646" i="6"/>
  <c r="E4647" i="6"/>
  <c r="F4647" i="6"/>
  <c r="E4648" i="6"/>
  <c r="F4648" i="6"/>
  <c r="E4649" i="6"/>
  <c r="F4649" i="6"/>
  <c r="E4650" i="6"/>
  <c r="F4650" i="6"/>
  <c r="E4651" i="6"/>
  <c r="F4651" i="6"/>
  <c r="E4652" i="6"/>
  <c r="F4652" i="6"/>
  <c r="E4653" i="6"/>
  <c r="F4653" i="6"/>
  <c r="E4654" i="6"/>
  <c r="F4654" i="6"/>
  <c r="E4655" i="6"/>
  <c r="F4655" i="6"/>
  <c r="E4656" i="6"/>
  <c r="F4656" i="6"/>
  <c r="E4657" i="6"/>
  <c r="F4657" i="6"/>
  <c r="E4658" i="6"/>
  <c r="F4658" i="6"/>
  <c r="E4683" i="6"/>
  <c r="F4683" i="6"/>
  <c r="E4684" i="6"/>
  <c r="F4684" i="6"/>
  <c r="E4685" i="6"/>
  <c r="F4685" i="6"/>
  <c r="E4686" i="6"/>
  <c r="F4686" i="6"/>
  <c r="E4687" i="6"/>
  <c r="F4687" i="6"/>
  <c r="E4688" i="6"/>
  <c r="F4688" i="6"/>
  <c r="E4689" i="6"/>
  <c r="F4689" i="6"/>
  <c r="E4690" i="6"/>
  <c r="F4690" i="6"/>
  <c r="E4691" i="6"/>
  <c r="F4691" i="6"/>
  <c r="E4692" i="6"/>
  <c r="F4692" i="6"/>
  <c r="E4693" i="6"/>
  <c r="F4693" i="6"/>
  <c r="E4694" i="6"/>
  <c r="F4694" i="6"/>
  <c r="E4695" i="6"/>
  <c r="F4695" i="6"/>
  <c r="E4696" i="6"/>
  <c r="F4696" i="6"/>
  <c r="E4697" i="6"/>
  <c r="F4697" i="6"/>
  <c r="E4698" i="6"/>
  <c r="F4698" i="6"/>
  <c r="E4699" i="6"/>
  <c r="F4699" i="6"/>
  <c r="E4700" i="6"/>
  <c r="F4700" i="6"/>
  <c r="E4701" i="6"/>
  <c r="F4701" i="6"/>
  <c r="E4702" i="6"/>
  <c r="F4702" i="6"/>
  <c r="E4703" i="6"/>
  <c r="F4703" i="6"/>
  <c r="E4704" i="6"/>
  <c r="F4704" i="6"/>
  <c r="E4705" i="6"/>
  <c r="F4705" i="6"/>
  <c r="E4706" i="6"/>
  <c r="F4706" i="6"/>
  <c r="E4731" i="6"/>
  <c r="F4731" i="6"/>
  <c r="E4732" i="6"/>
  <c r="F4732" i="6"/>
  <c r="E4733" i="6"/>
  <c r="F4733" i="6"/>
  <c r="E4734" i="6"/>
  <c r="F4734" i="6"/>
  <c r="E4735" i="6"/>
  <c r="F4735" i="6"/>
  <c r="E4736" i="6"/>
  <c r="F4736" i="6"/>
  <c r="E4737" i="6"/>
  <c r="F4737" i="6"/>
  <c r="E4738" i="6"/>
  <c r="F4738" i="6"/>
  <c r="E4739" i="6"/>
  <c r="F4739" i="6"/>
  <c r="E4740" i="6"/>
  <c r="F4740" i="6"/>
  <c r="E4741" i="6"/>
  <c r="F4741" i="6"/>
  <c r="E4742" i="6"/>
  <c r="F4742" i="6"/>
  <c r="E4743" i="6"/>
  <c r="F4743" i="6"/>
  <c r="E4744" i="6"/>
  <c r="F4744" i="6"/>
  <c r="E4745" i="6"/>
  <c r="F4745" i="6"/>
  <c r="E4746" i="6"/>
  <c r="F4746" i="6"/>
  <c r="E4747" i="6"/>
  <c r="F4747" i="6"/>
  <c r="E4748" i="6"/>
  <c r="F4748" i="6"/>
  <c r="E4749" i="6"/>
  <c r="F4749" i="6"/>
  <c r="E4750" i="6"/>
  <c r="F4750" i="6"/>
  <c r="E4751" i="6"/>
  <c r="F4751" i="6"/>
  <c r="E4752" i="6"/>
  <c r="F4752" i="6"/>
  <c r="E4753" i="6"/>
  <c r="F4753" i="6"/>
  <c r="E4754" i="6"/>
  <c r="F4754" i="6"/>
  <c r="E4779" i="6"/>
  <c r="F4779" i="6"/>
  <c r="E4780" i="6"/>
  <c r="F4780" i="6"/>
  <c r="E4781" i="6"/>
  <c r="F4781" i="6"/>
  <c r="E4782" i="6"/>
  <c r="F4782" i="6"/>
  <c r="E4783" i="6"/>
  <c r="F4783" i="6"/>
  <c r="E4784" i="6"/>
  <c r="F4784" i="6"/>
  <c r="E4785" i="6"/>
  <c r="E4786" i="6"/>
  <c r="F4786" i="6"/>
  <c r="E4787" i="6"/>
  <c r="F4787" i="6"/>
  <c r="E4788" i="6"/>
  <c r="F4788" i="6"/>
  <c r="E4789" i="6"/>
  <c r="F4789" i="6"/>
  <c r="E4790" i="6"/>
  <c r="F4790" i="6"/>
  <c r="E4791" i="6"/>
  <c r="F4791" i="6"/>
  <c r="E4792" i="6"/>
  <c r="F4792" i="6"/>
  <c r="E4793" i="6"/>
  <c r="F4793" i="6"/>
  <c r="E4794" i="6"/>
  <c r="F4794" i="6"/>
  <c r="E4795" i="6"/>
  <c r="F4795" i="6"/>
  <c r="E4796" i="6"/>
  <c r="F4796" i="6"/>
  <c r="E4797" i="6"/>
  <c r="F4797" i="6"/>
  <c r="E4798" i="6"/>
  <c r="F4798" i="6"/>
  <c r="E4799" i="6"/>
  <c r="F4799" i="6"/>
  <c r="E4800" i="6"/>
  <c r="F4800" i="6"/>
  <c r="E4801" i="6"/>
  <c r="F4801" i="6"/>
  <c r="E4802" i="6"/>
  <c r="F4802" i="6"/>
  <c r="E4827" i="6"/>
  <c r="F4827" i="6"/>
  <c r="E4828" i="6"/>
  <c r="F4828" i="6"/>
  <c r="E4829" i="6"/>
  <c r="F4829" i="6"/>
  <c r="E4830" i="6"/>
  <c r="F4830" i="6"/>
  <c r="E4831" i="6"/>
  <c r="F4831" i="6"/>
  <c r="E4832" i="6"/>
  <c r="F4832" i="6"/>
  <c r="E4833" i="6"/>
  <c r="F4833" i="6"/>
  <c r="E4834" i="6"/>
  <c r="F4834" i="6"/>
  <c r="E4835" i="6"/>
  <c r="F4835" i="6"/>
  <c r="E4836" i="6"/>
  <c r="F4836" i="6"/>
  <c r="E4837" i="6"/>
  <c r="F4837" i="6"/>
  <c r="E4838" i="6"/>
  <c r="F4838" i="6"/>
  <c r="E4839" i="6"/>
  <c r="F4839" i="6"/>
  <c r="E4840" i="6"/>
  <c r="F4840" i="6"/>
  <c r="E4841" i="6"/>
  <c r="F4841" i="6"/>
  <c r="E4842" i="6"/>
  <c r="F4842" i="6"/>
  <c r="E4843" i="6"/>
  <c r="F4843" i="6"/>
  <c r="E4844" i="6"/>
  <c r="F4844" i="6"/>
  <c r="E4845" i="6"/>
  <c r="F4845" i="6"/>
  <c r="E4846" i="6"/>
  <c r="F4846" i="6"/>
  <c r="E4847" i="6"/>
  <c r="F4847" i="6"/>
  <c r="E4848" i="6"/>
  <c r="F4848" i="6"/>
  <c r="E4849" i="6"/>
  <c r="F4849" i="6"/>
  <c r="E4850" i="6"/>
  <c r="F4850" i="6"/>
  <c r="E4875" i="6"/>
  <c r="F4875" i="6"/>
  <c r="E4876" i="6"/>
  <c r="F4876" i="6"/>
  <c r="E4877" i="6"/>
  <c r="F4877" i="6"/>
  <c r="E4878" i="6"/>
  <c r="F4878" i="6"/>
  <c r="E4879" i="6"/>
  <c r="F4879" i="6"/>
  <c r="E4880" i="6"/>
  <c r="F4880" i="6"/>
  <c r="E4881" i="6"/>
  <c r="F4881" i="6"/>
  <c r="E4882" i="6"/>
  <c r="F4882" i="6"/>
  <c r="E4883" i="6"/>
  <c r="F4883" i="6"/>
  <c r="E4884" i="6"/>
  <c r="F4884" i="6"/>
  <c r="E4885" i="6"/>
  <c r="F4885" i="6"/>
  <c r="E4886" i="6"/>
  <c r="F4886" i="6"/>
  <c r="E4887" i="6"/>
  <c r="F4887" i="6"/>
  <c r="E4888" i="6"/>
  <c r="F4888" i="6"/>
  <c r="E4889" i="6"/>
  <c r="F4889" i="6"/>
  <c r="E4890" i="6"/>
  <c r="F4890" i="6"/>
  <c r="E4891" i="6"/>
  <c r="F4891" i="6"/>
  <c r="E4892" i="6"/>
  <c r="F4892" i="6"/>
  <c r="E4893" i="6"/>
  <c r="F4893" i="6"/>
  <c r="E4894" i="6"/>
  <c r="F4894" i="6"/>
  <c r="E4895" i="6"/>
  <c r="F4895" i="6"/>
  <c r="E4896" i="6"/>
  <c r="F4896" i="6"/>
  <c r="E4897" i="6"/>
  <c r="F4897" i="6"/>
  <c r="E4898" i="6"/>
  <c r="F4898" i="6"/>
  <c r="E4923" i="6"/>
  <c r="F4923" i="6"/>
  <c r="E4924" i="6"/>
  <c r="F4924" i="6"/>
  <c r="E4925" i="6"/>
  <c r="F4925" i="6"/>
  <c r="E4926" i="6"/>
  <c r="F4926" i="6"/>
  <c r="E4927" i="6"/>
  <c r="F4927" i="6"/>
  <c r="E4928" i="6"/>
  <c r="F4928" i="6"/>
  <c r="E4929" i="6"/>
  <c r="F4929" i="6"/>
  <c r="E4930" i="6"/>
  <c r="F4930" i="6"/>
  <c r="E4931" i="6"/>
  <c r="F4931" i="6"/>
  <c r="E4932" i="6"/>
  <c r="F4932" i="6"/>
  <c r="E4933" i="6"/>
  <c r="F4933" i="6"/>
  <c r="E4934" i="6"/>
  <c r="F4934" i="6"/>
  <c r="E4935" i="6"/>
  <c r="F4935" i="6"/>
  <c r="E4936" i="6"/>
  <c r="F4936" i="6"/>
  <c r="E4937" i="6"/>
  <c r="F4937" i="6"/>
  <c r="E4938" i="6"/>
  <c r="F4938" i="6"/>
  <c r="E4939" i="6"/>
  <c r="F4939" i="6"/>
  <c r="E4940" i="6"/>
  <c r="F4940" i="6"/>
  <c r="E4941" i="6"/>
  <c r="F4941" i="6"/>
  <c r="E4942" i="6"/>
  <c r="F4942" i="6"/>
  <c r="E4943" i="6"/>
  <c r="F4943" i="6"/>
  <c r="E4944" i="6"/>
  <c r="F4944" i="6"/>
  <c r="E4945" i="6"/>
  <c r="F4945" i="6"/>
  <c r="E4946" i="6"/>
  <c r="F4946" i="6"/>
  <c r="E4971" i="6"/>
  <c r="F4971" i="6"/>
  <c r="E4972" i="6"/>
  <c r="F4972" i="6"/>
  <c r="E4973" i="6"/>
  <c r="F4973" i="6"/>
  <c r="E4974" i="6"/>
  <c r="F4974" i="6"/>
  <c r="E4975" i="6"/>
  <c r="F4975" i="6"/>
  <c r="E4976" i="6"/>
  <c r="F4976" i="6"/>
  <c r="E4977" i="6"/>
  <c r="F4977" i="6"/>
  <c r="E4978" i="6"/>
  <c r="F4978" i="6"/>
  <c r="E4979" i="6"/>
  <c r="F4979" i="6"/>
  <c r="E4980" i="6"/>
  <c r="F4980" i="6"/>
  <c r="E4981" i="6"/>
  <c r="F4981" i="6"/>
  <c r="E4982" i="6"/>
  <c r="F4982" i="6"/>
  <c r="E4983" i="6"/>
  <c r="F4983" i="6"/>
  <c r="E4984" i="6"/>
  <c r="F4984" i="6"/>
  <c r="E4985" i="6"/>
  <c r="F4985" i="6"/>
  <c r="E4986" i="6"/>
  <c r="F4986" i="6"/>
  <c r="E4987" i="6"/>
  <c r="F4987" i="6"/>
  <c r="E4988" i="6"/>
  <c r="F4988" i="6"/>
  <c r="E4989" i="6"/>
  <c r="F4989" i="6"/>
  <c r="E4990" i="6"/>
  <c r="F4990" i="6"/>
  <c r="E4991" i="6"/>
  <c r="F4991" i="6"/>
  <c r="E4992" i="6"/>
  <c r="F4992" i="6"/>
  <c r="E4993" i="6"/>
  <c r="F4993" i="6"/>
  <c r="E4994" i="6"/>
  <c r="F4994" i="6"/>
  <c r="E5019" i="6"/>
  <c r="F5019" i="6"/>
  <c r="E5020" i="6"/>
  <c r="F5020" i="6"/>
  <c r="E5021" i="6"/>
  <c r="F5021" i="6"/>
  <c r="E5022" i="6"/>
  <c r="F5022" i="6"/>
  <c r="E5023" i="6"/>
  <c r="F5023" i="6"/>
  <c r="E5024" i="6"/>
  <c r="F5024" i="6"/>
  <c r="E5025" i="6"/>
  <c r="F5025" i="6"/>
  <c r="E5026" i="6"/>
  <c r="F5026" i="6"/>
  <c r="E5027" i="6"/>
  <c r="F5027" i="6"/>
  <c r="E5028" i="6"/>
  <c r="F5028" i="6"/>
  <c r="E5029" i="6"/>
  <c r="F5029" i="6"/>
  <c r="E5030" i="6"/>
  <c r="F5030" i="6"/>
  <c r="E5031" i="6"/>
  <c r="F5031" i="6"/>
  <c r="E5032" i="6"/>
  <c r="F5032" i="6"/>
  <c r="E5033" i="6"/>
  <c r="F5033" i="6"/>
  <c r="E5034" i="6"/>
  <c r="F5034" i="6"/>
  <c r="E5035" i="6"/>
  <c r="F5035" i="6"/>
  <c r="E5036" i="6"/>
  <c r="F5036" i="6"/>
  <c r="E5037" i="6"/>
  <c r="F5037" i="6"/>
  <c r="E5038" i="6"/>
  <c r="F5038" i="6"/>
  <c r="E5039" i="6"/>
  <c r="F5039" i="6"/>
  <c r="E5040" i="6"/>
  <c r="F5040" i="6"/>
  <c r="E5041" i="6"/>
  <c r="F5041" i="6"/>
  <c r="E5042" i="6"/>
  <c r="F5042" i="6"/>
  <c r="E5067" i="6"/>
  <c r="F5067" i="6"/>
  <c r="E5068" i="6"/>
  <c r="F5068" i="6"/>
  <c r="E5069" i="6"/>
  <c r="F5069" i="6"/>
  <c r="E5070" i="6"/>
  <c r="F5070" i="6"/>
  <c r="E5071" i="6"/>
  <c r="F5071" i="6"/>
  <c r="E5072" i="6"/>
  <c r="F5072" i="6"/>
  <c r="E5073" i="6"/>
  <c r="F5073" i="6"/>
  <c r="E5074" i="6"/>
  <c r="F5074" i="6"/>
  <c r="E5075" i="6"/>
  <c r="F5075" i="6"/>
  <c r="E5076" i="6"/>
  <c r="F5076" i="6"/>
  <c r="E5077" i="6"/>
  <c r="F5077" i="6"/>
  <c r="E5078" i="6"/>
  <c r="F5078" i="6"/>
  <c r="E5079" i="6"/>
  <c r="F5079" i="6"/>
  <c r="E5080" i="6"/>
  <c r="F5080" i="6"/>
  <c r="E5081" i="6"/>
  <c r="F5081" i="6"/>
  <c r="E5082" i="6"/>
  <c r="F5082" i="6"/>
  <c r="E5083" i="6"/>
  <c r="F5083" i="6"/>
  <c r="E5084" i="6"/>
  <c r="F5084" i="6"/>
  <c r="E5085" i="6"/>
  <c r="F5085" i="6"/>
  <c r="E5086" i="6"/>
  <c r="F5086" i="6"/>
  <c r="E5087" i="6"/>
  <c r="F5087" i="6"/>
  <c r="E5088" i="6"/>
  <c r="F5088" i="6"/>
  <c r="E5089" i="6"/>
  <c r="F5089" i="6"/>
  <c r="E5090" i="6"/>
  <c r="F5090" i="6"/>
  <c r="E5115" i="6"/>
  <c r="F5115" i="6"/>
  <c r="E5116" i="6"/>
  <c r="F5116" i="6"/>
  <c r="E5117" i="6"/>
  <c r="F5117" i="6"/>
  <c r="E5118" i="6"/>
  <c r="F5118" i="6"/>
  <c r="E5119" i="6"/>
  <c r="F5119" i="6"/>
  <c r="E5120" i="6"/>
  <c r="F5120" i="6"/>
  <c r="E5121" i="6"/>
  <c r="F5121" i="6"/>
  <c r="E5122" i="6"/>
  <c r="F5122" i="6"/>
  <c r="E5123" i="6"/>
  <c r="F5123" i="6"/>
  <c r="E5124" i="6"/>
  <c r="F5124" i="6"/>
  <c r="E5125" i="6"/>
  <c r="F5125" i="6"/>
  <c r="E5126" i="6"/>
  <c r="F5126" i="6"/>
  <c r="E5127" i="6"/>
  <c r="F5127" i="6"/>
  <c r="E5128" i="6"/>
  <c r="F5128" i="6"/>
  <c r="E5129" i="6"/>
  <c r="F5129" i="6"/>
  <c r="E5130" i="6"/>
  <c r="F5130" i="6"/>
  <c r="E5131" i="6"/>
  <c r="F5131" i="6"/>
  <c r="E5132" i="6"/>
  <c r="F5132" i="6"/>
  <c r="E5133" i="6"/>
  <c r="F5133" i="6"/>
  <c r="E5134" i="6"/>
  <c r="F5134" i="6"/>
  <c r="E5135" i="6"/>
  <c r="F5135" i="6"/>
  <c r="E5136" i="6"/>
  <c r="F5136" i="6"/>
  <c r="E5137" i="6"/>
  <c r="F5137" i="6"/>
  <c r="E5138" i="6"/>
  <c r="F5138" i="6"/>
  <c r="E5" i="6"/>
  <c r="F5" i="6"/>
  <c r="E6" i="6"/>
  <c r="F6" i="6"/>
  <c r="E7" i="6"/>
  <c r="F7" i="6"/>
  <c r="E8" i="6"/>
  <c r="F8" i="6"/>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E53" i="6"/>
  <c r="F53" i="6"/>
  <c r="E54" i="6"/>
  <c r="F54" i="6"/>
  <c r="E55" i="6"/>
  <c r="F55" i="6"/>
  <c r="E56" i="6"/>
  <c r="F56" i="6"/>
  <c r="E57" i="6"/>
  <c r="F57" i="6"/>
  <c r="E58" i="6"/>
  <c r="F58" i="6"/>
  <c r="E59" i="6"/>
  <c r="F59" i="6"/>
  <c r="E60" i="6"/>
  <c r="F60" i="6"/>
  <c r="E61" i="6"/>
  <c r="F61" i="6"/>
  <c r="E62" i="6"/>
  <c r="F62" i="6"/>
  <c r="E63" i="6"/>
  <c r="F63" i="6"/>
  <c r="E64" i="6"/>
  <c r="F64" i="6"/>
  <c r="E65" i="6"/>
  <c r="F65" i="6"/>
  <c r="E66" i="6"/>
  <c r="F66" i="6"/>
  <c r="E67" i="6"/>
  <c r="F67" i="6"/>
  <c r="E68" i="6"/>
  <c r="F68" i="6"/>
  <c r="E69" i="6"/>
  <c r="F69" i="6"/>
  <c r="E70" i="6"/>
  <c r="F70" i="6"/>
  <c r="E71" i="6"/>
  <c r="F71" i="6"/>
  <c r="E72" i="6"/>
  <c r="F72" i="6"/>
  <c r="E73" i="6"/>
  <c r="F73" i="6"/>
  <c r="E74" i="6"/>
  <c r="F74" i="6"/>
  <c r="E75" i="6"/>
  <c r="F75" i="6"/>
  <c r="E76" i="6"/>
  <c r="F76" i="6"/>
  <c r="E77" i="6"/>
  <c r="F77" i="6"/>
  <c r="E78" i="6"/>
  <c r="F78" i="6"/>
  <c r="E79" i="6"/>
  <c r="F79" i="6"/>
  <c r="E80" i="6"/>
  <c r="F80" i="6"/>
  <c r="E81" i="6"/>
  <c r="F81" i="6"/>
  <c r="E82" i="6"/>
  <c r="F82" i="6"/>
  <c r="E83" i="6"/>
  <c r="F83" i="6"/>
  <c r="E84" i="6"/>
  <c r="F84" i="6"/>
  <c r="E85" i="6"/>
  <c r="F85" i="6"/>
  <c r="E86" i="6"/>
  <c r="F86" i="6"/>
  <c r="E87" i="6"/>
  <c r="F87" i="6"/>
  <c r="E88" i="6"/>
  <c r="F88" i="6"/>
  <c r="E89" i="6"/>
  <c r="F89" i="6"/>
  <c r="E90" i="6"/>
  <c r="F90" i="6"/>
  <c r="E91" i="6"/>
  <c r="F91" i="6"/>
  <c r="E92" i="6"/>
  <c r="F92" i="6"/>
  <c r="E93" i="6"/>
  <c r="F93" i="6"/>
  <c r="E94" i="6"/>
  <c r="F94" i="6"/>
  <c r="E95" i="6"/>
  <c r="F95" i="6"/>
  <c r="E96" i="6"/>
  <c r="F96" i="6"/>
  <c r="E97" i="6"/>
  <c r="F97" i="6"/>
  <c r="E98" i="6"/>
  <c r="F98" i="6"/>
  <c r="E99" i="6"/>
  <c r="F99" i="6"/>
  <c r="E100" i="6"/>
  <c r="F100" i="6"/>
  <c r="E101" i="6"/>
  <c r="F101" i="6"/>
  <c r="E102" i="6"/>
  <c r="F102" i="6"/>
  <c r="E103" i="6"/>
  <c r="F103" i="6"/>
  <c r="E104" i="6"/>
  <c r="F104" i="6"/>
  <c r="E105" i="6"/>
  <c r="F105" i="6"/>
  <c r="E106" i="6"/>
  <c r="F106" i="6"/>
  <c r="E107" i="6"/>
  <c r="F107" i="6"/>
  <c r="E108" i="6"/>
  <c r="F108" i="6"/>
  <c r="E109" i="6"/>
  <c r="F109" i="6"/>
  <c r="E110" i="6"/>
  <c r="F110" i="6"/>
  <c r="E111" i="6"/>
  <c r="F111" i="6"/>
  <c r="E112" i="6"/>
  <c r="F112" i="6"/>
  <c r="E113" i="6"/>
  <c r="F113" i="6"/>
  <c r="E114" i="6"/>
  <c r="F114" i="6"/>
  <c r="E115" i="6"/>
  <c r="F115" i="6"/>
  <c r="E116" i="6"/>
  <c r="F116" i="6"/>
  <c r="E117" i="6"/>
  <c r="F117" i="6"/>
  <c r="E118" i="6"/>
  <c r="F118" i="6"/>
  <c r="E119" i="6"/>
  <c r="F119" i="6"/>
  <c r="E120" i="6"/>
  <c r="F120" i="6"/>
  <c r="E121" i="6"/>
  <c r="F121" i="6"/>
  <c r="E122" i="6"/>
  <c r="F122" i="6"/>
  <c r="E123" i="6"/>
  <c r="F123" i="6"/>
  <c r="E124" i="6"/>
  <c r="F124" i="6"/>
  <c r="E125" i="6"/>
  <c r="F125" i="6"/>
  <c r="E126" i="6"/>
  <c r="F126" i="6"/>
  <c r="E127" i="6"/>
  <c r="F127" i="6"/>
  <c r="E128" i="6"/>
  <c r="F128" i="6"/>
  <c r="E129" i="6"/>
  <c r="F129" i="6"/>
  <c r="E130" i="6"/>
  <c r="F130" i="6"/>
  <c r="E131" i="6"/>
  <c r="F131" i="6"/>
  <c r="E132" i="6"/>
  <c r="F132" i="6"/>
  <c r="E133" i="6"/>
  <c r="F133" i="6"/>
  <c r="E134" i="6"/>
  <c r="F134" i="6"/>
  <c r="E135" i="6"/>
  <c r="F135" i="6"/>
  <c r="E136" i="6"/>
  <c r="F136" i="6"/>
  <c r="E137" i="6"/>
  <c r="F137" i="6"/>
  <c r="E138" i="6"/>
  <c r="F138" i="6"/>
  <c r="E139" i="6"/>
  <c r="F139" i="6"/>
  <c r="E140" i="6"/>
  <c r="F140" i="6"/>
  <c r="E141" i="6"/>
  <c r="F141" i="6"/>
  <c r="E142" i="6"/>
  <c r="F142" i="6"/>
  <c r="E143" i="6"/>
  <c r="F143" i="6"/>
  <c r="E144" i="6"/>
  <c r="F144" i="6"/>
  <c r="E145" i="6"/>
  <c r="F145" i="6"/>
  <c r="E146" i="6"/>
  <c r="F146" i="6"/>
  <c r="E147" i="6"/>
  <c r="F147" i="6"/>
  <c r="E148" i="6"/>
  <c r="F148" i="6"/>
  <c r="E149" i="6"/>
  <c r="F149" i="6"/>
  <c r="E150" i="6"/>
  <c r="F150" i="6"/>
  <c r="E151" i="6"/>
  <c r="F151" i="6"/>
  <c r="E152" i="6"/>
  <c r="F152" i="6"/>
  <c r="E153" i="6"/>
  <c r="F153" i="6"/>
  <c r="E154" i="6"/>
  <c r="F154" i="6"/>
  <c r="E155" i="6"/>
  <c r="F155" i="6"/>
  <c r="E156" i="6"/>
  <c r="F156" i="6"/>
  <c r="E157" i="6"/>
  <c r="F157" i="6"/>
  <c r="E158" i="6"/>
  <c r="F158" i="6"/>
  <c r="E159" i="6"/>
  <c r="F159" i="6"/>
  <c r="E160" i="6"/>
  <c r="F160" i="6"/>
  <c r="E161" i="6"/>
  <c r="F161" i="6"/>
  <c r="E162" i="6"/>
  <c r="F162" i="6"/>
  <c r="E163" i="6"/>
  <c r="F163" i="6"/>
  <c r="E164" i="6"/>
  <c r="F164" i="6"/>
  <c r="E165" i="6"/>
  <c r="F165" i="6"/>
  <c r="E166" i="6"/>
  <c r="F166" i="6"/>
  <c r="E167" i="6"/>
  <c r="F167" i="6"/>
  <c r="E168" i="6"/>
  <c r="F168" i="6"/>
  <c r="E169" i="6"/>
  <c r="F169" i="6"/>
  <c r="E170" i="6"/>
  <c r="F170" i="6"/>
  <c r="E171" i="6"/>
  <c r="F171" i="6"/>
  <c r="E172" i="6"/>
  <c r="F172" i="6"/>
  <c r="E173" i="6"/>
  <c r="F173" i="6"/>
  <c r="E174" i="6"/>
  <c r="F174" i="6"/>
  <c r="E175" i="6"/>
  <c r="F175" i="6"/>
  <c r="E176" i="6"/>
  <c r="F176" i="6"/>
  <c r="E177" i="6"/>
  <c r="F177" i="6"/>
  <c r="E178" i="6"/>
  <c r="F178" i="6"/>
  <c r="E179" i="6"/>
  <c r="F179" i="6"/>
  <c r="E180" i="6"/>
  <c r="F180" i="6"/>
  <c r="E181" i="6"/>
  <c r="F181" i="6"/>
  <c r="E182" i="6"/>
  <c r="F182" i="6"/>
  <c r="E183" i="6"/>
  <c r="F183" i="6"/>
  <c r="E184" i="6"/>
  <c r="F184" i="6"/>
  <c r="E185" i="6"/>
  <c r="F185" i="6"/>
  <c r="E186" i="6"/>
  <c r="F186" i="6"/>
  <c r="E187" i="6"/>
  <c r="F187" i="6"/>
  <c r="E188" i="6"/>
  <c r="F188" i="6"/>
  <c r="E189" i="6"/>
  <c r="F189" i="6"/>
  <c r="E190" i="6"/>
  <c r="F190" i="6"/>
  <c r="E191" i="6"/>
  <c r="F191" i="6"/>
  <c r="E192" i="6"/>
  <c r="F192" i="6"/>
  <c r="E193" i="6"/>
  <c r="F193" i="6"/>
  <c r="E194" i="6"/>
  <c r="F194" i="6"/>
  <c r="E195" i="6"/>
  <c r="F195" i="6"/>
  <c r="E196" i="6"/>
  <c r="F196" i="6"/>
  <c r="E197" i="6"/>
  <c r="F197" i="6"/>
  <c r="E198" i="6"/>
  <c r="F198" i="6"/>
  <c r="E199" i="6"/>
  <c r="F199" i="6"/>
  <c r="E200" i="6"/>
  <c r="F200" i="6"/>
  <c r="E201" i="6"/>
  <c r="F201" i="6"/>
  <c r="E202" i="6"/>
  <c r="F202" i="6"/>
  <c r="E203" i="6"/>
  <c r="F203" i="6"/>
  <c r="E204" i="6"/>
  <c r="F204" i="6"/>
  <c r="E205" i="6"/>
  <c r="F205" i="6"/>
  <c r="E206" i="6"/>
  <c r="F206" i="6"/>
  <c r="E207" i="6"/>
  <c r="F207" i="6"/>
  <c r="E208" i="6"/>
  <c r="F208" i="6"/>
  <c r="E209" i="6"/>
  <c r="F209" i="6"/>
  <c r="E210" i="6"/>
  <c r="F210" i="6"/>
  <c r="E211" i="6"/>
  <c r="F211" i="6"/>
  <c r="E212" i="6"/>
  <c r="F212" i="6"/>
  <c r="E213" i="6"/>
  <c r="F213" i="6"/>
  <c r="E214" i="6"/>
  <c r="F214" i="6"/>
  <c r="E215" i="6"/>
  <c r="F215" i="6"/>
  <c r="E216" i="6"/>
  <c r="F216" i="6"/>
  <c r="E217" i="6"/>
  <c r="F217" i="6"/>
  <c r="E218" i="6"/>
  <c r="F218" i="6"/>
  <c r="E219" i="6"/>
  <c r="F219" i="6"/>
  <c r="E220" i="6"/>
  <c r="F220" i="6"/>
  <c r="E221" i="6"/>
  <c r="F221" i="6"/>
  <c r="E222" i="6"/>
  <c r="F222" i="6"/>
  <c r="E223" i="6"/>
  <c r="F223" i="6"/>
  <c r="E224" i="6"/>
  <c r="F224" i="6"/>
  <c r="E225" i="6"/>
  <c r="F225" i="6"/>
  <c r="E226" i="6"/>
  <c r="F226" i="6"/>
  <c r="E227" i="6"/>
  <c r="F227" i="6"/>
  <c r="E228" i="6"/>
  <c r="F228" i="6"/>
  <c r="E229" i="6"/>
  <c r="F229" i="6"/>
  <c r="E230" i="6"/>
  <c r="F230" i="6"/>
  <c r="E231" i="6"/>
  <c r="F231" i="6"/>
  <c r="E232" i="6"/>
  <c r="F232" i="6"/>
  <c r="E233" i="6"/>
  <c r="F233" i="6"/>
  <c r="E234" i="6"/>
  <c r="F234" i="6"/>
  <c r="E235" i="6"/>
  <c r="F235" i="6"/>
  <c r="E236" i="6"/>
  <c r="F236" i="6"/>
  <c r="E237" i="6"/>
  <c r="F237" i="6"/>
  <c r="E238" i="6"/>
  <c r="F238" i="6"/>
  <c r="E239" i="6"/>
  <c r="F239" i="6"/>
  <c r="E240" i="6"/>
  <c r="F240" i="6"/>
  <c r="E241" i="6"/>
  <c r="F241" i="6"/>
  <c r="E242" i="6"/>
  <c r="F242" i="6"/>
  <c r="E243" i="6"/>
  <c r="F243" i="6"/>
  <c r="E244" i="6"/>
  <c r="F244" i="6"/>
  <c r="E245" i="6"/>
  <c r="F245" i="6"/>
  <c r="E246" i="6"/>
  <c r="F246" i="6"/>
  <c r="E247" i="6"/>
  <c r="F247" i="6"/>
  <c r="E248" i="6"/>
  <c r="F248" i="6"/>
  <c r="E249" i="6"/>
  <c r="F249" i="6"/>
  <c r="E250" i="6"/>
  <c r="F250" i="6"/>
  <c r="E251" i="6"/>
  <c r="F251" i="6"/>
  <c r="E252" i="6"/>
  <c r="F252" i="6"/>
  <c r="E253" i="6"/>
  <c r="F253" i="6"/>
  <c r="E254" i="6"/>
  <c r="F254" i="6"/>
  <c r="E255" i="6"/>
  <c r="F255" i="6"/>
  <c r="E256" i="6"/>
  <c r="F256" i="6"/>
  <c r="E257" i="6"/>
  <c r="F257" i="6"/>
  <c r="E258" i="6"/>
  <c r="F258" i="6"/>
  <c r="E259" i="6"/>
  <c r="F259" i="6"/>
  <c r="E260" i="6"/>
  <c r="F260" i="6"/>
  <c r="E261" i="6"/>
  <c r="F261" i="6"/>
  <c r="E262" i="6"/>
  <c r="F262" i="6"/>
  <c r="E263" i="6"/>
  <c r="F263" i="6"/>
  <c r="E264" i="6"/>
  <c r="F264" i="6"/>
  <c r="E265" i="6"/>
  <c r="F265" i="6"/>
  <c r="E266" i="6"/>
  <c r="F266" i="6"/>
  <c r="E267" i="6"/>
  <c r="F267" i="6"/>
  <c r="E268" i="6"/>
  <c r="F268" i="6"/>
  <c r="E269" i="6"/>
  <c r="F269" i="6"/>
  <c r="E270" i="6"/>
  <c r="F270" i="6"/>
  <c r="E271" i="6"/>
  <c r="F271" i="6"/>
  <c r="E272" i="6"/>
  <c r="F272" i="6"/>
  <c r="E273" i="6"/>
  <c r="F273" i="6"/>
  <c r="E274" i="6"/>
  <c r="F274" i="6"/>
  <c r="E275" i="6"/>
  <c r="F275" i="6"/>
  <c r="E276" i="6"/>
  <c r="F276" i="6"/>
  <c r="E277" i="6"/>
  <c r="F277" i="6"/>
  <c r="E278" i="6"/>
  <c r="F278" i="6"/>
  <c r="E279" i="6"/>
  <c r="F279" i="6"/>
  <c r="E280" i="6"/>
  <c r="F280" i="6"/>
  <c r="E281" i="6"/>
  <c r="F281" i="6"/>
  <c r="E282" i="6"/>
  <c r="F282" i="6"/>
  <c r="E283" i="6"/>
  <c r="F283" i="6"/>
  <c r="E284" i="6"/>
  <c r="F284" i="6"/>
  <c r="E285" i="6"/>
  <c r="F285" i="6"/>
  <c r="E286" i="6"/>
  <c r="F286" i="6"/>
  <c r="E287" i="6"/>
  <c r="F287" i="6"/>
  <c r="E288" i="6"/>
  <c r="F288" i="6"/>
  <c r="E289" i="6"/>
  <c r="F289" i="6"/>
  <c r="E290" i="6"/>
  <c r="F290" i="6"/>
  <c r="E291" i="6"/>
  <c r="F291" i="6"/>
  <c r="E292" i="6"/>
  <c r="F292" i="6"/>
  <c r="E293" i="6"/>
  <c r="F293" i="6"/>
  <c r="E294" i="6"/>
  <c r="F294" i="6"/>
  <c r="E295" i="6"/>
  <c r="F295" i="6"/>
  <c r="E296" i="6"/>
  <c r="F296" i="6"/>
  <c r="E297" i="6"/>
  <c r="F297" i="6"/>
  <c r="E298" i="6"/>
  <c r="F298" i="6"/>
  <c r="E299" i="6"/>
  <c r="F299" i="6"/>
  <c r="E300" i="6"/>
  <c r="F300" i="6"/>
  <c r="E301" i="6"/>
  <c r="F301" i="6"/>
  <c r="E302" i="6"/>
  <c r="F302" i="6"/>
  <c r="E303" i="6"/>
  <c r="F303" i="6"/>
  <c r="E304" i="6"/>
  <c r="F304" i="6"/>
  <c r="E305" i="6"/>
  <c r="F305" i="6"/>
  <c r="E306" i="6"/>
  <c r="F306" i="6"/>
  <c r="E307" i="6"/>
  <c r="F307" i="6"/>
  <c r="E308" i="6"/>
  <c r="F308" i="6"/>
  <c r="E309" i="6"/>
  <c r="F309" i="6"/>
  <c r="E310" i="6"/>
  <c r="F310" i="6"/>
  <c r="E311" i="6"/>
  <c r="F311" i="6"/>
  <c r="E312" i="6"/>
  <c r="F312" i="6"/>
  <c r="E313" i="6"/>
  <c r="F313" i="6"/>
  <c r="E314" i="6"/>
  <c r="F314" i="6"/>
  <c r="E315" i="6"/>
  <c r="F315" i="6"/>
  <c r="E316" i="6"/>
  <c r="F316" i="6"/>
  <c r="E317" i="6"/>
  <c r="F317" i="6"/>
  <c r="E318" i="6"/>
  <c r="F318" i="6"/>
  <c r="E319" i="6"/>
  <c r="F319" i="6"/>
  <c r="E320" i="6"/>
  <c r="F320" i="6"/>
  <c r="E321" i="6"/>
  <c r="F321" i="6"/>
  <c r="E322" i="6"/>
  <c r="F322" i="6"/>
  <c r="E323" i="6"/>
  <c r="F323" i="6"/>
  <c r="E324" i="6"/>
  <c r="F324" i="6"/>
  <c r="E325" i="6"/>
  <c r="F325" i="6"/>
  <c r="E326" i="6"/>
  <c r="F326" i="6"/>
  <c r="E327" i="6"/>
  <c r="F327" i="6"/>
  <c r="E328" i="6"/>
  <c r="F328" i="6"/>
  <c r="E329" i="6"/>
  <c r="F329" i="6"/>
  <c r="E330" i="6"/>
  <c r="F330" i="6"/>
  <c r="E331" i="6"/>
  <c r="F331" i="6"/>
  <c r="E332" i="6"/>
  <c r="F332" i="6"/>
  <c r="E333" i="6"/>
  <c r="F333" i="6"/>
  <c r="E334" i="6"/>
  <c r="F334" i="6"/>
  <c r="E335" i="6"/>
  <c r="F335" i="6"/>
  <c r="E336" i="6"/>
  <c r="F336" i="6"/>
  <c r="E337" i="6"/>
  <c r="F337" i="6"/>
  <c r="E338" i="6"/>
  <c r="F338" i="6"/>
  <c r="E339" i="6"/>
  <c r="F339" i="6"/>
  <c r="E340" i="6"/>
  <c r="F340" i="6"/>
  <c r="E341" i="6"/>
  <c r="F341" i="6"/>
  <c r="E342" i="6"/>
  <c r="F342" i="6"/>
  <c r="E343" i="6"/>
  <c r="F343" i="6"/>
  <c r="E344" i="6"/>
  <c r="F344" i="6"/>
  <c r="E345" i="6"/>
  <c r="F345" i="6"/>
  <c r="E346" i="6"/>
  <c r="F346" i="6"/>
  <c r="E347" i="6"/>
  <c r="F347" i="6"/>
  <c r="E348" i="6"/>
  <c r="F348" i="6"/>
  <c r="E349" i="6"/>
  <c r="F349" i="6"/>
  <c r="E350" i="6"/>
  <c r="F350" i="6"/>
  <c r="E351" i="6"/>
  <c r="F351" i="6"/>
  <c r="E352" i="6"/>
  <c r="F352" i="6"/>
  <c r="E353" i="6"/>
  <c r="F353" i="6"/>
  <c r="E354" i="6"/>
  <c r="F354" i="6"/>
  <c r="E355" i="6"/>
  <c r="F355" i="6"/>
  <c r="E356" i="6"/>
  <c r="F356" i="6"/>
  <c r="E357" i="6"/>
  <c r="F357" i="6"/>
  <c r="E358" i="6"/>
  <c r="F358" i="6"/>
  <c r="E359" i="6"/>
  <c r="F359" i="6"/>
  <c r="E360" i="6"/>
  <c r="F360" i="6"/>
  <c r="E361" i="6"/>
  <c r="F361" i="6"/>
  <c r="E362" i="6"/>
  <c r="F362" i="6"/>
  <c r="E363" i="6"/>
  <c r="F363" i="6"/>
  <c r="E364" i="6"/>
  <c r="F364" i="6"/>
  <c r="E365" i="6"/>
  <c r="F365" i="6"/>
  <c r="E366" i="6"/>
  <c r="F366" i="6"/>
  <c r="E367" i="6"/>
  <c r="F367" i="6"/>
  <c r="E368" i="6"/>
  <c r="F368" i="6"/>
  <c r="E369" i="6"/>
  <c r="F369" i="6"/>
  <c r="E370" i="6"/>
  <c r="F370" i="6"/>
  <c r="E371" i="6"/>
  <c r="F371" i="6"/>
  <c r="E372" i="6"/>
  <c r="F372" i="6"/>
  <c r="E373" i="6"/>
  <c r="F373" i="6"/>
  <c r="E374" i="6"/>
  <c r="F374" i="6"/>
  <c r="E375" i="6"/>
  <c r="F375" i="6"/>
  <c r="E376" i="6"/>
  <c r="F376" i="6"/>
  <c r="E377" i="6"/>
  <c r="F377" i="6"/>
  <c r="E378" i="6"/>
  <c r="F378" i="6"/>
  <c r="E379" i="6"/>
  <c r="F379" i="6"/>
  <c r="E380" i="6"/>
  <c r="F380" i="6"/>
  <c r="E381" i="6"/>
  <c r="F381" i="6"/>
  <c r="E382" i="6"/>
  <c r="F382" i="6"/>
  <c r="E383" i="6"/>
  <c r="F383" i="6"/>
  <c r="E384" i="6"/>
  <c r="F384" i="6"/>
  <c r="E385" i="6"/>
  <c r="F385" i="6"/>
  <c r="E386" i="6"/>
  <c r="F386" i="6"/>
  <c r="E387" i="6"/>
  <c r="F387" i="6"/>
  <c r="E388" i="6"/>
  <c r="F388" i="6"/>
  <c r="E389" i="6"/>
  <c r="F389" i="6"/>
  <c r="E390" i="6"/>
  <c r="F390" i="6"/>
  <c r="E391" i="6"/>
  <c r="F391" i="6"/>
  <c r="E392" i="6"/>
  <c r="F392" i="6"/>
  <c r="E393" i="6"/>
  <c r="F393" i="6"/>
  <c r="E394" i="6"/>
  <c r="F394" i="6"/>
  <c r="E395" i="6"/>
  <c r="F395" i="6"/>
  <c r="E396" i="6"/>
  <c r="F396" i="6"/>
  <c r="E397" i="6"/>
  <c r="F397" i="6"/>
  <c r="E398" i="6"/>
  <c r="F398" i="6"/>
  <c r="E399" i="6"/>
  <c r="F399" i="6"/>
  <c r="E400" i="6"/>
  <c r="F400" i="6"/>
  <c r="E401" i="6"/>
  <c r="F401" i="6"/>
  <c r="E402" i="6"/>
  <c r="F402" i="6"/>
  <c r="E403" i="6"/>
  <c r="F403" i="6"/>
  <c r="E404" i="6"/>
  <c r="F404" i="6"/>
  <c r="E405" i="6"/>
  <c r="F405" i="6"/>
  <c r="E406" i="6"/>
  <c r="F406" i="6"/>
  <c r="E407" i="6"/>
  <c r="F407" i="6"/>
  <c r="E408" i="6"/>
  <c r="F408" i="6"/>
  <c r="E409" i="6"/>
  <c r="F409" i="6"/>
  <c r="E410" i="6"/>
  <c r="F410" i="6"/>
  <c r="E411" i="6"/>
  <c r="F411" i="6"/>
  <c r="E412" i="6"/>
  <c r="F412" i="6"/>
  <c r="E413" i="6"/>
  <c r="F413" i="6"/>
  <c r="E414" i="6"/>
  <c r="F414" i="6"/>
  <c r="E415" i="6"/>
  <c r="F415" i="6"/>
  <c r="E416" i="6"/>
  <c r="F416" i="6"/>
  <c r="E417" i="6"/>
  <c r="F417" i="6"/>
  <c r="E418" i="6"/>
  <c r="F418" i="6"/>
  <c r="E419" i="6"/>
  <c r="F419" i="6"/>
  <c r="E420" i="6"/>
  <c r="F420" i="6"/>
  <c r="E421" i="6"/>
  <c r="F421" i="6"/>
  <c r="E422" i="6"/>
  <c r="F422" i="6"/>
  <c r="E423" i="6"/>
  <c r="F423" i="6"/>
  <c r="E424" i="6"/>
  <c r="F424" i="6"/>
  <c r="E425" i="6"/>
  <c r="F425" i="6"/>
  <c r="E426" i="6"/>
  <c r="F426" i="6"/>
  <c r="E427" i="6"/>
  <c r="F427" i="6"/>
  <c r="E428" i="6"/>
  <c r="F428" i="6"/>
  <c r="E429" i="6"/>
  <c r="F429" i="6"/>
  <c r="E430" i="6"/>
  <c r="F430" i="6"/>
  <c r="E431" i="6"/>
  <c r="F431" i="6"/>
  <c r="E432" i="6"/>
  <c r="F432" i="6"/>
  <c r="E433" i="6"/>
  <c r="F433" i="6"/>
  <c r="E434" i="6"/>
  <c r="F434" i="6"/>
  <c r="E435" i="6"/>
  <c r="F435" i="6"/>
  <c r="E436" i="6"/>
  <c r="F436" i="6"/>
  <c r="E437" i="6"/>
  <c r="F437" i="6"/>
  <c r="E438" i="6"/>
  <c r="F438" i="6"/>
  <c r="E439" i="6"/>
  <c r="F439" i="6"/>
  <c r="E440" i="6"/>
  <c r="F440" i="6"/>
  <c r="E441" i="6"/>
  <c r="F441" i="6"/>
  <c r="E442" i="6"/>
  <c r="F442" i="6"/>
  <c r="E443" i="6"/>
  <c r="F443" i="6"/>
  <c r="E444" i="6"/>
  <c r="F444" i="6"/>
  <c r="E445" i="6"/>
  <c r="F445" i="6"/>
  <c r="E446" i="6"/>
  <c r="F446" i="6"/>
  <c r="E447" i="6"/>
  <c r="F447" i="6"/>
  <c r="E448" i="6"/>
  <c r="F448" i="6"/>
  <c r="E449" i="6"/>
  <c r="F449" i="6"/>
  <c r="E450" i="6"/>
  <c r="F450" i="6"/>
  <c r="E451" i="6"/>
  <c r="F451" i="6"/>
  <c r="E452" i="6"/>
  <c r="F452" i="6"/>
  <c r="E453" i="6"/>
  <c r="F453" i="6"/>
  <c r="E454" i="6"/>
  <c r="F454" i="6"/>
  <c r="E455" i="6"/>
  <c r="F455" i="6"/>
  <c r="E456" i="6"/>
  <c r="F456" i="6"/>
  <c r="E457" i="6"/>
  <c r="F457" i="6"/>
  <c r="E458" i="6"/>
  <c r="F458" i="6"/>
  <c r="E459" i="6"/>
  <c r="F459" i="6"/>
  <c r="E460" i="6"/>
  <c r="F460" i="6"/>
  <c r="E461" i="6"/>
  <c r="F461" i="6"/>
  <c r="E462" i="6"/>
  <c r="F462" i="6"/>
  <c r="E463" i="6"/>
  <c r="F463" i="6"/>
  <c r="E464" i="6"/>
  <c r="F464" i="6"/>
  <c r="E465" i="6"/>
  <c r="F465" i="6"/>
  <c r="E466" i="6"/>
  <c r="F466" i="6"/>
  <c r="E467" i="6"/>
  <c r="F467" i="6"/>
  <c r="E468" i="6"/>
  <c r="F468" i="6"/>
  <c r="E469" i="6"/>
  <c r="F469" i="6"/>
  <c r="E470" i="6"/>
  <c r="F470" i="6"/>
  <c r="E471" i="6"/>
  <c r="F471" i="6"/>
  <c r="E472" i="6"/>
  <c r="F472" i="6"/>
  <c r="E473" i="6"/>
  <c r="F473" i="6"/>
  <c r="E474" i="6"/>
  <c r="F474" i="6"/>
  <c r="E475" i="6"/>
  <c r="F475" i="6"/>
  <c r="E476" i="6"/>
  <c r="F476" i="6"/>
  <c r="E477" i="6"/>
  <c r="F477" i="6"/>
  <c r="E478" i="6"/>
  <c r="F478" i="6"/>
  <c r="E479" i="6"/>
  <c r="F479" i="6"/>
  <c r="E480" i="6"/>
  <c r="F480" i="6"/>
  <c r="E481" i="6"/>
  <c r="F481" i="6"/>
  <c r="E482" i="6"/>
  <c r="F482" i="6"/>
  <c r="E483" i="6"/>
  <c r="F483" i="6"/>
  <c r="E484" i="6"/>
  <c r="F484" i="6"/>
  <c r="E485" i="6"/>
  <c r="F485" i="6"/>
  <c r="E486" i="6"/>
  <c r="F486" i="6"/>
  <c r="E487" i="6"/>
  <c r="F487" i="6"/>
  <c r="E488" i="6"/>
  <c r="F488" i="6"/>
  <c r="E489" i="6"/>
  <c r="F489" i="6"/>
  <c r="E490" i="6"/>
  <c r="F490" i="6"/>
  <c r="E491" i="6"/>
  <c r="F491" i="6"/>
  <c r="E492" i="6"/>
  <c r="F492" i="6"/>
  <c r="E493" i="6"/>
  <c r="F493" i="6"/>
  <c r="E494" i="6"/>
  <c r="F494" i="6"/>
  <c r="E495" i="6"/>
  <c r="F495" i="6"/>
  <c r="E496" i="6"/>
  <c r="F496" i="6"/>
  <c r="E497" i="6"/>
  <c r="F497" i="6"/>
  <c r="E498" i="6"/>
  <c r="F498" i="6"/>
  <c r="E499" i="6"/>
  <c r="F499" i="6"/>
  <c r="E500" i="6"/>
  <c r="F500" i="6"/>
  <c r="E501" i="6"/>
  <c r="F501" i="6"/>
  <c r="E502" i="6"/>
  <c r="F502" i="6"/>
  <c r="E503" i="6"/>
  <c r="F503" i="6"/>
  <c r="E504" i="6"/>
  <c r="F504" i="6"/>
  <c r="E505" i="6"/>
  <c r="F505" i="6"/>
  <c r="E506" i="6"/>
  <c r="F506" i="6"/>
  <c r="E507" i="6"/>
  <c r="F507" i="6"/>
  <c r="E508" i="6"/>
  <c r="F508" i="6"/>
  <c r="E509" i="6"/>
  <c r="F509" i="6"/>
  <c r="E510" i="6"/>
  <c r="F510" i="6"/>
  <c r="E511" i="6"/>
  <c r="F511" i="6"/>
  <c r="E512" i="6"/>
  <c r="F512" i="6"/>
  <c r="E513" i="6"/>
  <c r="F513" i="6"/>
  <c r="E514" i="6"/>
  <c r="F514" i="6"/>
  <c r="E515" i="6"/>
  <c r="F515" i="6"/>
  <c r="E516" i="6"/>
  <c r="F516" i="6"/>
  <c r="E517" i="6"/>
  <c r="F517" i="6"/>
  <c r="E518" i="6"/>
  <c r="F518" i="6"/>
  <c r="E519" i="6"/>
  <c r="F519" i="6"/>
  <c r="E520" i="6"/>
  <c r="F520" i="6"/>
  <c r="E521" i="6"/>
  <c r="F521" i="6"/>
  <c r="E522" i="6"/>
  <c r="F522" i="6"/>
  <c r="E523" i="6"/>
  <c r="F523" i="6"/>
  <c r="E524" i="6"/>
  <c r="F524" i="6"/>
  <c r="E525" i="6"/>
  <c r="F525" i="6"/>
  <c r="E526" i="6"/>
  <c r="F526" i="6"/>
  <c r="E527" i="6"/>
  <c r="F527" i="6"/>
  <c r="E528" i="6"/>
  <c r="F528" i="6"/>
  <c r="E529" i="6"/>
  <c r="F529" i="6"/>
  <c r="E530" i="6"/>
  <c r="F530" i="6"/>
  <c r="E531" i="6"/>
  <c r="F531" i="6"/>
  <c r="E532" i="6"/>
  <c r="F532" i="6"/>
  <c r="E533" i="6"/>
  <c r="F533" i="6"/>
  <c r="E534" i="6"/>
  <c r="F534" i="6"/>
  <c r="E535" i="6"/>
  <c r="F535" i="6"/>
  <c r="E536" i="6"/>
  <c r="F536" i="6"/>
  <c r="E537" i="6"/>
  <c r="F537" i="6"/>
  <c r="E538" i="6"/>
  <c r="F538" i="6"/>
  <c r="E539" i="6"/>
  <c r="F539" i="6"/>
  <c r="E540" i="6"/>
  <c r="F540" i="6"/>
  <c r="E541" i="6"/>
  <c r="F541" i="6"/>
  <c r="E542" i="6"/>
  <c r="F542" i="6"/>
  <c r="E543" i="6"/>
  <c r="F543" i="6"/>
  <c r="E544" i="6"/>
  <c r="F544" i="6"/>
  <c r="E545" i="6"/>
  <c r="F545" i="6"/>
  <c r="E546" i="6"/>
  <c r="F546" i="6"/>
  <c r="E547" i="6"/>
  <c r="F547" i="6"/>
  <c r="E548" i="6"/>
  <c r="F548" i="6"/>
  <c r="E549" i="6"/>
  <c r="F549" i="6"/>
  <c r="E550" i="6"/>
  <c r="F550" i="6"/>
  <c r="E551" i="6"/>
  <c r="F551" i="6"/>
  <c r="E552" i="6"/>
  <c r="F552" i="6"/>
  <c r="E553" i="6"/>
  <c r="F553" i="6"/>
  <c r="E554" i="6"/>
  <c r="F554" i="6"/>
  <c r="E555" i="6"/>
  <c r="F555" i="6"/>
  <c r="E556" i="6"/>
  <c r="F556" i="6"/>
  <c r="E557" i="6"/>
  <c r="F557" i="6"/>
  <c r="E558" i="6"/>
  <c r="F558" i="6"/>
  <c r="E559" i="6"/>
  <c r="F559" i="6"/>
  <c r="E560" i="6"/>
  <c r="F560" i="6"/>
  <c r="E561" i="6"/>
  <c r="F561" i="6"/>
  <c r="E562" i="6"/>
  <c r="F562" i="6"/>
  <c r="E563" i="6"/>
  <c r="F563" i="6"/>
  <c r="E564" i="6"/>
  <c r="F564" i="6"/>
  <c r="E565" i="6"/>
  <c r="F565" i="6"/>
  <c r="E566" i="6"/>
  <c r="F566" i="6"/>
  <c r="E567" i="6"/>
  <c r="F567" i="6"/>
  <c r="E568" i="6"/>
  <c r="F568" i="6"/>
  <c r="E569" i="6"/>
  <c r="F569" i="6"/>
  <c r="E570" i="6"/>
  <c r="F570" i="6"/>
  <c r="E571" i="6"/>
  <c r="F571" i="6"/>
  <c r="E572" i="6"/>
  <c r="F572" i="6"/>
  <c r="E573" i="6"/>
  <c r="F573" i="6"/>
  <c r="E574" i="6"/>
  <c r="F574" i="6"/>
  <c r="E575" i="6"/>
  <c r="F575" i="6"/>
  <c r="E576" i="6"/>
  <c r="F576" i="6"/>
  <c r="E577" i="6"/>
  <c r="F577" i="6"/>
  <c r="E578" i="6"/>
  <c r="F578" i="6"/>
  <c r="E579" i="6"/>
  <c r="F579" i="6"/>
  <c r="E580" i="6"/>
  <c r="F580" i="6"/>
  <c r="E581" i="6"/>
  <c r="F581" i="6"/>
  <c r="E582" i="6"/>
  <c r="F582" i="6"/>
  <c r="E583" i="6"/>
  <c r="F583" i="6"/>
  <c r="E584" i="6"/>
  <c r="F584" i="6"/>
  <c r="E585" i="6"/>
  <c r="F585" i="6"/>
  <c r="E586" i="6"/>
  <c r="F586" i="6"/>
  <c r="E587" i="6"/>
  <c r="F587" i="6"/>
  <c r="E588" i="6"/>
  <c r="F588" i="6"/>
  <c r="E589" i="6"/>
  <c r="F589" i="6"/>
  <c r="E590" i="6"/>
  <c r="F590" i="6"/>
  <c r="E591" i="6"/>
  <c r="F591" i="6"/>
  <c r="E592" i="6"/>
  <c r="F592" i="6"/>
  <c r="E593" i="6"/>
  <c r="F593" i="6"/>
  <c r="E594" i="6"/>
  <c r="F594" i="6"/>
  <c r="E595" i="6"/>
  <c r="F595" i="6"/>
  <c r="E596" i="6"/>
  <c r="F596" i="6"/>
  <c r="E597" i="6"/>
  <c r="F597" i="6"/>
  <c r="E598" i="6"/>
  <c r="F598" i="6"/>
  <c r="E599" i="6"/>
  <c r="F599" i="6"/>
  <c r="E600" i="6"/>
  <c r="F600" i="6"/>
  <c r="E601" i="6"/>
  <c r="F601" i="6"/>
  <c r="E602" i="6"/>
  <c r="F602" i="6"/>
  <c r="E603" i="6"/>
  <c r="F603" i="6"/>
  <c r="E604" i="6"/>
  <c r="F604" i="6"/>
  <c r="E605" i="6"/>
  <c r="F605" i="6"/>
  <c r="E606" i="6"/>
  <c r="F606" i="6"/>
  <c r="E607" i="6"/>
  <c r="F607" i="6"/>
  <c r="E608" i="6"/>
  <c r="F608" i="6"/>
  <c r="E609" i="6"/>
  <c r="F609" i="6"/>
  <c r="E610" i="6"/>
  <c r="F610" i="6"/>
  <c r="E611" i="6"/>
  <c r="F611" i="6"/>
  <c r="E612" i="6"/>
  <c r="F612" i="6"/>
  <c r="E613" i="6"/>
  <c r="F613" i="6"/>
  <c r="E614" i="6"/>
  <c r="F614" i="6"/>
  <c r="E615" i="6"/>
  <c r="F615" i="6"/>
  <c r="E616" i="6"/>
  <c r="F616" i="6"/>
  <c r="E617" i="6"/>
  <c r="F617" i="6"/>
  <c r="E618" i="6"/>
  <c r="F618" i="6"/>
  <c r="E619" i="6"/>
  <c r="F619" i="6"/>
  <c r="E620" i="6"/>
  <c r="F620" i="6"/>
  <c r="E621" i="6"/>
  <c r="F621" i="6"/>
  <c r="E622" i="6"/>
  <c r="F622" i="6"/>
  <c r="E623" i="6"/>
  <c r="F623" i="6"/>
  <c r="E624" i="6"/>
  <c r="F624" i="6"/>
  <c r="E625" i="6"/>
  <c r="F625" i="6"/>
  <c r="E626" i="6"/>
  <c r="F626" i="6"/>
  <c r="E627" i="6"/>
  <c r="F627" i="6"/>
  <c r="E628" i="6"/>
  <c r="F628" i="6"/>
  <c r="E629" i="6"/>
  <c r="F629" i="6"/>
  <c r="E630" i="6"/>
  <c r="F630" i="6"/>
  <c r="E631" i="6"/>
  <c r="F631" i="6"/>
  <c r="E632" i="6"/>
  <c r="F632" i="6"/>
  <c r="E633" i="6"/>
  <c r="F633" i="6"/>
  <c r="E634" i="6"/>
  <c r="F634" i="6"/>
  <c r="E635" i="6"/>
  <c r="F635" i="6"/>
  <c r="E636" i="6"/>
  <c r="F636" i="6"/>
  <c r="E637" i="6"/>
  <c r="F637" i="6"/>
  <c r="E638" i="6"/>
  <c r="F638" i="6"/>
  <c r="E639" i="6"/>
  <c r="F639" i="6"/>
  <c r="E640" i="6"/>
  <c r="F640" i="6"/>
  <c r="E641" i="6"/>
  <c r="F641" i="6"/>
  <c r="E642" i="6"/>
  <c r="F642" i="6"/>
  <c r="E643" i="6"/>
  <c r="F643" i="6"/>
  <c r="E644" i="6"/>
  <c r="F644" i="6"/>
  <c r="E645" i="6"/>
  <c r="F645" i="6"/>
  <c r="E646" i="6"/>
  <c r="F646" i="6"/>
  <c r="E647" i="6"/>
  <c r="F647" i="6"/>
  <c r="E648" i="6"/>
  <c r="F648" i="6"/>
  <c r="E649" i="6"/>
  <c r="F649" i="6"/>
  <c r="E650" i="6"/>
  <c r="F650" i="6"/>
  <c r="E651" i="6"/>
  <c r="F651" i="6"/>
  <c r="E652" i="6"/>
  <c r="F652" i="6"/>
  <c r="E653" i="6"/>
  <c r="F653" i="6"/>
  <c r="E654" i="6"/>
  <c r="F654" i="6"/>
  <c r="E655" i="6"/>
  <c r="F655" i="6"/>
  <c r="E656" i="6"/>
  <c r="F656" i="6"/>
  <c r="E657" i="6"/>
  <c r="F657" i="6"/>
  <c r="E658" i="6"/>
  <c r="F658" i="6"/>
  <c r="E659" i="6"/>
  <c r="F659" i="6"/>
  <c r="E660" i="6"/>
  <c r="F660" i="6"/>
  <c r="E661" i="6"/>
  <c r="F661" i="6"/>
  <c r="E662" i="6"/>
  <c r="F662" i="6"/>
  <c r="E663" i="6"/>
  <c r="F663" i="6"/>
  <c r="E664" i="6"/>
  <c r="F664" i="6"/>
  <c r="E665" i="6"/>
  <c r="F665" i="6"/>
  <c r="E666" i="6"/>
  <c r="F666" i="6"/>
  <c r="E667" i="6"/>
  <c r="F667" i="6"/>
  <c r="E668" i="6"/>
  <c r="F668" i="6"/>
  <c r="E669" i="6"/>
  <c r="F669" i="6"/>
  <c r="E670" i="6"/>
  <c r="F670" i="6"/>
  <c r="E671" i="6"/>
  <c r="F671" i="6"/>
  <c r="E672" i="6"/>
  <c r="F672" i="6"/>
  <c r="E673" i="6"/>
  <c r="F673" i="6"/>
  <c r="E674" i="6"/>
  <c r="F674" i="6"/>
  <c r="E675" i="6"/>
  <c r="F675" i="6"/>
  <c r="E676" i="6"/>
  <c r="F676" i="6"/>
  <c r="E677" i="6"/>
  <c r="F677" i="6"/>
  <c r="E678" i="6"/>
  <c r="F678" i="6"/>
  <c r="E679" i="6"/>
  <c r="F679" i="6"/>
  <c r="E680" i="6"/>
  <c r="F680" i="6"/>
  <c r="E681" i="6"/>
  <c r="F681" i="6"/>
  <c r="E682" i="6"/>
  <c r="F682" i="6"/>
  <c r="E683" i="6"/>
  <c r="F683" i="6"/>
  <c r="E684" i="6"/>
  <c r="F684" i="6"/>
  <c r="E685" i="6"/>
  <c r="F685" i="6"/>
  <c r="E686" i="6"/>
  <c r="F686" i="6"/>
  <c r="E687" i="6"/>
  <c r="F687" i="6"/>
  <c r="E688" i="6"/>
  <c r="F688" i="6"/>
  <c r="E689" i="6"/>
  <c r="F689" i="6"/>
  <c r="E690" i="6"/>
  <c r="F690" i="6"/>
  <c r="E691" i="6"/>
  <c r="F691" i="6"/>
  <c r="E692" i="6"/>
  <c r="F692" i="6"/>
  <c r="E693" i="6"/>
  <c r="F693" i="6"/>
  <c r="E694" i="6"/>
  <c r="F694" i="6"/>
  <c r="E695" i="6"/>
  <c r="F695" i="6"/>
  <c r="E696" i="6"/>
  <c r="F696" i="6"/>
  <c r="E697" i="6"/>
  <c r="F697" i="6"/>
  <c r="E698" i="6"/>
  <c r="F698" i="6"/>
  <c r="E699" i="6"/>
  <c r="F699" i="6"/>
  <c r="E700" i="6"/>
  <c r="F700" i="6"/>
  <c r="E701" i="6"/>
  <c r="F701" i="6"/>
  <c r="E702" i="6"/>
  <c r="F702" i="6"/>
  <c r="E703" i="6"/>
  <c r="F703" i="6"/>
  <c r="E704" i="6"/>
  <c r="F704" i="6"/>
  <c r="E705" i="6"/>
  <c r="F705" i="6"/>
  <c r="E706" i="6"/>
  <c r="F706" i="6"/>
  <c r="E707" i="6"/>
  <c r="F707" i="6"/>
  <c r="E708" i="6"/>
  <c r="F708" i="6"/>
  <c r="E709" i="6"/>
  <c r="F709" i="6"/>
  <c r="E710" i="6"/>
  <c r="F710" i="6"/>
  <c r="E711" i="6"/>
  <c r="F711" i="6"/>
  <c r="E712" i="6"/>
  <c r="F712" i="6"/>
  <c r="E713" i="6"/>
  <c r="F713" i="6"/>
  <c r="E714" i="6"/>
  <c r="F714" i="6"/>
  <c r="E715" i="6"/>
  <c r="F715" i="6"/>
  <c r="E716" i="6"/>
  <c r="F716" i="6"/>
  <c r="E717" i="6"/>
  <c r="F717" i="6"/>
  <c r="E718" i="6"/>
  <c r="F718" i="6"/>
  <c r="E719" i="6"/>
  <c r="F719" i="6"/>
  <c r="E720" i="6"/>
  <c r="F720" i="6"/>
  <c r="E721" i="6"/>
  <c r="F721" i="6"/>
  <c r="E722" i="6"/>
  <c r="F722" i="6"/>
  <c r="E723" i="6"/>
  <c r="F723" i="6"/>
  <c r="E724" i="6"/>
  <c r="F724" i="6"/>
  <c r="E725" i="6"/>
  <c r="F725" i="6"/>
  <c r="E726" i="6"/>
  <c r="F726" i="6"/>
  <c r="E727" i="6"/>
  <c r="F727" i="6"/>
  <c r="E728" i="6"/>
  <c r="F728" i="6"/>
  <c r="E729" i="6"/>
  <c r="F729" i="6"/>
  <c r="E730" i="6"/>
  <c r="F730" i="6"/>
  <c r="E731" i="6"/>
  <c r="F731" i="6"/>
  <c r="E732" i="6"/>
  <c r="F732" i="6"/>
  <c r="E733" i="6"/>
  <c r="F733" i="6"/>
  <c r="E734" i="6"/>
  <c r="F734" i="6"/>
  <c r="E735" i="6"/>
  <c r="F735" i="6"/>
  <c r="E736" i="6"/>
  <c r="F736" i="6"/>
  <c r="E737" i="6"/>
  <c r="F737" i="6"/>
  <c r="E738" i="6"/>
  <c r="F738" i="6"/>
  <c r="E739" i="6"/>
  <c r="F739" i="6"/>
  <c r="E740" i="6"/>
  <c r="F740" i="6"/>
  <c r="E741" i="6"/>
  <c r="F741" i="6"/>
  <c r="E742" i="6"/>
  <c r="F742" i="6"/>
  <c r="E743" i="6"/>
  <c r="F743" i="6"/>
  <c r="E744" i="6"/>
  <c r="F744" i="6"/>
  <c r="E745" i="6"/>
  <c r="F745" i="6"/>
  <c r="E746" i="6"/>
  <c r="F746" i="6"/>
  <c r="E747" i="6"/>
  <c r="F747" i="6"/>
  <c r="E748" i="6"/>
  <c r="F748" i="6"/>
  <c r="E749" i="6"/>
  <c r="F749" i="6"/>
  <c r="E750" i="6"/>
  <c r="F750" i="6"/>
  <c r="E751" i="6"/>
  <c r="F751" i="6"/>
  <c r="E752" i="6"/>
  <c r="F752" i="6"/>
  <c r="E753" i="6"/>
  <c r="F753" i="6"/>
  <c r="E754" i="6"/>
  <c r="F754" i="6"/>
  <c r="E755" i="6"/>
  <c r="F755" i="6"/>
  <c r="E756" i="6"/>
  <c r="F756" i="6"/>
  <c r="E757" i="6"/>
  <c r="F757" i="6"/>
  <c r="E758" i="6"/>
  <c r="F758" i="6"/>
  <c r="E759" i="6"/>
  <c r="F759" i="6"/>
  <c r="E760" i="6"/>
  <c r="F760" i="6"/>
  <c r="E761" i="6"/>
  <c r="F761" i="6"/>
  <c r="E762" i="6"/>
  <c r="F762" i="6"/>
  <c r="E763" i="6"/>
  <c r="F763" i="6"/>
  <c r="E764" i="6"/>
  <c r="F764" i="6"/>
  <c r="E765" i="6"/>
  <c r="F765" i="6"/>
  <c r="E766" i="6"/>
  <c r="F766" i="6"/>
  <c r="E767" i="6"/>
  <c r="F767" i="6"/>
  <c r="E768" i="6"/>
  <c r="F768" i="6"/>
  <c r="E769" i="6"/>
  <c r="F769" i="6"/>
  <c r="E770" i="6"/>
  <c r="F770" i="6"/>
  <c r="E771" i="6"/>
  <c r="F771" i="6"/>
  <c r="E772" i="6"/>
  <c r="F772" i="6"/>
  <c r="E773" i="6"/>
  <c r="F773" i="6"/>
  <c r="E774" i="6"/>
  <c r="F774" i="6"/>
  <c r="E775" i="6"/>
  <c r="F775" i="6"/>
  <c r="E776" i="6"/>
  <c r="F776" i="6"/>
  <c r="E777" i="6"/>
  <c r="F777" i="6"/>
  <c r="E778" i="6"/>
  <c r="F778" i="6"/>
  <c r="E779" i="6"/>
  <c r="F779" i="6"/>
  <c r="E780" i="6"/>
  <c r="F780" i="6"/>
  <c r="E781" i="6"/>
  <c r="F781" i="6"/>
  <c r="E782" i="6"/>
  <c r="F782" i="6"/>
  <c r="E783" i="6"/>
  <c r="F783" i="6"/>
  <c r="E784" i="6"/>
  <c r="F784" i="6"/>
  <c r="E785" i="6"/>
  <c r="F785" i="6"/>
  <c r="E786" i="6"/>
  <c r="F786" i="6"/>
  <c r="E787" i="6"/>
  <c r="F787" i="6"/>
  <c r="E788" i="6"/>
  <c r="F788" i="6"/>
  <c r="E789" i="6"/>
  <c r="F789" i="6"/>
  <c r="E790" i="6"/>
  <c r="F790" i="6"/>
  <c r="E791" i="6"/>
  <c r="F791" i="6"/>
  <c r="E792" i="6"/>
  <c r="F792" i="6"/>
  <c r="E793" i="6"/>
  <c r="F793" i="6"/>
  <c r="E794" i="6"/>
  <c r="F794" i="6"/>
  <c r="E795" i="6"/>
  <c r="F795" i="6"/>
  <c r="E796" i="6"/>
  <c r="F796" i="6"/>
  <c r="E797" i="6"/>
  <c r="F797" i="6"/>
  <c r="E798" i="6"/>
  <c r="F798" i="6"/>
  <c r="E799" i="6"/>
  <c r="F799" i="6"/>
  <c r="E800" i="6"/>
  <c r="F800" i="6"/>
  <c r="E801" i="6"/>
  <c r="F801" i="6"/>
  <c r="E802" i="6"/>
  <c r="F802" i="6"/>
  <c r="E803" i="6"/>
  <c r="F803" i="6"/>
  <c r="E804" i="6"/>
  <c r="F804" i="6"/>
  <c r="E805" i="6"/>
  <c r="F805" i="6"/>
  <c r="E806" i="6"/>
  <c r="F806" i="6"/>
  <c r="E807" i="6"/>
  <c r="F807" i="6"/>
  <c r="E808" i="6"/>
  <c r="F808" i="6"/>
  <c r="E809" i="6"/>
  <c r="F809" i="6"/>
  <c r="E810" i="6"/>
  <c r="F810" i="6"/>
  <c r="E811" i="6"/>
  <c r="F811" i="6"/>
  <c r="E812" i="6"/>
  <c r="F812" i="6"/>
  <c r="E813" i="6"/>
  <c r="F813" i="6"/>
  <c r="E814" i="6"/>
  <c r="F814" i="6"/>
  <c r="E815" i="6"/>
  <c r="F815" i="6"/>
  <c r="E816" i="6"/>
  <c r="F816" i="6"/>
  <c r="E817" i="6"/>
  <c r="F817" i="6"/>
  <c r="E818" i="6"/>
  <c r="F818" i="6"/>
  <c r="E819" i="6"/>
  <c r="F819" i="6"/>
  <c r="E820" i="6"/>
  <c r="F820" i="6"/>
  <c r="E821" i="6"/>
  <c r="F821" i="6"/>
  <c r="E822" i="6"/>
  <c r="F822" i="6"/>
  <c r="E823" i="6"/>
  <c r="F823" i="6"/>
  <c r="E824" i="6"/>
  <c r="F824" i="6"/>
  <c r="E825" i="6"/>
  <c r="F825" i="6"/>
  <c r="E826" i="6"/>
  <c r="F826" i="6"/>
  <c r="E827" i="6"/>
  <c r="F827" i="6"/>
  <c r="E828" i="6"/>
  <c r="F828" i="6"/>
  <c r="E829" i="6"/>
  <c r="F829" i="6"/>
  <c r="E830" i="6"/>
  <c r="F830" i="6"/>
  <c r="E831" i="6"/>
  <c r="F831" i="6"/>
  <c r="E832" i="6"/>
  <c r="F832" i="6"/>
  <c r="E833" i="6"/>
  <c r="F833" i="6"/>
  <c r="E834" i="6"/>
  <c r="F834" i="6"/>
  <c r="E835" i="6"/>
  <c r="F835" i="6"/>
  <c r="E836" i="6"/>
  <c r="F836" i="6"/>
  <c r="E837" i="6"/>
  <c r="F837" i="6"/>
  <c r="E838" i="6"/>
  <c r="F838" i="6"/>
  <c r="E839" i="6"/>
  <c r="F839" i="6"/>
  <c r="E840" i="6"/>
  <c r="F840" i="6"/>
  <c r="E841" i="6"/>
  <c r="F841" i="6"/>
  <c r="E842" i="6"/>
  <c r="F842" i="6"/>
  <c r="E843" i="6"/>
  <c r="F843" i="6"/>
  <c r="E844" i="6"/>
  <c r="F844" i="6"/>
  <c r="E845" i="6"/>
  <c r="F845" i="6"/>
  <c r="E846" i="6"/>
  <c r="F846" i="6"/>
  <c r="E847" i="6"/>
  <c r="F847" i="6"/>
  <c r="E848" i="6"/>
  <c r="F848" i="6"/>
  <c r="E849" i="6"/>
  <c r="F849" i="6"/>
  <c r="E850" i="6"/>
  <c r="F850" i="6"/>
  <c r="E851" i="6"/>
  <c r="F851" i="6"/>
  <c r="E852" i="6"/>
  <c r="F852" i="6"/>
  <c r="E853" i="6"/>
  <c r="F853" i="6"/>
  <c r="E854" i="6"/>
  <c r="F854" i="6"/>
  <c r="E855" i="6"/>
  <c r="F855" i="6"/>
  <c r="E856" i="6"/>
  <c r="F856" i="6"/>
  <c r="E857" i="6"/>
  <c r="F857" i="6"/>
  <c r="E858" i="6"/>
  <c r="F858" i="6"/>
  <c r="E859" i="6"/>
  <c r="F859" i="6"/>
  <c r="E860" i="6"/>
  <c r="F860" i="6"/>
  <c r="E861" i="6"/>
  <c r="F861" i="6"/>
  <c r="E862" i="6"/>
  <c r="F862" i="6"/>
  <c r="E863" i="6"/>
  <c r="F863" i="6"/>
  <c r="E864" i="6"/>
  <c r="F864" i="6"/>
  <c r="E865" i="6"/>
  <c r="F865" i="6"/>
  <c r="E866" i="6"/>
  <c r="F866" i="6"/>
  <c r="E867" i="6"/>
  <c r="F867" i="6"/>
  <c r="E868" i="6"/>
  <c r="F868" i="6"/>
  <c r="E869" i="6"/>
  <c r="F869" i="6"/>
  <c r="E870" i="6"/>
  <c r="F870" i="6"/>
  <c r="E871" i="6"/>
  <c r="F871" i="6"/>
  <c r="E872" i="6"/>
  <c r="F872" i="6"/>
  <c r="E873" i="6"/>
  <c r="F873" i="6"/>
  <c r="E874" i="6"/>
  <c r="F874" i="6"/>
  <c r="E875" i="6"/>
  <c r="F875" i="6"/>
  <c r="E876" i="6"/>
  <c r="F876" i="6"/>
  <c r="E877" i="6"/>
  <c r="F877" i="6"/>
  <c r="E878" i="6"/>
  <c r="F878" i="6"/>
  <c r="E879" i="6"/>
  <c r="F879" i="6"/>
  <c r="E880" i="6"/>
  <c r="F880" i="6"/>
  <c r="E881" i="6"/>
  <c r="F881" i="6"/>
  <c r="E882" i="6"/>
  <c r="F882" i="6"/>
  <c r="E883" i="6"/>
  <c r="F883" i="6"/>
  <c r="E884" i="6"/>
  <c r="F884" i="6"/>
  <c r="E885" i="6"/>
  <c r="F885" i="6"/>
  <c r="E886" i="6"/>
  <c r="F886" i="6"/>
  <c r="E887" i="6"/>
  <c r="F887" i="6"/>
  <c r="E888" i="6"/>
  <c r="F888" i="6"/>
  <c r="E889" i="6"/>
  <c r="F889" i="6"/>
  <c r="E890" i="6"/>
  <c r="F890" i="6"/>
  <c r="E891" i="6"/>
  <c r="F891" i="6"/>
  <c r="E892" i="6"/>
  <c r="F892" i="6"/>
  <c r="E893" i="6"/>
  <c r="F893" i="6"/>
  <c r="E894" i="6"/>
  <c r="F894" i="6"/>
  <c r="E895" i="6"/>
  <c r="F895" i="6"/>
  <c r="E896" i="6"/>
  <c r="F896" i="6"/>
  <c r="E897" i="6"/>
  <c r="F897" i="6"/>
  <c r="E898" i="6"/>
  <c r="F898" i="6"/>
  <c r="E899" i="6"/>
  <c r="F899" i="6"/>
  <c r="E900" i="6"/>
  <c r="F900" i="6"/>
  <c r="E901" i="6"/>
  <c r="F901" i="6"/>
  <c r="E902" i="6"/>
  <c r="F902" i="6"/>
  <c r="E903" i="6"/>
  <c r="F903" i="6"/>
  <c r="E904" i="6"/>
  <c r="F904" i="6"/>
  <c r="E905" i="6"/>
  <c r="F905" i="6"/>
  <c r="E906" i="6"/>
  <c r="F906" i="6"/>
  <c r="E907" i="6"/>
  <c r="F907" i="6"/>
  <c r="E908" i="6"/>
  <c r="F908" i="6"/>
  <c r="E909" i="6"/>
  <c r="F909" i="6"/>
  <c r="E910" i="6"/>
  <c r="F910" i="6"/>
  <c r="E911" i="6"/>
  <c r="F911" i="6"/>
  <c r="E912" i="6"/>
  <c r="F912" i="6"/>
  <c r="E913" i="6"/>
  <c r="F913" i="6"/>
  <c r="E914" i="6"/>
  <c r="F914" i="6"/>
  <c r="E915" i="6"/>
  <c r="F915" i="6"/>
  <c r="E916" i="6"/>
  <c r="F916" i="6"/>
  <c r="E917" i="6"/>
  <c r="F917" i="6"/>
  <c r="E918" i="6"/>
  <c r="F918" i="6"/>
  <c r="E919" i="6"/>
  <c r="F919" i="6"/>
  <c r="E920" i="6"/>
  <c r="F920" i="6"/>
  <c r="E921" i="6"/>
  <c r="F921" i="6"/>
  <c r="E922" i="6"/>
  <c r="F922" i="6"/>
  <c r="E923" i="6"/>
  <c r="F923" i="6"/>
  <c r="E924" i="6"/>
  <c r="F924" i="6"/>
  <c r="E925" i="6"/>
  <c r="F925" i="6"/>
  <c r="E926" i="6"/>
  <c r="F926" i="6"/>
  <c r="E927" i="6"/>
  <c r="F927" i="6"/>
  <c r="E928" i="6"/>
  <c r="F928" i="6"/>
  <c r="E929" i="6"/>
  <c r="F929" i="6"/>
  <c r="E930" i="6"/>
  <c r="F930" i="6"/>
  <c r="E931" i="6"/>
  <c r="F931" i="6"/>
  <c r="E932" i="6"/>
  <c r="F932" i="6"/>
  <c r="E933" i="6"/>
  <c r="F933" i="6"/>
  <c r="E934" i="6"/>
  <c r="F934" i="6"/>
  <c r="E935" i="6"/>
  <c r="F935" i="6"/>
  <c r="E936" i="6"/>
  <c r="F936" i="6"/>
  <c r="E937" i="6"/>
  <c r="F937" i="6"/>
  <c r="E938" i="6"/>
  <c r="F938" i="6"/>
  <c r="E939" i="6"/>
  <c r="F939" i="6"/>
  <c r="E940" i="6"/>
  <c r="F940" i="6"/>
  <c r="E941" i="6"/>
  <c r="F941" i="6"/>
  <c r="E942" i="6"/>
  <c r="F942" i="6"/>
  <c r="E943" i="6"/>
  <c r="F943" i="6"/>
  <c r="E944" i="6"/>
  <c r="F944" i="6"/>
  <c r="E945" i="6"/>
  <c r="F945" i="6"/>
  <c r="E946" i="6"/>
  <c r="F946" i="6"/>
  <c r="E947" i="6"/>
  <c r="F947" i="6"/>
  <c r="E948" i="6"/>
  <c r="F948" i="6"/>
  <c r="E949" i="6"/>
  <c r="F949" i="6"/>
  <c r="E950" i="6"/>
  <c r="F950" i="6"/>
  <c r="E951" i="6"/>
  <c r="F951" i="6"/>
  <c r="E952" i="6"/>
  <c r="F952" i="6"/>
  <c r="E953" i="6"/>
  <c r="F953" i="6"/>
  <c r="E954" i="6"/>
  <c r="F954" i="6"/>
  <c r="E955" i="6"/>
  <c r="F955" i="6"/>
  <c r="E956" i="6"/>
  <c r="F956" i="6"/>
  <c r="E957" i="6"/>
  <c r="F957" i="6"/>
  <c r="E958" i="6"/>
  <c r="F958" i="6"/>
  <c r="E959" i="6"/>
  <c r="F959" i="6"/>
  <c r="E960" i="6"/>
  <c r="F960" i="6"/>
  <c r="E961" i="6"/>
  <c r="F961" i="6"/>
  <c r="E962" i="6"/>
  <c r="F962" i="6"/>
  <c r="E963" i="6"/>
  <c r="F963" i="6"/>
  <c r="E964" i="6"/>
  <c r="F964" i="6"/>
  <c r="E965" i="6"/>
  <c r="F965" i="6"/>
  <c r="E966" i="6"/>
  <c r="F966" i="6"/>
  <c r="E967" i="6"/>
  <c r="F967" i="6"/>
  <c r="E968" i="6"/>
  <c r="F968" i="6"/>
  <c r="E969" i="6"/>
  <c r="F969" i="6"/>
  <c r="E970" i="6"/>
  <c r="F970" i="6"/>
  <c r="E971" i="6"/>
  <c r="F971" i="6"/>
  <c r="E972" i="6"/>
  <c r="F972" i="6"/>
  <c r="E973" i="6"/>
  <c r="F973" i="6"/>
  <c r="E974" i="6"/>
  <c r="F974" i="6"/>
  <c r="E975" i="6"/>
  <c r="F975" i="6"/>
  <c r="E976" i="6"/>
  <c r="F976" i="6"/>
  <c r="E977" i="6"/>
  <c r="F977" i="6"/>
  <c r="E978" i="6"/>
  <c r="F978" i="6"/>
  <c r="E979" i="6"/>
  <c r="F979" i="6"/>
  <c r="E980" i="6"/>
  <c r="F980" i="6"/>
  <c r="E981" i="6"/>
  <c r="F981" i="6"/>
  <c r="E982" i="6"/>
  <c r="F982" i="6"/>
  <c r="E983" i="6"/>
  <c r="F983" i="6"/>
  <c r="E984" i="6"/>
  <c r="F984" i="6"/>
  <c r="E985" i="6"/>
  <c r="F985" i="6"/>
  <c r="E986" i="6"/>
  <c r="F986" i="6"/>
  <c r="E987" i="6"/>
  <c r="F987" i="6"/>
  <c r="E988" i="6"/>
  <c r="F988" i="6"/>
  <c r="E989" i="6"/>
  <c r="F989" i="6"/>
  <c r="E990" i="6"/>
  <c r="F990" i="6"/>
  <c r="E991" i="6"/>
  <c r="F991" i="6"/>
  <c r="E992" i="6"/>
  <c r="F992" i="6"/>
  <c r="E993" i="6"/>
  <c r="F993" i="6"/>
  <c r="E994" i="6"/>
  <c r="F994" i="6"/>
  <c r="E995" i="6"/>
  <c r="F995" i="6"/>
  <c r="E996" i="6"/>
  <c r="F996" i="6"/>
  <c r="E997" i="6"/>
  <c r="F997" i="6"/>
  <c r="E998" i="6"/>
  <c r="F998" i="6"/>
  <c r="E999" i="6"/>
  <c r="F999" i="6"/>
  <c r="E1000" i="6"/>
  <c r="F1000" i="6"/>
  <c r="E1001" i="6"/>
  <c r="F1001" i="6"/>
  <c r="E1002" i="6"/>
  <c r="F1002" i="6"/>
  <c r="E1003" i="6"/>
  <c r="F1003" i="6"/>
  <c r="E1004" i="6"/>
  <c r="F1004" i="6"/>
  <c r="E1005" i="6"/>
  <c r="F1005" i="6"/>
  <c r="E1006" i="6"/>
  <c r="F1006" i="6"/>
  <c r="E1007" i="6"/>
  <c r="F1007" i="6"/>
  <c r="E1008" i="6"/>
  <c r="F1008" i="6"/>
  <c r="E1009" i="6"/>
  <c r="F1009" i="6"/>
  <c r="E1010" i="6"/>
  <c r="F1010" i="6"/>
  <c r="E1011" i="6"/>
  <c r="F1011" i="6"/>
  <c r="E1012" i="6"/>
  <c r="F1012" i="6"/>
  <c r="E1013" i="6"/>
  <c r="F1013" i="6"/>
  <c r="E1014" i="6"/>
  <c r="F1014" i="6"/>
  <c r="E1015" i="6"/>
  <c r="F1015" i="6"/>
  <c r="E1016" i="6"/>
  <c r="F1016" i="6"/>
  <c r="E1017" i="6"/>
  <c r="F1017" i="6"/>
  <c r="E1018" i="6"/>
  <c r="F1018" i="6"/>
  <c r="E1019" i="6"/>
  <c r="F1019" i="6"/>
  <c r="E1020" i="6"/>
  <c r="F1020" i="6"/>
  <c r="E1021" i="6"/>
  <c r="F1021" i="6"/>
  <c r="E1022" i="6"/>
  <c r="F1022" i="6"/>
  <c r="E1023" i="6"/>
  <c r="F1023" i="6"/>
  <c r="E1024" i="6"/>
  <c r="F1024" i="6"/>
  <c r="E1025" i="6"/>
  <c r="F1025" i="6"/>
  <c r="E1026" i="6"/>
  <c r="F1026" i="6"/>
  <c r="E1027" i="6"/>
  <c r="F1027" i="6"/>
  <c r="E1028" i="6"/>
  <c r="F1028" i="6"/>
  <c r="E1029" i="6"/>
  <c r="F1029" i="6"/>
  <c r="E1030" i="6"/>
  <c r="F1030" i="6"/>
  <c r="E1031" i="6"/>
  <c r="F1031" i="6"/>
  <c r="E1032" i="6"/>
  <c r="F1032" i="6"/>
  <c r="E1033" i="6"/>
  <c r="F1033" i="6"/>
  <c r="E1034" i="6"/>
  <c r="F1034" i="6"/>
  <c r="E1035" i="6"/>
  <c r="F1035" i="6"/>
  <c r="E1036" i="6"/>
  <c r="F1036" i="6"/>
  <c r="E1037" i="6"/>
  <c r="F1037" i="6"/>
  <c r="E1038" i="6"/>
  <c r="F1038" i="6"/>
  <c r="E1039" i="6"/>
  <c r="F1039" i="6"/>
  <c r="E1040" i="6"/>
  <c r="F1040" i="6"/>
  <c r="E1041" i="6"/>
  <c r="F1041" i="6"/>
  <c r="E1042" i="6"/>
  <c r="F1042" i="6"/>
  <c r="E1043" i="6"/>
  <c r="F1043" i="6"/>
  <c r="E1044" i="6"/>
  <c r="F1044" i="6"/>
  <c r="E1045" i="6"/>
  <c r="F1045" i="6"/>
  <c r="E1046" i="6"/>
  <c r="F1046" i="6"/>
  <c r="E1047" i="6"/>
  <c r="F1047" i="6"/>
  <c r="E1048" i="6"/>
  <c r="F1048" i="6"/>
  <c r="E1049" i="6"/>
  <c r="F1049" i="6"/>
  <c r="E1050" i="6"/>
  <c r="F1050" i="6"/>
  <c r="E1051" i="6"/>
  <c r="F1051" i="6"/>
  <c r="E1052" i="6"/>
  <c r="F1052" i="6"/>
  <c r="E1053" i="6"/>
  <c r="F1053" i="6"/>
  <c r="E1054" i="6"/>
  <c r="F1054" i="6"/>
  <c r="E1055" i="6"/>
  <c r="F1055" i="6"/>
  <c r="E1056" i="6"/>
  <c r="F1056" i="6"/>
  <c r="E1057" i="6"/>
  <c r="F1057" i="6"/>
  <c r="E1058" i="6"/>
  <c r="F1058" i="6"/>
  <c r="E1059" i="6"/>
  <c r="F1059" i="6"/>
  <c r="E1060" i="6"/>
  <c r="F1060" i="6"/>
  <c r="E1061" i="6"/>
  <c r="F1061" i="6"/>
  <c r="E1062" i="6"/>
  <c r="F1062" i="6"/>
  <c r="E1063" i="6"/>
  <c r="F1063" i="6"/>
  <c r="E1064" i="6"/>
  <c r="F1064" i="6"/>
  <c r="E1065" i="6"/>
  <c r="F1065" i="6"/>
  <c r="E1066" i="6"/>
  <c r="F1066" i="6"/>
  <c r="E1067" i="6"/>
  <c r="F1067" i="6"/>
  <c r="E1068" i="6"/>
  <c r="F1068" i="6"/>
  <c r="E1069" i="6"/>
  <c r="F1069" i="6"/>
  <c r="E1070" i="6"/>
  <c r="F1070" i="6"/>
  <c r="E1071" i="6"/>
  <c r="F1071" i="6"/>
  <c r="E1072" i="6"/>
  <c r="F1072" i="6"/>
  <c r="E1073" i="6"/>
  <c r="F1073" i="6"/>
  <c r="E1074" i="6"/>
  <c r="F1074" i="6"/>
  <c r="E1075" i="6"/>
  <c r="F1075" i="6"/>
  <c r="E1076" i="6"/>
  <c r="F1076" i="6"/>
  <c r="E1077" i="6"/>
  <c r="F1077" i="6"/>
  <c r="E1078" i="6"/>
  <c r="F1078" i="6"/>
  <c r="E1079" i="6"/>
  <c r="F1079" i="6"/>
  <c r="E1080" i="6"/>
  <c r="F1080" i="6"/>
  <c r="E1081" i="6"/>
  <c r="F1081" i="6"/>
  <c r="E1082" i="6"/>
  <c r="F1082" i="6"/>
  <c r="E1083" i="6"/>
  <c r="F1083" i="6"/>
  <c r="E1084" i="6"/>
  <c r="F1084" i="6"/>
  <c r="E1085" i="6"/>
  <c r="F1085" i="6"/>
  <c r="E1086" i="6"/>
  <c r="F1086" i="6"/>
  <c r="E1087" i="6"/>
  <c r="F1087" i="6"/>
  <c r="E1088" i="6"/>
  <c r="F1088" i="6"/>
  <c r="E1089" i="6"/>
  <c r="F1089" i="6"/>
  <c r="E1090" i="6"/>
  <c r="F1090" i="6"/>
  <c r="E1091" i="6"/>
  <c r="F1091" i="6"/>
  <c r="E1092" i="6"/>
  <c r="F1092" i="6"/>
  <c r="E1093" i="6"/>
  <c r="F1093" i="6"/>
  <c r="E1094" i="6"/>
  <c r="F1094" i="6"/>
  <c r="E1095" i="6"/>
  <c r="F1095" i="6"/>
  <c r="E1096" i="6"/>
  <c r="F1096" i="6"/>
  <c r="E1097" i="6"/>
  <c r="F1097" i="6"/>
  <c r="E1098" i="6"/>
  <c r="F1098" i="6"/>
  <c r="E1099" i="6"/>
  <c r="F1099" i="6"/>
  <c r="E1100" i="6"/>
  <c r="F1100" i="6"/>
  <c r="E1101" i="6"/>
  <c r="F1101" i="6"/>
  <c r="E1102" i="6"/>
  <c r="F1102" i="6"/>
  <c r="E1103" i="6"/>
  <c r="F1103" i="6"/>
  <c r="E1104" i="6"/>
  <c r="F1104" i="6"/>
  <c r="E1105" i="6"/>
  <c r="F1105" i="6"/>
  <c r="E1106" i="6"/>
  <c r="F1106" i="6"/>
  <c r="E1107" i="6"/>
  <c r="F1107" i="6"/>
  <c r="E1108" i="6"/>
  <c r="F1108" i="6"/>
  <c r="E1109" i="6"/>
  <c r="F1109" i="6"/>
  <c r="E1110" i="6"/>
  <c r="F1110" i="6"/>
  <c r="E1111" i="6"/>
  <c r="F1111" i="6"/>
  <c r="E1112" i="6"/>
  <c r="F1112" i="6"/>
  <c r="E1113" i="6"/>
  <c r="F1113" i="6"/>
  <c r="E1114" i="6"/>
  <c r="F1114" i="6"/>
  <c r="E1115" i="6"/>
  <c r="F1115" i="6"/>
  <c r="E1116" i="6"/>
  <c r="F1116" i="6"/>
  <c r="E1117" i="6"/>
  <c r="F1117" i="6"/>
  <c r="E1118" i="6"/>
  <c r="F1118" i="6"/>
  <c r="E1119" i="6"/>
  <c r="F1119" i="6"/>
  <c r="E1120" i="6"/>
  <c r="F1120" i="6"/>
  <c r="E1121" i="6"/>
  <c r="F1121" i="6"/>
  <c r="E1122" i="6"/>
  <c r="F1122" i="6"/>
  <c r="E1123" i="6"/>
  <c r="F1123" i="6"/>
  <c r="E1124" i="6"/>
  <c r="F1124" i="6"/>
  <c r="E1125" i="6"/>
  <c r="F1125" i="6"/>
  <c r="E1126" i="6"/>
  <c r="F1126" i="6"/>
  <c r="E1127" i="6"/>
  <c r="F1127" i="6"/>
  <c r="E1128" i="6"/>
  <c r="F1128" i="6"/>
  <c r="E1129" i="6"/>
  <c r="F1129" i="6"/>
  <c r="E1130" i="6"/>
  <c r="F1130" i="6"/>
  <c r="E1131" i="6"/>
  <c r="F1131" i="6"/>
  <c r="E1132" i="6"/>
  <c r="F1132" i="6"/>
  <c r="E1133" i="6"/>
  <c r="F1133" i="6"/>
  <c r="E1134" i="6"/>
  <c r="F1134" i="6"/>
  <c r="E1135" i="6"/>
  <c r="F1135" i="6"/>
  <c r="E1136" i="6"/>
  <c r="F1136" i="6"/>
  <c r="E1137" i="6"/>
  <c r="F1137" i="6"/>
  <c r="E1138" i="6"/>
  <c r="F1138" i="6"/>
  <c r="E1139" i="6"/>
  <c r="F1139" i="6"/>
  <c r="E1140" i="6"/>
  <c r="F1140" i="6"/>
  <c r="E1141" i="6"/>
  <c r="F1141" i="6"/>
  <c r="E1142" i="6"/>
  <c r="F1142" i="6"/>
  <c r="E1143" i="6"/>
  <c r="F1143" i="6"/>
  <c r="E1144" i="6"/>
  <c r="F1144" i="6"/>
  <c r="E1145" i="6"/>
  <c r="F1145" i="6"/>
  <c r="E1146" i="6"/>
  <c r="F1146" i="6"/>
  <c r="E1147" i="6"/>
  <c r="F1147" i="6"/>
  <c r="E1148" i="6"/>
  <c r="F1148" i="6"/>
  <c r="E1149" i="6"/>
  <c r="F1149" i="6"/>
  <c r="E1150" i="6"/>
  <c r="F1150" i="6"/>
  <c r="E1151" i="6"/>
  <c r="F1151" i="6"/>
  <c r="E1152" i="6"/>
  <c r="F1152" i="6"/>
  <c r="E1153" i="6"/>
  <c r="F1153" i="6"/>
  <c r="E1154" i="6"/>
  <c r="F1154" i="6"/>
  <c r="E1155" i="6"/>
  <c r="F1155" i="6"/>
  <c r="E1156" i="6"/>
  <c r="F1156" i="6"/>
  <c r="E1157" i="6"/>
  <c r="F1157" i="6"/>
  <c r="E1158" i="6"/>
  <c r="F1158" i="6"/>
  <c r="E1159" i="6"/>
  <c r="F1159" i="6"/>
  <c r="E1160" i="6"/>
  <c r="F1160" i="6"/>
  <c r="E1161" i="6"/>
  <c r="F1161" i="6"/>
  <c r="E1162" i="6"/>
  <c r="F1162" i="6"/>
  <c r="E1163" i="6"/>
  <c r="F1163" i="6"/>
  <c r="E1164" i="6"/>
  <c r="F1164" i="6"/>
  <c r="E1165" i="6"/>
  <c r="F1165" i="6"/>
  <c r="E1166" i="6"/>
  <c r="F1166" i="6"/>
  <c r="E1167" i="6"/>
  <c r="F1167" i="6"/>
  <c r="E1168" i="6"/>
  <c r="F1168" i="6"/>
  <c r="E1169" i="6"/>
  <c r="F1169" i="6"/>
  <c r="E1170" i="6"/>
  <c r="F1170" i="6"/>
  <c r="E1171" i="6"/>
  <c r="F1171" i="6"/>
  <c r="E1172" i="6"/>
  <c r="F1172" i="6"/>
  <c r="E1173" i="6"/>
  <c r="F1173" i="6"/>
  <c r="E1174" i="6"/>
  <c r="F1174" i="6"/>
  <c r="E1175" i="6"/>
  <c r="F1175" i="6"/>
  <c r="E1176" i="6"/>
  <c r="F1176" i="6"/>
  <c r="E1177" i="6"/>
  <c r="F1177" i="6"/>
  <c r="E1178" i="6"/>
  <c r="F1178" i="6"/>
  <c r="E1179" i="6"/>
  <c r="F1179" i="6"/>
  <c r="E1180" i="6"/>
  <c r="F1180" i="6"/>
  <c r="E1181" i="6"/>
  <c r="F1181" i="6"/>
  <c r="E1182" i="6"/>
  <c r="F1182" i="6"/>
  <c r="E1183" i="6"/>
  <c r="F1183" i="6"/>
  <c r="E1184" i="6"/>
  <c r="F1184" i="6"/>
  <c r="E1185" i="6"/>
  <c r="F1185" i="6"/>
  <c r="E1186" i="6"/>
  <c r="F1186" i="6"/>
  <c r="E1187" i="6"/>
  <c r="F1187" i="6"/>
  <c r="E1188" i="6"/>
  <c r="F1188" i="6"/>
  <c r="E1189" i="6"/>
  <c r="F1189" i="6"/>
  <c r="E1190" i="6"/>
  <c r="F1190" i="6"/>
  <c r="E1191" i="6"/>
  <c r="F1191" i="6"/>
  <c r="E1192" i="6"/>
  <c r="F1192" i="6"/>
  <c r="E1193" i="6"/>
  <c r="F1193" i="6"/>
  <c r="E1194" i="6"/>
  <c r="F1194" i="6"/>
  <c r="E1195" i="6"/>
  <c r="F1195" i="6"/>
  <c r="E1196" i="6"/>
  <c r="F1196" i="6"/>
  <c r="E1197" i="6"/>
  <c r="F1197" i="6"/>
  <c r="E1198" i="6"/>
  <c r="F1198" i="6"/>
  <c r="E1199" i="6"/>
  <c r="F1199" i="6"/>
  <c r="E1200" i="6"/>
  <c r="F1200" i="6"/>
  <c r="E1201" i="6"/>
  <c r="F1201" i="6"/>
  <c r="E1202" i="6"/>
  <c r="F1202" i="6"/>
  <c r="E1203" i="6"/>
  <c r="F1203" i="6"/>
  <c r="E1204" i="6"/>
  <c r="F1204" i="6"/>
  <c r="E1205" i="6"/>
  <c r="F1205" i="6"/>
  <c r="E1206" i="6"/>
  <c r="F1206" i="6"/>
  <c r="E1207" i="6"/>
  <c r="F1207" i="6"/>
  <c r="E1208" i="6"/>
  <c r="F1208" i="6"/>
  <c r="E1209" i="6"/>
  <c r="F1209" i="6"/>
  <c r="E1210" i="6"/>
  <c r="F1210" i="6"/>
  <c r="E1211" i="6"/>
  <c r="F1211" i="6"/>
  <c r="E1212" i="6"/>
  <c r="F1212" i="6"/>
  <c r="E1213" i="6"/>
  <c r="F1213" i="6"/>
  <c r="E1214" i="6"/>
  <c r="F1214" i="6"/>
  <c r="E1215" i="6"/>
  <c r="F1215" i="6"/>
  <c r="E1216" i="6"/>
  <c r="F1216" i="6"/>
  <c r="E1217" i="6"/>
  <c r="F1217" i="6"/>
  <c r="E1218" i="6"/>
  <c r="F1218" i="6"/>
  <c r="E1219" i="6"/>
  <c r="F1219" i="6"/>
  <c r="E1220" i="6"/>
  <c r="F1220" i="6"/>
  <c r="E1221" i="6"/>
  <c r="F1221" i="6"/>
  <c r="E1222" i="6"/>
  <c r="F1222" i="6"/>
  <c r="E1223" i="6"/>
  <c r="F1223" i="6"/>
  <c r="E1224" i="6"/>
  <c r="F1224" i="6"/>
  <c r="E1225" i="6"/>
  <c r="F1225" i="6"/>
  <c r="E1226" i="6"/>
  <c r="F1226" i="6"/>
  <c r="E1227" i="6"/>
  <c r="F1227" i="6"/>
  <c r="E1228" i="6"/>
  <c r="F1228" i="6"/>
  <c r="E1229" i="6"/>
  <c r="F1229" i="6"/>
  <c r="E1230" i="6"/>
  <c r="F1230" i="6"/>
  <c r="E1231" i="6"/>
  <c r="F1231" i="6"/>
  <c r="E1232" i="6"/>
  <c r="F1232" i="6"/>
  <c r="E1233" i="6"/>
  <c r="F1233" i="6"/>
  <c r="E1234" i="6"/>
  <c r="F1234" i="6"/>
  <c r="E1235" i="6"/>
  <c r="F1235" i="6"/>
  <c r="E1236" i="6"/>
  <c r="F1236" i="6"/>
  <c r="E1237" i="6"/>
  <c r="F1237" i="6"/>
  <c r="E1238" i="6"/>
  <c r="F1238" i="6"/>
  <c r="E1239" i="6"/>
  <c r="F1239" i="6"/>
  <c r="E1240" i="6"/>
  <c r="F1240" i="6"/>
  <c r="E1241" i="6"/>
  <c r="F1241" i="6"/>
  <c r="E1242" i="6"/>
  <c r="F1242" i="6"/>
  <c r="E1243" i="6"/>
  <c r="F1243" i="6"/>
  <c r="E1244" i="6"/>
  <c r="F1244" i="6"/>
  <c r="E1245" i="6"/>
  <c r="F1245" i="6"/>
  <c r="E1246" i="6"/>
  <c r="F1246" i="6"/>
  <c r="E1247" i="6"/>
  <c r="F1247" i="6"/>
  <c r="E1248" i="6"/>
  <c r="F1248" i="6"/>
  <c r="E1249" i="6"/>
  <c r="F1249" i="6"/>
  <c r="E1250" i="6"/>
  <c r="F1250" i="6"/>
  <c r="E1251" i="6"/>
  <c r="F1251" i="6"/>
  <c r="E1252" i="6"/>
  <c r="F1252" i="6"/>
  <c r="E1253" i="6"/>
  <c r="F1253" i="6"/>
  <c r="E1254" i="6"/>
  <c r="F1254" i="6"/>
  <c r="E1255" i="6"/>
  <c r="F1255" i="6"/>
  <c r="E1256" i="6"/>
  <c r="F1256" i="6"/>
  <c r="E1257" i="6"/>
  <c r="F1257" i="6"/>
  <c r="E1258" i="6"/>
  <c r="F1258" i="6"/>
  <c r="E1259" i="6"/>
  <c r="F1259" i="6"/>
  <c r="E1260" i="6"/>
  <c r="F1260" i="6"/>
  <c r="E1261" i="6"/>
  <c r="F1261" i="6"/>
  <c r="E1262" i="6"/>
  <c r="F1262" i="6"/>
  <c r="E1263" i="6"/>
  <c r="F1263" i="6"/>
  <c r="E1264" i="6"/>
  <c r="F1264" i="6"/>
  <c r="E1265" i="6"/>
  <c r="F1265" i="6"/>
  <c r="E1266" i="6"/>
  <c r="F1266" i="6"/>
  <c r="E1267" i="6"/>
  <c r="F1267" i="6"/>
  <c r="E1268" i="6"/>
  <c r="F1268" i="6"/>
  <c r="E1269" i="6"/>
  <c r="F1269" i="6"/>
  <c r="E1270" i="6"/>
  <c r="F1270" i="6"/>
  <c r="E1271" i="6"/>
  <c r="F1271" i="6"/>
  <c r="E1272" i="6"/>
  <c r="F1272" i="6"/>
  <c r="E1273" i="6"/>
  <c r="F1273" i="6"/>
  <c r="E1274" i="6"/>
  <c r="F1274" i="6"/>
  <c r="E1275" i="6"/>
  <c r="F1275" i="6"/>
  <c r="E1276" i="6"/>
  <c r="F1276" i="6"/>
  <c r="E1277" i="6"/>
  <c r="F1277" i="6"/>
  <c r="E1278" i="6"/>
  <c r="F1278" i="6"/>
  <c r="E1279" i="6"/>
  <c r="F1279" i="6"/>
  <c r="E1280" i="6"/>
  <c r="F1280" i="6"/>
  <c r="E1281" i="6"/>
  <c r="F1281" i="6"/>
  <c r="E1282" i="6"/>
  <c r="F1282" i="6"/>
  <c r="E1283" i="6"/>
  <c r="F1283" i="6"/>
  <c r="E1284" i="6"/>
  <c r="F1284" i="6"/>
  <c r="E1285" i="6"/>
  <c r="F1285" i="6"/>
  <c r="E1286" i="6"/>
  <c r="F1286" i="6"/>
  <c r="E1287" i="6"/>
  <c r="F1287" i="6"/>
  <c r="E1288" i="6"/>
  <c r="F1288" i="6"/>
  <c r="E1289" i="6"/>
  <c r="F1289" i="6"/>
  <c r="E1290" i="6"/>
  <c r="F1290" i="6"/>
  <c r="E1291" i="6"/>
  <c r="F1291" i="6"/>
  <c r="E1292" i="6"/>
  <c r="F1292" i="6"/>
  <c r="E1293" i="6"/>
  <c r="F1293" i="6"/>
  <c r="E1294" i="6"/>
  <c r="F1294" i="6"/>
  <c r="E1295" i="6"/>
  <c r="F1295" i="6"/>
  <c r="E1296" i="6"/>
  <c r="F1296" i="6"/>
  <c r="E1297" i="6"/>
  <c r="F1297" i="6"/>
  <c r="E1298" i="6"/>
  <c r="F1298" i="6"/>
  <c r="E1299" i="6"/>
  <c r="F1299" i="6"/>
  <c r="E1300" i="6"/>
  <c r="F1300" i="6"/>
  <c r="E1301" i="6"/>
  <c r="F1301" i="6"/>
  <c r="E1302" i="6"/>
  <c r="F1302" i="6"/>
  <c r="E1303" i="6"/>
  <c r="F1303" i="6"/>
  <c r="E1304" i="6"/>
  <c r="F1304" i="6"/>
  <c r="E1305" i="6"/>
  <c r="F1305" i="6"/>
  <c r="E1306" i="6"/>
  <c r="F1306" i="6"/>
  <c r="E1307" i="6"/>
  <c r="F1307" i="6"/>
  <c r="E1308" i="6"/>
  <c r="F1308" i="6"/>
  <c r="E1309" i="6"/>
  <c r="F1309" i="6"/>
  <c r="E1310" i="6"/>
  <c r="F1310" i="6"/>
  <c r="E1311" i="6"/>
  <c r="F1311" i="6"/>
  <c r="E1312" i="6"/>
  <c r="F1312" i="6"/>
  <c r="E1313" i="6"/>
  <c r="F1313" i="6"/>
  <c r="E1314" i="6"/>
  <c r="F1314" i="6"/>
  <c r="E1315" i="6"/>
  <c r="F1315" i="6"/>
  <c r="E1316" i="6"/>
  <c r="F1316" i="6"/>
  <c r="E1317" i="6"/>
  <c r="F1317" i="6"/>
  <c r="E1318" i="6"/>
  <c r="F1318" i="6"/>
  <c r="E1319" i="6"/>
  <c r="F1319" i="6"/>
  <c r="E1320" i="6"/>
  <c r="F1320" i="6"/>
  <c r="E1321" i="6"/>
  <c r="F1321" i="6"/>
  <c r="E1322" i="6"/>
  <c r="F1322" i="6"/>
  <c r="E1323" i="6"/>
  <c r="F1323" i="6"/>
  <c r="E1324" i="6"/>
  <c r="F1324" i="6"/>
  <c r="E1325" i="6"/>
  <c r="F1325" i="6"/>
  <c r="E1326" i="6"/>
  <c r="F1326" i="6"/>
  <c r="E1327" i="6"/>
  <c r="F1327" i="6"/>
  <c r="E1328" i="6"/>
  <c r="F1328" i="6"/>
  <c r="E1329" i="6"/>
  <c r="F1329" i="6"/>
  <c r="E1330" i="6"/>
  <c r="F1330" i="6"/>
  <c r="E1331" i="6"/>
  <c r="F1331" i="6"/>
  <c r="E1332" i="6"/>
  <c r="F1332" i="6"/>
  <c r="E1333" i="6"/>
  <c r="F1333" i="6"/>
  <c r="E1334" i="6"/>
  <c r="F1334" i="6"/>
  <c r="E1335" i="6"/>
  <c r="F1335" i="6"/>
  <c r="E1336" i="6"/>
  <c r="F1336" i="6"/>
  <c r="E1337" i="6"/>
  <c r="F1337" i="6"/>
  <c r="E1338" i="6"/>
  <c r="F1338" i="6"/>
  <c r="E1339" i="6"/>
  <c r="F1339" i="6"/>
  <c r="E1340" i="6"/>
  <c r="F1340" i="6"/>
  <c r="E1341" i="6"/>
  <c r="F1341" i="6"/>
  <c r="E1342" i="6"/>
  <c r="F1342" i="6"/>
  <c r="E1343" i="6"/>
  <c r="F1343" i="6"/>
  <c r="E1344" i="6"/>
  <c r="F1344" i="6"/>
  <c r="E1345" i="6"/>
  <c r="F1345" i="6"/>
  <c r="E1346" i="6"/>
  <c r="F1346" i="6"/>
  <c r="E1347" i="6"/>
  <c r="F1347" i="6"/>
  <c r="E1348" i="6"/>
  <c r="F1348" i="6"/>
  <c r="E1349" i="6"/>
  <c r="F1349" i="6"/>
  <c r="E1350" i="6"/>
  <c r="F1350" i="6"/>
  <c r="E1351" i="6"/>
  <c r="F1351" i="6"/>
  <c r="E1352" i="6"/>
  <c r="F1352" i="6"/>
  <c r="E1353" i="6"/>
  <c r="F1353" i="6"/>
  <c r="E1354" i="6"/>
  <c r="F1354" i="6"/>
  <c r="E1355" i="6"/>
  <c r="F1355" i="6"/>
  <c r="E1356" i="6"/>
  <c r="F1356" i="6"/>
  <c r="E1357" i="6"/>
  <c r="F1357" i="6"/>
  <c r="E1358" i="6"/>
  <c r="F1358" i="6"/>
  <c r="E1359" i="6"/>
  <c r="F1359" i="6"/>
  <c r="E1360" i="6"/>
  <c r="F1360" i="6"/>
  <c r="E1361" i="6"/>
  <c r="F1361" i="6"/>
  <c r="E1362" i="6"/>
  <c r="F1362" i="6"/>
  <c r="E1363" i="6"/>
  <c r="F1363" i="6"/>
  <c r="E1364" i="6"/>
  <c r="F1364" i="6"/>
  <c r="E1365" i="6"/>
  <c r="F1365" i="6"/>
  <c r="E1366" i="6"/>
  <c r="F1366" i="6"/>
  <c r="E1367" i="6"/>
  <c r="F1367" i="6"/>
  <c r="E1368" i="6"/>
  <c r="F1368" i="6"/>
  <c r="E1369" i="6"/>
  <c r="F1369" i="6"/>
  <c r="E1370" i="6"/>
  <c r="F1370" i="6"/>
  <c r="E1371" i="6"/>
  <c r="F1371" i="6"/>
  <c r="E1372" i="6"/>
  <c r="F1372" i="6"/>
  <c r="E1373" i="6"/>
  <c r="F1373" i="6"/>
  <c r="E1374" i="6"/>
  <c r="F1374" i="6"/>
  <c r="E1375" i="6"/>
  <c r="F1375" i="6"/>
  <c r="E1376" i="6"/>
  <c r="F1376" i="6"/>
  <c r="E1377" i="6"/>
  <c r="F1377" i="6"/>
  <c r="E1378" i="6"/>
  <c r="F1378" i="6"/>
  <c r="E1379" i="6"/>
  <c r="F1379" i="6"/>
  <c r="E1380" i="6"/>
  <c r="F1380" i="6"/>
  <c r="E1381" i="6"/>
  <c r="F1381" i="6"/>
  <c r="E1382" i="6"/>
  <c r="F1382" i="6"/>
  <c r="E1383" i="6"/>
  <c r="F1383" i="6"/>
  <c r="E1384" i="6"/>
  <c r="F1384" i="6"/>
  <c r="E1385" i="6"/>
  <c r="F1385" i="6"/>
  <c r="E1386" i="6"/>
  <c r="F1386" i="6"/>
  <c r="E1387" i="6"/>
  <c r="F1387" i="6"/>
  <c r="E1388" i="6"/>
  <c r="F1388" i="6"/>
  <c r="E1389" i="6"/>
  <c r="F1389" i="6"/>
  <c r="E1390" i="6"/>
  <c r="F1390" i="6"/>
  <c r="E1391" i="6"/>
  <c r="F1391" i="6"/>
  <c r="E1392" i="6"/>
  <c r="F1392" i="6"/>
  <c r="E1393" i="6"/>
  <c r="F1393" i="6"/>
  <c r="E1394" i="6"/>
  <c r="F1394" i="6"/>
  <c r="E1395" i="6"/>
  <c r="F1395" i="6"/>
  <c r="E1396" i="6"/>
  <c r="F1396" i="6"/>
  <c r="E1397" i="6"/>
  <c r="F1397" i="6"/>
  <c r="E1398" i="6"/>
  <c r="F1398" i="6"/>
  <c r="E1399" i="6"/>
  <c r="F1399" i="6"/>
  <c r="E1400" i="6"/>
  <c r="F1400" i="6"/>
  <c r="E1401" i="6"/>
  <c r="F1401" i="6"/>
  <c r="E1402" i="6"/>
  <c r="F1402" i="6"/>
  <c r="E1403" i="6"/>
  <c r="F1403" i="6"/>
  <c r="E1404" i="6"/>
  <c r="F1404" i="6"/>
  <c r="E1405" i="6"/>
  <c r="F1405" i="6"/>
  <c r="E1406" i="6"/>
  <c r="F1406" i="6"/>
  <c r="E1407" i="6"/>
  <c r="F1407" i="6"/>
  <c r="E1408" i="6"/>
  <c r="F1408" i="6"/>
  <c r="E1409" i="6"/>
  <c r="F1409" i="6"/>
  <c r="E1410" i="6"/>
  <c r="F1410" i="6"/>
  <c r="E1411" i="6"/>
  <c r="F1411" i="6"/>
  <c r="E1412" i="6"/>
  <c r="F1412" i="6"/>
  <c r="E1413" i="6"/>
  <c r="F1413" i="6"/>
  <c r="E1414" i="6"/>
  <c r="F1414" i="6"/>
  <c r="E1415" i="6"/>
  <c r="F1415" i="6"/>
  <c r="E1416" i="6"/>
  <c r="F1416" i="6"/>
  <c r="E1417" i="6"/>
  <c r="F1417" i="6"/>
  <c r="E1418" i="6"/>
  <c r="F1418" i="6"/>
  <c r="E1419" i="6"/>
  <c r="F1419" i="6"/>
  <c r="E1420" i="6"/>
  <c r="F1420" i="6"/>
  <c r="E1421" i="6"/>
  <c r="F1421" i="6"/>
  <c r="E1422" i="6"/>
  <c r="F1422" i="6"/>
  <c r="E1423" i="6"/>
  <c r="F1423" i="6"/>
  <c r="E1424" i="6"/>
  <c r="F1424" i="6"/>
  <c r="E1425" i="6"/>
  <c r="F1425" i="6"/>
  <c r="E1426" i="6"/>
  <c r="F1426" i="6"/>
  <c r="E1427" i="6"/>
  <c r="F1427" i="6"/>
  <c r="E1428" i="6"/>
  <c r="F1428" i="6"/>
  <c r="E1429" i="6"/>
  <c r="F1429" i="6"/>
  <c r="E1430" i="6"/>
  <c r="F1430" i="6"/>
  <c r="E1431" i="6"/>
  <c r="F1431" i="6"/>
  <c r="E1432" i="6"/>
  <c r="F1432" i="6"/>
  <c r="E1433" i="6"/>
  <c r="F1433" i="6"/>
  <c r="E1434" i="6"/>
  <c r="F1434" i="6"/>
  <c r="E1435" i="6"/>
  <c r="F1435" i="6"/>
  <c r="E1436" i="6"/>
  <c r="F1436" i="6"/>
  <c r="E1437" i="6"/>
  <c r="F1437" i="6"/>
  <c r="E1438" i="6"/>
  <c r="F1438" i="6"/>
  <c r="E1439" i="6"/>
  <c r="F1439" i="6"/>
  <c r="E1440" i="6"/>
  <c r="F1440" i="6"/>
  <c r="E1441" i="6"/>
  <c r="F1441" i="6"/>
  <c r="E1442" i="6"/>
  <c r="F1442" i="6"/>
  <c r="E1443" i="6"/>
  <c r="F1443" i="6"/>
  <c r="E1444" i="6"/>
  <c r="F1444" i="6"/>
  <c r="E1445" i="6"/>
  <c r="F1445" i="6"/>
  <c r="E1446" i="6"/>
  <c r="F1446" i="6"/>
  <c r="E1447" i="6"/>
  <c r="F1447" i="6"/>
  <c r="E1448" i="6"/>
  <c r="F1448" i="6"/>
  <c r="E1449" i="6"/>
  <c r="F1449" i="6"/>
  <c r="E1450" i="6"/>
  <c r="F1450" i="6"/>
  <c r="E1451" i="6"/>
  <c r="F1451" i="6"/>
  <c r="E1452" i="6"/>
  <c r="F1452" i="6"/>
  <c r="E1453" i="6"/>
  <c r="F1453" i="6"/>
  <c r="E1454" i="6"/>
  <c r="F1454" i="6"/>
  <c r="E1455" i="6"/>
  <c r="F1455" i="6"/>
  <c r="E1456" i="6"/>
  <c r="F1456" i="6"/>
  <c r="E1457" i="6"/>
  <c r="F1457" i="6"/>
  <c r="E1458" i="6"/>
  <c r="F1458" i="6"/>
  <c r="E1459" i="6"/>
  <c r="F1459" i="6"/>
  <c r="E1460" i="6"/>
  <c r="F1460" i="6"/>
  <c r="E1461" i="6"/>
  <c r="F1461" i="6"/>
  <c r="E1462" i="6"/>
  <c r="F1462" i="6"/>
  <c r="E1463" i="6"/>
  <c r="F1463" i="6"/>
  <c r="E1464" i="6"/>
  <c r="F1464" i="6"/>
  <c r="E1465" i="6"/>
  <c r="F1465" i="6"/>
  <c r="E1466" i="6"/>
  <c r="F1466" i="6"/>
  <c r="E1467" i="6"/>
  <c r="F1467" i="6"/>
  <c r="E1468" i="6"/>
  <c r="F1468" i="6"/>
  <c r="E1469" i="6"/>
  <c r="F1469" i="6"/>
  <c r="E1470" i="6"/>
  <c r="F1470" i="6"/>
  <c r="E1471" i="6"/>
  <c r="F1471" i="6"/>
  <c r="E1472" i="6"/>
  <c r="F1472" i="6"/>
  <c r="E1473" i="6"/>
  <c r="F1473" i="6"/>
  <c r="E1474" i="6"/>
  <c r="F1474" i="6"/>
  <c r="E1475" i="6"/>
  <c r="F1475" i="6"/>
  <c r="E1476" i="6"/>
  <c r="F1476" i="6"/>
  <c r="E1477" i="6"/>
  <c r="F1477" i="6"/>
  <c r="E1478" i="6"/>
  <c r="F1478" i="6"/>
  <c r="E1479" i="6"/>
  <c r="F1479" i="6"/>
  <c r="E1480" i="6"/>
  <c r="F1480" i="6"/>
  <c r="E1481" i="6"/>
  <c r="F1481" i="6"/>
  <c r="E1482" i="6"/>
  <c r="F1482" i="6"/>
  <c r="E1483" i="6"/>
  <c r="F1483" i="6"/>
  <c r="E1484" i="6"/>
  <c r="F1484" i="6"/>
  <c r="E1485" i="6"/>
  <c r="F1485" i="6"/>
  <c r="E1486" i="6"/>
  <c r="F1486" i="6"/>
  <c r="E1487" i="6"/>
  <c r="F1487" i="6"/>
  <c r="E1488" i="6"/>
  <c r="F1488" i="6"/>
  <c r="E1489" i="6"/>
  <c r="F1489" i="6"/>
  <c r="E1490" i="6"/>
  <c r="F1490" i="6"/>
  <c r="E1491" i="6"/>
  <c r="F1491" i="6"/>
  <c r="E1492" i="6"/>
  <c r="F1492" i="6"/>
  <c r="E1493" i="6"/>
  <c r="F1493" i="6"/>
  <c r="E1494" i="6"/>
  <c r="F1494" i="6"/>
  <c r="E1495" i="6"/>
  <c r="F1495" i="6"/>
  <c r="E1496" i="6"/>
  <c r="F1496" i="6"/>
  <c r="E1497" i="6"/>
  <c r="F1497" i="6"/>
  <c r="E1498" i="6"/>
  <c r="F1498" i="6"/>
  <c r="E1499" i="6"/>
  <c r="F1499" i="6"/>
  <c r="E1500" i="6"/>
  <c r="F1500" i="6"/>
  <c r="E1501" i="6"/>
  <c r="F1501" i="6"/>
  <c r="E1502" i="6"/>
  <c r="F1502" i="6"/>
  <c r="E1503" i="6"/>
  <c r="F1503" i="6"/>
  <c r="E1504" i="6"/>
  <c r="F1504" i="6"/>
  <c r="E1505" i="6"/>
  <c r="F1505" i="6"/>
  <c r="E1506" i="6"/>
  <c r="F1506" i="6"/>
  <c r="E1507" i="6"/>
  <c r="F1507" i="6"/>
  <c r="E1508" i="6"/>
  <c r="F1508" i="6"/>
  <c r="E1509" i="6"/>
  <c r="F1509" i="6"/>
  <c r="E1510" i="6"/>
  <c r="F1510" i="6"/>
  <c r="E1511" i="6"/>
  <c r="F1511" i="6"/>
  <c r="E1512" i="6"/>
  <c r="F1512" i="6"/>
  <c r="E1513" i="6"/>
  <c r="F1513" i="6"/>
  <c r="E1514" i="6"/>
  <c r="F1514" i="6"/>
  <c r="E1515" i="6"/>
  <c r="F1515" i="6"/>
  <c r="E1516" i="6"/>
  <c r="F1516" i="6"/>
  <c r="E1517" i="6"/>
  <c r="F1517" i="6"/>
  <c r="E1518" i="6"/>
  <c r="F1518" i="6"/>
  <c r="E1519" i="6"/>
  <c r="F1519" i="6"/>
  <c r="E1520" i="6"/>
  <c r="F1520" i="6"/>
  <c r="E1521" i="6"/>
  <c r="F1521" i="6"/>
  <c r="E1522" i="6"/>
  <c r="F1522" i="6"/>
  <c r="E1523" i="6"/>
  <c r="F1523" i="6"/>
  <c r="E1524" i="6"/>
  <c r="F1524" i="6"/>
  <c r="E1525" i="6"/>
  <c r="F1525" i="6"/>
  <c r="E1526" i="6"/>
  <c r="F1526" i="6"/>
  <c r="E1527" i="6"/>
  <c r="F1527" i="6"/>
  <c r="E1528" i="6"/>
  <c r="F1528" i="6"/>
  <c r="E1529" i="6"/>
  <c r="F1529" i="6"/>
  <c r="E1530" i="6"/>
  <c r="F1530" i="6"/>
  <c r="E1531" i="6"/>
  <c r="F1531" i="6"/>
  <c r="E1532" i="6"/>
  <c r="F1532" i="6"/>
  <c r="E1533" i="6"/>
  <c r="F1533" i="6"/>
  <c r="E1534" i="6"/>
  <c r="F1534" i="6"/>
  <c r="E1535" i="6"/>
  <c r="F1535" i="6"/>
  <c r="E1536" i="6"/>
  <c r="F1536" i="6"/>
  <c r="E1537" i="6"/>
  <c r="F1537" i="6"/>
  <c r="E1538" i="6"/>
  <c r="F1538" i="6"/>
  <c r="E1539" i="6"/>
  <c r="F1539" i="6"/>
  <c r="E1540" i="6"/>
  <c r="F1540" i="6"/>
  <c r="E1541" i="6"/>
  <c r="F1541" i="6"/>
  <c r="E1542" i="6"/>
  <c r="F1542" i="6"/>
  <c r="E1543" i="6"/>
  <c r="F1543" i="6"/>
  <c r="E1544" i="6"/>
  <c r="F1544" i="6"/>
  <c r="E1545" i="6"/>
  <c r="F1545" i="6"/>
  <c r="E1546" i="6"/>
  <c r="F1546" i="6"/>
  <c r="E1547" i="6"/>
  <c r="F1547" i="6"/>
  <c r="E1548" i="6"/>
  <c r="F1548" i="6"/>
  <c r="E1549" i="6"/>
  <c r="F1549" i="6"/>
  <c r="E1550" i="6"/>
  <c r="F1550" i="6"/>
  <c r="E1551" i="6"/>
  <c r="F1551" i="6"/>
  <c r="E1552" i="6"/>
  <c r="F1552" i="6"/>
  <c r="E1553" i="6"/>
  <c r="F1553" i="6"/>
  <c r="E1554" i="6"/>
  <c r="F1554" i="6"/>
  <c r="E1555" i="6"/>
  <c r="F1555" i="6"/>
  <c r="E1556" i="6"/>
  <c r="F1556" i="6"/>
  <c r="E1557" i="6"/>
  <c r="F1557" i="6"/>
  <c r="E1558" i="6"/>
  <c r="F1558" i="6"/>
  <c r="E1559" i="6"/>
  <c r="F1559" i="6"/>
  <c r="E1560" i="6"/>
  <c r="F1560" i="6"/>
  <c r="E1561" i="6"/>
  <c r="F1561" i="6"/>
  <c r="E1562" i="6"/>
  <c r="F1562" i="6"/>
  <c r="E1563" i="6"/>
  <c r="F1563" i="6"/>
  <c r="E1564" i="6"/>
  <c r="F1564" i="6"/>
  <c r="E1565" i="6"/>
  <c r="F1565" i="6"/>
  <c r="E1566" i="6"/>
  <c r="F1566" i="6"/>
  <c r="E1567" i="6"/>
  <c r="F1567" i="6"/>
  <c r="E1568" i="6"/>
  <c r="F1568" i="6"/>
  <c r="E1569" i="6"/>
  <c r="F1569" i="6"/>
  <c r="E1570" i="6"/>
  <c r="F1570" i="6"/>
  <c r="E1571" i="6"/>
  <c r="F1571" i="6"/>
  <c r="E1572" i="6"/>
  <c r="F1572" i="6"/>
  <c r="E1573" i="6"/>
  <c r="F1573" i="6"/>
  <c r="E1574" i="6"/>
  <c r="F1574" i="6"/>
  <c r="E1575" i="6"/>
  <c r="F1575" i="6"/>
  <c r="E1576" i="6"/>
  <c r="F1576" i="6"/>
  <c r="E1577" i="6"/>
  <c r="F1577" i="6"/>
  <c r="E1578" i="6"/>
  <c r="F1578" i="6"/>
  <c r="E1579" i="6"/>
  <c r="F1579" i="6"/>
  <c r="E1580" i="6"/>
  <c r="F1580" i="6"/>
  <c r="E1581" i="6"/>
  <c r="F1581" i="6"/>
  <c r="E1582" i="6"/>
  <c r="F1582" i="6"/>
  <c r="E1583" i="6"/>
  <c r="F1583" i="6"/>
  <c r="E1584" i="6"/>
  <c r="F1584" i="6"/>
  <c r="E1585" i="6"/>
  <c r="F1585" i="6"/>
  <c r="E1586" i="6"/>
  <c r="F1586" i="6"/>
  <c r="E1587" i="6"/>
  <c r="F1587" i="6"/>
  <c r="E1588" i="6"/>
  <c r="F1588" i="6"/>
  <c r="E1589" i="6"/>
  <c r="F1589" i="6"/>
  <c r="E1590" i="6"/>
  <c r="F1590" i="6"/>
  <c r="E1591" i="6"/>
  <c r="F1591" i="6"/>
  <c r="E1592" i="6"/>
  <c r="F1592" i="6"/>
  <c r="E1593" i="6"/>
  <c r="F1593" i="6"/>
  <c r="E1594" i="6"/>
  <c r="F1594" i="6"/>
  <c r="E1595" i="6"/>
  <c r="F1595" i="6"/>
  <c r="E1596" i="6"/>
  <c r="F1596" i="6"/>
  <c r="E1597" i="6"/>
  <c r="F1597" i="6"/>
  <c r="E1598" i="6"/>
  <c r="F1598" i="6"/>
  <c r="E1599" i="6"/>
  <c r="F1599" i="6"/>
  <c r="E1600" i="6"/>
  <c r="F1600" i="6"/>
  <c r="E1601" i="6"/>
  <c r="F1601" i="6"/>
  <c r="E1602" i="6"/>
  <c r="F1602" i="6"/>
  <c r="E1603" i="6"/>
  <c r="F1603" i="6"/>
  <c r="E1604" i="6"/>
  <c r="F1604" i="6"/>
  <c r="E1605" i="6"/>
  <c r="F1605" i="6"/>
  <c r="E1606" i="6"/>
  <c r="F1606" i="6"/>
  <c r="E1607" i="6"/>
  <c r="F1607" i="6"/>
  <c r="E1608" i="6"/>
  <c r="F1608" i="6"/>
  <c r="E1609" i="6"/>
  <c r="F1609" i="6"/>
  <c r="E1610" i="6"/>
  <c r="F1610" i="6"/>
  <c r="E1611" i="6"/>
  <c r="F1611" i="6"/>
  <c r="E1612" i="6"/>
  <c r="F1612" i="6"/>
  <c r="E1613" i="6"/>
  <c r="F1613" i="6"/>
  <c r="E1614" i="6"/>
  <c r="F1614" i="6"/>
  <c r="E1615" i="6"/>
  <c r="F1615" i="6"/>
  <c r="E1616" i="6"/>
  <c r="F1616" i="6"/>
  <c r="E1617" i="6"/>
  <c r="F1617" i="6"/>
  <c r="E1618" i="6"/>
  <c r="F1618" i="6"/>
  <c r="E1619" i="6"/>
  <c r="F1619" i="6"/>
  <c r="E1620" i="6"/>
  <c r="F1620" i="6"/>
  <c r="E1621" i="6"/>
  <c r="F1621" i="6"/>
  <c r="E1622" i="6"/>
  <c r="F1622" i="6"/>
  <c r="E1623" i="6"/>
  <c r="F1623" i="6"/>
  <c r="E1624" i="6"/>
  <c r="F1624" i="6"/>
  <c r="E1625" i="6"/>
  <c r="F1625" i="6"/>
  <c r="E1626" i="6"/>
  <c r="F1626" i="6"/>
  <c r="E1627" i="6"/>
  <c r="F1627" i="6"/>
  <c r="E1628" i="6"/>
  <c r="F1628" i="6"/>
  <c r="E1629" i="6"/>
  <c r="F1629" i="6"/>
  <c r="E1630" i="6"/>
  <c r="F1630" i="6"/>
  <c r="E1631" i="6"/>
  <c r="F1631" i="6"/>
  <c r="E1632" i="6"/>
  <c r="F1632" i="6"/>
  <c r="E1633" i="6"/>
  <c r="F1633" i="6"/>
  <c r="E1634" i="6"/>
  <c r="F1634" i="6"/>
  <c r="E1635" i="6"/>
  <c r="F1635" i="6"/>
  <c r="E1636" i="6"/>
  <c r="F1636" i="6"/>
  <c r="E1637" i="6"/>
  <c r="F1637" i="6"/>
  <c r="E1638" i="6"/>
  <c r="F1638" i="6"/>
  <c r="E1639" i="6"/>
  <c r="F1639" i="6"/>
  <c r="E1640" i="6"/>
  <c r="F1640" i="6"/>
  <c r="E1641" i="6"/>
  <c r="F1641" i="6"/>
  <c r="E1642" i="6"/>
  <c r="F1642" i="6"/>
  <c r="E1643" i="6"/>
  <c r="F1643" i="6"/>
  <c r="E1644" i="6"/>
  <c r="F1644" i="6"/>
  <c r="E1645" i="6"/>
  <c r="F1645" i="6"/>
  <c r="E1646" i="6"/>
  <c r="F1646" i="6"/>
  <c r="E1647" i="6"/>
  <c r="F1647" i="6"/>
  <c r="E1648" i="6"/>
  <c r="F1648" i="6"/>
  <c r="E1649" i="6"/>
  <c r="F1649" i="6"/>
  <c r="E1650" i="6"/>
  <c r="F1650" i="6"/>
  <c r="E1651" i="6"/>
  <c r="F1651" i="6"/>
  <c r="E1652" i="6"/>
  <c r="F1652" i="6"/>
  <c r="E1653" i="6"/>
  <c r="F1653" i="6"/>
  <c r="E1654" i="6"/>
  <c r="F1654" i="6"/>
  <c r="E1655" i="6"/>
  <c r="F1655" i="6"/>
  <c r="E1656" i="6"/>
  <c r="F1656" i="6"/>
  <c r="E1657" i="6"/>
  <c r="F1657" i="6"/>
  <c r="E1658" i="6"/>
  <c r="F1658" i="6"/>
  <c r="E1659" i="6"/>
  <c r="F1659" i="6"/>
  <c r="E1660" i="6"/>
  <c r="F1660" i="6"/>
  <c r="E1661" i="6"/>
  <c r="F1661" i="6"/>
  <c r="E1662" i="6"/>
  <c r="F1662" i="6"/>
  <c r="E1663" i="6"/>
  <c r="F1663" i="6"/>
  <c r="E1664" i="6"/>
  <c r="F1664" i="6"/>
  <c r="E1665" i="6"/>
  <c r="F1665" i="6"/>
  <c r="E1666" i="6"/>
  <c r="F1666" i="6"/>
  <c r="E1667" i="6"/>
  <c r="F1667" i="6"/>
  <c r="E1668" i="6"/>
  <c r="F1668" i="6"/>
  <c r="E1669" i="6"/>
  <c r="F1669" i="6"/>
  <c r="E1670" i="6"/>
  <c r="F1670" i="6"/>
  <c r="E1671" i="6"/>
  <c r="F1671" i="6"/>
  <c r="E1672" i="6"/>
  <c r="F1672" i="6"/>
  <c r="E1673" i="6"/>
  <c r="F1673" i="6"/>
  <c r="E1674" i="6"/>
  <c r="F1674" i="6"/>
  <c r="E1675" i="6"/>
  <c r="F1675" i="6"/>
  <c r="E1676" i="6"/>
  <c r="F1676" i="6"/>
  <c r="E1677" i="6"/>
  <c r="F1677" i="6"/>
  <c r="E1678" i="6"/>
  <c r="F1678" i="6"/>
  <c r="E1679" i="6"/>
  <c r="F1679" i="6"/>
  <c r="E1680" i="6"/>
  <c r="F1680" i="6"/>
  <c r="E1681" i="6"/>
  <c r="F1681" i="6"/>
  <c r="E1682" i="6"/>
  <c r="F1682" i="6"/>
  <c r="E1683" i="6"/>
  <c r="F1683" i="6"/>
  <c r="E1684" i="6"/>
  <c r="F1684" i="6"/>
  <c r="E1685" i="6"/>
  <c r="F1685" i="6"/>
  <c r="E1686" i="6"/>
  <c r="F1686" i="6"/>
  <c r="E1687" i="6"/>
  <c r="F1687" i="6"/>
  <c r="E1688" i="6"/>
  <c r="F1688" i="6"/>
  <c r="E1689" i="6"/>
  <c r="F1689" i="6"/>
  <c r="E1690" i="6"/>
  <c r="F1690" i="6"/>
  <c r="E1691" i="6"/>
  <c r="F1691" i="6"/>
  <c r="E1692" i="6"/>
  <c r="F1692" i="6"/>
  <c r="E1693" i="6"/>
  <c r="F1693" i="6"/>
  <c r="E1694" i="6"/>
  <c r="F1694" i="6"/>
  <c r="E1695" i="6"/>
  <c r="F1695" i="6"/>
  <c r="E1696" i="6"/>
  <c r="F1696" i="6"/>
  <c r="E1697" i="6"/>
  <c r="F1697" i="6"/>
  <c r="E1698" i="6"/>
  <c r="F1698" i="6"/>
  <c r="E1699" i="6"/>
  <c r="F1699" i="6"/>
  <c r="E1700" i="6"/>
  <c r="F1700" i="6"/>
  <c r="E1701" i="6"/>
  <c r="F1701" i="6"/>
  <c r="E1702" i="6"/>
  <c r="F1702" i="6"/>
  <c r="E1703" i="6"/>
  <c r="F1703" i="6"/>
  <c r="E1704" i="6"/>
  <c r="F1704" i="6"/>
  <c r="E1705" i="6"/>
  <c r="F1705" i="6"/>
  <c r="E1706" i="6"/>
  <c r="F1706" i="6"/>
  <c r="E1707" i="6"/>
  <c r="F1707" i="6"/>
  <c r="E1708" i="6"/>
  <c r="F1708" i="6"/>
  <c r="E1709" i="6"/>
  <c r="F1709" i="6"/>
  <c r="E1710" i="6"/>
  <c r="F1710" i="6"/>
  <c r="E1711" i="6"/>
  <c r="F1711" i="6"/>
  <c r="E1712" i="6"/>
  <c r="F1712" i="6"/>
  <c r="E1713" i="6"/>
  <c r="F1713" i="6"/>
  <c r="E1714" i="6"/>
  <c r="F1714" i="6"/>
  <c r="E1715" i="6"/>
  <c r="F1715" i="6"/>
  <c r="E1716" i="6"/>
  <c r="F1716" i="6"/>
  <c r="E1717" i="6"/>
  <c r="F1717" i="6"/>
  <c r="E1718" i="6"/>
  <c r="F1718" i="6"/>
  <c r="E1719" i="6"/>
  <c r="F1719" i="6"/>
  <c r="E1720" i="6"/>
  <c r="F1720" i="6"/>
  <c r="E1721" i="6"/>
  <c r="F1721" i="6"/>
  <c r="E1722" i="6"/>
  <c r="F1722" i="6"/>
  <c r="E1723" i="6"/>
  <c r="F1723" i="6"/>
  <c r="E1724" i="6"/>
  <c r="F1724" i="6"/>
  <c r="E1725" i="6"/>
  <c r="F1725" i="6"/>
  <c r="E1726" i="6"/>
  <c r="F1726" i="6"/>
  <c r="E1727" i="6"/>
  <c r="F1727" i="6"/>
  <c r="E1728" i="6"/>
  <c r="F1728" i="6"/>
  <c r="E1729" i="6"/>
  <c r="F1729" i="6"/>
  <c r="E1730" i="6"/>
  <c r="F1730" i="6"/>
  <c r="E1731" i="6"/>
  <c r="F1731" i="6"/>
  <c r="E1732" i="6"/>
  <c r="F1732" i="6"/>
  <c r="E1733" i="6"/>
  <c r="F1733" i="6"/>
  <c r="E1734" i="6"/>
  <c r="F1734" i="6"/>
  <c r="E1735" i="6"/>
  <c r="F1735" i="6"/>
  <c r="E1736" i="6"/>
  <c r="F1736" i="6"/>
  <c r="E1737" i="6"/>
  <c r="F1737" i="6"/>
  <c r="E1738" i="6"/>
  <c r="F1738" i="6"/>
  <c r="E1739" i="6"/>
  <c r="F1739" i="6"/>
  <c r="E1740" i="6"/>
  <c r="F1740" i="6"/>
  <c r="E1741" i="6"/>
  <c r="F1741" i="6"/>
  <c r="E1742" i="6"/>
  <c r="F1742" i="6"/>
  <c r="E1743" i="6"/>
  <c r="F1743" i="6"/>
  <c r="E1744" i="6"/>
  <c r="F1744" i="6"/>
  <c r="E1745" i="6"/>
  <c r="F1745" i="6"/>
  <c r="E1746" i="6"/>
  <c r="F1746" i="6"/>
  <c r="E1747" i="6"/>
  <c r="F1747" i="6"/>
  <c r="E1748" i="6"/>
  <c r="F1748" i="6"/>
  <c r="E1749" i="6"/>
  <c r="F1749" i="6"/>
  <c r="E1750" i="6"/>
  <c r="F1750" i="6"/>
  <c r="E1751" i="6"/>
  <c r="F1751" i="6"/>
  <c r="E1752" i="6"/>
  <c r="F1752" i="6"/>
  <c r="E1753" i="6"/>
  <c r="F1753" i="6"/>
  <c r="E1754" i="6"/>
  <c r="F1754" i="6"/>
  <c r="E1755" i="6"/>
  <c r="F1755" i="6"/>
  <c r="E1756" i="6"/>
  <c r="F1756" i="6"/>
  <c r="E1757" i="6"/>
  <c r="F1757" i="6"/>
  <c r="E1758" i="6"/>
  <c r="F1758" i="6"/>
  <c r="E1759" i="6"/>
  <c r="F1759" i="6"/>
  <c r="E1760" i="6"/>
  <c r="F1760" i="6"/>
  <c r="E1761" i="6"/>
  <c r="F1761" i="6"/>
  <c r="E1762" i="6"/>
  <c r="F1762" i="6"/>
  <c r="E1763" i="6"/>
  <c r="F1763" i="6"/>
  <c r="E1764" i="6"/>
  <c r="F1764" i="6"/>
  <c r="E1765" i="6"/>
  <c r="F1765" i="6"/>
  <c r="E1766" i="6"/>
  <c r="F1766" i="6"/>
  <c r="E1767" i="6"/>
  <c r="F1767" i="6"/>
  <c r="E1768" i="6"/>
  <c r="F1768" i="6"/>
  <c r="E1769" i="6"/>
  <c r="F1769" i="6"/>
  <c r="E1770" i="6"/>
  <c r="F1770" i="6"/>
  <c r="E1771" i="6"/>
  <c r="F1771" i="6"/>
  <c r="E1772" i="6"/>
  <c r="F1772" i="6"/>
  <c r="E1773" i="6"/>
  <c r="F1773" i="6"/>
  <c r="E1774" i="6"/>
  <c r="F1774" i="6"/>
  <c r="E1775" i="6"/>
  <c r="F1775" i="6"/>
  <c r="E1776" i="6"/>
  <c r="F1776" i="6"/>
  <c r="E1777" i="6"/>
  <c r="F1777" i="6"/>
  <c r="E1778" i="6"/>
  <c r="F1778" i="6"/>
  <c r="E1779" i="6"/>
  <c r="F1779" i="6"/>
  <c r="E1780" i="6"/>
  <c r="F1780" i="6"/>
  <c r="E1781" i="6"/>
  <c r="F1781" i="6"/>
  <c r="E1782" i="6"/>
  <c r="F1782" i="6"/>
  <c r="E1783" i="6"/>
  <c r="F1783" i="6"/>
  <c r="E1784" i="6"/>
  <c r="F1784" i="6"/>
  <c r="E1785" i="6"/>
  <c r="F1785" i="6"/>
  <c r="E1786" i="6"/>
  <c r="F1786" i="6"/>
  <c r="E1787" i="6"/>
  <c r="F1787" i="6"/>
  <c r="E1788" i="6"/>
  <c r="F1788" i="6"/>
  <c r="E1789" i="6"/>
  <c r="F1789" i="6"/>
  <c r="E1790" i="6"/>
  <c r="F1790" i="6"/>
  <c r="E1791" i="6"/>
  <c r="F1791" i="6"/>
  <c r="E1792" i="6"/>
  <c r="F1792" i="6"/>
  <c r="E1793" i="6"/>
  <c r="F1793" i="6"/>
  <c r="E1794" i="6"/>
  <c r="F1794" i="6"/>
  <c r="E1795" i="6"/>
  <c r="F1795" i="6"/>
  <c r="E1796" i="6"/>
  <c r="F1796" i="6"/>
  <c r="E1797" i="6"/>
  <c r="F1797" i="6"/>
  <c r="E1798" i="6"/>
  <c r="F1798" i="6"/>
  <c r="E1799" i="6"/>
  <c r="F1799" i="6"/>
  <c r="E1800" i="6"/>
  <c r="F1800" i="6"/>
  <c r="E1801" i="6"/>
  <c r="F1801" i="6"/>
  <c r="E1802" i="6"/>
  <c r="F1802" i="6"/>
  <c r="E1803" i="6"/>
  <c r="F1803" i="6"/>
  <c r="E1804" i="6"/>
  <c r="F1804" i="6"/>
  <c r="E1805" i="6"/>
  <c r="F1805" i="6"/>
  <c r="E1806" i="6"/>
  <c r="F1806" i="6"/>
  <c r="E1807" i="6"/>
  <c r="F1807" i="6"/>
  <c r="E1808" i="6"/>
  <c r="F1808" i="6"/>
  <c r="E1809" i="6"/>
  <c r="F1809" i="6"/>
  <c r="E1810" i="6"/>
  <c r="F1810" i="6"/>
  <c r="E1811" i="6"/>
  <c r="F1811" i="6"/>
  <c r="E1812" i="6"/>
  <c r="F1812" i="6"/>
  <c r="E1813" i="6"/>
  <c r="F1813" i="6"/>
  <c r="E1814" i="6"/>
  <c r="F1814" i="6"/>
  <c r="E1815" i="6"/>
  <c r="F1815" i="6"/>
  <c r="E1816" i="6"/>
  <c r="F1816" i="6"/>
  <c r="E1817" i="6"/>
  <c r="F1817" i="6"/>
  <c r="E1818" i="6"/>
  <c r="F1818" i="6"/>
  <c r="E1819" i="6"/>
  <c r="F1819" i="6"/>
  <c r="E1820" i="6"/>
  <c r="F1820" i="6"/>
  <c r="E1821" i="6"/>
  <c r="F1821" i="6"/>
  <c r="E1822" i="6"/>
  <c r="F1822" i="6"/>
  <c r="E1823" i="6"/>
  <c r="F1823" i="6"/>
  <c r="E1824" i="6"/>
  <c r="F1824" i="6"/>
  <c r="E1825" i="6"/>
  <c r="F1825" i="6"/>
  <c r="E1826" i="6"/>
  <c r="F1826" i="6"/>
  <c r="E1827" i="6"/>
  <c r="F1827" i="6"/>
  <c r="E1828" i="6"/>
  <c r="F1828" i="6"/>
  <c r="E1829" i="6"/>
  <c r="F1829" i="6"/>
  <c r="E1830" i="6"/>
  <c r="F1830" i="6"/>
  <c r="E1831" i="6"/>
  <c r="F1831" i="6"/>
  <c r="E1832" i="6"/>
  <c r="F1832" i="6"/>
  <c r="E1833" i="6"/>
  <c r="F1833" i="6"/>
  <c r="E1834" i="6"/>
  <c r="F1834" i="6"/>
  <c r="E1835" i="6"/>
  <c r="F1835" i="6"/>
  <c r="E1836" i="6"/>
  <c r="F1836" i="6"/>
  <c r="E1837" i="6"/>
  <c r="F1837" i="6"/>
  <c r="E1838" i="6"/>
  <c r="F1838" i="6"/>
  <c r="E1839" i="6"/>
  <c r="F1839" i="6"/>
  <c r="E1840" i="6"/>
  <c r="F1840" i="6"/>
  <c r="E1841" i="6"/>
  <c r="F1841" i="6"/>
  <c r="E1842" i="6"/>
  <c r="F1842" i="6"/>
  <c r="E1843" i="6"/>
  <c r="F1843" i="6"/>
  <c r="E1844" i="6"/>
  <c r="F1844" i="6"/>
  <c r="E1845" i="6"/>
  <c r="F1845" i="6"/>
  <c r="E1846" i="6"/>
  <c r="F1846" i="6"/>
  <c r="E1847" i="6"/>
  <c r="F1847" i="6"/>
  <c r="E1848" i="6"/>
  <c r="F1848" i="6"/>
  <c r="E1849" i="6"/>
  <c r="F1849" i="6"/>
  <c r="E1850" i="6"/>
  <c r="F1850" i="6"/>
  <c r="E1851" i="6"/>
  <c r="F1851" i="6"/>
  <c r="E1852" i="6"/>
  <c r="F1852" i="6"/>
  <c r="E1853" i="6"/>
  <c r="F1853" i="6"/>
  <c r="E1854" i="6"/>
  <c r="F1854" i="6"/>
  <c r="E1855" i="6"/>
  <c r="F1855" i="6"/>
  <c r="E1856" i="6"/>
  <c r="F1856" i="6"/>
  <c r="E1857" i="6"/>
  <c r="F1857" i="6"/>
  <c r="E1858" i="6"/>
  <c r="F1858" i="6"/>
  <c r="E1859" i="6"/>
  <c r="F1859" i="6"/>
  <c r="E1860" i="6"/>
  <c r="F1860" i="6"/>
  <c r="E1861" i="6"/>
  <c r="F1861" i="6"/>
  <c r="E1862" i="6"/>
  <c r="F1862" i="6"/>
  <c r="E1863" i="6"/>
  <c r="F1863" i="6"/>
  <c r="E1864" i="6"/>
  <c r="F1864" i="6"/>
  <c r="E1865" i="6"/>
  <c r="F1865" i="6"/>
  <c r="E1866" i="6"/>
  <c r="F1866" i="6"/>
  <c r="E1867" i="6"/>
  <c r="F1867" i="6"/>
  <c r="E1868" i="6"/>
  <c r="F1868" i="6"/>
  <c r="E1869" i="6"/>
  <c r="F1869" i="6"/>
  <c r="E1870" i="6"/>
  <c r="F1870" i="6"/>
  <c r="E1871" i="6"/>
  <c r="F1871" i="6"/>
  <c r="E1872" i="6"/>
  <c r="F1872" i="6"/>
  <c r="E1873" i="6"/>
  <c r="F1873" i="6"/>
  <c r="E1874" i="6"/>
  <c r="F1874" i="6"/>
  <c r="E1875" i="6"/>
  <c r="F1875" i="6"/>
  <c r="E1876" i="6"/>
  <c r="F1876" i="6"/>
  <c r="E1877" i="6"/>
  <c r="F1877" i="6"/>
  <c r="E1878" i="6"/>
  <c r="F1878" i="6"/>
  <c r="E1879" i="6"/>
  <c r="F1879" i="6"/>
  <c r="E1880" i="6"/>
  <c r="F1880" i="6"/>
  <c r="E1881" i="6"/>
  <c r="F1881" i="6"/>
  <c r="E1882" i="6"/>
  <c r="F1882" i="6"/>
  <c r="E1883" i="6"/>
  <c r="F1883" i="6"/>
  <c r="E1884" i="6"/>
  <c r="F1884" i="6"/>
  <c r="E1885" i="6"/>
  <c r="F1885" i="6"/>
  <c r="E1886" i="6"/>
  <c r="F1886" i="6"/>
  <c r="E1887" i="6"/>
  <c r="F1887" i="6"/>
  <c r="E1888" i="6"/>
  <c r="F1888" i="6"/>
  <c r="E1889" i="6"/>
  <c r="F1889" i="6"/>
  <c r="E1890" i="6"/>
  <c r="F1890" i="6"/>
  <c r="E1891" i="6"/>
  <c r="F1891" i="6"/>
  <c r="E1892" i="6"/>
  <c r="F1892" i="6"/>
  <c r="E1893" i="6"/>
  <c r="F1893" i="6"/>
  <c r="E1894" i="6"/>
  <c r="F1894" i="6"/>
  <c r="E1895" i="6"/>
  <c r="F1895" i="6"/>
  <c r="E1896" i="6"/>
  <c r="F1896" i="6"/>
  <c r="E1897" i="6"/>
  <c r="F1897" i="6"/>
  <c r="E1898" i="6"/>
  <c r="F1898" i="6"/>
  <c r="E1899" i="6"/>
  <c r="F1899" i="6"/>
  <c r="E1900" i="6"/>
  <c r="F1900" i="6"/>
  <c r="E1901" i="6"/>
  <c r="F1901" i="6"/>
  <c r="E1902" i="6"/>
  <c r="F1902" i="6"/>
  <c r="E1903" i="6"/>
  <c r="F1903" i="6"/>
  <c r="E1904" i="6"/>
  <c r="F1904" i="6"/>
  <c r="E1905" i="6"/>
  <c r="F1905" i="6"/>
  <c r="E1906" i="6"/>
  <c r="F1906" i="6"/>
  <c r="E1907" i="6"/>
  <c r="F1907" i="6"/>
  <c r="E1908" i="6"/>
  <c r="F1908" i="6"/>
  <c r="E1909" i="6"/>
  <c r="F1909" i="6"/>
  <c r="E1910" i="6"/>
  <c r="F1910" i="6"/>
  <c r="E1911" i="6"/>
  <c r="F1911" i="6"/>
  <c r="E1912" i="6"/>
  <c r="F1912" i="6"/>
  <c r="E1913" i="6"/>
  <c r="F1913" i="6"/>
  <c r="E1914" i="6"/>
  <c r="F1914" i="6"/>
  <c r="E1915" i="6"/>
  <c r="F1915" i="6"/>
  <c r="E1916" i="6"/>
  <c r="F1916" i="6"/>
  <c r="E1917" i="6"/>
  <c r="F1917" i="6"/>
  <c r="E1918" i="6"/>
  <c r="F1918" i="6"/>
  <c r="E1919" i="6"/>
  <c r="F1919" i="6"/>
  <c r="E1920" i="6"/>
  <c r="F1920" i="6"/>
  <c r="E1921" i="6"/>
  <c r="F1921" i="6"/>
  <c r="E1922" i="6"/>
  <c r="F1922" i="6"/>
  <c r="E1923" i="6"/>
  <c r="F1923" i="6"/>
  <c r="E1924" i="6"/>
  <c r="F1924" i="6"/>
  <c r="E1925" i="6"/>
  <c r="F1925" i="6"/>
  <c r="E1926" i="6"/>
  <c r="F1926" i="6"/>
  <c r="E1927" i="6"/>
  <c r="F1927" i="6"/>
  <c r="E1928" i="6"/>
  <c r="F1928" i="6"/>
  <c r="E1929" i="6"/>
  <c r="F1929" i="6"/>
  <c r="E1930" i="6"/>
  <c r="F1930" i="6"/>
  <c r="E1931" i="6"/>
  <c r="F1931" i="6"/>
  <c r="E1932" i="6"/>
  <c r="F1932" i="6"/>
  <c r="E1933" i="6"/>
  <c r="F1933" i="6"/>
  <c r="E1934" i="6"/>
  <c r="F1934" i="6"/>
  <c r="E1935" i="6"/>
  <c r="F1935" i="6"/>
  <c r="E1936" i="6"/>
  <c r="F1936" i="6"/>
  <c r="E1937" i="6"/>
  <c r="F1937" i="6"/>
  <c r="E1938" i="6"/>
  <c r="F1938" i="6"/>
  <c r="E1939" i="6"/>
  <c r="F1939" i="6"/>
  <c r="E1940" i="6"/>
  <c r="F1940" i="6"/>
  <c r="E1941" i="6"/>
  <c r="F1941" i="6"/>
  <c r="E1942" i="6"/>
  <c r="F1942" i="6"/>
  <c r="E1943" i="6"/>
  <c r="F1943" i="6"/>
  <c r="E1944" i="6"/>
  <c r="F1944" i="6"/>
  <c r="E1945" i="6"/>
  <c r="F1945" i="6"/>
  <c r="E1946" i="6"/>
  <c r="F1946" i="6"/>
  <c r="E1947" i="6"/>
  <c r="F1947" i="6"/>
  <c r="E1948" i="6"/>
  <c r="F1948" i="6"/>
  <c r="E1949" i="6"/>
  <c r="F1949" i="6"/>
  <c r="E1950" i="6"/>
  <c r="F1950" i="6"/>
  <c r="E1951" i="6"/>
  <c r="F1951" i="6"/>
  <c r="E1952" i="6"/>
  <c r="F1952" i="6"/>
  <c r="E1953" i="6"/>
  <c r="F1953" i="6"/>
  <c r="E1954" i="6"/>
  <c r="F1954" i="6"/>
  <c r="E1955" i="6"/>
  <c r="F1955" i="6"/>
  <c r="E1956" i="6"/>
  <c r="F1956" i="6"/>
  <c r="E1957" i="6"/>
  <c r="F1957" i="6"/>
  <c r="E1958" i="6"/>
  <c r="F1958" i="6"/>
  <c r="E1959" i="6"/>
  <c r="F1959" i="6"/>
  <c r="E1960" i="6"/>
  <c r="F1960" i="6"/>
  <c r="E1961" i="6"/>
  <c r="F1961" i="6"/>
  <c r="E1962" i="6"/>
  <c r="F1962" i="6"/>
  <c r="E1963" i="6"/>
  <c r="F1963" i="6"/>
  <c r="E1964" i="6"/>
  <c r="F1964" i="6"/>
  <c r="E1965" i="6"/>
  <c r="F1965" i="6"/>
  <c r="E1966" i="6"/>
  <c r="F1966" i="6"/>
  <c r="E1967" i="6"/>
  <c r="F1967" i="6"/>
  <c r="E1968" i="6"/>
  <c r="F1968" i="6"/>
  <c r="E1969" i="6"/>
  <c r="F1969" i="6"/>
  <c r="E1970" i="6"/>
  <c r="F1970" i="6"/>
  <c r="E1971" i="6"/>
  <c r="F1971" i="6"/>
  <c r="E1972" i="6"/>
  <c r="F1972" i="6"/>
  <c r="E1973" i="6"/>
  <c r="F1973" i="6"/>
  <c r="E1974" i="6"/>
  <c r="F1974" i="6"/>
  <c r="E1975" i="6"/>
  <c r="F1975" i="6"/>
  <c r="E1976" i="6"/>
  <c r="F1976" i="6"/>
  <c r="E1977" i="6"/>
  <c r="F1977" i="6"/>
  <c r="E1978" i="6"/>
  <c r="F1978" i="6"/>
  <c r="E1979" i="6"/>
  <c r="F1979" i="6"/>
  <c r="E1980" i="6"/>
  <c r="F1980" i="6"/>
  <c r="E1981" i="6"/>
  <c r="F1981" i="6"/>
  <c r="E1982" i="6"/>
  <c r="F1982" i="6"/>
  <c r="E1983" i="6"/>
  <c r="F1983" i="6"/>
  <c r="E1984" i="6"/>
  <c r="F1984" i="6"/>
  <c r="E1985" i="6"/>
  <c r="F1985" i="6"/>
  <c r="E1986" i="6"/>
  <c r="F1986" i="6"/>
  <c r="E1987" i="6"/>
  <c r="F1987" i="6"/>
  <c r="E1988" i="6"/>
  <c r="F1988" i="6"/>
  <c r="E1989" i="6"/>
  <c r="F1989" i="6"/>
  <c r="E1990" i="6"/>
  <c r="F1990" i="6"/>
  <c r="E1991" i="6"/>
  <c r="F1991" i="6"/>
  <c r="E1992" i="6"/>
  <c r="F1992" i="6"/>
  <c r="E1993" i="6"/>
  <c r="F1993" i="6"/>
  <c r="E1994" i="6"/>
  <c r="F1994" i="6"/>
  <c r="E1995" i="6"/>
  <c r="F1995" i="6"/>
  <c r="E1996" i="6"/>
  <c r="F1996" i="6"/>
  <c r="E1997" i="6"/>
  <c r="F1997" i="6"/>
  <c r="E1998" i="6"/>
  <c r="F1998" i="6"/>
  <c r="E1999" i="6"/>
  <c r="F1999" i="6"/>
  <c r="E2000" i="6"/>
  <c r="F2000" i="6"/>
  <c r="E2001" i="6"/>
  <c r="F2001" i="6"/>
  <c r="E2002" i="6"/>
  <c r="F2002" i="6"/>
  <c r="E2003" i="6"/>
  <c r="F2003" i="6"/>
  <c r="E2004" i="6"/>
  <c r="F2004" i="6"/>
  <c r="E2005" i="6"/>
  <c r="F2005" i="6"/>
  <c r="E2006" i="6"/>
  <c r="F2006" i="6"/>
  <c r="E2007" i="6"/>
  <c r="F2007" i="6"/>
  <c r="E2008" i="6"/>
  <c r="F2008" i="6"/>
  <c r="E2009" i="6"/>
  <c r="F2009" i="6"/>
  <c r="E2010" i="6"/>
  <c r="F2010" i="6"/>
  <c r="E2011" i="6"/>
  <c r="F2011" i="6"/>
  <c r="E2012" i="6"/>
  <c r="F2012" i="6"/>
  <c r="E2013" i="6"/>
  <c r="F2013" i="6"/>
  <c r="E2014" i="6"/>
  <c r="F2014" i="6"/>
  <c r="E2015" i="6"/>
  <c r="F2015" i="6"/>
  <c r="E2016" i="6"/>
  <c r="F2016" i="6"/>
  <c r="E2017" i="6"/>
  <c r="F2017" i="6"/>
  <c r="E2018" i="6"/>
  <c r="F2018" i="6"/>
  <c r="E2019" i="6"/>
  <c r="F2019" i="6"/>
  <c r="E2020" i="6"/>
  <c r="F2020" i="6"/>
  <c r="E2021" i="6"/>
  <c r="F2021" i="6"/>
  <c r="E2022" i="6"/>
  <c r="F2022" i="6"/>
  <c r="E2023" i="6"/>
  <c r="F2023" i="6"/>
  <c r="E2024" i="6"/>
  <c r="F2024" i="6"/>
  <c r="E2025" i="6"/>
  <c r="F2025" i="6"/>
  <c r="E2026" i="6"/>
  <c r="F2026" i="6"/>
  <c r="E2027" i="6"/>
  <c r="F2027" i="6"/>
  <c r="E2028" i="6"/>
  <c r="F2028" i="6"/>
  <c r="E2029" i="6"/>
  <c r="F2029" i="6"/>
  <c r="E2030" i="6"/>
  <c r="F2030" i="6"/>
  <c r="E2031" i="6"/>
  <c r="F2031" i="6"/>
  <c r="E2032" i="6"/>
  <c r="F2032" i="6"/>
  <c r="E2033" i="6"/>
  <c r="F2033" i="6"/>
  <c r="E2034" i="6"/>
  <c r="F2034" i="6"/>
  <c r="E2035" i="6"/>
  <c r="F2035" i="6"/>
  <c r="E2036" i="6"/>
  <c r="F2036" i="6"/>
  <c r="E2037" i="6"/>
  <c r="F2037" i="6"/>
  <c r="E2038" i="6"/>
  <c r="F2038" i="6"/>
  <c r="E2039" i="6"/>
  <c r="F2039" i="6"/>
  <c r="E2040" i="6"/>
  <c r="F2040" i="6"/>
  <c r="E2041" i="6"/>
  <c r="F2041" i="6"/>
  <c r="E2042" i="6"/>
  <c r="F2042" i="6"/>
  <c r="E2043" i="6"/>
  <c r="F2043" i="6"/>
  <c r="E2044" i="6"/>
  <c r="F2044" i="6"/>
  <c r="E2045" i="6"/>
  <c r="F2045" i="6"/>
  <c r="E2046" i="6"/>
  <c r="F2046" i="6"/>
  <c r="E2047" i="6"/>
  <c r="F2047" i="6"/>
  <c r="E2048" i="6"/>
  <c r="F2048" i="6"/>
  <c r="E2049" i="6"/>
  <c r="F2049" i="6"/>
  <c r="E2050" i="6"/>
  <c r="F2050" i="6"/>
  <c r="E2051" i="6"/>
  <c r="F2051" i="6"/>
  <c r="E2052" i="6"/>
  <c r="F2052" i="6"/>
  <c r="E2053" i="6"/>
  <c r="F2053" i="6"/>
  <c r="E2054" i="6"/>
  <c r="F2054" i="6"/>
  <c r="E2055" i="6"/>
  <c r="F2055" i="6"/>
  <c r="E2056" i="6"/>
  <c r="F2056" i="6"/>
  <c r="E2057" i="6"/>
  <c r="F2057" i="6"/>
  <c r="E2058" i="6"/>
  <c r="F2058" i="6"/>
  <c r="E2059" i="6"/>
  <c r="F2059" i="6"/>
  <c r="E2060" i="6"/>
  <c r="F2060" i="6"/>
  <c r="E2061" i="6"/>
  <c r="F2061" i="6"/>
  <c r="E2062" i="6"/>
  <c r="F2062" i="6"/>
  <c r="E2063" i="6"/>
  <c r="F2063" i="6"/>
  <c r="E2064" i="6"/>
  <c r="F2064" i="6"/>
  <c r="E2065" i="6"/>
  <c r="F2065" i="6"/>
  <c r="E2066" i="6"/>
  <c r="F2066" i="6"/>
  <c r="E2067" i="6"/>
  <c r="F2067" i="6"/>
  <c r="E2068" i="6"/>
  <c r="F2068" i="6"/>
  <c r="E2069" i="6"/>
  <c r="F2069" i="6"/>
  <c r="E2070" i="6"/>
  <c r="F2070" i="6"/>
  <c r="E2071" i="6"/>
  <c r="F2071" i="6"/>
  <c r="E2072" i="6"/>
  <c r="F2072" i="6"/>
  <c r="E2073" i="6"/>
  <c r="F2073" i="6"/>
  <c r="E2074" i="6"/>
  <c r="F2074" i="6"/>
  <c r="E2075" i="6"/>
  <c r="F2075" i="6"/>
  <c r="E2076" i="6"/>
  <c r="F2076" i="6"/>
  <c r="E2077" i="6"/>
  <c r="F2077" i="6"/>
  <c r="E2078" i="6"/>
  <c r="F2078" i="6"/>
  <c r="E2079" i="6"/>
  <c r="F2079" i="6"/>
  <c r="E2080" i="6"/>
  <c r="F2080" i="6"/>
  <c r="E2081" i="6"/>
  <c r="F2081" i="6"/>
  <c r="E2082" i="6"/>
  <c r="F2082" i="6"/>
  <c r="E2083" i="6"/>
  <c r="F2083" i="6"/>
  <c r="E2084" i="6"/>
  <c r="F2084" i="6"/>
  <c r="E2085" i="6"/>
  <c r="F2085" i="6"/>
  <c r="E2086" i="6"/>
  <c r="F2086" i="6"/>
  <c r="E2087" i="6"/>
  <c r="F2087" i="6"/>
  <c r="E2088" i="6"/>
  <c r="F2088" i="6"/>
  <c r="E2089" i="6"/>
  <c r="F2089" i="6"/>
  <c r="E2090" i="6"/>
  <c r="F2090" i="6"/>
  <c r="E2091" i="6"/>
  <c r="F2091" i="6"/>
  <c r="E2092" i="6"/>
  <c r="F2092" i="6"/>
  <c r="E2093" i="6"/>
  <c r="F2093" i="6"/>
  <c r="E2094" i="6"/>
  <c r="F2094" i="6"/>
  <c r="E2095" i="6"/>
  <c r="F2095" i="6"/>
  <c r="E2096" i="6"/>
  <c r="F2096" i="6"/>
  <c r="E2097" i="6"/>
  <c r="F2097" i="6"/>
  <c r="E2098" i="6"/>
  <c r="F2098" i="6"/>
  <c r="E2099" i="6"/>
  <c r="F2099" i="6"/>
  <c r="E2100" i="6"/>
  <c r="F2100" i="6"/>
  <c r="E2101" i="6"/>
  <c r="F2101" i="6"/>
  <c r="E2102" i="6"/>
  <c r="F2102" i="6"/>
  <c r="E2103" i="6"/>
  <c r="F2103" i="6"/>
  <c r="E2104" i="6"/>
  <c r="F2104" i="6"/>
  <c r="E2105" i="6"/>
  <c r="F2105" i="6"/>
  <c r="E2106" i="6"/>
  <c r="F2106" i="6"/>
  <c r="E2107" i="6"/>
  <c r="F2107" i="6"/>
  <c r="E2108" i="6"/>
  <c r="F2108" i="6"/>
  <c r="E2109" i="6"/>
  <c r="F2109" i="6"/>
  <c r="E2110" i="6"/>
  <c r="F2110" i="6"/>
  <c r="E2111" i="6"/>
  <c r="F2111" i="6"/>
  <c r="E2112" i="6"/>
  <c r="F2112" i="6"/>
  <c r="E2113" i="6"/>
  <c r="F2113" i="6"/>
  <c r="E2114" i="6"/>
  <c r="F2114" i="6"/>
  <c r="E2115" i="6"/>
  <c r="F2115" i="6"/>
  <c r="E2116" i="6"/>
  <c r="F2116" i="6"/>
  <c r="E2117" i="6"/>
  <c r="F2117" i="6"/>
  <c r="E2118" i="6"/>
  <c r="F2118" i="6"/>
  <c r="E2119" i="6"/>
  <c r="F2119" i="6"/>
  <c r="E2120" i="6"/>
  <c r="F2120" i="6"/>
  <c r="E2121" i="6"/>
  <c r="F2121" i="6"/>
  <c r="E2122" i="6"/>
  <c r="F2122" i="6"/>
  <c r="E2123" i="6"/>
  <c r="F2123" i="6"/>
  <c r="E2124" i="6"/>
  <c r="F2124" i="6"/>
  <c r="E2125" i="6"/>
  <c r="F2125" i="6"/>
  <c r="E2126" i="6"/>
  <c r="F2126" i="6"/>
  <c r="E2127" i="6"/>
  <c r="F2127" i="6"/>
  <c r="E2128" i="6"/>
  <c r="F2128" i="6"/>
  <c r="E2129" i="6"/>
  <c r="F2129" i="6"/>
  <c r="E2130" i="6"/>
  <c r="F2130" i="6"/>
  <c r="E2131" i="6"/>
  <c r="F2131" i="6"/>
  <c r="E2132" i="6"/>
  <c r="F2132" i="6"/>
  <c r="E2133" i="6"/>
  <c r="F2133" i="6"/>
  <c r="E2134" i="6"/>
  <c r="F2134" i="6"/>
  <c r="E2135" i="6"/>
  <c r="F2135" i="6"/>
  <c r="E2136" i="6"/>
  <c r="F2136" i="6"/>
  <c r="E2137" i="6"/>
  <c r="F2137" i="6"/>
  <c r="E2138" i="6"/>
  <c r="F2138" i="6"/>
  <c r="E2139" i="6"/>
  <c r="F2139" i="6"/>
  <c r="E2140" i="6"/>
  <c r="F2140" i="6"/>
  <c r="E2141" i="6"/>
  <c r="F2141" i="6"/>
  <c r="E2142" i="6"/>
  <c r="F2142" i="6"/>
  <c r="E2143" i="6"/>
  <c r="F2143" i="6"/>
  <c r="E2144" i="6"/>
  <c r="F2144" i="6"/>
  <c r="E2145" i="6"/>
  <c r="F2145" i="6"/>
  <c r="E2146" i="6"/>
  <c r="F2146" i="6"/>
  <c r="E2147" i="6"/>
  <c r="F2147" i="6"/>
  <c r="E2148" i="6"/>
  <c r="F2148" i="6"/>
  <c r="E2149" i="6"/>
  <c r="F2149" i="6"/>
  <c r="E2150" i="6"/>
  <c r="F2150" i="6"/>
  <c r="E2151" i="6"/>
  <c r="F2151" i="6"/>
  <c r="E2152" i="6"/>
  <c r="F2152" i="6"/>
  <c r="E2153" i="6"/>
  <c r="F2153" i="6"/>
  <c r="E2154" i="6"/>
  <c r="F2154" i="6"/>
  <c r="E2155" i="6"/>
  <c r="F2155" i="6"/>
  <c r="E2156" i="6"/>
  <c r="F2156" i="6"/>
  <c r="E2157" i="6"/>
  <c r="F2157" i="6"/>
  <c r="E2158" i="6"/>
  <c r="F2158" i="6"/>
  <c r="E2159" i="6"/>
  <c r="F2159" i="6"/>
  <c r="E2160" i="6"/>
  <c r="F2160" i="6"/>
  <c r="E2161" i="6"/>
  <c r="F2161" i="6"/>
  <c r="E2162" i="6"/>
  <c r="F2162" i="6"/>
  <c r="E2163" i="6"/>
  <c r="F2163" i="6"/>
  <c r="E2164" i="6"/>
  <c r="F2164" i="6"/>
  <c r="E2165" i="6"/>
  <c r="F2165" i="6"/>
  <c r="E2166" i="6"/>
  <c r="F2166" i="6"/>
  <c r="E2167" i="6"/>
  <c r="F2167" i="6"/>
  <c r="E2168" i="6"/>
  <c r="F2168" i="6"/>
  <c r="E2169" i="6"/>
  <c r="F2169" i="6"/>
  <c r="E2170" i="6"/>
  <c r="F2170" i="6"/>
  <c r="E2171" i="6"/>
  <c r="F2171" i="6"/>
  <c r="E2172" i="6"/>
  <c r="F2172" i="6"/>
  <c r="E2173" i="6"/>
  <c r="F2173" i="6"/>
  <c r="E2174" i="6"/>
  <c r="F2174" i="6"/>
  <c r="E2175" i="6"/>
  <c r="F2175" i="6"/>
  <c r="E2176" i="6"/>
  <c r="F2176" i="6"/>
  <c r="E2177" i="6"/>
  <c r="F2177" i="6"/>
  <c r="E2178" i="6"/>
  <c r="F2178" i="6"/>
  <c r="E2179" i="6"/>
  <c r="F2179" i="6"/>
  <c r="E2180" i="6"/>
  <c r="F2180" i="6"/>
  <c r="E2181" i="6"/>
  <c r="F2181" i="6"/>
  <c r="E2182" i="6"/>
  <c r="F2182" i="6"/>
  <c r="E2183" i="6"/>
  <c r="F2183" i="6"/>
  <c r="E2184" i="6"/>
  <c r="F2184" i="6"/>
  <c r="E2185" i="6"/>
  <c r="F2185" i="6"/>
  <c r="E2186" i="6"/>
  <c r="F2186" i="6"/>
  <c r="E2187" i="6"/>
  <c r="F2187" i="6"/>
  <c r="E2188" i="6"/>
  <c r="F2188" i="6"/>
  <c r="E2189" i="6"/>
  <c r="F2189" i="6"/>
  <c r="E2190" i="6"/>
  <c r="F2190" i="6"/>
  <c r="E2191" i="6"/>
  <c r="F2191" i="6"/>
  <c r="E2192" i="6"/>
  <c r="F2192" i="6"/>
  <c r="E2193" i="6"/>
  <c r="F2193" i="6"/>
  <c r="E2194" i="6"/>
  <c r="F2194" i="6"/>
  <c r="E2195" i="6"/>
  <c r="F2195" i="6"/>
  <c r="E2196" i="6"/>
  <c r="F2196" i="6"/>
  <c r="E2197" i="6"/>
  <c r="F2197" i="6"/>
  <c r="E2198" i="6"/>
  <c r="F2198" i="6"/>
  <c r="E2199" i="6"/>
  <c r="F2199" i="6"/>
  <c r="E2200" i="6"/>
  <c r="F2200" i="6"/>
  <c r="E2201" i="6"/>
  <c r="F2201" i="6"/>
  <c r="E2202" i="6"/>
  <c r="F2202" i="6"/>
  <c r="E2203" i="6"/>
  <c r="F2203" i="6"/>
  <c r="E2204" i="6"/>
  <c r="F2204" i="6"/>
  <c r="E2205" i="6"/>
  <c r="F2205" i="6"/>
  <c r="E2206" i="6"/>
  <c r="F2206" i="6"/>
  <c r="E2207" i="6"/>
  <c r="F2207" i="6"/>
  <c r="E2208" i="6"/>
  <c r="F2208" i="6"/>
  <c r="E2209" i="6"/>
  <c r="F2209" i="6"/>
  <c r="E2210" i="6"/>
  <c r="F2210" i="6"/>
  <c r="E2211" i="6"/>
  <c r="F2211" i="6"/>
  <c r="E2212" i="6"/>
  <c r="F2212" i="6"/>
  <c r="E2213" i="6"/>
  <c r="F2213" i="6"/>
  <c r="E2214" i="6"/>
  <c r="F2214" i="6"/>
  <c r="E2215" i="6"/>
  <c r="F2215" i="6"/>
  <c r="E2216" i="6"/>
  <c r="F2216" i="6"/>
  <c r="E2217" i="6"/>
  <c r="F2217" i="6"/>
  <c r="E2218" i="6"/>
  <c r="F2218" i="6"/>
  <c r="E2219" i="6"/>
  <c r="F2219" i="6"/>
  <c r="E2220" i="6"/>
  <c r="F2220" i="6"/>
  <c r="E2221" i="6"/>
  <c r="F2221" i="6"/>
  <c r="E2222" i="6"/>
  <c r="F2222" i="6"/>
  <c r="E2223" i="6"/>
  <c r="F2223" i="6"/>
  <c r="E2224" i="6"/>
  <c r="F2224" i="6"/>
  <c r="E2225" i="6"/>
  <c r="F2225" i="6"/>
  <c r="E2226" i="6"/>
  <c r="F2226" i="6"/>
  <c r="E2227" i="6"/>
  <c r="F2227" i="6"/>
  <c r="E2228" i="6"/>
  <c r="F2228" i="6"/>
  <c r="E2229" i="6"/>
  <c r="F2229" i="6"/>
  <c r="E2230" i="6"/>
  <c r="F2230" i="6"/>
  <c r="E2231" i="6"/>
  <c r="F2231" i="6"/>
  <c r="E2232" i="6"/>
  <c r="F2232" i="6"/>
  <c r="E2233" i="6"/>
  <c r="F2233" i="6"/>
  <c r="E2234" i="6"/>
  <c r="F2234" i="6"/>
  <c r="E2235" i="6"/>
  <c r="F2235" i="6"/>
  <c r="E2236" i="6"/>
  <c r="F2236" i="6"/>
  <c r="E2237" i="6"/>
  <c r="F2237" i="6"/>
  <c r="E2238" i="6"/>
  <c r="F2238" i="6"/>
  <c r="E2239" i="6"/>
  <c r="F2239" i="6"/>
  <c r="E2240" i="6"/>
  <c r="F2240" i="6"/>
  <c r="E2241" i="6"/>
  <c r="F2241" i="6"/>
  <c r="E2242" i="6"/>
  <c r="F2242" i="6"/>
  <c r="E2243" i="6"/>
  <c r="F2243" i="6"/>
  <c r="E2244" i="6"/>
  <c r="F2244" i="6"/>
  <c r="E2245" i="6"/>
  <c r="F2245" i="6"/>
  <c r="E2246" i="6"/>
  <c r="F2246" i="6"/>
  <c r="E2247" i="6"/>
  <c r="F2247" i="6"/>
  <c r="E2248" i="6"/>
  <c r="F2248" i="6"/>
  <c r="E2249" i="6"/>
  <c r="F2249" i="6"/>
  <c r="E2250" i="6"/>
  <c r="F2250" i="6"/>
  <c r="E2251" i="6"/>
  <c r="F2251" i="6"/>
  <c r="E2252" i="6"/>
  <c r="F2252" i="6"/>
  <c r="E2253" i="6"/>
  <c r="F2253" i="6"/>
  <c r="E2254" i="6"/>
  <c r="F2254" i="6"/>
  <c r="E2255" i="6"/>
  <c r="F2255" i="6"/>
  <c r="E2256" i="6"/>
  <c r="F2256" i="6"/>
  <c r="E2257" i="6"/>
  <c r="F2257" i="6"/>
  <c r="E2258" i="6"/>
  <c r="F2258" i="6"/>
  <c r="E2259" i="6"/>
  <c r="F2259" i="6"/>
  <c r="E2260" i="6"/>
  <c r="F2260" i="6"/>
  <c r="E2261" i="6"/>
  <c r="F2261" i="6"/>
  <c r="E2262" i="6"/>
  <c r="F2262" i="6"/>
  <c r="E2263" i="6"/>
  <c r="F2263" i="6"/>
  <c r="E2264" i="6"/>
  <c r="F2264" i="6"/>
  <c r="E2265" i="6"/>
  <c r="F2265" i="6"/>
  <c r="E2266" i="6"/>
  <c r="F2266" i="6"/>
  <c r="E2267" i="6"/>
  <c r="F2267" i="6"/>
  <c r="E2268" i="6"/>
  <c r="F2268" i="6"/>
  <c r="E2269" i="6"/>
  <c r="F2269" i="6"/>
  <c r="E2270" i="6"/>
  <c r="F2270" i="6"/>
  <c r="E2271" i="6"/>
  <c r="F2271" i="6"/>
  <c r="E2272" i="6"/>
  <c r="F2272" i="6"/>
  <c r="E2273" i="6"/>
  <c r="F2273" i="6"/>
  <c r="E2274" i="6"/>
  <c r="F2274" i="6"/>
  <c r="E2275" i="6"/>
  <c r="F2275" i="6"/>
  <c r="E2276" i="6"/>
  <c r="F2276" i="6"/>
  <c r="E2277" i="6"/>
  <c r="F2277" i="6"/>
  <c r="E2278" i="6"/>
  <c r="F2278" i="6"/>
  <c r="E2279" i="6"/>
  <c r="F2279" i="6"/>
  <c r="E2280" i="6"/>
  <c r="F2280" i="6"/>
  <c r="E2281" i="6"/>
  <c r="F2281" i="6"/>
  <c r="E2282" i="6"/>
  <c r="F2282" i="6"/>
  <c r="E2283" i="6"/>
  <c r="F2283" i="6"/>
  <c r="E2284" i="6"/>
  <c r="F2284" i="6"/>
  <c r="E2285" i="6"/>
  <c r="F2285" i="6"/>
  <c r="E2286" i="6"/>
  <c r="F2286" i="6"/>
  <c r="E2287" i="6"/>
  <c r="F2287" i="6"/>
  <c r="E2288" i="6"/>
  <c r="F2288" i="6"/>
  <c r="E2289" i="6"/>
  <c r="F2289" i="6"/>
  <c r="E2290" i="6"/>
  <c r="F2290" i="6"/>
  <c r="E2291" i="6"/>
  <c r="F2291" i="6"/>
  <c r="E2292" i="6"/>
  <c r="F2292" i="6"/>
  <c r="E2293" i="6"/>
  <c r="F2293" i="6"/>
  <c r="E2294" i="6"/>
  <c r="F2294" i="6"/>
  <c r="E2295" i="6"/>
  <c r="F2295" i="6"/>
  <c r="E2296" i="6"/>
  <c r="F2296" i="6"/>
  <c r="E2297" i="6"/>
  <c r="F2297" i="6"/>
  <c r="E2298" i="6"/>
  <c r="F2298" i="6"/>
  <c r="E2299" i="6"/>
  <c r="F2299" i="6"/>
  <c r="E2300" i="6"/>
  <c r="F2300" i="6"/>
  <c r="E2301" i="6"/>
  <c r="F2301" i="6"/>
  <c r="E2302" i="6"/>
  <c r="F2302" i="6"/>
  <c r="E2303" i="6"/>
  <c r="F2303" i="6"/>
  <c r="E2304" i="6"/>
  <c r="F2304" i="6"/>
  <c r="E2305" i="6"/>
  <c r="F2305" i="6"/>
  <c r="E2306" i="6"/>
  <c r="F2306" i="6"/>
  <c r="E2307" i="6"/>
  <c r="F2307" i="6"/>
  <c r="E2308" i="6"/>
  <c r="F2308" i="6"/>
  <c r="E2309" i="6"/>
  <c r="F2309" i="6"/>
  <c r="E2310" i="6"/>
  <c r="F2310" i="6"/>
  <c r="E2311" i="6"/>
  <c r="F2311" i="6"/>
  <c r="E2312" i="6"/>
  <c r="F2312" i="6"/>
  <c r="E2313" i="6"/>
  <c r="F2313" i="6"/>
  <c r="E2314" i="6"/>
  <c r="F2314" i="6"/>
  <c r="E2315" i="6"/>
  <c r="F2315" i="6"/>
  <c r="E2316" i="6"/>
  <c r="F2316" i="6"/>
  <c r="E2317" i="6"/>
  <c r="F2317" i="6"/>
  <c r="E2318" i="6"/>
  <c r="F2318" i="6"/>
  <c r="E2319" i="6"/>
  <c r="F2319" i="6"/>
  <c r="E2320" i="6"/>
  <c r="F2320" i="6"/>
  <c r="E2321" i="6"/>
  <c r="F2321" i="6"/>
  <c r="E2322" i="6"/>
  <c r="F2322" i="6"/>
  <c r="E2323" i="6"/>
  <c r="F2323" i="6"/>
  <c r="E2324" i="6"/>
  <c r="F2324" i="6"/>
  <c r="E2325" i="6"/>
  <c r="F2325" i="6"/>
  <c r="E2326" i="6"/>
  <c r="F2326" i="6"/>
  <c r="E2327" i="6"/>
  <c r="F2327" i="6"/>
  <c r="E2328" i="6"/>
  <c r="F2328" i="6"/>
  <c r="E2329" i="6"/>
  <c r="F2329" i="6"/>
  <c r="E2330" i="6"/>
  <c r="F2330" i="6"/>
  <c r="E2331" i="6"/>
  <c r="F2331" i="6"/>
  <c r="E2332" i="6"/>
  <c r="F2332" i="6"/>
  <c r="E2333" i="6"/>
  <c r="F2333" i="6"/>
  <c r="E2334" i="6"/>
  <c r="F2334" i="6"/>
  <c r="E2335" i="6"/>
  <c r="F2335" i="6"/>
  <c r="E2336" i="6"/>
  <c r="F2336" i="6"/>
  <c r="E2337" i="6"/>
  <c r="F2337" i="6"/>
  <c r="E2338" i="6"/>
  <c r="F2338" i="6"/>
  <c r="E2339" i="6"/>
  <c r="F2339" i="6"/>
  <c r="E2340" i="6"/>
  <c r="F2340" i="6"/>
  <c r="E2341" i="6"/>
  <c r="F2341" i="6"/>
  <c r="E2342" i="6"/>
  <c r="F2342" i="6"/>
  <c r="E2343" i="6"/>
  <c r="F2343" i="6"/>
  <c r="E2344" i="6"/>
  <c r="F2344" i="6"/>
  <c r="E2345" i="6"/>
  <c r="F2345" i="6"/>
  <c r="E2346" i="6"/>
  <c r="F2346" i="6"/>
  <c r="E2347" i="6"/>
  <c r="F2347" i="6"/>
  <c r="E2348" i="6"/>
  <c r="F2348" i="6"/>
  <c r="E2349" i="6"/>
  <c r="F2349" i="6"/>
  <c r="E2350" i="6"/>
  <c r="F2350" i="6"/>
  <c r="E2351" i="6"/>
  <c r="F2351" i="6"/>
  <c r="E2352" i="6"/>
  <c r="F2352" i="6"/>
  <c r="E2353" i="6"/>
  <c r="F2353" i="6"/>
  <c r="E2354" i="6"/>
  <c r="F2354" i="6"/>
  <c r="E2355" i="6"/>
  <c r="F2355" i="6"/>
  <c r="E2356" i="6"/>
  <c r="F2356" i="6"/>
  <c r="E2357" i="6"/>
  <c r="F2357" i="6"/>
  <c r="E2358" i="6"/>
  <c r="F2358" i="6"/>
  <c r="E2359" i="6"/>
  <c r="F2359" i="6"/>
  <c r="E2360" i="6"/>
  <c r="F2360" i="6"/>
  <c r="E2361" i="6"/>
  <c r="F2361" i="6"/>
  <c r="E2362" i="6"/>
  <c r="F2362" i="6"/>
  <c r="E2363" i="6"/>
  <c r="F2363" i="6"/>
  <c r="E2364" i="6"/>
  <c r="F2364" i="6"/>
  <c r="E2365" i="6"/>
  <c r="F2365" i="6"/>
  <c r="E2366" i="6"/>
  <c r="F2366" i="6"/>
  <c r="E2367" i="6"/>
  <c r="F2367" i="6"/>
  <c r="E2368" i="6"/>
  <c r="F2368" i="6"/>
  <c r="E2369" i="6"/>
  <c r="F2369" i="6"/>
  <c r="E2370" i="6"/>
  <c r="F2370" i="6"/>
  <c r="E2371" i="6"/>
  <c r="F2371" i="6"/>
  <c r="E2372" i="6"/>
  <c r="F2372" i="6"/>
  <c r="E2373" i="6"/>
  <c r="F2373" i="6"/>
  <c r="E2374" i="6"/>
  <c r="F2374" i="6"/>
  <c r="E2375" i="6"/>
  <c r="F2375" i="6"/>
  <c r="E2376" i="6"/>
  <c r="F2376" i="6"/>
  <c r="E2377" i="6"/>
  <c r="F2377" i="6"/>
  <c r="E2378" i="6"/>
  <c r="F2378" i="6"/>
  <c r="E2379" i="6"/>
  <c r="F2379" i="6"/>
  <c r="E2380" i="6"/>
  <c r="F2380" i="6"/>
  <c r="E2381" i="6"/>
  <c r="F2381" i="6"/>
  <c r="E2382" i="6"/>
  <c r="F2382" i="6"/>
  <c r="E2383" i="6"/>
  <c r="F2383" i="6"/>
  <c r="E2384" i="6"/>
  <c r="F2384" i="6"/>
  <c r="E2385" i="6"/>
  <c r="F2385" i="6"/>
  <c r="E2386" i="6"/>
  <c r="F2386" i="6"/>
  <c r="E2387" i="6"/>
  <c r="F2387" i="6"/>
  <c r="E2388" i="6"/>
  <c r="F2388" i="6"/>
  <c r="E2389" i="6"/>
  <c r="F2389" i="6"/>
  <c r="E2390" i="6"/>
  <c r="F2390" i="6"/>
  <c r="E2391" i="6"/>
  <c r="F2391" i="6"/>
  <c r="E2392" i="6"/>
  <c r="F2392" i="6"/>
  <c r="E2393" i="6"/>
  <c r="F2393" i="6"/>
  <c r="E2394" i="6"/>
  <c r="F2394" i="6"/>
  <c r="E2395" i="6"/>
  <c r="F2395" i="6"/>
  <c r="E2396" i="6"/>
  <c r="F2396" i="6"/>
  <c r="E2397" i="6"/>
  <c r="F2397" i="6"/>
  <c r="E2398" i="6"/>
  <c r="F2398" i="6"/>
  <c r="E2399" i="6"/>
  <c r="F2399" i="6"/>
  <c r="E2400" i="6"/>
  <c r="F2400" i="6"/>
  <c r="E2401" i="6"/>
  <c r="F2401" i="6"/>
  <c r="E2402" i="6"/>
  <c r="F2402" i="6"/>
  <c r="E2403" i="6"/>
  <c r="F2403" i="6"/>
  <c r="E2404" i="6"/>
  <c r="F2404" i="6"/>
  <c r="E2405" i="6"/>
  <c r="F2405" i="6"/>
  <c r="E2406" i="6"/>
  <c r="F2406" i="6"/>
  <c r="E2407" i="6"/>
  <c r="F2407" i="6"/>
  <c r="E2408" i="6"/>
  <c r="F2408" i="6"/>
  <c r="E2409" i="6"/>
  <c r="F2409" i="6"/>
  <c r="E2410" i="6"/>
  <c r="F2410" i="6"/>
  <c r="E2411" i="6"/>
  <c r="F2411" i="6"/>
  <c r="E2412" i="6"/>
  <c r="F2412" i="6"/>
  <c r="E2413" i="6"/>
  <c r="F2413" i="6"/>
  <c r="E2414" i="6"/>
  <c r="F2414" i="6"/>
  <c r="E2415" i="6"/>
  <c r="F2415" i="6"/>
  <c r="E2416" i="6"/>
  <c r="F2416" i="6"/>
  <c r="E2417" i="6"/>
  <c r="F2417" i="6"/>
  <c r="E2418" i="6"/>
  <c r="F2418" i="6"/>
  <c r="E2419" i="6"/>
  <c r="F2419" i="6"/>
  <c r="E2420" i="6"/>
  <c r="F2420" i="6"/>
  <c r="E2421" i="6"/>
  <c r="F2421" i="6"/>
  <c r="E2422" i="6"/>
  <c r="F2422" i="6"/>
  <c r="E2423" i="6"/>
  <c r="F2423" i="6"/>
  <c r="E2424" i="6"/>
  <c r="F2424" i="6"/>
  <c r="E2425" i="6"/>
  <c r="F2425" i="6"/>
  <c r="E2426" i="6"/>
  <c r="F2426" i="6"/>
  <c r="E2427" i="6"/>
  <c r="F2427" i="6"/>
  <c r="E2428" i="6"/>
  <c r="F2428" i="6"/>
  <c r="E2429" i="6"/>
  <c r="F2429" i="6"/>
  <c r="E2430" i="6"/>
  <c r="F2430" i="6"/>
  <c r="E2431" i="6"/>
  <c r="F2431" i="6"/>
  <c r="E2432" i="6"/>
  <c r="F2432" i="6"/>
  <c r="E2433" i="6"/>
  <c r="F2433" i="6"/>
  <c r="E2434" i="6"/>
  <c r="F2434" i="6"/>
  <c r="E2435" i="6"/>
  <c r="F2435" i="6"/>
  <c r="E2436" i="6"/>
  <c r="F2436" i="6"/>
  <c r="E2437" i="6"/>
  <c r="F2437" i="6"/>
  <c r="E2438" i="6"/>
  <c r="F2438" i="6"/>
  <c r="E2439" i="6"/>
  <c r="F2439" i="6"/>
  <c r="E2440" i="6"/>
  <c r="F2440" i="6"/>
  <c r="E2441" i="6"/>
  <c r="F2441" i="6"/>
  <c r="E2442" i="6"/>
  <c r="F2442" i="6"/>
  <c r="E2443" i="6"/>
  <c r="F2443" i="6"/>
  <c r="E2444" i="6"/>
  <c r="F2444" i="6"/>
  <c r="E2445" i="6"/>
  <c r="F2445" i="6"/>
  <c r="E2446" i="6"/>
  <c r="F2446" i="6"/>
  <c r="E2447" i="6"/>
  <c r="F2447" i="6"/>
  <c r="E2448" i="6"/>
  <c r="F2448" i="6"/>
  <c r="E2449" i="6"/>
  <c r="F2449" i="6"/>
  <c r="E2450" i="6"/>
  <c r="F2450" i="6"/>
  <c r="E2451" i="6"/>
  <c r="F2451" i="6"/>
  <c r="E2452" i="6"/>
  <c r="F2452" i="6"/>
  <c r="E2453" i="6"/>
  <c r="F2453" i="6"/>
  <c r="E2454" i="6"/>
  <c r="F2454" i="6"/>
  <c r="E2455" i="6"/>
  <c r="F2455" i="6"/>
  <c r="E2456" i="6"/>
  <c r="F2456" i="6"/>
  <c r="E2457" i="6"/>
  <c r="F2457" i="6"/>
  <c r="E2458" i="6"/>
  <c r="F2458" i="6"/>
  <c r="E2459" i="6"/>
  <c r="F2459" i="6"/>
  <c r="E2460" i="6"/>
  <c r="F2460" i="6"/>
  <c r="E2461" i="6"/>
  <c r="F2461" i="6"/>
  <c r="E2462" i="6"/>
  <c r="F2462" i="6"/>
  <c r="E2463" i="6"/>
  <c r="F2463" i="6"/>
  <c r="E2464" i="6"/>
  <c r="F2464" i="6"/>
  <c r="E2465" i="6"/>
  <c r="F2465" i="6"/>
  <c r="E2466" i="6"/>
  <c r="F2466" i="6"/>
  <c r="E2467" i="6"/>
  <c r="F2467" i="6"/>
  <c r="E2468" i="6"/>
  <c r="F2468" i="6"/>
  <c r="E2469" i="6"/>
  <c r="F2469" i="6"/>
  <c r="E2470" i="6"/>
  <c r="F2470" i="6"/>
  <c r="E2471" i="6"/>
  <c r="F2471" i="6"/>
  <c r="E2472" i="6"/>
  <c r="F2472" i="6"/>
  <c r="E2473" i="6"/>
  <c r="F2473" i="6"/>
  <c r="E2474" i="6"/>
  <c r="F2474" i="6"/>
  <c r="E2475" i="6"/>
  <c r="F2475" i="6"/>
  <c r="E2476" i="6"/>
  <c r="F2476" i="6"/>
  <c r="E2477" i="6"/>
  <c r="F2477" i="6"/>
  <c r="E2478" i="6"/>
  <c r="F2478" i="6"/>
  <c r="E2479" i="6"/>
  <c r="F2479" i="6"/>
  <c r="E2480" i="6"/>
  <c r="F2480" i="6"/>
  <c r="E2481" i="6"/>
  <c r="F2481" i="6"/>
  <c r="E2482" i="6"/>
  <c r="F2482" i="6"/>
  <c r="E2483" i="6"/>
  <c r="F2483" i="6"/>
  <c r="E2484" i="6"/>
  <c r="F2484" i="6"/>
  <c r="E2485" i="6"/>
  <c r="F2485" i="6"/>
  <c r="E2486" i="6"/>
  <c r="F2486" i="6"/>
  <c r="E2487" i="6"/>
  <c r="F2487" i="6"/>
  <c r="E2488" i="6"/>
  <c r="F2488" i="6"/>
  <c r="E2489" i="6"/>
  <c r="F2489" i="6"/>
  <c r="E2490" i="6"/>
  <c r="F2490" i="6"/>
  <c r="E2491" i="6"/>
  <c r="F2491" i="6"/>
  <c r="E2492" i="6"/>
  <c r="F2492" i="6"/>
  <c r="E2493" i="6"/>
  <c r="F2493" i="6"/>
  <c r="E2494" i="6"/>
  <c r="F2494" i="6"/>
  <c r="E2495" i="6"/>
  <c r="F2495" i="6"/>
  <c r="E2496" i="6"/>
  <c r="F2496" i="6"/>
  <c r="E2497" i="6"/>
  <c r="F2497" i="6"/>
  <c r="E2498" i="6"/>
  <c r="F2498" i="6"/>
  <c r="E2499" i="6"/>
  <c r="F2499" i="6"/>
  <c r="E2500" i="6"/>
  <c r="F2500" i="6"/>
  <c r="E2501" i="6"/>
  <c r="F2501" i="6"/>
  <c r="E2502" i="6"/>
  <c r="F2502" i="6"/>
  <c r="E2503" i="6"/>
  <c r="F2503" i="6"/>
  <c r="E2504" i="6"/>
  <c r="F2504" i="6"/>
  <c r="E2505" i="6"/>
  <c r="F2505" i="6"/>
  <c r="E2506" i="6"/>
  <c r="F2506" i="6"/>
  <c r="E2507" i="6"/>
  <c r="F2507" i="6"/>
  <c r="E2508" i="6"/>
  <c r="F2508" i="6"/>
  <c r="E2509" i="6"/>
  <c r="F2509" i="6"/>
  <c r="E2510" i="6"/>
  <c r="F2510" i="6"/>
  <c r="E2511" i="6"/>
  <c r="F2511" i="6"/>
  <c r="E2512" i="6"/>
  <c r="F2512" i="6"/>
  <c r="E2513" i="6"/>
  <c r="F2513" i="6"/>
  <c r="E2514" i="6"/>
  <c r="F2514" i="6"/>
  <c r="E2515" i="6"/>
  <c r="F2515" i="6"/>
  <c r="E2516" i="6"/>
  <c r="F2516" i="6"/>
  <c r="E2517" i="6"/>
  <c r="F2517" i="6"/>
  <c r="E2518" i="6"/>
  <c r="F2518" i="6"/>
  <c r="E2519" i="6"/>
  <c r="F2519" i="6"/>
  <c r="E2520" i="6"/>
  <c r="F2520" i="6"/>
  <c r="E2521" i="6"/>
  <c r="F2521" i="6"/>
  <c r="E2522" i="6"/>
  <c r="F2522" i="6"/>
  <c r="E2523" i="6"/>
  <c r="F2523" i="6"/>
  <c r="E2524" i="6"/>
  <c r="F2524" i="6"/>
  <c r="E2525" i="6"/>
  <c r="F2525" i="6"/>
  <c r="E2526" i="6"/>
  <c r="F2526" i="6"/>
  <c r="E2527" i="6"/>
  <c r="F2527" i="6"/>
  <c r="E2528" i="6"/>
  <c r="F2528" i="6"/>
  <c r="E2529" i="6"/>
  <c r="F2529" i="6"/>
  <c r="E2530" i="6"/>
  <c r="F2530" i="6"/>
  <c r="E2531" i="6"/>
  <c r="F2531" i="6"/>
  <c r="E2532" i="6"/>
  <c r="F2532" i="6"/>
  <c r="E2533" i="6"/>
  <c r="F2533" i="6"/>
  <c r="E2534" i="6"/>
  <c r="F2534" i="6"/>
  <c r="E2535" i="6"/>
  <c r="F2535" i="6"/>
  <c r="E2536" i="6"/>
  <c r="F2536" i="6"/>
  <c r="E2537" i="6"/>
  <c r="F2537" i="6"/>
  <c r="E2538" i="6"/>
  <c r="F2538" i="6"/>
  <c r="E2539" i="6"/>
  <c r="F2539" i="6"/>
  <c r="E2540" i="6"/>
  <c r="F2540" i="6"/>
  <c r="E2541" i="6"/>
  <c r="F2541" i="6"/>
  <c r="E2542" i="6"/>
  <c r="F2542" i="6"/>
  <c r="E2543" i="6"/>
  <c r="F2543" i="6"/>
  <c r="E2544" i="6"/>
  <c r="F2544" i="6"/>
  <c r="E2545" i="6"/>
  <c r="F2545" i="6"/>
  <c r="E2546" i="6"/>
  <c r="F2546" i="6"/>
  <c r="E2547" i="6"/>
  <c r="F2547" i="6"/>
  <c r="E2548" i="6"/>
  <c r="F2548" i="6"/>
  <c r="E2549" i="6"/>
  <c r="F2549" i="6"/>
  <c r="E2550" i="6"/>
  <c r="F2550" i="6"/>
  <c r="E2551" i="6"/>
  <c r="F2551" i="6"/>
  <c r="E2552" i="6"/>
  <c r="F2552" i="6"/>
  <c r="E2553" i="6"/>
  <c r="F2553" i="6"/>
  <c r="E2554" i="6"/>
  <c r="F2554" i="6"/>
  <c r="E2555" i="6"/>
  <c r="F2555" i="6"/>
  <c r="E2556" i="6"/>
  <c r="F2556" i="6"/>
  <c r="E2557" i="6"/>
  <c r="F2557" i="6"/>
  <c r="E2558" i="6"/>
  <c r="F2558" i="6"/>
  <c r="E2559" i="6"/>
  <c r="F2559" i="6"/>
  <c r="E2560" i="6"/>
  <c r="F2560" i="6"/>
  <c r="E2561" i="6"/>
  <c r="F2561" i="6"/>
  <c r="E2562" i="6"/>
  <c r="F2562" i="6"/>
  <c r="E2563" i="6"/>
  <c r="F2563" i="6"/>
  <c r="E2564" i="6"/>
  <c r="F2564" i="6"/>
  <c r="E2565" i="6"/>
  <c r="F2565" i="6"/>
  <c r="E2566" i="6"/>
  <c r="F2566" i="6"/>
  <c r="E2567" i="6"/>
  <c r="F2567" i="6"/>
  <c r="E2568" i="6"/>
  <c r="F2568" i="6"/>
  <c r="E2569" i="6"/>
  <c r="F2569" i="6"/>
  <c r="E2570" i="6"/>
  <c r="F2570" i="6"/>
  <c r="E2571" i="6"/>
  <c r="F2571" i="6"/>
  <c r="E2572" i="6"/>
  <c r="F2572" i="6"/>
  <c r="E2573" i="6"/>
  <c r="F2573" i="6"/>
  <c r="E2574" i="6"/>
  <c r="F2574" i="6"/>
  <c r="E2575" i="6"/>
  <c r="F2575" i="6"/>
  <c r="E2576" i="6"/>
  <c r="F2576" i="6"/>
  <c r="E2577" i="6"/>
  <c r="F2577" i="6"/>
  <c r="E2578" i="6"/>
  <c r="F2578" i="6"/>
  <c r="E2579" i="6"/>
  <c r="F2579" i="6"/>
  <c r="E2580" i="6"/>
  <c r="F2580" i="6"/>
  <c r="E2581" i="6"/>
  <c r="F2581" i="6"/>
  <c r="E2582" i="6"/>
  <c r="F2582" i="6"/>
  <c r="E2583" i="6"/>
  <c r="F2583" i="6"/>
  <c r="E2584" i="6"/>
  <c r="F2584" i="6"/>
  <c r="E2585" i="6"/>
  <c r="F2585" i="6"/>
  <c r="E2586" i="6"/>
  <c r="F2586" i="6"/>
  <c r="E2587" i="6"/>
  <c r="F2587" i="6"/>
  <c r="E2588" i="6"/>
  <c r="F2588" i="6"/>
  <c r="E2589" i="6"/>
  <c r="F2589" i="6"/>
  <c r="E2590" i="6"/>
  <c r="F2590" i="6"/>
  <c r="E2591" i="6"/>
  <c r="F2591" i="6"/>
  <c r="E2592" i="6"/>
  <c r="F2592" i="6"/>
  <c r="E2593" i="6"/>
  <c r="F2593" i="6"/>
  <c r="E2594" i="6"/>
  <c r="F2594" i="6"/>
  <c r="E2595" i="6"/>
  <c r="F2595" i="6"/>
  <c r="E2596" i="6"/>
  <c r="F2596" i="6"/>
  <c r="E2597" i="6"/>
  <c r="F2597" i="6"/>
  <c r="E2598" i="6"/>
  <c r="F2598" i="6"/>
  <c r="E2599" i="6"/>
  <c r="F2599" i="6"/>
  <c r="E2600" i="6"/>
  <c r="F2600" i="6"/>
  <c r="E2601" i="6"/>
  <c r="F2601" i="6"/>
  <c r="E2602" i="6"/>
  <c r="F2602" i="6"/>
  <c r="E2603" i="6"/>
  <c r="F2603" i="6"/>
  <c r="E2604" i="6"/>
  <c r="F2604" i="6"/>
  <c r="E2605" i="6"/>
  <c r="F2605" i="6"/>
  <c r="E2606" i="6"/>
  <c r="F2606" i="6"/>
  <c r="E2607" i="6"/>
  <c r="F2607" i="6"/>
  <c r="E2608" i="6"/>
  <c r="F2608" i="6"/>
  <c r="E2609" i="6"/>
  <c r="F2609" i="6"/>
  <c r="E2610" i="6"/>
  <c r="F2610" i="6"/>
  <c r="E2611" i="6"/>
  <c r="F2611" i="6"/>
  <c r="E2612" i="6"/>
  <c r="F2612" i="6"/>
  <c r="E2613" i="6"/>
  <c r="F2613" i="6"/>
  <c r="E2614" i="6"/>
  <c r="F2614" i="6"/>
  <c r="E2615" i="6"/>
  <c r="F2615" i="6"/>
  <c r="E2616" i="6"/>
  <c r="F2616" i="6"/>
  <c r="E2617" i="6"/>
  <c r="F2617" i="6"/>
  <c r="E2618" i="6"/>
  <c r="F2618" i="6"/>
  <c r="E2619" i="6"/>
  <c r="F2619" i="6"/>
  <c r="E2620" i="6"/>
  <c r="F2620" i="6"/>
  <c r="E2621" i="6"/>
  <c r="F2621" i="6"/>
  <c r="E2622" i="6"/>
  <c r="F2622" i="6"/>
  <c r="E2623" i="6"/>
  <c r="F2623" i="6"/>
  <c r="E2624" i="6"/>
  <c r="F2624" i="6"/>
  <c r="E2625" i="6"/>
  <c r="F2625" i="6"/>
  <c r="E2626" i="6"/>
  <c r="F2626" i="6"/>
  <c r="E2627" i="6"/>
  <c r="F2627" i="6"/>
  <c r="E2628" i="6"/>
  <c r="F2628" i="6"/>
  <c r="E2629" i="6"/>
  <c r="F2629" i="6"/>
  <c r="E2630" i="6"/>
  <c r="F2630" i="6"/>
  <c r="E2631" i="6"/>
  <c r="F2631" i="6"/>
  <c r="E2632" i="6"/>
  <c r="F2632" i="6"/>
  <c r="E2633" i="6"/>
  <c r="F2633" i="6"/>
  <c r="E2634" i="6"/>
  <c r="F2634" i="6"/>
  <c r="E2635" i="6"/>
  <c r="F2635" i="6"/>
  <c r="E2636" i="6"/>
  <c r="F2636" i="6"/>
  <c r="E2637" i="6"/>
  <c r="F2637" i="6"/>
  <c r="E2638" i="6"/>
  <c r="F2638" i="6"/>
  <c r="E2639" i="6"/>
  <c r="F2639" i="6"/>
  <c r="E2640" i="6"/>
  <c r="F2640" i="6"/>
  <c r="E2641" i="6"/>
  <c r="F2641" i="6"/>
  <c r="E2642" i="6"/>
  <c r="F2642" i="6"/>
  <c r="E2643" i="6"/>
  <c r="F2643" i="6"/>
  <c r="E2644" i="6"/>
  <c r="F2644" i="6"/>
  <c r="E2645" i="6"/>
  <c r="F2645" i="6"/>
  <c r="E2646" i="6"/>
  <c r="F2646" i="6"/>
  <c r="E2647" i="6"/>
  <c r="F2647" i="6"/>
  <c r="E2648" i="6"/>
  <c r="F2648" i="6"/>
  <c r="E2649" i="6"/>
  <c r="F2649" i="6"/>
  <c r="E2650" i="6"/>
  <c r="F2650" i="6"/>
  <c r="E2651" i="6"/>
  <c r="F2651" i="6"/>
  <c r="E2652" i="6"/>
  <c r="F2652" i="6"/>
  <c r="E2653" i="6"/>
  <c r="F2653" i="6"/>
  <c r="E2654" i="6"/>
  <c r="F2654" i="6"/>
  <c r="E2655" i="6"/>
  <c r="F2655" i="6"/>
  <c r="E2656" i="6"/>
  <c r="F2656" i="6"/>
  <c r="E2657" i="6"/>
  <c r="F2657" i="6"/>
  <c r="E2658" i="6"/>
  <c r="F2658" i="6"/>
  <c r="E2659" i="6"/>
  <c r="F2659" i="6"/>
  <c r="E2660" i="6"/>
  <c r="F2660" i="6"/>
  <c r="E2661" i="6"/>
  <c r="F2661" i="6"/>
  <c r="E2662" i="6"/>
  <c r="F2662" i="6"/>
  <c r="E2663" i="6"/>
  <c r="F2663" i="6"/>
  <c r="E2664" i="6"/>
  <c r="F2664" i="6"/>
  <c r="E2665" i="6"/>
  <c r="F2665" i="6"/>
  <c r="E2666" i="6"/>
  <c r="F2666" i="6"/>
  <c r="E2667" i="6"/>
  <c r="F2667" i="6"/>
  <c r="E2668" i="6"/>
  <c r="F2668" i="6"/>
  <c r="E2669" i="6"/>
  <c r="F2669" i="6"/>
  <c r="E2670" i="6"/>
  <c r="F2670" i="6"/>
  <c r="E2671" i="6"/>
  <c r="F2671" i="6"/>
  <c r="E2672" i="6"/>
  <c r="F2672" i="6"/>
  <c r="E2673" i="6"/>
  <c r="F2673" i="6"/>
  <c r="E2674" i="6"/>
  <c r="F2674" i="6"/>
  <c r="E2675" i="6"/>
  <c r="F2675" i="6"/>
  <c r="E2676" i="6"/>
  <c r="F2676" i="6"/>
  <c r="E2677" i="6"/>
  <c r="F2677" i="6"/>
  <c r="E2678" i="6"/>
  <c r="F2678" i="6"/>
  <c r="E2679" i="6"/>
  <c r="F2679" i="6"/>
  <c r="E2680" i="6"/>
  <c r="F2680" i="6"/>
  <c r="E2681" i="6"/>
  <c r="F2681" i="6"/>
  <c r="E2682" i="6"/>
  <c r="F2682" i="6"/>
  <c r="E2683" i="6"/>
  <c r="F2683" i="6"/>
  <c r="E2684" i="6"/>
  <c r="F2684" i="6"/>
  <c r="E2685" i="6"/>
  <c r="F2685" i="6"/>
  <c r="E2686" i="6"/>
  <c r="F2686" i="6"/>
  <c r="E2687" i="6"/>
  <c r="F2687" i="6"/>
  <c r="E2688" i="6"/>
  <c r="F2688" i="6"/>
  <c r="E2689" i="6"/>
  <c r="F2689" i="6"/>
  <c r="E2690" i="6"/>
  <c r="F2690" i="6"/>
  <c r="E2691" i="6"/>
  <c r="F2691" i="6"/>
  <c r="E2692" i="6"/>
  <c r="F2692" i="6"/>
  <c r="E2693" i="6"/>
  <c r="F2693" i="6"/>
  <c r="E2694" i="6"/>
  <c r="F2694" i="6"/>
  <c r="E2695" i="6"/>
  <c r="F2695" i="6"/>
  <c r="E2696" i="6"/>
  <c r="F2696" i="6"/>
  <c r="E2697" i="6"/>
  <c r="F2697" i="6"/>
  <c r="E2698" i="6"/>
  <c r="F2698" i="6"/>
  <c r="E2699" i="6"/>
  <c r="F2699" i="6"/>
  <c r="E2700" i="6"/>
  <c r="F2700" i="6"/>
  <c r="E2701" i="6"/>
  <c r="F2701" i="6"/>
  <c r="E2702" i="6"/>
  <c r="F2702" i="6"/>
  <c r="E2703" i="6"/>
  <c r="F2703" i="6"/>
  <c r="E2704" i="6"/>
  <c r="F2704" i="6"/>
  <c r="E2705" i="6"/>
  <c r="F2705" i="6"/>
  <c r="E2706" i="6"/>
  <c r="F2706" i="6"/>
  <c r="E2707" i="6"/>
  <c r="F2707" i="6"/>
  <c r="E2708" i="6"/>
  <c r="F2708" i="6"/>
  <c r="E2709" i="6"/>
  <c r="F2709" i="6"/>
  <c r="E2710" i="6"/>
  <c r="F2710" i="6"/>
  <c r="E2711" i="6"/>
  <c r="F2711" i="6"/>
  <c r="E2712" i="6"/>
  <c r="F2712" i="6"/>
  <c r="E2713" i="6"/>
  <c r="F2713" i="6"/>
  <c r="E2714" i="6"/>
  <c r="F2714" i="6"/>
  <c r="E2715" i="6"/>
  <c r="F2715" i="6"/>
  <c r="E2716" i="6"/>
  <c r="F2716" i="6"/>
  <c r="E2717" i="6"/>
  <c r="F2717" i="6"/>
  <c r="E2718" i="6"/>
  <c r="F2718" i="6"/>
  <c r="E2719" i="6"/>
  <c r="F2719" i="6"/>
  <c r="E2720" i="6"/>
  <c r="F2720" i="6"/>
  <c r="E2721" i="6"/>
  <c r="F2721" i="6"/>
  <c r="E2722" i="6"/>
  <c r="F2722" i="6"/>
  <c r="E2723" i="6"/>
  <c r="F2723" i="6"/>
  <c r="E2724" i="6"/>
  <c r="F2724" i="6"/>
  <c r="E2725" i="6"/>
  <c r="F2725" i="6"/>
  <c r="E2726" i="6"/>
  <c r="F2726" i="6"/>
  <c r="E2727" i="6"/>
  <c r="F2727" i="6"/>
  <c r="E2728" i="6"/>
  <c r="F2728" i="6"/>
  <c r="E2729" i="6"/>
  <c r="F2729" i="6"/>
  <c r="E2730" i="6"/>
  <c r="F2730" i="6"/>
  <c r="E2731" i="6"/>
  <c r="F2731" i="6"/>
  <c r="E2732" i="6"/>
  <c r="F2732" i="6"/>
  <c r="E2733" i="6"/>
  <c r="F2733" i="6"/>
  <c r="E2734" i="6"/>
  <c r="F2734" i="6"/>
  <c r="E2735" i="6"/>
  <c r="F2735" i="6"/>
  <c r="E2736" i="6"/>
  <c r="F2736" i="6"/>
  <c r="E2737" i="6"/>
  <c r="F2737" i="6"/>
  <c r="E2738" i="6"/>
  <c r="F2738" i="6"/>
  <c r="E2739" i="6"/>
  <c r="F2739" i="6"/>
  <c r="E2740" i="6"/>
  <c r="F2740" i="6"/>
  <c r="E2741" i="6"/>
  <c r="F2741" i="6"/>
  <c r="E2742" i="6"/>
  <c r="F2742" i="6"/>
  <c r="E2743" i="6"/>
  <c r="F2743" i="6"/>
  <c r="E2744" i="6"/>
  <c r="F2744" i="6"/>
  <c r="E2745" i="6"/>
  <c r="F2745" i="6"/>
  <c r="E2746" i="6"/>
  <c r="F2746" i="6"/>
  <c r="E2747" i="6"/>
  <c r="F2747" i="6"/>
  <c r="E2748" i="6"/>
  <c r="F2748" i="6"/>
  <c r="E2749" i="6"/>
  <c r="F2749" i="6"/>
  <c r="E2750" i="6"/>
  <c r="F2750" i="6"/>
  <c r="E2751" i="6"/>
  <c r="F2751" i="6"/>
  <c r="E2752" i="6"/>
  <c r="F2752" i="6"/>
  <c r="E2753" i="6"/>
  <c r="F2753" i="6"/>
  <c r="E2754" i="6"/>
  <c r="F2754" i="6"/>
  <c r="E2755" i="6"/>
  <c r="F2755" i="6"/>
  <c r="E2756" i="6"/>
  <c r="F2756" i="6"/>
  <c r="E2757" i="6"/>
  <c r="F2757" i="6"/>
  <c r="E2758" i="6"/>
  <c r="F2758" i="6"/>
  <c r="E2759" i="6"/>
  <c r="F2759" i="6"/>
  <c r="E2760" i="6"/>
  <c r="F2760" i="6"/>
  <c r="E2761" i="6"/>
  <c r="F2761" i="6"/>
  <c r="E2762" i="6"/>
  <c r="F2762" i="6"/>
  <c r="E2763" i="6"/>
  <c r="F2763" i="6"/>
  <c r="E2764" i="6"/>
  <c r="F2764" i="6"/>
  <c r="E2765" i="6"/>
  <c r="F2765" i="6"/>
  <c r="E2766" i="6"/>
  <c r="F2766" i="6"/>
  <c r="E2767" i="6"/>
  <c r="F2767" i="6"/>
  <c r="E2768" i="6"/>
  <c r="F2768" i="6"/>
  <c r="E2769" i="6"/>
  <c r="F2769" i="6"/>
  <c r="E2770" i="6"/>
  <c r="F2770" i="6"/>
  <c r="E2771" i="6"/>
  <c r="F2771" i="6"/>
  <c r="E2772" i="6"/>
  <c r="F2772" i="6"/>
  <c r="E2773" i="6"/>
  <c r="F2773" i="6"/>
  <c r="E2774" i="6"/>
  <c r="F2774" i="6"/>
  <c r="E2775" i="6"/>
  <c r="F2775" i="6"/>
  <c r="E2776" i="6"/>
  <c r="F2776" i="6"/>
  <c r="E2777" i="6"/>
  <c r="F2777" i="6"/>
  <c r="E2778" i="6"/>
  <c r="F2778" i="6"/>
  <c r="E2779" i="6"/>
  <c r="F2779" i="6"/>
  <c r="E2780" i="6"/>
  <c r="F2780" i="6"/>
  <c r="E2781" i="6"/>
  <c r="F2781" i="6"/>
  <c r="E2782" i="6"/>
  <c r="F2782" i="6"/>
  <c r="E2783" i="6"/>
  <c r="F2783" i="6"/>
  <c r="E2784" i="6"/>
  <c r="F2784" i="6"/>
  <c r="E2785" i="6"/>
  <c r="F2785" i="6"/>
  <c r="E2786" i="6"/>
  <c r="F2786" i="6"/>
  <c r="E2787" i="6"/>
  <c r="F2787" i="6"/>
  <c r="E2788" i="6"/>
  <c r="F2788" i="6"/>
  <c r="E2789" i="6"/>
  <c r="F2789" i="6"/>
  <c r="E2790" i="6"/>
  <c r="F2790" i="6"/>
  <c r="E2791" i="6"/>
  <c r="F2791" i="6"/>
  <c r="E2792" i="6"/>
  <c r="F2792" i="6"/>
  <c r="E2793" i="6"/>
  <c r="F2793" i="6"/>
  <c r="E2794" i="6"/>
  <c r="F2794" i="6"/>
  <c r="E2795" i="6"/>
  <c r="F2795" i="6"/>
  <c r="E2796" i="6"/>
  <c r="F2796" i="6"/>
  <c r="E2797" i="6"/>
  <c r="F2797" i="6"/>
  <c r="E2798" i="6"/>
  <c r="F2798" i="6"/>
  <c r="E2799" i="6"/>
  <c r="F2799" i="6"/>
  <c r="E2800" i="6"/>
  <c r="F2800" i="6"/>
  <c r="E2801" i="6"/>
  <c r="F2801" i="6"/>
  <c r="E2802" i="6"/>
  <c r="F2802" i="6"/>
  <c r="E2803" i="6"/>
  <c r="F2803" i="6"/>
  <c r="E2804" i="6"/>
  <c r="F2804" i="6"/>
  <c r="E2805" i="6"/>
  <c r="F2805" i="6"/>
  <c r="E2806" i="6"/>
  <c r="F2806" i="6"/>
  <c r="E2807" i="6"/>
  <c r="F2807" i="6"/>
  <c r="E2808" i="6"/>
  <c r="F2808" i="6"/>
  <c r="E2809" i="6"/>
  <c r="F2809" i="6"/>
  <c r="E2810" i="6"/>
  <c r="F2810" i="6"/>
  <c r="E2811" i="6"/>
  <c r="F2811" i="6"/>
  <c r="E2812" i="6"/>
  <c r="F2812" i="6"/>
  <c r="E2813" i="6"/>
  <c r="F2813" i="6"/>
  <c r="E2814" i="6"/>
  <c r="F2814" i="6"/>
  <c r="E2815" i="6"/>
  <c r="F2815" i="6"/>
  <c r="E2816" i="6"/>
  <c r="F2816" i="6"/>
  <c r="E2817" i="6"/>
  <c r="F2817" i="6"/>
  <c r="E2818" i="6"/>
  <c r="F2818" i="6"/>
  <c r="E2819" i="6"/>
  <c r="F2819" i="6"/>
  <c r="E2820" i="6"/>
  <c r="F2820" i="6"/>
  <c r="E2821" i="6"/>
  <c r="F2821" i="6"/>
  <c r="E2822" i="6"/>
  <c r="F2822" i="6"/>
  <c r="E2823" i="6"/>
  <c r="F2823" i="6"/>
  <c r="E2824" i="6"/>
  <c r="F2824" i="6"/>
  <c r="E2825" i="6"/>
  <c r="F2825" i="6"/>
  <c r="E2826" i="6"/>
  <c r="F2826" i="6"/>
  <c r="E2827" i="6"/>
  <c r="F2827" i="6"/>
  <c r="E2828" i="6"/>
  <c r="F2828" i="6"/>
  <c r="E2829" i="6"/>
  <c r="F2829" i="6"/>
  <c r="E2830" i="6"/>
  <c r="F2830" i="6"/>
  <c r="E2831" i="6"/>
  <c r="F2831" i="6"/>
  <c r="E2832" i="6"/>
  <c r="F2832" i="6"/>
  <c r="E2833" i="6"/>
  <c r="F2833" i="6"/>
  <c r="E2834" i="6"/>
  <c r="F2834" i="6"/>
  <c r="E2835" i="6"/>
  <c r="F2835" i="6"/>
  <c r="E2836" i="6"/>
  <c r="F2836" i="6"/>
  <c r="E2837" i="6"/>
  <c r="F2837" i="6"/>
  <c r="E2838" i="6"/>
  <c r="F2838" i="6"/>
  <c r="E2839" i="6"/>
  <c r="F2839" i="6"/>
  <c r="E2840" i="6"/>
  <c r="F2840" i="6"/>
  <c r="E2841" i="6"/>
  <c r="F2841" i="6"/>
  <c r="E2842" i="6"/>
  <c r="F2842" i="6"/>
  <c r="E2843" i="6"/>
  <c r="F2843" i="6"/>
  <c r="E2844" i="6"/>
  <c r="F2844" i="6"/>
  <c r="E2845" i="6"/>
  <c r="F2845" i="6"/>
  <c r="E2846" i="6"/>
  <c r="F2846" i="6"/>
  <c r="E2847" i="6"/>
  <c r="F2847" i="6"/>
  <c r="E2848" i="6"/>
  <c r="F2848" i="6"/>
  <c r="E2849" i="6"/>
  <c r="F2849" i="6"/>
  <c r="E2850" i="6"/>
  <c r="F2850" i="6"/>
  <c r="E2851" i="6"/>
  <c r="F2851" i="6"/>
  <c r="E2852" i="6"/>
  <c r="F2852" i="6"/>
  <c r="E2853" i="6"/>
  <c r="F2853" i="6"/>
  <c r="E2854" i="6"/>
  <c r="F2854" i="6"/>
  <c r="E2855" i="6"/>
  <c r="F2855" i="6"/>
  <c r="E2856" i="6"/>
  <c r="F2856" i="6"/>
  <c r="E2857" i="6"/>
  <c r="F2857" i="6"/>
  <c r="E2858" i="6"/>
  <c r="F2858" i="6"/>
  <c r="E2859" i="6"/>
  <c r="F2859" i="6"/>
  <c r="E2860" i="6"/>
  <c r="F2860" i="6"/>
  <c r="E2861" i="6"/>
  <c r="F2861" i="6"/>
  <c r="E2862" i="6"/>
  <c r="F2862" i="6"/>
  <c r="E2863" i="6"/>
  <c r="F2863" i="6"/>
  <c r="E2864" i="6"/>
  <c r="F2864" i="6"/>
  <c r="E2865" i="6"/>
  <c r="F2865" i="6"/>
  <c r="E2866" i="6"/>
  <c r="F2866" i="6"/>
  <c r="E2867" i="6"/>
  <c r="F2867" i="6"/>
  <c r="E2868" i="6"/>
  <c r="F2868" i="6"/>
  <c r="E2869" i="6"/>
  <c r="F2869" i="6"/>
  <c r="E2870" i="6"/>
  <c r="F2870" i="6"/>
  <c r="E2871" i="6"/>
  <c r="F2871" i="6"/>
  <c r="E2872" i="6"/>
  <c r="F2872" i="6"/>
  <c r="E2873" i="6"/>
  <c r="F2873" i="6"/>
  <c r="E2874" i="6"/>
  <c r="F2874" i="6"/>
  <c r="E2875" i="6"/>
  <c r="F2875" i="6"/>
  <c r="E2876" i="6"/>
  <c r="F2876" i="6"/>
  <c r="E2877" i="6"/>
  <c r="F2877" i="6"/>
  <c r="E2878" i="6"/>
  <c r="F2878" i="6"/>
  <c r="E2879" i="6"/>
  <c r="F2879" i="6"/>
  <c r="E2880" i="6"/>
  <c r="F2880" i="6"/>
  <c r="E2881" i="6"/>
  <c r="F2881" i="6"/>
  <c r="E2882" i="6"/>
  <c r="F2882" i="6"/>
  <c r="E2883" i="6"/>
  <c r="F2883" i="6"/>
  <c r="E2884" i="6"/>
  <c r="F2884" i="6"/>
  <c r="E2885" i="6"/>
  <c r="F2885" i="6"/>
  <c r="E2886" i="6"/>
  <c r="F2886" i="6"/>
  <c r="E2887" i="6"/>
  <c r="F2887" i="6"/>
  <c r="E2888" i="6"/>
  <c r="F2888" i="6"/>
  <c r="E2889" i="6"/>
  <c r="F2889" i="6"/>
  <c r="E2890" i="6"/>
  <c r="F2890" i="6"/>
  <c r="E2891" i="6"/>
  <c r="F2891" i="6"/>
  <c r="E2892" i="6"/>
  <c r="F2892" i="6"/>
  <c r="E2893" i="6"/>
  <c r="F2893" i="6"/>
  <c r="E2894" i="6"/>
  <c r="F2894" i="6"/>
  <c r="E2895" i="6"/>
  <c r="F2895" i="6"/>
  <c r="E2896" i="6"/>
  <c r="F2896" i="6"/>
  <c r="E2897" i="6"/>
  <c r="F2897" i="6"/>
  <c r="E2898" i="6"/>
  <c r="F2898" i="6"/>
  <c r="E2899" i="6"/>
  <c r="F2899" i="6"/>
  <c r="E2900" i="6"/>
  <c r="F2900" i="6"/>
  <c r="E2901" i="6"/>
  <c r="F2901" i="6"/>
  <c r="E2902" i="6"/>
  <c r="F2902" i="6"/>
  <c r="E2903" i="6"/>
  <c r="F2903" i="6"/>
  <c r="E2904" i="6"/>
  <c r="F2904" i="6"/>
  <c r="E2905" i="6"/>
  <c r="F2905" i="6"/>
  <c r="E2906" i="6"/>
  <c r="F2906" i="6"/>
  <c r="E2907" i="6"/>
  <c r="F2907" i="6"/>
  <c r="E2908" i="6"/>
  <c r="F2908" i="6"/>
  <c r="E2909" i="6"/>
  <c r="F2909" i="6"/>
  <c r="E2910" i="6"/>
  <c r="F2910" i="6"/>
  <c r="E2911" i="6"/>
  <c r="F2911" i="6"/>
  <c r="E2912" i="6"/>
  <c r="F2912" i="6"/>
  <c r="E2913" i="6"/>
  <c r="F2913" i="6"/>
  <c r="E2914" i="6"/>
  <c r="F2914" i="6"/>
  <c r="E2915" i="6"/>
  <c r="F2915" i="6"/>
  <c r="E2916" i="6"/>
  <c r="F2916" i="6"/>
  <c r="E2917" i="6"/>
  <c r="F2917" i="6"/>
  <c r="E2918" i="6"/>
  <c r="F2918" i="6"/>
  <c r="E2919" i="6"/>
  <c r="F2919" i="6"/>
  <c r="E2920" i="6"/>
  <c r="F2920" i="6"/>
  <c r="E2921" i="6"/>
  <c r="F2921" i="6"/>
  <c r="E2922" i="6"/>
  <c r="F2922" i="6"/>
  <c r="E2923" i="6"/>
  <c r="F2923" i="6"/>
  <c r="E2924" i="6"/>
  <c r="F2924" i="6"/>
  <c r="E2925" i="6"/>
  <c r="F2925" i="6"/>
  <c r="E2926" i="6"/>
  <c r="F2926" i="6"/>
  <c r="E2927" i="6"/>
  <c r="F2927" i="6"/>
  <c r="E2928" i="6"/>
  <c r="F2928" i="6"/>
  <c r="E2929" i="6"/>
  <c r="F2929" i="6"/>
  <c r="E2930" i="6"/>
  <c r="F2930" i="6"/>
  <c r="E2931" i="6"/>
  <c r="F2931" i="6"/>
  <c r="E2932" i="6"/>
  <c r="F2932" i="6"/>
  <c r="E2933" i="6"/>
  <c r="F2933" i="6"/>
  <c r="E2934" i="6"/>
  <c r="F2934" i="6"/>
  <c r="E2935" i="6"/>
  <c r="F2935" i="6"/>
  <c r="E2936" i="6"/>
  <c r="F2936" i="6"/>
  <c r="E2937" i="6"/>
  <c r="F2937" i="6"/>
  <c r="E2938" i="6"/>
  <c r="F2938" i="6"/>
  <c r="E2939" i="6"/>
  <c r="F2939" i="6"/>
  <c r="E2940" i="6"/>
  <c r="F2940" i="6"/>
  <c r="E2941" i="6"/>
  <c r="F2941" i="6"/>
  <c r="E2942" i="6"/>
  <c r="F2942" i="6"/>
  <c r="E2943" i="6"/>
  <c r="F2943" i="6"/>
  <c r="E2944" i="6"/>
  <c r="F2944" i="6"/>
  <c r="E2945" i="6"/>
  <c r="F2945" i="6"/>
  <c r="E2946" i="6"/>
  <c r="F2946" i="6"/>
  <c r="E2947" i="6"/>
  <c r="F2947" i="6"/>
  <c r="E2948" i="6"/>
  <c r="F2948" i="6"/>
  <c r="E2949" i="6"/>
  <c r="F2949" i="6"/>
  <c r="E2950" i="6"/>
  <c r="F2950" i="6"/>
  <c r="E2951" i="6"/>
  <c r="F2951" i="6"/>
  <c r="E2952" i="6"/>
  <c r="F2952" i="6"/>
  <c r="E2953" i="6"/>
  <c r="F2953" i="6"/>
  <c r="E2954" i="6"/>
  <c r="F2954" i="6"/>
  <c r="E2955" i="6"/>
  <c r="F2955" i="6"/>
  <c r="E2956" i="6"/>
  <c r="F2956" i="6"/>
  <c r="E2957" i="6"/>
  <c r="F2957" i="6"/>
  <c r="E2958" i="6"/>
  <c r="F2958" i="6"/>
  <c r="E2959" i="6"/>
  <c r="F2959" i="6"/>
  <c r="E2960" i="6"/>
  <c r="F2960" i="6"/>
  <c r="E2961" i="6"/>
  <c r="F2961" i="6"/>
  <c r="E2962" i="6"/>
  <c r="F2962" i="6"/>
  <c r="E2963" i="6"/>
  <c r="F2963" i="6"/>
  <c r="E2964" i="6"/>
  <c r="F2964" i="6"/>
  <c r="E2965" i="6"/>
  <c r="F2965" i="6"/>
  <c r="E2966" i="6"/>
  <c r="F2966" i="6"/>
  <c r="E2967" i="6"/>
  <c r="F2967" i="6"/>
  <c r="E2968" i="6"/>
  <c r="F2968" i="6"/>
  <c r="E2969" i="6"/>
  <c r="F2969" i="6"/>
  <c r="E2970" i="6"/>
  <c r="F2970" i="6"/>
  <c r="E2971" i="6"/>
  <c r="F2971" i="6"/>
  <c r="E2972" i="6"/>
  <c r="F2972" i="6"/>
  <c r="E2973" i="6"/>
  <c r="F2973" i="6"/>
  <c r="E2974" i="6"/>
  <c r="F2974" i="6"/>
  <c r="E2975" i="6"/>
  <c r="F2975" i="6"/>
  <c r="E2976" i="6"/>
  <c r="F2976" i="6"/>
  <c r="E2977" i="6"/>
  <c r="F2977" i="6"/>
  <c r="E2978" i="6"/>
  <c r="F2978" i="6"/>
  <c r="E2979" i="6"/>
  <c r="F2979" i="6"/>
  <c r="E2980" i="6"/>
  <c r="F2980" i="6"/>
  <c r="E2981" i="6"/>
  <c r="F2981" i="6"/>
  <c r="E2982" i="6"/>
  <c r="F2982" i="6"/>
  <c r="E2983" i="6"/>
  <c r="F2983" i="6"/>
  <c r="E2984" i="6"/>
  <c r="F2984" i="6"/>
  <c r="E2985" i="6"/>
  <c r="F2985" i="6"/>
  <c r="E2986" i="6"/>
  <c r="F2986" i="6"/>
  <c r="E2987" i="6"/>
  <c r="F2987" i="6"/>
  <c r="E2988" i="6"/>
  <c r="F2988" i="6"/>
  <c r="E2989" i="6"/>
  <c r="F2989" i="6"/>
  <c r="E2990" i="6"/>
  <c r="F2990" i="6"/>
  <c r="E2991" i="6"/>
  <c r="F2991" i="6"/>
  <c r="E2992" i="6"/>
  <c r="F2992" i="6"/>
  <c r="E2993" i="6"/>
  <c r="F2993" i="6"/>
  <c r="E2994" i="6"/>
  <c r="F2994" i="6"/>
  <c r="E2995" i="6"/>
  <c r="F2995" i="6"/>
  <c r="E2996" i="6"/>
  <c r="F2996" i="6"/>
  <c r="E2997" i="6"/>
  <c r="F2997" i="6"/>
  <c r="E2998" i="6"/>
  <c r="F2998" i="6"/>
  <c r="E2999" i="6"/>
  <c r="F2999" i="6"/>
  <c r="E3000" i="6"/>
  <c r="F3000" i="6"/>
  <c r="E3001" i="6"/>
  <c r="F3001" i="6"/>
  <c r="E3002" i="6"/>
  <c r="F3002" i="6"/>
  <c r="E3003" i="6"/>
  <c r="F3003" i="6"/>
  <c r="E3004" i="6"/>
  <c r="F3004" i="6"/>
  <c r="E3005" i="6"/>
  <c r="F3005" i="6"/>
  <c r="E3006" i="6"/>
  <c r="F3006" i="6"/>
  <c r="E3007" i="6"/>
  <c r="F3007" i="6"/>
  <c r="E3008" i="6"/>
  <c r="F3008" i="6"/>
  <c r="E3009" i="6"/>
  <c r="F3009" i="6"/>
  <c r="E3010" i="6"/>
  <c r="F3010" i="6"/>
  <c r="E3011" i="6"/>
  <c r="F3011" i="6"/>
  <c r="E3012" i="6"/>
  <c r="F3012" i="6"/>
  <c r="E3013" i="6"/>
  <c r="F3013" i="6"/>
  <c r="E3014" i="6"/>
  <c r="F3014" i="6"/>
  <c r="E3015" i="6"/>
  <c r="F3015" i="6"/>
  <c r="E3016" i="6"/>
  <c r="F3016" i="6"/>
  <c r="E3017" i="6"/>
  <c r="F3017" i="6"/>
  <c r="E3018" i="6"/>
  <c r="F3018" i="6"/>
  <c r="E3019" i="6"/>
  <c r="F3019" i="6"/>
  <c r="E3020" i="6"/>
  <c r="F3020" i="6"/>
  <c r="E3021" i="6"/>
  <c r="F3021" i="6"/>
  <c r="E3022" i="6"/>
  <c r="F3022" i="6"/>
  <c r="E3023" i="6"/>
  <c r="F3023" i="6"/>
  <c r="E3024" i="6"/>
  <c r="F3024" i="6"/>
  <c r="E3025" i="6"/>
  <c r="F3025" i="6"/>
  <c r="E3026" i="6"/>
  <c r="F3026" i="6"/>
  <c r="E3027" i="6"/>
  <c r="F3027" i="6"/>
  <c r="E3028" i="6"/>
  <c r="F3028" i="6"/>
  <c r="E3029" i="6"/>
  <c r="F3029" i="6"/>
  <c r="E3030" i="6"/>
  <c r="F3030" i="6"/>
  <c r="E3031" i="6"/>
  <c r="F3031" i="6"/>
  <c r="E3032" i="6"/>
  <c r="F3032" i="6"/>
  <c r="E3033" i="6"/>
  <c r="F3033" i="6"/>
  <c r="E3034" i="6"/>
  <c r="F3034" i="6"/>
  <c r="E3035" i="6"/>
  <c r="F3035" i="6"/>
  <c r="E3036" i="6"/>
  <c r="F3036" i="6"/>
  <c r="E3037" i="6"/>
  <c r="F3037" i="6"/>
  <c r="E3038" i="6"/>
  <c r="F3038" i="6"/>
  <c r="E3039" i="6"/>
  <c r="F3039" i="6"/>
  <c r="E3040" i="6"/>
  <c r="F3040" i="6"/>
  <c r="E3041" i="6"/>
  <c r="F3041" i="6"/>
  <c r="E3042" i="6"/>
  <c r="F3042" i="6"/>
  <c r="E3043" i="6"/>
  <c r="F3043" i="6"/>
  <c r="E3044" i="6"/>
  <c r="F3044" i="6"/>
  <c r="E3045" i="6"/>
  <c r="F3045" i="6"/>
  <c r="E3046" i="6"/>
  <c r="F3046" i="6"/>
  <c r="E3047" i="6"/>
  <c r="F3047" i="6"/>
  <c r="E3048" i="6"/>
  <c r="F3048" i="6"/>
  <c r="E3049" i="6"/>
  <c r="F3049" i="6"/>
  <c r="E3050" i="6"/>
  <c r="F3050" i="6"/>
  <c r="E3051" i="6"/>
  <c r="F3051" i="6"/>
  <c r="E3052" i="6"/>
  <c r="F3052" i="6"/>
  <c r="E3053" i="6"/>
  <c r="F3053" i="6"/>
  <c r="E3054" i="6"/>
  <c r="F3054" i="6"/>
  <c r="E3055" i="6"/>
  <c r="F3055" i="6"/>
  <c r="E3056" i="6"/>
  <c r="F3056" i="6"/>
  <c r="E3057" i="6"/>
  <c r="F3057" i="6"/>
  <c r="E3058" i="6"/>
  <c r="F3058" i="6"/>
  <c r="E3059" i="6"/>
  <c r="F3059" i="6"/>
  <c r="E3060" i="6"/>
  <c r="F3060" i="6"/>
  <c r="E3061" i="6"/>
  <c r="F3061" i="6"/>
  <c r="E3062" i="6"/>
  <c r="F3062" i="6"/>
  <c r="E3063" i="6"/>
  <c r="F3063" i="6"/>
  <c r="E3064" i="6"/>
  <c r="F3064" i="6"/>
  <c r="E3065" i="6"/>
  <c r="F3065" i="6"/>
  <c r="E3066" i="6"/>
  <c r="F3066" i="6"/>
  <c r="E3067" i="6"/>
  <c r="F3067" i="6"/>
  <c r="E3068" i="6"/>
  <c r="F3068" i="6"/>
  <c r="E3069" i="6"/>
  <c r="F3069" i="6"/>
  <c r="E3070" i="6"/>
  <c r="F3070" i="6"/>
  <c r="E3071" i="6"/>
  <c r="F3071" i="6"/>
  <c r="E3072" i="6"/>
  <c r="F3072" i="6"/>
  <c r="E3073" i="6"/>
  <c r="F3073" i="6"/>
  <c r="E3074" i="6"/>
  <c r="F3074" i="6"/>
  <c r="E3075" i="6"/>
  <c r="F3075" i="6"/>
  <c r="E3076" i="6"/>
  <c r="F3076" i="6"/>
  <c r="E3077" i="6"/>
  <c r="F3077" i="6"/>
  <c r="E3078" i="6"/>
  <c r="F3078" i="6"/>
  <c r="E3079" i="6"/>
  <c r="F3079" i="6"/>
  <c r="E3080" i="6"/>
  <c r="F3080" i="6"/>
  <c r="E3081" i="6"/>
  <c r="F3081" i="6"/>
  <c r="E3082" i="6"/>
  <c r="F3082" i="6"/>
  <c r="E3083" i="6"/>
  <c r="F3083" i="6"/>
  <c r="E3084" i="6"/>
  <c r="F3084" i="6"/>
  <c r="E3085" i="6"/>
  <c r="F3085" i="6"/>
  <c r="E3086" i="6"/>
  <c r="F3086" i="6"/>
  <c r="E3087" i="6"/>
  <c r="F3087" i="6"/>
  <c r="E3088" i="6"/>
  <c r="F3088" i="6"/>
  <c r="E3089" i="6"/>
  <c r="F3089" i="6"/>
  <c r="E3090" i="6"/>
  <c r="F3090" i="6"/>
  <c r="E3091" i="6"/>
  <c r="F3091" i="6"/>
  <c r="E3092" i="6"/>
  <c r="F3092" i="6"/>
  <c r="E3093" i="6"/>
  <c r="F3093" i="6"/>
  <c r="E3094" i="6"/>
  <c r="F3094" i="6"/>
  <c r="E3095" i="6"/>
  <c r="F3095" i="6"/>
  <c r="E3096" i="6"/>
  <c r="F3096" i="6"/>
  <c r="E3097" i="6"/>
  <c r="F3097" i="6"/>
  <c r="E3098" i="6"/>
  <c r="F3098" i="6"/>
  <c r="E3099" i="6"/>
  <c r="F3099" i="6"/>
  <c r="E3100" i="6"/>
  <c r="F3100" i="6"/>
  <c r="E3101" i="6"/>
  <c r="F3101" i="6"/>
  <c r="E3102" i="6"/>
  <c r="F3102" i="6"/>
  <c r="E3103" i="6"/>
  <c r="F3103" i="6"/>
  <c r="E3104" i="6"/>
  <c r="F3104" i="6"/>
  <c r="E3105" i="6"/>
  <c r="F3105" i="6"/>
  <c r="E3106" i="6"/>
  <c r="F3106" i="6"/>
  <c r="E3107" i="6"/>
  <c r="F3107" i="6"/>
  <c r="E3108" i="6"/>
  <c r="F3108" i="6"/>
  <c r="E3109" i="6"/>
  <c r="F3109" i="6"/>
  <c r="E3110" i="6"/>
  <c r="F3110" i="6"/>
  <c r="E3111" i="6"/>
  <c r="F3111" i="6"/>
  <c r="E3112" i="6"/>
  <c r="F3112" i="6"/>
  <c r="E3113" i="6"/>
  <c r="F3113" i="6"/>
  <c r="E3114" i="6"/>
  <c r="F3114" i="6"/>
  <c r="E3115" i="6"/>
  <c r="F3115" i="6"/>
  <c r="E3116" i="6"/>
  <c r="F3116" i="6"/>
  <c r="E3117" i="6"/>
  <c r="F3117" i="6"/>
  <c r="E3118" i="6"/>
  <c r="F3118" i="6"/>
  <c r="E3119" i="6"/>
  <c r="F3119" i="6"/>
  <c r="E3120" i="6"/>
  <c r="F3120" i="6"/>
  <c r="E3121" i="6"/>
  <c r="F3121" i="6"/>
  <c r="E3122" i="6"/>
  <c r="F3122" i="6"/>
  <c r="E3123" i="6"/>
  <c r="F3123" i="6"/>
  <c r="E3124" i="6"/>
  <c r="F3124" i="6"/>
  <c r="E3125" i="6"/>
  <c r="F3125" i="6"/>
  <c r="E3126" i="6"/>
  <c r="F3126" i="6"/>
  <c r="E3127" i="6"/>
  <c r="F3127" i="6"/>
  <c r="E3128" i="6"/>
  <c r="F3128" i="6"/>
  <c r="E3129" i="6"/>
  <c r="F3129" i="6"/>
  <c r="E3130" i="6"/>
  <c r="F3130" i="6"/>
  <c r="E3131" i="6"/>
  <c r="F3131" i="6"/>
  <c r="E3132" i="6"/>
  <c r="F3132" i="6"/>
  <c r="E3133" i="6"/>
  <c r="F3133" i="6"/>
  <c r="E3134" i="6"/>
  <c r="F3134" i="6"/>
  <c r="E3135" i="6"/>
  <c r="F3135" i="6"/>
  <c r="E3136" i="6"/>
  <c r="F3136" i="6"/>
  <c r="E3137" i="6"/>
  <c r="F3137" i="6"/>
  <c r="E3138" i="6"/>
  <c r="F3138" i="6"/>
  <c r="E3139" i="6"/>
  <c r="F3139" i="6"/>
  <c r="E3140" i="6"/>
  <c r="F3140" i="6"/>
  <c r="E3141" i="6"/>
  <c r="F3141" i="6"/>
  <c r="E3142" i="6"/>
  <c r="F3142" i="6"/>
  <c r="E3143" i="6"/>
  <c r="F3143" i="6"/>
  <c r="E3144" i="6"/>
  <c r="F3144" i="6"/>
  <c r="E3145" i="6"/>
  <c r="F3145" i="6"/>
  <c r="E3146" i="6"/>
  <c r="F3146" i="6"/>
  <c r="E3147" i="6"/>
  <c r="F3147" i="6"/>
  <c r="E3148" i="6"/>
  <c r="F3148" i="6"/>
  <c r="E3149" i="6"/>
  <c r="F3149" i="6"/>
  <c r="E3150" i="6"/>
  <c r="F3150" i="6"/>
  <c r="E3151" i="6"/>
  <c r="F3151" i="6"/>
  <c r="E3152" i="6"/>
  <c r="F3152" i="6"/>
  <c r="E3153" i="6"/>
  <c r="F3153" i="6"/>
  <c r="E3154" i="6"/>
  <c r="F3154" i="6"/>
  <c r="E3155" i="6"/>
  <c r="F3155" i="6"/>
  <c r="E3156" i="6"/>
  <c r="F3156" i="6"/>
  <c r="E3157" i="6"/>
  <c r="F3157" i="6"/>
  <c r="E3158" i="6"/>
  <c r="F3158" i="6"/>
  <c r="E3159" i="6"/>
  <c r="F3159" i="6"/>
  <c r="E3160" i="6"/>
  <c r="F3160" i="6"/>
  <c r="E3161" i="6"/>
  <c r="F3161" i="6"/>
  <c r="E3162" i="6"/>
  <c r="F3162" i="6"/>
  <c r="E3163" i="6"/>
  <c r="F3163" i="6"/>
  <c r="E3164" i="6"/>
  <c r="F3164" i="6"/>
  <c r="E3165" i="6"/>
  <c r="F3165" i="6"/>
  <c r="E3166" i="6"/>
  <c r="F3166" i="6"/>
  <c r="E3167" i="6"/>
  <c r="F3167" i="6"/>
  <c r="E3168" i="6"/>
  <c r="F3168" i="6"/>
  <c r="E3169" i="6"/>
  <c r="F3169" i="6"/>
  <c r="E3170" i="6"/>
  <c r="F3170" i="6"/>
  <c r="E3171" i="6"/>
  <c r="F3171" i="6"/>
  <c r="E3172" i="6"/>
  <c r="F3172" i="6"/>
  <c r="E3173" i="6"/>
  <c r="F3173" i="6"/>
  <c r="E3174" i="6"/>
  <c r="F3174" i="6"/>
  <c r="E3175" i="6"/>
  <c r="F3175" i="6"/>
  <c r="E3176" i="6"/>
  <c r="F3176" i="6"/>
  <c r="E3177" i="6"/>
  <c r="F3177" i="6"/>
  <c r="E3178" i="6"/>
  <c r="F3178" i="6"/>
  <c r="E3179" i="6"/>
  <c r="F3179" i="6"/>
  <c r="E3180" i="6"/>
  <c r="F3180" i="6"/>
  <c r="E3181" i="6"/>
  <c r="F3181" i="6"/>
  <c r="E3182" i="6"/>
  <c r="F3182" i="6"/>
  <c r="E3183" i="6"/>
  <c r="F3183" i="6"/>
  <c r="E3184" i="6"/>
  <c r="F3184" i="6"/>
  <c r="E3185" i="6"/>
  <c r="F3185" i="6"/>
  <c r="E3186" i="6"/>
  <c r="F3186" i="6"/>
  <c r="E3187" i="6"/>
  <c r="F3187" i="6"/>
  <c r="E3188" i="6"/>
  <c r="F3188" i="6"/>
  <c r="E3189" i="6"/>
  <c r="F3189" i="6"/>
  <c r="E3190" i="6"/>
  <c r="F3190" i="6"/>
  <c r="E3191" i="6"/>
  <c r="F3191" i="6"/>
  <c r="E3192" i="6"/>
  <c r="F3192" i="6"/>
  <c r="E3193" i="6"/>
  <c r="F3193" i="6"/>
  <c r="E3194" i="6"/>
  <c r="F3194" i="6"/>
  <c r="E3195" i="6"/>
  <c r="F3195" i="6"/>
  <c r="E3196" i="6"/>
  <c r="F3196" i="6"/>
  <c r="E3197" i="6"/>
  <c r="F3197" i="6"/>
  <c r="E3198" i="6"/>
  <c r="F3198" i="6"/>
  <c r="E3199" i="6"/>
  <c r="F3199" i="6"/>
  <c r="E3200" i="6"/>
  <c r="F3200" i="6"/>
  <c r="E3201" i="6"/>
  <c r="F3201" i="6"/>
  <c r="E3202" i="6"/>
  <c r="F3202" i="6"/>
  <c r="E3203" i="6"/>
  <c r="F3203" i="6"/>
  <c r="E3204" i="6"/>
  <c r="F3204" i="6"/>
  <c r="E3205" i="6"/>
  <c r="F3205" i="6"/>
  <c r="E3206" i="6"/>
  <c r="F3206" i="6"/>
  <c r="E3207" i="6"/>
  <c r="F3207" i="6"/>
  <c r="E3208" i="6"/>
  <c r="F3208" i="6"/>
  <c r="E3209" i="6"/>
  <c r="F3209" i="6"/>
  <c r="E3210" i="6"/>
  <c r="F3210" i="6"/>
  <c r="E3211" i="6"/>
  <c r="F3211" i="6"/>
  <c r="E3212" i="6"/>
  <c r="F3212" i="6"/>
  <c r="E3213" i="6"/>
  <c r="F3213" i="6"/>
  <c r="E3214" i="6"/>
  <c r="F3214" i="6"/>
  <c r="E3215" i="6"/>
  <c r="F3215" i="6"/>
  <c r="E3216" i="6"/>
  <c r="F3216" i="6"/>
  <c r="E3217" i="6"/>
  <c r="F3217" i="6"/>
  <c r="E3218" i="6"/>
  <c r="F3218" i="6"/>
  <c r="E3219" i="6"/>
  <c r="F3219" i="6"/>
  <c r="E3220" i="6"/>
  <c r="F3220" i="6"/>
  <c r="E3221" i="6"/>
  <c r="F3221" i="6"/>
  <c r="E3222" i="6"/>
  <c r="F3222" i="6"/>
  <c r="E3223" i="6"/>
  <c r="F3223" i="6"/>
  <c r="E3224" i="6"/>
  <c r="F3224" i="6"/>
  <c r="E3225" i="6"/>
  <c r="F3225" i="6"/>
  <c r="E3226" i="6"/>
  <c r="F3226" i="6"/>
  <c r="E3227" i="6"/>
  <c r="F3227" i="6"/>
  <c r="E3228" i="6"/>
  <c r="F3228" i="6"/>
  <c r="E3229" i="6"/>
  <c r="F3229" i="6"/>
  <c r="E3230" i="6"/>
  <c r="F3230" i="6"/>
  <c r="E3231" i="6"/>
  <c r="F3231" i="6"/>
  <c r="E3232" i="6"/>
  <c r="F3232" i="6"/>
  <c r="E3233" i="6"/>
  <c r="F3233" i="6"/>
  <c r="E3234" i="6"/>
  <c r="F3234" i="6"/>
  <c r="E3235" i="6"/>
  <c r="F3235" i="6"/>
  <c r="E3236" i="6"/>
  <c r="F3236" i="6"/>
  <c r="E3237" i="6"/>
  <c r="F3237" i="6"/>
  <c r="E3238" i="6"/>
  <c r="F3238" i="6"/>
  <c r="E3239" i="6"/>
  <c r="F3239" i="6"/>
  <c r="E3240" i="6"/>
  <c r="F3240" i="6"/>
  <c r="E3241" i="6"/>
  <c r="F3241" i="6"/>
  <c r="E3242" i="6"/>
  <c r="F3242" i="6"/>
  <c r="E3243" i="6"/>
  <c r="F3243" i="6"/>
  <c r="E3244" i="6"/>
  <c r="F3244" i="6"/>
  <c r="E3245" i="6"/>
  <c r="F3245" i="6"/>
  <c r="E3246" i="6"/>
  <c r="F3246" i="6"/>
  <c r="E3247" i="6"/>
  <c r="F3247" i="6"/>
  <c r="E3248" i="6"/>
  <c r="F3248" i="6"/>
  <c r="E3249" i="6"/>
  <c r="F3249" i="6"/>
  <c r="E3250" i="6"/>
  <c r="F3250" i="6"/>
  <c r="E3251" i="6"/>
  <c r="F3251" i="6"/>
  <c r="E3252" i="6"/>
  <c r="F3252" i="6"/>
  <c r="E3253" i="6"/>
  <c r="F3253" i="6"/>
  <c r="E3254" i="6"/>
  <c r="F3254" i="6"/>
  <c r="E3255" i="6"/>
  <c r="F3255" i="6"/>
  <c r="E3256" i="6"/>
  <c r="F3256" i="6"/>
  <c r="E3257" i="6"/>
  <c r="F3257" i="6"/>
  <c r="E3258" i="6"/>
  <c r="F3258" i="6"/>
  <c r="E3259" i="6"/>
  <c r="F3259" i="6"/>
  <c r="E3260" i="6"/>
  <c r="F3260" i="6"/>
  <c r="E3261" i="6"/>
  <c r="F3261" i="6"/>
  <c r="E3262" i="6"/>
  <c r="F3262" i="6"/>
  <c r="E3263" i="6"/>
  <c r="F3263" i="6"/>
  <c r="E3264" i="6"/>
  <c r="F3264" i="6"/>
  <c r="E3265" i="6"/>
  <c r="F3265" i="6"/>
  <c r="E3266" i="6"/>
  <c r="F3266" i="6"/>
  <c r="E3267" i="6"/>
  <c r="F3267" i="6"/>
  <c r="E3268" i="6"/>
  <c r="F3268" i="6"/>
  <c r="E3269" i="6"/>
  <c r="F3269" i="6"/>
  <c r="E3270" i="6"/>
  <c r="F3270" i="6"/>
  <c r="E3271" i="6"/>
  <c r="F3271" i="6"/>
  <c r="E3272" i="6"/>
  <c r="F3272" i="6"/>
  <c r="E3273" i="6"/>
  <c r="F3273" i="6"/>
  <c r="E3274" i="6"/>
  <c r="F3274" i="6"/>
  <c r="E3275" i="6"/>
  <c r="F3275" i="6"/>
  <c r="E3276" i="6"/>
  <c r="F3276" i="6"/>
  <c r="E3277" i="6"/>
  <c r="F3277" i="6"/>
  <c r="E3278" i="6"/>
  <c r="F3278" i="6"/>
  <c r="E3279" i="6"/>
  <c r="F3279" i="6"/>
  <c r="E3280" i="6"/>
  <c r="F3280" i="6"/>
  <c r="E3281" i="6"/>
  <c r="F3281" i="6"/>
  <c r="E3282" i="6"/>
  <c r="F3282" i="6"/>
  <c r="E3283" i="6"/>
  <c r="F3283" i="6"/>
  <c r="E3284" i="6"/>
  <c r="F3284" i="6"/>
  <c r="E3285" i="6"/>
  <c r="F3285" i="6"/>
  <c r="E3286" i="6"/>
  <c r="F3286" i="6"/>
  <c r="E3287" i="6"/>
  <c r="F3287" i="6"/>
  <c r="E3288" i="6"/>
  <c r="F3288" i="6"/>
  <c r="E3289" i="6"/>
  <c r="F3289" i="6"/>
  <c r="E3290" i="6"/>
  <c r="F3290" i="6"/>
  <c r="E3291" i="6"/>
  <c r="F3291" i="6"/>
  <c r="E3292" i="6"/>
  <c r="F3292" i="6"/>
  <c r="E3293" i="6"/>
  <c r="F3293" i="6"/>
  <c r="E3294" i="6"/>
  <c r="F3294" i="6"/>
  <c r="E3295" i="6"/>
  <c r="F3295" i="6"/>
  <c r="E3296" i="6"/>
  <c r="F3296" i="6"/>
  <c r="E3297" i="6"/>
  <c r="F3297" i="6"/>
  <c r="E3298" i="6"/>
  <c r="F3298" i="6"/>
  <c r="E3299" i="6"/>
  <c r="F3299" i="6"/>
  <c r="E3300" i="6"/>
  <c r="F3300" i="6"/>
  <c r="E3301" i="6"/>
  <c r="F3301" i="6"/>
  <c r="E3302" i="6"/>
  <c r="F3302" i="6"/>
  <c r="E3303" i="6"/>
  <c r="F3303" i="6"/>
  <c r="E3304" i="6"/>
  <c r="F3304" i="6"/>
  <c r="E3305" i="6"/>
  <c r="F3305" i="6"/>
  <c r="E3306" i="6"/>
  <c r="F3306" i="6"/>
  <c r="E3307" i="6"/>
  <c r="F3307" i="6"/>
  <c r="E3308" i="6"/>
  <c r="F3308" i="6"/>
  <c r="E3309" i="6"/>
  <c r="F3309" i="6"/>
  <c r="E3310" i="6"/>
  <c r="F3310" i="6"/>
  <c r="E3311" i="6"/>
  <c r="F3311" i="6"/>
  <c r="E3312" i="6"/>
  <c r="F3312" i="6"/>
  <c r="E3313" i="6"/>
  <c r="F3313" i="6"/>
  <c r="E3314" i="6"/>
  <c r="F3314" i="6"/>
  <c r="E3315" i="6"/>
  <c r="F3315" i="6"/>
  <c r="E3316" i="6"/>
  <c r="F3316" i="6"/>
  <c r="E3317" i="6"/>
  <c r="F3317" i="6"/>
  <c r="E3318" i="6"/>
  <c r="F3318" i="6"/>
  <c r="E3319" i="6"/>
  <c r="F3319" i="6"/>
  <c r="E3320" i="6"/>
  <c r="F3320" i="6"/>
  <c r="E3321" i="6"/>
  <c r="F3321" i="6"/>
  <c r="E3322" i="6"/>
  <c r="F3322" i="6"/>
  <c r="E3323" i="6"/>
  <c r="F3323" i="6"/>
  <c r="E3324" i="6"/>
  <c r="F3324" i="6"/>
  <c r="E3325" i="6"/>
  <c r="F3325" i="6"/>
  <c r="E3326" i="6"/>
  <c r="F3326" i="6"/>
  <c r="E3327" i="6"/>
  <c r="F3327" i="6"/>
  <c r="E3328" i="6"/>
  <c r="F3328" i="6"/>
  <c r="E3329" i="6"/>
  <c r="F3329" i="6"/>
  <c r="E3330" i="6"/>
  <c r="F3330" i="6"/>
  <c r="E3331" i="6"/>
  <c r="F3331" i="6"/>
  <c r="E3332" i="6"/>
  <c r="F3332" i="6"/>
  <c r="E3333" i="6"/>
  <c r="F3333" i="6"/>
  <c r="E3334" i="6"/>
  <c r="F3334" i="6"/>
  <c r="E3335" i="6"/>
  <c r="F3335" i="6"/>
  <c r="E3336" i="6"/>
  <c r="F3336" i="6"/>
  <c r="E3337" i="6"/>
  <c r="F3337" i="6"/>
  <c r="E3338" i="6"/>
  <c r="F3338" i="6"/>
  <c r="E3339" i="6"/>
  <c r="F3339" i="6"/>
  <c r="E3340" i="6"/>
  <c r="F3340" i="6"/>
  <c r="E3341" i="6"/>
  <c r="F3341" i="6"/>
  <c r="E3342" i="6"/>
  <c r="F3342" i="6"/>
  <c r="E3343" i="6"/>
  <c r="F3343" i="6"/>
  <c r="E3344" i="6"/>
  <c r="F3344" i="6"/>
  <c r="E3345" i="6"/>
  <c r="F3345" i="6"/>
  <c r="E3346" i="6"/>
  <c r="F3346" i="6"/>
  <c r="E3347" i="6"/>
  <c r="F3347" i="6"/>
  <c r="E3348" i="6"/>
  <c r="F3348" i="6"/>
  <c r="E3349" i="6"/>
  <c r="F3349" i="6"/>
  <c r="E3350" i="6"/>
  <c r="F3350" i="6"/>
  <c r="E3351" i="6"/>
  <c r="F3351" i="6"/>
  <c r="E3352" i="6"/>
  <c r="F3352" i="6"/>
  <c r="E3353" i="6"/>
  <c r="F3353" i="6"/>
  <c r="E3354" i="6"/>
  <c r="F3354" i="6"/>
  <c r="E3355" i="6"/>
  <c r="F3355" i="6"/>
  <c r="E3356" i="6"/>
  <c r="F3356" i="6"/>
  <c r="E3357" i="6"/>
  <c r="F3357" i="6"/>
  <c r="E3358" i="6"/>
  <c r="F3358" i="6"/>
  <c r="E3359" i="6"/>
  <c r="F3359" i="6"/>
  <c r="E3360" i="6"/>
  <c r="F3360" i="6"/>
  <c r="E3361" i="6"/>
  <c r="F3361" i="6"/>
  <c r="E3362" i="6"/>
  <c r="F3362" i="6"/>
  <c r="E3363" i="6"/>
  <c r="F3363" i="6"/>
  <c r="E3364" i="6"/>
  <c r="F3364" i="6"/>
  <c r="E3365" i="6"/>
  <c r="F3365" i="6"/>
  <c r="E3366" i="6"/>
  <c r="F3366" i="6"/>
  <c r="E3367" i="6"/>
  <c r="F3367" i="6"/>
  <c r="E3368" i="6"/>
  <c r="F3368" i="6"/>
  <c r="E3369" i="6"/>
  <c r="F3369" i="6"/>
  <c r="E3370" i="6"/>
  <c r="F3370" i="6"/>
  <c r="E3371" i="6"/>
  <c r="F3371" i="6"/>
  <c r="E3372" i="6"/>
  <c r="F3372" i="6"/>
  <c r="E3373" i="6"/>
  <c r="F3373" i="6"/>
  <c r="E3374" i="6"/>
  <c r="F3374" i="6"/>
  <c r="E3375" i="6"/>
  <c r="F3375" i="6"/>
  <c r="E3376" i="6"/>
  <c r="F3376" i="6"/>
  <c r="E3377" i="6"/>
  <c r="F3377" i="6"/>
  <c r="E3378" i="6"/>
  <c r="F3378" i="6"/>
  <c r="E3379" i="6"/>
  <c r="F3379" i="6"/>
  <c r="E3380" i="6"/>
  <c r="F3380" i="6"/>
  <c r="E3381" i="6"/>
  <c r="F3381" i="6"/>
  <c r="E3382" i="6"/>
  <c r="F3382" i="6"/>
  <c r="E3383" i="6"/>
  <c r="F3383" i="6"/>
  <c r="E3384" i="6"/>
  <c r="F3384" i="6"/>
  <c r="E3385" i="6"/>
  <c r="F3385" i="6"/>
  <c r="E3386" i="6"/>
  <c r="F3386" i="6"/>
  <c r="E3387" i="6"/>
  <c r="F3387" i="6"/>
  <c r="E3388" i="6"/>
  <c r="F3388" i="6"/>
  <c r="E3389" i="6"/>
  <c r="F3389" i="6"/>
  <c r="E3390" i="6"/>
  <c r="F3390" i="6"/>
  <c r="E3391" i="6"/>
  <c r="F3391" i="6"/>
  <c r="E3392" i="6"/>
  <c r="F3392" i="6"/>
  <c r="E3393" i="6"/>
  <c r="F3393" i="6"/>
  <c r="E3394" i="6"/>
  <c r="F3394" i="6"/>
  <c r="E3395" i="6"/>
  <c r="F3395" i="6"/>
  <c r="E3396" i="6"/>
  <c r="F3396" i="6"/>
  <c r="E3397" i="6"/>
  <c r="F3397" i="6"/>
  <c r="E3398" i="6"/>
  <c r="F3398" i="6"/>
  <c r="E3399" i="6"/>
  <c r="F3399" i="6"/>
  <c r="E3400" i="6"/>
  <c r="F3400" i="6"/>
  <c r="E3401" i="6"/>
  <c r="F3401" i="6"/>
  <c r="E3402" i="6"/>
  <c r="F3402" i="6"/>
  <c r="E3403" i="6"/>
  <c r="F3403" i="6"/>
  <c r="E3404" i="6"/>
  <c r="F3404" i="6"/>
  <c r="E3405" i="6"/>
  <c r="F3405" i="6"/>
  <c r="E3406" i="6"/>
  <c r="F3406" i="6"/>
  <c r="E3407" i="6"/>
  <c r="F3407" i="6"/>
  <c r="E3408" i="6"/>
  <c r="F3408" i="6"/>
  <c r="E3409" i="6"/>
  <c r="F3409" i="6"/>
  <c r="E3410" i="6"/>
  <c r="F3410" i="6"/>
  <c r="E3411" i="6"/>
  <c r="F3411" i="6"/>
  <c r="E3412" i="6"/>
  <c r="F3412" i="6"/>
  <c r="E3413" i="6"/>
  <c r="F3413" i="6"/>
  <c r="E3414" i="6"/>
  <c r="F3414" i="6"/>
  <c r="E3415" i="6"/>
  <c r="F3415" i="6"/>
  <c r="E3416" i="6"/>
  <c r="F3416" i="6"/>
  <c r="E3417" i="6"/>
  <c r="F3417" i="6"/>
  <c r="E3418" i="6"/>
  <c r="F3418" i="6"/>
  <c r="E3419" i="6"/>
  <c r="F3419" i="6"/>
  <c r="E3420" i="6"/>
  <c r="F3420" i="6"/>
  <c r="E3421" i="6"/>
  <c r="F3421" i="6"/>
  <c r="E3422" i="6"/>
  <c r="F3422" i="6"/>
  <c r="E3423" i="6"/>
  <c r="F3423" i="6"/>
  <c r="E3424" i="6"/>
  <c r="F3424" i="6"/>
  <c r="E3425" i="6"/>
  <c r="F3425" i="6"/>
  <c r="E3426" i="6"/>
  <c r="F3426" i="6"/>
  <c r="E3427" i="6"/>
  <c r="F3427" i="6"/>
  <c r="E3428" i="6"/>
  <c r="F3428" i="6"/>
  <c r="E3429" i="6"/>
  <c r="F3429" i="6"/>
  <c r="E3430" i="6"/>
  <c r="F3430" i="6"/>
  <c r="E3431" i="6"/>
  <c r="F3431" i="6"/>
  <c r="E3432" i="6"/>
  <c r="F3432" i="6"/>
  <c r="E3433" i="6"/>
  <c r="F3433" i="6"/>
  <c r="E3434" i="6"/>
  <c r="F3434" i="6"/>
  <c r="E3435" i="6"/>
  <c r="F3435" i="6"/>
  <c r="E3436" i="6"/>
  <c r="F3436" i="6"/>
  <c r="E3437" i="6"/>
  <c r="F3437" i="6"/>
  <c r="E3438" i="6"/>
  <c r="F3438" i="6"/>
  <c r="E3439" i="6"/>
  <c r="F3439" i="6"/>
  <c r="E3440" i="6"/>
  <c r="F3440" i="6"/>
  <c r="E3441" i="6"/>
  <c r="F3441" i="6"/>
  <c r="E3442" i="6"/>
  <c r="F3442" i="6"/>
  <c r="E3443" i="6"/>
  <c r="F3443" i="6"/>
  <c r="E3444" i="6"/>
  <c r="F3444" i="6"/>
  <c r="E3445" i="6"/>
  <c r="F3445" i="6"/>
  <c r="E3446" i="6"/>
  <c r="F3446" i="6"/>
  <c r="E3447" i="6"/>
  <c r="F3447" i="6"/>
  <c r="E3448" i="6"/>
  <c r="F3448" i="6"/>
  <c r="E3449" i="6"/>
  <c r="F3449" i="6"/>
  <c r="E3450" i="6"/>
  <c r="F3450" i="6"/>
  <c r="E3451" i="6"/>
  <c r="F3451" i="6"/>
  <c r="E3452" i="6"/>
  <c r="F3452" i="6"/>
  <c r="E3453" i="6"/>
  <c r="F3453" i="6"/>
  <c r="E3454" i="6"/>
  <c r="F3454" i="6"/>
  <c r="E3455" i="6"/>
  <c r="F3455" i="6"/>
  <c r="E3456" i="6"/>
  <c r="F3456" i="6"/>
  <c r="E3457" i="6"/>
  <c r="F3457" i="6"/>
  <c r="E3458" i="6"/>
  <c r="F3458" i="6"/>
  <c r="E3459" i="6"/>
  <c r="F3459" i="6"/>
  <c r="E3460" i="6"/>
  <c r="F3460" i="6"/>
  <c r="E3461" i="6"/>
  <c r="F3461" i="6"/>
  <c r="E3462" i="6"/>
  <c r="F3462" i="6"/>
  <c r="E3463" i="6"/>
  <c r="F3463" i="6"/>
  <c r="E3464" i="6"/>
  <c r="F3464" i="6"/>
  <c r="E3465" i="6"/>
  <c r="F3465" i="6"/>
  <c r="E3466" i="6"/>
  <c r="F3466" i="6"/>
  <c r="E3467" i="6"/>
  <c r="F3467" i="6"/>
  <c r="E3468" i="6"/>
  <c r="F3468" i="6"/>
  <c r="E3469" i="6"/>
  <c r="F3469" i="6"/>
  <c r="E3470" i="6"/>
  <c r="F3470" i="6"/>
  <c r="E3471" i="6"/>
  <c r="F3471" i="6"/>
  <c r="E3472" i="6"/>
  <c r="F3472" i="6"/>
  <c r="E3473" i="6"/>
  <c r="F3473" i="6"/>
  <c r="E3474" i="6"/>
  <c r="F3474" i="6"/>
  <c r="E3475" i="6"/>
  <c r="F3475" i="6"/>
  <c r="E3476" i="6"/>
  <c r="F3476" i="6"/>
  <c r="E3477" i="6"/>
  <c r="F3477" i="6"/>
  <c r="E3478" i="6"/>
  <c r="F3478" i="6"/>
  <c r="E3479" i="6"/>
  <c r="F3479" i="6"/>
  <c r="E3480" i="6"/>
  <c r="F3480" i="6"/>
  <c r="E3481" i="6"/>
  <c r="F3481" i="6"/>
  <c r="E3482" i="6"/>
  <c r="F3482" i="6"/>
  <c r="E3483" i="6"/>
  <c r="F3483" i="6"/>
  <c r="E3484" i="6"/>
  <c r="F3484" i="6"/>
  <c r="E3485" i="6"/>
  <c r="F3485" i="6"/>
  <c r="E3486" i="6"/>
  <c r="F3486" i="6"/>
  <c r="E3487" i="6"/>
  <c r="F3487" i="6"/>
  <c r="E3488" i="6"/>
  <c r="F3488" i="6"/>
  <c r="E3489" i="6"/>
  <c r="F3489" i="6"/>
  <c r="E3490" i="6"/>
  <c r="F3490" i="6"/>
  <c r="E3491" i="6"/>
  <c r="F3491" i="6"/>
  <c r="E3492" i="6"/>
  <c r="F3492" i="6"/>
  <c r="E3493" i="6"/>
  <c r="F3493" i="6"/>
  <c r="E3494" i="6"/>
  <c r="F3494" i="6"/>
  <c r="E3495" i="6"/>
  <c r="F3495" i="6"/>
  <c r="E3496" i="6"/>
  <c r="F3496" i="6"/>
  <c r="E3497" i="6"/>
  <c r="F3497" i="6"/>
  <c r="E3498" i="6"/>
  <c r="F3498" i="6"/>
  <c r="E3499" i="6"/>
  <c r="F3499" i="6"/>
  <c r="E3500" i="6"/>
  <c r="F3500" i="6"/>
  <c r="E3501" i="6"/>
  <c r="F3501" i="6"/>
  <c r="E3502" i="6"/>
  <c r="F3502" i="6"/>
  <c r="E3503" i="6"/>
  <c r="F3503" i="6"/>
  <c r="E3504" i="6"/>
  <c r="F3504" i="6"/>
  <c r="E3505" i="6"/>
  <c r="F3505" i="6"/>
  <c r="E3506" i="6"/>
  <c r="F3506" i="6"/>
  <c r="E3507" i="6"/>
  <c r="F3507" i="6"/>
  <c r="E3508" i="6"/>
  <c r="F3508" i="6"/>
  <c r="E3509" i="6"/>
  <c r="F3509" i="6"/>
  <c r="E3510" i="6"/>
  <c r="F3510" i="6"/>
  <c r="E3511" i="6"/>
  <c r="F3511" i="6"/>
  <c r="E3512" i="6"/>
  <c r="F3512" i="6"/>
  <c r="E3513" i="6"/>
  <c r="F3513" i="6"/>
  <c r="E3514" i="6"/>
  <c r="F3514" i="6"/>
  <c r="E3515" i="6"/>
  <c r="F3515" i="6"/>
  <c r="E3516" i="6"/>
  <c r="F3516" i="6"/>
  <c r="E3517" i="6"/>
  <c r="F3517" i="6"/>
  <c r="E3518" i="6"/>
  <c r="F3518" i="6"/>
  <c r="E3519" i="6"/>
  <c r="F3519" i="6"/>
  <c r="E3520" i="6"/>
  <c r="F3520" i="6"/>
  <c r="E3521" i="6"/>
  <c r="F3521" i="6"/>
  <c r="E3522" i="6"/>
  <c r="F3522" i="6"/>
  <c r="E3523" i="6"/>
  <c r="F3523" i="6"/>
  <c r="E3524" i="6"/>
  <c r="F3524" i="6"/>
  <c r="E3525" i="6"/>
  <c r="F3525" i="6"/>
  <c r="E3526" i="6"/>
  <c r="F3526" i="6"/>
  <c r="E3527" i="6"/>
  <c r="F3527" i="6"/>
  <c r="E3528" i="6"/>
  <c r="F3528" i="6"/>
  <c r="E3529" i="6"/>
  <c r="F3529" i="6"/>
  <c r="E3530" i="6"/>
  <c r="F3530" i="6"/>
  <c r="E3531" i="6"/>
  <c r="F3531" i="6"/>
  <c r="E3532" i="6"/>
  <c r="F3532" i="6"/>
  <c r="E3533" i="6"/>
  <c r="F3533" i="6"/>
  <c r="E3534" i="6"/>
  <c r="F3534" i="6"/>
  <c r="E3535" i="6"/>
  <c r="F3535" i="6"/>
  <c r="E3536" i="6"/>
  <c r="F3536" i="6"/>
  <c r="E3537" i="6"/>
  <c r="F3537" i="6"/>
  <c r="E3538" i="6"/>
  <c r="F3538" i="6"/>
  <c r="E3539" i="6"/>
  <c r="F3539" i="6"/>
  <c r="E3540" i="6"/>
  <c r="F3540" i="6"/>
  <c r="E3541" i="6"/>
  <c r="F3541" i="6"/>
  <c r="E3542" i="6"/>
  <c r="F3542" i="6"/>
  <c r="E3543" i="6"/>
  <c r="F3543" i="6"/>
  <c r="E3544" i="6"/>
  <c r="F3544" i="6"/>
  <c r="E3545" i="6"/>
  <c r="F3545" i="6"/>
  <c r="E3546" i="6"/>
  <c r="F3546" i="6"/>
  <c r="E3547" i="6"/>
  <c r="F3547" i="6"/>
  <c r="E3548" i="6"/>
  <c r="F3548" i="6"/>
  <c r="E3549" i="6"/>
  <c r="F3549" i="6"/>
  <c r="E3550" i="6"/>
  <c r="F3550" i="6"/>
  <c r="E3551" i="6"/>
  <c r="F3551" i="6"/>
  <c r="E3552" i="6"/>
  <c r="F3552" i="6"/>
  <c r="E3553" i="6"/>
  <c r="F3553" i="6"/>
  <c r="E3554" i="6"/>
  <c r="F3554" i="6"/>
  <c r="E3555" i="6"/>
  <c r="F3555" i="6"/>
  <c r="E3556" i="6"/>
  <c r="F3556" i="6"/>
  <c r="E3557" i="6"/>
  <c r="F3557" i="6"/>
  <c r="E3558" i="6"/>
  <c r="F3558" i="6"/>
  <c r="E3559" i="6"/>
  <c r="F3559" i="6"/>
  <c r="E3560" i="6"/>
  <c r="F3560" i="6"/>
  <c r="E3561" i="6"/>
  <c r="F3561" i="6"/>
  <c r="E3562" i="6"/>
  <c r="F3562" i="6"/>
  <c r="E3563" i="6"/>
  <c r="F3563" i="6"/>
  <c r="E3564" i="6"/>
  <c r="F3564" i="6"/>
  <c r="E3565" i="6"/>
  <c r="F3565" i="6"/>
  <c r="E3566" i="6"/>
  <c r="F3566" i="6"/>
  <c r="E3567" i="6"/>
  <c r="F3567" i="6"/>
  <c r="E3568" i="6"/>
  <c r="F3568" i="6"/>
  <c r="E3569" i="6"/>
  <c r="F3569" i="6"/>
  <c r="E3570" i="6"/>
  <c r="F3570" i="6"/>
  <c r="E3571" i="6"/>
  <c r="F3571" i="6"/>
  <c r="E3572" i="6"/>
  <c r="F3572" i="6"/>
  <c r="E3573" i="6"/>
  <c r="F3573" i="6"/>
  <c r="E3574" i="6"/>
  <c r="F3574" i="6"/>
  <c r="E3575" i="6"/>
  <c r="F3575" i="6"/>
  <c r="E3576" i="6"/>
  <c r="F3576" i="6"/>
  <c r="E3577" i="6"/>
  <c r="F3577" i="6"/>
  <c r="E3578" i="6"/>
  <c r="F3578" i="6"/>
  <c r="E3579" i="6"/>
  <c r="F3579" i="6"/>
  <c r="E3580" i="6"/>
  <c r="F3580" i="6"/>
  <c r="E3581" i="6"/>
  <c r="F3581" i="6"/>
  <c r="E3582" i="6"/>
  <c r="F3582" i="6"/>
  <c r="E3583" i="6"/>
  <c r="F3583" i="6"/>
  <c r="E3584" i="6"/>
  <c r="F3584" i="6"/>
  <c r="E3585" i="6"/>
  <c r="F3585" i="6"/>
  <c r="E3586" i="6"/>
  <c r="F3586" i="6"/>
  <c r="E3587" i="6"/>
  <c r="F3587" i="6"/>
  <c r="E3588" i="6"/>
  <c r="F3588" i="6"/>
  <c r="E3589" i="6"/>
  <c r="F3589" i="6"/>
  <c r="E3590" i="6"/>
  <c r="F3590" i="6"/>
  <c r="E3591" i="6"/>
  <c r="F3591" i="6"/>
  <c r="E3592" i="6"/>
  <c r="F3592" i="6"/>
  <c r="E3593" i="6"/>
  <c r="F3593" i="6"/>
  <c r="E3594" i="6"/>
  <c r="F3594" i="6"/>
  <c r="E3595" i="6"/>
  <c r="F3595" i="6"/>
  <c r="E3596" i="6"/>
  <c r="F3596" i="6"/>
  <c r="E3597" i="6"/>
  <c r="F3597" i="6"/>
  <c r="E3598" i="6"/>
  <c r="F3598" i="6"/>
  <c r="E3599" i="6"/>
  <c r="F3599" i="6"/>
  <c r="E3600" i="6"/>
  <c r="F3600" i="6"/>
  <c r="E3601" i="6"/>
  <c r="F3601" i="6"/>
  <c r="E3602" i="6"/>
  <c r="F3602" i="6"/>
  <c r="V82" i="15" l="1"/>
  <c r="V88" i="15"/>
  <c r="E80" i="15"/>
  <c r="E87" i="15"/>
  <c r="E88" i="15"/>
  <c r="V80" i="15"/>
  <c r="V87" i="15"/>
  <c r="V89" i="15"/>
  <c r="E89" i="15"/>
  <c r="V76" i="15"/>
  <c r="E77" i="15"/>
  <c r="E90" i="15"/>
  <c r="E81" i="15"/>
  <c r="E75" i="15"/>
  <c r="V81" i="15"/>
  <c r="E82" i="15"/>
  <c r="E83" i="15"/>
  <c r="V83" i="15"/>
  <c r="V77" i="15"/>
  <c r="V75" i="15"/>
  <c r="V90" i="15"/>
  <c r="E76" i="15"/>
  <c r="E78" i="15"/>
  <c r="E85" i="15"/>
  <c r="V86" i="15"/>
  <c r="V78" i="15"/>
  <c r="V85" i="15"/>
  <c r="E79" i="15"/>
  <c r="E86" i="15"/>
  <c r="V84" i="15"/>
  <c r="V79" i="15"/>
  <c r="E84" i="15"/>
  <c r="V23" i="15"/>
  <c r="V22" i="15"/>
  <c r="E22" i="15"/>
  <c r="V24" i="15"/>
  <c r="E23" i="15"/>
  <c r="E24" i="15"/>
  <c r="V25" i="15"/>
  <c r="V26" i="15"/>
  <c r="E25" i="15"/>
  <c r="E26" i="15"/>
  <c r="V27" i="15"/>
  <c r="V28" i="15"/>
  <c r="E27" i="15"/>
  <c r="E28" i="15"/>
  <c r="V29" i="15"/>
  <c r="V30" i="15"/>
  <c r="E29" i="15"/>
  <c r="E30" i="15"/>
  <c r="V31" i="15"/>
  <c r="V32" i="15"/>
  <c r="E31" i="15"/>
  <c r="V33" i="15"/>
  <c r="E32" i="15"/>
  <c r="V34" i="15"/>
  <c r="V35" i="15"/>
  <c r="V36" i="15"/>
  <c r="V91" i="15"/>
  <c r="E21" i="15"/>
  <c r="V20" i="15"/>
  <c r="E36" i="15"/>
  <c r="E34" i="15"/>
  <c r="E35" i="15"/>
  <c r="E20" i="15"/>
  <c r="V21" i="15"/>
  <c r="E33" i="15"/>
  <c r="AA26" i="10"/>
  <c r="X26" i="10" s="1"/>
  <c r="Z26" i="10"/>
  <c r="W26" i="10" s="1"/>
  <c r="F27" i="10"/>
  <c r="J27" i="10"/>
  <c r="E26" i="10"/>
  <c r="S26" i="10" s="1"/>
  <c r="E80" i="10"/>
  <c r="V27" i="10"/>
  <c r="V76" i="10"/>
  <c r="E76" i="10"/>
  <c r="V78" i="10"/>
  <c r="E77" i="10"/>
  <c r="V79" i="10"/>
  <c r="E78" i="10"/>
  <c r="V80" i="10"/>
  <c r="E79" i="10"/>
  <c r="V81" i="10"/>
  <c r="E28" i="10"/>
  <c r="V21" i="10"/>
  <c r="E20" i="10"/>
  <c r="V75" i="10"/>
  <c r="V20" i="10"/>
  <c r="V22" i="10"/>
  <c r="E21" i="10"/>
  <c r="V77" i="10"/>
  <c r="E75" i="10"/>
  <c r="E22" i="10"/>
  <c r="V23" i="10"/>
  <c r="V24" i="10"/>
  <c r="E23" i="10"/>
  <c r="E24" i="10"/>
  <c r="V25" i="10"/>
  <c r="E25" i="10"/>
  <c r="V26" i="10"/>
  <c r="V82" i="10"/>
  <c r="E27" i="10"/>
  <c r="L27" i="10"/>
  <c r="AB26" i="10"/>
  <c r="Y26" i="10" s="1"/>
  <c r="U84" i="10"/>
  <c r="V83" i="10"/>
  <c r="A82" i="10"/>
  <c r="E81" i="10"/>
  <c r="U29" i="10"/>
  <c r="V28" i="10"/>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E64" i="4" l="1"/>
  <c r="E106" i="15"/>
  <c r="AB91" i="15"/>
  <c r="Y91" i="15" s="1"/>
  <c r="AA91" i="15"/>
  <c r="X91" i="15" s="1"/>
  <c r="V106" i="15"/>
  <c r="S20" i="15"/>
  <c r="I20" i="15"/>
  <c r="E51" i="15"/>
  <c r="V51" i="15"/>
  <c r="AA27" i="10"/>
  <c r="X27" i="10" s="1"/>
  <c r="J28" i="10"/>
  <c r="L28" i="10"/>
  <c r="F28" i="10"/>
  <c r="I26" i="10"/>
  <c r="I24" i="10"/>
  <c r="S24" i="10"/>
  <c r="I22" i="10"/>
  <c r="S22" i="10"/>
  <c r="I21" i="10"/>
  <c r="S21" i="10"/>
  <c r="I25" i="10"/>
  <c r="S25" i="10"/>
  <c r="I20" i="10"/>
  <c r="S20" i="10"/>
  <c r="I23" i="10"/>
  <c r="S23" i="10"/>
  <c r="AB27" i="10"/>
  <c r="Y27" i="10" s="1"/>
  <c r="I27" i="10"/>
  <c r="S27" i="10"/>
  <c r="Z27" i="10"/>
  <c r="W27" i="10" s="1"/>
  <c r="V29" i="10"/>
  <c r="U30" i="10"/>
  <c r="A83" i="10"/>
  <c r="E82" i="10"/>
  <c r="V84" i="10"/>
  <c r="U85" i="10"/>
  <c r="A310" i="8"/>
  <c r="A311" i="8"/>
  <c r="A312" i="8"/>
  <c r="A292" i="8"/>
  <c r="A293" i="8"/>
  <c r="A294" i="8"/>
  <c r="A295" i="8"/>
  <c r="A296" i="8"/>
  <c r="A297" i="8"/>
  <c r="A298" i="8"/>
  <c r="A299" i="8"/>
  <c r="A300" i="8"/>
  <c r="A301" i="8"/>
  <c r="A302" i="8"/>
  <c r="A303" i="8"/>
  <c r="A304" i="8"/>
  <c r="A305" i="8"/>
  <c r="A306" i="8"/>
  <c r="A307" i="8"/>
  <c r="A308" i="8"/>
  <c r="A309" i="8"/>
  <c r="J28" i="4" l="1"/>
  <c r="I64" i="4"/>
  <c r="Z28" i="10"/>
  <c r="W28" i="10" s="1"/>
  <c r="AB28" i="10"/>
  <c r="Y28" i="10" s="1"/>
  <c r="I28" i="10"/>
  <c r="S28" i="10"/>
  <c r="AA28" i="10"/>
  <c r="X28" i="10" s="1"/>
  <c r="L29" i="10"/>
  <c r="J29" i="10"/>
  <c r="F29" i="10"/>
  <c r="E29" i="10"/>
  <c r="A84" i="10"/>
  <c r="E83" i="10"/>
  <c r="V85" i="10"/>
  <c r="U86" i="10"/>
  <c r="U31" i="10"/>
  <c r="V30" i="10"/>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60" i="8"/>
  <c r="A61" i="8"/>
  <c r="A62" i="8"/>
  <c r="A63"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A29" i="10" l="1"/>
  <c r="X29" i="10" s="1"/>
  <c r="Z29" i="10"/>
  <c r="W29" i="10" s="1"/>
  <c r="AB29" i="10"/>
  <c r="Y29" i="10" s="1"/>
  <c r="F30" i="10"/>
  <c r="L30" i="10"/>
  <c r="J30" i="10"/>
  <c r="E30" i="10"/>
  <c r="I29" i="10"/>
  <c r="S29" i="10"/>
  <c r="Z20" i="10"/>
  <c r="W20" i="10" s="1"/>
  <c r="AA20" i="10"/>
  <c r="X20" i="10" s="1"/>
  <c r="AB20" i="10"/>
  <c r="Y20" i="10" s="1"/>
  <c r="V31" i="10"/>
  <c r="U32" i="10"/>
  <c r="U87" i="10"/>
  <c r="V86" i="10"/>
  <c r="E84" i="10"/>
  <c r="A85" i="10"/>
  <c r="A12" i="8"/>
  <c r="A11" i="8"/>
  <c r="A10" i="8"/>
  <c r="S37" i="27" s="1"/>
  <c r="A9" i="8"/>
  <c r="A8" i="8"/>
  <c r="A7" i="8"/>
  <c r="S37" i="26" l="1"/>
  <c r="H94" i="17"/>
  <c r="F85" i="15"/>
  <c r="I85" i="15" s="1"/>
  <c r="G103" i="27"/>
  <c r="F79" i="10"/>
  <c r="I79" i="10" s="1"/>
  <c r="F27" i="15"/>
  <c r="L95" i="18"/>
  <c r="H81" i="10"/>
  <c r="G25" i="15"/>
  <c r="S40" i="26"/>
  <c r="F97" i="18"/>
  <c r="I97" i="18" s="1"/>
  <c r="L38" i="18"/>
  <c r="H100" i="18"/>
  <c r="G100" i="27"/>
  <c r="H20" i="10"/>
  <c r="H95" i="18"/>
  <c r="F96" i="17"/>
  <c r="I96" i="17" s="1"/>
  <c r="H103" i="26"/>
  <c r="L35" i="18"/>
  <c r="H39" i="26"/>
  <c r="G21" i="10"/>
  <c r="K21" i="10" s="1"/>
  <c r="L34" i="18"/>
  <c r="L49" i="26"/>
  <c r="G46" i="17"/>
  <c r="K46" i="17" s="1"/>
  <c r="L94" i="27"/>
  <c r="H34" i="18"/>
  <c r="L48" i="18"/>
  <c r="G48" i="27"/>
  <c r="K48" i="27" s="1"/>
  <c r="L20" i="10"/>
  <c r="F96" i="18"/>
  <c r="I96" i="18" s="1"/>
  <c r="L23" i="15"/>
  <c r="F23" i="15"/>
  <c r="H48" i="26"/>
  <c r="G93" i="17"/>
  <c r="H24" i="10"/>
  <c r="G40" i="26"/>
  <c r="K40" i="26" s="1"/>
  <c r="S47" i="17"/>
  <c r="S49" i="27"/>
  <c r="L27" i="15"/>
  <c r="H42" i="26"/>
  <c r="H36" i="18"/>
  <c r="F100" i="27"/>
  <c r="I100" i="27" s="1"/>
  <c r="F98" i="26"/>
  <c r="I98" i="26" s="1"/>
  <c r="H29" i="15"/>
  <c r="G101" i="26"/>
  <c r="G102" i="27"/>
  <c r="H80" i="10"/>
  <c r="L78" i="10"/>
  <c r="G92" i="18"/>
  <c r="G43" i="17"/>
  <c r="K43" i="17" s="1"/>
  <c r="F92" i="27"/>
  <c r="G44" i="17"/>
  <c r="K44" i="17" s="1"/>
  <c r="F80" i="10"/>
  <c r="I80" i="10" s="1"/>
  <c r="L92" i="18"/>
  <c r="L81" i="10"/>
  <c r="L79" i="10"/>
  <c r="G94" i="18"/>
  <c r="H99" i="17"/>
  <c r="H33" i="15"/>
  <c r="G29" i="10"/>
  <c r="K29" i="10" s="1"/>
  <c r="H29" i="10"/>
  <c r="L83" i="10"/>
  <c r="G83" i="10"/>
  <c r="H103" i="27"/>
  <c r="L92" i="27"/>
  <c r="H102" i="27"/>
  <c r="H83" i="10"/>
  <c r="G35" i="15"/>
  <c r="S41" i="27"/>
  <c r="H92" i="27"/>
  <c r="G40" i="27"/>
  <c r="K40" i="27" s="1"/>
  <c r="H100" i="27"/>
  <c r="L98" i="27"/>
  <c r="H49" i="27"/>
  <c r="L34" i="27"/>
  <c r="G94" i="27"/>
  <c r="L41" i="26"/>
  <c r="L39" i="26"/>
  <c r="G103" i="18"/>
  <c r="G100" i="18"/>
  <c r="H38" i="17"/>
  <c r="L99" i="17"/>
  <c r="H102" i="26"/>
  <c r="F101" i="26"/>
  <c r="I101" i="26" s="1"/>
  <c r="H98" i="18"/>
  <c r="L36" i="17"/>
  <c r="L97" i="18"/>
  <c r="L47" i="17"/>
  <c r="F93" i="17"/>
  <c r="U93" i="17" s="1"/>
  <c r="G37" i="26"/>
  <c r="K37" i="26" s="1"/>
  <c r="G49" i="26"/>
  <c r="K49" i="26" s="1"/>
  <c r="H35" i="18"/>
  <c r="L96" i="18"/>
  <c r="L94" i="18"/>
  <c r="F92" i="18"/>
  <c r="U92" i="18" s="1"/>
  <c r="S42" i="26"/>
  <c r="L40" i="26"/>
  <c r="H48" i="18"/>
  <c r="L34" i="17"/>
  <c r="L95" i="17"/>
  <c r="G79" i="10"/>
  <c r="L29" i="15"/>
  <c r="G27" i="15"/>
  <c r="K27" i="15" s="1"/>
  <c r="G24" i="10"/>
  <c r="K24" i="10" s="1"/>
  <c r="G23" i="15"/>
  <c r="L85" i="15"/>
  <c r="L83" i="15"/>
  <c r="G81" i="10"/>
  <c r="H45" i="26"/>
  <c r="S44" i="26"/>
  <c r="F95" i="18"/>
  <c r="I95" i="18" s="1"/>
  <c r="G22" i="10"/>
  <c r="K22" i="10" s="1"/>
  <c r="L38" i="17"/>
  <c r="H62" i="26"/>
  <c r="L41" i="27"/>
  <c r="G92" i="27"/>
  <c r="H40" i="27"/>
  <c r="L100" i="27"/>
  <c r="H98" i="27"/>
  <c r="G49" i="27"/>
  <c r="K49" i="27" s="1"/>
  <c r="G34" i="27"/>
  <c r="K34" i="27" s="1"/>
  <c r="F94" i="27"/>
  <c r="I94" i="27" s="1"/>
  <c r="H41" i="26"/>
  <c r="S39" i="26"/>
  <c r="J39" i="26" s="1"/>
  <c r="AD39" i="26" s="1"/>
  <c r="AA39" i="26" s="1"/>
  <c r="F103" i="18"/>
  <c r="I103" i="18" s="1"/>
  <c r="F100" i="18"/>
  <c r="I100" i="18" s="1"/>
  <c r="G38" i="17"/>
  <c r="K38" i="17" s="1"/>
  <c r="F99" i="17"/>
  <c r="I99" i="17" s="1"/>
  <c r="G102" i="26"/>
  <c r="L101" i="26"/>
  <c r="L98" i="18"/>
  <c r="G36" i="18"/>
  <c r="K36" i="18" s="1"/>
  <c r="G97" i="17"/>
  <c r="H47" i="17"/>
  <c r="S45" i="26"/>
  <c r="L37" i="26"/>
  <c r="H49" i="18"/>
  <c r="L35" i="17"/>
  <c r="H96" i="18"/>
  <c r="H94" i="18"/>
  <c r="G44" i="26"/>
  <c r="K44" i="26" s="1"/>
  <c r="G42" i="26"/>
  <c r="K42" i="26" s="1"/>
  <c r="S40" i="17"/>
  <c r="G48" i="18"/>
  <c r="K48" i="18" s="1"/>
  <c r="G34" i="18"/>
  <c r="G95" i="18"/>
  <c r="F30" i="15"/>
  <c r="I30" i="15" s="1"/>
  <c r="F29" i="15"/>
  <c r="H26" i="10"/>
  <c r="H24" i="15"/>
  <c r="H22" i="10"/>
  <c r="G85" i="15"/>
  <c r="H83" i="15"/>
  <c r="F81" i="10"/>
  <c r="I81" i="10" s="1"/>
  <c r="H37" i="26"/>
  <c r="L42" i="26"/>
  <c r="L30" i="15"/>
  <c r="F83" i="15"/>
  <c r="I83" i="15" s="1"/>
  <c r="H43" i="17"/>
  <c r="L93" i="27"/>
  <c r="H41" i="27"/>
  <c r="S43" i="27"/>
  <c r="S40" i="27"/>
  <c r="S38" i="27"/>
  <c r="G98" i="27"/>
  <c r="S35" i="27"/>
  <c r="H34" i="27"/>
  <c r="S46" i="26"/>
  <c r="G41" i="26"/>
  <c r="K41" i="26" s="1"/>
  <c r="H39" i="17"/>
  <c r="L103" i="18"/>
  <c r="L100" i="17"/>
  <c r="H38" i="18"/>
  <c r="L43" i="26"/>
  <c r="F102" i="26"/>
  <c r="I102" i="26" s="1"/>
  <c r="F101" i="18"/>
  <c r="I101" i="18" s="1"/>
  <c r="G98" i="18"/>
  <c r="H36" i="17"/>
  <c r="H97" i="17"/>
  <c r="G47" i="17"/>
  <c r="K47" i="17" s="1"/>
  <c r="G49" i="18"/>
  <c r="K49" i="18" s="1"/>
  <c r="G35" i="18"/>
  <c r="K35" i="18" s="1"/>
  <c r="G96" i="18"/>
  <c r="F94" i="18"/>
  <c r="I94" i="18" s="1"/>
  <c r="G40" i="18"/>
  <c r="K40" i="18" s="1"/>
  <c r="S48" i="18"/>
  <c r="G34" i="17"/>
  <c r="K34" i="17" s="1"/>
  <c r="G29" i="15"/>
  <c r="G26" i="10"/>
  <c r="K26" i="10" s="1"/>
  <c r="G24" i="15"/>
  <c r="H85" i="15"/>
  <c r="G32" i="15"/>
  <c r="H93" i="27"/>
  <c r="G41" i="27"/>
  <c r="K41" i="27" s="1"/>
  <c r="L43" i="27"/>
  <c r="L40" i="27"/>
  <c r="L38" i="27"/>
  <c r="F98" i="27"/>
  <c r="L35" i="27"/>
  <c r="S34" i="27"/>
  <c r="L46" i="26"/>
  <c r="S41" i="26"/>
  <c r="L39" i="18"/>
  <c r="H103" i="18"/>
  <c r="H100" i="17"/>
  <c r="G38" i="18"/>
  <c r="K38" i="18" s="1"/>
  <c r="G43" i="26"/>
  <c r="K43" i="26" s="1"/>
  <c r="L102" i="26"/>
  <c r="L101" i="18"/>
  <c r="F98" i="18"/>
  <c r="I98" i="18" s="1"/>
  <c r="G36" i="17"/>
  <c r="K36" i="17" s="1"/>
  <c r="L97" i="17"/>
  <c r="L93" i="26"/>
  <c r="L45" i="26"/>
  <c r="S37" i="18"/>
  <c r="L49" i="18"/>
  <c r="H35" i="17"/>
  <c r="H96" i="17"/>
  <c r="H92" i="26"/>
  <c r="L44" i="26"/>
  <c r="L42" i="18"/>
  <c r="L40" i="18"/>
  <c r="S48" i="17"/>
  <c r="S34" i="17"/>
  <c r="G31" i="15"/>
  <c r="H30" i="15"/>
  <c r="G28" i="10"/>
  <c r="K28" i="10" s="1"/>
  <c r="L26" i="15"/>
  <c r="L24" i="15"/>
  <c r="F86" i="15"/>
  <c r="I86" i="15" s="1"/>
  <c r="H84" i="15"/>
  <c r="G83" i="15"/>
  <c r="H32" i="15"/>
  <c r="H94" i="27"/>
  <c r="S47" i="18"/>
  <c r="G93" i="27"/>
  <c r="H44" i="27"/>
  <c r="G43" i="27"/>
  <c r="K43" i="27" s="1"/>
  <c r="L101" i="27"/>
  <c r="G38" i="27"/>
  <c r="K38" i="27" s="1"/>
  <c r="L36" i="27"/>
  <c r="H35" i="27"/>
  <c r="L95" i="27"/>
  <c r="H46" i="26"/>
  <c r="L41" i="18"/>
  <c r="G39" i="17"/>
  <c r="K39" i="17" s="1"/>
  <c r="H103" i="17"/>
  <c r="G100" i="17"/>
  <c r="F99" i="26"/>
  <c r="I99" i="26" s="1"/>
  <c r="H43" i="26"/>
  <c r="L102" i="18"/>
  <c r="H101" i="18"/>
  <c r="H98" i="17"/>
  <c r="S36" i="17"/>
  <c r="F97" i="17"/>
  <c r="I97" i="17" s="1"/>
  <c r="H93" i="26"/>
  <c r="G45" i="26"/>
  <c r="K45" i="26" s="1"/>
  <c r="G37" i="17"/>
  <c r="K37" i="17" s="1"/>
  <c r="S49" i="17"/>
  <c r="G35" i="17"/>
  <c r="K35" i="17" s="1"/>
  <c r="L96" i="17"/>
  <c r="G92" i="26"/>
  <c r="H44" i="26"/>
  <c r="H42" i="18"/>
  <c r="H40" i="18"/>
  <c r="G48" i="17"/>
  <c r="K48" i="17" s="1"/>
  <c r="S34" i="18"/>
  <c r="F31" i="15"/>
  <c r="I31" i="15" s="1"/>
  <c r="G30" i="15"/>
  <c r="H28" i="10"/>
  <c r="F26" i="15"/>
  <c r="I26" i="15" s="1"/>
  <c r="F24" i="15"/>
  <c r="L86" i="15"/>
  <c r="G84" i="15"/>
  <c r="H82" i="10"/>
  <c r="F32" i="15"/>
  <c r="I32" i="15" s="1"/>
  <c r="L80" i="10"/>
  <c r="L100" i="18"/>
  <c r="S49" i="26"/>
  <c r="F93" i="27"/>
  <c r="I93" i="27" s="1"/>
  <c r="G44" i="27"/>
  <c r="K44" i="27" s="1"/>
  <c r="H43" i="27"/>
  <c r="H101" i="27"/>
  <c r="H38" i="27"/>
  <c r="H36" i="27"/>
  <c r="G35" i="27"/>
  <c r="K35" i="27" s="1"/>
  <c r="H95" i="27"/>
  <c r="G46" i="26"/>
  <c r="K46" i="26" s="1"/>
  <c r="H41" i="18"/>
  <c r="H39" i="18"/>
  <c r="G103" i="17"/>
  <c r="F100" i="17"/>
  <c r="I100" i="17" s="1"/>
  <c r="L99" i="26"/>
  <c r="S43" i="26"/>
  <c r="H102" i="18"/>
  <c r="G101" i="18"/>
  <c r="G98" i="17"/>
  <c r="S36" i="18"/>
  <c r="L47" i="26"/>
  <c r="G93" i="26"/>
  <c r="S45" i="17"/>
  <c r="L37" i="18"/>
  <c r="S49" i="18"/>
  <c r="S35" i="18"/>
  <c r="L94" i="26"/>
  <c r="F92" i="26"/>
  <c r="I92" i="26" s="1"/>
  <c r="S44" i="17"/>
  <c r="G42" i="18"/>
  <c r="K42" i="18" s="1"/>
  <c r="L40" i="17"/>
  <c r="L48" i="17"/>
  <c r="H95" i="26"/>
  <c r="H31" i="15"/>
  <c r="L79" i="15"/>
  <c r="G28" i="15"/>
  <c r="G26" i="15"/>
  <c r="H23" i="10"/>
  <c r="H86" i="15"/>
  <c r="F84" i="15"/>
  <c r="I84" i="15" s="1"/>
  <c r="L82" i="10"/>
  <c r="L32" i="15"/>
  <c r="L46" i="27"/>
  <c r="S44" i="27"/>
  <c r="S42" i="27"/>
  <c r="G101" i="27"/>
  <c r="G99" i="27"/>
  <c r="G36" i="27"/>
  <c r="K36" i="27" s="1"/>
  <c r="H96" i="27"/>
  <c r="G95" i="27"/>
  <c r="S46" i="17"/>
  <c r="G41" i="18"/>
  <c r="K41" i="18" s="1"/>
  <c r="G39" i="18"/>
  <c r="K39" i="18" s="1"/>
  <c r="L103" i="17"/>
  <c r="H38" i="26"/>
  <c r="G99" i="26"/>
  <c r="L43" i="18"/>
  <c r="F102" i="18"/>
  <c r="I102" i="18" s="1"/>
  <c r="F101" i="17"/>
  <c r="F98" i="17"/>
  <c r="I98" i="17" s="1"/>
  <c r="F83" i="10"/>
  <c r="I83" i="10" s="1"/>
  <c r="S47" i="26"/>
  <c r="F93" i="26"/>
  <c r="I93" i="26" s="1"/>
  <c r="L45" i="18"/>
  <c r="L37" i="17"/>
  <c r="L49" i="17"/>
  <c r="S35" i="17"/>
  <c r="F94" i="26"/>
  <c r="I94" i="26" s="1"/>
  <c r="L92" i="26"/>
  <c r="L44" i="18"/>
  <c r="S42" i="17"/>
  <c r="H40" i="17"/>
  <c r="H48" i="17"/>
  <c r="G95" i="26"/>
  <c r="L31" i="15"/>
  <c r="F79" i="15"/>
  <c r="I79" i="15" s="1"/>
  <c r="L28" i="15"/>
  <c r="H26" i="15"/>
  <c r="G23" i="10"/>
  <c r="K23" i="10" s="1"/>
  <c r="G86" i="15"/>
  <c r="L84" i="15"/>
  <c r="F82" i="10"/>
  <c r="I82" i="10" s="1"/>
  <c r="L81" i="15"/>
  <c r="H79" i="15"/>
  <c r="G25" i="10"/>
  <c r="K25" i="10" s="1"/>
  <c r="H22" i="15"/>
  <c r="G82" i="15"/>
  <c r="G30" i="10"/>
  <c r="K30" i="10" s="1"/>
  <c r="G34" i="26"/>
  <c r="K34" i="26" s="1"/>
  <c r="G95" i="17"/>
  <c r="H27" i="10"/>
  <c r="H87" i="15"/>
  <c r="L82" i="15"/>
  <c r="L94" i="17"/>
  <c r="G42" i="17"/>
  <c r="K42" i="17" s="1"/>
  <c r="S48" i="26"/>
  <c r="S34" i="26"/>
  <c r="H78" i="10"/>
  <c r="G27" i="10"/>
  <c r="K27" i="10" s="1"/>
  <c r="L22" i="15"/>
  <c r="F21" i="15"/>
  <c r="H82" i="15"/>
  <c r="F97" i="27"/>
  <c r="I97" i="27" s="1"/>
  <c r="L46" i="17"/>
  <c r="F103" i="26"/>
  <c r="J103" i="26" s="1"/>
  <c r="AD103" i="26" s="1"/>
  <c r="AA103" i="26" s="1"/>
  <c r="S38" i="18"/>
  <c r="L43" i="17"/>
  <c r="H98" i="26"/>
  <c r="H97" i="18"/>
  <c r="G93" i="18"/>
  <c r="H49" i="26"/>
  <c r="G96" i="17"/>
  <c r="H44" i="17"/>
  <c r="H40" i="26"/>
  <c r="H34" i="17"/>
  <c r="H95" i="17"/>
  <c r="L25" i="15"/>
  <c r="H23" i="15"/>
  <c r="J23" i="15" s="1"/>
  <c r="AB23" i="15" s="1"/>
  <c r="Y23" i="15" s="1"/>
  <c r="H21" i="10"/>
  <c r="H37" i="27"/>
  <c r="J37" i="27" s="1"/>
  <c r="AE37" i="27" s="1"/>
  <c r="AB37" i="27" s="1"/>
  <c r="H48" i="27"/>
  <c r="G39" i="26"/>
  <c r="K39" i="26" s="1"/>
  <c r="G99" i="17"/>
  <c r="L98" i="26"/>
  <c r="L36" i="18"/>
  <c r="H93" i="17"/>
  <c r="H46" i="27"/>
  <c r="L44" i="27"/>
  <c r="G42" i="27"/>
  <c r="K42" i="27" s="1"/>
  <c r="F101" i="27"/>
  <c r="F99" i="27"/>
  <c r="I99" i="27" s="1"/>
  <c r="S36" i="27"/>
  <c r="G96" i="27"/>
  <c r="F95" i="27"/>
  <c r="I95" i="27" s="1"/>
  <c r="G46" i="18"/>
  <c r="K46" i="18" s="1"/>
  <c r="L41" i="17"/>
  <c r="L39" i="17"/>
  <c r="F103" i="17"/>
  <c r="I103" i="17" s="1"/>
  <c r="G38" i="26"/>
  <c r="K38" i="26" s="1"/>
  <c r="H99" i="26"/>
  <c r="H43" i="18"/>
  <c r="G102" i="18"/>
  <c r="L101" i="17"/>
  <c r="L98" i="17"/>
  <c r="G97" i="26"/>
  <c r="H47" i="26"/>
  <c r="L93" i="17"/>
  <c r="H45" i="18"/>
  <c r="H37" i="18"/>
  <c r="H49" i="17"/>
  <c r="G96" i="26"/>
  <c r="G94" i="26"/>
  <c r="G92" i="17"/>
  <c r="H44" i="18"/>
  <c r="L42" i="17"/>
  <c r="G40" i="17"/>
  <c r="K40" i="17" s="1"/>
  <c r="L34" i="26"/>
  <c r="F95" i="26"/>
  <c r="G80" i="15"/>
  <c r="G79" i="15"/>
  <c r="K79" i="15" s="1"/>
  <c r="H28" i="15"/>
  <c r="H25" i="10"/>
  <c r="F87" i="15"/>
  <c r="I87" i="15" s="1"/>
  <c r="G22" i="15"/>
  <c r="L21" i="15"/>
  <c r="G82" i="10"/>
  <c r="H81" i="15"/>
  <c r="H30" i="10"/>
  <c r="G46" i="27"/>
  <c r="K46" i="27" s="1"/>
  <c r="S45" i="27"/>
  <c r="L42" i="27"/>
  <c r="L39" i="27"/>
  <c r="L99" i="27"/>
  <c r="H97" i="27"/>
  <c r="F96" i="27"/>
  <c r="I96" i="27" s="1"/>
  <c r="H47" i="27"/>
  <c r="L46" i="18"/>
  <c r="H41" i="17"/>
  <c r="S39" i="18"/>
  <c r="G100" i="26"/>
  <c r="L38" i="26"/>
  <c r="H99" i="18"/>
  <c r="G43" i="18"/>
  <c r="K43" i="18" s="1"/>
  <c r="L102" i="17"/>
  <c r="H101" i="17"/>
  <c r="L36" i="26"/>
  <c r="L97" i="26"/>
  <c r="G47" i="26"/>
  <c r="K47" i="26" s="1"/>
  <c r="L93" i="18"/>
  <c r="G45" i="18"/>
  <c r="K45" i="18" s="1"/>
  <c r="H37" i="17"/>
  <c r="G49" i="17"/>
  <c r="K49" i="17" s="1"/>
  <c r="H96" i="26"/>
  <c r="H94" i="26"/>
  <c r="J94" i="26" s="1"/>
  <c r="AF94" i="26" s="1"/>
  <c r="AC94" i="26" s="1"/>
  <c r="H92" i="17"/>
  <c r="G44" i="18"/>
  <c r="K44" i="18" s="1"/>
  <c r="S42" i="18"/>
  <c r="J42" i="18" s="1"/>
  <c r="AF42" i="18" s="1"/>
  <c r="AC42" i="18" s="1"/>
  <c r="S40" i="18"/>
  <c r="H34" i="26"/>
  <c r="L95" i="26"/>
  <c r="H80" i="15"/>
  <c r="F28" i="15"/>
  <c r="G87" i="15"/>
  <c r="G21" i="15"/>
  <c r="F81" i="15"/>
  <c r="G48" i="26"/>
  <c r="K48" i="26" s="1"/>
  <c r="F78" i="10"/>
  <c r="I78" i="10" s="1"/>
  <c r="F25" i="15"/>
  <c r="H21" i="15"/>
  <c r="G81" i="15"/>
  <c r="F96" i="26"/>
  <c r="I96" i="26" s="1"/>
  <c r="S46" i="27"/>
  <c r="H45" i="27"/>
  <c r="H42" i="27"/>
  <c r="H39" i="27"/>
  <c r="H99" i="27"/>
  <c r="G97" i="27"/>
  <c r="L96" i="27"/>
  <c r="S47" i="27"/>
  <c r="H46" i="18"/>
  <c r="G41" i="17"/>
  <c r="K41" i="17" s="1"/>
  <c r="S39" i="17"/>
  <c r="F100" i="26"/>
  <c r="I100" i="26" s="1"/>
  <c r="S38" i="26"/>
  <c r="F99" i="18"/>
  <c r="I99" i="18" s="1"/>
  <c r="S43" i="18"/>
  <c r="H102" i="17"/>
  <c r="G101" i="17"/>
  <c r="H36" i="26"/>
  <c r="H97" i="26"/>
  <c r="L47" i="18"/>
  <c r="H93" i="18"/>
  <c r="S45" i="18"/>
  <c r="G37" i="18"/>
  <c r="K37" i="18" s="1"/>
  <c r="H35" i="26"/>
  <c r="L96" i="26"/>
  <c r="F94" i="17"/>
  <c r="I94" i="17" s="1"/>
  <c r="H92" i="18"/>
  <c r="S44" i="18"/>
  <c r="J44" i="18" s="1"/>
  <c r="AE44" i="18" s="1"/>
  <c r="AB44" i="18" s="1"/>
  <c r="H42" i="17"/>
  <c r="F80" i="15"/>
  <c r="I80" i="15" s="1"/>
  <c r="F22" i="15"/>
  <c r="I22" i="15" s="1"/>
  <c r="L92" i="17"/>
  <c r="L80" i="15"/>
  <c r="L87" i="15"/>
  <c r="G47" i="27"/>
  <c r="K47" i="27" s="1"/>
  <c r="G99" i="18"/>
  <c r="G47" i="18"/>
  <c r="K47" i="18" s="1"/>
  <c r="G94" i="17"/>
  <c r="J94" i="17" s="1"/>
  <c r="G78" i="10"/>
  <c r="L49" i="27"/>
  <c r="H101" i="26"/>
  <c r="S35" i="26"/>
  <c r="F103" i="27"/>
  <c r="AE103" i="27" s="1"/>
  <c r="G45" i="27"/>
  <c r="K45" i="27" s="1"/>
  <c r="F102" i="27"/>
  <c r="I102" i="27" s="1"/>
  <c r="G39" i="27"/>
  <c r="K39" i="27" s="1"/>
  <c r="G37" i="27"/>
  <c r="K37" i="27" s="1"/>
  <c r="L97" i="27"/>
  <c r="S48" i="27"/>
  <c r="L47" i="27"/>
  <c r="S46" i="18"/>
  <c r="S41" i="18"/>
  <c r="G103" i="26"/>
  <c r="L100" i="26"/>
  <c r="S38" i="17"/>
  <c r="L99" i="18"/>
  <c r="S43" i="17"/>
  <c r="G102" i="17"/>
  <c r="G98" i="26"/>
  <c r="G36" i="26"/>
  <c r="K36" i="26" s="1"/>
  <c r="F97" i="26"/>
  <c r="I97" i="26" s="1"/>
  <c r="H47" i="18"/>
  <c r="F93" i="18"/>
  <c r="G45" i="17"/>
  <c r="K45" i="17" s="1"/>
  <c r="S37" i="17"/>
  <c r="L35" i="26"/>
  <c r="L44" i="17"/>
  <c r="F95" i="17"/>
  <c r="I95" i="17" s="1"/>
  <c r="H25" i="15"/>
  <c r="G80" i="10"/>
  <c r="S41" i="17"/>
  <c r="F102" i="17"/>
  <c r="I102" i="17" s="1"/>
  <c r="H45" i="17"/>
  <c r="F92" i="17"/>
  <c r="I92" i="17" s="1"/>
  <c r="H79" i="10"/>
  <c r="G20" i="10"/>
  <c r="K20" i="10" s="1"/>
  <c r="H46" i="17"/>
  <c r="G97" i="18"/>
  <c r="L103" i="27"/>
  <c r="L45" i="27"/>
  <c r="L102" i="27"/>
  <c r="S39" i="27"/>
  <c r="L37" i="27"/>
  <c r="L48" i="27"/>
  <c r="H100" i="26"/>
  <c r="S36" i="26"/>
  <c r="G35" i="26"/>
  <c r="K35" i="26" s="1"/>
  <c r="L48" i="26"/>
  <c r="H27" i="15"/>
  <c r="J27" i="15" s="1"/>
  <c r="AB27" i="15" s="1"/>
  <c r="Y27" i="15" s="1"/>
  <c r="F82" i="15"/>
  <c r="L103" i="26"/>
  <c r="L45" i="17"/>
  <c r="F93" i="24"/>
  <c r="G34" i="15"/>
  <c r="L20" i="15"/>
  <c r="F40" i="15"/>
  <c r="F39" i="15"/>
  <c r="F46" i="15"/>
  <c r="L33" i="15"/>
  <c r="G33" i="15"/>
  <c r="F42" i="15"/>
  <c r="F50" i="15"/>
  <c r="F38" i="15"/>
  <c r="F37" i="15"/>
  <c r="L34" i="15"/>
  <c r="F43" i="15"/>
  <c r="H20" i="15"/>
  <c r="J20" i="15" s="1"/>
  <c r="F36" i="15"/>
  <c r="G20" i="15"/>
  <c r="K20" i="15" s="1"/>
  <c r="F33" i="15"/>
  <c r="G36" i="15"/>
  <c r="L35" i="15"/>
  <c r="F45" i="15"/>
  <c r="F47" i="15"/>
  <c r="F35" i="15"/>
  <c r="F48" i="15"/>
  <c r="H35" i="15"/>
  <c r="F44" i="15"/>
  <c r="L36" i="15"/>
  <c r="F34" i="15"/>
  <c r="F41" i="15"/>
  <c r="H36" i="15"/>
  <c r="F49" i="15"/>
  <c r="H34" i="15"/>
  <c r="S44" i="4"/>
  <c r="S45" i="4"/>
  <c r="S49" i="4"/>
  <c r="S46" i="4"/>
  <c r="S47" i="4"/>
  <c r="S48" i="4"/>
  <c r="H57" i="26"/>
  <c r="H38" i="24"/>
  <c r="S34" i="24"/>
  <c r="AF34" i="24" s="1"/>
  <c r="L90" i="24"/>
  <c r="F90" i="24"/>
  <c r="G35" i="24"/>
  <c r="L93" i="24"/>
  <c r="L92" i="24"/>
  <c r="L35" i="24"/>
  <c r="F91" i="24"/>
  <c r="L91" i="24"/>
  <c r="H93" i="24"/>
  <c r="G92" i="24"/>
  <c r="G93" i="24"/>
  <c r="H91" i="24"/>
  <c r="H90" i="24"/>
  <c r="F92" i="24"/>
  <c r="L36" i="24"/>
  <c r="H89" i="24"/>
  <c r="L34" i="24"/>
  <c r="G91" i="24"/>
  <c r="G90" i="24"/>
  <c r="F89" i="24"/>
  <c r="H36" i="24"/>
  <c r="H35" i="24"/>
  <c r="G34" i="24"/>
  <c r="H37" i="24"/>
  <c r="G37" i="24"/>
  <c r="L37" i="24"/>
  <c r="H34" i="24"/>
  <c r="G36" i="24"/>
  <c r="H92" i="24"/>
  <c r="L89" i="24"/>
  <c r="G89" i="24"/>
  <c r="L84" i="10"/>
  <c r="S42" i="4"/>
  <c r="K51" i="4"/>
  <c r="K56" i="4"/>
  <c r="K63" i="4"/>
  <c r="L51" i="4"/>
  <c r="S53" i="4"/>
  <c r="H56" i="4"/>
  <c r="L58" i="4"/>
  <c r="S60" i="4"/>
  <c r="H63" i="4"/>
  <c r="S40" i="4"/>
  <c r="K54" i="4"/>
  <c r="K61" i="4"/>
  <c r="S43" i="4"/>
  <c r="S51" i="4"/>
  <c r="H54" i="4"/>
  <c r="L56" i="4"/>
  <c r="S58" i="4"/>
  <c r="H61" i="4"/>
  <c r="L63" i="4"/>
  <c r="K52" i="4"/>
  <c r="K59" i="4"/>
  <c r="H52" i="4"/>
  <c r="L54" i="4"/>
  <c r="S56" i="4"/>
  <c r="H59" i="4"/>
  <c r="L61" i="4"/>
  <c r="S63" i="4"/>
  <c r="K57" i="4"/>
  <c r="S41" i="4"/>
  <c r="L52" i="4"/>
  <c r="S54" i="4"/>
  <c r="H57" i="4"/>
  <c r="L59" i="4"/>
  <c r="S61" i="4"/>
  <c r="K55" i="4"/>
  <c r="K62" i="4"/>
  <c r="L50" i="4"/>
  <c r="L57" i="4"/>
  <c r="K53" i="4"/>
  <c r="L55" i="4"/>
  <c r="L62" i="4"/>
  <c r="H51" i="4"/>
  <c r="L53" i="4"/>
  <c r="S55" i="4"/>
  <c r="H58" i="4"/>
  <c r="L60" i="4"/>
  <c r="K50" i="4"/>
  <c r="H50" i="4"/>
  <c r="S52" i="4"/>
  <c r="H55" i="4"/>
  <c r="S59" i="4"/>
  <c r="H62" i="4"/>
  <c r="K60" i="4"/>
  <c r="S50" i="4"/>
  <c r="H53" i="4"/>
  <c r="S57" i="4"/>
  <c r="H60" i="4"/>
  <c r="S62" i="4"/>
  <c r="H39" i="24"/>
  <c r="S37" i="24"/>
  <c r="G38" i="24"/>
  <c r="S38" i="24"/>
  <c r="L39" i="24"/>
  <c r="L38" i="24"/>
  <c r="G39" i="24"/>
  <c r="S39" i="24"/>
  <c r="F38" i="24"/>
  <c r="I38" i="24" s="1"/>
  <c r="F39" i="24"/>
  <c r="I39" i="24" s="1"/>
  <c r="S35" i="24"/>
  <c r="S36" i="24"/>
  <c r="G53" i="26"/>
  <c r="G60" i="26"/>
  <c r="H50" i="26"/>
  <c r="G61" i="26"/>
  <c r="H58" i="26"/>
  <c r="G51" i="26"/>
  <c r="H54" i="26"/>
  <c r="G52" i="26"/>
  <c r="H63" i="26"/>
  <c r="L94" i="24"/>
  <c r="F94" i="24"/>
  <c r="H52" i="26"/>
  <c r="G59" i="26"/>
  <c r="F34" i="24"/>
  <c r="G58" i="26"/>
  <c r="F35" i="24"/>
  <c r="H55" i="26"/>
  <c r="H56" i="26"/>
  <c r="H94" i="24"/>
  <c r="G56" i="26"/>
  <c r="H60" i="26"/>
  <c r="H61" i="26"/>
  <c r="G50" i="26"/>
  <c r="H51" i="26"/>
  <c r="G62" i="26"/>
  <c r="H53" i="26"/>
  <c r="G55" i="26"/>
  <c r="G63" i="26"/>
  <c r="G57" i="26"/>
  <c r="G54" i="26"/>
  <c r="H59" i="26"/>
  <c r="G94" i="24"/>
  <c r="F37" i="24"/>
  <c r="F36" i="24"/>
  <c r="G84" i="10"/>
  <c r="S37" i="4"/>
  <c r="S36" i="4"/>
  <c r="S38" i="4"/>
  <c r="S39" i="4"/>
  <c r="S35" i="4"/>
  <c r="L90" i="15"/>
  <c r="F84" i="10"/>
  <c r="I84" i="10" s="1"/>
  <c r="H84" i="10"/>
  <c r="L89" i="27"/>
  <c r="H89" i="27"/>
  <c r="G89" i="27"/>
  <c r="F89" i="27"/>
  <c r="L90" i="27"/>
  <c r="H90" i="27"/>
  <c r="G90" i="27"/>
  <c r="F90" i="27"/>
  <c r="L91" i="27"/>
  <c r="H91" i="27"/>
  <c r="G91" i="27"/>
  <c r="F91" i="27"/>
  <c r="F88" i="4"/>
  <c r="S34" i="4"/>
  <c r="H88" i="4"/>
  <c r="G88" i="4"/>
  <c r="L88" i="4"/>
  <c r="L88" i="27"/>
  <c r="H88" i="27"/>
  <c r="G88" i="27"/>
  <c r="F88" i="27"/>
  <c r="G88" i="17"/>
  <c r="G88" i="26"/>
  <c r="H88" i="26"/>
  <c r="L88" i="26"/>
  <c r="F88" i="26"/>
  <c r="G88" i="24"/>
  <c r="L88" i="24"/>
  <c r="F88" i="24"/>
  <c r="H88" i="24"/>
  <c r="L88" i="18"/>
  <c r="H88" i="18"/>
  <c r="G88" i="18"/>
  <c r="L88" i="17"/>
  <c r="F88" i="18"/>
  <c r="H88" i="17"/>
  <c r="F88" i="17"/>
  <c r="L89" i="26"/>
  <c r="F89" i="26"/>
  <c r="G89" i="26"/>
  <c r="H89" i="26"/>
  <c r="H89" i="18"/>
  <c r="F89" i="18"/>
  <c r="H89" i="17"/>
  <c r="L89" i="17"/>
  <c r="G89" i="17"/>
  <c r="F89" i="17"/>
  <c r="G89" i="18"/>
  <c r="L89" i="18"/>
  <c r="J42" i="26"/>
  <c r="AF42" i="26" s="1"/>
  <c r="AC42" i="26" s="1"/>
  <c r="H90" i="26"/>
  <c r="G90" i="26"/>
  <c r="F90" i="26"/>
  <c r="L90" i="26"/>
  <c r="L90" i="18"/>
  <c r="H90" i="18"/>
  <c r="G90" i="18"/>
  <c r="F90" i="18"/>
  <c r="G90" i="17"/>
  <c r="L90" i="17"/>
  <c r="H90" i="17"/>
  <c r="F90" i="17"/>
  <c r="K34" i="18"/>
  <c r="H91" i="26"/>
  <c r="F91" i="26"/>
  <c r="L91" i="26"/>
  <c r="G91" i="26"/>
  <c r="H91" i="18"/>
  <c r="F91" i="18"/>
  <c r="G91" i="18"/>
  <c r="L91" i="18"/>
  <c r="F91" i="17"/>
  <c r="L91" i="17"/>
  <c r="G91" i="17"/>
  <c r="H91" i="17"/>
  <c r="I93" i="17"/>
  <c r="I27" i="15"/>
  <c r="L77" i="15"/>
  <c r="G77" i="15"/>
  <c r="F77" i="15"/>
  <c r="H77" i="15"/>
  <c r="G76" i="10"/>
  <c r="F76" i="10"/>
  <c r="L76" i="10"/>
  <c r="H76" i="10"/>
  <c r="F78" i="15"/>
  <c r="L78" i="15"/>
  <c r="G78" i="15"/>
  <c r="H78" i="15"/>
  <c r="G77" i="10"/>
  <c r="H77" i="10"/>
  <c r="L77" i="10"/>
  <c r="F77" i="10"/>
  <c r="I23" i="15"/>
  <c r="L75" i="15"/>
  <c r="H89" i="15"/>
  <c r="G90" i="15"/>
  <c r="H90" i="15"/>
  <c r="L89" i="15"/>
  <c r="F75" i="15"/>
  <c r="G75" i="15"/>
  <c r="F88" i="15"/>
  <c r="H75" i="15"/>
  <c r="H88" i="15"/>
  <c r="F90" i="15"/>
  <c r="G88" i="15"/>
  <c r="G89" i="15"/>
  <c r="F89" i="15"/>
  <c r="L88" i="15"/>
  <c r="F76" i="15"/>
  <c r="L76" i="15"/>
  <c r="G76" i="15"/>
  <c r="H76" i="15"/>
  <c r="F75" i="10"/>
  <c r="H75" i="10"/>
  <c r="G75" i="10"/>
  <c r="L75" i="10"/>
  <c r="Z30" i="10"/>
  <c r="W30" i="10" s="1"/>
  <c r="AA30" i="10"/>
  <c r="X30" i="10" s="1"/>
  <c r="AB30" i="10"/>
  <c r="Y30" i="10" s="1"/>
  <c r="I30" i="10"/>
  <c r="S30" i="10"/>
  <c r="F31" i="10"/>
  <c r="L31" i="10"/>
  <c r="J31" i="10"/>
  <c r="E31" i="10"/>
  <c r="H31" i="10"/>
  <c r="G31" i="10"/>
  <c r="G85" i="10"/>
  <c r="H85" i="10"/>
  <c r="F85" i="10"/>
  <c r="L85" i="10"/>
  <c r="E85" i="10"/>
  <c r="U33" i="10"/>
  <c r="V32" i="10"/>
  <c r="A86" i="10"/>
  <c r="V87" i="10"/>
  <c r="U88" i="10"/>
  <c r="J47" i="26" l="1"/>
  <c r="AE47" i="26" s="1"/>
  <c r="AB47" i="26" s="1"/>
  <c r="J37" i="26"/>
  <c r="AE37" i="26" s="1"/>
  <c r="AB37" i="26" s="1"/>
  <c r="K98" i="26"/>
  <c r="J80" i="15"/>
  <c r="AB80" i="15" s="1"/>
  <c r="Y80" i="15" s="1"/>
  <c r="J48" i="26"/>
  <c r="AD48" i="26" s="1"/>
  <c r="AA48" i="26" s="1"/>
  <c r="J80" i="10"/>
  <c r="AA80" i="10" s="1"/>
  <c r="X80" i="10" s="1"/>
  <c r="K96" i="17"/>
  <c r="K93" i="17"/>
  <c r="J43" i="17"/>
  <c r="AF43" i="17" s="1"/>
  <c r="AC43" i="17" s="1"/>
  <c r="K23" i="15"/>
  <c r="K102" i="18"/>
  <c r="J100" i="27"/>
  <c r="AE100" i="27" s="1"/>
  <c r="AB100" i="27" s="1"/>
  <c r="J97" i="17"/>
  <c r="AE97" i="17" s="1"/>
  <c r="AB97" i="17" s="1"/>
  <c r="K103" i="18"/>
  <c r="J41" i="27"/>
  <c r="AF41" i="27" s="1"/>
  <c r="AC41" i="27" s="1"/>
  <c r="J49" i="27"/>
  <c r="AF49" i="27" s="1"/>
  <c r="AC49" i="27" s="1"/>
  <c r="J103" i="27"/>
  <c r="AB103" i="27" s="1"/>
  <c r="J94" i="27"/>
  <c r="AF94" i="27" s="1"/>
  <c r="AC94" i="27" s="1"/>
  <c r="J103" i="18"/>
  <c r="AF103" i="18" s="1"/>
  <c r="AC103" i="18" s="1"/>
  <c r="J34" i="17"/>
  <c r="AD34" i="17" s="1"/>
  <c r="AA34" i="17" s="1"/>
  <c r="K100" i="18"/>
  <c r="J44" i="26"/>
  <c r="AF44" i="26" s="1"/>
  <c r="AC44" i="26" s="1"/>
  <c r="K103" i="26"/>
  <c r="J78" i="10"/>
  <c r="AB78" i="10" s="1"/>
  <c r="Y78" i="10" s="1"/>
  <c r="J38" i="27"/>
  <c r="AF38" i="27" s="1"/>
  <c r="AC38" i="27" s="1"/>
  <c r="J24" i="15"/>
  <c r="AB24" i="15" s="1"/>
  <c r="Y24" i="15" s="1"/>
  <c r="J44" i="17"/>
  <c r="AF44" i="17" s="1"/>
  <c r="AC44" i="17" s="1"/>
  <c r="J92" i="24"/>
  <c r="AE92" i="24" s="1"/>
  <c r="AB92" i="24" s="1"/>
  <c r="J47" i="27"/>
  <c r="AD47" i="27" s="1"/>
  <c r="AA47" i="27" s="1"/>
  <c r="J34" i="18"/>
  <c r="AD34" i="18" s="1"/>
  <c r="AA34" i="18" s="1"/>
  <c r="J40" i="26"/>
  <c r="AE40" i="26" s="1"/>
  <c r="AB40" i="26" s="1"/>
  <c r="J35" i="18"/>
  <c r="AD35" i="18" s="1"/>
  <c r="AA35" i="18" s="1"/>
  <c r="J81" i="10"/>
  <c r="AB81" i="10" s="1"/>
  <c r="Y81" i="10" s="1"/>
  <c r="K102" i="26"/>
  <c r="J36" i="27"/>
  <c r="AF36" i="27" s="1"/>
  <c r="AC36" i="27" s="1"/>
  <c r="K94" i="27"/>
  <c r="J96" i="18"/>
  <c r="AD96" i="18" s="1"/>
  <c r="AA96" i="18" s="1"/>
  <c r="I92" i="18"/>
  <c r="J98" i="26"/>
  <c r="AF98" i="26" s="1"/>
  <c r="AC98" i="26" s="1"/>
  <c r="K83" i="15"/>
  <c r="S83" i="15" s="1"/>
  <c r="J37" i="18"/>
  <c r="AF37" i="18" s="1"/>
  <c r="AC37" i="18" s="1"/>
  <c r="K82" i="10"/>
  <c r="S82" i="10" s="1"/>
  <c r="K101" i="26"/>
  <c r="J92" i="17"/>
  <c r="AF92" i="17" s="1"/>
  <c r="AC92" i="17" s="1"/>
  <c r="K94" i="26"/>
  <c r="J102" i="26"/>
  <c r="AF102" i="26" s="1"/>
  <c r="AC102" i="26" s="1"/>
  <c r="J92" i="18"/>
  <c r="AF92" i="18" s="1"/>
  <c r="AC92" i="18" s="1"/>
  <c r="K92" i="18"/>
  <c r="J35" i="17"/>
  <c r="AE35" i="17" s="1"/>
  <c r="AB35" i="17" s="1"/>
  <c r="J49" i="17"/>
  <c r="AE49" i="17" s="1"/>
  <c r="AB49" i="17" s="1"/>
  <c r="K30" i="15"/>
  <c r="J30" i="15"/>
  <c r="Z30" i="15" s="1"/>
  <c r="W30" i="15" s="1"/>
  <c r="J42" i="17"/>
  <c r="AE42" i="17" s="1"/>
  <c r="AB42" i="17" s="1"/>
  <c r="J49" i="26"/>
  <c r="AD49" i="26" s="1"/>
  <c r="AA49" i="26" s="1"/>
  <c r="K29" i="15"/>
  <c r="J36" i="18"/>
  <c r="AD36" i="18" s="1"/>
  <c r="AA36" i="18" s="1"/>
  <c r="J82" i="15"/>
  <c r="AA82" i="15" s="1"/>
  <c r="X82" i="15" s="1"/>
  <c r="J48" i="17"/>
  <c r="AE48" i="17" s="1"/>
  <c r="AB48" i="17" s="1"/>
  <c r="J34" i="26"/>
  <c r="AD34" i="26" s="1"/>
  <c r="AA34" i="26" s="1"/>
  <c r="J100" i="26"/>
  <c r="AD100" i="26" s="1"/>
  <c r="AA100" i="26" s="1"/>
  <c r="J38" i="17"/>
  <c r="AF38" i="17" s="1"/>
  <c r="AC38" i="17" s="1"/>
  <c r="J38" i="26"/>
  <c r="AF38" i="26" s="1"/>
  <c r="AC38" i="26" s="1"/>
  <c r="J81" i="15"/>
  <c r="Z81" i="15" s="1"/>
  <c r="W81" i="15" s="1"/>
  <c r="J99" i="26"/>
  <c r="AD99" i="26" s="1"/>
  <c r="AA99" i="26" s="1"/>
  <c r="K99" i="26"/>
  <c r="K103" i="17"/>
  <c r="J49" i="18"/>
  <c r="AD49" i="18" s="1"/>
  <c r="AA49" i="18" s="1"/>
  <c r="J45" i="26"/>
  <c r="AD45" i="26" s="1"/>
  <c r="AA45" i="26" s="1"/>
  <c r="J47" i="18"/>
  <c r="AF47" i="18" s="1"/>
  <c r="AC47" i="18" s="1"/>
  <c r="K97" i="18"/>
  <c r="J98" i="17"/>
  <c r="AD98" i="17" s="1"/>
  <c r="AA98" i="17" s="1"/>
  <c r="K98" i="27"/>
  <c r="J29" i="15"/>
  <c r="Z29" i="15" s="1"/>
  <c r="W29" i="15" s="1"/>
  <c r="J39" i="17"/>
  <c r="AE39" i="17" s="1"/>
  <c r="AB39" i="17" s="1"/>
  <c r="J45" i="27"/>
  <c r="AF45" i="27" s="1"/>
  <c r="AC45" i="27" s="1"/>
  <c r="J21" i="15"/>
  <c r="AA21" i="15" s="1"/>
  <c r="X21" i="15" s="1"/>
  <c r="K92" i="17"/>
  <c r="J35" i="26"/>
  <c r="AD35" i="26" s="1"/>
  <c r="AA35" i="26" s="1"/>
  <c r="J85" i="15"/>
  <c r="AA85" i="15" s="1"/>
  <c r="X85" i="15" s="1"/>
  <c r="J40" i="27"/>
  <c r="AE40" i="27" s="1"/>
  <c r="AB40" i="27" s="1"/>
  <c r="K92" i="27"/>
  <c r="J84" i="15"/>
  <c r="AB84" i="15" s="1"/>
  <c r="Y84" i="15" s="1"/>
  <c r="K26" i="15"/>
  <c r="J38" i="18"/>
  <c r="AD38" i="18" s="1"/>
  <c r="AA38" i="18" s="1"/>
  <c r="J26" i="15"/>
  <c r="Z26" i="15" s="1"/>
  <c r="W26" i="15" s="1"/>
  <c r="J93" i="26"/>
  <c r="AF93" i="26" s="1"/>
  <c r="AC93" i="26" s="1"/>
  <c r="J36" i="26"/>
  <c r="AE36" i="26" s="1"/>
  <c r="AB36" i="26" s="1"/>
  <c r="J39" i="27"/>
  <c r="AD39" i="27" s="1"/>
  <c r="AA39" i="27" s="1"/>
  <c r="K80" i="15"/>
  <c r="S80" i="15" s="1"/>
  <c r="K99" i="27"/>
  <c r="K79" i="10"/>
  <c r="J40" i="17"/>
  <c r="AD40" i="17" s="1"/>
  <c r="AA40" i="17" s="1"/>
  <c r="K85" i="15"/>
  <c r="S85" i="15" s="1"/>
  <c r="K100" i="26"/>
  <c r="K100" i="17"/>
  <c r="K32" i="15"/>
  <c r="J36" i="17"/>
  <c r="AD36" i="17" s="1"/>
  <c r="AA36" i="17" s="1"/>
  <c r="J96" i="26"/>
  <c r="AD96" i="26" s="1"/>
  <c r="AA96" i="26" s="1"/>
  <c r="J103" i="17"/>
  <c r="AD103" i="17" s="1"/>
  <c r="AA103" i="17" s="1"/>
  <c r="J32" i="15"/>
  <c r="AB32" i="15" s="1"/>
  <c r="Y32" i="15" s="1"/>
  <c r="J92" i="26"/>
  <c r="AF92" i="26" s="1"/>
  <c r="AC92" i="26" s="1"/>
  <c r="J100" i="17"/>
  <c r="AF100" i="17" s="1"/>
  <c r="AC100" i="17" s="1"/>
  <c r="K98" i="18"/>
  <c r="J47" i="17"/>
  <c r="AE47" i="17" s="1"/>
  <c r="AB47" i="17" s="1"/>
  <c r="K25" i="15"/>
  <c r="J96" i="17"/>
  <c r="AF96" i="17" s="1"/>
  <c r="AC96" i="17" s="1"/>
  <c r="J46" i="17"/>
  <c r="AE46" i="17" s="1"/>
  <c r="AB46" i="17" s="1"/>
  <c r="J87" i="15"/>
  <c r="AA87" i="15" s="1"/>
  <c r="X87" i="15" s="1"/>
  <c r="K93" i="26"/>
  <c r="K24" i="15"/>
  <c r="J41" i="26"/>
  <c r="AE41" i="26" s="1"/>
  <c r="AB41" i="26" s="1"/>
  <c r="U92" i="17"/>
  <c r="J99" i="18"/>
  <c r="AE99" i="18" s="1"/>
  <c r="AB99" i="18" s="1"/>
  <c r="K81" i="15"/>
  <c r="S81" i="15" s="1"/>
  <c r="J102" i="18"/>
  <c r="AF102" i="18" s="1"/>
  <c r="AC102" i="18" s="1"/>
  <c r="K82" i="15"/>
  <c r="S82" i="15" s="1"/>
  <c r="K97" i="27"/>
  <c r="J25" i="15"/>
  <c r="AB25" i="15" s="1"/>
  <c r="Y25" i="15" s="1"/>
  <c r="AE94" i="17"/>
  <c r="AB94" i="17" s="1"/>
  <c r="K97" i="17"/>
  <c r="I103" i="27"/>
  <c r="J79" i="10"/>
  <c r="AB79" i="10" s="1"/>
  <c r="Y79" i="10" s="1"/>
  <c r="J99" i="27"/>
  <c r="AD99" i="27" s="1"/>
  <c r="AA99" i="27" s="1"/>
  <c r="J97" i="27"/>
  <c r="AF97" i="27" s="1"/>
  <c r="AC97" i="27" s="1"/>
  <c r="J79" i="15"/>
  <c r="Z79" i="15" s="1"/>
  <c r="W79" i="15" s="1"/>
  <c r="K95" i="17"/>
  <c r="J31" i="15"/>
  <c r="Z31" i="15" s="1"/>
  <c r="W31" i="15" s="1"/>
  <c r="S64" i="17"/>
  <c r="K101" i="27"/>
  <c r="K101" i="18"/>
  <c r="J95" i="18"/>
  <c r="AF95" i="18" s="1"/>
  <c r="AC95" i="18" s="1"/>
  <c r="J98" i="18"/>
  <c r="AD98" i="18" s="1"/>
  <c r="AA98" i="18" s="1"/>
  <c r="K94" i="18"/>
  <c r="J48" i="18"/>
  <c r="AF48" i="18" s="1"/>
  <c r="AC48" i="18" s="1"/>
  <c r="K100" i="27"/>
  <c r="I25" i="15"/>
  <c r="J44" i="27"/>
  <c r="AE44" i="27" s="1"/>
  <c r="AB44" i="27" s="1"/>
  <c r="J34" i="27"/>
  <c r="AF34" i="27" s="1"/>
  <c r="AC34" i="27" s="1"/>
  <c r="J100" i="18"/>
  <c r="AD100" i="18" s="1"/>
  <c r="AA100" i="18" s="1"/>
  <c r="I92" i="27"/>
  <c r="J92" i="27"/>
  <c r="AF92" i="27" s="1"/>
  <c r="AC92" i="27" s="1"/>
  <c r="I29" i="15"/>
  <c r="I24" i="15"/>
  <c r="J93" i="17"/>
  <c r="AE93" i="17" s="1"/>
  <c r="AB93" i="17" s="1"/>
  <c r="K92" i="26"/>
  <c r="J39" i="18"/>
  <c r="AE39" i="18" s="1"/>
  <c r="AB39" i="18" s="1"/>
  <c r="J82" i="10"/>
  <c r="AB82" i="10" s="1"/>
  <c r="Y82" i="10" s="1"/>
  <c r="J46" i="18"/>
  <c r="AE46" i="18" s="1"/>
  <c r="AB46" i="18" s="1"/>
  <c r="J93" i="18"/>
  <c r="AE93" i="18" s="1"/>
  <c r="AB93" i="18" s="1"/>
  <c r="J101" i="18"/>
  <c r="AE101" i="18" s="1"/>
  <c r="AB101" i="18" s="1"/>
  <c r="J86" i="15"/>
  <c r="AB86" i="15" s="1"/>
  <c r="Y86" i="15" s="1"/>
  <c r="J41" i="18"/>
  <c r="AD41" i="18" s="1"/>
  <c r="AA41" i="18" s="1"/>
  <c r="J45" i="18"/>
  <c r="AF45" i="18" s="1"/>
  <c r="AC45" i="18" s="1"/>
  <c r="K93" i="18"/>
  <c r="K87" i="15"/>
  <c r="J97" i="26"/>
  <c r="AD97" i="26" s="1"/>
  <c r="AA97" i="26" s="1"/>
  <c r="K96" i="18"/>
  <c r="K84" i="15"/>
  <c r="S84" i="15" s="1"/>
  <c r="J41" i="17"/>
  <c r="AF41" i="17" s="1"/>
  <c r="AC41" i="17" s="1"/>
  <c r="J94" i="18"/>
  <c r="AE94" i="18" s="1"/>
  <c r="AB94" i="18" s="1"/>
  <c r="J83" i="15"/>
  <c r="Z83" i="15" s="1"/>
  <c r="W83" i="15" s="1"/>
  <c r="I82" i="15"/>
  <c r="K93" i="27"/>
  <c r="K103" i="27"/>
  <c r="J102" i="27"/>
  <c r="AF102" i="27" s="1"/>
  <c r="AC102" i="27" s="1"/>
  <c r="J101" i="17"/>
  <c r="AF101" i="17" s="1"/>
  <c r="AC101" i="17" s="1"/>
  <c r="K98" i="17"/>
  <c r="K99" i="18"/>
  <c r="K101" i="17"/>
  <c r="J95" i="27"/>
  <c r="AD95" i="27" s="1"/>
  <c r="AA95" i="27" s="1"/>
  <c r="I81" i="15"/>
  <c r="K81" i="10"/>
  <c r="S81" i="10" s="1"/>
  <c r="K99" i="17"/>
  <c r="K21" i="15"/>
  <c r="H64" i="27"/>
  <c r="K28" i="15"/>
  <c r="S64" i="27"/>
  <c r="J28" i="15"/>
  <c r="Z28" i="15" s="1"/>
  <c r="W28" i="15" s="1"/>
  <c r="K97" i="26"/>
  <c r="K102" i="17"/>
  <c r="I103" i="26"/>
  <c r="G64" i="18"/>
  <c r="J43" i="18"/>
  <c r="AF43" i="18" s="1"/>
  <c r="AC43" i="18" s="1"/>
  <c r="I21" i="15"/>
  <c r="K36" i="15"/>
  <c r="L64" i="27"/>
  <c r="J101" i="26"/>
  <c r="AE101" i="26" s="1"/>
  <c r="AB101" i="26" s="1"/>
  <c r="J43" i="26"/>
  <c r="AD43" i="26" s="1"/>
  <c r="AA43" i="26" s="1"/>
  <c r="J35" i="27"/>
  <c r="AE35" i="27" s="1"/>
  <c r="AB35" i="27" s="1"/>
  <c r="L64" i="17"/>
  <c r="J40" i="18"/>
  <c r="AD40" i="18" s="1"/>
  <c r="AA40" i="18" s="1"/>
  <c r="I28" i="15"/>
  <c r="K78" i="10"/>
  <c r="K95" i="18"/>
  <c r="K83" i="10"/>
  <c r="S83" i="10" s="1"/>
  <c r="K90" i="24"/>
  <c r="J93" i="24"/>
  <c r="S64" i="26"/>
  <c r="K96" i="26"/>
  <c r="J46" i="27"/>
  <c r="AF46" i="27" s="1"/>
  <c r="AC46" i="27" s="1"/>
  <c r="I101" i="17"/>
  <c r="J93" i="27"/>
  <c r="AF93" i="27" s="1"/>
  <c r="AC93" i="27" s="1"/>
  <c r="J37" i="17"/>
  <c r="AE37" i="17" s="1"/>
  <c r="AB37" i="17" s="1"/>
  <c r="J48" i="27"/>
  <c r="AE48" i="27" s="1"/>
  <c r="AB48" i="27" s="1"/>
  <c r="G51" i="15"/>
  <c r="L64" i="18"/>
  <c r="K95" i="27"/>
  <c r="J46" i="26"/>
  <c r="AE46" i="26" s="1"/>
  <c r="AB46" i="26" s="1"/>
  <c r="K86" i="15"/>
  <c r="K96" i="27"/>
  <c r="J96" i="27"/>
  <c r="AF96" i="27" s="1"/>
  <c r="AC96" i="27" s="1"/>
  <c r="S64" i="18"/>
  <c r="F51" i="15"/>
  <c r="I51" i="15" s="1"/>
  <c r="J90" i="24"/>
  <c r="U93" i="18"/>
  <c r="K94" i="17"/>
  <c r="J99" i="17"/>
  <c r="AD99" i="17" s="1"/>
  <c r="AA99" i="17" s="1"/>
  <c r="J45" i="17"/>
  <c r="AE45" i="17" s="1"/>
  <c r="AB45" i="17" s="1"/>
  <c r="K22" i="15"/>
  <c r="J42" i="27"/>
  <c r="AF42" i="27" s="1"/>
  <c r="AC42" i="27" s="1"/>
  <c r="L64" i="26"/>
  <c r="J95" i="26"/>
  <c r="AD95" i="26" s="1"/>
  <c r="AA95" i="26" s="1"/>
  <c r="J101" i="27"/>
  <c r="AF101" i="27" s="1"/>
  <c r="AC101" i="27" s="1"/>
  <c r="J95" i="17"/>
  <c r="AF95" i="17" s="1"/>
  <c r="AC95" i="17" s="1"/>
  <c r="K95" i="26"/>
  <c r="J43" i="27"/>
  <c r="AD43" i="27" s="1"/>
  <c r="AA43" i="27" s="1"/>
  <c r="J98" i="27"/>
  <c r="AF98" i="27" s="1"/>
  <c r="AC98" i="27" s="1"/>
  <c r="H64" i="17"/>
  <c r="F28" i="17"/>
  <c r="K102" i="27"/>
  <c r="K80" i="10"/>
  <c r="S80" i="10" s="1"/>
  <c r="K31" i="15"/>
  <c r="G64" i="17"/>
  <c r="H64" i="18"/>
  <c r="F28" i="27"/>
  <c r="J83" i="10"/>
  <c r="J22" i="15"/>
  <c r="Z22" i="15" s="1"/>
  <c r="W22" i="15" s="1"/>
  <c r="I95" i="26"/>
  <c r="G64" i="27"/>
  <c r="H51" i="15"/>
  <c r="J15" i="15"/>
  <c r="Z16" i="15" s="1"/>
  <c r="Z35" i="15" s="1"/>
  <c r="J102" i="17"/>
  <c r="AF102" i="17" s="1"/>
  <c r="AC102" i="17" s="1"/>
  <c r="I101" i="27"/>
  <c r="J36" i="15"/>
  <c r="AF103" i="27"/>
  <c r="J97" i="18"/>
  <c r="AD97" i="18" s="1"/>
  <c r="AA97" i="18" s="1"/>
  <c r="J91" i="24"/>
  <c r="AE91" i="24" s="1"/>
  <c r="AB91" i="24" s="1"/>
  <c r="J35" i="15"/>
  <c r="I93" i="18"/>
  <c r="F28" i="18"/>
  <c r="I98" i="27"/>
  <c r="L51" i="15"/>
  <c r="AB44" i="15"/>
  <c r="Y44" i="15" s="1"/>
  <c r="S44" i="15"/>
  <c r="AB37" i="15"/>
  <c r="Y37" i="15" s="1"/>
  <c r="S37" i="15"/>
  <c r="AB43" i="15"/>
  <c r="Y43" i="15" s="1"/>
  <c r="S43" i="15"/>
  <c r="S38" i="15"/>
  <c r="AB38" i="15"/>
  <c r="Y38" i="15" s="1"/>
  <c r="S48" i="15"/>
  <c r="AB48" i="15"/>
  <c r="Y48" i="15" s="1"/>
  <c r="AB50" i="15"/>
  <c r="Y50" i="15" s="1"/>
  <c r="S50" i="15"/>
  <c r="AA34" i="15"/>
  <c r="I34" i="15"/>
  <c r="AB34" i="15"/>
  <c r="I35" i="15"/>
  <c r="AB35" i="15"/>
  <c r="AA35" i="15"/>
  <c r="K35" i="15"/>
  <c r="AB42" i="15"/>
  <c r="Y42" i="15" s="1"/>
  <c r="S42" i="15"/>
  <c r="S47" i="15"/>
  <c r="AB47" i="15"/>
  <c r="Y47" i="15" s="1"/>
  <c r="K33" i="15"/>
  <c r="S45" i="15"/>
  <c r="AB45" i="15"/>
  <c r="Y45" i="15" s="1"/>
  <c r="S46" i="15"/>
  <c r="AB46" i="15"/>
  <c r="Y46" i="15" s="1"/>
  <c r="S39" i="15"/>
  <c r="AB39" i="15"/>
  <c r="Y39" i="15" s="1"/>
  <c r="J34" i="15"/>
  <c r="J33" i="15"/>
  <c r="I33" i="15"/>
  <c r="AA33" i="15"/>
  <c r="AB33" i="15"/>
  <c r="AB40" i="15"/>
  <c r="Y40" i="15" s="1"/>
  <c r="S40" i="15"/>
  <c r="K91" i="24"/>
  <c r="AB49" i="15"/>
  <c r="Y49" i="15" s="1"/>
  <c r="S49" i="15"/>
  <c r="F15" i="15"/>
  <c r="K89" i="24"/>
  <c r="I36" i="15"/>
  <c r="AA36" i="15"/>
  <c r="AB36" i="15"/>
  <c r="K34" i="15"/>
  <c r="AB41" i="15"/>
  <c r="Y41" i="15" s="1"/>
  <c r="S41" i="15"/>
  <c r="Z20" i="15"/>
  <c r="W20" i="15" s="1"/>
  <c r="AB20" i="15"/>
  <c r="Y20" i="15" s="1"/>
  <c r="AA20" i="15"/>
  <c r="X20" i="15" s="1"/>
  <c r="I93" i="24"/>
  <c r="AF93" i="24"/>
  <c r="AE93" i="24"/>
  <c r="J89" i="24"/>
  <c r="AF89" i="24" s="1"/>
  <c r="AC89" i="24" s="1"/>
  <c r="R90" i="24"/>
  <c r="I90" i="24"/>
  <c r="AE90" i="24"/>
  <c r="AF90" i="24"/>
  <c r="R92" i="24"/>
  <c r="I92" i="24"/>
  <c r="AF92" i="24"/>
  <c r="J34" i="24"/>
  <c r="AE34" i="24" s="1"/>
  <c r="AB34" i="24" s="1"/>
  <c r="R93" i="24"/>
  <c r="K93" i="24"/>
  <c r="K92" i="24"/>
  <c r="R91" i="24"/>
  <c r="I91" i="24"/>
  <c r="AF91" i="24"/>
  <c r="R89" i="24"/>
  <c r="I89" i="24"/>
  <c r="AE89" i="24"/>
  <c r="J51" i="4"/>
  <c r="J58" i="4"/>
  <c r="J60" i="4"/>
  <c r="J53" i="4"/>
  <c r="J55" i="4"/>
  <c r="J50" i="4"/>
  <c r="J59" i="4"/>
  <c r="J61" i="4"/>
  <c r="J57" i="4"/>
  <c r="J63" i="4"/>
  <c r="J56" i="4"/>
  <c r="J62" i="4"/>
  <c r="J52" i="4"/>
  <c r="J54" i="4"/>
  <c r="J39" i="24"/>
  <c r="K39" i="24"/>
  <c r="J35" i="24"/>
  <c r="AE35" i="24"/>
  <c r="AF35" i="24"/>
  <c r="J36" i="24"/>
  <c r="AE36" i="24" s="1"/>
  <c r="AB36" i="24" s="1"/>
  <c r="AF36" i="24"/>
  <c r="J38" i="24"/>
  <c r="AE38" i="24"/>
  <c r="AF38" i="24"/>
  <c r="K38" i="24"/>
  <c r="J37" i="24"/>
  <c r="AF37" i="24"/>
  <c r="AE37" i="24"/>
  <c r="K94" i="24"/>
  <c r="J94" i="24"/>
  <c r="J84" i="10"/>
  <c r="AA84" i="10" s="1"/>
  <c r="X84" i="10" s="1"/>
  <c r="F28" i="26"/>
  <c r="G64" i="26"/>
  <c r="K84" i="10"/>
  <c r="S84" i="10" s="1"/>
  <c r="H64" i="26"/>
  <c r="I36" i="24"/>
  <c r="K36" i="24"/>
  <c r="R36" i="24"/>
  <c r="F28" i="24"/>
  <c r="G64" i="24"/>
  <c r="I37" i="24"/>
  <c r="K37" i="24"/>
  <c r="R37" i="24"/>
  <c r="I35" i="24"/>
  <c r="R35" i="24"/>
  <c r="K35" i="24"/>
  <c r="AE39" i="24"/>
  <c r="S64" i="24"/>
  <c r="AF39" i="24"/>
  <c r="R38" i="24"/>
  <c r="F64" i="24"/>
  <c r="I34" i="24"/>
  <c r="R34" i="24"/>
  <c r="K34" i="24"/>
  <c r="L64" i="24"/>
  <c r="R39" i="24"/>
  <c r="H64" i="24"/>
  <c r="I94" i="24"/>
  <c r="R94" i="24"/>
  <c r="AE94" i="24"/>
  <c r="AF94" i="24"/>
  <c r="AD37" i="27"/>
  <c r="AA37" i="27" s="1"/>
  <c r="AF37" i="27"/>
  <c r="AC37" i="27" s="1"/>
  <c r="AF44" i="18"/>
  <c r="AC44" i="18" s="1"/>
  <c r="K91" i="27"/>
  <c r="J91" i="27"/>
  <c r="AF91" i="27" s="1"/>
  <c r="AC91" i="27" s="1"/>
  <c r="S64" i="4"/>
  <c r="I90" i="27"/>
  <c r="I89" i="27"/>
  <c r="K90" i="27"/>
  <c r="K89" i="27"/>
  <c r="J89" i="27"/>
  <c r="AE89" i="27" s="1"/>
  <c r="AB89" i="27" s="1"/>
  <c r="J90" i="27"/>
  <c r="AF90" i="27" s="1"/>
  <c r="AC90" i="27" s="1"/>
  <c r="AE88" i="27"/>
  <c r="I88" i="27"/>
  <c r="F119" i="27"/>
  <c r="I119" i="27" s="1"/>
  <c r="AF88" i="27"/>
  <c r="L119" i="27"/>
  <c r="J83" i="27"/>
  <c r="AD83" i="27" s="1"/>
  <c r="AD88" i="27" s="1"/>
  <c r="G119" i="27"/>
  <c r="F83" i="27"/>
  <c r="K88" i="27"/>
  <c r="J88" i="27"/>
  <c r="H119" i="27"/>
  <c r="AD44" i="18"/>
  <c r="AA44" i="18" s="1"/>
  <c r="I91" i="27"/>
  <c r="AD42" i="18"/>
  <c r="AA42" i="18" s="1"/>
  <c r="AE42" i="18"/>
  <c r="AB42" i="18" s="1"/>
  <c r="AE48" i="26"/>
  <c r="AB48" i="26" s="1"/>
  <c r="AD94" i="26"/>
  <c r="AA94" i="26" s="1"/>
  <c r="AF94" i="17"/>
  <c r="AC94" i="17" s="1"/>
  <c r="AD94" i="17"/>
  <c r="AA94" i="17" s="1"/>
  <c r="AF103" i="26"/>
  <c r="AC103" i="26" s="1"/>
  <c r="J91" i="17"/>
  <c r="AF91" i="17" s="1"/>
  <c r="AC91" i="17" s="1"/>
  <c r="K91" i="17"/>
  <c r="AF48" i="26"/>
  <c r="AC48" i="26" s="1"/>
  <c r="K89" i="18"/>
  <c r="J90" i="26"/>
  <c r="AD90" i="26" s="1"/>
  <c r="AA90" i="26" s="1"/>
  <c r="AF37" i="26"/>
  <c r="AC37" i="26" s="1"/>
  <c r="J91" i="18"/>
  <c r="AF91" i="18" s="1"/>
  <c r="AC91" i="18" s="1"/>
  <c r="J88" i="26"/>
  <c r="H119" i="26"/>
  <c r="AE39" i="26"/>
  <c r="AB39" i="26" s="1"/>
  <c r="AF88" i="26"/>
  <c r="AE88" i="26"/>
  <c r="I88" i="26"/>
  <c r="F119" i="26"/>
  <c r="I119" i="26" s="1"/>
  <c r="J83" i="26"/>
  <c r="AD83" i="26" s="1"/>
  <c r="L119" i="26"/>
  <c r="K88" i="26"/>
  <c r="G119" i="26"/>
  <c r="F83" i="26"/>
  <c r="J88" i="17"/>
  <c r="H119" i="17"/>
  <c r="L119" i="18"/>
  <c r="F119" i="18"/>
  <c r="I119" i="18" s="1"/>
  <c r="J83" i="18"/>
  <c r="AD83" i="18" s="1"/>
  <c r="AD88" i="18" s="1"/>
  <c r="AE88" i="18"/>
  <c r="I88" i="18"/>
  <c r="AF88" i="18"/>
  <c r="I91" i="26"/>
  <c r="AF39" i="26"/>
  <c r="AC39" i="26" s="1"/>
  <c r="AD37" i="26"/>
  <c r="AA37" i="26" s="1"/>
  <c r="J91" i="26"/>
  <c r="AF91" i="26" s="1"/>
  <c r="AC91" i="26" s="1"/>
  <c r="K90" i="17"/>
  <c r="J89" i="17"/>
  <c r="AD89" i="17" s="1"/>
  <c r="AA89" i="17" s="1"/>
  <c r="AE94" i="26"/>
  <c r="AB94" i="26" s="1"/>
  <c r="I89" i="17"/>
  <c r="U89" i="17"/>
  <c r="U91" i="17"/>
  <c r="I91" i="17"/>
  <c r="U89" i="18"/>
  <c r="I89" i="18"/>
  <c r="AE89" i="18"/>
  <c r="AF89" i="18"/>
  <c r="AE103" i="26"/>
  <c r="AB103" i="26" s="1"/>
  <c r="K90" i="18"/>
  <c r="J89" i="18"/>
  <c r="H119" i="18"/>
  <c r="J88" i="18"/>
  <c r="K88" i="17"/>
  <c r="L119" i="17"/>
  <c r="F119" i="17"/>
  <c r="I119" i="17" s="1"/>
  <c r="I88" i="17"/>
  <c r="J83" i="17"/>
  <c r="AD83" i="17" s="1"/>
  <c r="AD88" i="17" s="1"/>
  <c r="AF88" i="17"/>
  <c r="AE88" i="17"/>
  <c r="I90" i="18"/>
  <c r="U90" i="18"/>
  <c r="G119" i="18"/>
  <c r="K88" i="18"/>
  <c r="F83" i="18"/>
  <c r="AD47" i="26"/>
  <c r="AA47" i="26" s="1"/>
  <c r="K91" i="18"/>
  <c r="AE42" i="26"/>
  <c r="AB42" i="26" s="1"/>
  <c r="J90" i="18"/>
  <c r="AD90" i="18" s="1"/>
  <c r="AA90" i="18" s="1"/>
  <c r="J89" i="26"/>
  <c r="AD89" i="26" s="1"/>
  <c r="AA89" i="26" s="1"/>
  <c r="U90" i="17"/>
  <c r="I90" i="17"/>
  <c r="K89" i="17"/>
  <c r="F83" i="17"/>
  <c r="G119" i="17"/>
  <c r="AF47" i="26"/>
  <c r="AC47" i="26" s="1"/>
  <c r="U91" i="18"/>
  <c r="I91" i="18"/>
  <c r="AD42" i="26"/>
  <c r="AA42" i="26" s="1"/>
  <c r="K89" i="26"/>
  <c r="H119" i="24"/>
  <c r="J88" i="24"/>
  <c r="I89" i="26"/>
  <c r="AE88" i="24"/>
  <c r="AF88" i="24"/>
  <c r="J83" i="24"/>
  <c r="AD83" i="24" s="1"/>
  <c r="F119" i="24"/>
  <c r="I119" i="24" s="1"/>
  <c r="I88" i="24"/>
  <c r="L119" i="24"/>
  <c r="J90" i="17"/>
  <c r="AF90" i="17" s="1"/>
  <c r="AC90" i="17" s="1"/>
  <c r="K91" i="26"/>
  <c r="I90" i="26"/>
  <c r="K90" i="26"/>
  <c r="G119" i="24"/>
  <c r="K88" i="24"/>
  <c r="F83" i="24"/>
  <c r="Z80" i="15"/>
  <c r="W80" i="15" s="1"/>
  <c r="AA80" i="15"/>
  <c r="X80" i="15" s="1"/>
  <c r="AB80" i="10"/>
  <c r="Y80" i="10" s="1"/>
  <c r="H64" i="4"/>
  <c r="Z23" i="15"/>
  <c r="W23" i="15" s="1"/>
  <c r="J76" i="10"/>
  <c r="AA76" i="10" s="1"/>
  <c r="X76" i="10" s="1"/>
  <c r="AB85" i="15"/>
  <c r="Y85" i="15" s="1"/>
  <c r="AA27" i="15"/>
  <c r="X27" i="15" s="1"/>
  <c r="Z27" i="15"/>
  <c r="W27" i="15" s="1"/>
  <c r="K78" i="15"/>
  <c r="J88" i="15"/>
  <c r="K75" i="10"/>
  <c r="J77" i="15"/>
  <c r="Z77" i="15" s="1"/>
  <c r="W77" i="15" s="1"/>
  <c r="K88" i="15"/>
  <c r="K77" i="10"/>
  <c r="AA23" i="15"/>
  <c r="X23" i="15" s="1"/>
  <c r="J89" i="15"/>
  <c r="K90" i="15"/>
  <c r="K77" i="15"/>
  <c r="J75" i="10"/>
  <c r="AB75" i="10" s="1"/>
  <c r="Y75" i="10" s="1"/>
  <c r="F70" i="15"/>
  <c r="G106" i="15"/>
  <c r="K75" i="15"/>
  <c r="I78" i="15"/>
  <c r="I75" i="10"/>
  <c r="F106" i="15"/>
  <c r="I106" i="15" s="1"/>
  <c r="L106" i="15"/>
  <c r="J70" i="15"/>
  <c r="Z70" i="15" s="1"/>
  <c r="Z75" i="15" s="1"/>
  <c r="I75" i="15"/>
  <c r="AB75" i="15"/>
  <c r="AA75" i="15"/>
  <c r="H106" i="15"/>
  <c r="J75" i="15"/>
  <c r="I77" i="15"/>
  <c r="AB88" i="15"/>
  <c r="I88" i="15"/>
  <c r="AA88" i="15"/>
  <c r="J76" i="15"/>
  <c r="AA76" i="15" s="1"/>
  <c r="X76" i="15" s="1"/>
  <c r="K76" i="15"/>
  <c r="J90" i="15"/>
  <c r="I76" i="15"/>
  <c r="I77" i="10"/>
  <c r="J77" i="10"/>
  <c r="AA77" i="10" s="1"/>
  <c r="X77" i="10" s="1"/>
  <c r="I76" i="10"/>
  <c r="I89" i="15"/>
  <c r="AA89" i="15"/>
  <c r="AB89" i="15"/>
  <c r="K89" i="15"/>
  <c r="I90" i="15"/>
  <c r="AB90" i="15"/>
  <c r="AA90" i="15"/>
  <c r="J78" i="15"/>
  <c r="AB78" i="15" s="1"/>
  <c r="Y78" i="15" s="1"/>
  <c r="K76" i="10"/>
  <c r="AB84" i="10"/>
  <c r="I31" i="10"/>
  <c r="AA31" i="10"/>
  <c r="X31" i="10" s="1"/>
  <c r="L32" i="10"/>
  <c r="J32" i="10"/>
  <c r="F32" i="10"/>
  <c r="E32" i="10"/>
  <c r="G32" i="10"/>
  <c r="H32" i="10"/>
  <c r="AB31" i="10"/>
  <c r="Y31" i="10" s="1"/>
  <c r="Z31" i="10"/>
  <c r="W31" i="10" s="1"/>
  <c r="K31" i="10"/>
  <c r="J85" i="10"/>
  <c r="AA85" i="10" s="1"/>
  <c r="A87" i="10"/>
  <c r="E86" i="10"/>
  <c r="F86" i="10"/>
  <c r="H86" i="10"/>
  <c r="L86" i="10"/>
  <c r="G86" i="10"/>
  <c r="V33" i="10"/>
  <c r="U34" i="10"/>
  <c r="I85" i="10"/>
  <c r="U89" i="10"/>
  <c r="V88" i="10"/>
  <c r="K85" i="10"/>
  <c r="S85" i="10" s="1"/>
  <c r="Z85" i="15" l="1"/>
  <c r="W85" i="15" s="1"/>
  <c r="AE43" i="17"/>
  <c r="AB43" i="17" s="1"/>
  <c r="AD43" i="17"/>
  <c r="AA43" i="17" s="1"/>
  <c r="AD97" i="17"/>
  <c r="AA97" i="17" s="1"/>
  <c r="AF97" i="17"/>
  <c r="AC97" i="17" s="1"/>
  <c r="AD49" i="27"/>
  <c r="AA49" i="27" s="1"/>
  <c r="Z82" i="15"/>
  <c r="W82" i="15" s="1"/>
  <c r="AF35" i="26"/>
  <c r="AC35" i="26" s="1"/>
  <c r="AE41" i="27"/>
  <c r="AB41" i="27" s="1"/>
  <c r="AD41" i="27"/>
  <c r="AA41" i="27" s="1"/>
  <c r="AF42" i="17"/>
  <c r="AC42" i="17" s="1"/>
  <c r="AF100" i="27"/>
  <c r="AC100" i="27" s="1"/>
  <c r="AD100" i="27"/>
  <c r="AA100" i="27" s="1"/>
  <c r="AD42" i="17"/>
  <c r="AA42" i="17" s="1"/>
  <c r="AE34" i="17"/>
  <c r="AB34" i="17" s="1"/>
  <c r="AE92" i="17"/>
  <c r="AB92" i="17" s="1"/>
  <c r="AE94" i="27"/>
  <c r="AB94" i="27" s="1"/>
  <c r="AD35" i="17"/>
  <c r="AA35" i="17" s="1"/>
  <c r="AD94" i="27"/>
  <c r="AA94" i="27" s="1"/>
  <c r="AF34" i="26"/>
  <c r="AC34" i="26" s="1"/>
  <c r="AC103" i="27"/>
  <c r="AE38" i="26"/>
  <c r="AB38" i="26" s="1"/>
  <c r="AD38" i="26"/>
  <c r="AA38" i="26" s="1"/>
  <c r="AE103" i="18"/>
  <c r="AB103" i="18" s="1"/>
  <c r="AE34" i="26"/>
  <c r="AB34" i="26" s="1"/>
  <c r="AF34" i="17"/>
  <c r="AC34" i="17" s="1"/>
  <c r="AE98" i="18"/>
  <c r="AB98" i="18" s="1"/>
  <c r="AE49" i="27"/>
  <c r="AB49" i="27" s="1"/>
  <c r="AD103" i="18"/>
  <c r="AA103" i="18" s="1"/>
  <c r="AF35" i="17"/>
  <c r="AC35" i="17" s="1"/>
  <c r="AE96" i="18"/>
  <c r="AB96" i="18" s="1"/>
  <c r="AE44" i="26"/>
  <c r="AB44" i="26" s="1"/>
  <c r="AE36" i="27"/>
  <c r="AB36" i="27" s="1"/>
  <c r="AD38" i="27"/>
  <c r="AA38" i="27" s="1"/>
  <c r="AD94" i="18"/>
  <c r="AA94" i="18" s="1"/>
  <c r="AD36" i="27"/>
  <c r="AA36" i="27" s="1"/>
  <c r="AE38" i="27"/>
  <c r="AB38" i="27" s="1"/>
  <c r="AA78" i="10"/>
  <c r="X78" i="10" s="1"/>
  <c r="AD96" i="17"/>
  <c r="AA96" i="17" s="1"/>
  <c r="AD44" i="26"/>
  <c r="AA44" i="26" s="1"/>
  <c r="AE35" i="26"/>
  <c r="AB35" i="26" s="1"/>
  <c r="AE98" i="26"/>
  <c r="AB98" i="26" s="1"/>
  <c r="AF49" i="26"/>
  <c r="AC49" i="26" s="1"/>
  <c r="AE44" i="17"/>
  <c r="AB44" i="17" s="1"/>
  <c r="AF40" i="27"/>
  <c r="AC40" i="27" s="1"/>
  <c r="AB30" i="15"/>
  <c r="Y30" i="15" s="1"/>
  <c r="AE49" i="26"/>
  <c r="AB49" i="26" s="1"/>
  <c r="AA30" i="15"/>
  <c r="X30" i="15" s="1"/>
  <c r="AD44" i="17"/>
  <c r="AA44" i="17" s="1"/>
  <c r="AD98" i="26"/>
  <c r="AA98" i="26" s="1"/>
  <c r="AA24" i="15"/>
  <c r="X24" i="15" s="1"/>
  <c r="AE49" i="18"/>
  <c r="AB49" i="18" s="1"/>
  <c r="Z24" i="15"/>
  <c r="W24" i="15" s="1"/>
  <c r="AB82" i="15"/>
  <c r="Y82" i="15" s="1"/>
  <c r="AE35" i="18"/>
  <c r="AB35" i="18" s="1"/>
  <c r="AD40" i="26"/>
  <c r="AA40" i="26" s="1"/>
  <c r="AE45" i="18"/>
  <c r="AB45" i="18" s="1"/>
  <c r="AF47" i="27"/>
  <c r="AC47" i="27" s="1"/>
  <c r="AD102" i="26"/>
  <c r="AA102" i="26" s="1"/>
  <c r="AE45" i="27"/>
  <c r="AB45" i="27" s="1"/>
  <c r="AE47" i="27"/>
  <c r="AB47" i="27" s="1"/>
  <c r="AE102" i="26"/>
  <c r="AB102" i="26" s="1"/>
  <c r="AD92" i="17"/>
  <c r="AA92" i="17" s="1"/>
  <c r="AE34" i="18"/>
  <c r="AB34" i="18" s="1"/>
  <c r="AF40" i="26"/>
  <c r="AC40" i="26" s="1"/>
  <c r="AC92" i="24"/>
  <c r="AE92" i="18"/>
  <c r="AB92" i="18" s="1"/>
  <c r="AD37" i="18"/>
  <c r="AA37" i="18" s="1"/>
  <c r="AE95" i="27"/>
  <c r="AB95" i="27" s="1"/>
  <c r="AD45" i="27"/>
  <c r="AA45" i="27" s="1"/>
  <c r="AD39" i="17"/>
  <c r="AA39" i="17" s="1"/>
  <c r="AF35" i="18"/>
  <c r="AC35" i="18" s="1"/>
  <c r="AF34" i="18"/>
  <c r="AC34" i="18" s="1"/>
  <c r="AA81" i="10"/>
  <c r="X81" i="10" s="1"/>
  <c r="AD92" i="18"/>
  <c r="AA92" i="18" s="1"/>
  <c r="AF36" i="18"/>
  <c r="AC36" i="18" s="1"/>
  <c r="AE95" i="26"/>
  <c r="AB95" i="26" s="1"/>
  <c r="AF100" i="26"/>
  <c r="AC100" i="26" s="1"/>
  <c r="AF96" i="18"/>
  <c r="AC96" i="18" s="1"/>
  <c r="AE100" i="26"/>
  <c r="AB100" i="26" s="1"/>
  <c r="AD93" i="26"/>
  <c r="AA93" i="26" s="1"/>
  <c r="AA32" i="15"/>
  <c r="X32" i="15" s="1"/>
  <c r="AE97" i="18"/>
  <c r="AB97" i="18" s="1"/>
  <c r="AA29" i="15"/>
  <c r="X29" i="15" s="1"/>
  <c r="AC93" i="24"/>
  <c r="AB29" i="15"/>
  <c r="Y29" i="15" s="1"/>
  <c r="AD38" i="17"/>
  <c r="AA38" i="17" s="1"/>
  <c r="AF46" i="26"/>
  <c r="AC46" i="26" s="1"/>
  <c r="AF39" i="17"/>
  <c r="AC39" i="17" s="1"/>
  <c r="AB81" i="15"/>
  <c r="Y81" i="15" s="1"/>
  <c r="AE37" i="18"/>
  <c r="AB37" i="18" s="1"/>
  <c r="AA81" i="15"/>
  <c r="X81" i="15" s="1"/>
  <c r="AB31" i="15"/>
  <c r="Y31" i="15" s="1"/>
  <c r="AD92" i="27"/>
  <c r="AA92" i="27" s="1"/>
  <c r="AF49" i="17"/>
  <c r="AC49" i="17" s="1"/>
  <c r="AD49" i="17"/>
  <c r="AA49" i="17" s="1"/>
  <c r="AA31" i="15"/>
  <c r="X31" i="15" s="1"/>
  <c r="Z21" i="15"/>
  <c r="W21" i="15" s="1"/>
  <c r="AE38" i="17"/>
  <c r="AB38" i="17" s="1"/>
  <c r="AB21" i="15"/>
  <c r="Y21" i="15" s="1"/>
  <c r="AF99" i="18"/>
  <c r="AC99" i="18" s="1"/>
  <c r="AB22" i="15"/>
  <c r="Y22" i="15" s="1"/>
  <c r="AD99" i="18"/>
  <c r="AA99" i="18" s="1"/>
  <c r="AF95" i="27"/>
  <c r="AC95" i="27" s="1"/>
  <c r="AF48" i="17"/>
  <c r="AC48" i="17" s="1"/>
  <c r="AD48" i="17"/>
  <c r="AA48" i="17" s="1"/>
  <c r="AE36" i="18"/>
  <c r="AB36" i="18" s="1"/>
  <c r="AD47" i="18"/>
  <c r="AA47" i="18" s="1"/>
  <c r="AF94" i="18"/>
  <c r="AC94" i="18" s="1"/>
  <c r="AD101" i="27"/>
  <c r="AA101" i="27" s="1"/>
  <c r="AE99" i="26"/>
  <c r="AB99" i="26" s="1"/>
  <c r="AE96" i="27"/>
  <c r="AB96" i="27" s="1"/>
  <c r="D28" i="26"/>
  <c r="AF93" i="17"/>
  <c r="AC93" i="17" s="1"/>
  <c r="AF40" i="17"/>
  <c r="AC40" i="17" s="1"/>
  <c r="AF99" i="26"/>
  <c r="AC99" i="26" s="1"/>
  <c r="AD93" i="17"/>
  <c r="AA93" i="17" s="1"/>
  <c r="AE40" i="17"/>
  <c r="AB40" i="17" s="1"/>
  <c r="Z25" i="15"/>
  <c r="W25" i="15" s="1"/>
  <c r="AE92" i="27"/>
  <c r="AB92" i="27" s="1"/>
  <c r="AE100" i="17"/>
  <c r="AB100" i="17" s="1"/>
  <c r="AD100" i="17"/>
  <c r="AA100" i="17" s="1"/>
  <c r="AD95" i="18"/>
  <c r="AA95" i="18" s="1"/>
  <c r="AE95" i="18"/>
  <c r="AB95" i="18" s="1"/>
  <c r="AE95" i="17"/>
  <c r="AB95" i="17" s="1"/>
  <c r="AE101" i="27"/>
  <c r="AB101" i="27" s="1"/>
  <c r="D28" i="17"/>
  <c r="AA25" i="15"/>
  <c r="X25" i="15" s="1"/>
  <c r="AD46" i="26"/>
  <c r="AA46" i="26" s="1"/>
  <c r="AD95" i="17"/>
  <c r="AA95" i="17" s="1"/>
  <c r="AE96" i="17"/>
  <c r="AB96" i="17" s="1"/>
  <c r="AD39" i="18"/>
  <c r="AA39" i="18" s="1"/>
  <c r="AD40" i="27"/>
  <c r="AA40" i="27" s="1"/>
  <c r="AE47" i="18"/>
  <c r="AB47" i="18" s="1"/>
  <c r="D15" i="15"/>
  <c r="J51" i="15" s="1"/>
  <c r="AF101" i="26"/>
  <c r="AC101" i="26" s="1"/>
  <c r="AA84" i="15"/>
  <c r="X84" i="15" s="1"/>
  <c r="AE38" i="18"/>
  <c r="AB38" i="18" s="1"/>
  <c r="AF46" i="18"/>
  <c r="AC46" i="18" s="1"/>
  <c r="AF39" i="18"/>
  <c r="AC39" i="18" s="1"/>
  <c r="AE36" i="17"/>
  <c r="AB36" i="17" s="1"/>
  <c r="AD93" i="18"/>
  <c r="AA93" i="18" s="1"/>
  <c r="AD46" i="17"/>
  <c r="AA46" i="17" s="1"/>
  <c r="AF98" i="17"/>
  <c r="AC98" i="17" s="1"/>
  <c r="AB83" i="15"/>
  <c r="Y83" i="15" s="1"/>
  <c r="AE98" i="17"/>
  <c r="AB98" i="17" s="1"/>
  <c r="AD48" i="18"/>
  <c r="AA48" i="18" s="1"/>
  <c r="AF98" i="18"/>
  <c r="AC98" i="18" s="1"/>
  <c r="AD96" i="27"/>
  <c r="AA96" i="27" s="1"/>
  <c r="Z84" i="15"/>
  <c r="W84" i="15" s="1"/>
  <c r="AE45" i="26"/>
  <c r="AB45" i="26" s="1"/>
  <c r="AA82" i="10"/>
  <c r="X82" i="10" s="1"/>
  <c r="AD41" i="17"/>
  <c r="AA41" i="17" s="1"/>
  <c r="AF49" i="18"/>
  <c r="AC49" i="18" s="1"/>
  <c r="AE41" i="17"/>
  <c r="AB41" i="17" s="1"/>
  <c r="AF45" i="26"/>
  <c r="AC45" i="26" s="1"/>
  <c r="J64" i="27"/>
  <c r="Z86" i="15"/>
  <c r="W86" i="15" s="1"/>
  <c r="AE93" i="26"/>
  <c r="AB93" i="26" s="1"/>
  <c r="AF101" i="18"/>
  <c r="AC101" i="18" s="1"/>
  <c r="AF43" i="26"/>
  <c r="AC43" i="26" s="1"/>
  <c r="AD46" i="27"/>
  <c r="AA46" i="27" s="1"/>
  <c r="AE96" i="26"/>
  <c r="AB96" i="26" s="1"/>
  <c r="AA79" i="10"/>
  <c r="X79" i="10" s="1"/>
  <c r="AF36" i="17"/>
  <c r="AC36" i="17" s="1"/>
  <c r="Z87" i="15"/>
  <c r="W87" i="15" s="1"/>
  <c r="AA86" i="15"/>
  <c r="X86" i="15" s="1"/>
  <c r="AF46" i="17"/>
  <c r="AC46" i="17" s="1"/>
  <c r="AE99" i="27"/>
  <c r="AB99" i="27" s="1"/>
  <c r="AD97" i="27"/>
  <c r="AA97" i="27" s="1"/>
  <c r="AF99" i="27"/>
  <c r="AC99" i="27" s="1"/>
  <c r="AE43" i="26"/>
  <c r="AB43" i="26" s="1"/>
  <c r="AA26" i="15"/>
  <c r="X26" i="15" s="1"/>
  <c r="AB28" i="15"/>
  <c r="Y28" i="15" s="1"/>
  <c r="AF38" i="18"/>
  <c r="AC38" i="18" s="1"/>
  <c r="AD36" i="26"/>
  <c r="AA36" i="26" s="1"/>
  <c r="AE103" i="17"/>
  <c r="AB103" i="17" s="1"/>
  <c r="AE98" i="27"/>
  <c r="AB98" i="27" s="1"/>
  <c r="AF36" i="26"/>
  <c r="AC36" i="26" s="1"/>
  <c r="AF41" i="26"/>
  <c r="AC41" i="26" s="1"/>
  <c r="AE39" i="27"/>
  <c r="AB39" i="27" s="1"/>
  <c r="AF103" i="17"/>
  <c r="AC103" i="17" s="1"/>
  <c r="K51" i="15"/>
  <c r="AE48" i="18"/>
  <c r="AB48" i="18" s="1"/>
  <c r="AE97" i="27"/>
  <c r="AB97" i="27" s="1"/>
  <c r="Z32" i="15"/>
  <c r="W32" i="15" s="1"/>
  <c r="AA83" i="15"/>
  <c r="X83" i="15" s="1"/>
  <c r="AF41" i="18"/>
  <c r="AC41" i="18" s="1"/>
  <c r="AF96" i="26"/>
  <c r="AC96" i="26" s="1"/>
  <c r="AD41" i="26"/>
  <c r="AA41" i="26" s="1"/>
  <c r="J64" i="18"/>
  <c r="AB87" i="15"/>
  <c r="Y87" i="15" s="1"/>
  <c r="AA79" i="15"/>
  <c r="X79" i="15" s="1"/>
  <c r="AE100" i="18"/>
  <c r="AB100" i="18" s="1"/>
  <c r="AB26" i="15"/>
  <c r="Y26" i="15" s="1"/>
  <c r="AE41" i="18"/>
  <c r="AB41" i="18" s="1"/>
  <c r="AD92" i="26"/>
  <c r="AA92" i="26" s="1"/>
  <c r="AD101" i="18"/>
  <c r="AA101" i="18" s="1"/>
  <c r="AF39" i="27"/>
  <c r="AC39" i="27" s="1"/>
  <c r="AB79" i="15"/>
  <c r="Y79" i="15" s="1"/>
  <c r="AE92" i="26"/>
  <c r="AB92" i="26" s="1"/>
  <c r="AF93" i="18"/>
  <c r="AC93" i="18" s="1"/>
  <c r="AE34" i="27"/>
  <c r="AB34" i="27" s="1"/>
  <c r="AF47" i="17"/>
  <c r="AC47" i="17" s="1"/>
  <c r="AF97" i="26"/>
  <c r="AC97" i="26" s="1"/>
  <c r="AD102" i="18"/>
  <c r="AA102" i="18" s="1"/>
  <c r="AD43" i="18"/>
  <c r="AA43" i="18" s="1"/>
  <c r="AD47" i="17"/>
  <c r="AA47" i="17" s="1"/>
  <c r="AE43" i="18"/>
  <c r="AB43" i="18" s="1"/>
  <c r="AE102" i="18"/>
  <c r="AB102" i="18" s="1"/>
  <c r="AF40" i="18"/>
  <c r="AC40" i="18" s="1"/>
  <c r="AE97" i="26"/>
  <c r="AB97" i="26" s="1"/>
  <c r="AD44" i="27"/>
  <c r="AA44" i="27" s="1"/>
  <c r="AF43" i="27"/>
  <c r="AC43" i="27" s="1"/>
  <c r="D28" i="27"/>
  <c r="AD45" i="18"/>
  <c r="AA45" i="18" s="1"/>
  <c r="AD34" i="27"/>
  <c r="AA34" i="27" s="1"/>
  <c r="AD101" i="26"/>
  <c r="AA101" i="26" s="1"/>
  <c r="AD46" i="18"/>
  <c r="AA46" i="18" s="1"/>
  <c r="AF100" i="18"/>
  <c r="AC100" i="18" s="1"/>
  <c r="D28" i="18"/>
  <c r="AF44" i="27"/>
  <c r="AC44" i="27" s="1"/>
  <c r="AE43" i="27"/>
  <c r="AB43" i="27" s="1"/>
  <c r="AF45" i="17"/>
  <c r="AC45" i="17" s="1"/>
  <c r="AF97" i="18"/>
  <c r="AC97" i="18" s="1"/>
  <c r="AD101" i="17"/>
  <c r="AA101" i="17" s="1"/>
  <c r="AF37" i="17"/>
  <c r="AC37" i="17" s="1"/>
  <c r="Y35" i="15"/>
  <c r="W35" i="15"/>
  <c r="AE101" i="17"/>
  <c r="AB101" i="17" s="1"/>
  <c r="AE46" i="27"/>
  <c r="AB46" i="27" s="1"/>
  <c r="AD98" i="27"/>
  <c r="AA98" i="27" s="1"/>
  <c r="AE42" i="27"/>
  <c r="AB42" i="27" s="1"/>
  <c r="AA28" i="15"/>
  <c r="X28" i="15" s="1"/>
  <c r="AE40" i="18"/>
  <c r="AB40" i="18" s="1"/>
  <c r="AD42" i="27"/>
  <c r="AA42" i="27" s="1"/>
  <c r="AE102" i="27"/>
  <c r="AB102" i="27" s="1"/>
  <c r="AD45" i="17"/>
  <c r="AA45" i="17" s="1"/>
  <c r="AD37" i="17"/>
  <c r="AA37" i="17" s="1"/>
  <c r="AD102" i="27"/>
  <c r="AA102" i="27" s="1"/>
  <c r="AE93" i="27"/>
  <c r="AB93" i="27" s="1"/>
  <c r="AD102" i="17"/>
  <c r="AA102" i="17" s="1"/>
  <c r="AF35" i="27"/>
  <c r="AC35" i="27" s="1"/>
  <c r="AB90" i="24"/>
  <c r="X36" i="15"/>
  <c r="AF95" i="26"/>
  <c r="AC95" i="26" s="1"/>
  <c r="AD35" i="27"/>
  <c r="AA35" i="27" s="1"/>
  <c r="AF99" i="17"/>
  <c r="AC99" i="17" s="1"/>
  <c r="AF48" i="27"/>
  <c r="AC48" i="27" s="1"/>
  <c r="AC91" i="24"/>
  <c r="AE102" i="17"/>
  <c r="AB102" i="17" s="1"/>
  <c r="AC90" i="24"/>
  <c r="Y36" i="15"/>
  <c r="J64" i="17"/>
  <c r="AD93" i="27"/>
  <c r="AA93" i="27" s="1"/>
  <c r="AD48" i="27"/>
  <c r="AA48" i="27" s="1"/>
  <c r="AE99" i="17"/>
  <c r="AB99" i="17" s="1"/>
  <c r="AB93" i="24"/>
  <c r="Y33" i="15"/>
  <c r="Y34" i="15"/>
  <c r="Z36" i="15"/>
  <c r="W36" i="15" s="1"/>
  <c r="Z34" i="15"/>
  <c r="W34" i="15" s="1"/>
  <c r="Z33" i="15"/>
  <c r="W33" i="15" s="1"/>
  <c r="AA22" i="15"/>
  <c r="X22" i="15" s="1"/>
  <c r="X33" i="15"/>
  <c r="X34" i="15"/>
  <c r="AA83" i="10"/>
  <c r="X83" i="10" s="1"/>
  <c r="AB83" i="10"/>
  <c r="Y83" i="10" s="1"/>
  <c r="X35" i="15"/>
  <c r="R119" i="24"/>
  <c r="AB89" i="24"/>
  <c r="AC34" i="24"/>
  <c r="D28" i="4"/>
  <c r="J64" i="4"/>
  <c r="Y84" i="10"/>
  <c r="AC38" i="24"/>
  <c r="AB35" i="24"/>
  <c r="AB94" i="24"/>
  <c r="AC36" i="24"/>
  <c r="AC37" i="24"/>
  <c r="AC35" i="24"/>
  <c r="AB37" i="24"/>
  <c r="AB38" i="24"/>
  <c r="AC94" i="24"/>
  <c r="J64" i="26"/>
  <c r="AC39" i="24"/>
  <c r="AB39" i="24"/>
  <c r="J28" i="24"/>
  <c r="AD29" i="24" s="1"/>
  <c r="I64" i="24"/>
  <c r="R64" i="24"/>
  <c r="J64" i="24"/>
  <c r="D28" i="24"/>
  <c r="D83" i="27"/>
  <c r="J119" i="27" s="1"/>
  <c r="AD89" i="27"/>
  <c r="AA89" i="27" s="1"/>
  <c r="AC88" i="27"/>
  <c r="K119" i="27"/>
  <c r="AF89" i="27"/>
  <c r="AC89" i="27" s="1"/>
  <c r="AD91" i="27"/>
  <c r="AA91" i="27" s="1"/>
  <c r="AE91" i="27"/>
  <c r="AB91" i="27" s="1"/>
  <c r="AE90" i="27"/>
  <c r="AB90" i="27" s="1"/>
  <c r="AD90" i="27"/>
  <c r="AA90" i="27" s="1"/>
  <c r="AA88" i="27"/>
  <c r="AD114" i="27"/>
  <c r="AA114" i="27" s="1"/>
  <c r="AD113" i="27"/>
  <c r="AA113" i="27" s="1"/>
  <c r="AD117" i="27"/>
  <c r="AA117" i="27" s="1"/>
  <c r="AD115" i="27"/>
  <c r="AA115" i="27" s="1"/>
  <c r="AD118" i="27"/>
  <c r="AA118" i="27" s="1"/>
  <c r="AD116" i="27"/>
  <c r="AA116" i="27" s="1"/>
  <c r="AD103" i="27"/>
  <c r="AA103" i="27" s="1"/>
  <c r="AB88" i="27"/>
  <c r="AA88" i="17"/>
  <c r="AD91" i="18"/>
  <c r="AA91" i="18" s="1"/>
  <c r="K119" i="24"/>
  <c r="AA88" i="18"/>
  <c r="AD90" i="17"/>
  <c r="AA90" i="17" s="1"/>
  <c r="AB88" i="24"/>
  <c r="AC88" i="17"/>
  <c r="AB88" i="17"/>
  <c r="AC88" i="18"/>
  <c r="AE89" i="26"/>
  <c r="AB89" i="26" s="1"/>
  <c r="AB88" i="18"/>
  <c r="AE91" i="18"/>
  <c r="AB91" i="18" s="1"/>
  <c r="AE90" i="18"/>
  <c r="AB90" i="18" s="1"/>
  <c r="AB88" i="26"/>
  <c r="AF89" i="26"/>
  <c r="AC89" i="26" s="1"/>
  <c r="AF90" i="18"/>
  <c r="AC90" i="18" s="1"/>
  <c r="AC88" i="26"/>
  <c r="AF90" i="26"/>
  <c r="AC90" i="26" s="1"/>
  <c r="AE91" i="17"/>
  <c r="AB91" i="17" s="1"/>
  <c r="D83" i="17"/>
  <c r="J119" i="17" s="1"/>
  <c r="AE90" i="26"/>
  <c r="AB90" i="26" s="1"/>
  <c r="AD91" i="17"/>
  <c r="AA91" i="17" s="1"/>
  <c r="D83" i="24"/>
  <c r="J119" i="24" s="1"/>
  <c r="AF89" i="17"/>
  <c r="AC89" i="17" s="1"/>
  <c r="AC88" i="24"/>
  <c r="AE90" i="17"/>
  <c r="AB90" i="17" s="1"/>
  <c r="AD117" i="26"/>
  <c r="AA117" i="26" s="1"/>
  <c r="AD109" i="26"/>
  <c r="AA109" i="26" s="1"/>
  <c r="AD113" i="26"/>
  <c r="AA113" i="26" s="1"/>
  <c r="AD114" i="26"/>
  <c r="AA114" i="26" s="1"/>
  <c r="AD107" i="26"/>
  <c r="AA107" i="26" s="1"/>
  <c r="AD110" i="26"/>
  <c r="AA110" i="26" s="1"/>
  <c r="AD118" i="26"/>
  <c r="AA118" i="26" s="1"/>
  <c r="AD111" i="26"/>
  <c r="AA111" i="26" s="1"/>
  <c r="AD115" i="26"/>
  <c r="AA115" i="26" s="1"/>
  <c r="AD112" i="26"/>
  <c r="AA112" i="26" s="1"/>
  <c r="AD106" i="26"/>
  <c r="AA106" i="26" s="1"/>
  <c r="AD116" i="26"/>
  <c r="AA116" i="26" s="1"/>
  <c r="AD108" i="26"/>
  <c r="AA108" i="26" s="1"/>
  <c r="AD105" i="26"/>
  <c r="AA105" i="26" s="1"/>
  <c r="AD104" i="26"/>
  <c r="AA104" i="26" s="1"/>
  <c r="AE89" i="17"/>
  <c r="AB89" i="17" s="1"/>
  <c r="AD116" i="18"/>
  <c r="AA116" i="18" s="1"/>
  <c r="AD104" i="18"/>
  <c r="AA104" i="18" s="1"/>
  <c r="AD114" i="18"/>
  <c r="AA114" i="18" s="1"/>
  <c r="AD118" i="18"/>
  <c r="AA118" i="18" s="1"/>
  <c r="AD112" i="18"/>
  <c r="AA112" i="18" s="1"/>
  <c r="AD110" i="18"/>
  <c r="AA110" i="18" s="1"/>
  <c r="AD109" i="18"/>
  <c r="AA109" i="18" s="1"/>
  <c r="AD105" i="18"/>
  <c r="AA105" i="18" s="1"/>
  <c r="AD106" i="18"/>
  <c r="AA106" i="18" s="1"/>
  <c r="AD117" i="18"/>
  <c r="AA117" i="18" s="1"/>
  <c r="AD111" i="18"/>
  <c r="AA111" i="18" s="1"/>
  <c r="AD107" i="18"/>
  <c r="AA107" i="18" s="1"/>
  <c r="AD115" i="18"/>
  <c r="AA115" i="18" s="1"/>
  <c r="AD113" i="18"/>
  <c r="AA113" i="18" s="1"/>
  <c r="AD108" i="18"/>
  <c r="AA108" i="18" s="1"/>
  <c r="AD89" i="18"/>
  <c r="AA89" i="18" s="1"/>
  <c r="AC89" i="18"/>
  <c r="AD106" i="17"/>
  <c r="AA106" i="17" s="1"/>
  <c r="AD107" i="17"/>
  <c r="AA107" i="17" s="1"/>
  <c r="AD117" i="17"/>
  <c r="AA117" i="17" s="1"/>
  <c r="AD115" i="17"/>
  <c r="AA115" i="17" s="1"/>
  <c r="AD114" i="17"/>
  <c r="AA114" i="17" s="1"/>
  <c r="AD113" i="17"/>
  <c r="AA113" i="17" s="1"/>
  <c r="AD110" i="17"/>
  <c r="AA110" i="17" s="1"/>
  <c r="AD104" i="17"/>
  <c r="AA104" i="17" s="1"/>
  <c r="AD111" i="17"/>
  <c r="AA111" i="17" s="1"/>
  <c r="AD105" i="17"/>
  <c r="AA105" i="17" s="1"/>
  <c r="AD112" i="17"/>
  <c r="AA112" i="17" s="1"/>
  <c r="AD108" i="17"/>
  <c r="AA108" i="17" s="1"/>
  <c r="AD109" i="17"/>
  <c r="AA109" i="17" s="1"/>
  <c r="AD118" i="17"/>
  <c r="AA118" i="17" s="1"/>
  <c r="AD116" i="17"/>
  <c r="AA116" i="17" s="1"/>
  <c r="K119" i="17"/>
  <c r="K119" i="26"/>
  <c r="AB89" i="18"/>
  <c r="AE91" i="26"/>
  <c r="AB91" i="26" s="1"/>
  <c r="AD91" i="26"/>
  <c r="AA91" i="26" s="1"/>
  <c r="AD88" i="26"/>
  <c r="AA88" i="26" s="1"/>
  <c r="D83" i="26"/>
  <c r="J119" i="26" s="1"/>
  <c r="AD88" i="24"/>
  <c r="AA88" i="24" s="1"/>
  <c r="AD100" i="24"/>
  <c r="AA100" i="24" s="1"/>
  <c r="AD94" i="24"/>
  <c r="AA94" i="24" s="1"/>
  <c r="AD108" i="24"/>
  <c r="AA108" i="24" s="1"/>
  <c r="AD113" i="24"/>
  <c r="AA113" i="24" s="1"/>
  <c r="AD111" i="24"/>
  <c r="AA111" i="24" s="1"/>
  <c r="AD110" i="24"/>
  <c r="AA110" i="24" s="1"/>
  <c r="AD93" i="24"/>
  <c r="AA93" i="24" s="1"/>
  <c r="AD109" i="24"/>
  <c r="AA109" i="24" s="1"/>
  <c r="AD90" i="24"/>
  <c r="AA90" i="24" s="1"/>
  <c r="AD114" i="24"/>
  <c r="AA114" i="24" s="1"/>
  <c r="AD118" i="24"/>
  <c r="AA118" i="24" s="1"/>
  <c r="AD89" i="24"/>
  <c r="AA89" i="24" s="1"/>
  <c r="AD98" i="24"/>
  <c r="AA98" i="24" s="1"/>
  <c r="AD117" i="24"/>
  <c r="AA117" i="24" s="1"/>
  <c r="AD95" i="24"/>
  <c r="AA95" i="24" s="1"/>
  <c r="AD102" i="24"/>
  <c r="AA102" i="24" s="1"/>
  <c r="AD106" i="24"/>
  <c r="AA106" i="24" s="1"/>
  <c r="AD105" i="24"/>
  <c r="AA105" i="24" s="1"/>
  <c r="AD112" i="24"/>
  <c r="AA112" i="24" s="1"/>
  <c r="AD96" i="24"/>
  <c r="AA96" i="24" s="1"/>
  <c r="AD97" i="24"/>
  <c r="AA97" i="24" s="1"/>
  <c r="AD101" i="24"/>
  <c r="AA101" i="24" s="1"/>
  <c r="AD103" i="24"/>
  <c r="AA103" i="24" s="1"/>
  <c r="AD107" i="24"/>
  <c r="AA107" i="24" s="1"/>
  <c r="AD104" i="24"/>
  <c r="AA104" i="24" s="1"/>
  <c r="AD91" i="24"/>
  <c r="AA91" i="24" s="1"/>
  <c r="AD92" i="24"/>
  <c r="AA92" i="24" s="1"/>
  <c r="AD99" i="24"/>
  <c r="AA99" i="24" s="1"/>
  <c r="AD116" i="24"/>
  <c r="AA116" i="24" s="1"/>
  <c r="AD115" i="24"/>
  <c r="AA115" i="24" s="1"/>
  <c r="K119" i="18"/>
  <c r="D83" i="18"/>
  <c r="J119" i="18" s="1"/>
  <c r="AB76" i="10"/>
  <c r="Y76" i="10" s="1"/>
  <c r="X88" i="15"/>
  <c r="D5" i="15"/>
  <c r="Y90" i="15"/>
  <c r="Y88" i="15"/>
  <c r="D70" i="15"/>
  <c r="J106" i="15" s="1"/>
  <c r="Y75" i="15"/>
  <c r="AB76" i="15"/>
  <c r="Y76" i="15" s="1"/>
  <c r="Z76" i="15"/>
  <c r="W76" i="15" s="1"/>
  <c r="Z88" i="15"/>
  <c r="W88" i="15" s="1"/>
  <c r="X89" i="15"/>
  <c r="AB77" i="15"/>
  <c r="Y77" i="15" s="1"/>
  <c r="W75" i="15"/>
  <c r="Y89" i="15"/>
  <c r="AA77" i="15"/>
  <c r="X77" i="15" s="1"/>
  <c r="K106" i="15"/>
  <c r="Z90" i="15"/>
  <c r="W90" i="15" s="1"/>
  <c r="X90" i="15"/>
  <c r="AA78" i="15"/>
  <c r="X78" i="15" s="1"/>
  <c r="Z78" i="15"/>
  <c r="W78" i="15" s="1"/>
  <c r="X75" i="15"/>
  <c r="Z89" i="15"/>
  <c r="W89" i="15" s="1"/>
  <c r="Z99" i="15"/>
  <c r="W99" i="15" s="1"/>
  <c r="Z101" i="15"/>
  <c r="W101" i="15" s="1"/>
  <c r="Z105" i="15"/>
  <c r="W105" i="15" s="1"/>
  <c r="Z92" i="15"/>
  <c r="W92" i="15" s="1"/>
  <c r="Z103" i="15"/>
  <c r="W103" i="15" s="1"/>
  <c r="Z91" i="15"/>
  <c r="W91" i="15" s="1"/>
  <c r="Z97" i="15"/>
  <c r="W97" i="15" s="1"/>
  <c r="Z94" i="15"/>
  <c r="W94" i="15" s="1"/>
  <c r="Z96" i="15"/>
  <c r="W96" i="15" s="1"/>
  <c r="Z98" i="15"/>
  <c r="W98" i="15" s="1"/>
  <c r="Z93" i="15"/>
  <c r="W93" i="15" s="1"/>
  <c r="Z100" i="15"/>
  <c r="W100" i="15" s="1"/>
  <c r="Z102" i="15"/>
  <c r="W102" i="15" s="1"/>
  <c r="Z104" i="15"/>
  <c r="W104" i="15" s="1"/>
  <c r="Z95" i="15"/>
  <c r="W95" i="15" s="1"/>
  <c r="AA75" i="10"/>
  <c r="X75" i="10" s="1"/>
  <c r="AB77" i="10"/>
  <c r="Y77" i="10" s="1"/>
  <c r="I32" i="10"/>
  <c r="AA32" i="10"/>
  <c r="X32" i="10" s="1"/>
  <c r="Z32" i="10"/>
  <c r="W32" i="10" s="1"/>
  <c r="AB32" i="10"/>
  <c r="Y32" i="10" s="1"/>
  <c r="K32" i="10"/>
  <c r="J33" i="10"/>
  <c r="L33" i="10"/>
  <c r="F33" i="10"/>
  <c r="E33" i="10"/>
  <c r="G33" i="10"/>
  <c r="H33" i="10"/>
  <c r="AB85" i="10"/>
  <c r="Y85" i="10" s="1"/>
  <c r="X85" i="10"/>
  <c r="J86" i="10"/>
  <c r="AA86" i="10" s="1"/>
  <c r="U35" i="10"/>
  <c r="V34" i="10"/>
  <c r="I86" i="10"/>
  <c r="U90" i="10"/>
  <c r="V89" i="10"/>
  <c r="K86" i="10"/>
  <c r="G87" i="10"/>
  <c r="L87" i="10"/>
  <c r="E87" i="10"/>
  <c r="F87" i="10"/>
  <c r="H87" i="10"/>
  <c r="A88" i="10"/>
  <c r="AA64" i="26" l="1"/>
  <c r="AD64" i="26" s="1"/>
  <c r="AC64" i="26"/>
  <c r="AF64" i="26" s="1"/>
  <c r="AB64" i="26"/>
  <c r="AE64" i="26" s="1"/>
  <c r="AB64" i="17"/>
  <c r="AE64" i="17" s="1"/>
  <c r="AB64" i="18"/>
  <c r="AE64" i="18" s="1"/>
  <c r="AA64" i="18"/>
  <c r="AD64" i="18" s="1"/>
  <c r="AC64" i="18"/>
  <c r="AF64" i="18" s="1"/>
  <c r="AC64" i="17"/>
  <c r="AF64" i="17" s="1"/>
  <c r="AA64" i="17"/>
  <c r="AD64" i="17" s="1"/>
  <c r="AA64" i="27"/>
  <c r="AD64" i="27" s="1"/>
  <c r="AB64" i="27"/>
  <c r="AE64" i="27" s="1"/>
  <c r="AC64" i="27"/>
  <c r="AF64" i="27" s="1"/>
  <c r="Y51" i="15"/>
  <c r="AB51" i="15" s="1"/>
  <c r="W51" i="15"/>
  <c r="Z51" i="15" s="1"/>
  <c r="X51" i="15"/>
  <c r="AA51" i="15" s="1"/>
  <c r="AB119" i="24"/>
  <c r="AE119" i="24" s="1"/>
  <c r="AB64" i="24"/>
  <c r="AE64" i="24" s="1"/>
  <c r="AC64" i="24"/>
  <c r="AF64" i="24" s="1"/>
  <c r="AC119" i="24"/>
  <c r="AF119" i="24" s="1"/>
  <c r="AD33" i="24"/>
  <c r="AA33" i="24" s="1"/>
  <c r="AD47" i="24"/>
  <c r="AA47" i="24" s="1"/>
  <c r="AD44" i="24"/>
  <c r="AA44" i="24" s="1"/>
  <c r="AD35" i="24"/>
  <c r="AA35" i="24" s="1"/>
  <c r="AD46" i="24"/>
  <c r="AA46" i="24" s="1"/>
  <c r="AD36" i="24"/>
  <c r="AA36" i="24" s="1"/>
  <c r="AD41" i="24"/>
  <c r="AA41" i="24" s="1"/>
  <c r="AD42" i="24"/>
  <c r="AA42" i="24" s="1"/>
  <c r="AD34" i="24"/>
  <c r="AA34" i="24" s="1"/>
  <c r="AD45" i="24"/>
  <c r="AA45" i="24" s="1"/>
  <c r="AD40" i="24"/>
  <c r="AA40" i="24" s="1"/>
  <c r="AD49" i="24"/>
  <c r="AA49" i="24" s="1"/>
  <c r="AD38" i="24"/>
  <c r="AA38" i="24" s="1"/>
  <c r="AD48" i="24"/>
  <c r="AA48" i="24" s="1"/>
  <c r="AD43" i="24"/>
  <c r="AA43" i="24" s="1"/>
  <c r="AD37" i="24"/>
  <c r="AA37" i="24" s="1"/>
  <c r="AD39" i="24"/>
  <c r="AA39" i="24" s="1"/>
  <c r="AC119" i="27"/>
  <c r="AF119" i="27" s="1"/>
  <c r="AB119" i="27"/>
  <c r="AE119" i="27" s="1"/>
  <c r="AA119" i="27"/>
  <c r="AD119" i="27" s="1"/>
  <c r="AA119" i="18"/>
  <c r="AD119" i="18" s="1"/>
  <c r="AC119" i="26"/>
  <c r="AF119" i="26" s="1"/>
  <c r="AB119" i="18"/>
  <c r="AE119" i="18" s="1"/>
  <c r="AC119" i="17"/>
  <c r="AF119" i="17" s="1"/>
  <c r="AC119" i="18"/>
  <c r="AF119" i="18" s="1"/>
  <c r="AB119" i="17"/>
  <c r="AE119" i="17" s="1"/>
  <c r="AA119" i="17"/>
  <c r="AD119" i="17" s="1"/>
  <c r="AB119" i="26"/>
  <c r="AE119" i="26" s="1"/>
  <c r="AA119" i="24"/>
  <c r="AD119" i="24" s="1"/>
  <c r="AA119" i="26"/>
  <c r="AD119" i="26" s="1"/>
  <c r="Y106" i="15"/>
  <c r="AB106" i="15" s="1"/>
  <c r="X106" i="15"/>
  <c r="AA106" i="15" s="1"/>
  <c r="W106" i="15"/>
  <c r="Z106" i="15" s="1"/>
  <c r="Z33" i="10"/>
  <c r="W33" i="10" s="1"/>
  <c r="K33" i="10"/>
  <c r="I33" i="10"/>
  <c r="AB33" i="10"/>
  <c r="Y33" i="10" s="1"/>
  <c r="AA33" i="10"/>
  <c r="X33" i="10" s="1"/>
  <c r="L34" i="10"/>
  <c r="J34" i="10"/>
  <c r="F34" i="10"/>
  <c r="E34" i="10"/>
  <c r="G34" i="10"/>
  <c r="H34" i="10"/>
  <c r="AB86" i="10"/>
  <c r="Y86" i="10" s="1"/>
  <c r="X86" i="10"/>
  <c r="J87" i="10"/>
  <c r="AB87" i="10" s="1"/>
  <c r="V90" i="10"/>
  <c r="U91" i="10"/>
  <c r="I87" i="10"/>
  <c r="K87" i="10"/>
  <c r="A89" i="10"/>
  <c r="H88" i="10"/>
  <c r="L88" i="10"/>
  <c r="E88" i="10"/>
  <c r="F88" i="10"/>
  <c r="G88" i="10"/>
  <c r="V35" i="10"/>
  <c r="U36" i="10"/>
  <c r="AA64" i="24" l="1"/>
  <c r="AD64" i="24" s="1"/>
  <c r="K34" i="10"/>
  <c r="I34" i="10"/>
  <c r="AA34" i="10"/>
  <c r="X34" i="10" s="1"/>
  <c r="Z34" i="10"/>
  <c r="W34" i="10" s="1"/>
  <c r="AB34" i="10"/>
  <c r="Y34" i="10" s="1"/>
  <c r="F35" i="10"/>
  <c r="L35" i="10"/>
  <c r="J35" i="10"/>
  <c r="E35" i="10"/>
  <c r="H35" i="10"/>
  <c r="G35" i="10"/>
  <c r="AA87" i="10"/>
  <c r="X87" i="10" s="1"/>
  <c r="K88" i="10"/>
  <c r="Y87" i="10"/>
  <c r="I88" i="10"/>
  <c r="J88" i="10"/>
  <c r="AB88" i="10" s="1"/>
  <c r="A90" i="10"/>
  <c r="E89" i="10"/>
  <c r="F89" i="10"/>
  <c r="G89" i="10"/>
  <c r="H89" i="10"/>
  <c r="L89" i="10"/>
  <c r="V36" i="10"/>
  <c r="U37" i="10"/>
  <c r="U38" i="10" s="1"/>
  <c r="U39" i="10" s="1"/>
  <c r="U40" i="10" s="1"/>
  <c r="U41" i="10" s="1"/>
  <c r="U42" i="10" s="1"/>
  <c r="U43" i="10" s="1"/>
  <c r="U44" i="10" s="1"/>
  <c r="U45" i="10" s="1"/>
  <c r="U46" i="10" s="1"/>
  <c r="U47" i="10" s="1"/>
  <c r="U48" i="10" s="1"/>
  <c r="U49" i="10" s="1"/>
  <c r="U50" i="10" s="1"/>
  <c r="V91" i="10"/>
  <c r="U92" i="10"/>
  <c r="U93" i="10" s="1"/>
  <c r="U94" i="10" s="1"/>
  <c r="U95" i="10" s="1"/>
  <c r="U96" i="10" s="1"/>
  <c r="U97" i="10" s="1"/>
  <c r="U98" i="10" s="1"/>
  <c r="U99" i="10" s="1"/>
  <c r="U100" i="10" s="1"/>
  <c r="U101" i="10" s="1"/>
  <c r="U102" i="10" s="1"/>
  <c r="U103" i="10" s="1"/>
  <c r="U104" i="10" s="1"/>
  <c r="U105" i="10" s="1"/>
  <c r="A89" i="4"/>
  <c r="K89" i="4" l="1"/>
  <c r="J89" i="4"/>
  <c r="I89" i="4"/>
  <c r="K35" i="10"/>
  <c r="I35" i="10"/>
  <c r="AA35" i="10"/>
  <c r="X35" i="10" s="1"/>
  <c r="AB35" i="10"/>
  <c r="Y35" i="10" s="1"/>
  <c r="Z35" i="10"/>
  <c r="W35" i="10" s="1"/>
  <c r="J36" i="10"/>
  <c r="F36" i="10"/>
  <c r="F51" i="10" s="1"/>
  <c r="L36" i="10"/>
  <c r="E36" i="10"/>
  <c r="H36" i="10"/>
  <c r="H51" i="10" s="1"/>
  <c r="G36" i="10"/>
  <c r="AA88" i="10"/>
  <c r="X88" i="10" s="1"/>
  <c r="J89" i="10"/>
  <c r="AA89" i="10" s="1"/>
  <c r="K89" i="10"/>
  <c r="Y88" i="10"/>
  <c r="V51" i="10"/>
  <c r="I89" i="10"/>
  <c r="L90" i="10"/>
  <c r="E90" i="10"/>
  <c r="E106" i="10" s="1"/>
  <c r="F90" i="10"/>
  <c r="G90" i="10"/>
  <c r="H90" i="10"/>
  <c r="AA91" i="10"/>
  <c r="X91" i="10" s="1"/>
  <c r="AB91" i="10"/>
  <c r="Y91" i="10" s="1"/>
  <c r="V106" i="10"/>
  <c r="AF118" i="4"/>
  <c r="AC118" i="4" s="1"/>
  <c r="AB118" i="4"/>
  <c r="AF117" i="4"/>
  <c r="AC117" i="4" s="1"/>
  <c r="AB117" i="4"/>
  <c r="AF116" i="4"/>
  <c r="AC116" i="4" s="1"/>
  <c r="AB116" i="4"/>
  <c r="AF115" i="4"/>
  <c r="AC115" i="4" s="1"/>
  <c r="AB115" i="4"/>
  <c r="AF114" i="4"/>
  <c r="AC114" i="4" s="1"/>
  <c r="AB114" i="4"/>
  <c r="AF113" i="4"/>
  <c r="AC113" i="4" s="1"/>
  <c r="AB113" i="4"/>
  <c r="Y90" i="4"/>
  <c r="Z90" i="4" s="1"/>
  <c r="D15" i="10" l="1"/>
  <c r="AB36" i="10"/>
  <c r="Y36" i="10" s="1"/>
  <c r="Y51" i="10" s="1"/>
  <c r="AB51" i="10" s="1"/>
  <c r="AA36" i="10"/>
  <c r="X36" i="10" s="1"/>
  <c r="X51" i="10" s="1"/>
  <c r="AA51" i="10" s="1"/>
  <c r="Z36" i="10"/>
  <c r="W36" i="10" s="1"/>
  <c r="W51" i="10" s="1"/>
  <c r="Z51" i="10" s="1"/>
  <c r="K36" i="10"/>
  <c r="K51" i="10"/>
  <c r="F15" i="10"/>
  <c r="I36" i="10"/>
  <c r="E51" i="10"/>
  <c r="G51" i="10"/>
  <c r="AB89" i="10"/>
  <c r="Y89" i="10" s="1"/>
  <c r="J15" i="10"/>
  <c r="Z16" i="10" s="1"/>
  <c r="L51" i="10"/>
  <c r="X89" i="10"/>
  <c r="J90" i="10"/>
  <c r="AA90" i="10" s="1"/>
  <c r="H106" i="10"/>
  <c r="K90" i="10"/>
  <c r="G106" i="10"/>
  <c r="F70" i="10"/>
  <c r="I90" i="10"/>
  <c r="J70" i="10"/>
  <c r="Z70" i="10" s="1"/>
  <c r="F106" i="10"/>
  <c r="I106" i="10" s="1"/>
  <c r="L106" i="10"/>
  <c r="Y91" i="4"/>
  <c r="Z91" i="4" s="1"/>
  <c r="I51" i="10" l="1"/>
  <c r="J51" i="10"/>
  <c r="AB90" i="10"/>
  <c r="Y90" i="10" s="1"/>
  <c r="Y106" i="10" s="1"/>
  <c r="AB106" i="10" s="1"/>
  <c r="K106" i="10"/>
  <c r="D70" i="10"/>
  <c r="J106" i="10" s="1"/>
  <c r="D5" i="10"/>
  <c r="Z98" i="10"/>
  <c r="W98" i="10" s="1"/>
  <c r="Z105" i="10"/>
  <c r="W105" i="10" s="1"/>
  <c r="Z96" i="10"/>
  <c r="W96" i="10" s="1"/>
  <c r="Z103" i="10"/>
  <c r="W103" i="10" s="1"/>
  <c r="Z94" i="10"/>
  <c r="W94" i="10" s="1"/>
  <c r="Z101" i="10"/>
  <c r="W101" i="10" s="1"/>
  <c r="Z102" i="10"/>
  <c r="W102" i="10" s="1"/>
  <c r="Z99" i="10"/>
  <c r="W99" i="10" s="1"/>
  <c r="Z93" i="10"/>
  <c r="W93" i="10" s="1"/>
  <c r="Z95" i="10"/>
  <c r="W95" i="10" s="1"/>
  <c r="Z92" i="10"/>
  <c r="W92" i="10" s="1"/>
  <c r="Z100" i="10"/>
  <c r="W100" i="10" s="1"/>
  <c r="Z104" i="10"/>
  <c r="W104" i="10" s="1"/>
  <c r="Z97" i="10"/>
  <c r="W97" i="10" s="1"/>
  <c r="Z75" i="10"/>
  <c r="W75" i="10" s="1"/>
  <c r="Z76" i="10"/>
  <c r="W76" i="10" s="1"/>
  <c r="Z77" i="10"/>
  <c r="W77" i="10" s="1"/>
  <c r="Z78" i="10"/>
  <c r="W78" i="10" s="1"/>
  <c r="Z79" i="10"/>
  <c r="W79" i="10" s="1"/>
  <c r="Z80" i="10"/>
  <c r="W80" i="10" s="1"/>
  <c r="Z81" i="10"/>
  <c r="W81" i="10" s="1"/>
  <c r="Z82" i="10"/>
  <c r="W82" i="10" s="1"/>
  <c r="Z83" i="10"/>
  <c r="W83" i="10" s="1"/>
  <c r="Z84" i="10"/>
  <c r="W84" i="10" s="1"/>
  <c r="Z85" i="10"/>
  <c r="W85" i="10" s="1"/>
  <c r="Z86" i="10"/>
  <c r="W86" i="10" s="1"/>
  <c r="Z87" i="10"/>
  <c r="W87" i="10" s="1"/>
  <c r="Z88" i="10"/>
  <c r="W88" i="10" s="1"/>
  <c r="Z91" i="10"/>
  <c r="W91" i="10" s="1"/>
  <c r="Z89" i="10"/>
  <c r="W89" i="10" s="1"/>
  <c r="X90" i="10"/>
  <c r="X106" i="10" s="1"/>
  <c r="AA106" i="10" s="1"/>
  <c r="Z90" i="10"/>
  <c r="W90" i="10" s="1"/>
  <c r="Y92" i="4"/>
  <c r="Z92" i="4" s="1"/>
  <c r="W106" i="10" l="1"/>
  <c r="Z106" i="10" s="1"/>
  <c r="Y93" i="4"/>
  <c r="Z93" i="4" s="1"/>
  <c r="Y94" i="4" l="1"/>
  <c r="Z94" i="4" s="1"/>
  <c r="Y95" i="4" l="1"/>
  <c r="Z95" i="4" s="1"/>
  <c r="Y96" i="4" l="1"/>
  <c r="Z96" i="4" s="1"/>
  <c r="Y97" i="4" l="1"/>
  <c r="Z97" i="4" s="1"/>
  <c r="Y98" i="4" l="1"/>
  <c r="Z98" i="4" s="1"/>
  <c r="Y99" i="4" l="1"/>
  <c r="Z99" i="4" s="1"/>
  <c r="Y100" i="4" l="1"/>
  <c r="Z100" i="4" s="1"/>
  <c r="Y101" i="4" l="1"/>
  <c r="Z101" i="4" s="1"/>
  <c r="Y102" i="4" l="1"/>
  <c r="Z102" i="4" s="1"/>
  <c r="Y103" i="4" l="1"/>
  <c r="Z103" i="4" s="1"/>
  <c r="Y113" i="4" l="1"/>
  <c r="Y114" i="4" s="1"/>
  <c r="Y115" i="4" s="1"/>
  <c r="Y116" i="4" s="1"/>
  <c r="Y117" i="4" s="1"/>
  <c r="Y118" i="4" s="1"/>
  <c r="Z119" i="4" l="1"/>
  <c r="A90" i="4" l="1"/>
  <c r="AF50" i="4"/>
  <c r="AF51" i="4"/>
  <c r="AF52" i="4"/>
  <c r="AF53" i="4"/>
  <c r="AF54" i="4"/>
  <c r="AF55" i="4"/>
  <c r="AF56" i="4"/>
  <c r="AF57" i="4"/>
  <c r="AF58" i="4"/>
  <c r="AF59" i="4"/>
  <c r="AF60" i="4"/>
  <c r="AF61" i="4"/>
  <c r="AF62" i="4"/>
  <c r="AF63" i="4"/>
  <c r="Y34" i="4"/>
  <c r="J90" i="4" l="1"/>
  <c r="K90" i="4"/>
  <c r="I90" i="4"/>
  <c r="Y35" i="4"/>
  <c r="Z34" i="4"/>
  <c r="A91" i="4"/>
  <c r="J91" i="4" l="1"/>
  <c r="K91" i="4"/>
  <c r="I91" i="4"/>
  <c r="Y36" i="4"/>
  <c r="Z35" i="4"/>
  <c r="A92" i="4"/>
  <c r="K92" i="4" l="1"/>
  <c r="J92" i="4"/>
  <c r="I92" i="4"/>
  <c r="Y37" i="4"/>
  <c r="Z36" i="4"/>
  <c r="A93" i="4"/>
  <c r="K93" i="4" l="1"/>
  <c r="J93" i="4"/>
  <c r="B5469" i="8"/>
  <c r="Z37" i="4"/>
  <c r="Y38" i="4"/>
  <c r="I93" i="4"/>
  <c r="A94" i="4"/>
  <c r="Z38" i="4" l="1"/>
  <c r="Y39" i="4"/>
  <c r="Z39" i="4" s="1"/>
  <c r="A95" i="4"/>
  <c r="J94" i="4" l="1"/>
  <c r="K94" i="4"/>
  <c r="I94" i="4"/>
  <c r="K95" i="4"/>
  <c r="J95" i="4"/>
  <c r="B5228" i="8"/>
  <c r="B5229" i="8"/>
  <c r="I95" i="4"/>
  <c r="A96" i="4"/>
  <c r="AB62" i="4"/>
  <c r="AA62" i="4"/>
  <c r="AC62" i="4"/>
  <c r="AA58" i="4"/>
  <c r="AB58" i="4"/>
  <c r="AC58" i="4"/>
  <c r="AA51" i="4"/>
  <c r="AB51" i="4"/>
  <c r="AC51" i="4"/>
  <c r="AA63" i="4"/>
  <c r="AB63" i="4"/>
  <c r="AC63" i="4"/>
  <c r="AA61" i="4"/>
  <c r="AB61" i="4"/>
  <c r="AC61" i="4"/>
  <c r="AB60" i="4"/>
  <c r="AA60" i="4"/>
  <c r="AC60" i="4"/>
  <c r="AB59" i="4"/>
  <c r="AA59" i="4"/>
  <c r="AC59" i="4"/>
  <c r="AA57" i="4"/>
  <c r="AB57" i="4"/>
  <c r="AC57" i="4"/>
  <c r="AA56" i="4"/>
  <c r="AB56" i="4"/>
  <c r="AC56" i="4"/>
  <c r="AA55" i="4"/>
  <c r="AB55" i="4"/>
  <c r="AC55" i="4"/>
  <c r="AA54" i="4"/>
  <c r="AB54" i="4"/>
  <c r="AC54" i="4"/>
  <c r="AA53" i="4"/>
  <c r="AB53" i="4"/>
  <c r="AC53" i="4"/>
  <c r="AA52" i="4"/>
  <c r="AC52" i="4"/>
  <c r="AB52" i="4"/>
  <c r="AA50" i="4"/>
  <c r="AB50" i="4"/>
  <c r="AC50" i="4"/>
  <c r="K96" i="4" l="1"/>
  <c r="J96" i="4"/>
  <c r="I96" i="4"/>
  <c r="A98" i="4"/>
  <c r="A97" i="4"/>
  <c r="B4477" i="8" l="1"/>
  <c r="B4741" i="8"/>
  <c r="B5433" i="8"/>
  <c r="B5075" i="8"/>
  <c r="I98" i="4"/>
  <c r="B4762" i="8"/>
  <c r="B5323" i="8"/>
  <c r="B4996" i="8"/>
  <c r="B5208" i="8"/>
  <c r="B5201" i="8"/>
  <c r="B5202" i="8"/>
  <c r="B4570" i="8"/>
  <c r="B4571" i="8"/>
  <c r="A99" i="4"/>
  <c r="B530" i="8"/>
  <c r="B474" i="8"/>
  <c r="B588" i="8"/>
  <c r="B515" i="8"/>
  <c r="B437" i="8"/>
  <c r="B699" i="8"/>
  <c r="B436" i="8"/>
  <c r="B176" i="8"/>
  <c r="B177" i="8"/>
  <c r="B209" i="8"/>
  <c r="B267" i="8"/>
  <c r="B100" i="8"/>
  <c r="B231" i="8"/>
  <c r="J98" i="4" l="1"/>
  <c r="K98" i="4"/>
  <c r="K97" i="4"/>
  <c r="J97" i="4"/>
  <c r="I97" i="4"/>
  <c r="B5599" i="8"/>
  <c r="B4518" i="8"/>
  <c r="B5566" i="8"/>
  <c r="B5619" i="8"/>
  <c r="B5605" i="8"/>
  <c r="B5587" i="8"/>
  <c r="B5598" i="8"/>
  <c r="B5603" i="8"/>
  <c r="B5569" i="8"/>
  <c r="B5565" i="8"/>
  <c r="B5580" i="8"/>
  <c r="B5588" i="8"/>
  <c r="B5604" i="8"/>
  <c r="B5581" i="8"/>
  <c r="B5585" i="8"/>
  <c r="B5568" i="8"/>
  <c r="B5567" i="8"/>
  <c r="B5606" i="8"/>
  <c r="B5624" i="8"/>
  <c r="B5570" i="8"/>
  <c r="B5630" i="8"/>
  <c r="B5571" i="8"/>
  <c r="B5586" i="8"/>
  <c r="B5600" i="8"/>
  <c r="B5602" i="8"/>
  <c r="B5583" i="8"/>
  <c r="B5582" i="8"/>
  <c r="B5584" i="8"/>
  <c r="B5601" i="8"/>
  <c r="B5572" i="8"/>
  <c r="B5524" i="8"/>
  <c r="B5939" i="8"/>
  <c r="B6765" i="8"/>
  <c r="B6163" i="8"/>
  <c r="B6205" i="8"/>
  <c r="B6078" i="8"/>
  <c r="B6483" i="8"/>
  <c r="B6764" i="8"/>
  <c r="B6477" i="8"/>
  <c r="B6277" i="8"/>
  <c r="B5872" i="8"/>
  <c r="B6092" i="8"/>
  <c r="B6057" i="8"/>
  <c r="B6316" i="8"/>
  <c r="B6724" i="8"/>
  <c r="B6074" i="8"/>
  <c r="B6458" i="8"/>
  <c r="B6693" i="8"/>
  <c r="B5818" i="8"/>
  <c r="B6350" i="8"/>
  <c r="B6363" i="8"/>
  <c r="B6413" i="8"/>
  <c r="B6181" i="8"/>
  <c r="B5819" i="8"/>
  <c r="B6479" i="8"/>
  <c r="B6438" i="8"/>
  <c r="B5927" i="8"/>
  <c r="B6341" i="8"/>
  <c r="B6433" i="8"/>
  <c r="B6052" i="8"/>
  <c r="B6347" i="8"/>
  <c r="B6029" i="8"/>
  <c r="B6562" i="8"/>
  <c r="B6252" i="8"/>
  <c r="B6077" i="8"/>
  <c r="B5856" i="8"/>
  <c r="B6261" i="8"/>
  <c r="B6384" i="8"/>
  <c r="B6167" i="8"/>
  <c r="B6674" i="8"/>
  <c r="B6734" i="8"/>
  <c r="B6543" i="8"/>
  <c r="B6122" i="8"/>
  <c r="B6113" i="8"/>
  <c r="B6223" i="8"/>
  <c r="B6171" i="8"/>
  <c r="B6484" i="8"/>
  <c r="B5863" i="8"/>
  <c r="B6217" i="8"/>
  <c r="B6324" i="8"/>
  <c r="B5703" i="8"/>
  <c r="B6449" i="8"/>
  <c r="B6587" i="8"/>
  <c r="B6025" i="8"/>
  <c r="B6302" i="8"/>
  <c r="B5882" i="8"/>
  <c r="B6116" i="8"/>
  <c r="B5744" i="8"/>
  <c r="B6563" i="8"/>
  <c r="B6364" i="8"/>
  <c r="B6481" i="8"/>
  <c r="B6626" i="8"/>
  <c r="B5930" i="8"/>
  <c r="B5825" i="8"/>
  <c r="B6687" i="8"/>
  <c r="B5641" i="8"/>
  <c r="B6606" i="8"/>
  <c r="B6060" i="8"/>
  <c r="B5868" i="8"/>
  <c r="B5704" i="8"/>
  <c r="B5970" i="8"/>
  <c r="B5710" i="8"/>
  <c r="B6659" i="8"/>
  <c r="B5804" i="8"/>
  <c r="B6680" i="8"/>
  <c r="B6735" i="8"/>
  <c r="B6601" i="8"/>
  <c r="B6207" i="8"/>
  <c r="B6636" i="8"/>
  <c r="B5959" i="8"/>
  <c r="B6080" i="8"/>
  <c r="B5994" i="8"/>
  <c r="B6661" i="8"/>
  <c r="B6542" i="8"/>
  <c r="B6667" i="8"/>
  <c r="B6095" i="8"/>
  <c r="B5591" i="8"/>
  <c r="B5958" i="8"/>
  <c r="B6102" i="8"/>
  <c r="B6158" i="8"/>
  <c r="B6368" i="8"/>
  <c r="B6675" i="8"/>
  <c r="B6729" i="8"/>
  <c r="B5760" i="8"/>
  <c r="B6552" i="8"/>
  <c r="B5691" i="8"/>
  <c r="B6374" i="8"/>
  <c r="B6172" i="8"/>
  <c r="B6516" i="8"/>
  <c r="B6766" i="8"/>
  <c r="B6375" i="8"/>
  <c r="B5881" i="8"/>
  <c r="B5985" i="8"/>
  <c r="B5891" i="8"/>
  <c r="B6131" i="8"/>
  <c r="B5676" i="8"/>
  <c r="B5725" i="8"/>
  <c r="B6567" i="8"/>
  <c r="B6452" i="8"/>
  <c r="B6629" i="8"/>
  <c r="B6771" i="8"/>
  <c r="B6637" i="8"/>
  <c r="B6178" i="8"/>
  <c r="B6554" i="8"/>
  <c r="B6253" i="8"/>
  <c r="B6708" i="8"/>
  <c r="B6021" i="8"/>
  <c r="B6683" i="8"/>
  <c r="B5874" i="8"/>
  <c r="B6296" i="8"/>
  <c r="B6130" i="8"/>
  <c r="B6773" i="8"/>
  <c r="B6062" i="8"/>
  <c r="B6463" i="8"/>
  <c r="B5795" i="8"/>
  <c r="B5906" i="8"/>
  <c r="B5779" i="8"/>
  <c r="B6394" i="8"/>
  <c r="B6635" i="8"/>
  <c r="B5904" i="8"/>
  <c r="B6684" i="8"/>
  <c r="B5727" i="8"/>
  <c r="B6405" i="8"/>
  <c r="B6011" i="8"/>
  <c r="B5753" i="8"/>
  <c r="B5892" i="8"/>
  <c r="B5809" i="8"/>
  <c r="B6691" i="8"/>
  <c r="B5670" i="8"/>
  <c r="B6721" i="8"/>
  <c r="B6670" i="8"/>
  <c r="B5859" i="8"/>
  <c r="B6423" i="8"/>
  <c r="B6611" i="8"/>
  <c r="B6042" i="8"/>
  <c r="B6224" i="8"/>
  <c r="B6323" i="8"/>
  <c r="B5731" i="8"/>
  <c r="B6276" i="8"/>
  <c r="B6580" i="8"/>
  <c r="B6593" i="8"/>
  <c r="B6176" i="8"/>
  <c r="B5698" i="8"/>
  <c r="B5654" i="8"/>
  <c r="B6608" i="8"/>
  <c r="B6138" i="8"/>
  <c r="B6117" i="8"/>
  <c r="B6439" i="8"/>
  <c r="B6244" i="8"/>
  <c r="B6345" i="8"/>
  <c r="B6119" i="8"/>
  <c r="B6001" i="8"/>
  <c r="B6282" i="8"/>
  <c r="B6525" i="8"/>
  <c r="B6216" i="8"/>
  <c r="B6290" i="8"/>
  <c r="B6366" i="8"/>
  <c r="B6650" i="8"/>
  <c r="B5961" i="8"/>
  <c r="B6469" i="8"/>
  <c r="B5747" i="8"/>
  <c r="B5741" i="8"/>
  <c r="B6337" i="8"/>
  <c r="B5875" i="8"/>
  <c r="B5918" i="8"/>
  <c r="B6377" i="8"/>
  <c r="B6762" i="8"/>
  <c r="B6298" i="8"/>
  <c r="B6169" i="8"/>
  <c r="B6681" i="8"/>
  <c r="B6313" i="8"/>
  <c r="B6115" i="8"/>
  <c r="B6326" i="8"/>
  <c r="B5916" i="8"/>
  <c r="B6213" i="8"/>
  <c r="B6577" i="8"/>
  <c r="B5724" i="8"/>
  <c r="B5737" i="8"/>
  <c r="B6685" i="8"/>
  <c r="B6581" i="8"/>
  <c r="B5914" i="8"/>
  <c r="B5766" i="8"/>
  <c r="B6317" i="8"/>
  <c r="B6742" i="8"/>
  <c r="B6215" i="8"/>
  <c r="B6221" i="8"/>
  <c r="B6647" i="8"/>
  <c r="B6061" i="8"/>
  <c r="B6381" i="8"/>
  <c r="B6653" i="8"/>
  <c r="B5964" i="8"/>
  <c r="B6768" i="8"/>
  <c r="B6301" i="8"/>
  <c r="B6179" i="8"/>
  <c r="B6236" i="8"/>
  <c r="B6370" i="8"/>
  <c r="B5808" i="8"/>
  <c r="B6655" i="8"/>
  <c r="B6307" i="8"/>
  <c r="B6325" i="8"/>
  <c r="B6568" i="8"/>
  <c r="B6305" i="8"/>
  <c r="B6299" i="8"/>
  <c r="B6474" i="8"/>
  <c r="B5648" i="8"/>
  <c r="B5672" i="8"/>
  <c r="B6209" i="8"/>
  <c r="B5806" i="8"/>
  <c r="B5594" i="8"/>
  <c r="B5656" i="8"/>
  <c r="B6529" i="8"/>
  <c r="B6268" i="8"/>
  <c r="B6318" i="8"/>
  <c r="B6193" i="8"/>
  <c r="B6180" i="8"/>
  <c r="B6417" i="8"/>
  <c r="B5738" i="8"/>
  <c r="B6473" i="8"/>
  <c r="B5852" i="8"/>
  <c r="B6702" i="8"/>
  <c r="B6445" i="8"/>
  <c r="B6602" i="8"/>
  <c r="B5850" i="8"/>
  <c r="B6679" i="8"/>
  <c r="B6160" i="8"/>
  <c r="B6376" i="8"/>
  <c r="B6441" i="8"/>
  <c r="B5968" i="8"/>
  <c r="B6501" i="8"/>
  <c r="B6173" i="8"/>
  <c r="B6208" i="8"/>
  <c r="B6184" i="8"/>
  <c r="B6541" i="8"/>
  <c r="B6068" i="8"/>
  <c r="B6628" i="8"/>
  <c r="B5814" i="8"/>
  <c r="B5938" i="8"/>
  <c r="B5919" i="8"/>
  <c r="B6294" i="8"/>
  <c r="B5976" i="8"/>
  <c r="B6222" i="8"/>
  <c r="B6383" i="8"/>
  <c r="B6748" i="8"/>
  <c r="B6247" i="8"/>
  <c r="B6071" i="8"/>
  <c r="B5625" i="8"/>
  <c r="B5942" i="8"/>
  <c r="B5937" i="8"/>
  <c r="B6288" i="8"/>
  <c r="B6770" i="8"/>
  <c r="B6126" i="8"/>
  <c r="B6425" i="8"/>
  <c r="B5920" i="8"/>
  <c r="B5658" i="8"/>
  <c r="B6392" i="8"/>
  <c r="B6694" i="8"/>
  <c r="B6218" i="8"/>
  <c r="B5732" i="8"/>
  <c r="B5729" i="8"/>
  <c r="B6192" i="8"/>
  <c r="B5791" i="8"/>
  <c r="B6462" i="8"/>
  <c r="B5824" i="8"/>
  <c r="B5986" i="8"/>
  <c r="B6709" i="8"/>
  <c r="B6465" i="8"/>
  <c r="B5887" i="8"/>
  <c r="B5963" i="8"/>
  <c r="B6703" i="8"/>
  <c r="B6398" i="8"/>
  <c r="B6737" i="8"/>
  <c r="B5730" i="8"/>
  <c r="B6585" i="8"/>
  <c r="B5751" i="8"/>
  <c r="B6642" i="8"/>
  <c r="B6550" i="8"/>
  <c r="B5695" i="8"/>
  <c r="B6361" i="8"/>
  <c r="B6212" i="8"/>
  <c r="B6019" i="8"/>
  <c r="B5786" i="8"/>
  <c r="B6572" i="8"/>
  <c r="B5823" i="8"/>
  <c r="B6088" i="8"/>
  <c r="B6460" i="8"/>
  <c r="B6397" i="8"/>
  <c r="B5681" i="8"/>
  <c r="B6291" i="8"/>
  <c r="B6451" i="8"/>
  <c r="B5842" i="8"/>
  <c r="B6081" i="8"/>
  <c r="B6555" i="8"/>
  <c r="B6487" i="8"/>
  <c r="B5917" i="8"/>
  <c r="B5755" i="8"/>
  <c r="B6696" i="8"/>
  <c r="B5677" i="8"/>
  <c r="B6641" i="8"/>
  <c r="B6624" i="8"/>
  <c r="B6523" i="8"/>
  <c r="B5690" i="8"/>
  <c r="B6476" i="8"/>
  <c r="B6678" i="8"/>
  <c r="B5713" i="8"/>
  <c r="B6166" i="8"/>
  <c r="B6546" i="8"/>
  <c r="B5592" i="8"/>
  <c r="B6127" i="8"/>
  <c r="B6219" i="8"/>
  <c r="B5758" i="8"/>
  <c r="B6311" i="8"/>
  <c r="B5840" i="8"/>
  <c r="B6382" i="8"/>
  <c r="B6447" i="8"/>
  <c r="B5770" i="8"/>
  <c r="B5996" i="8"/>
  <c r="B6489" i="8"/>
  <c r="B6141" i="8"/>
  <c r="B6043" i="8"/>
  <c r="B5634" i="8"/>
  <c r="B6334" i="8"/>
  <c r="B6150" i="8"/>
  <c r="B6254" i="8"/>
  <c r="B6356" i="8"/>
  <c r="B6281" i="8"/>
  <c r="B6588" i="8"/>
  <c r="B6404" i="8"/>
  <c r="B6329" i="8"/>
  <c r="B6245" i="8"/>
  <c r="B6335" i="8"/>
  <c r="B5576" i="8"/>
  <c r="B6584" i="8"/>
  <c r="B6204" i="8"/>
  <c r="B5943" i="8"/>
  <c r="B6753" i="8"/>
  <c r="B6133" i="8"/>
  <c r="B6728" i="8"/>
  <c r="B6401" i="8"/>
  <c r="B6472" i="8"/>
  <c r="B6349" i="8"/>
  <c r="B6427" i="8"/>
  <c r="B6774" i="8"/>
  <c r="B6059" i="8"/>
  <c r="B6387" i="8"/>
  <c r="B6760" i="8"/>
  <c r="B6532" i="8"/>
  <c r="B6751" i="8"/>
  <c r="B6403" i="8"/>
  <c r="B6544" i="8"/>
  <c r="B6355" i="8"/>
  <c r="B6586" i="8"/>
  <c r="B6528" i="8"/>
  <c r="B5673" i="8"/>
  <c r="B5851" i="8"/>
  <c r="B6139" i="8"/>
  <c r="B5843" i="8"/>
  <c r="B6605" i="8"/>
  <c r="B6763" i="8"/>
  <c r="B6380" i="8"/>
  <c r="B6610" i="8"/>
  <c r="B6292" i="8"/>
  <c r="B6710" i="8"/>
  <c r="B6715" i="8"/>
  <c r="B6054" i="8"/>
  <c r="B6096" i="8"/>
  <c r="B6015" i="8"/>
  <c r="B6067" i="8"/>
  <c r="B5647" i="8"/>
  <c r="B6527" i="8"/>
  <c r="B6769" i="8"/>
  <c r="B6512" i="8"/>
  <c r="B6488" i="8"/>
  <c r="B5633" i="8"/>
  <c r="B6657" i="8"/>
  <c r="B5866" i="8"/>
  <c r="B6714" i="8"/>
  <c r="B6146" i="8"/>
  <c r="B6706" i="8"/>
  <c r="B6183" i="8"/>
  <c r="B6238" i="8"/>
  <c r="B6638" i="8"/>
  <c r="B6574" i="8"/>
  <c r="B5944" i="8"/>
  <c r="B6494" i="8"/>
  <c r="B5975" i="8"/>
  <c r="B6083" i="8"/>
  <c r="B6431" i="8"/>
  <c r="B6304" i="8"/>
  <c r="B6503" i="8"/>
  <c r="B6522" i="8"/>
  <c r="B5857" i="8"/>
  <c r="B6744" i="8"/>
  <c r="B6507" i="8"/>
  <c r="B6064" i="8"/>
  <c r="B6619" i="8"/>
  <c r="B6478" i="8"/>
  <c r="B6348" i="8"/>
  <c r="B5696" i="8"/>
  <c r="B6186" i="8"/>
  <c r="B5978" i="8"/>
  <c r="B6249" i="8"/>
  <c r="B5671" i="8"/>
  <c r="B6239" i="8"/>
  <c r="B5685" i="8"/>
  <c r="B6142" i="8"/>
  <c r="B5613" i="8"/>
  <c r="B6359" i="8"/>
  <c r="B5723" i="8"/>
  <c r="B6140" i="8"/>
  <c r="B5949" i="8"/>
  <c r="B6535" i="8"/>
  <c r="B6561" i="8"/>
  <c r="B6289" i="8"/>
  <c r="B5877" i="8"/>
  <c r="B6466" i="8"/>
  <c r="B6537" i="8"/>
  <c r="B6035" i="8"/>
  <c r="B6125" i="8"/>
  <c r="B6152" i="8"/>
  <c r="B5936" i="8"/>
  <c r="B6271" i="8"/>
  <c r="B6625" i="8"/>
  <c r="B6677" i="8"/>
  <c r="B5886" i="8"/>
  <c r="B6308" i="8"/>
  <c r="B6055" i="8"/>
  <c r="B6420" i="8"/>
  <c r="B6666" i="8"/>
  <c r="B6048" i="8"/>
  <c r="B6020" i="8"/>
  <c r="B5620" i="8"/>
  <c r="B5945" i="8"/>
  <c r="B6573" i="8"/>
  <c r="B6497" i="8"/>
  <c r="B6551" i="8"/>
  <c r="B6170" i="8"/>
  <c r="B6756" i="8"/>
  <c r="B5822" i="8"/>
  <c r="B6346" i="8"/>
  <c r="B6036" i="8"/>
  <c r="B6360" i="8"/>
  <c r="B5811" i="8"/>
  <c r="B6280" i="8"/>
  <c r="B6722" i="8"/>
  <c r="B6591" i="8"/>
  <c r="B5833" i="8"/>
  <c r="B6631" i="8"/>
  <c r="B6086" i="8"/>
  <c r="B5657" i="8"/>
  <c r="B5893" i="8"/>
  <c r="B6505" i="8"/>
  <c r="B5911" i="8"/>
  <c r="B6407" i="8"/>
  <c r="B5862" i="8"/>
  <c r="B6492" i="8"/>
  <c r="B5957" i="8"/>
  <c r="B6570" i="8"/>
  <c r="B5871" i="8"/>
  <c r="B6248" i="8"/>
  <c r="B5880" i="8"/>
  <c r="B6699" i="8"/>
  <c r="B6143" i="8"/>
  <c r="B6491" i="8"/>
  <c r="B6085" i="8"/>
  <c r="B6692" i="8"/>
  <c r="B6351" i="8"/>
  <c r="B5854" i="8"/>
  <c r="B6741" i="8"/>
  <c r="B6493" i="8"/>
  <c r="B6022" i="8"/>
  <c r="B6362" i="8"/>
  <c r="B6645" i="8"/>
  <c r="B6412" i="8"/>
  <c r="B6147" i="8"/>
  <c r="B5846" i="8"/>
  <c r="B6733" i="8"/>
  <c r="B6104" i="8"/>
  <c r="B6255" i="8"/>
  <c r="B6338" i="8"/>
  <c r="B6007" i="8"/>
  <c r="B6663" i="8"/>
  <c r="B6320" i="8"/>
  <c r="B6545" i="8"/>
  <c r="B6018" i="8"/>
  <c r="B5775" i="8"/>
  <c r="B5971" i="8"/>
  <c r="B6198" i="8"/>
  <c r="B5826" i="8"/>
  <c r="B6623" i="8"/>
  <c r="B6467" i="8"/>
  <c r="B5922" i="8"/>
  <c r="B5879" i="8"/>
  <c r="B6050" i="8"/>
  <c r="B6385" i="8"/>
  <c r="B6154" i="8"/>
  <c r="B5810" i="8"/>
  <c r="B6333" i="8"/>
  <c r="B6157" i="8"/>
  <c r="B6470" i="8"/>
  <c r="B6155" i="8"/>
  <c r="B6669" i="8"/>
  <c r="B6262" i="8"/>
  <c r="B6210" i="8"/>
  <c r="B5912" i="8"/>
  <c r="B6336" i="8"/>
  <c r="B5977" i="8"/>
  <c r="B6231" i="8"/>
  <c r="B6283" i="8"/>
  <c r="B6136" i="8"/>
  <c r="B6656" i="8"/>
  <c r="B6399" i="8"/>
  <c r="B6226" i="8"/>
  <c r="B6485" i="8"/>
  <c r="B6649" i="8"/>
  <c r="B6197" i="8"/>
  <c r="B6319" i="8"/>
  <c r="B6422" i="8"/>
  <c r="B6455" i="8"/>
  <c r="B5607" i="8"/>
  <c r="B6168" i="8"/>
  <c r="B6190" i="8"/>
  <c r="B6203" i="8"/>
  <c r="B6448" i="8"/>
  <c r="B6069" i="8"/>
  <c r="B6103" i="8"/>
  <c r="B5665" i="8"/>
  <c r="B6214" i="8"/>
  <c r="B6517" i="8"/>
  <c r="B6579" i="8"/>
  <c r="B5900" i="8"/>
  <c r="B6076" i="8"/>
  <c r="B6049" i="8"/>
  <c r="B5987" i="8"/>
  <c r="B6457" i="8"/>
  <c r="B6740" i="8"/>
  <c r="B6566" i="8"/>
  <c r="B5794" i="8"/>
  <c r="B5864" i="8"/>
  <c r="B6365" i="8"/>
  <c r="B6704" i="8"/>
  <c r="B6723" i="8"/>
  <c r="B6164" i="8"/>
  <c r="B6206" i="8"/>
  <c r="B6436" i="8"/>
  <c r="B5762" i="8"/>
  <c r="B5828" i="8"/>
  <c r="B5788" i="8"/>
  <c r="B5989" i="8"/>
  <c r="B6486" i="8"/>
  <c r="B6105" i="8"/>
  <c r="B5718" i="8"/>
  <c r="B6616" i="8"/>
  <c r="B5666" i="8"/>
  <c r="B5897" i="8"/>
  <c r="B5736" i="8"/>
  <c r="B5650" i="8"/>
  <c r="B5686" i="8"/>
  <c r="B6531" i="8"/>
  <c r="B6509" i="8"/>
  <c r="B5923" i="8"/>
  <c r="B6688" i="8"/>
  <c r="B6400" i="8"/>
  <c r="B6424" i="8"/>
  <c r="B5642" i="8"/>
  <c r="B6450" i="8"/>
  <c r="B5593" i="8"/>
  <c r="B6191" i="8"/>
  <c r="B6558" i="8"/>
  <c r="B6230" i="8"/>
  <c r="B5612" i="8"/>
  <c r="B5733" i="8"/>
  <c r="B6495" i="8"/>
  <c r="B6332" i="8"/>
  <c r="B6571" i="8"/>
  <c r="B5614" i="8"/>
  <c r="B5838" i="8"/>
  <c r="B6732" i="8"/>
  <c r="B5756" i="8"/>
  <c r="B5913" i="8"/>
  <c r="B6297" i="8"/>
  <c r="B6123" i="8"/>
  <c r="B5689" i="8"/>
  <c r="B6654" i="8"/>
  <c r="B5908" i="8"/>
  <c r="B6026" i="8"/>
  <c r="B6098" i="8"/>
  <c r="B5688" i="8"/>
  <c r="B6273" i="8"/>
  <c r="B5816" i="8"/>
  <c r="B5781" i="8"/>
  <c r="B6456" i="8"/>
  <c r="B5660" i="8"/>
  <c r="B6640" i="8"/>
  <c r="B6259" i="8"/>
  <c r="B5965" i="8"/>
  <c r="B6312" i="8"/>
  <c r="B5635" i="8"/>
  <c r="B6689" i="8"/>
  <c r="B6559" i="8"/>
  <c r="B6437" i="8"/>
  <c r="B6560" i="8"/>
  <c r="B6241" i="8"/>
  <c r="B6701" i="8"/>
  <c r="B6743" i="8"/>
  <c r="B5793" i="8"/>
  <c r="B6082" i="8"/>
  <c r="B5740" i="8"/>
  <c r="B6010" i="8"/>
  <c r="B5739" i="8"/>
  <c r="B6504" i="8"/>
  <c r="B6482" i="8"/>
  <c r="B6367" i="8"/>
  <c r="B5885" i="8"/>
  <c r="B5984" i="8"/>
  <c r="B6662" i="8"/>
  <c r="B6195" i="8"/>
  <c r="B6358" i="8"/>
  <c r="B5743" i="8"/>
  <c r="B5615" i="8"/>
  <c r="B6767" i="8"/>
  <c r="B6357" i="8"/>
  <c r="B6757" i="8"/>
  <c r="B6272" i="8"/>
  <c r="B5640" i="8"/>
  <c r="B6353" i="8"/>
  <c r="B6514" i="8"/>
  <c r="B6421" i="8"/>
  <c r="B6582" i="8"/>
  <c r="B6202" i="8"/>
  <c r="B6266" i="8"/>
  <c r="B6090" i="8"/>
  <c r="B6597" i="8"/>
  <c r="B5649" i="8"/>
  <c r="B6594" i="8"/>
  <c r="B6459" i="8"/>
  <c r="B5661" i="8"/>
  <c r="B6089" i="8"/>
  <c r="B5683" i="8"/>
  <c r="B6617" i="8"/>
  <c r="B6031" i="8"/>
  <c r="B6106" i="8"/>
  <c r="B6300" i="8"/>
  <c r="B6440" i="8"/>
  <c r="B5924" i="8"/>
  <c r="B5836" i="8"/>
  <c r="B5909" i="8"/>
  <c r="B6432" i="8"/>
  <c r="B6391" i="8"/>
  <c r="B6660" i="8"/>
  <c r="B5801" i="8"/>
  <c r="B6698" i="8"/>
  <c r="B6063" i="8"/>
  <c r="B5969" i="8"/>
  <c r="B6419" i="8"/>
  <c r="B6263" i="8"/>
  <c r="B6618" i="8"/>
  <c r="B6600" i="8"/>
  <c r="B6240" i="8"/>
  <c r="B6369" i="8"/>
  <c r="B6538" i="8"/>
  <c r="B6331" i="8"/>
  <c r="B6286" i="8"/>
  <c r="B5805" i="8"/>
  <c r="B5832" i="8"/>
  <c r="B5867" i="8"/>
  <c r="B6496" i="8"/>
  <c r="B5636" i="8"/>
  <c r="B5813" i="8"/>
  <c r="B5869" i="8"/>
  <c r="B6024" i="8"/>
  <c r="B5757" i="8"/>
  <c r="B6250" i="8"/>
  <c r="B5589" i="8"/>
  <c r="B6165" i="8"/>
  <c r="B6373" i="8"/>
  <c r="B6012" i="8"/>
  <c r="B6502" i="8"/>
  <c r="B6260" i="8"/>
  <c r="B6752" i="8"/>
  <c r="B6758" i="8"/>
  <c r="B6518" i="8"/>
  <c r="B6716" i="8"/>
  <c r="B6598" i="8"/>
  <c r="B5790" i="8"/>
  <c r="B6726" i="8"/>
  <c r="B5992" i="8"/>
  <c r="B6755" i="8"/>
  <c r="B5726" i="8"/>
  <c r="B5835" i="8"/>
  <c r="B6396" i="8"/>
  <c r="B6371" i="8"/>
  <c r="B5990" i="8"/>
  <c r="B6632" i="8"/>
  <c r="B6707" i="8"/>
  <c r="B5812" i="8"/>
  <c r="B6388" i="8"/>
  <c r="B6590" i="8"/>
  <c r="B6471" i="8"/>
  <c r="B5668" i="8"/>
  <c r="B5667" i="8"/>
  <c r="B6153" i="8"/>
  <c r="B6609" i="8"/>
  <c r="B6047" i="8"/>
  <c r="B6595" i="8"/>
  <c r="B6739" i="8"/>
  <c r="B5783" i="8"/>
  <c r="B6553" i="8"/>
  <c r="B6639" i="8"/>
  <c r="B6665" i="8"/>
  <c r="B6759" i="8"/>
  <c r="B6644" i="8"/>
  <c r="B6293" i="8"/>
  <c r="B6557" i="8"/>
  <c r="B5903" i="8"/>
  <c r="B6352" i="8"/>
  <c r="B6200" i="8"/>
  <c r="B6575" i="8"/>
  <c r="B6339" i="8"/>
  <c r="B5797" i="8"/>
  <c r="B6256" i="8"/>
  <c r="B5870" i="8"/>
  <c r="B5915" i="8"/>
  <c r="B5865" i="8"/>
  <c r="B5669" i="8"/>
  <c r="B6110" i="8"/>
  <c r="B6046" i="8"/>
  <c r="B6521" i="8"/>
  <c r="B6576" i="8"/>
  <c r="B5921" i="8"/>
  <c r="B5712" i="8"/>
  <c r="B6188" i="8"/>
  <c r="B6040" i="8"/>
  <c r="B6225" i="8"/>
  <c r="B6652" i="8"/>
  <c r="B6084" i="8"/>
  <c r="B6257" i="8"/>
  <c r="B5678" i="8"/>
  <c r="B6510" i="8"/>
  <c r="B5934" i="8"/>
  <c r="B6389" i="8"/>
  <c r="B6746" i="8"/>
  <c r="B6519" i="8"/>
  <c r="B6658" i="8"/>
  <c r="B6017" i="8"/>
  <c r="B5763" i="8"/>
  <c r="B6070" i="8"/>
  <c r="B6622" i="8"/>
  <c r="B6287" i="8"/>
  <c r="B5931" i="8"/>
  <c r="B6386" i="8"/>
  <c r="B6185" i="8"/>
  <c r="B6267" i="8"/>
  <c r="B6731" i="8"/>
  <c r="B6643" i="8"/>
  <c r="B6599" i="8"/>
  <c r="B5899" i="8"/>
  <c r="B5632" i="8"/>
  <c r="B6056" i="8"/>
  <c r="B5991" i="8"/>
  <c r="B6027" i="8"/>
  <c r="B6251" i="8"/>
  <c r="B6520" i="8"/>
  <c r="B6112" i="8"/>
  <c r="B6023" i="8"/>
  <c r="B6672" i="8"/>
  <c r="B5639" i="8"/>
  <c r="B6101" i="8"/>
  <c r="B5796" i="8"/>
  <c r="B6073" i="8"/>
  <c r="B6414" i="8"/>
  <c r="B6480" i="8"/>
  <c r="B6269" i="8"/>
  <c r="B5759" i="8"/>
  <c r="B6220" i="8"/>
  <c r="B6410" i="8"/>
  <c r="B6664" i="8"/>
  <c r="B5807" i="8"/>
  <c r="B6717" i="8"/>
  <c r="B5966" i="8"/>
  <c r="B5830" i="8"/>
  <c r="B5853" i="8"/>
  <c r="B6583" i="8"/>
  <c r="B5831" i="8"/>
  <c r="B6372" i="8"/>
  <c r="B5983" i="8"/>
  <c r="B5749" i="8"/>
  <c r="B5889" i="8"/>
  <c r="B6091" i="8"/>
  <c r="B6736" i="8"/>
  <c r="B6028" i="8"/>
  <c r="B6589" i="8"/>
  <c r="B6274" i="8"/>
  <c r="B6039" i="8"/>
  <c r="B6651" i="8"/>
  <c r="B5653" i="8"/>
  <c r="B5774" i="8"/>
  <c r="B6194" i="8"/>
  <c r="B6402" i="8"/>
  <c r="B6498" i="8"/>
  <c r="B6328" i="8"/>
  <c r="B6132" i="8"/>
  <c r="B6697" i="8"/>
  <c r="B6676" i="8"/>
  <c r="B5674" i="8"/>
  <c r="B6745" i="8"/>
  <c r="B6354" i="8"/>
  <c r="B6749" i="8"/>
  <c r="B6506" i="8"/>
  <c r="B6604" i="8"/>
  <c r="B6750" i="8"/>
  <c r="B6340" i="8"/>
  <c r="B5684" i="8"/>
  <c r="B6111" i="8"/>
  <c r="B6634" i="8"/>
  <c r="B6118" i="8"/>
  <c r="B6534" i="8"/>
  <c r="B6087" i="8"/>
  <c r="B6549" i="8"/>
  <c r="B6515" i="8"/>
  <c r="B6682" i="8"/>
  <c r="B6713" i="8"/>
  <c r="B5746" i="8"/>
  <c r="B6564" i="8"/>
  <c r="B6322" i="8"/>
  <c r="B6315" i="8"/>
  <c r="B6201" i="8"/>
  <c r="B6524" i="8"/>
  <c r="B5761" i="8"/>
  <c r="B5662" i="8"/>
  <c r="B6578" i="8"/>
  <c r="B5884" i="8"/>
  <c r="B5928" i="8"/>
  <c r="B6284" i="8"/>
  <c r="B6306" i="8"/>
  <c r="B6536" i="8"/>
  <c r="B6747" i="8"/>
  <c r="B5765" i="8"/>
  <c r="B5861" i="8"/>
  <c r="B5802" i="8"/>
  <c r="B6120" i="8"/>
  <c r="B6099" i="8"/>
  <c r="B6700" i="8"/>
  <c r="B6189" i="8"/>
  <c r="B5780" i="8"/>
  <c r="B6314" i="8"/>
  <c r="B6097" i="8"/>
  <c r="B6671" i="8"/>
  <c r="B6177" i="8"/>
  <c r="B6406" i="8"/>
  <c r="B6418" i="8"/>
  <c r="B5947" i="8"/>
  <c r="B5711" i="8"/>
  <c r="B6415" i="8"/>
  <c r="B5817" i="8"/>
  <c r="B6547" i="8"/>
  <c r="B6199" i="8"/>
  <c r="B5837" i="8"/>
  <c r="B6668" i="8"/>
  <c r="B6730" i="8"/>
  <c r="B6148" i="8"/>
  <c r="B6738" i="8"/>
  <c r="B6612" i="8"/>
  <c r="B5789" i="8"/>
  <c r="B6161" i="8"/>
  <c r="B6630" i="8"/>
  <c r="B6615" i="8"/>
  <c r="B6444" i="8"/>
  <c r="B5839" i="8"/>
  <c r="B6234" i="8"/>
  <c r="B5611" i="8"/>
  <c r="B6134" i="8"/>
  <c r="B6187" i="8"/>
  <c r="B5940" i="8"/>
  <c r="B6004" i="8"/>
  <c r="B6646" i="8"/>
  <c r="B6556" i="8"/>
  <c r="B6772" i="8"/>
  <c r="B6343" i="8"/>
  <c r="B5955" i="8"/>
  <c r="B6603" i="8"/>
  <c r="B5951" i="8"/>
  <c r="B6426" i="8"/>
  <c r="B6303" i="8"/>
  <c r="B5787" i="8"/>
  <c r="B6411" i="8"/>
  <c r="B6720" i="8"/>
  <c r="B6548" i="8"/>
  <c r="B6275" i="8"/>
  <c r="B6727" i="8"/>
  <c r="B5973" i="8"/>
  <c r="B5902" i="8"/>
  <c r="B6569" i="8"/>
  <c r="B6270" i="8"/>
  <c r="B6145" i="8"/>
  <c r="B6539" i="8"/>
  <c r="B6648" i="8"/>
  <c r="B6695" i="8"/>
  <c r="B6162" i="8"/>
  <c r="B6137" i="8"/>
  <c r="B6633" i="8"/>
  <c r="B6038" i="8"/>
  <c r="B6233" i="8"/>
  <c r="B5999" i="8"/>
  <c r="B6500" i="8"/>
  <c r="B6686" i="8"/>
  <c r="B6673" i="8"/>
  <c r="B6464" i="8"/>
  <c r="B6229" i="8"/>
  <c r="B6310" i="8"/>
  <c r="B5773" i="8"/>
  <c r="B5878" i="8"/>
  <c r="B6034" i="8"/>
  <c r="B5896" i="8"/>
  <c r="B6379" i="8"/>
  <c r="B6000" i="8"/>
  <c r="B6761" i="8"/>
  <c r="B6429" i="8"/>
  <c r="B6565" i="8"/>
  <c r="B5772" i="8"/>
  <c r="B6032" i="8"/>
  <c r="B5952" i="8"/>
  <c r="B6754" i="8"/>
  <c r="B6237" i="8"/>
  <c r="B6033" i="8"/>
  <c r="B5590" i="8"/>
  <c r="B6511" i="8"/>
  <c r="B6014" i="8"/>
  <c r="B5643" i="8"/>
  <c r="B5834" i="8"/>
  <c r="B6330" i="8"/>
  <c r="B5946" i="8"/>
  <c r="B5675" i="8"/>
  <c r="B5776" i="8"/>
  <c r="B5706" i="8"/>
  <c r="B6428" i="8"/>
  <c r="B6408" i="8"/>
  <c r="B5697" i="8"/>
  <c r="B5745" i="8"/>
  <c r="B5679" i="8"/>
  <c r="B6533" i="8"/>
  <c r="B6156" i="8"/>
  <c r="B5735" i="8"/>
  <c r="B6540" i="8"/>
  <c r="B5782" i="8"/>
  <c r="B6232" i="8"/>
  <c r="B6196" i="8"/>
  <c r="B6108" i="8"/>
  <c r="B6526" i="8"/>
  <c r="B6128" i="8"/>
  <c r="B5734" i="8"/>
  <c r="B6327" i="8"/>
  <c r="B6295" i="8"/>
  <c r="B5982" i="8"/>
  <c r="B6211" i="8"/>
  <c r="B6045" i="8"/>
  <c r="B6395" i="8"/>
  <c r="B5980" i="8"/>
  <c r="B5821" i="8"/>
  <c r="B6508" i="8"/>
  <c r="B5979" i="8"/>
  <c r="B5967" i="8"/>
  <c r="B5778" i="8"/>
  <c r="B6066" i="8"/>
  <c r="B6435" i="8"/>
  <c r="B5993" i="8"/>
  <c r="B6121" i="8"/>
  <c r="B5815" i="8"/>
  <c r="B6712" i="8"/>
  <c r="B6592" i="8"/>
  <c r="B5799" i="8"/>
  <c r="B5777" i="8"/>
  <c r="B6279" i="8"/>
  <c r="B5858" i="8"/>
  <c r="B5820" i="8"/>
  <c r="B5876" i="8"/>
  <c r="B5883" i="8"/>
  <c r="B5929" i="8"/>
  <c r="B5575" i="8"/>
  <c r="B5687" i="8"/>
  <c r="B5849" i="8"/>
  <c r="B5631" i="8"/>
  <c r="B6468" i="8"/>
  <c r="B6051" i="8"/>
  <c r="B5860" i="8"/>
  <c r="B5664" i="8"/>
  <c r="B5702" i="8"/>
  <c r="B6321" i="8"/>
  <c r="B5845" i="8"/>
  <c r="B5645" i="8"/>
  <c r="B5829" i="8"/>
  <c r="B5652" i="8"/>
  <c r="B5855" i="8"/>
  <c r="B5610" i="8"/>
  <c r="B6442" i="8"/>
  <c r="B6227" i="8"/>
  <c r="B5894" i="8"/>
  <c r="B6044" i="8"/>
  <c r="B5988" i="8"/>
  <c r="B5901" i="8"/>
  <c r="B6072" i="8"/>
  <c r="B5950" i="8"/>
  <c r="B6690" i="8"/>
  <c r="B6058" i="8"/>
  <c r="B5708" i="8"/>
  <c r="B6002" i="8"/>
  <c r="B6053" i="8"/>
  <c r="B6446" i="8"/>
  <c r="B5707" i="8"/>
  <c r="B5844" i="8"/>
  <c r="B5721" i="8"/>
  <c r="B6614" i="8"/>
  <c r="B5981" i="8"/>
  <c r="B5722" i="8"/>
  <c r="B6342" i="8"/>
  <c r="B6499" i="8"/>
  <c r="B6243" i="8"/>
  <c r="B6530" i="8"/>
  <c r="B6705" i="8"/>
  <c r="B5974" i="8"/>
  <c r="B5948" i="8"/>
  <c r="B5574" i="8"/>
  <c r="B6409" i="8"/>
  <c r="B5954" i="8"/>
  <c r="B5888" i="8"/>
  <c r="B5784" i="8"/>
  <c r="B5935" i="8"/>
  <c r="B6490" i="8"/>
  <c r="B6596" i="8"/>
  <c r="B5701" i="8"/>
  <c r="B6620" i="8"/>
  <c r="B5800" i="8"/>
  <c r="B5715" i="8"/>
  <c r="B5767" i="8"/>
  <c r="B6718" i="8"/>
  <c r="B5933" i="8"/>
  <c r="B6075" i="8"/>
  <c r="B5895" i="8"/>
  <c r="B5644" i="8"/>
  <c r="B6079" i="8"/>
  <c r="B5609" i="8"/>
  <c r="B5694" i="8"/>
  <c r="B5769" i="8"/>
  <c r="B6135" i="8"/>
  <c r="B6124" i="8"/>
  <c r="B5637" i="8"/>
  <c r="B5798" i="8"/>
  <c r="B6175" i="8"/>
  <c r="B5907" i="8"/>
  <c r="B6613" i="8"/>
  <c r="B5728" i="8"/>
  <c r="B6129" i="8"/>
  <c r="B6182" i="8"/>
  <c r="B5616" i="8"/>
  <c r="B6228" i="8"/>
  <c r="B6013" i="8"/>
  <c r="B5873" i="8"/>
  <c r="B5742" i="8"/>
  <c r="B5941" i="8"/>
  <c r="B6390" i="8"/>
  <c r="B6159" i="8"/>
  <c r="B5953" i="8"/>
  <c r="B5754" i="8"/>
  <c r="B5720" i="8"/>
  <c r="B5905" i="8"/>
  <c r="B6109" i="8"/>
  <c r="B6285" i="8"/>
  <c r="B6030" i="8"/>
  <c r="B6711" i="8"/>
  <c r="B6344" i="8"/>
  <c r="B5663" i="8"/>
  <c r="B6607" i="8"/>
  <c r="B6627" i="8"/>
  <c r="B6621" i="8"/>
  <c r="B5995" i="8"/>
  <c r="B5709" i="8"/>
  <c r="B5764" i="8"/>
  <c r="B5705" i="8"/>
  <c r="B6037" i="8"/>
  <c r="B6725" i="8"/>
  <c r="B6443" i="8"/>
  <c r="B6242" i="8"/>
  <c r="B6005" i="8"/>
  <c r="B5847" i="8"/>
  <c r="B5750" i="8"/>
  <c r="B6378" i="8"/>
  <c r="B6454" i="8"/>
  <c r="B6430" i="8"/>
  <c r="B6258" i="8"/>
  <c r="B5925" i="8"/>
  <c r="B5898" i="8"/>
  <c r="B5682" i="8"/>
  <c r="B6008" i="8"/>
  <c r="B6434" i="8"/>
  <c r="B5719" i="8"/>
  <c r="B5655" i="8"/>
  <c r="B5960" i="8"/>
  <c r="B6174" i="8"/>
  <c r="B6246" i="8"/>
  <c r="B6065" i="8"/>
  <c r="B6149" i="8"/>
  <c r="B5626" i="8"/>
  <c r="B6114" i="8"/>
  <c r="B5651" i="8"/>
  <c r="B5659" i="8"/>
  <c r="B5926" i="8"/>
  <c r="B5848" i="8"/>
  <c r="B6278" i="8"/>
  <c r="B6093" i="8"/>
  <c r="B5972" i="8"/>
  <c r="B6094" i="8"/>
  <c r="B5700" i="8"/>
  <c r="B5716" i="8"/>
  <c r="B6006" i="8"/>
  <c r="B5714" i="8"/>
  <c r="B6016" i="8"/>
  <c r="B5768" i="8"/>
  <c r="B6453" i="8"/>
  <c r="B6107" i="8"/>
  <c r="B5680" i="8"/>
  <c r="B6309" i="8"/>
  <c r="B5752" i="8"/>
  <c r="B5890" i="8"/>
  <c r="B6100" i="8"/>
  <c r="B6151" i="8"/>
  <c r="B6003" i="8"/>
  <c r="B6264" i="8"/>
  <c r="B5827" i="8"/>
  <c r="B6475" i="8"/>
  <c r="B5997" i="8"/>
  <c r="B5841" i="8"/>
  <c r="B6393" i="8"/>
  <c r="B5956" i="8"/>
  <c r="B5748" i="8"/>
  <c r="B5608" i="8"/>
  <c r="B5699" i="8"/>
  <c r="B5692" i="8"/>
  <c r="B5998" i="8"/>
  <c r="B5717" i="8"/>
  <c r="B6144" i="8"/>
  <c r="B6041" i="8"/>
  <c r="B6009" i="8"/>
  <c r="B5803" i="8"/>
  <c r="B6416" i="8"/>
  <c r="B5693" i="8"/>
  <c r="B5962" i="8"/>
  <c r="B6265" i="8"/>
  <c r="B5771" i="8"/>
  <c r="B5646" i="8"/>
  <c r="B6513" i="8"/>
  <c r="B6461" i="8"/>
  <c r="B5785" i="8"/>
  <c r="B5792" i="8"/>
  <c r="B6235" i="8"/>
  <c r="B5932" i="8"/>
  <c r="B5910" i="8"/>
  <c r="B5638" i="8"/>
  <c r="B6719" i="8"/>
  <c r="B5525" i="8"/>
  <c r="B5019" i="8"/>
  <c r="B5561" i="8"/>
  <c r="B5560" i="8"/>
  <c r="B5532" i="8"/>
  <c r="B4801" i="8"/>
  <c r="B5535" i="8"/>
  <c r="B5531" i="8"/>
  <c r="B5114" i="8"/>
  <c r="B5534" i="8"/>
  <c r="B5267" i="8"/>
  <c r="B5533" i="8"/>
  <c r="B5076" i="8"/>
  <c r="B5512" i="8"/>
  <c r="B5530" i="8"/>
  <c r="B5401" i="8"/>
  <c r="B5537" i="8"/>
  <c r="B5536" i="8"/>
  <c r="B5511" i="8"/>
  <c r="B5517" i="8"/>
  <c r="B5211" i="8"/>
  <c r="B5529" i="8"/>
  <c r="B5461" i="8"/>
  <c r="B5272" i="8"/>
  <c r="B5526" i="8"/>
  <c r="B5440" i="8"/>
  <c r="B5538" i="8"/>
  <c r="B5514" i="8"/>
  <c r="B5539" i="8"/>
  <c r="B5549" i="8"/>
  <c r="B5545" i="8"/>
  <c r="B5541" i="8"/>
  <c r="B5527" i="8"/>
  <c r="B5556" i="8"/>
  <c r="B5548" i="8"/>
  <c r="B5543" i="8"/>
  <c r="B5546" i="8"/>
  <c r="B5528" i="8"/>
  <c r="B5558" i="8"/>
  <c r="B5544" i="8"/>
  <c r="B5542" i="8"/>
  <c r="B5554" i="8"/>
  <c r="B5550" i="8"/>
  <c r="B5551" i="8"/>
  <c r="B5557" i="8"/>
  <c r="B5553" i="8"/>
  <c r="B5516" i="8"/>
  <c r="B5552" i="8"/>
  <c r="B5484" i="8"/>
  <c r="B5540" i="8"/>
  <c r="B5559" i="8"/>
  <c r="B5555" i="8"/>
  <c r="B5547" i="8"/>
  <c r="B5149" i="8"/>
  <c r="B5305" i="8"/>
  <c r="B4500" i="8"/>
  <c r="B5463" i="8"/>
  <c r="B5482" i="8"/>
  <c r="B5492" i="8"/>
  <c r="B5251" i="8"/>
  <c r="B4669" i="8"/>
  <c r="B5415" i="8"/>
  <c r="B5287" i="8"/>
  <c r="B4573" i="8"/>
  <c r="B4963" i="8"/>
  <c r="B4558" i="8"/>
  <c r="B5231" i="8"/>
  <c r="B5363" i="8"/>
  <c r="B4938" i="8"/>
  <c r="B5171" i="8"/>
  <c r="B5322" i="8"/>
  <c r="B5220" i="8"/>
  <c r="B5437" i="8"/>
  <c r="B5465" i="8"/>
  <c r="B5522" i="8"/>
  <c r="B5369" i="8"/>
  <c r="B5438" i="8"/>
  <c r="B5456" i="8"/>
  <c r="B4742" i="8"/>
  <c r="B5495" i="8"/>
  <c r="B5486" i="8"/>
  <c r="B4517" i="8"/>
  <c r="B5479" i="8"/>
  <c r="B4880" i="8"/>
  <c r="B5500" i="8"/>
  <c r="B5476" i="8"/>
  <c r="B5178" i="8"/>
  <c r="B5478" i="8"/>
  <c r="B5518" i="8"/>
  <c r="B5483" i="8"/>
  <c r="B5458" i="8"/>
  <c r="B5454" i="8"/>
  <c r="B5498" i="8"/>
  <c r="B5230" i="8"/>
  <c r="B4782" i="8"/>
  <c r="B5494" i="8"/>
  <c r="B5203" i="8"/>
  <c r="B4457" i="8"/>
  <c r="B5360" i="8"/>
  <c r="B5345" i="8"/>
  <c r="B4843" i="8"/>
  <c r="B4800" i="8"/>
  <c r="B5434" i="8"/>
  <c r="B4761" i="8"/>
  <c r="B5496" i="8"/>
  <c r="B5359" i="8"/>
  <c r="B5399" i="8"/>
  <c r="B5377" i="8"/>
  <c r="B5113" i="8"/>
  <c r="B5520" i="8"/>
  <c r="B4960" i="8"/>
  <c r="B5497" i="8"/>
  <c r="B5054" i="8"/>
  <c r="B4725" i="8"/>
  <c r="B5481" i="8"/>
  <c r="B5093" i="8"/>
  <c r="B4499" i="8"/>
  <c r="B4668" i="8"/>
  <c r="B5513" i="8"/>
  <c r="B5515" i="8"/>
  <c r="B4611" i="8"/>
  <c r="B5018" i="8"/>
  <c r="B5521" i="8"/>
  <c r="B5435" i="8"/>
  <c r="B5265" i="8"/>
  <c r="B4536" i="8"/>
  <c r="B5302" i="8"/>
  <c r="B5491" i="8"/>
  <c r="B4902" i="8"/>
  <c r="B5321" i="8"/>
  <c r="B5414" i="8"/>
  <c r="B5477" i="8"/>
  <c r="B4995" i="8"/>
  <c r="B5378" i="8"/>
  <c r="B5493" i="8"/>
  <c r="B5490" i="8"/>
  <c r="B5358" i="8"/>
  <c r="B4919" i="8"/>
  <c r="B5502" i="8"/>
  <c r="B5499" i="8"/>
  <c r="B5416" i="8"/>
  <c r="B4820" i="8"/>
  <c r="B5480" i="8"/>
  <c r="B4683" i="8"/>
  <c r="B5459" i="8"/>
  <c r="B5519" i="8"/>
  <c r="B5379" i="8"/>
  <c r="B5475" i="8"/>
  <c r="B5455" i="8"/>
  <c r="B4976" i="8"/>
  <c r="B5466" i="8"/>
  <c r="B5246" i="8"/>
  <c r="B5398" i="8"/>
  <c r="B4650" i="8"/>
  <c r="B4572" i="8"/>
  <c r="B5289" i="8"/>
  <c r="B4726" i="8"/>
  <c r="B211" i="8"/>
  <c r="B5247" i="8"/>
  <c r="B4903" i="8"/>
  <c r="B5179" i="8"/>
  <c r="B4557" i="8"/>
  <c r="B5523" i="8"/>
  <c r="B4821" i="8"/>
  <c r="B4977" i="8"/>
  <c r="B5351" i="8"/>
  <c r="B5460" i="8"/>
  <c r="B5501" i="8"/>
  <c r="B4920" i="8"/>
  <c r="B5290" i="8"/>
  <c r="B5326" i="8"/>
  <c r="B5343" i="8"/>
  <c r="B5344" i="8"/>
  <c r="B4590" i="8"/>
  <c r="B5159" i="8"/>
  <c r="B5324" i="8"/>
  <c r="B5422" i="8"/>
  <c r="B5303" i="8"/>
  <c r="B4939" i="8"/>
  <c r="B5346" i="8"/>
  <c r="B5400" i="8"/>
  <c r="B5034" i="8"/>
  <c r="B5503" i="8"/>
  <c r="B5510" i="8"/>
  <c r="B5504" i="8"/>
  <c r="B5507" i="8"/>
  <c r="B5467" i="8"/>
  <c r="B5506" i="8"/>
  <c r="B5509" i="8"/>
  <c r="B5508" i="8"/>
  <c r="B5505" i="8"/>
  <c r="B5187" i="8"/>
  <c r="B5186" i="8"/>
  <c r="B5450" i="8"/>
  <c r="B5487" i="8"/>
  <c r="B5489" i="8"/>
  <c r="B5173" i="8"/>
  <c r="B5330" i="8"/>
  <c r="B5273" i="8"/>
  <c r="B5446" i="8"/>
  <c r="B5488" i="8"/>
  <c r="B5462" i="8"/>
  <c r="B5191" i="8"/>
  <c r="B5474" i="8"/>
  <c r="B5429" i="8"/>
  <c r="B5473" i="8"/>
  <c r="B5395" i="8"/>
  <c r="B5485" i="8"/>
  <c r="B5057" i="8"/>
  <c r="B5239" i="8"/>
  <c r="B5205" i="8"/>
  <c r="B5368" i="8"/>
  <c r="B5430" i="8"/>
  <c r="B5348" i="8"/>
  <c r="B5452" i="8"/>
  <c r="B5175" i="8"/>
  <c r="B5282" i="8"/>
  <c r="B5331" i="8"/>
  <c r="B5310" i="8"/>
  <c r="B5258" i="8"/>
  <c r="B5428" i="8"/>
  <c r="B5404" i="8"/>
  <c r="B5449" i="8"/>
  <c r="B5417" i="8"/>
  <c r="B5133" i="8"/>
  <c r="B5281" i="8"/>
  <c r="B5308" i="8"/>
  <c r="B5296" i="8"/>
  <c r="B5389" i="8"/>
  <c r="B5364" i="8"/>
  <c r="B5436" i="8"/>
  <c r="B5420" i="8"/>
  <c r="B5214" i="8"/>
  <c r="B5253" i="8"/>
  <c r="B5271" i="8"/>
  <c r="B5366" i="8"/>
  <c r="B5411" i="8"/>
  <c r="B5384" i="8"/>
  <c r="B5352" i="8"/>
  <c r="B5206" i="8"/>
  <c r="B5386" i="8"/>
  <c r="B5441" i="8"/>
  <c r="B5350" i="8"/>
  <c r="B5448" i="8"/>
  <c r="B5260" i="8"/>
  <c r="B5221" i="8"/>
  <c r="B5268" i="8"/>
  <c r="B5297" i="8"/>
  <c r="B5315" i="8"/>
  <c r="B5353" i="8"/>
  <c r="B5387" i="8"/>
  <c r="B5470" i="8"/>
  <c r="B5340" i="8"/>
  <c r="B5349" i="8"/>
  <c r="B5408" i="8"/>
  <c r="B5403" i="8"/>
  <c r="B5371" i="8"/>
  <c r="B5447" i="8"/>
  <c r="B5388" i="8"/>
  <c r="B5402" i="8"/>
  <c r="B5443" i="8"/>
  <c r="B5367" i="8"/>
  <c r="B5361" i="8"/>
  <c r="B5439" i="8"/>
  <c r="B5365" i="8"/>
  <c r="B5423" i="8"/>
  <c r="B5442" i="8"/>
  <c r="B5390" i="8"/>
  <c r="B5421" i="8"/>
  <c r="B5418" i="8"/>
  <c r="B5409" i="8"/>
  <c r="B5464" i="8"/>
  <c r="B5457" i="8"/>
  <c r="B5407" i="8"/>
  <c r="B5383" i="8"/>
  <c r="B5347" i="8"/>
  <c r="B5140" i="8"/>
  <c r="B5306" i="8"/>
  <c r="B5213" i="8"/>
  <c r="B5235" i="8"/>
  <c r="B5252" i="8"/>
  <c r="B5382" i="8"/>
  <c r="B5471" i="8"/>
  <c r="B5370" i="8"/>
  <c r="B5380" i="8"/>
  <c r="B5424" i="8"/>
  <c r="B5381" i="8"/>
  <c r="B5148" i="8"/>
  <c r="B5332" i="8"/>
  <c r="B5309" i="8"/>
  <c r="B5396" i="8"/>
  <c r="B5406" i="8"/>
  <c r="B5444" i="8"/>
  <c r="B5472" i="8"/>
  <c r="B5313" i="8"/>
  <c r="B5237" i="8"/>
  <c r="B5234" i="8"/>
  <c r="B5451" i="8"/>
  <c r="B5362" i="8"/>
  <c r="B5425" i="8"/>
  <c r="B5427" i="8"/>
  <c r="B5385" i="8"/>
  <c r="B5256" i="8"/>
  <c r="B5238" i="8"/>
  <c r="B5445" i="8"/>
  <c r="B5215" i="8"/>
  <c r="B5327" i="8"/>
  <c r="B5278" i="8"/>
  <c r="B5410" i="8"/>
  <c r="B5354" i="8"/>
  <c r="B5405" i="8"/>
  <c r="B5419" i="8"/>
  <c r="B5426" i="8"/>
  <c r="B5318" i="8"/>
  <c r="B5284" i="8"/>
  <c r="B5134" i="8"/>
  <c r="B5227" i="8"/>
  <c r="B5283" i="8"/>
  <c r="B5226" i="8"/>
  <c r="B5212" i="8"/>
  <c r="B5373" i="8"/>
  <c r="B5394" i="8"/>
  <c r="B5392" i="8"/>
  <c r="B5393" i="8"/>
  <c r="B5391" i="8"/>
  <c r="B5242" i="8"/>
  <c r="B5355" i="8"/>
  <c r="B5155" i="8"/>
  <c r="B5372" i="8"/>
  <c r="B5156" i="8"/>
  <c r="B5339" i="8"/>
  <c r="B5338" i="8"/>
  <c r="B5374" i="8"/>
  <c r="B5193" i="8"/>
  <c r="B5224" i="8"/>
  <c r="B5236" i="8"/>
  <c r="B5248" i="8"/>
  <c r="B5328" i="8"/>
  <c r="B5312" i="8"/>
  <c r="B4537" i="8"/>
  <c r="B5304" i="8"/>
  <c r="B5145" i="8"/>
  <c r="B5161" i="8"/>
  <c r="B5261" i="8"/>
  <c r="B5255" i="8"/>
  <c r="B5317" i="8"/>
  <c r="B5333" i="8"/>
  <c r="B5055" i="8"/>
  <c r="B4684" i="8"/>
  <c r="B5279" i="8"/>
  <c r="B5298" i="8"/>
  <c r="B5232" i="8"/>
  <c r="B5249" i="8"/>
  <c r="B5316" i="8"/>
  <c r="B4844" i="8"/>
  <c r="B5291" i="8"/>
  <c r="B5307" i="8"/>
  <c r="B5314" i="8"/>
  <c r="B5222" i="8"/>
  <c r="B5035" i="8"/>
  <c r="B5240" i="8"/>
  <c r="B5293" i="8"/>
  <c r="B5254" i="8"/>
  <c r="B5337" i="8"/>
  <c r="B5181" i="8"/>
  <c r="B5295" i="8"/>
  <c r="B5094" i="8"/>
  <c r="B5329" i="8"/>
  <c r="B5336" i="8"/>
  <c r="B4881" i="8"/>
  <c r="B5275" i="8"/>
  <c r="B5270" i="8"/>
  <c r="B5299" i="8"/>
  <c r="B5269" i="8"/>
  <c r="B5204" i="8"/>
  <c r="B5292" i="8"/>
  <c r="B5250" i="8"/>
  <c r="B5257" i="8"/>
  <c r="B4651" i="8"/>
  <c r="B4458" i="8"/>
  <c r="B5325" i="8"/>
  <c r="B5259" i="8"/>
  <c r="B5241" i="8"/>
  <c r="B4478" i="8"/>
  <c r="B5288" i="8"/>
  <c r="B5139" i="8"/>
  <c r="B4612" i="8"/>
  <c r="B5233" i="8"/>
  <c r="B5335" i="8"/>
  <c r="B5277" i="8"/>
  <c r="B5274" i="8"/>
  <c r="B5138" i="8"/>
  <c r="B5311" i="8"/>
  <c r="B4961" i="8"/>
  <c r="B5056" i="8"/>
  <c r="B5147" i="8"/>
  <c r="B5243" i="8"/>
  <c r="B5276" i="8"/>
  <c r="B5334" i="8"/>
  <c r="B5300" i="8"/>
  <c r="B5266" i="8"/>
  <c r="B5180" i="8"/>
  <c r="B5294" i="8"/>
  <c r="B4783" i="8"/>
  <c r="B5225" i="8"/>
  <c r="B5280" i="8"/>
  <c r="B5223" i="8"/>
  <c r="B5262" i="8"/>
  <c r="B5167" i="8"/>
  <c r="B5190" i="8"/>
  <c r="B5217" i="8"/>
  <c r="B5153" i="8"/>
  <c r="B5184" i="8"/>
  <c r="B5160" i="8"/>
  <c r="B5169" i="8"/>
  <c r="B5182" i="8"/>
  <c r="B5166" i="8"/>
  <c r="B5189" i="8"/>
  <c r="B5207" i="8"/>
  <c r="B5168" i="8"/>
  <c r="B5199" i="8"/>
  <c r="B5165" i="8"/>
  <c r="B5219" i="8"/>
  <c r="B5209" i="8"/>
  <c r="B5192" i="8"/>
  <c r="B5210" i="8"/>
  <c r="B5183" i="8"/>
  <c r="B5164" i="8"/>
  <c r="B5146" i="8"/>
  <c r="B5185" i="8"/>
  <c r="B5218" i="8"/>
  <c r="B5170" i="8"/>
  <c r="B5198" i="8"/>
  <c r="B5162" i="8"/>
  <c r="B5141" i="8"/>
  <c r="B5163" i="8"/>
  <c r="B5188" i="8"/>
  <c r="B5196" i="8"/>
  <c r="B5079" i="8"/>
  <c r="B5172" i="8"/>
  <c r="B5194" i="8"/>
  <c r="B5197" i="8"/>
  <c r="B5151" i="8"/>
  <c r="B5152" i="8"/>
  <c r="B5195" i="8"/>
  <c r="B5154" i="8"/>
  <c r="B5174" i="8"/>
  <c r="B5044" i="8"/>
  <c r="B5118" i="8"/>
  <c r="B5142" i="8"/>
  <c r="B5131" i="8"/>
  <c r="B5117" i="8"/>
  <c r="B5127" i="8"/>
  <c r="B5024" i="8"/>
  <c r="B5078" i="8"/>
  <c r="B5020" i="8"/>
  <c r="B5116" i="8"/>
  <c r="B4997" i="8"/>
  <c r="B5120" i="8"/>
  <c r="B5062" i="8"/>
  <c r="B5128" i="8"/>
  <c r="B5119" i="8"/>
  <c r="B5077" i="8"/>
  <c r="B4883" i="8"/>
  <c r="B5043" i="8"/>
  <c r="B5083" i="8"/>
  <c r="B5082" i="8"/>
  <c r="B5071" i="8"/>
  <c r="B5130" i="8"/>
  <c r="B4785" i="8"/>
  <c r="B5042" i="8"/>
  <c r="B5100" i="8"/>
  <c r="B5088" i="8"/>
  <c r="B5102" i="8"/>
  <c r="B5137" i="8"/>
  <c r="B5105" i="8"/>
  <c r="B5097" i="8"/>
  <c r="B5085" i="8"/>
  <c r="B5124" i="8"/>
  <c r="B5122" i="8"/>
  <c r="B4867" i="8"/>
  <c r="B5106" i="8"/>
  <c r="B5143" i="8"/>
  <c r="B5072" i="8"/>
  <c r="B4802" i="8"/>
  <c r="B4940" i="8"/>
  <c r="B4882" i="8"/>
  <c r="B5058" i="8"/>
  <c r="B5115" i="8"/>
  <c r="B5090" i="8"/>
  <c r="B5103" i="8"/>
  <c r="B5096" i="8"/>
  <c r="B5098" i="8"/>
  <c r="B5123" i="8"/>
  <c r="B5099" i="8"/>
  <c r="B4944" i="8"/>
  <c r="B5107" i="8"/>
  <c r="B4904" i="8"/>
  <c r="B5129" i="8"/>
  <c r="B5087" i="8"/>
  <c r="B5095" i="8"/>
  <c r="B4978" i="8"/>
  <c r="B5108" i="8"/>
  <c r="B5144" i="8"/>
  <c r="B4962" i="8"/>
  <c r="B5081" i="8"/>
  <c r="B4822" i="8"/>
  <c r="B5101" i="8"/>
  <c r="B5051" i="8"/>
  <c r="B5110" i="8"/>
  <c r="B5089" i="8"/>
  <c r="B5084" i="8"/>
  <c r="B5080" i="8"/>
  <c r="B5126" i="8"/>
  <c r="B5066" i="8"/>
  <c r="B5125" i="8"/>
  <c r="B4845" i="8"/>
  <c r="B5121" i="8"/>
  <c r="B5086" i="8"/>
  <c r="B5132" i="8"/>
  <c r="B5109" i="8"/>
  <c r="B5104" i="8"/>
  <c r="B4926" i="8"/>
  <c r="B5059" i="8"/>
  <c r="B5040" i="8"/>
  <c r="B4923" i="8"/>
  <c r="B5064" i="8"/>
  <c r="B5026" i="8"/>
  <c r="B5060" i="8"/>
  <c r="B5061" i="8"/>
  <c r="B4908" i="8"/>
  <c r="B5006" i="8"/>
  <c r="B5025" i="8"/>
  <c r="B5041" i="8"/>
  <c r="B5063" i="8"/>
  <c r="B5050" i="8"/>
  <c r="B5022" i="8"/>
  <c r="B5023" i="8"/>
  <c r="B5031" i="8"/>
  <c r="B4984" i="8"/>
  <c r="B5065" i="8"/>
  <c r="B5047" i="8"/>
  <c r="B5048" i="8"/>
  <c r="B4856" i="8"/>
  <c r="B4896" i="8"/>
  <c r="B5046" i="8"/>
  <c r="B5070" i="8"/>
  <c r="B5049" i="8"/>
  <c r="B5045" i="8"/>
  <c r="B5069" i="8"/>
  <c r="B5067" i="8"/>
  <c r="B4968" i="8"/>
  <c r="B4909" i="8"/>
  <c r="B4948" i="8"/>
  <c r="B4925" i="8"/>
  <c r="B4956" i="8"/>
  <c r="B5015" i="8"/>
  <c r="B4981" i="8"/>
  <c r="B5029" i="8"/>
  <c r="B4982" i="8"/>
  <c r="B5037" i="8"/>
  <c r="B5013" i="8"/>
  <c r="B5036" i="8"/>
  <c r="B5028" i="8"/>
  <c r="B5027" i="8"/>
  <c r="B5003" i="8"/>
  <c r="B4999" i="8"/>
  <c r="B5001" i="8"/>
  <c r="B5002" i="8"/>
  <c r="B5038" i="8"/>
  <c r="B5014" i="8"/>
  <c r="B5039" i="8"/>
  <c r="B4965" i="8"/>
  <c r="B4949" i="8"/>
  <c r="B5021" i="8"/>
  <c r="B4954" i="8"/>
  <c r="B5000" i="8"/>
  <c r="B4941" i="8"/>
  <c r="B4964" i="8"/>
  <c r="B4807" i="8"/>
  <c r="B4947" i="8"/>
  <c r="B4892" i="8"/>
  <c r="B4942" i="8"/>
  <c r="B4971" i="8"/>
  <c r="B4967" i="8"/>
  <c r="B4946" i="8"/>
  <c r="B4983" i="8"/>
  <c r="B4943" i="8"/>
  <c r="B4966" i="8"/>
  <c r="B4987" i="8"/>
  <c r="B4985" i="8"/>
  <c r="B4910" i="8"/>
  <c r="B5008" i="8"/>
  <c r="B5004" i="8"/>
  <c r="B4865" i="8"/>
  <c r="B4930" i="8"/>
  <c r="B4988" i="8"/>
  <c r="B5030" i="8"/>
  <c r="B4998" i="8"/>
  <c r="B4969" i="8"/>
  <c r="B4823" i="8"/>
  <c r="B4979" i="8"/>
  <c r="B5005" i="8"/>
  <c r="B5007" i="8"/>
  <c r="B4929" i="8"/>
  <c r="B4986" i="8"/>
  <c r="B4989" i="8"/>
  <c r="B4972" i="8"/>
  <c r="B4911" i="8"/>
  <c r="B5010" i="8"/>
  <c r="B4991" i="8"/>
  <c r="B4992" i="8"/>
  <c r="B5012" i="8"/>
  <c r="B5011" i="8"/>
  <c r="B4952" i="8"/>
  <c r="B4953" i="8"/>
  <c r="B4990" i="8"/>
  <c r="B4934" i="8"/>
  <c r="B5009" i="8"/>
  <c r="B4957" i="8"/>
  <c r="B4973" i="8"/>
  <c r="B4924" i="8"/>
  <c r="B4935" i="8"/>
  <c r="B4891" i="8"/>
  <c r="B4915" i="8"/>
  <c r="B4958" i="8"/>
  <c r="B4970" i="8"/>
  <c r="B4916" i="8"/>
  <c r="B4907" i="8"/>
  <c r="B4945" i="8"/>
  <c r="B4866" i="8"/>
  <c r="B4955" i="8"/>
  <c r="B4928" i="8"/>
  <c r="B4848" i="8"/>
  <c r="B4927" i="8"/>
  <c r="B4980" i="8"/>
  <c r="B4877" i="8"/>
  <c r="B4933" i="8"/>
  <c r="B4932" i="8"/>
  <c r="B4950" i="8"/>
  <c r="B4951" i="8"/>
  <c r="B4931" i="8"/>
  <c r="B4852" i="8"/>
  <c r="B4824" i="8"/>
  <c r="B4884" i="8"/>
  <c r="B4873" i="8"/>
  <c r="B4788" i="8"/>
  <c r="B4922" i="8"/>
  <c r="B4898" i="8"/>
  <c r="B4906" i="8"/>
  <c r="B4872" i="8"/>
  <c r="B4849" i="8"/>
  <c r="B4868" i="8"/>
  <c r="B4889" i="8"/>
  <c r="B4857" i="8"/>
  <c r="B4893" i="8"/>
  <c r="B4895" i="8"/>
  <c r="B4858" i="8"/>
  <c r="B4899" i="8"/>
  <c r="B4890" i="8"/>
  <c r="B4912" i="8"/>
  <c r="B4914" i="8"/>
  <c r="B4885" i="8"/>
  <c r="B4905" i="8"/>
  <c r="B4803" i="8"/>
  <c r="B4913" i="8"/>
  <c r="B4921" i="8"/>
  <c r="B4897" i="8"/>
  <c r="B4894" i="8"/>
  <c r="B4887" i="8"/>
  <c r="B4886" i="8"/>
  <c r="B4888" i="8"/>
  <c r="B4871" i="8"/>
  <c r="B4870" i="8"/>
  <c r="B4869" i="8"/>
  <c r="B4854" i="8"/>
  <c r="B4795" i="8"/>
  <c r="B4875" i="8"/>
  <c r="B4874" i="8"/>
  <c r="B4876" i="8"/>
  <c r="I99" i="4"/>
  <c r="B4850" i="8"/>
  <c r="B4851" i="8"/>
  <c r="B4861" i="8"/>
  <c r="B4812" i="8"/>
  <c r="B4792" i="8"/>
  <c r="B4815" i="8"/>
  <c r="B4833" i="8"/>
  <c r="B4828" i="8"/>
  <c r="B4830" i="8"/>
  <c r="B4864" i="8"/>
  <c r="B4817" i="8"/>
  <c r="B4813" i="8"/>
  <c r="B4855" i="8"/>
  <c r="B4846" i="8"/>
  <c r="B4831" i="8"/>
  <c r="B4863" i="8"/>
  <c r="B4808" i="8"/>
  <c r="B4814" i="8"/>
  <c r="B4847" i="8"/>
  <c r="B4804" i="8"/>
  <c r="B4787" i="8"/>
  <c r="B4836" i="8"/>
  <c r="B4794" i="8"/>
  <c r="B4825" i="8"/>
  <c r="B4840" i="8"/>
  <c r="B4826" i="8"/>
  <c r="B4827" i="8"/>
  <c r="B4862" i="8"/>
  <c r="B4839" i="8"/>
  <c r="B4816" i="8"/>
  <c r="B4838" i="8"/>
  <c r="B4853" i="8"/>
  <c r="B4809" i="8"/>
  <c r="B4829" i="8"/>
  <c r="B4834" i="8"/>
  <c r="B4806" i="8"/>
  <c r="B4811" i="8"/>
  <c r="B4835" i="8"/>
  <c r="B4837" i="8"/>
  <c r="B4793" i="8"/>
  <c r="B4832" i="8"/>
  <c r="B4810" i="8"/>
  <c r="B4805" i="8"/>
  <c r="B4786" i="8"/>
  <c r="B4754" i="8"/>
  <c r="B4779" i="8"/>
  <c r="B4501" i="8"/>
  <c r="B4766" i="8"/>
  <c r="B4732" i="8"/>
  <c r="B4749" i="8"/>
  <c r="B4750" i="8"/>
  <c r="B4768" i="8"/>
  <c r="B4743" i="8"/>
  <c r="B4744" i="8"/>
  <c r="B4519" i="8"/>
  <c r="B4613" i="8"/>
  <c r="B4774" i="8"/>
  <c r="B4790" i="8"/>
  <c r="B4796" i="8"/>
  <c r="B4798" i="8"/>
  <c r="B4538" i="8"/>
  <c r="B4770" i="8"/>
  <c r="B4791" i="8"/>
  <c r="B4670" i="8"/>
  <c r="B4763" i="8"/>
  <c r="B4764" i="8"/>
  <c r="B4727" i="8"/>
  <c r="B4771" i="8"/>
  <c r="B4772" i="8"/>
  <c r="B4751" i="8"/>
  <c r="B4677" i="8"/>
  <c r="B4752" i="8"/>
  <c r="B4729" i="8"/>
  <c r="B4459" i="8"/>
  <c r="B4709" i="8"/>
  <c r="B4685" i="8"/>
  <c r="B4712" i="8"/>
  <c r="B4675" i="8"/>
  <c r="B4559" i="8"/>
  <c r="B4780" i="8"/>
  <c r="B4748" i="8"/>
  <c r="B4755" i="8"/>
  <c r="B4674" i="8"/>
  <c r="B4777" i="8"/>
  <c r="B4784" i="8"/>
  <c r="B4713" i="8"/>
  <c r="B4758" i="8"/>
  <c r="B4773" i="8"/>
  <c r="B4737" i="8"/>
  <c r="B4756" i="8"/>
  <c r="B4753" i="8"/>
  <c r="B4747" i="8"/>
  <c r="B4778" i="8"/>
  <c r="B4479" i="8"/>
  <c r="B4711" i="8"/>
  <c r="B4765" i="8"/>
  <c r="B4734" i="8"/>
  <c r="B4736" i="8"/>
  <c r="B4735" i="8"/>
  <c r="B4797" i="8"/>
  <c r="B4676" i="8"/>
  <c r="B4733" i="8"/>
  <c r="B4767" i="8"/>
  <c r="B4714" i="8"/>
  <c r="B4652" i="8"/>
  <c r="B4731" i="8"/>
  <c r="B4715" i="8"/>
  <c r="B4789" i="8"/>
  <c r="B4769" i="8"/>
  <c r="B4738" i="8"/>
  <c r="B4775" i="8"/>
  <c r="B4776" i="8"/>
  <c r="B4757" i="8"/>
  <c r="B4728" i="8"/>
  <c r="B4745" i="8"/>
  <c r="B4746" i="8"/>
  <c r="B4708" i="8"/>
  <c r="B4686" i="8"/>
  <c r="B4673" i="8"/>
  <c r="B4730" i="8"/>
  <c r="B4710" i="8"/>
  <c r="B4739" i="8"/>
  <c r="B4699" i="8"/>
  <c r="B4717" i="8"/>
  <c r="B4722" i="8"/>
  <c r="B4718" i="8"/>
  <c r="B4721" i="8"/>
  <c r="B4719" i="8"/>
  <c r="B4716" i="8"/>
  <c r="B4723" i="8"/>
  <c r="B4720" i="8"/>
  <c r="B4705" i="8"/>
  <c r="B4625" i="8"/>
  <c r="B4700" i="8"/>
  <c r="B4697" i="8"/>
  <c r="B4701" i="8"/>
  <c r="B4693" i="8"/>
  <c r="B4689" i="8"/>
  <c r="B4655" i="8"/>
  <c r="B4680" i="8"/>
  <c r="B4687" i="8"/>
  <c r="B4636" i="8"/>
  <c r="B4690" i="8"/>
  <c r="B4679" i="8"/>
  <c r="B4678" i="8"/>
  <c r="B4653" i="8"/>
  <c r="B4706" i="8"/>
  <c r="B4681" i="8"/>
  <c r="B4707" i="8"/>
  <c r="B4704" i="8"/>
  <c r="B4654" i="8"/>
  <c r="B4698" i="8"/>
  <c r="B4696" i="8"/>
  <c r="B4672" i="8"/>
  <c r="B4671" i="8"/>
  <c r="B4656" i="8"/>
  <c r="B4637" i="8"/>
  <c r="B4702" i="8"/>
  <c r="B4694" i="8"/>
  <c r="B4666" i="8"/>
  <c r="B4657" i="8"/>
  <c r="B4692" i="8"/>
  <c r="B4635" i="8"/>
  <c r="B4703" i="8"/>
  <c r="B4691" i="8"/>
  <c r="B4695" i="8"/>
  <c r="B4688" i="8"/>
  <c r="B4634" i="8"/>
  <c r="B4658" i="8"/>
  <c r="B4638" i="8"/>
  <c r="B4663" i="8"/>
  <c r="B4664" i="8"/>
  <c r="B4665" i="8"/>
  <c r="B4647" i="8"/>
  <c r="B4659" i="8"/>
  <c r="B4621" i="8"/>
  <c r="B4646" i="8"/>
  <c r="B4624" i="8"/>
  <c r="B4661" i="8"/>
  <c r="B4662" i="8"/>
  <c r="B4622" i="8"/>
  <c r="B4645" i="8"/>
  <c r="B4642" i="8"/>
  <c r="B4643" i="8"/>
  <c r="B4623" i="8"/>
  <c r="B4660" i="8"/>
  <c r="B4644" i="8"/>
  <c r="B4577" i="8"/>
  <c r="B4606" i="8"/>
  <c r="B4631" i="8"/>
  <c r="B4587" i="8"/>
  <c r="B4569" i="8"/>
  <c r="B4608" i="8"/>
  <c r="B4541" i="8"/>
  <c r="B4639" i="8"/>
  <c r="B4586" i="8"/>
  <c r="B4599" i="8"/>
  <c r="B4615" i="8"/>
  <c r="B4627" i="8"/>
  <c r="B4618" i="8"/>
  <c r="B4632" i="8"/>
  <c r="B4594" i="8"/>
  <c r="B4628" i="8"/>
  <c r="B4502" i="8"/>
  <c r="B4629" i="8"/>
  <c r="B4480" i="8"/>
  <c r="B4609" i="8"/>
  <c r="B4617" i="8"/>
  <c r="B4503" i="8"/>
  <c r="B4520" i="8"/>
  <c r="B4619" i="8"/>
  <c r="B4616" i="8"/>
  <c r="B4641" i="8"/>
  <c r="B4633" i="8"/>
  <c r="B4604" i="8"/>
  <c r="B4620" i="8"/>
  <c r="B4539" i="8"/>
  <c r="B4460" i="8"/>
  <c r="B4605" i="8"/>
  <c r="B4614" i="8"/>
  <c r="B4630" i="8"/>
  <c r="B4640" i="8"/>
  <c r="B4560" i="8"/>
  <c r="B4626" i="8"/>
  <c r="B4593" i="8"/>
  <c r="B4592" i="8"/>
  <c r="B4607" i="8"/>
  <c r="B4595" i="8"/>
  <c r="B4473" i="8"/>
  <c r="B4531" i="8"/>
  <c r="B4601" i="8"/>
  <c r="B4596" i="8"/>
  <c r="B4511" i="8"/>
  <c r="B4490" i="8"/>
  <c r="B4450" i="8"/>
  <c r="B4584" i="8"/>
  <c r="B4510" i="8"/>
  <c r="B4602" i="8"/>
  <c r="B4474" i="8"/>
  <c r="B4598" i="8"/>
  <c r="B4583" i="8"/>
  <c r="B4568" i="8"/>
  <c r="B4582" i="8"/>
  <c r="B4509" i="8"/>
  <c r="B4551" i="8"/>
  <c r="B4487" i="8"/>
  <c r="B4489" i="8"/>
  <c r="B4452" i="8"/>
  <c r="B4585" i="8"/>
  <c r="B4548" i="8"/>
  <c r="B4579" i="8"/>
  <c r="B4597" i="8"/>
  <c r="B4567" i="8"/>
  <c r="B4600" i="8"/>
  <c r="B4603" i="8"/>
  <c r="B4514" i="8"/>
  <c r="B4462" i="8"/>
  <c r="B4481" i="8"/>
  <c r="B4525" i="8"/>
  <c r="B4507" i="8"/>
  <c r="B4544" i="8"/>
  <c r="B4451" i="8"/>
  <c r="B4543" i="8"/>
  <c r="B4522" i="8"/>
  <c r="B4484" i="8"/>
  <c r="B4563" i="8"/>
  <c r="B4547" i="8"/>
  <c r="B4566" i="8"/>
  <c r="B4561" i="8"/>
  <c r="B4588" i="8"/>
  <c r="B4493" i="8"/>
  <c r="B4453" i="8"/>
  <c r="B4454" i="8"/>
  <c r="B4564" i="8"/>
  <c r="B4488" i="8"/>
  <c r="B4540" i="8"/>
  <c r="B4471" i="8"/>
  <c r="B4565" i="8"/>
  <c r="B4523" i="8"/>
  <c r="B4472" i="8"/>
  <c r="B4466" i="8"/>
  <c r="B4521" i="8"/>
  <c r="B4580" i="8"/>
  <c r="B4524" i="8"/>
  <c r="B4505" i="8"/>
  <c r="B4552" i="8"/>
  <c r="B4562" i="8"/>
  <c r="B4589" i="8"/>
  <c r="B4512" i="8"/>
  <c r="B4528" i="8"/>
  <c r="B4485" i="8"/>
  <c r="B4542" i="8"/>
  <c r="B4529" i="8"/>
  <c r="B4449" i="8"/>
  <c r="B4469" i="8"/>
  <c r="B4492" i="8"/>
  <c r="B4591" i="8"/>
  <c r="B4483" i="8"/>
  <c r="B4465" i="8"/>
  <c r="B4496" i="8"/>
  <c r="B4533" i="8"/>
  <c r="B4504" i="8"/>
  <c r="B4464" i="8"/>
  <c r="B4494" i="8"/>
  <c r="B4527" i="8"/>
  <c r="B4549" i="8"/>
  <c r="B4513" i="8"/>
  <c r="B4546" i="8"/>
  <c r="B4530" i="8"/>
  <c r="B4550" i="8"/>
  <c r="B4463" i="8"/>
  <c r="B4555" i="8"/>
  <c r="B4553" i="8"/>
  <c r="B4545" i="8"/>
  <c r="B4486" i="8"/>
  <c r="B4508" i="8"/>
  <c r="B4575" i="8"/>
  <c r="B4495" i="8"/>
  <c r="B4470" i="8"/>
  <c r="B4532" i="8"/>
  <c r="B4506" i="8"/>
  <c r="B4554" i="8"/>
  <c r="B4581" i="8"/>
  <c r="B4468" i="8"/>
  <c r="B4447" i="8"/>
  <c r="B4448" i="8"/>
  <c r="B4578" i="8"/>
  <c r="B4482" i="8"/>
  <c r="B4491" i="8"/>
  <c r="B4526" i="8"/>
  <c r="B4467" i="8"/>
  <c r="B4461" i="8"/>
  <c r="B4576" i="8"/>
  <c r="B4574" i="8"/>
  <c r="B1226" i="8"/>
  <c r="B4446" i="8"/>
  <c r="B4436" i="8"/>
  <c r="B4442" i="8"/>
  <c r="B4440" i="8"/>
  <c r="B4417" i="8"/>
  <c r="B4443" i="8"/>
  <c r="B4437" i="8"/>
  <c r="B4438" i="8"/>
  <c r="B4379" i="8"/>
  <c r="B4397" i="8"/>
  <c r="B4416" i="8"/>
  <c r="B4380" i="8"/>
  <c r="B4439" i="8"/>
  <c r="B629" i="8"/>
  <c r="B550" i="8"/>
  <c r="B459" i="8"/>
  <c r="B178" i="8"/>
  <c r="B493" i="8"/>
  <c r="B529" i="8"/>
  <c r="B233" i="8"/>
  <c r="B192" i="8"/>
  <c r="B232" i="8"/>
  <c r="B571" i="8"/>
  <c r="B608" i="8"/>
  <c r="B662" i="8"/>
  <c r="B401" i="8"/>
  <c r="B1173" i="8"/>
  <c r="B549" i="8"/>
  <c r="B360" i="8"/>
  <c r="B4388" i="8"/>
  <c r="B2987" i="8"/>
  <c r="B1828" i="8"/>
  <c r="B4420" i="8"/>
  <c r="B4382" i="8"/>
  <c r="B3314" i="8"/>
  <c r="B4273" i="8"/>
  <c r="B661" i="8"/>
  <c r="B698" i="8"/>
  <c r="B628" i="8"/>
  <c r="B199" i="11"/>
  <c r="B476" i="8"/>
  <c r="B700" i="8"/>
  <c r="B101" i="8"/>
  <c r="B2074" i="8"/>
  <c r="B3669" i="8"/>
  <c r="B513" i="8"/>
  <c r="B2044" i="8"/>
  <c r="B289" i="8"/>
  <c r="B4333" i="8"/>
  <c r="B492" i="8"/>
  <c r="B475" i="8"/>
  <c r="B44" i="8"/>
  <c r="B210" i="8"/>
  <c r="B290" i="8"/>
  <c r="B689" i="8"/>
  <c r="B247" i="8"/>
  <c r="B191" i="8"/>
  <c r="B1963" i="8"/>
  <c r="B248" i="8"/>
  <c r="B122" i="8"/>
  <c r="B2043" i="8"/>
  <c r="B137" i="8"/>
  <c r="B268" i="8"/>
  <c r="B288" i="8"/>
  <c r="B606" i="8"/>
  <c r="B154" i="8"/>
  <c r="B458" i="8"/>
  <c r="B457" i="8"/>
  <c r="B2110" i="8"/>
  <c r="B857" i="8"/>
  <c r="B193" i="8"/>
  <c r="B643" i="8"/>
  <c r="B416" i="8"/>
  <c r="B514" i="8"/>
  <c r="B2073" i="8"/>
  <c r="B1928" i="8"/>
  <c r="B138" i="8"/>
  <c r="B548" i="8"/>
  <c r="B380" i="8"/>
  <c r="B491" i="8"/>
  <c r="B2111" i="8"/>
  <c r="B798" i="8"/>
  <c r="B892" i="8"/>
  <c r="B2913" i="8"/>
  <c r="B3611" i="8"/>
  <c r="B663" i="8"/>
  <c r="B587" i="8"/>
  <c r="B630" i="8"/>
  <c r="B607" i="8"/>
  <c r="B2092" i="8"/>
  <c r="B1910" i="8"/>
  <c r="B4383" i="8"/>
  <c r="B764" i="8"/>
  <c r="B3092" i="8"/>
  <c r="B1927" i="8"/>
  <c r="B4425" i="8"/>
  <c r="B2720" i="8"/>
  <c r="B1244" i="8"/>
  <c r="B347" i="8"/>
  <c r="B402" i="8"/>
  <c r="B644" i="8"/>
  <c r="B528" i="8"/>
  <c r="B2091" i="8"/>
  <c r="B4424" i="8"/>
  <c r="B855" i="8"/>
  <c r="B4385" i="8"/>
  <c r="B2131" i="8"/>
  <c r="B3509" i="8"/>
  <c r="B3416" i="8"/>
  <c r="B2021" i="8"/>
  <c r="B3191" i="8"/>
  <c r="B99" i="11"/>
  <c r="B4426" i="8"/>
  <c r="B1520" i="8"/>
  <c r="B2643" i="8"/>
  <c r="B4400" i="8"/>
  <c r="B2236" i="8"/>
  <c r="B3265" i="8"/>
  <c r="B2974" i="8"/>
  <c r="B3806" i="8"/>
  <c r="B1041" i="8"/>
  <c r="B153" i="8"/>
  <c r="B266" i="8"/>
  <c r="B691" i="8"/>
  <c r="B435" i="8"/>
  <c r="B418" i="8"/>
  <c r="B378" i="8"/>
  <c r="B2072" i="8"/>
  <c r="B954" i="8"/>
  <c r="B3972" i="8"/>
  <c r="B923" i="8"/>
  <c r="B820" i="8"/>
  <c r="B4441" i="8"/>
  <c r="B3569" i="8"/>
  <c r="B2002" i="8"/>
  <c r="B3647" i="8"/>
  <c r="B184" i="11"/>
  <c r="B4255" i="8"/>
  <c r="B2144" i="8"/>
  <c r="B3707" i="8"/>
  <c r="B3075" i="8"/>
  <c r="B3788" i="8"/>
  <c r="B22" i="11"/>
  <c r="B4070" i="8"/>
  <c r="B3990" i="8"/>
  <c r="B3824" i="8"/>
  <c r="B2109" i="8"/>
  <c r="B4418" i="8"/>
  <c r="B1083" i="8"/>
  <c r="B743" i="8"/>
  <c r="B3404" i="8"/>
  <c r="B3551" i="8"/>
  <c r="B3393" i="8"/>
  <c r="B4423" i="8"/>
  <c r="B4295" i="8"/>
  <c r="B67" i="8"/>
  <c r="B2090" i="8"/>
  <c r="B4191" i="8"/>
  <c r="B80" i="11"/>
  <c r="B2160" i="8"/>
  <c r="B1158" i="8"/>
  <c r="B3053" i="8"/>
  <c r="B4386" i="8"/>
  <c r="B3876" i="8"/>
  <c r="B118" i="11"/>
  <c r="B4427" i="8"/>
  <c r="B2056" i="8"/>
  <c r="B3323" i="8"/>
  <c r="B4421" i="8"/>
  <c r="B4044" i="8"/>
  <c r="B26" i="8"/>
  <c r="B988" i="8"/>
  <c r="B2290" i="8"/>
  <c r="B4419" i="8"/>
  <c r="B4407" i="8"/>
  <c r="B4314" i="8"/>
  <c r="B4445" i="8"/>
  <c r="B4405" i="8"/>
  <c r="B1300" i="8"/>
  <c r="B2890" i="8"/>
  <c r="B4384" i="8"/>
  <c r="B4403" i="8"/>
  <c r="B779" i="8"/>
  <c r="B1024" i="8"/>
  <c r="B2661" i="8"/>
  <c r="B3001" i="8"/>
  <c r="B3490" i="8"/>
  <c r="B2951" i="8"/>
  <c r="B3918" i="8"/>
  <c r="B131" i="11"/>
  <c r="B3371" i="8"/>
  <c r="B4010" i="8"/>
  <c r="B5" i="11"/>
  <c r="B3225" i="8"/>
  <c r="B3958" i="8"/>
  <c r="B4398" i="8"/>
  <c r="B166" i="11"/>
  <c r="B3112" i="8"/>
  <c r="B4056" i="8"/>
  <c r="B4213" i="8"/>
  <c r="B838" i="8"/>
  <c r="B3284" i="8"/>
  <c r="B4399" i="8"/>
  <c r="B325" i="8"/>
  <c r="B3730" i="8"/>
  <c r="B3306" i="8"/>
  <c r="B40" i="11"/>
  <c r="B148" i="11"/>
  <c r="B2853" i="8"/>
  <c r="B132" i="11"/>
  <c r="B208" i="11"/>
  <c r="B10" i="8"/>
  <c r="B2196" i="8"/>
  <c r="B3019" i="8"/>
  <c r="B1281" i="8"/>
  <c r="B4402" i="8"/>
  <c r="B3766" i="8"/>
  <c r="B4404" i="8"/>
  <c r="B2831" i="8"/>
  <c r="B400" i="8"/>
  <c r="B690" i="8"/>
  <c r="B1909" i="8"/>
  <c r="B3449" i="8"/>
  <c r="B3920" i="8"/>
  <c r="B4370" i="8"/>
  <c r="B1110" i="8"/>
  <c r="B3529" i="8"/>
  <c r="B3248" i="8"/>
  <c r="B2742" i="8"/>
  <c r="B4422" i="8"/>
  <c r="B4033" i="8"/>
  <c r="B878" i="8"/>
  <c r="B3847" i="8"/>
  <c r="B2872" i="8"/>
  <c r="B3430" i="8"/>
  <c r="B3628" i="8"/>
  <c r="B1145" i="8"/>
  <c r="B4233" i="8"/>
  <c r="B3467" i="8"/>
  <c r="B4387" i="8"/>
  <c r="B1059" i="8"/>
  <c r="B3168" i="8"/>
  <c r="B4381" i="8"/>
  <c r="B3861" i="8"/>
  <c r="B4401" i="8"/>
  <c r="B4355" i="8"/>
  <c r="B2627" i="8"/>
  <c r="B2777" i="8"/>
  <c r="B2305" i="8"/>
  <c r="B60" i="11"/>
  <c r="B3351" i="8"/>
  <c r="B3935" i="8"/>
  <c r="B1004" i="8"/>
  <c r="B3862" i="8"/>
  <c r="B3134" i="8"/>
  <c r="B4172" i="8"/>
  <c r="B3687" i="8"/>
  <c r="B3589" i="8"/>
  <c r="B4406" i="8"/>
  <c r="B906" i="8"/>
  <c r="B3447" i="8"/>
  <c r="B4444" i="8"/>
  <c r="B1450" i="8"/>
  <c r="B4296" i="8"/>
  <c r="B4394" i="8"/>
  <c r="B4393" i="8"/>
  <c r="B4408" i="8"/>
  <c r="B4415" i="8"/>
  <c r="B4429" i="8"/>
  <c r="B4392" i="8"/>
  <c r="B4434" i="8"/>
  <c r="B4428" i="8"/>
  <c r="B4412" i="8"/>
  <c r="B4390" i="8"/>
  <c r="B4414" i="8"/>
  <c r="B4395" i="8"/>
  <c r="B4433" i="8"/>
  <c r="B4409" i="8"/>
  <c r="B4410" i="8"/>
  <c r="B4431" i="8"/>
  <c r="B4389" i="8"/>
  <c r="B4411" i="8"/>
  <c r="B4391" i="8"/>
  <c r="B4432" i="8"/>
  <c r="B4435" i="8"/>
  <c r="B4430" i="8"/>
  <c r="B4413" i="8"/>
  <c r="B4396" i="8"/>
  <c r="B3919" i="8"/>
  <c r="B1829" i="8"/>
  <c r="B4306" i="8"/>
  <c r="B149" i="11"/>
  <c r="B327" i="8"/>
  <c r="B1025" i="8"/>
  <c r="B4363" i="8"/>
  <c r="B3959" i="8"/>
  <c r="B3076" i="8"/>
  <c r="B133" i="11"/>
  <c r="B744" i="8"/>
  <c r="B11" i="8"/>
  <c r="B2814" i="8"/>
  <c r="B3973" i="8"/>
  <c r="B3286" i="8"/>
  <c r="B975" i="8"/>
  <c r="B3250" i="8"/>
  <c r="B150" i="11"/>
  <c r="B3960" i="8"/>
  <c r="B840" i="8"/>
  <c r="B1211" i="8"/>
  <c r="B1302" i="8"/>
  <c r="B2743" i="8"/>
  <c r="B4071" i="8"/>
  <c r="B3530" i="8"/>
  <c r="B7" i="11"/>
  <c r="B2891" i="8"/>
  <c r="B908" i="8"/>
  <c r="B3826" i="8"/>
  <c r="B4299" i="8"/>
  <c r="B4057" i="8"/>
  <c r="B3767" i="8"/>
  <c r="B3055" i="8"/>
  <c r="B2663" i="8"/>
  <c r="B1830" i="8"/>
  <c r="B3591" i="8"/>
  <c r="B745" i="8"/>
  <c r="B781" i="8"/>
  <c r="B3629" i="8"/>
  <c r="B3021" i="8"/>
  <c r="B1301" i="8"/>
  <c r="B1758" i="8"/>
  <c r="B4256" i="8"/>
  <c r="B3613" i="8"/>
  <c r="B83" i="8"/>
  <c r="B2307" i="8"/>
  <c r="B4356" i="8"/>
  <c r="B4362" i="8"/>
  <c r="B3570" i="8"/>
  <c r="B821" i="8"/>
  <c r="B4275" i="8"/>
  <c r="B2291" i="8"/>
  <c r="B1245" i="8"/>
  <c r="B68" i="8"/>
  <c r="B956" i="8"/>
  <c r="B4298" i="8"/>
  <c r="B1559" i="8"/>
  <c r="B2292" i="8"/>
  <c r="B3709" i="8"/>
  <c r="B3612" i="8"/>
  <c r="B1911" i="8"/>
  <c r="B4373" i="8"/>
  <c r="B1228" i="8"/>
  <c r="B201" i="11"/>
  <c r="B3037" i="8"/>
  <c r="B41" i="11"/>
  <c r="B3689" i="8"/>
  <c r="B3152" i="8"/>
  <c r="B221" i="11"/>
  <c r="B2744" i="8"/>
  <c r="B2197" i="8"/>
  <c r="B209" i="11"/>
  <c r="B765" i="8"/>
  <c r="B3768" i="8"/>
  <c r="B3054" i="8"/>
  <c r="B119" i="11"/>
  <c r="B2989" i="8"/>
  <c r="B3671" i="8"/>
  <c r="B974" i="8"/>
  <c r="B45" i="8"/>
  <c r="B4365" i="8"/>
  <c r="B3648" i="8"/>
  <c r="B2057" i="8"/>
  <c r="B2133" i="8"/>
  <c r="B27" i="8"/>
  <c r="B3649" i="8"/>
  <c r="B1026" i="8"/>
  <c r="B2798" i="8"/>
  <c r="B4011" i="8"/>
  <c r="B3894" i="8"/>
  <c r="B2011" i="8"/>
  <c r="B3895" i="8"/>
  <c r="B4174" i="8"/>
  <c r="B2953" i="8"/>
  <c r="B3511" i="8"/>
  <c r="B2833" i="8"/>
  <c r="B3825" i="8"/>
  <c r="B168" i="11"/>
  <c r="B3136" i="8"/>
  <c r="B4297" i="8"/>
  <c r="B4364" i="8"/>
  <c r="B185" i="11"/>
  <c r="B1112" i="8"/>
  <c r="B3093" i="8"/>
  <c r="B200" i="11"/>
  <c r="B4012" i="8"/>
  <c r="B4234" i="8"/>
  <c r="B3002" i="8"/>
  <c r="B3936" i="8"/>
  <c r="B4173" i="8"/>
  <c r="B2778" i="8"/>
  <c r="B4045" i="8"/>
  <c r="B167" i="11"/>
  <c r="B326" i="8"/>
  <c r="B766" i="8"/>
  <c r="B3325" i="8"/>
  <c r="B1043" i="8"/>
  <c r="B4318" i="8"/>
  <c r="B3732" i="8"/>
  <c r="B2628" i="8"/>
  <c r="B2645" i="8"/>
  <c r="B4316" i="8"/>
  <c r="B3114" i="8"/>
  <c r="B3036" i="8"/>
  <c r="B907" i="8"/>
  <c r="B3151" i="8"/>
  <c r="B1005" i="8"/>
  <c r="B3335" i="8"/>
  <c r="B1111" i="8"/>
  <c r="B3372" i="8"/>
  <c r="B3418" i="8"/>
  <c r="B4374" i="8"/>
  <c r="B3492" i="8"/>
  <c r="B3468" i="8"/>
  <c r="B3209" i="8"/>
  <c r="B2034" i="8"/>
  <c r="B2162" i="8"/>
  <c r="B1282" i="8"/>
  <c r="B2702" i="8"/>
  <c r="B939" i="8"/>
  <c r="B880" i="8"/>
  <c r="B3394" i="8"/>
  <c r="B938" i="8"/>
  <c r="B3688" i="8"/>
  <c r="B3170" i="8"/>
  <c r="B2306" i="8"/>
  <c r="B3336" i="8"/>
  <c r="B1929" i="8"/>
  <c r="B3077" i="8"/>
  <c r="B84" i="8"/>
  <c r="B1006" i="8"/>
  <c r="B4072" i="8"/>
  <c r="B3226" i="8"/>
  <c r="B3469" i="8"/>
  <c r="B4359" i="8"/>
  <c r="B839" i="8"/>
  <c r="B3431" i="8"/>
  <c r="B3630" i="8"/>
  <c r="B1212" i="8"/>
  <c r="B1965" i="8"/>
  <c r="B990" i="8"/>
  <c r="B800" i="8"/>
  <c r="B2975" i="8"/>
  <c r="B1159" i="8"/>
  <c r="B3395" i="8"/>
  <c r="B1227" i="8"/>
  <c r="B3552" i="8"/>
  <c r="B3352" i="8"/>
  <c r="B3249" i="8"/>
  <c r="B2238" i="8"/>
  <c r="B4315" i="8"/>
  <c r="B2644" i="8"/>
  <c r="B120" i="11"/>
  <c r="B3227" i="8"/>
  <c r="B3315" i="8"/>
  <c r="B4046" i="8"/>
  <c r="B4274" i="8"/>
  <c r="B61" i="11"/>
  <c r="B3417" i="8"/>
  <c r="B3848" i="8"/>
  <c r="B3510" i="8"/>
  <c r="B4035" i="8"/>
  <c r="B1096" i="8"/>
  <c r="B1437" i="8"/>
  <c r="B1964" i="8"/>
  <c r="B879" i="8"/>
  <c r="B1452" i="8"/>
  <c r="B2952" i="8"/>
  <c r="B1283" i="8"/>
  <c r="B1137" i="8"/>
  <c r="B3571" i="8"/>
  <c r="B1084" i="8"/>
  <c r="B1129" i="8"/>
  <c r="B3285" i="8"/>
  <c r="B799" i="8"/>
  <c r="B2758" i="8"/>
  <c r="B1174" i="8"/>
  <c r="B3193" i="8"/>
  <c r="B856" i="8"/>
  <c r="B3992" i="8"/>
  <c r="B2629" i="8"/>
  <c r="B3113" i="8"/>
  <c r="B3020" i="8"/>
  <c r="B2270" i="8"/>
  <c r="B3974" i="8"/>
  <c r="B6" i="11"/>
  <c r="B3192" i="8"/>
  <c r="B3307" i="8"/>
  <c r="B3448" i="8"/>
  <c r="B3324" i="8"/>
  <c r="B3747" i="8"/>
  <c r="B1522" i="8"/>
  <c r="B4336" i="8"/>
  <c r="B3708" i="8"/>
  <c r="B3267" i="8"/>
  <c r="B1337" i="8"/>
  <c r="B3789" i="8"/>
  <c r="B2237" i="8"/>
  <c r="B1451" i="8"/>
  <c r="B3937" i="8"/>
  <c r="B2988" i="8"/>
  <c r="B3991" i="8"/>
  <c r="B3790" i="8"/>
  <c r="B1160" i="8"/>
  <c r="B2045" i="8"/>
  <c r="B2022" i="8"/>
  <c r="B3808" i="8"/>
  <c r="B3373" i="8"/>
  <c r="B3590" i="8"/>
  <c r="B4257" i="8"/>
  <c r="B3553" i="8"/>
  <c r="B4058" i="8"/>
  <c r="B1060" i="8"/>
  <c r="B3135" i="8"/>
  <c r="B3405" i="8"/>
  <c r="B348" i="8"/>
  <c r="B3670" i="8"/>
  <c r="B42" i="11"/>
  <c r="B2198" i="8"/>
  <c r="B2759" i="8"/>
  <c r="B4214" i="8"/>
  <c r="B3731" i="8"/>
  <c r="B4034" i="8"/>
  <c r="B2779" i="8"/>
  <c r="B989" i="8"/>
  <c r="B1175" i="8"/>
  <c r="B62" i="11"/>
  <c r="B3531" i="8"/>
  <c r="B3748" i="8"/>
  <c r="B4337" i="8"/>
  <c r="B1042" i="8"/>
  <c r="B3003" i="8"/>
  <c r="B2721" i="8"/>
  <c r="B2855" i="8"/>
  <c r="B2799" i="8"/>
  <c r="B4334" i="8"/>
  <c r="B1147" i="8"/>
  <c r="B2976" i="8"/>
  <c r="B3432" i="8"/>
  <c r="B2003" i="8"/>
  <c r="B893" i="8"/>
  <c r="B2023" i="8"/>
  <c r="B1136" i="8"/>
  <c r="B3169" i="8"/>
  <c r="B2915" i="8"/>
  <c r="B3807" i="8"/>
  <c r="B1338" i="8"/>
  <c r="B69" i="8"/>
  <c r="B4358" i="8"/>
  <c r="B3849" i="8"/>
  <c r="B2832" i="8"/>
  <c r="B81" i="11"/>
  <c r="B2722" i="8"/>
  <c r="B2703" i="8"/>
  <c r="B46" i="8"/>
  <c r="B4371" i="8"/>
  <c r="B2914" i="8"/>
  <c r="B925" i="8"/>
  <c r="B2662" i="8"/>
  <c r="B28" i="8"/>
  <c r="B4317" i="8"/>
  <c r="B2854" i="8"/>
  <c r="B24" i="11"/>
  <c r="B3353" i="8"/>
  <c r="B100" i="11"/>
  <c r="B1146" i="8"/>
  <c r="B3491" i="8"/>
  <c r="B3266" i="8"/>
  <c r="B1246" i="8"/>
  <c r="B2892" i="8"/>
  <c r="B2132" i="8"/>
  <c r="B2012" i="8"/>
  <c r="B4357" i="8"/>
  <c r="B1759" i="8"/>
  <c r="B4372" i="8"/>
  <c r="B3316" i="8"/>
  <c r="B1061" i="8"/>
  <c r="B210" i="11"/>
  <c r="B894" i="8"/>
  <c r="B186" i="11"/>
  <c r="B82" i="11"/>
  <c r="B12" i="8"/>
  <c r="B1521" i="8"/>
  <c r="B955" i="8"/>
  <c r="B23" i="11"/>
  <c r="B3210" i="8"/>
  <c r="B3406" i="8"/>
  <c r="B3094" i="8"/>
  <c r="B780" i="8"/>
  <c r="B4335" i="8"/>
  <c r="B822" i="8"/>
  <c r="B3308" i="8"/>
  <c r="B2161" i="8"/>
  <c r="B4235" i="8"/>
  <c r="B924" i="8"/>
  <c r="B101" i="11"/>
  <c r="B2145" i="8"/>
  <c r="B123" i="8"/>
  <c r="B249" i="8"/>
  <c r="B307" i="8"/>
  <c r="B379" i="8"/>
  <c r="B572" i="8"/>
  <c r="B417" i="8"/>
  <c r="B2146" i="8"/>
  <c r="B4037" i="8"/>
  <c r="B155" i="8"/>
  <c r="B102" i="8"/>
  <c r="B683" i="8"/>
  <c r="B573" i="8"/>
  <c r="B2058" i="8"/>
  <c r="B4375" i="8"/>
  <c r="B4360" i="8"/>
  <c r="B4304" i="8"/>
  <c r="B4338" i="8"/>
  <c r="B4361" i="8"/>
  <c r="B4340" i="8"/>
  <c r="B4320" i="8"/>
  <c r="B4353" i="8"/>
  <c r="B4329" i="8"/>
  <c r="B4366" i="8"/>
  <c r="B4300" i="8"/>
  <c r="B4328" i="8"/>
  <c r="B4341" i="8"/>
  <c r="B4310" i="8"/>
  <c r="B4342" i="8"/>
  <c r="B4324" i="8"/>
  <c r="B4321" i="8"/>
  <c r="B4346" i="8"/>
  <c r="B4265" i="8"/>
  <c r="B4378" i="8"/>
  <c r="B4368" i="8"/>
  <c r="B4349" i="8"/>
  <c r="B4302" i="8"/>
  <c r="B4339" i="8"/>
  <c r="B4351" i="8"/>
  <c r="B4330" i="8"/>
  <c r="B4343" i="8"/>
  <c r="B4376" i="8"/>
  <c r="B4322" i="8"/>
  <c r="B4305" i="8"/>
  <c r="B4352" i="8"/>
  <c r="B4303" i="8"/>
  <c r="B4309" i="8"/>
  <c r="B4294" i="8"/>
  <c r="B4347" i="8"/>
  <c r="B4307" i="8"/>
  <c r="B4313" i="8"/>
  <c r="B4319" i="8"/>
  <c r="B4377" i="8"/>
  <c r="B4348" i="8"/>
  <c r="B4345" i="8"/>
  <c r="B4327" i="8"/>
  <c r="B4323" i="8"/>
  <c r="B4325" i="8"/>
  <c r="B4367" i="8"/>
  <c r="B4354" i="8"/>
  <c r="B4301" i="8"/>
  <c r="B4369" i="8"/>
  <c r="B4308" i="8"/>
  <c r="B4344" i="8"/>
  <c r="B4326" i="8"/>
  <c r="B4272" i="8"/>
  <c r="B4350" i="8"/>
  <c r="B4331" i="8"/>
  <c r="B4293" i="8"/>
  <c r="B4311" i="8"/>
  <c r="B4312" i="8"/>
  <c r="B4332" i="8"/>
  <c r="B4074" i="8"/>
  <c r="B4277" i="8"/>
  <c r="B4280" i="8"/>
  <c r="B2873" i="8"/>
  <c r="B3976" i="8"/>
  <c r="B4239" i="8"/>
  <c r="B4281" i="8"/>
  <c r="B4284" i="8"/>
  <c r="B4236" i="8"/>
  <c r="B4059" i="8"/>
  <c r="B4259" i="8"/>
  <c r="B4036" i="8"/>
  <c r="B4282" i="8"/>
  <c r="B4175" i="8"/>
  <c r="B4263" i="8"/>
  <c r="B4258" i="8"/>
  <c r="B4216" i="8"/>
  <c r="B3975" i="8"/>
  <c r="B4286" i="8"/>
  <c r="B3809" i="8"/>
  <c r="B4269" i="8"/>
  <c r="B4260" i="8"/>
  <c r="B4285" i="8"/>
  <c r="B3827" i="8"/>
  <c r="B3850" i="8"/>
  <c r="B3938" i="8"/>
  <c r="B4073" i="8"/>
  <c r="B4262" i="8"/>
  <c r="B4013" i="8"/>
  <c r="B3961" i="8"/>
  <c r="B4047" i="8"/>
  <c r="B4287" i="8"/>
  <c r="B4276" i="8"/>
  <c r="B4261" i="8"/>
  <c r="B3791" i="8"/>
  <c r="B4268" i="8"/>
  <c r="B4283" i="8"/>
  <c r="B4264" i="8"/>
  <c r="B3317" i="8"/>
  <c r="B3950" i="8"/>
  <c r="B4237" i="8"/>
  <c r="B3896" i="8"/>
  <c r="B4278" i="8"/>
  <c r="B4014" i="8"/>
  <c r="B3863" i="8"/>
  <c r="B4245" i="8"/>
  <c r="B4217" i="8"/>
  <c r="B4254" i="8"/>
  <c r="B3921" i="8"/>
  <c r="B4266" i="8"/>
  <c r="B3908" i="8"/>
  <c r="B4253" i="8"/>
  <c r="B3993" i="8"/>
  <c r="B4267" i="8"/>
  <c r="B4288" i="8"/>
  <c r="B4270" i="8"/>
  <c r="B4291" i="8"/>
  <c r="B4292" i="8"/>
  <c r="B4271" i="8"/>
  <c r="B4290" i="8"/>
  <c r="B4289" i="8"/>
  <c r="B4223" i="8"/>
  <c r="B4244" i="8"/>
  <c r="B4241" i="8"/>
  <c r="B4243" i="8"/>
  <c r="B4248" i="8"/>
  <c r="B4242" i="8"/>
  <c r="B4221" i="8"/>
  <c r="B4222" i="8"/>
  <c r="B4246" i="8"/>
  <c r="B4238" i="8"/>
  <c r="B4247" i="8"/>
  <c r="B4225" i="8"/>
  <c r="B4224" i="8"/>
  <c r="B4240" i="8"/>
  <c r="B4199" i="8"/>
  <c r="B4249" i="8"/>
  <c r="B4231" i="8"/>
  <c r="B4230" i="8"/>
  <c r="B4251" i="8"/>
  <c r="B4232" i="8"/>
  <c r="B4229" i="8"/>
  <c r="B4252" i="8"/>
  <c r="B4250" i="8"/>
  <c r="B4211" i="8"/>
  <c r="B4212" i="8"/>
  <c r="B4181" i="8"/>
  <c r="B4200" i="8"/>
  <c r="B4201" i="8"/>
  <c r="B4227" i="8"/>
  <c r="B4219" i="8"/>
  <c r="B4185" i="8"/>
  <c r="B4204" i="8"/>
  <c r="B4226" i="8"/>
  <c r="B4178" i="8"/>
  <c r="B4203" i="8"/>
  <c r="B4197" i="8"/>
  <c r="B4218" i="8"/>
  <c r="B4180" i="8"/>
  <c r="B4186" i="8"/>
  <c r="B4202" i="8"/>
  <c r="B4205" i="8"/>
  <c r="B4220" i="8"/>
  <c r="B4206" i="8"/>
  <c r="B4198" i="8"/>
  <c r="B4179" i="8"/>
  <c r="B4228" i="8"/>
  <c r="B4187" i="8"/>
  <c r="B4188" i="8"/>
  <c r="B4207" i="8"/>
  <c r="B4208" i="8"/>
  <c r="B4210" i="8"/>
  <c r="B4209" i="8"/>
  <c r="B4159" i="8"/>
  <c r="B4165" i="8"/>
  <c r="B4195" i="8"/>
  <c r="B4168" i="8"/>
  <c r="B4166" i="8"/>
  <c r="B4170" i="8"/>
  <c r="B4085" i="8"/>
  <c r="B4160" i="8"/>
  <c r="B4169" i="8"/>
  <c r="B4183" i="8"/>
  <c r="B4167" i="8"/>
  <c r="B4163" i="8"/>
  <c r="B4048" i="8"/>
  <c r="B4192" i="8"/>
  <c r="B4196" i="8"/>
  <c r="B4189" i="8"/>
  <c r="B3962" i="8"/>
  <c r="B4164" i="8"/>
  <c r="B4194" i="8"/>
  <c r="B3994" i="8"/>
  <c r="B4162" i="8"/>
  <c r="B4182" i="8"/>
  <c r="B4184" i="8"/>
  <c r="B4171" i="8"/>
  <c r="B4193" i="8"/>
  <c r="B4177" i="8"/>
  <c r="B4190" i="8"/>
  <c r="B4060" i="8"/>
  <c r="B4161" i="8"/>
  <c r="B4176" i="8"/>
  <c r="B4158" i="8"/>
  <c r="B4084" i="8"/>
  <c r="B4083" i="8"/>
  <c r="B4101" i="8"/>
  <c r="B4119" i="8"/>
  <c r="B4105" i="8"/>
  <c r="B4106" i="8"/>
  <c r="B3978" i="8"/>
  <c r="B4125" i="8"/>
  <c r="B4050" i="8"/>
  <c r="B4049" i="8"/>
  <c r="B4016" i="8"/>
  <c r="B3951" i="8"/>
  <c r="B3996" i="8"/>
  <c r="B4124" i="8"/>
  <c r="B4143" i="8"/>
  <c r="B4140" i="8"/>
  <c r="B4142" i="8"/>
  <c r="B4080" i="8"/>
  <c r="B4064" i="8"/>
  <c r="B4144" i="8"/>
  <c r="B4075" i="8"/>
  <c r="B4076" i="8"/>
  <c r="B4141" i="8"/>
  <c r="B3953" i="8"/>
  <c r="B3977" i="8"/>
  <c r="B3964" i="8"/>
  <c r="B4038" i="8"/>
  <c r="B4145" i="8"/>
  <c r="B4081" i="8"/>
  <c r="B4051" i="8"/>
  <c r="B4091" i="8"/>
  <c r="B4122" i="8"/>
  <c r="B4090" i="8"/>
  <c r="B4139" i="8"/>
  <c r="B4017" i="8"/>
  <c r="B4089" i="8"/>
  <c r="B4123" i="8"/>
  <c r="B3963" i="8"/>
  <c r="B4092" i="8"/>
  <c r="B4095" i="8"/>
  <c r="B4062" i="8"/>
  <c r="B4102" i="8"/>
  <c r="B4094" i="8"/>
  <c r="B3952" i="8"/>
  <c r="B4107" i="8"/>
  <c r="B4039" i="8"/>
  <c r="B4120" i="8"/>
  <c r="B4103" i="8"/>
  <c r="B4104" i="8"/>
  <c r="B4082" i="8"/>
  <c r="B4079" i="8"/>
  <c r="B3995" i="8"/>
  <c r="B4015" i="8"/>
  <c r="B4093" i="8"/>
  <c r="B4061" i="8"/>
  <c r="B4121" i="8"/>
  <c r="B3979" i="8"/>
  <c r="B4134" i="8"/>
  <c r="B3942" i="8"/>
  <c r="B4063" i="8"/>
  <c r="B4150" i="8"/>
  <c r="B4127" i="8"/>
  <c r="B3943" i="8"/>
  <c r="B4040" i="8"/>
  <c r="B4146" i="8"/>
  <c r="B4112" i="8"/>
  <c r="B4131" i="8"/>
  <c r="B4148" i="8"/>
  <c r="B4108" i="8"/>
  <c r="B4115" i="8"/>
  <c r="B4113" i="8"/>
  <c r="B4129" i="8"/>
  <c r="B4109" i="8"/>
  <c r="B4133" i="8"/>
  <c r="B4052" i="8"/>
  <c r="B3997" i="8"/>
  <c r="B4155" i="8"/>
  <c r="B4152" i="8"/>
  <c r="B4116" i="8"/>
  <c r="B4147" i="8"/>
  <c r="B4128" i="8"/>
  <c r="B4151" i="8"/>
  <c r="B4153" i="8"/>
  <c r="B4132" i="8"/>
  <c r="B4154" i="8"/>
  <c r="B4111" i="8"/>
  <c r="B4130" i="8"/>
  <c r="B3965" i="8"/>
  <c r="B4110" i="8"/>
  <c r="B4149" i="8"/>
  <c r="B4077" i="8"/>
  <c r="B4068" i="8"/>
  <c r="B4069" i="8"/>
  <c r="B4138" i="8"/>
  <c r="B4097" i="8"/>
  <c r="B4114" i="8"/>
  <c r="B4126" i="8"/>
  <c r="B4135" i="8"/>
  <c r="B4100" i="8"/>
  <c r="B4118" i="8"/>
  <c r="B4099" i="8"/>
  <c r="B4078" i="8"/>
  <c r="B4157" i="8"/>
  <c r="B4137" i="8"/>
  <c r="B4156" i="8"/>
  <c r="B3966" i="8"/>
  <c r="B4136" i="8"/>
  <c r="B4087" i="8"/>
  <c r="B4117" i="8"/>
  <c r="B4041" i="8"/>
  <c r="B3851" i="8"/>
  <c r="B3998" i="8"/>
  <c r="B4096" i="8"/>
  <c r="B3980" i="8"/>
  <c r="B4086" i="8"/>
  <c r="B4018" i="8"/>
  <c r="B4088" i="8"/>
  <c r="B4098" i="8"/>
  <c r="B4008" i="8"/>
  <c r="B3984" i="8"/>
  <c r="B3985" i="8"/>
  <c r="B4021" i="8"/>
  <c r="B4001" i="8"/>
  <c r="B4032" i="8"/>
  <c r="B3986" i="8"/>
  <c r="B4023" i="8"/>
  <c r="B4067" i="8"/>
  <c r="B4025" i="8"/>
  <c r="B4065" i="8"/>
  <c r="B3983" i="8"/>
  <c r="B4000" i="8"/>
  <c r="B4024" i="8"/>
  <c r="B3944" i="8"/>
  <c r="B4002" i="8"/>
  <c r="B4030" i="8"/>
  <c r="B3989" i="8"/>
  <c r="B4003" i="8"/>
  <c r="B4042" i="8"/>
  <c r="B4026" i="8"/>
  <c r="B4004" i="8"/>
  <c r="B4055" i="8"/>
  <c r="B3968" i="8"/>
  <c r="B3982" i="8"/>
  <c r="B4054" i="8"/>
  <c r="B4022" i="8"/>
  <c r="B4053" i="8"/>
  <c r="B4005" i="8"/>
  <c r="B4066" i="8"/>
  <c r="B4031" i="8"/>
  <c r="B4019" i="8"/>
  <c r="B3981" i="8"/>
  <c r="B4020" i="8"/>
  <c r="B3999" i="8"/>
  <c r="B4043" i="8"/>
  <c r="B3970" i="8"/>
  <c r="B4009" i="8"/>
  <c r="B3969" i="8"/>
  <c r="B4027" i="8"/>
  <c r="B3988" i="8"/>
  <c r="B4007" i="8"/>
  <c r="B3967" i="8"/>
  <c r="B3987" i="8"/>
  <c r="B4029" i="8"/>
  <c r="B3945" i="8"/>
  <c r="B4006" i="8"/>
  <c r="B4028" i="8"/>
  <c r="B3971" i="8"/>
  <c r="B3925" i="8"/>
  <c r="B3912" i="8"/>
  <c r="B3902" i="8"/>
  <c r="B3926" i="8"/>
  <c r="B3933" i="8"/>
  <c r="B3954" i="8"/>
  <c r="B3828" i="8"/>
  <c r="B3957" i="8"/>
  <c r="B3934" i="8"/>
  <c r="B3897" i="8"/>
  <c r="B3922" i="8"/>
  <c r="B3880" i="8"/>
  <c r="B3939" i="8"/>
  <c r="B3792" i="8"/>
  <c r="B3810" i="8"/>
  <c r="B3946" i="8"/>
  <c r="B3909" i="8"/>
  <c r="B3864" i="8"/>
  <c r="B3941" i="8"/>
  <c r="B3881" i="8"/>
  <c r="B3940" i="8"/>
  <c r="B3868" i="8"/>
  <c r="B3900" i="8"/>
  <c r="B3948" i="8"/>
  <c r="B3911" i="8"/>
  <c r="B3924" i="8"/>
  <c r="B3932" i="8"/>
  <c r="B3913" i="8"/>
  <c r="B3923" i="8"/>
  <c r="B3949" i="8"/>
  <c r="B3956" i="8"/>
  <c r="B3910" i="8"/>
  <c r="B3901" i="8"/>
  <c r="B3947" i="8"/>
  <c r="B3955" i="8"/>
  <c r="B3927" i="8"/>
  <c r="B3852" i="8"/>
  <c r="B3860" i="8"/>
  <c r="B3928" i="8"/>
  <c r="B3884" i="8"/>
  <c r="B3904" i="8"/>
  <c r="B3930" i="8"/>
  <c r="B3917" i="8"/>
  <c r="B3903" i="8"/>
  <c r="B3931" i="8"/>
  <c r="B3929" i="8"/>
  <c r="B3889" i="8"/>
  <c r="B3886" i="8"/>
  <c r="B3893" i="8"/>
  <c r="B3885" i="8"/>
  <c r="B3907" i="8"/>
  <c r="B3838" i="8"/>
  <c r="B3872" i="8"/>
  <c r="B3854" i="8"/>
  <c r="B3869" i="8"/>
  <c r="B3858" i="8"/>
  <c r="B3882" i="8"/>
  <c r="B3914" i="8"/>
  <c r="B3853" i="8"/>
  <c r="B3859" i="8"/>
  <c r="B3870" i="8"/>
  <c r="B3906" i="8"/>
  <c r="B3899" i="8"/>
  <c r="B3887" i="8"/>
  <c r="B3871" i="8"/>
  <c r="B3915" i="8"/>
  <c r="B3905" i="8"/>
  <c r="B3892" i="8"/>
  <c r="B3883" i="8"/>
  <c r="B3855" i="8"/>
  <c r="B3857" i="8"/>
  <c r="B3888" i="8"/>
  <c r="B3916" i="8"/>
  <c r="B3898" i="8"/>
  <c r="B3875" i="8"/>
  <c r="B3890" i="8"/>
  <c r="B3891" i="8"/>
  <c r="B3873" i="8"/>
  <c r="B3874" i="8"/>
  <c r="B3865" i="8"/>
  <c r="B3867" i="8"/>
  <c r="B3866" i="8"/>
  <c r="B3845" i="8"/>
  <c r="B3856" i="8"/>
  <c r="B3844" i="8"/>
  <c r="B3846" i="8"/>
  <c r="B3878" i="8"/>
  <c r="B3879" i="8"/>
  <c r="B3877" i="8"/>
  <c r="B3834" i="8"/>
  <c r="B2633" i="8"/>
  <c r="B3822" i="8"/>
  <c r="B3820" i="8"/>
  <c r="B3819" i="8"/>
  <c r="B3839" i="8"/>
  <c r="B3829" i="8"/>
  <c r="B3800" i="8"/>
  <c r="B3832" i="8"/>
  <c r="B3837" i="8"/>
  <c r="B3805" i="8"/>
  <c r="B3816" i="8"/>
  <c r="B2895" i="8"/>
  <c r="B3817" i="8"/>
  <c r="B3835" i="8"/>
  <c r="B3795" i="8"/>
  <c r="B3831" i="8"/>
  <c r="B3818" i="8"/>
  <c r="B3840" i="8"/>
  <c r="B3797" i="8"/>
  <c r="B3813" i="8"/>
  <c r="B3796" i="8"/>
  <c r="B3812" i="8"/>
  <c r="B3836" i="8"/>
  <c r="B3803" i="8"/>
  <c r="B3814" i="8"/>
  <c r="B2668" i="8"/>
  <c r="B3794" i="8"/>
  <c r="B3793" i="8"/>
  <c r="B3270" i="8"/>
  <c r="B3815" i="8"/>
  <c r="B3830" i="8"/>
  <c r="B3594" i="8"/>
  <c r="B3798" i="8"/>
  <c r="B3802" i="8"/>
  <c r="B3341" i="8"/>
  <c r="B3811" i="8"/>
  <c r="B3833" i="8"/>
  <c r="B3692" i="8"/>
  <c r="B3801" i="8"/>
  <c r="B3799" i="8"/>
  <c r="B3843" i="8"/>
  <c r="B3821" i="8"/>
  <c r="B3588" i="8"/>
  <c r="B3403" i="8"/>
  <c r="B3841" i="8"/>
  <c r="B3786" i="8"/>
  <c r="B2294" i="8"/>
  <c r="B3804" i="8"/>
  <c r="B3787" i="8"/>
  <c r="B3823" i="8"/>
  <c r="B3842" i="8"/>
  <c r="B3779" i="8"/>
  <c r="B3095" i="8"/>
  <c r="B3616" i="8"/>
  <c r="B3438" i="8"/>
  <c r="B3445" i="8"/>
  <c r="B3620" i="8"/>
  <c r="B3587" i="8"/>
  <c r="B3634" i="8"/>
  <c r="B2990" i="8"/>
  <c r="B3560" i="8"/>
  <c r="B3082" i="8"/>
  <c r="B3078" i="8"/>
  <c r="B2980" i="8"/>
  <c r="B3138" i="8"/>
  <c r="B3622" i="8"/>
  <c r="B3597" i="8"/>
  <c r="B3253" i="8"/>
  <c r="B2648" i="8"/>
  <c r="B3486" i="8"/>
  <c r="B3444" i="8"/>
  <c r="B3409" i="8"/>
  <c r="B3499" i="8"/>
  <c r="B3713" i="8"/>
  <c r="B3435" i="8"/>
  <c r="B3451" i="8"/>
  <c r="B3520" i="8"/>
  <c r="B3710" i="8"/>
  <c r="B2994" i="8"/>
  <c r="B3686" i="8"/>
  <c r="B3519" i="8"/>
  <c r="B3174" i="8"/>
  <c r="B3471" i="8"/>
  <c r="B3291" i="8"/>
  <c r="B3506" i="8"/>
  <c r="B3140" i="8"/>
  <c r="B3646" i="8"/>
  <c r="B3474" i="8"/>
  <c r="B3441" i="8"/>
  <c r="B3042" i="8"/>
  <c r="B3632" i="8"/>
  <c r="B3773" i="8"/>
  <c r="B3701" i="8"/>
  <c r="B3463" i="8"/>
  <c r="B3484" i="8"/>
  <c r="B2725" i="8"/>
  <c r="B2664" i="8"/>
  <c r="B3566" i="8"/>
  <c r="B2919" i="8"/>
  <c r="B3700" i="8"/>
  <c r="B3056" i="8"/>
  <c r="B2936" i="8"/>
  <c r="B2745" i="8"/>
  <c r="B3623" i="8"/>
  <c r="B2748" i="8"/>
  <c r="B3337" i="8"/>
  <c r="B3619" i="8"/>
  <c r="B3752" i="8"/>
  <c r="B2981" i="8"/>
  <c r="B3462" i="8"/>
  <c r="B3557" i="8"/>
  <c r="B3339" i="8"/>
  <c r="B3514" i="8"/>
  <c r="B3497" i="8"/>
  <c r="B3247" i="8"/>
  <c r="B2272" i="8"/>
  <c r="B3318" i="8"/>
  <c r="B3695" i="8"/>
  <c r="B2271" i="8"/>
  <c r="B3410" i="8"/>
  <c r="B3319" i="8"/>
  <c r="B3461" i="8"/>
  <c r="B3522" i="8"/>
  <c r="B3544" i="8"/>
  <c r="B3473" i="8"/>
  <c r="B3443" i="8"/>
  <c r="B3171" i="8"/>
  <c r="B3715" i="8"/>
  <c r="B3577" i="8"/>
  <c r="B3518" i="8"/>
  <c r="B3232" i="8"/>
  <c r="B3399" i="8"/>
  <c r="B2800" i="8"/>
  <c r="B3716" i="8"/>
  <c r="B3269" i="8"/>
  <c r="B3696" i="8"/>
  <c r="B3450" i="8"/>
  <c r="B3504" i="8"/>
  <c r="B3005" i="8"/>
  <c r="B2724" i="8"/>
  <c r="B3744" i="8"/>
  <c r="B3714" i="8"/>
  <c r="B3761" i="8"/>
  <c r="B3398" i="8"/>
  <c r="B3635" i="8"/>
  <c r="B3675" i="8"/>
  <c r="B2916" i="8"/>
  <c r="B3172" i="8"/>
  <c r="B3685" i="8"/>
  <c r="B3079" i="8"/>
  <c r="B3039" i="8"/>
  <c r="B3501" i="8"/>
  <c r="B3429" i="8"/>
  <c r="B3485" i="8"/>
  <c r="B2858" i="8"/>
  <c r="B2296" i="8"/>
  <c r="B3756" i="8"/>
  <c r="B3602" i="8"/>
  <c r="B3287" i="8"/>
  <c r="B2836" i="8"/>
  <c r="B3452" i="8"/>
  <c r="B2874" i="8"/>
  <c r="B3759" i="8"/>
  <c r="B3776" i="8"/>
  <c r="B3408" i="8"/>
  <c r="B3556" i="8"/>
  <c r="B3190" i="8"/>
  <c r="B3460" i="8"/>
  <c r="B3472" i="8"/>
  <c r="B3735" i="8"/>
  <c r="B3651" i="8"/>
  <c r="B3726" i="8"/>
  <c r="B3375" i="8"/>
  <c r="B2632" i="8"/>
  <c r="B2707" i="8"/>
  <c r="B3783" i="8"/>
  <c r="B3610" i="8"/>
  <c r="B2705" i="8"/>
  <c r="B3550" i="8"/>
  <c r="B3760" i="8"/>
  <c r="B2631" i="8"/>
  <c r="B3563" i="8"/>
  <c r="B3719" i="8"/>
  <c r="B3328" i="8"/>
  <c r="B3157" i="8"/>
  <c r="B3542" i="8"/>
  <c r="B3311" i="8"/>
  <c r="B2835" i="8"/>
  <c r="B2747" i="8"/>
  <c r="B3041" i="8"/>
  <c r="B3356" i="8"/>
  <c r="B3535" i="8"/>
  <c r="B3706" i="8"/>
  <c r="B3684" i="8"/>
  <c r="B3396" i="8"/>
  <c r="B3559" i="8"/>
  <c r="B3674" i="8"/>
  <c r="B3733" i="8"/>
  <c r="B3480" i="8"/>
  <c r="B2780" i="8"/>
  <c r="B3650" i="8"/>
  <c r="B3738" i="8"/>
  <c r="B3604" i="8"/>
  <c r="B3230" i="8"/>
  <c r="B2726" i="8"/>
  <c r="B3593" i="8"/>
  <c r="B3624" i="8"/>
  <c r="B3060" i="8"/>
  <c r="B3739" i="8"/>
  <c r="B3727" i="8"/>
  <c r="B3764" i="8"/>
  <c r="B3698" i="8"/>
  <c r="B3572" i="8"/>
  <c r="B2708" i="8"/>
  <c r="B2834" i="8"/>
  <c r="B3228" i="8"/>
  <c r="B3407" i="8"/>
  <c r="B3745" i="8"/>
  <c r="B3757" i="8"/>
  <c r="B2762" i="8"/>
  <c r="B3354" i="8"/>
  <c r="B3454" i="8"/>
  <c r="B3097" i="8"/>
  <c r="B3702" i="8"/>
  <c r="B3268" i="8"/>
  <c r="B3711" i="8"/>
  <c r="B3697" i="8"/>
  <c r="B3758" i="8"/>
  <c r="B3006" i="8"/>
  <c r="B2666" i="8"/>
  <c r="B3211" i="8"/>
  <c r="B3436" i="8"/>
  <c r="B2856" i="8"/>
  <c r="B3644" i="8"/>
  <c r="B3677" i="8"/>
  <c r="B3456" i="8"/>
  <c r="B2816" i="8"/>
  <c r="B3639" i="8"/>
  <c r="B3340" i="8"/>
  <c r="B3523" i="8"/>
  <c r="B2760" i="8"/>
  <c r="B2958" i="8"/>
  <c r="B2992" i="8"/>
  <c r="B3754" i="8"/>
  <c r="B3749" i="8"/>
  <c r="B3565" i="8"/>
  <c r="B3583" i="8"/>
  <c r="B3753" i="8"/>
  <c r="B2634" i="8"/>
  <c r="B3742" i="8"/>
  <c r="B3213" i="8"/>
  <c r="B3561" i="8"/>
  <c r="B3525" i="8"/>
  <c r="B3638" i="8"/>
  <c r="B3600" i="8"/>
  <c r="B3641" i="8"/>
  <c r="B3655" i="8"/>
  <c r="B3581" i="8"/>
  <c r="B3558" i="8"/>
  <c r="B3458" i="8"/>
  <c r="B3377" i="8"/>
  <c r="B3769" i="8"/>
  <c r="B3665" i="8"/>
  <c r="B3640" i="8"/>
  <c r="B3543" i="8"/>
  <c r="B3617" i="8"/>
  <c r="B3741" i="8"/>
  <c r="B3668" i="8"/>
  <c r="B3326" i="8"/>
  <c r="B3633" i="8"/>
  <c r="B2938" i="8"/>
  <c r="B3564" i="8"/>
  <c r="B3058" i="8"/>
  <c r="B2647" i="8"/>
  <c r="B3721" i="8"/>
  <c r="B3494" i="8"/>
  <c r="B3636" i="8"/>
  <c r="B3718" i="8"/>
  <c r="B3357" i="8"/>
  <c r="B3778" i="8"/>
  <c r="B2293" i="8"/>
  <c r="B3723" i="8"/>
  <c r="B3096" i="8"/>
  <c r="B3153" i="8"/>
  <c r="B3582" i="8"/>
  <c r="B3118" i="8"/>
  <c r="B3271" i="8"/>
  <c r="B3059" i="8"/>
  <c r="B3442" i="8"/>
  <c r="B3214" i="8"/>
  <c r="B2956" i="8"/>
  <c r="B3608" i="8"/>
  <c r="B3681" i="8"/>
  <c r="B3025" i="8"/>
  <c r="B2937" i="8"/>
  <c r="B3631" i="8"/>
  <c r="B3722" i="8"/>
  <c r="B3750" i="8"/>
  <c r="B3397" i="8"/>
  <c r="B3606" i="8"/>
  <c r="B3512" i="8"/>
  <c r="B3141" i="8"/>
  <c r="B3694" i="8"/>
  <c r="B3725" i="8"/>
  <c r="B3568" i="8"/>
  <c r="B3507" i="8"/>
  <c r="B3422" i="8"/>
  <c r="B3626" i="8"/>
  <c r="B3666" i="8"/>
  <c r="B3173" i="8"/>
  <c r="B3495" i="8"/>
  <c r="B3289" i="8"/>
  <c r="B3618" i="8"/>
  <c r="B3734" i="8"/>
  <c r="B3419" i="8"/>
  <c r="B3355" i="8"/>
  <c r="B3516" i="8"/>
  <c r="B3040" i="8"/>
  <c r="B3580" i="8"/>
  <c r="B3737" i="8"/>
  <c r="B3024" i="8"/>
  <c r="B3657" i="8"/>
  <c r="B3765" i="8"/>
  <c r="B3586" i="8"/>
  <c r="B3777" i="8"/>
  <c r="B3595" i="8"/>
  <c r="B3658" i="8"/>
  <c r="B3625" i="8"/>
  <c r="B3004" i="8"/>
  <c r="B3312" i="8"/>
  <c r="B3175" i="8"/>
  <c r="B3743" i="8"/>
  <c r="B2894" i="8"/>
  <c r="B3736" i="8"/>
  <c r="B2297" i="8"/>
  <c r="B2977" i="8"/>
  <c r="B3440" i="8"/>
  <c r="B2646" i="8"/>
  <c r="B3705" i="8"/>
  <c r="B3433" i="8"/>
  <c r="B3554" i="8"/>
  <c r="B3656" i="8"/>
  <c r="B3534" i="8"/>
  <c r="B3673" i="8"/>
  <c r="B3717" i="8"/>
  <c r="B3532" i="8"/>
  <c r="B3676" i="8"/>
  <c r="B3546" i="8"/>
  <c r="B3659" i="8"/>
  <c r="B3252" i="8"/>
  <c r="B3596" i="8"/>
  <c r="B3775" i="8"/>
  <c r="B2993" i="8"/>
  <c r="B3541" i="8"/>
  <c r="B3662" i="8"/>
  <c r="B3678" i="8"/>
  <c r="B2667" i="8"/>
  <c r="B3528" i="8"/>
  <c r="B3423" i="8"/>
  <c r="B3762" i="8"/>
  <c r="B3400" i="8"/>
  <c r="B3784" i="8"/>
  <c r="B3022" i="8"/>
  <c r="B3290" i="8"/>
  <c r="B3255" i="8"/>
  <c r="B3654" i="8"/>
  <c r="B2781" i="8"/>
  <c r="B3229" i="8"/>
  <c r="B3500" i="8"/>
  <c r="B2727" i="8"/>
  <c r="B2917" i="8"/>
  <c r="B3720" i="8"/>
  <c r="B3358" i="8"/>
  <c r="B2837" i="8"/>
  <c r="B3585" i="8"/>
  <c r="B3116" i="8"/>
  <c r="B3672" i="8"/>
  <c r="B3682" i="8"/>
  <c r="B2978" i="8"/>
  <c r="B3453" i="8"/>
  <c r="B3536" i="8"/>
  <c r="B3038" i="8"/>
  <c r="B3329" i="8"/>
  <c r="B3637" i="8"/>
  <c r="B3420" i="8"/>
  <c r="B3434" i="8"/>
  <c r="B3703" i="8"/>
  <c r="B3455" i="8"/>
  <c r="B3781" i="8"/>
  <c r="B3155" i="8"/>
  <c r="B3479" i="8"/>
  <c r="B3457" i="8"/>
  <c r="B3763" i="8"/>
  <c r="B3691" i="8"/>
  <c r="B2918" i="8"/>
  <c r="B3751" i="8"/>
  <c r="B3780" i="8"/>
  <c r="B3327" i="8"/>
  <c r="B3755" i="8"/>
  <c r="B3555" i="8"/>
  <c r="B2957" i="8"/>
  <c r="B2630" i="8"/>
  <c r="B3482" i="8"/>
  <c r="B3098" i="8"/>
  <c r="B3621" i="8"/>
  <c r="B3771" i="8"/>
  <c r="B3549" i="8"/>
  <c r="B3627" i="8"/>
  <c r="B3663" i="8"/>
  <c r="B3197" i="8"/>
  <c r="B3615" i="8"/>
  <c r="B3524" i="8"/>
  <c r="B3645" i="8"/>
  <c r="B3475" i="8"/>
  <c r="B3212" i="8"/>
  <c r="B3578" i="8"/>
  <c r="B3642" i="8"/>
  <c r="B3115" i="8"/>
  <c r="B3643" i="8"/>
  <c r="B3598" i="8"/>
  <c r="B3378" i="8"/>
  <c r="B2802" i="8"/>
  <c r="B3008" i="8"/>
  <c r="B3774" i="8"/>
  <c r="B3496" i="8"/>
  <c r="B3026" i="8"/>
  <c r="B3483" i="8"/>
  <c r="B3117" i="8"/>
  <c r="B3575" i="8"/>
  <c r="B2815" i="8"/>
  <c r="B3513" i="8"/>
  <c r="B2723" i="8"/>
  <c r="B3498" i="8"/>
  <c r="B3693" i="8"/>
  <c r="B3562" i="8"/>
  <c r="B3195" i="8"/>
  <c r="B3196" i="8"/>
  <c r="B3667" i="8"/>
  <c r="B2954" i="8"/>
  <c r="B3476" i="8"/>
  <c r="B3376" i="8"/>
  <c r="B3421" i="8"/>
  <c r="B3310" i="8"/>
  <c r="B3652" i="8"/>
  <c r="B2803" i="8"/>
  <c r="B3782" i="8"/>
  <c r="B3704" i="8"/>
  <c r="B3579" i="8"/>
  <c r="B3573" i="8"/>
  <c r="B3545" i="8"/>
  <c r="B3502" i="8"/>
  <c r="B3680" i="8"/>
  <c r="B3567" i="8"/>
  <c r="B3137" i="8"/>
  <c r="B3607" i="8"/>
  <c r="B3592" i="8"/>
  <c r="B3139" i="8"/>
  <c r="B3099" i="8"/>
  <c r="B3526" i="8"/>
  <c r="B3537" i="8"/>
  <c r="B3517" i="8"/>
  <c r="B3081" i="8"/>
  <c r="B3740" i="8"/>
  <c r="B3785" i="8"/>
  <c r="B2704" i="8"/>
  <c r="B3194" i="8"/>
  <c r="B3470" i="8"/>
  <c r="B2859" i="8"/>
  <c r="B3428" i="8"/>
  <c r="B3446" i="8"/>
  <c r="B3772" i="8"/>
  <c r="B3374" i="8"/>
  <c r="B3309" i="8"/>
  <c r="B2955" i="8"/>
  <c r="B3664" i="8"/>
  <c r="B3493" i="8"/>
  <c r="B3574" i="8"/>
  <c r="B2817" i="8"/>
  <c r="B3527" i="8"/>
  <c r="B3119" i="8"/>
  <c r="B3609" i="8"/>
  <c r="B3515" i="8"/>
  <c r="B3603" i="8"/>
  <c r="B3660" i="8"/>
  <c r="B3439" i="8"/>
  <c r="B3080" i="8"/>
  <c r="B2877" i="8"/>
  <c r="B3488" i="8"/>
  <c r="B3584" i="8"/>
  <c r="B3547" i="8"/>
  <c r="B2665" i="8"/>
  <c r="B3477" i="8"/>
  <c r="B3503" i="8"/>
  <c r="B3272" i="8"/>
  <c r="B2893" i="8"/>
  <c r="B3724" i="8"/>
  <c r="B2897" i="8"/>
  <c r="B2308" i="8"/>
  <c r="B3231" i="8"/>
  <c r="B3023" i="8"/>
  <c r="B3712" i="8"/>
  <c r="B2761" i="8"/>
  <c r="B2875" i="8"/>
  <c r="B3370" i="8"/>
  <c r="B3489" i="8"/>
  <c r="B3599" i="8"/>
  <c r="B3156" i="8"/>
  <c r="B3481" i="8"/>
  <c r="B3576" i="8"/>
  <c r="B3437" i="8"/>
  <c r="B2782" i="8"/>
  <c r="B3690" i="8"/>
  <c r="B3746" i="8"/>
  <c r="B3508" i="8"/>
  <c r="B3215" i="8"/>
  <c r="B3548" i="8"/>
  <c r="B3411" i="8"/>
  <c r="B3601" i="8"/>
  <c r="B3057" i="8"/>
  <c r="B3288" i="8"/>
  <c r="B3533" i="8"/>
  <c r="B3699" i="8"/>
  <c r="B3478" i="8"/>
  <c r="B3770" i="8"/>
  <c r="B3728" i="8"/>
  <c r="B3254" i="8"/>
  <c r="B3653" i="8"/>
  <c r="B2649" i="8"/>
  <c r="B3683" i="8"/>
  <c r="B2876" i="8"/>
  <c r="B3538" i="8"/>
  <c r="B3466" i="8"/>
  <c r="B3459" i="8"/>
  <c r="B3154" i="8"/>
  <c r="B3415" i="8"/>
  <c r="B2783" i="8"/>
  <c r="B2979" i="8"/>
  <c r="B3729" i="8"/>
  <c r="B3605" i="8"/>
  <c r="B3679" i="8"/>
  <c r="B2746" i="8"/>
  <c r="B3661" i="8"/>
  <c r="B2991" i="8"/>
  <c r="B3007" i="8"/>
  <c r="B2763" i="8"/>
  <c r="B2801" i="8"/>
  <c r="B3251" i="8"/>
  <c r="B3614" i="8"/>
  <c r="B2706" i="8"/>
  <c r="B3350" i="8"/>
  <c r="B3487" i="8"/>
  <c r="B3322" i="8"/>
  <c r="B3505" i="8"/>
  <c r="B3283" i="8"/>
  <c r="B3465" i="8"/>
  <c r="B3464" i="8"/>
  <c r="B3521" i="8"/>
  <c r="B3539" i="8"/>
  <c r="B3540" i="8"/>
  <c r="B3164" i="8"/>
  <c r="B3412" i="8"/>
  <c r="B3293" i="8"/>
  <c r="B3292" i="8"/>
  <c r="B3087" i="8"/>
  <c r="B3330" i="8"/>
  <c r="B3277" i="8"/>
  <c r="B3359" i="8"/>
  <c r="B3294" i="8"/>
  <c r="B3218" i="8"/>
  <c r="B3414" i="8"/>
  <c r="B3389" i="8"/>
  <c r="B3401" i="8"/>
  <c r="B3234" i="8"/>
  <c r="B3275" i="8"/>
  <c r="B3366" i="8"/>
  <c r="B3257" i="8"/>
  <c r="B3261" i="8"/>
  <c r="B3304" i="8"/>
  <c r="B3402" i="8"/>
  <c r="B3368" i="8"/>
  <c r="B3390" i="8"/>
  <c r="B3425" i="8"/>
  <c r="B3049" i="8"/>
  <c r="B3246" i="8"/>
  <c r="B3203" i="8"/>
  <c r="B3239" i="8"/>
  <c r="B3256" i="8"/>
  <c r="B3345" i="8"/>
  <c r="B3241" i="8"/>
  <c r="B3332" i="8"/>
  <c r="B3221" i="8"/>
  <c r="B3236" i="8"/>
  <c r="B3202" i="8"/>
  <c r="B3348" i="8"/>
  <c r="B3281" i="8"/>
  <c r="B3200" i="8"/>
  <c r="B3180" i="8"/>
  <c r="B3383" i="8"/>
  <c r="B3349" i="8"/>
  <c r="B3029" i="8"/>
  <c r="B3302" i="8"/>
  <c r="B3262" i="8"/>
  <c r="B3305" i="8"/>
  <c r="B3235" i="8"/>
  <c r="B3424" i="8"/>
  <c r="B3296" i="8"/>
  <c r="B3334" i="8"/>
  <c r="B2959" i="8"/>
  <c r="B3379" i="8"/>
  <c r="B3278" i="8"/>
  <c r="B3343" i="8"/>
  <c r="B3392" i="8"/>
  <c r="B3279" i="8"/>
  <c r="B3344" i="8"/>
  <c r="B3333" i="8"/>
  <c r="B3184" i="8"/>
  <c r="B3273" i="8"/>
  <c r="B3301" i="8"/>
  <c r="B3380" i="8"/>
  <c r="B3362" i="8"/>
  <c r="B3365" i="8"/>
  <c r="B3360" i="8"/>
  <c r="B3240" i="8"/>
  <c r="B3384" i="8"/>
  <c r="B3321" i="8"/>
  <c r="B3205" i="8"/>
  <c r="B3364" i="8"/>
  <c r="B3216" i="8"/>
  <c r="B3426" i="8"/>
  <c r="B3217" i="8"/>
  <c r="B3233" i="8"/>
  <c r="B3181" i="8"/>
  <c r="B3386" i="8"/>
  <c r="B3276" i="8"/>
  <c r="B3413" i="8"/>
  <c r="B3297" i="8"/>
  <c r="B3427" i="8"/>
  <c r="B3259" i="8"/>
  <c r="B3385" i="8"/>
  <c r="B3280" i="8"/>
  <c r="B3159" i="8"/>
  <c r="B3303" i="8"/>
  <c r="B3369" i="8"/>
  <c r="B3295" i="8"/>
  <c r="B3388" i="8"/>
  <c r="B3245" i="8"/>
  <c r="B3361" i="8"/>
  <c r="B3264" i="8"/>
  <c r="B3282" i="8"/>
  <c r="B3065" i="8"/>
  <c r="B3274" i="8"/>
  <c r="B3387" i="8"/>
  <c r="B3300" i="8"/>
  <c r="B3331" i="8"/>
  <c r="B3391" i="8"/>
  <c r="B3367" i="8"/>
  <c r="B3342" i="8"/>
  <c r="B3320" i="8"/>
  <c r="B3083" i="8"/>
  <c r="B3258" i="8"/>
  <c r="B3346" i="8"/>
  <c r="B3263" i="8"/>
  <c r="B3298" i="8"/>
  <c r="B3260" i="8"/>
  <c r="B3204" i="8"/>
  <c r="B3199" i="8"/>
  <c r="B3238" i="8"/>
  <c r="B3010" i="8"/>
  <c r="B3313" i="8"/>
  <c r="B3201" i="8"/>
  <c r="B3363" i="8"/>
  <c r="B3381" i="8"/>
  <c r="B3347" i="8"/>
  <c r="B3237" i="8"/>
  <c r="B3382" i="8"/>
  <c r="B3299" i="8"/>
  <c r="B3069" i="8"/>
  <c r="B3223" i="8"/>
  <c r="B3224" i="8"/>
  <c r="B3243" i="8"/>
  <c r="B3244" i="8"/>
  <c r="B3242" i="8"/>
  <c r="B3222" i="8"/>
  <c r="B3206" i="8"/>
  <c r="B3207" i="8"/>
  <c r="B3105" i="8"/>
  <c r="B3142" i="8"/>
  <c r="B3179" i="8"/>
  <c r="B3100" i="8"/>
  <c r="B2878" i="8"/>
  <c r="B3106" i="8"/>
  <c r="B3088" i="8"/>
  <c r="B3027" i="8"/>
  <c r="B3126" i="8"/>
  <c r="B3068" i="8"/>
  <c r="B3161" i="8"/>
  <c r="B3045" i="8"/>
  <c r="B2982" i="8"/>
  <c r="B3189" i="8"/>
  <c r="B3061" i="8"/>
  <c r="B3062" i="8"/>
  <c r="B3122" i="8"/>
  <c r="B3107" i="8"/>
  <c r="B3086" i="8"/>
  <c r="B3160" i="8"/>
  <c r="B3101" i="8"/>
  <c r="B3125" i="8"/>
  <c r="B3033" i="8"/>
  <c r="B3011" i="8"/>
  <c r="B3145" i="8"/>
  <c r="B2940" i="8"/>
  <c r="B3220" i="8"/>
  <c r="B2983" i="8"/>
  <c r="B3127" i="8"/>
  <c r="B2997" i="8"/>
  <c r="B3047" i="8"/>
  <c r="B3158" i="8"/>
  <c r="B3063" i="8"/>
  <c r="B3085" i="8"/>
  <c r="B2996" i="8"/>
  <c r="B2995" i="8"/>
  <c r="B3102" i="8"/>
  <c r="B3183" i="8"/>
  <c r="B2939" i="8"/>
  <c r="B2960" i="8"/>
  <c r="B3032" i="8"/>
  <c r="B3177" i="8"/>
  <c r="B3121" i="8"/>
  <c r="B3176" i="8"/>
  <c r="B3044" i="8"/>
  <c r="B3198" i="8"/>
  <c r="B3144" i="8"/>
  <c r="B3147" i="8"/>
  <c r="B3043" i="8"/>
  <c r="B3031" i="8"/>
  <c r="B3108" i="8"/>
  <c r="B2961" i="8"/>
  <c r="B3162" i="8"/>
  <c r="B3208" i="8"/>
  <c r="B3064" i="8"/>
  <c r="B3123" i="8"/>
  <c r="B3128" i="8"/>
  <c r="B2941" i="8"/>
  <c r="B3143" i="8"/>
  <c r="B3066" i="8"/>
  <c r="B3046" i="8"/>
  <c r="B3048" i="8"/>
  <c r="B3009" i="8"/>
  <c r="B3028" i="8"/>
  <c r="B3067" i="8"/>
  <c r="B3148" i="8"/>
  <c r="B3163" i="8"/>
  <c r="B3124" i="8"/>
  <c r="B3084" i="8"/>
  <c r="B3182" i="8"/>
  <c r="B2984" i="8"/>
  <c r="B3103" i="8"/>
  <c r="B3188" i="8"/>
  <c r="B3030" i="8"/>
  <c r="B3219" i="8"/>
  <c r="B3149" i="8"/>
  <c r="B3146" i="8"/>
  <c r="B3104" i="8"/>
  <c r="B3178" i="8"/>
  <c r="B3089" i="8"/>
  <c r="B3120" i="8"/>
  <c r="B3130" i="8"/>
  <c r="B3165" i="8"/>
  <c r="B3131" i="8"/>
  <c r="B3186" i="8"/>
  <c r="B3109" i="8"/>
  <c r="B3132" i="8"/>
  <c r="B3166" i="8"/>
  <c r="B3111" i="8"/>
  <c r="B3167" i="8"/>
  <c r="B3090" i="8"/>
  <c r="B3129" i="8"/>
  <c r="B3073" i="8"/>
  <c r="B3091" i="8"/>
  <c r="B3110" i="8"/>
  <c r="B3074" i="8"/>
  <c r="B3187" i="8"/>
  <c r="B3133" i="8"/>
  <c r="B3185" i="8"/>
  <c r="B3150" i="8"/>
  <c r="J99" i="4" l="1"/>
  <c r="K99" i="4"/>
  <c r="B1560" i="8"/>
  <c r="B1578" i="8"/>
  <c r="B1580" i="8"/>
  <c r="B1579" i="8"/>
  <c r="B1558" i="8"/>
  <c r="Y50" i="4"/>
  <c r="Y51" i="4" s="1"/>
  <c r="Y52" i="4" s="1"/>
  <c r="Y53" i="4" s="1"/>
  <c r="Y54" i="4" s="1"/>
  <c r="Y55" i="4" s="1"/>
  <c r="Y56" i="4" s="1"/>
  <c r="Y57" i="4" s="1"/>
  <c r="Y58" i="4" s="1"/>
  <c r="Y59" i="4" s="1"/>
  <c r="Y60" i="4" s="1"/>
  <c r="Y61" i="4" s="1"/>
  <c r="Y62" i="4" s="1"/>
  <c r="Y63" i="4" s="1"/>
  <c r="Z64" i="4" l="1"/>
  <c r="B2950" i="8" l="1"/>
  <c r="B3017" i="8"/>
  <c r="B2986" i="8"/>
  <c r="B2328" i="8"/>
  <c r="B2309" i="8"/>
  <c r="B269" i="8"/>
  <c r="B494" i="8"/>
  <c r="B438" i="8"/>
  <c r="B684" i="8"/>
  <c r="B609" i="8"/>
  <c r="B909" i="8"/>
  <c r="B85" i="8"/>
  <c r="B2114" i="8"/>
  <c r="B1284" i="8"/>
  <c r="B2167" i="8"/>
  <c r="B2137" i="8"/>
  <c r="B1438" i="8"/>
  <c r="B574" i="8"/>
  <c r="B2079" i="8"/>
  <c r="B2095" i="8"/>
  <c r="B767" i="8"/>
  <c r="B1085" i="8"/>
  <c r="B823" i="8"/>
  <c r="B83" i="11"/>
  <c r="B991" i="8"/>
  <c r="B1027" i="8"/>
  <c r="B1148" i="8"/>
  <c r="B29" i="8"/>
  <c r="B631" i="8"/>
  <c r="B531" i="8"/>
  <c r="B2093" i="8"/>
  <c r="B308" i="8"/>
  <c r="B1581" i="8"/>
  <c r="B645" i="8"/>
  <c r="B47" i="8"/>
  <c r="B2166" i="8"/>
  <c r="B1130" i="8"/>
  <c r="B2094" i="8"/>
  <c r="B1213" i="8"/>
  <c r="B782" i="8"/>
  <c r="B1303" i="8"/>
  <c r="B2113" i="8"/>
  <c r="B2182" i="8"/>
  <c r="B2184" i="8"/>
  <c r="B2185" i="8"/>
  <c r="B2187" i="8"/>
  <c r="B1932" i="8"/>
  <c r="B1952" i="8"/>
  <c r="B1813" i="8"/>
  <c r="B1816" i="8"/>
  <c r="B1778" i="8"/>
  <c r="B1777" i="8"/>
  <c r="B1776" i="8"/>
  <c r="B1618" i="8"/>
  <c r="B1542" i="8"/>
  <c r="B1543" i="8"/>
  <c r="B1541" i="8"/>
  <c r="B1540" i="8"/>
  <c r="B1380" i="8"/>
  <c r="B1396" i="8"/>
  <c r="B1191" i="8"/>
  <c r="B713" i="8"/>
  <c r="B711" i="8"/>
  <c r="B710" i="8"/>
  <c r="B727" i="8"/>
  <c r="B729" i="8"/>
  <c r="B2971" i="8" l="1"/>
  <c r="B3016" i="8"/>
  <c r="B3071" i="8"/>
  <c r="B3050" i="8"/>
  <c r="B3072" i="8"/>
  <c r="B3034" i="8"/>
  <c r="B3070" i="8"/>
  <c r="B3035" i="8"/>
  <c r="B3052" i="8"/>
  <c r="B3051" i="8"/>
  <c r="B3018" i="8"/>
  <c r="B2930" i="8"/>
  <c r="B2973" i="8"/>
  <c r="B3000" i="8"/>
  <c r="B2924" i="8"/>
  <c r="B2972" i="8"/>
  <c r="B2969" i="8"/>
  <c r="B2999" i="8"/>
  <c r="B3013" i="8"/>
  <c r="B2925" i="8"/>
  <c r="B2942" i="8"/>
  <c r="B2967" i="8"/>
  <c r="B2928" i="8"/>
  <c r="B2948" i="8"/>
  <c r="B2970" i="8"/>
  <c r="B2929" i="8"/>
  <c r="B2926" i="8"/>
  <c r="B2985" i="8"/>
  <c r="B2965" i="8"/>
  <c r="B3015" i="8"/>
  <c r="B2998" i="8"/>
  <c r="B2949" i="8"/>
  <c r="B2964" i="8"/>
  <c r="B2962" i="8"/>
  <c r="B3012" i="8"/>
  <c r="B2927" i="8"/>
  <c r="B2966" i="8"/>
  <c r="B2963" i="8"/>
  <c r="B2968" i="8"/>
  <c r="B2902" i="8"/>
  <c r="B2947" i="8"/>
  <c r="B2923" i="8"/>
  <c r="B2935" i="8"/>
  <c r="B2912" i="8"/>
  <c r="B2922" i="8"/>
  <c r="B2860" i="8"/>
  <c r="B2896" i="8"/>
  <c r="B2932" i="8"/>
  <c r="B2943" i="8"/>
  <c r="B2861" i="8"/>
  <c r="B2931" i="8"/>
  <c r="B2920" i="8"/>
  <c r="B2921" i="8"/>
  <c r="B2944" i="8"/>
  <c r="B2898" i="8"/>
  <c r="B2865" i="8"/>
  <c r="B2904" i="8"/>
  <c r="B2905" i="8"/>
  <c r="B2866" i="8"/>
  <c r="B2903" i="8"/>
  <c r="B2906" i="8"/>
  <c r="B2864" i="8"/>
  <c r="B2868" i="8"/>
  <c r="B2879" i="8"/>
  <c r="B2901" i="8"/>
  <c r="B2945" i="8"/>
  <c r="B2933" i="8"/>
  <c r="B2946" i="8"/>
  <c r="B2899" i="8"/>
  <c r="B2911" i="8"/>
  <c r="B2910" i="8"/>
  <c r="B2934" i="8"/>
  <c r="B2900" i="8"/>
  <c r="B2882" i="8"/>
  <c r="B2881" i="8"/>
  <c r="B2886" i="8"/>
  <c r="B2885" i="8"/>
  <c r="B2884" i="8"/>
  <c r="B2883" i="8"/>
  <c r="B2867" i="8"/>
  <c r="B2907" i="8"/>
  <c r="B2887" i="8"/>
  <c r="B2908" i="8"/>
  <c r="B2909" i="8"/>
  <c r="B2888" i="8"/>
  <c r="B2889" i="8"/>
  <c r="B2857" i="8"/>
  <c r="B2863" i="8"/>
  <c r="B2765" i="8"/>
  <c r="B2709" i="8"/>
  <c r="B2852" i="8"/>
  <c r="B2839" i="8"/>
  <c r="B2786" i="8"/>
  <c r="B2851" i="8"/>
  <c r="B2820" i="8"/>
  <c r="B2871" i="8"/>
  <c r="B2869" i="8"/>
  <c r="B2862" i="8"/>
  <c r="B2870" i="8"/>
  <c r="B2843" i="8"/>
  <c r="B2785" i="8"/>
  <c r="B2810" i="8"/>
  <c r="B2818" i="8"/>
  <c r="B2804" i="8"/>
  <c r="B2808" i="8"/>
  <c r="B2696" i="8"/>
  <c r="B2829" i="8"/>
  <c r="B2775" i="8"/>
  <c r="B2728" i="8"/>
  <c r="B2772" i="8"/>
  <c r="B2825" i="8"/>
  <c r="B2650" i="8"/>
  <c r="B2840" i="8"/>
  <c r="B2736" i="8"/>
  <c r="B2838" i="8"/>
  <c r="B2768" i="8"/>
  <c r="B2806" i="8"/>
  <c r="B2788" i="8"/>
  <c r="B2811" i="8"/>
  <c r="B2787" i="8"/>
  <c r="B2751" i="8"/>
  <c r="B2819" i="8"/>
  <c r="B2764" i="8"/>
  <c r="B2784" i="8"/>
  <c r="B2841" i="8"/>
  <c r="B2756" i="8"/>
  <c r="B2769" i="8"/>
  <c r="B2750" i="8"/>
  <c r="B2826" i="8"/>
  <c r="B2693" i="8"/>
  <c r="B2757" i="8"/>
  <c r="B2739" i="8"/>
  <c r="B2790" i="8"/>
  <c r="B2773" i="8"/>
  <c r="B2848" i="8"/>
  <c r="B2770" i="8"/>
  <c r="B2797" i="8"/>
  <c r="B2749" i="8"/>
  <c r="B2822" i="8"/>
  <c r="B2771" i="8"/>
  <c r="B2807" i="8"/>
  <c r="B2738" i="8"/>
  <c r="B2796" i="8"/>
  <c r="B2824" i="8"/>
  <c r="B2791" i="8"/>
  <c r="B2755" i="8"/>
  <c r="B2847" i="8"/>
  <c r="B2850" i="8"/>
  <c r="B2729" i="8"/>
  <c r="B2830" i="8"/>
  <c r="B2737" i="8"/>
  <c r="B2844" i="8"/>
  <c r="B2718" i="8"/>
  <c r="B2794" i="8"/>
  <c r="B2805" i="8"/>
  <c r="B2752" i="8"/>
  <c r="B2842" i="8"/>
  <c r="B2753" i="8"/>
  <c r="B2719" i="8"/>
  <c r="B2697" i="8"/>
  <c r="B2776" i="8"/>
  <c r="B2812" i="8"/>
  <c r="B2845" i="8"/>
  <c r="B2731" i="8"/>
  <c r="B2740" i="8"/>
  <c r="B2813" i="8"/>
  <c r="B2827" i="8"/>
  <c r="B2823" i="8"/>
  <c r="B2774" i="8"/>
  <c r="B2694" i="8"/>
  <c r="B2766" i="8"/>
  <c r="B2821" i="8"/>
  <c r="B2809" i="8"/>
  <c r="B2795" i="8"/>
  <c r="B2732" i="8"/>
  <c r="B2828" i="8"/>
  <c r="B2849" i="8"/>
  <c r="B2730" i="8"/>
  <c r="B2754" i="8"/>
  <c r="B2695" i="8"/>
  <c r="B2767" i="8"/>
  <c r="B2792" i="8"/>
  <c r="B2741" i="8"/>
  <c r="B2846" i="8"/>
  <c r="B2789" i="8"/>
  <c r="B2716" i="8"/>
  <c r="B2717" i="8"/>
  <c r="B2793" i="8"/>
  <c r="B2701" i="8"/>
  <c r="B2735" i="8"/>
  <c r="B2734" i="8"/>
  <c r="B2733" i="8"/>
  <c r="B2715" i="8"/>
  <c r="B2714" i="8"/>
  <c r="B2653" i="8"/>
  <c r="B2670" i="8"/>
  <c r="B2636" i="8"/>
  <c r="B2675" i="8"/>
  <c r="B2671" i="8"/>
  <c r="B2710" i="8"/>
  <c r="B2637" i="8"/>
  <c r="B2676" i="8"/>
  <c r="B2635" i="8"/>
  <c r="B2674" i="8"/>
  <c r="B2673" i="8"/>
  <c r="B2669" i="8"/>
  <c r="B2655" i="8"/>
  <c r="B2712" i="8"/>
  <c r="B2713" i="8"/>
  <c r="B2657" i="8"/>
  <c r="B2700" i="8"/>
  <c r="B2698" i="8"/>
  <c r="B2652" i="8"/>
  <c r="B2640" i="8"/>
  <c r="B2651" i="8"/>
  <c r="B2638" i="8"/>
  <c r="B2656" i="8"/>
  <c r="B2711" i="8"/>
  <c r="B2654" i="8"/>
  <c r="B2639" i="8"/>
  <c r="B2699" i="8"/>
  <c r="B2677" i="8"/>
  <c r="B2678" i="8"/>
  <c r="B2641" i="8"/>
  <c r="B2626" i="8"/>
  <c r="B2688" i="8"/>
  <c r="B2687" i="8"/>
  <c r="B2680" i="8"/>
  <c r="B2684" i="8"/>
  <c r="B2689" i="8"/>
  <c r="B2682" i="8"/>
  <c r="B2691" i="8"/>
  <c r="B2683" i="8"/>
  <c r="B2685" i="8"/>
  <c r="B2658" i="8"/>
  <c r="B2681" i="8"/>
  <c r="B2642" i="8"/>
  <c r="B2679" i="8"/>
  <c r="B2692" i="8"/>
  <c r="B2625" i="8"/>
  <c r="B2659" i="8"/>
  <c r="B2686" i="8"/>
  <c r="B2690" i="8"/>
  <c r="B2660" i="8"/>
  <c r="B2618" i="8"/>
  <c r="B2615" i="8"/>
  <c r="B2617" i="8"/>
  <c r="B2619" i="8"/>
  <c r="B2616" i="8"/>
  <c r="B2614" i="8"/>
  <c r="B2613" i="8"/>
  <c r="B2620" i="8"/>
  <c r="B2434" i="8"/>
  <c r="B2624" i="8"/>
  <c r="B2623" i="8"/>
  <c r="B2622" i="8"/>
  <c r="B2621" i="8"/>
  <c r="B2376" i="8"/>
  <c r="B2574" i="8"/>
  <c r="B2562" i="8"/>
  <c r="B2553" i="8"/>
  <c r="B2537" i="8"/>
  <c r="B2449" i="8"/>
  <c r="B2298" i="8"/>
  <c r="B2299" i="8"/>
  <c r="B2565" i="8"/>
  <c r="B2514" i="8"/>
  <c r="B2340" i="8"/>
  <c r="B2446" i="8"/>
  <c r="B2601" i="8"/>
  <c r="B2607" i="8"/>
  <c r="B2564" i="8"/>
  <c r="B2451" i="8"/>
  <c r="B2396" i="8"/>
  <c r="B2315" i="8"/>
  <c r="B2436" i="8"/>
  <c r="B2300" i="8"/>
  <c r="B2543" i="8"/>
  <c r="B2372" i="8"/>
  <c r="B2366" i="8"/>
  <c r="B2378" i="8"/>
  <c r="B2390" i="8"/>
  <c r="B2304" i="8"/>
  <c r="B2352" i="8"/>
  <c r="B2587" i="8"/>
  <c r="B2382" i="8"/>
  <c r="B2518" i="8"/>
  <c r="B2447" i="8"/>
  <c r="B2516" i="8"/>
  <c r="B2599" i="8"/>
  <c r="B2287" i="8"/>
  <c r="B2373" i="8"/>
  <c r="B2341" i="8"/>
  <c r="B2556" i="8"/>
  <c r="B2413" i="8"/>
  <c r="B2460" i="8"/>
  <c r="B2405" i="8"/>
  <c r="B2528" i="8"/>
  <c r="B2441" i="8"/>
  <c r="B2476" i="8"/>
  <c r="B2392" i="8"/>
  <c r="B2515" i="8"/>
  <c r="B2241" i="8"/>
  <c r="B2381" i="8"/>
  <c r="B2439" i="8"/>
  <c r="B2548" i="8"/>
  <c r="B2427" i="8"/>
  <c r="B2334" i="8"/>
  <c r="B2523" i="8"/>
  <c r="B2454" i="8"/>
  <c r="B2589" i="8"/>
  <c r="B2539" i="8"/>
  <c r="B2547" i="8"/>
  <c r="B2469" i="8"/>
  <c r="B2600" i="8"/>
  <c r="B2530" i="8"/>
  <c r="B2409" i="8"/>
  <c r="B2288" i="8"/>
  <c r="B2472" i="8"/>
  <c r="B2500" i="8"/>
  <c r="B2403" i="8"/>
  <c r="B2335" i="8"/>
  <c r="B2391" i="8"/>
  <c r="B2417" i="8"/>
  <c r="B2397" i="8"/>
  <c r="B2493" i="8"/>
  <c r="B2369" i="8"/>
  <c r="B2407" i="8"/>
  <c r="B2444" i="8"/>
  <c r="B2544" i="8"/>
  <c r="B2509" i="8"/>
  <c r="B2374" i="8"/>
  <c r="B2522" i="8"/>
  <c r="B2411" i="8"/>
  <c r="B2557" i="8"/>
  <c r="B2289" i="8"/>
  <c r="B2505" i="8"/>
  <c r="B2526" i="8"/>
  <c r="B2517" i="8"/>
  <c r="B2551" i="8"/>
  <c r="B2440" i="8"/>
  <c r="B2386" i="8"/>
  <c r="B2508" i="8"/>
  <c r="B2602" i="8"/>
  <c r="B2513" i="8"/>
  <c r="B2584" i="8"/>
  <c r="B2588" i="8"/>
  <c r="B2445" i="8"/>
  <c r="B2325" i="8"/>
  <c r="B2347" i="8"/>
  <c r="B2337" i="8"/>
  <c r="B2311" i="8"/>
  <c r="B2482" i="8"/>
  <c r="B2503" i="8"/>
  <c r="B2586" i="8"/>
  <c r="B2461" i="8"/>
  <c r="B2570" i="8"/>
  <c r="B2414" i="8"/>
  <c r="B2463" i="8"/>
  <c r="B2475" i="8"/>
  <c r="B2419" i="8"/>
  <c r="B2326" i="8"/>
  <c r="B2320" i="8"/>
  <c r="B2331" i="8"/>
  <c r="B2364" i="8"/>
  <c r="B2248" i="8"/>
  <c r="B2279" i="8"/>
  <c r="B2582" i="8"/>
  <c r="B2459" i="8"/>
  <c r="B2573" i="8"/>
  <c r="B2312" i="8"/>
  <c r="B2401" i="8"/>
  <c r="B2384" i="8"/>
  <c r="B2339" i="8"/>
  <c r="B2280" i="8"/>
  <c r="B2349" i="8"/>
  <c r="B2465" i="8"/>
  <c r="B2504" i="8"/>
  <c r="B2492" i="8"/>
  <c r="B2593" i="8"/>
  <c r="B2572" i="8"/>
  <c r="B2488" i="8"/>
  <c r="B2487" i="8"/>
  <c r="B2569" i="8"/>
  <c r="B2566" i="8"/>
  <c r="B2499" i="8"/>
  <c r="B2437" i="8"/>
  <c r="B2387" i="8"/>
  <c r="B2356" i="8"/>
  <c r="B2363" i="8"/>
  <c r="B2327" i="8"/>
  <c r="B2471" i="8"/>
  <c r="B2367" i="8"/>
  <c r="B2536" i="8"/>
  <c r="B2377" i="8"/>
  <c r="B2418" i="8"/>
  <c r="B2550" i="8"/>
  <c r="B2450" i="8"/>
  <c r="B2491" i="8"/>
  <c r="B2365" i="8"/>
  <c r="B2303" i="8"/>
  <c r="B2456" i="8"/>
  <c r="B2360" i="8"/>
  <c r="B2579" i="8"/>
  <c r="B2594" i="8"/>
  <c r="B2416" i="8"/>
  <c r="B2520" i="8"/>
  <c r="B2578" i="8"/>
  <c r="B2317" i="8"/>
  <c r="B2495" i="8"/>
  <c r="B2273" i="8"/>
  <c r="B2278" i="8"/>
  <c r="B2608" i="8"/>
  <c r="B2534" i="8"/>
  <c r="B2379" i="8"/>
  <c r="B2560" i="8"/>
  <c r="B2455" i="8"/>
  <c r="B2529" i="8"/>
  <c r="B2571" i="8"/>
  <c r="B2346" i="8"/>
  <c r="B2275" i="8"/>
  <c r="B2348" i="8"/>
  <c r="B2432" i="8"/>
  <c r="B2576" i="8"/>
  <c r="B2473" i="8"/>
  <c r="B2283" i="8"/>
  <c r="B2485" i="8"/>
  <c r="B2478" i="8"/>
  <c r="B2319" i="8"/>
  <c r="B2313" i="8"/>
  <c r="B2549" i="8"/>
  <c r="B2527" i="8"/>
  <c r="B2428" i="8"/>
  <c r="B2383" i="8"/>
  <c r="B2611" i="8"/>
  <c r="B2426" i="8"/>
  <c r="B2592" i="8"/>
  <c r="B2502" i="8"/>
  <c r="B2604" i="8"/>
  <c r="B2425" i="8"/>
  <c r="B2398" i="8"/>
  <c r="B2498" i="8"/>
  <c r="B2375" i="8"/>
  <c r="B2345" i="8"/>
  <c r="B2412" i="8"/>
  <c r="B2519" i="8"/>
  <c r="B2511" i="8"/>
  <c r="B2458" i="8"/>
  <c r="B2318" i="8"/>
  <c r="B2344" i="8"/>
  <c r="B2563" i="8"/>
  <c r="B2525" i="8"/>
  <c r="B2274" i="8"/>
  <c r="B2395" i="8"/>
  <c r="B2332" i="8"/>
  <c r="B2295" i="8"/>
  <c r="B2552" i="8"/>
  <c r="B2542" i="8"/>
  <c r="B2282" i="8"/>
  <c r="B2246" i="8"/>
  <c r="B2333" i="8"/>
  <c r="B2457" i="8"/>
  <c r="B2453" i="8"/>
  <c r="B2424" i="8"/>
  <c r="B2358" i="8"/>
  <c r="B2242" i="8"/>
  <c r="B2385" i="8"/>
  <c r="B2474" i="8"/>
  <c r="B2610" i="8"/>
  <c r="B2400" i="8"/>
  <c r="B2595" i="8"/>
  <c r="B2430" i="8"/>
  <c r="B2538" i="8"/>
  <c r="B2486" i="8"/>
  <c r="B2448" i="8"/>
  <c r="B2353" i="8"/>
  <c r="B2540" i="8"/>
  <c r="B2581" i="8"/>
  <c r="B2316" i="8"/>
  <c r="B2354" i="8"/>
  <c r="B2302" i="8"/>
  <c r="B2590" i="8"/>
  <c r="B2314" i="8"/>
  <c r="B2371" i="8"/>
  <c r="B2568" i="8"/>
  <c r="B2350" i="8"/>
  <c r="B2580" i="8"/>
  <c r="B2567" i="8"/>
  <c r="B2494" i="8"/>
  <c r="B2606" i="8"/>
  <c r="B2489" i="8"/>
  <c r="B2512" i="8"/>
  <c r="B2404" i="8"/>
  <c r="B2423" i="8"/>
  <c r="B2546" i="8"/>
  <c r="B2596" i="8"/>
  <c r="B2429" i="8"/>
  <c r="B2421" i="8"/>
  <c r="B2555" i="8"/>
  <c r="B2605" i="8"/>
  <c r="B2402" i="8"/>
  <c r="B2336" i="8"/>
  <c r="B2380" i="8"/>
  <c r="B2361" i="8"/>
  <c r="B2388" i="8"/>
  <c r="B2370" i="8"/>
  <c r="B2466" i="8"/>
  <c r="B2324" i="8"/>
  <c r="B2310" i="8"/>
  <c r="B2323" i="8"/>
  <c r="B2597" i="8"/>
  <c r="B2558" i="8"/>
  <c r="B2359" i="8"/>
  <c r="B2399" i="8"/>
  <c r="B2603" i="8"/>
  <c r="B2480" i="8"/>
  <c r="B2343" i="8"/>
  <c r="B2247" i="8"/>
  <c r="B2322" i="8"/>
  <c r="B2338" i="8"/>
  <c r="B2368" i="8"/>
  <c r="B2545" i="8"/>
  <c r="B2410" i="8"/>
  <c r="B2501" i="8"/>
  <c r="B2532" i="8"/>
  <c r="B2477" i="8"/>
  <c r="B2481" i="8"/>
  <c r="B2408" i="8"/>
  <c r="B2321" i="8"/>
  <c r="B2276" i="8"/>
  <c r="B2433" i="8"/>
  <c r="B2483" i="8"/>
  <c r="B2351" i="8"/>
  <c r="B2497" i="8"/>
  <c r="B2583" i="8"/>
  <c r="B2329" i="8"/>
  <c r="B2541" i="8"/>
  <c r="B2420" i="8"/>
  <c r="B2362" i="8"/>
  <c r="B2470" i="8"/>
  <c r="B2435" i="8"/>
  <c r="B2357" i="8"/>
  <c r="B2535" i="8"/>
  <c r="B2510" i="8"/>
  <c r="B2355" i="8"/>
  <c r="B2422" i="8"/>
  <c r="B2406" i="8"/>
  <c r="B2442" i="8"/>
  <c r="B2531" i="8"/>
  <c r="B2521" i="8"/>
  <c r="B2591" i="8"/>
  <c r="B2598" i="8"/>
  <c r="B2479" i="8"/>
  <c r="B2506" i="8"/>
  <c r="B2467" i="8"/>
  <c r="B2484" i="8"/>
  <c r="B2524" i="8"/>
  <c r="B2438" i="8"/>
  <c r="B2330" i="8"/>
  <c r="B2577" i="8"/>
  <c r="B2575" i="8"/>
  <c r="B2301" i="8"/>
  <c r="B2389" i="8"/>
  <c r="B2490" i="8"/>
  <c r="B2462" i="8"/>
  <c r="B2585" i="8"/>
  <c r="B2609" i="8"/>
  <c r="B2452" i="8"/>
  <c r="B2415" i="8"/>
  <c r="B2468" i="8"/>
  <c r="B2559" i="8"/>
  <c r="B2281" i="8"/>
  <c r="B2464" i="8"/>
  <c r="B2277" i="8"/>
  <c r="B2443" i="8"/>
  <c r="B2612" i="8"/>
  <c r="B2533" i="8"/>
  <c r="B2561" i="8"/>
  <c r="B2394" i="8"/>
  <c r="B2393" i="8"/>
  <c r="B2496" i="8"/>
  <c r="B2342" i="8"/>
  <c r="B2165" i="8"/>
  <c r="B2431" i="8"/>
  <c r="B2554" i="8"/>
  <c r="B2507" i="8"/>
  <c r="B2286" i="8"/>
  <c r="B2285" i="8"/>
  <c r="B2284" i="8"/>
  <c r="B2193" i="8"/>
  <c r="B2134" i="8"/>
  <c r="B2269" i="8"/>
  <c r="B2046" i="8"/>
  <c r="B2257" i="8"/>
  <c r="B2148" i="8"/>
  <c r="B1831" i="8"/>
  <c r="B2027" i="8"/>
  <c r="B2026" i="8"/>
  <c r="B2262" i="8"/>
  <c r="B2244" i="8"/>
  <c r="B1896" i="8"/>
  <c r="B2013" i="8"/>
  <c r="B2039" i="8"/>
  <c r="B2135" i="8"/>
  <c r="B2028" i="8"/>
  <c r="B2251" i="8"/>
  <c r="B2005" i="8"/>
  <c r="B2258" i="8"/>
  <c r="B2138" i="8"/>
  <c r="B2260" i="8"/>
  <c r="B2062" i="8"/>
  <c r="B2256" i="8"/>
  <c r="B2252" i="8"/>
  <c r="B2261" i="8"/>
  <c r="B2200" i="8"/>
  <c r="B2007" i="8"/>
  <c r="B2199" i="8"/>
  <c r="B2048" i="8"/>
  <c r="B2136" i="8"/>
  <c r="B2245" i="8"/>
  <c r="B2060" i="8"/>
  <c r="B2268" i="8"/>
  <c r="B1930" i="8"/>
  <c r="B2264" i="8"/>
  <c r="B2047" i="8"/>
  <c r="B2255" i="8"/>
  <c r="B1912" i="8"/>
  <c r="B2249" i="8"/>
  <c r="B1760" i="8"/>
  <c r="B2017" i="8"/>
  <c r="B2239" i="8"/>
  <c r="B2036" i="8"/>
  <c r="B2004" i="8"/>
  <c r="B2266" i="8"/>
  <c r="B2147" i="8"/>
  <c r="B2263" i="8"/>
  <c r="B2240" i="8"/>
  <c r="B2150" i="8"/>
  <c r="B2267" i="8"/>
  <c r="B2063" i="8"/>
  <c r="B2243" i="8"/>
  <c r="B2049" i="8"/>
  <c r="B1966" i="8"/>
  <c r="B2006" i="8"/>
  <c r="B2025" i="8"/>
  <c r="B2211" i="8"/>
  <c r="B2253" i="8"/>
  <c r="B2024" i="8"/>
  <c r="B2008" i="8"/>
  <c r="B2035" i="8"/>
  <c r="B2259" i="8"/>
  <c r="B1967" i="8"/>
  <c r="B1913" i="8"/>
  <c r="B2038" i="8"/>
  <c r="B2014" i="8"/>
  <c r="B2250" i="8"/>
  <c r="B2015" i="8"/>
  <c r="B2234" i="8"/>
  <c r="B2265" i="8"/>
  <c r="B2235" i="8"/>
  <c r="B2254" i="8"/>
  <c r="B2059" i="8"/>
  <c r="B2149" i="8"/>
  <c r="B2016" i="8"/>
  <c r="B1897" i="8"/>
  <c r="B841" i="8"/>
  <c r="B1523" i="8"/>
  <c r="B2075" i="8"/>
  <c r="B250" i="8"/>
  <c r="B212" i="8"/>
  <c r="B139" i="8"/>
  <c r="B2112" i="8"/>
  <c r="B477" i="8"/>
  <c r="B1931" i="8"/>
  <c r="B1339" i="8"/>
  <c r="B1953" i="8"/>
  <c r="B2096" i="8"/>
  <c r="B2116" i="8"/>
  <c r="B2115" i="8"/>
  <c r="B692" i="8"/>
  <c r="B2037" i="8"/>
  <c r="B1007" i="8"/>
  <c r="B2164" i="8"/>
  <c r="B169" i="11"/>
  <c r="B1453" i="8"/>
  <c r="B1113" i="8"/>
  <c r="B349" i="8"/>
  <c r="B701" i="8"/>
  <c r="B801" i="8"/>
  <c r="B63" i="11"/>
  <c r="B1561" i="8"/>
  <c r="B179" i="8"/>
  <c r="B1138" i="8"/>
  <c r="B202" i="11"/>
  <c r="B43" i="11"/>
  <c r="B858" i="8"/>
  <c r="B187" i="11"/>
  <c r="B589" i="8"/>
  <c r="B25" i="11"/>
  <c r="B151" i="11"/>
  <c r="B102" i="11"/>
  <c r="B2151" i="8"/>
  <c r="B1062" i="8"/>
  <c r="B976" i="8"/>
  <c r="B1097" i="8"/>
  <c r="B1617" i="8"/>
  <c r="B1161" i="8"/>
  <c r="B134" i="11"/>
  <c r="B895" i="8"/>
  <c r="B419" i="8"/>
  <c r="B1604" i="8"/>
  <c r="B2163" i="8"/>
  <c r="B664" i="8"/>
  <c r="B926" i="8"/>
  <c r="B361" i="8"/>
  <c r="B2078" i="8"/>
  <c r="B516" i="8"/>
  <c r="B1247" i="8"/>
  <c r="B940" i="8"/>
  <c r="B1955" i="8"/>
  <c r="B328" i="8"/>
  <c r="B1229" i="8"/>
  <c r="B1322" i="8"/>
  <c r="B1779" i="8"/>
  <c r="B1044" i="8"/>
  <c r="B881" i="8"/>
  <c r="B2077" i="8"/>
  <c r="B13" i="8"/>
  <c r="B403" i="8"/>
  <c r="B2097" i="8"/>
  <c r="B8" i="11"/>
  <c r="B103" i="8"/>
  <c r="B2076" i="8"/>
  <c r="B381" i="8"/>
  <c r="B746" i="8"/>
  <c r="B460" i="8"/>
  <c r="B124" i="8"/>
  <c r="B291" i="8"/>
  <c r="B211" i="11"/>
  <c r="B1933" i="8"/>
  <c r="B957" i="8"/>
  <c r="B121" i="11"/>
  <c r="B551" i="8"/>
  <c r="B2117" i="8"/>
  <c r="B70" i="8"/>
  <c r="B1956" i="8"/>
  <c r="B194" i="8"/>
  <c r="B234" i="8"/>
  <c r="B156" i="8"/>
  <c r="B2189" i="8"/>
  <c r="B2212" i="8"/>
  <c r="B2213" i="8"/>
  <c r="B2174" i="8"/>
  <c r="B1905" i="8"/>
  <c r="B2180" i="8"/>
  <c r="B2214" i="8"/>
  <c r="B2201" i="8"/>
  <c r="B2177" i="8"/>
  <c r="B2154" i="8"/>
  <c r="B2066" i="8"/>
  <c r="B2089" i="8"/>
  <c r="B2153" i="8"/>
  <c r="B2221" i="8"/>
  <c r="B2232" i="8"/>
  <c r="B2228" i="8"/>
  <c r="B2231" i="8"/>
  <c r="B2215" i="8"/>
  <c r="B2220" i="8"/>
  <c r="B2217" i="8"/>
  <c r="B2224" i="8"/>
  <c r="B2216" i="8"/>
  <c r="B2230" i="8"/>
  <c r="B2222" i="8"/>
  <c r="B2229" i="8"/>
  <c r="B2227" i="8"/>
  <c r="B2219" i="8"/>
  <c r="B2233" i="8"/>
  <c r="B2218" i="8"/>
  <c r="B2226" i="8"/>
  <c r="B2223" i="8"/>
  <c r="B2225" i="8"/>
  <c r="B2191" i="8"/>
  <c r="B2202" i="8"/>
  <c r="B2203" i="8"/>
  <c r="B2159" i="8"/>
  <c r="B2040" i="8"/>
  <c r="B2176" i="8"/>
  <c r="B2084" i="8"/>
  <c r="B2101" i="8"/>
  <c r="B2206" i="8"/>
  <c r="B2104" i="8"/>
  <c r="B2173" i="8"/>
  <c r="B2192" i="8"/>
  <c r="B2172" i="8"/>
  <c r="B2170" i="8"/>
  <c r="B2171" i="8"/>
  <c r="B2141" i="8"/>
  <c r="B2155" i="8"/>
  <c r="B2139" i="8"/>
  <c r="B2208" i="8"/>
  <c r="B2204" i="8"/>
  <c r="B2152" i="8"/>
  <c r="B2195" i="8"/>
  <c r="B2209" i="8"/>
  <c r="B2207" i="8"/>
  <c r="B2210" i="8"/>
  <c r="B2194" i="8"/>
  <c r="B2083" i="8"/>
  <c r="B2169" i="8"/>
  <c r="B2140" i="8"/>
  <c r="B2168" i="8"/>
  <c r="B2156" i="8"/>
  <c r="B2142" i="8"/>
  <c r="B1935" i="8"/>
  <c r="B2175" i="8"/>
  <c r="B2205" i="8"/>
  <c r="B2143" i="8"/>
  <c r="B2181" i="8"/>
  <c r="B2188" i="8"/>
  <c r="B2130" i="8"/>
  <c r="B2178" i="8"/>
  <c r="B2129" i="8"/>
  <c r="B2157" i="8"/>
  <c r="B2190" i="8"/>
  <c r="B2158" i="8"/>
  <c r="B2179" i="8"/>
  <c r="B2183" i="8"/>
  <c r="B2186" i="8"/>
  <c r="B2125" i="8"/>
  <c r="B2064" i="8"/>
  <c r="B2051" i="8"/>
  <c r="B2052" i="8"/>
  <c r="B2065" i="8"/>
  <c r="B2105" i="8"/>
  <c r="B2082" i="8"/>
  <c r="B2086" i="8"/>
  <c r="B2106" i="8"/>
  <c r="B2087" i="8"/>
  <c r="B2081" i="8"/>
  <c r="B2103" i="8"/>
  <c r="B2098" i="8"/>
  <c r="B2080" i="8"/>
  <c r="B2041" i="8"/>
  <c r="B2099" i="8"/>
  <c r="B2088" i="8"/>
  <c r="B2107" i="8"/>
  <c r="B2108" i="8"/>
  <c r="B2071" i="8"/>
  <c r="B2000" i="8"/>
  <c r="B1922" i="8"/>
  <c r="B2070" i="8"/>
  <c r="B2126" i="8"/>
  <c r="B2127" i="8"/>
  <c r="B2033" i="8"/>
  <c r="B2121" i="8"/>
  <c r="B2128" i="8"/>
  <c r="B2053" i="8"/>
  <c r="B2100" i="8"/>
  <c r="B2124" i="8"/>
  <c r="B2118" i="8"/>
  <c r="B2085" i="8"/>
  <c r="B2119" i="8"/>
  <c r="B2102" i="8"/>
  <c r="B2069" i="8"/>
  <c r="B2042" i="8"/>
  <c r="B2032" i="8"/>
  <c r="B2122" i="8"/>
  <c r="B1990" i="8"/>
  <c r="B2050" i="8"/>
  <c r="B2061" i="8"/>
  <c r="B2055" i="8"/>
  <c r="B2120" i="8"/>
  <c r="B1944" i="8"/>
  <c r="B2068" i="8"/>
  <c r="B2054" i="8"/>
  <c r="B2067" i="8"/>
  <c r="B2123" i="8"/>
  <c r="B1992" i="8"/>
  <c r="B1957" i="8"/>
  <c r="B1991" i="8"/>
  <c r="B1958" i="8"/>
  <c r="B1959" i="8"/>
  <c r="B1946" i="8"/>
  <c r="B1904" i="8"/>
  <c r="B2029" i="8"/>
  <c r="B2009" i="8"/>
  <c r="B2020" i="8"/>
  <c r="B2018" i="8"/>
  <c r="B2031" i="8"/>
  <c r="B2010" i="8"/>
  <c r="B2019" i="8"/>
  <c r="B2030" i="8"/>
  <c r="B1999" i="8"/>
  <c r="B1998" i="8"/>
  <c r="B2001" i="8"/>
  <c r="B1947" i="8"/>
  <c r="B1994" i="8"/>
  <c r="B1997" i="8"/>
  <c r="B1995" i="8"/>
  <c r="B1996" i="8"/>
  <c r="B1993" i="8"/>
  <c r="B1926" i="8"/>
  <c r="B1920" i="8"/>
  <c r="B1949" i="8"/>
  <c r="B1919" i="8"/>
  <c r="B1907" i="8"/>
  <c r="B1906" i="8"/>
  <c r="B1899" i="8"/>
  <c r="B1923" i="8"/>
  <c r="B1924" i="8"/>
  <c r="B1918" i="8"/>
  <c r="B1609" i="8"/>
  <c r="B1900" i="8"/>
  <c r="B1934" i="8"/>
  <c r="B1925" i="8"/>
  <c r="B1916" i="8"/>
  <c r="B1945" i="8"/>
  <c r="B1903" i="8"/>
  <c r="B1961" i="8"/>
  <c r="B1979" i="8"/>
  <c r="B1969" i="8"/>
  <c r="B1975" i="8"/>
  <c r="B1941" i="8"/>
  <c r="B1988" i="8"/>
  <c r="B1973" i="8"/>
  <c r="B1960" i="8"/>
  <c r="B1968" i="8"/>
  <c r="B1942" i="8"/>
  <c r="B1986" i="8"/>
  <c r="B1938" i="8"/>
  <c r="B1970" i="8"/>
  <c r="B1914" i="8"/>
  <c r="B1980" i="8"/>
  <c r="B1978" i="8"/>
  <c r="B1915" i="8"/>
  <c r="B1974" i="8"/>
  <c r="B1977" i="8"/>
  <c r="B1971" i="8"/>
  <c r="B1976" i="8"/>
  <c r="B1954" i="8"/>
  <c r="B1987" i="8"/>
  <c r="B1940" i="8"/>
  <c r="B1902" i="8"/>
  <c r="B1939" i="8"/>
  <c r="B1972" i="8"/>
  <c r="B1898" i="8"/>
  <c r="B1985" i="8"/>
  <c r="B1989" i="8"/>
  <c r="B1962" i="8"/>
  <c r="B1984" i="8"/>
  <c r="B1981" i="8"/>
  <c r="B1901" i="8"/>
  <c r="B1982" i="8"/>
  <c r="B1937" i="8"/>
  <c r="B1983" i="8"/>
  <c r="B1921" i="8"/>
  <c r="B1936" i="8"/>
  <c r="B1917" i="8"/>
  <c r="B1950" i="8"/>
  <c r="B1951" i="8"/>
  <c r="B1943" i="8"/>
  <c r="B1948" i="8"/>
  <c r="B1908" i="8"/>
  <c r="B1861" i="8"/>
  <c r="B1765" i="8"/>
  <c r="B1879" i="8"/>
  <c r="B1876" i="8"/>
  <c r="B1875" i="8"/>
  <c r="B1880" i="8"/>
  <c r="B1823" i="8"/>
  <c r="B1824" i="8"/>
  <c r="B1822" i="8"/>
  <c r="B1878" i="8"/>
  <c r="B1766" i="8"/>
  <c r="B1764" i="8"/>
  <c r="B1877" i="8"/>
  <c r="B1762" i="8"/>
  <c r="B1785" i="8"/>
  <c r="B1782" i="8"/>
  <c r="B1763" i="8"/>
  <c r="B1892" i="8"/>
  <c r="B1886" i="8"/>
  <c r="B1826" i="8"/>
  <c r="B1889" i="8"/>
  <c r="B1891" i="8"/>
  <c r="B1825" i="8"/>
  <c r="B1827" i="8"/>
  <c r="B1881" i="8"/>
  <c r="B1888" i="8"/>
  <c r="B1893" i="8"/>
  <c r="B1887" i="8"/>
  <c r="B1883" i="8"/>
  <c r="B1885" i="8"/>
  <c r="B1882" i="8"/>
  <c r="B1895" i="8"/>
  <c r="B1894" i="8"/>
  <c r="B1890" i="8"/>
  <c r="B1884" i="8"/>
  <c r="B1786" i="8"/>
  <c r="B1844" i="8"/>
  <c r="B1841" i="8"/>
  <c r="B1870" i="8"/>
  <c r="B1840" i="8"/>
  <c r="B1791" i="8"/>
  <c r="B1843" i="8"/>
  <c r="B1857" i="8"/>
  <c r="B1768" i="8"/>
  <c r="B1847" i="8"/>
  <c r="B1787" i="8"/>
  <c r="B1862" i="8"/>
  <c r="B1871" i="8"/>
  <c r="B1836" i="8"/>
  <c r="B1834" i="8"/>
  <c r="B1767" i="8"/>
  <c r="B1855" i="8"/>
  <c r="B1854" i="8"/>
  <c r="B1846" i="8"/>
  <c r="B1858" i="8"/>
  <c r="B1775" i="8"/>
  <c r="B1860" i="8"/>
  <c r="B1851" i="8"/>
  <c r="B1865" i="8"/>
  <c r="B1838" i="8"/>
  <c r="B1821" i="8"/>
  <c r="B1856" i="8"/>
  <c r="B1842" i="8"/>
  <c r="B1773" i="8"/>
  <c r="B1820" i="8"/>
  <c r="B1874" i="8"/>
  <c r="B1832" i="8"/>
  <c r="B1839" i="8"/>
  <c r="B1769" i="8"/>
  <c r="B1869" i="8"/>
  <c r="B1863" i="8"/>
  <c r="B1835" i="8"/>
  <c r="B1771" i="8"/>
  <c r="B1849" i="8"/>
  <c r="B1873" i="8"/>
  <c r="B1837" i="8"/>
  <c r="B1872" i="8"/>
  <c r="B1867" i="8"/>
  <c r="B1770" i="8"/>
  <c r="B1845" i="8"/>
  <c r="B1848" i="8"/>
  <c r="B1853" i="8"/>
  <c r="B1864" i="8"/>
  <c r="B1852" i="8"/>
  <c r="B1866" i="8"/>
  <c r="B1868" i="8"/>
  <c r="B1833" i="8"/>
  <c r="B1790" i="8"/>
  <c r="B1859" i="8"/>
  <c r="B1850" i="8"/>
  <c r="B1814" i="8"/>
  <c r="B1806" i="8"/>
  <c r="B1774" i="8"/>
  <c r="B1795" i="8"/>
  <c r="B1819" i="8"/>
  <c r="B1798" i="8"/>
  <c r="B1804" i="8"/>
  <c r="B1815" i="8"/>
  <c r="B1807" i="8"/>
  <c r="B1772" i="8"/>
  <c r="B1794" i="8"/>
  <c r="B1810" i="8"/>
  <c r="B1805" i="8"/>
  <c r="B1792" i="8"/>
  <c r="B1801" i="8"/>
  <c r="B1812" i="8"/>
  <c r="B1817" i="8"/>
  <c r="B1818" i="8"/>
  <c r="B1793" i="8"/>
  <c r="B1808" i="8"/>
  <c r="B1799" i="8"/>
  <c r="B1803" i="8"/>
  <c r="B1809" i="8"/>
  <c r="B1780" i="8"/>
  <c r="B1796" i="8"/>
  <c r="B1784" i="8"/>
  <c r="B1610" i="8"/>
  <c r="B1811" i="8"/>
  <c r="B234" i="11"/>
  <c r="B1788" i="8"/>
  <c r="B1802" i="8"/>
  <c r="B1781" i="8"/>
  <c r="B1800" i="8"/>
  <c r="B1761" i="8"/>
  <c r="B1789" i="8"/>
  <c r="B1797" i="8"/>
  <c r="B1783" i="8"/>
  <c r="B1619" i="8"/>
  <c r="B1608" i="8"/>
  <c r="B229" i="11"/>
  <c r="B236" i="11"/>
  <c r="B237" i="11"/>
  <c r="B224" i="11"/>
  <c r="B235" i="11"/>
  <c r="B233" i="11"/>
  <c r="B228" i="11"/>
  <c r="B232" i="11"/>
  <c r="B230" i="11"/>
  <c r="B225" i="11"/>
  <c r="B231" i="11"/>
  <c r="B227" i="11"/>
  <c r="B222" i="11"/>
  <c r="B226" i="11"/>
  <c r="B223" i="11"/>
  <c r="B647" i="8"/>
  <c r="B1616" i="8"/>
  <c r="B12" i="11"/>
  <c r="B34" i="8"/>
  <c r="B616" i="8"/>
  <c r="B1480" i="8"/>
  <c r="B1544" i="8"/>
  <c r="B404" i="8"/>
  <c r="B71" i="8"/>
  <c r="B1525" i="8"/>
  <c r="B1291" i="8"/>
  <c r="B479" i="8"/>
  <c r="B142" i="8"/>
  <c r="B15" i="8"/>
  <c r="B731" i="8"/>
  <c r="B1010" i="8"/>
  <c r="B1568" i="8"/>
  <c r="B190" i="11"/>
  <c r="B911" i="8"/>
  <c r="B1100" i="8"/>
  <c r="B293" i="8"/>
  <c r="B362" i="8"/>
  <c r="B590" i="8"/>
  <c r="B1141" i="8"/>
  <c r="B1565" i="8"/>
  <c r="B592" i="8"/>
  <c r="B784" i="8"/>
  <c r="B1341" i="8"/>
  <c r="B1249" i="8"/>
  <c r="B769" i="8"/>
  <c r="B534" i="8"/>
  <c r="B104" i="11"/>
  <c r="B579" i="8"/>
  <c r="B577" i="8"/>
  <c r="B1444" i="8"/>
  <c r="B650" i="8"/>
  <c r="B1325" i="8"/>
  <c r="B1570" i="8"/>
  <c r="B64" i="11"/>
  <c r="B235" i="8"/>
  <c r="B1531" i="8"/>
  <c r="B181" i="8"/>
  <c r="B1429" i="8"/>
  <c r="B329" i="8"/>
  <c r="B213" i="8"/>
  <c r="B686" i="8"/>
  <c r="B1533" i="8"/>
  <c r="B480" i="8"/>
  <c r="B1516" i="8"/>
  <c r="B1446" i="8"/>
  <c r="B1569" i="8"/>
  <c r="B313" i="8"/>
  <c r="B16" i="8"/>
  <c r="B611" i="8"/>
  <c r="B1550" i="8"/>
  <c r="B1576" i="8"/>
  <c r="B1646" i="8"/>
  <c r="B1705" i="8"/>
  <c r="B1712" i="8"/>
  <c r="B1683" i="8"/>
  <c r="B1677" i="8"/>
  <c r="B1645" i="8"/>
  <c r="B84" i="11"/>
  <c r="B1750" i="8"/>
  <c r="B802" i="8"/>
  <c r="B1682" i="8"/>
  <c r="B1752" i="8"/>
  <c r="B1614" i="8"/>
  <c r="B1648" i="8"/>
  <c r="B1661" i="8"/>
  <c r="B1678" i="8"/>
  <c r="B1698" i="8"/>
  <c r="B1139" i="8"/>
  <c r="B1572" i="8"/>
  <c r="B1643" i="8"/>
  <c r="B1660" i="8"/>
  <c r="B1737" i="8"/>
  <c r="B1693" i="8"/>
  <c r="B1717" i="8"/>
  <c r="B26" i="11"/>
  <c r="B1701" i="8"/>
  <c r="B1638" i="8"/>
  <c r="B1658" i="8"/>
  <c r="B1754" i="8"/>
  <c r="B1162" i="8"/>
  <c r="B1751" i="8"/>
  <c r="B1681" i="8"/>
  <c r="B1756" i="8"/>
  <c r="B1613" i="8"/>
  <c r="B1691" i="8"/>
  <c r="B1684" i="8"/>
  <c r="B1721" i="8"/>
  <c r="B1632" i="8"/>
  <c r="B1654" i="8"/>
  <c r="B203" i="11"/>
  <c r="B1736" i="8"/>
  <c r="B1593" i="8"/>
  <c r="B1673" i="8"/>
  <c r="B1666" i="8"/>
  <c r="B1612" i="8"/>
  <c r="B1587" i="8"/>
  <c r="B927" i="8"/>
  <c r="B1454" i="8"/>
  <c r="B1131" i="8"/>
  <c r="B1340" i="8"/>
  <c r="B747" i="8"/>
  <c r="B1230" i="8"/>
  <c r="B1644" i="8"/>
  <c r="B1636" i="8"/>
  <c r="B1668" i="8"/>
  <c r="B1585" i="8"/>
  <c r="B1651" i="8"/>
  <c r="B1738" i="8"/>
  <c r="B1703" i="8"/>
  <c r="B1744" i="8"/>
  <c r="B1626" i="8"/>
  <c r="B212" i="11"/>
  <c r="B1669" i="8"/>
  <c r="B1741" i="8"/>
  <c r="B1086" i="8"/>
  <c r="B910" i="8"/>
  <c r="B1710" i="8"/>
  <c r="B1653" i="8"/>
  <c r="B1664" i="8"/>
  <c r="B1711" i="8"/>
  <c r="B1749" i="8"/>
  <c r="B1623" i="8"/>
  <c r="B1675" i="8"/>
  <c r="B1755" i="8"/>
  <c r="B1753" i="8"/>
  <c r="B1690" i="8"/>
  <c r="B1679" i="8"/>
  <c r="B977" i="8"/>
  <c r="B1286" i="8"/>
  <c r="B1628" i="8"/>
  <c r="B1735" i="8"/>
  <c r="B1063" i="8"/>
  <c r="B44" i="11"/>
  <c r="B1714" i="8"/>
  <c r="B1745" i="8"/>
  <c r="B1680" i="8"/>
  <c r="B1687" i="8"/>
  <c r="B1624" i="8"/>
  <c r="B1657" i="8"/>
  <c r="B1713" i="8"/>
  <c r="B1551" i="8"/>
  <c r="B1571" i="8"/>
  <c r="B1716" i="8"/>
  <c r="B1028" i="8"/>
  <c r="B1634" i="8"/>
  <c r="B1647" i="8"/>
  <c r="B1652" i="8"/>
  <c r="B1586" i="8"/>
  <c r="B1665" i="8"/>
  <c r="B1548" i="8"/>
  <c r="B1743" i="8"/>
  <c r="B103" i="11"/>
  <c r="B1676" i="8"/>
  <c r="B1686" i="8"/>
  <c r="B1729" i="8"/>
  <c r="B1740" i="8"/>
  <c r="B1114" i="8"/>
  <c r="B1667" i="8"/>
  <c r="B1546" i="8"/>
  <c r="B1524" i="8"/>
  <c r="B1553" i="8"/>
  <c r="B1633" i="8"/>
  <c r="B1702" i="8"/>
  <c r="B1606" i="8"/>
  <c r="B1621" i="8"/>
  <c r="B1008" i="8"/>
  <c r="B1720" i="8"/>
  <c r="B1554" i="8"/>
  <c r="B1730" i="8"/>
  <c r="B1725" i="8"/>
  <c r="B1700" i="8"/>
  <c r="B1591" i="8"/>
  <c r="B958" i="8"/>
  <c r="B1694" i="8"/>
  <c r="B783" i="8"/>
  <c r="B1695" i="8"/>
  <c r="B1630" i="8"/>
  <c r="B1637" i="8"/>
  <c r="B1734" i="8"/>
  <c r="B9" i="11"/>
  <c r="B171" i="11"/>
  <c r="B1552" i="8"/>
  <c r="B1748" i="8"/>
  <c r="B1672" i="8"/>
  <c r="B1631" i="8"/>
  <c r="B842" i="8"/>
  <c r="B1635" i="8"/>
  <c r="B1733" i="8"/>
  <c r="B122" i="11"/>
  <c r="B1723" i="8"/>
  <c r="B1323" i="8"/>
  <c r="B1304" i="8"/>
  <c r="B1689" i="8"/>
  <c r="B1728" i="8"/>
  <c r="B859" i="8"/>
  <c r="B1685" i="8"/>
  <c r="B1718" i="8"/>
  <c r="B1045" i="8"/>
  <c r="B1149" i="8"/>
  <c r="B1087" i="8"/>
  <c r="B1615" i="8"/>
  <c r="B1547" i="8"/>
  <c r="B1739" i="8"/>
  <c r="B1656" i="8"/>
  <c r="B1704" i="8"/>
  <c r="B1674" i="8"/>
  <c r="B1625" i="8"/>
  <c r="B1214" i="8"/>
  <c r="B1150" i="8"/>
  <c r="B1583" i="8"/>
  <c r="B1663" i="8"/>
  <c r="B1696" i="8"/>
  <c r="B1697" i="8"/>
  <c r="B1731" i="8"/>
  <c r="B1699" i="8"/>
  <c r="B188" i="11"/>
  <c r="B1722" i="8"/>
  <c r="B1629" i="8"/>
  <c r="B1607" i="8"/>
  <c r="B1641" i="8"/>
  <c r="B1732" i="8"/>
  <c r="B1640" i="8"/>
  <c r="B1662" i="8"/>
  <c r="B1724" i="8"/>
  <c r="B1655" i="8"/>
  <c r="B843" i="8"/>
  <c r="B1589" i="8"/>
  <c r="B1592" i="8"/>
  <c r="B1707" i="8"/>
  <c r="B45" i="11"/>
  <c r="B1727" i="8"/>
  <c r="B152" i="11"/>
  <c r="B1649" i="8"/>
  <c r="B1642" i="8"/>
  <c r="B1620" i="8"/>
  <c r="B1582" i="8"/>
  <c r="B896" i="8"/>
  <c r="B1622" i="8"/>
  <c r="B1639" i="8"/>
  <c r="B1747" i="8"/>
  <c r="B1627" i="8"/>
  <c r="B1545" i="8"/>
  <c r="B1248" i="8"/>
  <c r="B135" i="11"/>
  <c r="B1671" i="8"/>
  <c r="B1650" i="8"/>
  <c r="B941" i="8"/>
  <c r="B1285" i="8"/>
  <c r="B1098" i="8"/>
  <c r="B1726" i="8"/>
  <c r="B882" i="8"/>
  <c r="B992" i="8"/>
  <c r="B1692" i="8"/>
  <c r="B1659" i="8"/>
  <c r="B1742" i="8"/>
  <c r="B1757" i="8"/>
  <c r="B1590" i="8"/>
  <c r="B1439" i="8"/>
  <c r="B1584" i="8"/>
  <c r="B768" i="8"/>
  <c r="B1715" i="8"/>
  <c r="B1708" i="8"/>
  <c r="B1706" i="8"/>
  <c r="B1719" i="8"/>
  <c r="B1746" i="8"/>
  <c r="B1688" i="8"/>
  <c r="B1709" i="8"/>
  <c r="B170" i="11"/>
  <c r="B824" i="8"/>
  <c r="B1670" i="8"/>
  <c r="B1605" i="8"/>
  <c r="B213" i="11"/>
  <c r="B123" i="11"/>
  <c r="B883" i="8"/>
  <c r="B1324" i="8"/>
  <c r="B702" i="8"/>
  <c r="B1555" i="8"/>
  <c r="B350" i="8"/>
  <c r="B86" i="8"/>
  <c r="B517" i="8"/>
  <c r="B1566" i="8"/>
  <c r="B363" i="8"/>
  <c r="B14" i="8"/>
  <c r="B825" i="8"/>
  <c r="B1528" i="8"/>
  <c r="B1530" i="8"/>
  <c r="B803" i="8"/>
  <c r="B1529" i="8"/>
  <c r="B1441" i="8"/>
  <c r="B1215" i="8"/>
  <c r="B533" i="8"/>
  <c r="B1009" i="8"/>
  <c r="B575" i="8"/>
  <c r="B104" i="8"/>
  <c r="B292" i="8"/>
  <c r="B1442" i="8"/>
  <c r="B860" i="8"/>
  <c r="B1445" i="8"/>
  <c r="B928" i="8"/>
  <c r="B382" i="8"/>
  <c r="B1064" i="8"/>
  <c r="B420" i="8"/>
  <c r="B462" i="8"/>
  <c r="B633" i="8"/>
  <c r="B195" i="8"/>
  <c r="B1140" i="8"/>
  <c r="B236" i="8"/>
  <c r="B153" i="11"/>
  <c r="B1573" i="8"/>
  <c r="B65" i="11"/>
  <c r="B1564" i="8"/>
  <c r="B72" i="8"/>
  <c r="B421" i="8"/>
  <c r="B552" i="8"/>
  <c r="B685" i="8"/>
  <c r="B141" i="8"/>
  <c r="B10" i="11"/>
  <c r="B942" i="8"/>
  <c r="B1046" i="8"/>
  <c r="B1478" i="8"/>
  <c r="B1231" i="8"/>
  <c r="B439" i="8"/>
  <c r="B1132" i="8"/>
  <c r="B126" i="8"/>
  <c r="B309" i="8"/>
  <c r="B632" i="8"/>
  <c r="B1527" i="8"/>
  <c r="B180" i="8"/>
  <c r="B1563" i="8"/>
  <c r="B532" i="8"/>
  <c r="B959" i="8"/>
  <c r="B993" i="8"/>
  <c r="B1549" i="8"/>
  <c r="B31" i="8"/>
  <c r="B252" i="8"/>
  <c r="B518" i="8"/>
  <c r="B251" i="8"/>
  <c r="B1455" i="8"/>
  <c r="B1588" i="8"/>
  <c r="B591" i="8"/>
  <c r="B1526" i="8"/>
  <c r="B125" i="8"/>
  <c r="B1163" i="8"/>
  <c r="B978" i="8"/>
  <c r="B90" i="8"/>
  <c r="B1342" i="8"/>
  <c r="B1462" i="8"/>
  <c r="B1479" i="8"/>
  <c r="B576" i="8"/>
  <c r="B646" i="8"/>
  <c r="B1443" i="8"/>
  <c r="B140" i="8"/>
  <c r="B703" i="8"/>
  <c r="B27" i="11"/>
  <c r="B157" i="8"/>
  <c r="B610" i="8"/>
  <c r="B270" i="8"/>
  <c r="B189" i="11"/>
  <c r="B89" i="8"/>
  <c r="B668" i="8"/>
  <c r="B255" i="8"/>
  <c r="B205" i="11"/>
  <c r="B1534" i="8"/>
  <c r="B694" i="8"/>
  <c r="B897" i="8"/>
  <c r="B312" i="8"/>
  <c r="B331" i="8"/>
  <c r="B1515" i="8"/>
  <c r="B693" i="8"/>
  <c r="B204" i="11"/>
  <c r="B108" i="8"/>
  <c r="B844" i="8"/>
  <c r="B1514" i="8"/>
  <c r="B271" i="8"/>
  <c r="B748" i="8"/>
  <c r="B158" i="8"/>
  <c r="B405" i="8"/>
  <c r="B666" i="8"/>
  <c r="B1029" i="8"/>
  <c r="B46" i="11"/>
  <c r="B1532" i="8"/>
  <c r="B520" i="8"/>
  <c r="B50" i="8"/>
  <c r="B30" i="8"/>
  <c r="B383" i="8"/>
  <c r="B136" i="11"/>
  <c r="B1254" i="8"/>
  <c r="B66" i="11"/>
  <c r="B85" i="11"/>
  <c r="B553" i="8"/>
  <c r="B440" i="8"/>
  <c r="B18" i="8"/>
  <c r="B861" i="8"/>
  <c r="B1567" i="8"/>
  <c r="B1562" i="8"/>
  <c r="B49" i="8"/>
  <c r="B1305" i="8"/>
  <c r="B1099" i="8"/>
  <c r="B665" i="8"/>
  <c r="B497" i="8"/>
  <c r="B310" i="8"/>
  <c r="B478" i="8"/>
  <c r="B48" i="8"/>
  <c r="B495" i="8"/>
  <c r="B496" i="8"/>
  <c r="B461" i="8"/>
  <c r="B669" i="8"/>
  <c r="B1288" i="8"/>
  <c r="B884" i="8"/>
  <c r="B1519" i="8"/>
  <c r="B105" i="8"/>
  <c r="B330" i="8"/>
  <c r="B87" i="8"/>
  <c r="B196" i="8"/>
  <c r="B214" i="8"/>
  <c r="B1115" i="8"/>
  <c r="B1517" i="8"/>
  <c r="B1539" i="8"/>
  <c r="B1577" i="8"/>
  <c r="B1537" i="8"/>
  <c r="B1556" i="8"/>
  <c r="B1435" i="8"/>
  <c r="B1600" i="8"/>
  <c r="B1596" i="8"/>
  <c r="B1598" i="8"/>
  <c r="B1603" i="8"/>
  <c r="B1602" i="8"/>
  <c r="B1574" i="8"/>
  <c r="B1594" i="8"/>
  <c r="B1538" i="8"/>
  <c r="B1518" i="8"/>
  <c r="B1557" i="8"/>
  <c r="B1595" i="8"/>
  <c r="B1536" i="8"/>
  <c r="B1599" i="8"/>
  <c r="B1575" i="8"/>
  <c r="B1597" i="8"/>
  <c r="B1601" i="8"/>
  <c r="B1535" i="8"/>
  <c r="B1430" i="8"/>
  <c r="B1431" i="8"/>
  <c r="B1502" i="8"/>
  <c r="B1501" i="8"/>
  <c r="B1508" i="8"/>
  <c r="B1511" i="8"/>
  <c r="B1504" i="8"/>
  <c r="B1497" i="8"/>
  <c r="B1509" i="8"/>
  <c r="B1498" i="8"/>
  <c r="B1481" i="8"/>
  <c r="B1490" i="8"/>
  <c r="B1513" i="8"/>
  <c r="B1484" i="8"/>
  <c r="B1506" i="8"/>
  <c r="B1505" i="8"/>
  <c r="B1482" i="8"/>
  <c r="B1495" i="8"/>
  <c r="B1488" i="8"/>
  <c r="B1486" i="8"/>
  <c r="B1496" i="8"/>
  <c r="B1491" i="8"/>
  <c r="B1494" i="8"/>
  <c r="B1510" i="8"/>
  <c r="B1512" i="8"/>
  <c r="B1483" i="8"/>
  <c r="B1499" i="8"/>
  <c r="B1507" i="8"/>
  <c r="B1489" i="8"/>
  <c r="B1503" i="8"/>
  <c r="B1485" i="8"/>
  <c r="B1493" i="8"/>
  <c r="B1487" i="8"/>
  <c r="B1500" i="8"/>
  <c r="B1492" i="8"/>
  <c r="B1433" i="8"/>
  <c r="B1384" i="8"/>
  <c r="B1469" i="8"/>
  <c r="B1464" i="8"/>
  <c r="B1458" i="8"/>
  <c r="B1474" i="8"/>
  <c r="B1467" i="8"/>
  <c r="B1471" i="8"/>
  <c r="B1466" i="8"/>
  <c r="B1460" i="8"/>
  <c r="B1457" i="8"/>
  <c r="B1448" i="8"/>
  <c r="B1447" i="8"/>
  <c r="B1477" i="8"/>
  <c r="B979" i="8"/>
  <c r="B86" i="11"/>
  <c r="B1195" i="8"/>
  <c r="B214" i="11"/>
  <c r="B1468" i="8"/>
  <c r="B172" i="11"/>
  <c r="B1473" i="8"/>
  <c r="B826" i="8"/>
  <c r="B28" i="11"/>
  <c r="B1419" i="8"/>
  <c r="B785" i="8"/>
  <c r="B1463" i="8"/>
  <c r="B749" i="8"/>
  <c r="B1459" i="8"/>
  <c r="B1465" i="8"/>
  <c r="B943" i="8"/>
  <c r="B1306" i="8"/>
  <c r="B929" i="8"/>
  <c r="B1065" i="8"/>
  <c r="B1456" i="8"/>
  <c r="B732" i="8"/>
  <c r="B11" i="11"/>
  <c r="B1472" i="8"/>
  <c r="B105" i="11"/>
  <c r="B1116" i="8"/>
  <c r="B1133" i="8"/>
  <c r="B1470" i="8"/>
  <c r="B912" i="8"/>
  <c r="B364" i="8"/>
  <c r="B648" i="8"/>
  <c r="B1440" i="8"/>
  <c r="B194" i="11"/>
  <c r="B1423" i="8"/>
  <c r="B1421" i="8"/>
  <c r="B408" i="8"/>
  <c r="B1182" i="8"/>
  <c r="B237" i="8"/>
  <c r="B197" i="8"/>
  <c r="B384" i="8"/>
  <c r="B1449" i="8"/>
  <c r="B406" i="8"/>
  <c r="B159" i="8"/>
  <c r="B1253" i="8"/>
  <c r="B441" i="8"/>
  <c r="B667" i="8"/>
  <c r="B1343" i="8"/>
  <c r="B32" i="8"/>
  <c r="B215" i="8"/>
  <c r="B1310" i="8"/>
  <c r="B1476" i="8"/>
  <c r="B274" i="8"/>
  <c r="B154" i="11"/>
  <c r="B1420" i="8"/>
  <c r="B311" i="8"/>
  <c r="B294" i="8"/>
  <c r="B1164" i="8"/>
  <c r="B464" i="8"/>
  <c r="B1425" i="8"/>
  <c r="B1327" i="8"/>
  <c r="B1047" i="8"/>
  <c r="B1427" i="8"/>
  <c r="B1328" i="8"/>
  <c r="B73" i="8"/>
  <c r="B1424" i="8"/>
  <c r="B651" i="8"/>
  <c r="B1251" i="8"/>
  <c r="B422" i="8"/>
  <c r="B52" i="8"/>
  <c r="B407" i="8"/>
  <c r="B1216" i="8"/>
  <c r="B272" i="8"/>
  <c r="B1426" i="8"/>
  <c r="B1461" i="8"/>
  <c r="B124" i="11"/>
  <c r="B554" i="8"/>
  <c r="B106" i="8"/>
  <c r="B1475" i="8"/>
  <c r="B1250" i="8"/>
  <c r="B1287" i="8"/>
  <c r="B1428" i="8"/>
  <c r="B1329" i="8"/>
  <c r="B182" i="8"/>
  <c r="B1151" i="8"/>
  <c r="B898" i="8"/>
  <c r="B88" i="8"/>
  <c r="B1232" i="8"/>
  <c r="B463" i="8"/>
  <c r="B1422" i="8"/>
  <c r="B634" i="8"/>
  <c r="B612" i="8"/>
  <c r="B994" i="8"/>
  <c r="B137" i="11"/>
  <c r="B519" i="8"/>
  <c r="B960" i="8"/>
  <c r="B770" i="8"/>
  <c r="B127" i="8"/>
  <c r="B253" i="8"/>
  <c r="B1088" i="8"/>
  <c r="B1030" i="8"/>
  <c r="B1436" i="8"/>
  <c r="B1434" i="8"/>
  <c r="B1432" i="8"/>
  <c r="B1224" i="8"/>
  <c r="B1169" i="8"/>
  <c r="B506" i="8"/>
  <c r="B302" i="8"/>
  <c r="B672" i="8"/>
  <c r="B1414" i="8"/>
  <c r="B1259" i="8"/>
  <c r="B1351" i="8"/>
  <c r="B1255" i="8"/>
  <c r="B1333" i="8"/>
  <c r="B1332" i="8"/>
  <c r="B1330" i="8"/>
  <c r="B1094" i="8"/>
  <c r="B1331" i="8"/>
  <c r="B1262" i="8"/>
  <c r="B1373" i="8"/>
  <c r="B1381" i="8"/>
  <c r="B1296" i="8"/>
  <c r="B1312" i="8"/>
  <c r="B1297" i="8"/>
  <c r="B1415" i="8"/>
  <c r="B1406" i="8"/>
  <c r="B1408" i="8"/>
  <c r="B1391" i="8"/>
  <c r="B1369" i="8"/>
  <c r="B1274" i="8"/>
  <c r="B1410" i="8"/>
  <c r="B1387" i="8"/>
  <c r="B1275" i="8"/>
  <c r="B1220" i="8"/>
  <c r="B1218" i="8"/>
  <c r="B1348" i="8"/>
  <c r="B316" i="8"/>
  <c r="B1294" i="8"/>
  <c r="B1358" i="8"/>
  <c r="B219" i="8"/>
  <c r="B1171" i="8"/>
  <c r="B525" i="8"/>
  <c r="B1117" i="8"/>
  <c r="B133" i="8"/>
  <c r="B1279" i="8"/>
  <c r="B1347" i="8"/>
  <c r="B1394" i="8"/>
  <c r="B1378" i="8"/>
  <c r="B1357" i="8"/>
  <c r="B482" i="8"/>
  <c r="B805" i="8"/>
  <c r="B593" i="8"/>
  <c r="B1252" i="8"/>
  <c r="B1402" i="8"/>
  <c r="B1309" i="8"/>
  <c r="B1386" i="8"/>
  <c r="B1364" i="8"/>
  <c r="B1198" i="8"/>
  <c r="B613" i="8"/>
  <c r="B541" i="8"/>
  <c r="B771" i="8"/>
  <c r="B635" i="8"/>
  <c r="B1238" i="8"/>
  <c r="B1361" i="8"/>
  <c r="B1278" i="8"/>
  <c r="B1311" i="8"/>
  <c r="B1345" i="8"/>
  <c r="B1315" i="8"/>
  <c r="B1397" i="8"/>
  <c r="B1353" i="8"/>
  <c r="B1362" i="8"/>
  <c r="B198" i="8"/>
  <c r="B1237" i="8"/>
  <c r="B1336" i="8"/>
  <c r="B1352" i="8"/>
  <c r="B42" i="8"/>
  <c r="B1299" i="8"/>
  <c r="B1293" i="8"/>
  <c r="B1374" i="8"/>
  <c r="B1272" i="8"/>
  <c r="B1407" i="8"/>
  <c r="B1298" i="8"/>
  <c r="B1379" i="8"/>
  <c r="B1326" i="8"/>
  <c r="B1314" i="8"/>
  <c r="B1393" i="8"/>
  <c r="B1375" i="8"/>
  <c r="B1370" i="8"/>
  <c r="B1367" i="8"/>
  <c r="B1389" i="8"/>
  <c r="B1320" i="8"/>
  <c r="B1409" i="8"/>
  <c r="B1217" i="8"/>
  <c r="B1185" i="8"/>
  <c r="B1400" i="8"/>
  <c r="B1321" i="8"/>
  <c r="B1346" i="8"/>
  <c r="B1335" i="8"/>
  <c r="B1388" i="8"/>
  <c r="B1392" i="8"/>
  <c r="B1307" i="8"/>
  <c r="B1277" i="8"/>
  <c r="B1366" i="8"/>
  <c r="B1235" i="8"/>
  <c r="B1316" i="8"/>
  <c r="B1221" i="8"/>
  <c r="B1356" i="8"/>
  <c r="B1376" i="8"/>
  <c r="B1413" i="8"/>
  <c r="B1234" i="8"/>
  <c r="B1354" i="8"/>
  <c r="B1349" i="8"/>
  <c r="B1308" i="8"/>
  <c r="B1412" i="8"/>
  <c r="B1417" i="8"/>
  <c r="B1317" i="8"/>
  <c r="B1355" i="8"/>
  <c r="B1395" i="8"/>
  <c r="B1184" i="8"/>
  <c r="B1295" i="8"/>
  <c r="B1290" i="8"/>
  <c r="B1385" i="8"/>
  <c r="B1399" i="8"/>
  <c r="B1313" i="8"/>
  <c r="B1276" i="8"/>
  <c r="B1319" i="8"/>
  <c r="B1377" i="8"/>
  <c r="B1201" i="8"/>
  <c r="B1383" i="8"/>
  <c r="B1371" i="8"/>
  <c r="B1183" i="8"/>
  <c r="B1273" i="8"/>
  <c r="B1344" i="8"/>
  <c r="B1416" i="8"/>
  <c r="B1405" i="8"/>
  <c r="B1411" i="8"/>
  <c r="B1368" i="8"/>
  <c r="B1365" i="8"/>
  <c r="B1372" i="8"/>
  <c r="B1289" i="8"/>
  <c r="B1233" i="8"/>
  <c r="B1382" i="8"/>
  <c r="B1170" i="8"/>
  <c r="B1292" i="8"/>
  <c r="B1199" i="8"/>
  <c r="B1359" i="8"/>
  <c r="B1363" i="8"/>
  <c r="B1219" i="8"/>
  <c r="B423" i="8"/>
  <c r="B1334" i="8"/>
  <c r="B1418" i="8"/>
  <c r="B1350" i="8"/>
  <c r="B216" i="8"/>
  <c r="B78" i="8"/>
  <c r="B107" i="8"/>
  <c r="B594" i="8"/>
  <c r="B442" i="8"/>
  <c r="B335" i="8"/>
  <c r="B1196" i="8"/>
  <c r="B333" i="8"/>
  <c r="B465" i="8"/>
  <c r="B300" i="8"/>
  <c r="B218" i="8"/>
  <c r="B1236" i="8"/>
  <c r="B1318" i="8"/>
  <c r="B1390" i="8"/>
  <c r="B1401" i="8"/>
  <c r="B639" i="8"/>
  <c r="B51" i="8"/>
  <c r="B352" i="8"/>
  <c r="B144" i="8"/>
  <c r="B1256" i="8"/>
  <c r="B1404" i="8"/>
  <c r="B1197" i="8"/>
  <c r="B1403" i="8"/>
  <c r="B1200" i="8"/>
  <c r="B1398" i="8"/>
  <c r="B1270" i="8"/>
  <c r="B1269" i="8"/>
  <c r="B1268" i="8"/>
  <c r="B1266" i="8"/>
  <c r="B1265" i="8"/>
  <c r="B1261" i="8"/>
  <c r="B279" i="8"/>
  <c r="B1258" i="8"/>
  <c r="B1267" i="8"/>
  <c r="B1260" i="8"/>
  <c r="B1271" i="8"/>
  <c r="B358" i="8"/>
  <c r="B95" i="11"/>
  <c r="B1257" i="8"/>
  <c r="B391" i="8"/>
  <c r="B1243" i="8"/>
  <c r="B23" i="8"/>
  <c r="B338" i="8"/>
  <c r="B1222" i="8"/>
  <c r="B1242" i="8"/>
  <c r="B1202" i="8"/>
  <c r="B1263" i="8"/>
  <c r="B1223" i="8"/>
  <c r="B1239" i="8"/>
  <c r="B1264" i="8"/>
  <c r="B1240" i="8"/>
  <c r="B1225" i="8"/>
  <c r="B1241" i="8"/>
  <c r="B281" i="8"/>
  <c r="B368" i="8"/>
  <c r="B1205" i="8"/>
  <c r="B1210" i="8"/>
  <c r="B1203" i="8"/>
  <c r="B1206" i="8"/>
  <c r="B1172" i="8"/>
  <c r="B1209" i="8"/>
  <c r="B1208" i="8"/>
  <c r="B1204" i="8"/>
  <c r="B1207" i="8"/>
  <c r="B1188" i="8"/>
  <c r="B1187" i="8"/>
  <c r="B61" i="8"/>
  <c r="B116" i="8"/>
  <c r="B642" i="8"/>
  <c r="B687" i="8"/>
  <c r="B146" i="11"/>
  <c r="B1186" i="8"/>
  <c r="B720" i="8"/>
  <c r="B599" i="8"/>
  <c r="B145" i="8"/>
  <c r="B206" i="11"/>
  <c r="B627" i="8"/>
  <c r="B321" i="8"/>
  <c r="B340" i="8"/>
  <c r="B601" i="8"/>
  <c r="B620" i="8"/>
  <c r="B542" i="8"/>
  <c r="B538" i="8"/>
  <c r="B935" i="8"/>
  <c r="B108" i="11"/>
  <c r="B670" i="8"/>
  <c r="B426" i="8"/>
  <c r="B1075" i="8"/>
  <c r="B54" i="8"/>
  <c r="B353" i="8"/>
  <c r="B172" i="8"/>
  <c r="B1021" i="8"/>
  <c r="B566" i="8"/>
  <c r="B678" i="8"/>
  <c r="B487" i="8"/>
  <c r="B322" i="8"/>
  <c r="B431" i="8"/>
  <c r="B115" i="8"/>
  <c r="B470" i="8"/>
  <c r="B92" i="8"/>
  <c r="B652" i="8"/>
  <c r="B1014" i="8"/>
  <c r="B637" i="8"/>
  <c r="B413" i="8"/>
  <c r="B320" i="8"/>
  <c r="B169" i="8"/>
  <c r="B25" i="8"/>
  <c r="B278" i="8"/>
  <c r="B654" i="8"/>
  <c r="B134" i="8"/>
  <c r="B523" i="8"/>
  <c r="B559" i="8"/>
  <c r="B1157" i="8"/>
  <c r="B37" i="8"/>
  <c r="B583" i="8"/>
  <c r="B619" i="8"/>
  <c r="B373" i="8"/>
  <c r="B359" i="8"/>
  <c r="B682" i="8"/>
  <c r="B484" i="8"/>
  <c r="B1167" i="8"/>
  <c r="B162" i="8"/>
  <c r="B149" i="8"/>
  <c r="B829" i="8"/>
  <c r="B524" i="8"/>
  <c r="B21" i="8"/>
  <c r="B148" i="8"/>
  <c r="B569" i="8"/>
  <c r="B168" i="8"/>
  <c r="B91" i="8"/>
  <c r="B22" i="8"/>
  <c r="B298" i="8"/>
  <c r="B502" i="8"/>
  <c r="B597" i="8"/>
  <c r="B640" i="8"/>
  <c r="B504" i="8"/>
  <c r="B147" i="8"/>
  <c r="B277" i="8"/>
  <c r="B617" i="8"/>
  <c r="B261" i="8"/>
  <c r="B568" i="8"/>
  <c r="B59" i="8"/>
  <c r="B314" i="8"/>
  <c r="B636" i="8"/>
  <c r="B20" i="8"/>
  <c r="B130" i="8"/>
  <c r="B241" i="8"/>
  <c r="B357" i="8"/>
  <c r="B257" i="8"/>
  <c r="B580" i="8"/>
  <c r="B201" i="8"/>
  <c r="B653" i="8"/>
  <c r="B563" i="8"/>
  <c r="B1020" i="8"/>
  <c r="B410" i="8"/>
  <c r="B118" i="8"/>
  <c r="B615" i="8"/>
  <c r="B165" i="8"/>
  <c r="B500" i="8"/>
  <c r="B375" i="8"/>
  <c r="B393" i="8"/>
  <c r="B318" i="8"/>
  <c r="B680" i="8"/>
  <c r="B561" i="8"/>
  <c r="B392" i="8"/>
  <c r="B740" i="8"/>
  <c r="B195" i="11"/>
  <c r="B560" i="8"/>
  <c r="B204" i="8"/>
  <c r="B299" i="8"/>
  <c r="B200" i="8"/>
  <c r="B346" i="8"/>
  <c r="B79" i="8"/>
  <c r="B112" i="8"/>
  <c r="B141" i="11"/>
  <c r="B53" i="8"/>
  <c r="B224" i="8"/>
  <c r="B221" i="8"/>
  <c r="B175" i="11"/>
  <c r="B185" i="8"/>
  <c r="B1154" i="8"/>
  <c r="B170" i="8"/>
  <c r="B323" i="8"/>
  <c r="B301" i="8"/>
  <c r="B339" i="8"/>
  <c r="B389" i="8"/>
  <c r="B1082" i="8"/>
  <c r="B243" i="8"/>
  <c r="B398" i="8"/>
  <c r="B507" i="8"/>
  <c r="B657" i="8"/>
  <c r="B96" i="8"/>
  <c r="B280" i="8"/>
  <c r="B286" i="8"/>
  <c r="B658" i="8"/>
  <c r="B450" i="8"/>
  <c r="B188" i="8"/>
  <c r="B319" i="8"/>
  <c r="B161" i="11"/>
  <c r="B596" i="8"/>
  <c r="B387" i="8"/>
  <c r="B260" i="8"/>
  <c r="B114" i="8"/>
  <c r="B555" i="8"/>
  <c r="B522" i="8"/>
  <c r="B56" i="8"/>
  <c r="B19" i="8"/>
  <c r="B164" i="8"/>
  <c r="B220" i="8"/>
  <c r="B446" i="8"/>
  <c r="B793" i="8"/>
  <c r="B556" i="8"/>
  <c r="B920" i="8"/>
  <c r="B944" i="8"/>
  <c r="B38" i="8"/>
  <c r="B254" i="8"/>
  <c r="B967" i="8"/>
  <c r="B240" i="8"/>
  <c r="B315" i="8"/>
  <c r="B536" i="8"/>
  <c r="B655" i="8"/>
  <c r="B9" i="8"/>
  <c r="B244" i="8"/>
  <c r="B369" i="8"/>
  <c r="B1057" i="8"/>
  <c r="B444" i="8"/>
  <c r="B466" i="8"/>
  <c r="B111" i="8"/>
  <c r="B385" i="8"/>
  <c r="B676" i="8"/>
  <c r="B332" i="8"/>
  <c r="B424" i="8"/>
  <c r="B259" i="8"/>
  <c r="B337" i="8"/>
  <c r="B40" i="8"/>
  <c r="B581" i="8"/>
  <c r="B725" i="8"/>
  <c r="B82" i="8"/>
  <c r="B656" i="8"/>
  <c r="B145" i="11"/>
  <c r="B521" i="8"/>
  <c r="B595" i="8"/>
  <c r="B57" i="8"/>
  <c r="B983" i="8"/>
  <c r="B996" i="8"/>
  <c r="B166" i="8"/>
  <c r="B425" i="8"/>
  <c r="B57" i="11"/>
  <c r="B468" i="8"/>
  <c r="B503" i="8"/>
  <c r="B167" i="8"/>
  <c r="B388" i="8"/>
  <c r="B558" i="8"/>
  <c r="B970" i="8"/>
  <c r="B427" i="8"/>
  <c r="B336" i="8"/>
  <c r="B445" i="8"/>
  <c r="B34" i="11"/>
  <c r="B671" i="8"/>
  <c r="B677" i="8"/>
  <c r="B485" i="8"/>
  <c r="B412" i="8"/>
  <c r="B355" i="8"/>
  <c r="B539" i="8"/>
  <c r="B17" i="8"/>
  <c r="B386" i="8"/>
  <c r="B98" i="8"/>
  <c r="B564" i="8"/>
  <c r="B35" i="8"/>
  <c r="B396" i="8"/>
  <c r="B33" i="8"/>
  <c r="B1178" i="8"/>
  <c r="B448" i="8"/>
  <c r="B73" i="11"/>
  <c r="B1165" i="8"/>
  <c r="B582" i="8"/>
  <c r="B1013" i="8"/>
  <c r="B93" i="8"/>
  <c r="B129" i="8"/>
  <c r="B296" i="8"/>
  <c r="B146" i="8"/>
  <c r="B443" i="8"/>
  <c r="B110" i="8"/>
  <c r="B508" i="8"/>
  <c r="B156" i="11"/>
  <c r="B791" i="8"/>
  <c r="B751" i="8"/>
  <c r="B1176" i="8"/>
  <c r="B106" i="11"/>
  <c r="B794" i="8"/>
  <c r="B736" i="8"/>
  <c r="B1066" i="8"/>
  <c r="B1055" i="8"/>
  <c r="B1069" i="8"/>
  <c r="B1000" i="8"/>
  <c r="B753" i="8"/>
  <c r="B792" i="8"/>
  <c r="B1031" i="8"/>
  <c r="B1095" i="8"/>
  <c r="B117" i="11"/>
  <c r="B1074" i="8"/>
  <c r="B33" i="11"/>
  <c r="B68" i="11"/>
  <c r="B1092" i="8"/>
  <c r="B904" i="8"/>
  <c r="B812" i="8"/>
  <c r="B775" i="8"/>
  <c r="B53" i="11"/>
  <c r="B1037" i="8"/>
  <c r="B922" i="8"/>
  <c r="B1038" i="8"/>
  <c r="B735" i="8"/>
  <c r="B809" i="8"/>
  <c r="B876" i="8"/>
  <c r="B165" i="11"/>
  <c r="B1012" i="8"/>
  <c r="B116" i="11"/>
  <c r="B971" i="8"/>
  <c r="B52" i="11"/>
  <c r="B737" i="8"/>
  <c r="B827" i="8"/>
  <c r="B178" i="11"/>
  <c r="B1143" i="8"/>
  <c r="B886" i="8"/>
  <c r="B1056" i="8"/>
  <c r="B192" i="11"/>
  <c r="B934" i="8"/>
  <c r="B14" i="11"/>
  <c r="B834" i="8"/>
  <c r="B1076" i="8"/>
  <c r="B963" i="8"/>
  <c r="B49" i="11"/>
  <c r="B142" i="11"/>
  <c r="B759" i="8"/>
  <c r="B849" i="8"/>
  <c r="B862" i="8"/>
  <c r="B218" i="11"/>
  <c r="B877" i="8"/>
  <c r="B207" i="11"/>
  <c r="B69" i="11"/>
  <c r="B774" i="8"/>
  <c r="B1105" i="8"/>
  <c r="B115" i="11"/>
  <c r="B831" i="8"/>
  <c r="B107" i="11"/>
  <c r="B932" i="8"/>
  <c r="B1032" i="8"/>
  <c r="B763" i="8"/>
  <c r="B1181" i="8"/>
  <c r="B1106" i="8"/>
  <c r="B1123" i="8"/>
  <c r="B847" i="8"/>
  <c r="B1054" i="8"/>
  <c r="B815" i="8"/>
  <c r="B964" i="8"/>
  <c r="B951" i="8"/>
  <c r="B125" i="11"/>
  <c r="B752" i="8"/>
  <c r="B864" i="8"/>
  <c r="B1156" i="8"/>
  <c r="B1124" i="8"/>
  <c r="B1102" i="8"/>
  <c r="B1189" i="8"/>
  <c r="B1035" i="8"/>
  <c r="B1122" i="8"/>
  <c r="B75" i="11"/>
  <c r="B986" i="8"/>
  <c r="B777" i="8"/>
  <c r="B734" i="8"/>
  <c r="B174" i="11"/>
  <c r="B985" i="8"/>
  <c r="B1107" i="8"/>
  <c r="B32" i="11"/>
  <c r="B968" i="8"/>
  <c r="B1011" i="8"/>
  <c r="B948" i="8"/>
  <c r="B4" i="11"/>
  <c r="B1128" i="8"/>
  <c r="B962" i="8"/>
  <c r="B1078" i="8"/>
  <c r="B1003" i="8"/>
  <c r="B160" i="11"/>
  <c r="B158" i="11"/>
  <c r="B874" i="8"/>
  <c r="B1081" i="8"/>
  <c r="B38" i="11"/>
  <c r="B891" i="8"/>
  <c r="B112" i="11"/>
  <c r="B890" i="8"/>
  <c r="B1126" i="8"/>
  <c r="B788" i="8"/>
  <c r="B216" i="11"/>
  <c r="B995" i="8"/>
  <c r="B919" i="8"/>
  <c r="B756" i="8"/>
  <c r="B1015" i="8"/>
  <c r="B914" i="8"/>
  <c r="B1002" i="8"/>
  <c r="B872" i="8"/>
  <c r="B1134" i="8"/>
  <c r="B90" i="11"/>
  <c r="B67" i="11"/>
  <c r="B816" i="8"/>
  <c r="B96" i="11"/>
  <c r="B755" i="8"/>
  <c r="B159" i="11"/>
  <c r="B1192" i="8"/>
  <c r="B193" i="11"/>
  <c r="B70" i="11"/>
  <c r="B1080" i="8"/>
  <c r="B220" i="11"/>
  <c r="B198" i="11"/>
  <c r="B1103" i="8"/>
  <c r="B143" i="11"/>
  <c r="B31" i="11"/>
  <c r="B182" i="11"/>
  <c r="B87" i="11"/>
  <c r="B215" i="11"/>
  <c r="B899" i="8"/>
  <c r="B999" i="8"/>
  <c r="B902" i="8"/>
  <c r="B1040" i="8"/>
  <c r="B1071" i="8"/>
  <c r="B1068" i="8"/>
  <c r="B1120" i="8"/>
  <c r="B138" i="11"/>
  <c r="B39" i="11"/>
  <c r="B997" i="8"/>
  <c r="B1180" i="8"/>
  <c r="B1127" i="8"/>
  <c r="B47" i="11"/>
  <c r="B806" i="8"/>
  <c r="B1051" i="8"/>
  <c r="B37" i="11"/>
  <c r="B851" i="8"/>
  <c r="B1070" i="8"/>
  <c r="B1023" i="8"/>
  <c r="B1039" i="8"/>
  <c r="B946" i="8"/>
  <c r="B35" i="11"/>
  <c r="B819" i="8"/>
  <c r="B139" i="11"/>
  <c r="B130" i="11"/>
  <c r="B58" i="11"/>
  <c r="B778" i="8"/>
  <c r="B797" i="8"/>
  <c r="B852" i="8"/>
  <c r="B162" i="11"/>
  <c r="B795" i="8"/>
  <c r="B163" i="11"/>
  <c r="B945" i="8"/>
  <c r="B961" i="8"/>
  <c r="B94" i="11"/>
  <c r="B750" i="8"/>
  <c r="B853" i="8"/>
  <c r="B1108" i="8"/>
  <c r="B848" i="8"/>
  <c r="B933" i="8"/>
  <c r="B832" i="8"/>
  <c r="B885" i="8"/>
  <c r="B1194" i="8"/>
  <c r="B733" i="8"/>
  <c r="B1017" i="8"/>
  <c r="B887" i="8"/>
  <c r="B177" i="11"/>
  <c r="B126" i="11"/>
  <c r="B866" i="8"/>
  <c r="B1072" i="8"/>
  <c r="B1073" i="8"/>
  <c r="B1125" i="8"/>
  <c r="B741" i="8"/>
  <c r="B147" i="11"/>
  <c r="B1109" i="8"/>
  <c r="B738" i="8"/>
  <c r="B758" i="8"/>
  <c r="B1089" i="8"/>
  <c r="B873" i="8"/>
  <c r="B810" i="8"/>
  <c r="B59" i="11"/>
  <c r="B1091" i="8"/>
  <c r="B965" i="8"/>
  <c r="B1144" i="8"/>
  <c r="B1193" i="8"/>
  <c r="B984" i="8"/>
  <c r="B1053" i="8"/>
  <c r="B1049" i="8"/>
  <c r="B181" i="11"/>
  <c r="B675" i="8"/>
  <c r="B273" i="8"/>
  <c r="B97" i="11"/>
  <c r="B183" i="8"/>
  <c r="B76" i="11"/>
  <c r="B937" i="8"/>
  <c r="B19" i="11"/>
  <c r="B900" i="8"/>
  <c r="B1052" i="8"/>
  <c r="B772" i="8"/>
  <c r="B981" i="8"/>
  <c r="B833" i="8"/>
  <c r="B972" i="8"/>
  <c r="B1079" i="8"/>
  <c r="B1036" i="8"/>
  <c r="B21" i="11"/>
  <c r="B366" i="8"/>
  <c r="B543" i="8"/>
  <c r="B1033" i="8"/>
  <c r="B449" i="8"/>
  <c r="B71" i="11"/>
  <c r="B1152" i="8"/>
  <c r="B867" i="8"/>
  <c r="B889" i="8"/>
  <c r="B931" i="8"/>
  <c r="B966" i="8"/>
  <c r="B905" i="8"/>
  <c r="B144" i="11"/>
  <c r="B196" i="11"/>
  <c r="B830" i="8"/>
  <c r="B157" i="11"/>
  <c r="B1104" i="8"/>
  <c r="B1118" i="8"/>
  <c r="B1101" i="8"/>
  <c r="B36" i="11"/>
  <c r="B854" i="8"/>
  <c r="B1018" i="8"/>
  <c r="B179" i="11"/>
  <c r="B197" i="11"/>
  <c r="B760" i="8"/>
  <c r="B276" i="8"/>
  <c r="B77" i="8"/>
  <c r="B51" i="11"/>
  <c r="B786" i="8"/>
  <c r="B217" i="11"/>
  <c r="B297" i="8"/>
  <c r="B1179" i="8"/>
  <c r="B199" i="8"/>
  <c r="B807" i="8"/>
  <c r="B982" i="8"/>
  <c r="B1135" i="8"/>
  <c r="B950" i="8"/>
  <c r="B1034" i="8"/>
  <c r="B1166" i="8"/>
  <c r="B173" i="11"/>
  <c r="B761" i="8"/>
  <c r="B869" i="8"/>
  <c r="B219" i="11"/>
  <c r="B140" i="11"/>
  <c r="B93" i="11"/>
  <c r="B127" i="11"/>
  <c r="B817" i="8"/>
  <c r="B1142" i="8"/>
  <c r="B191" i="11"/>
  <c r="B739" i="8"/>
  <c r="B79" i="11"/>
  <c r="B936" i="8"/>
  <c r="B903" i="8"/>
  <c r="B1090" i="8"/>
  <c r="B1190" i="8"/>
  <c r="B111" i="11"/>
  <c r="B917" i="8"/>
  <c r="B845" i="8"/>
  <c r="B15" i="11"/>
  <c r="B161" i="8"/>
  <c r="B600" i="8"/>
  <c r="B614" i="8"/>
  <c r="B562" i="8"/>
  <c r="B390" i="8"/>
  <c r="B1168" i="8"/>
  <c r="B429" i="8"/>
  <c r="B114" i="11"/>
  <c r="B557" i="8"/>
  <c r="B505" i="8"/>
  <c r="B55" i="11"/>
  <c r="B1119" i="8"/>
  <c r="B1050" i="8"/>
  <c r="B987" i="8"/>
  <c r="B773" i="8"/>
  <c r="B29" i="11"/>
  <c r="B176" i="11"/>
  <c r="B1093" i="8"/>
  <c r="B13" i="11"/>
  <c r="B953" i="8"/>
  <c r="B113" i="11"/>
  <c r="B875" i="8"/>
  <c r="B776" i="8"/>
  <c r="B813" i="8"/>
  <c r="B846" i="8"/>
  <c r="B1022" i="8"/>
  <c r="B757" i="8"/>
  <c r="B814" i="8"/>
  <c r="B754" i="8"/>
  <c r="B54" i="11"/>
  <c r="B17" i="11"/>
  <c r="B317" i="8"/>
  <c r="B372" i="8"/>
  <c r="B947" i="8"/>
  <c r="B540" i="8"/>
  <c r="B129" i="11"/>
  <c r="B202" i="8"/>
  <c r="B72" i="11"/>
  <c r="B89" i="11"/>
  <c r="B183" i="11"/>
  <c r="B1153" i="8"/>
  <c r="B836" i="8"/>
  <c r="B16" i="11"/>
  <c r="B828" i="8"/>
  <c r="B969" i="8"/>
  <c r="B913" i="8"/>
  <c r="B901" i="8"/>
  <c r="B1177" i="8"/>
  <c r="B1121" i="8"/>
  <c r="B870" i="8"/>
  <c r="B74" i="11"/>
  <c r="B48" i="11"/>
  <c r="B868" i="8"/>
  <c r="B155" i="11"/>
  <c r="B1155" i="8"/>
  <c r="B850" i="8"/>
  <c r="B865" i="8"/>
  <c r="B98" i="11"/>
  <c r="B58" i="8"/>
  <c r="B742" i="8"/>
  <c r="B835" i="8"/>
  <c r="B128" i="11"/>
  <c r="B916" i="8"/>
  <c r="B30" i="11"/>
  <c r="B91" i="11"/>
  <c r="B128" i="8"/>
  <c r="B88" i="11"/>
  <c r="B921" i="8"/>
  <c r="B837" i="8"/>
  <c r="B949" i="8"/>
  <c r="B818" i="8"/>
  <c r="B888" i="8"/>
  <c r="B952" i="8"/>
  <c r="B1016" i="8"/>
  <c r="B50" i="11"/>
  <c r="B258" i="8"/>
  <c r="B239" i="8"/>
  <c r="B1058" i="8"/>
  <c r="B863" i="8"/>
  <c r="B92" i="11"/>
  <c r="B789" i="8"/>
  <c r="B20" i="11"/>
  <c r="B762" i="8"/>
  <c r="B918" i="8"/>
  <c r="B796" i="8"/>
  <c r="B998" i="8"/>
  <c r="B871" i="8"/>
  <c r="B18" i="11"/>
  <c r="B811" i="8"/>
  <c r="B1077" i="8"/>
  <c r="B980" i="8"/>
  <c r="B1067" i="8"/>
  <c r="B930" i="8"/>
  <c r="B1048" i="8"/>
  <c r="B915" i="8"/>
  <c r="B1019" i="8"/>
  <c r="B131" i="8"/>
  <c r="B76" i="8"/>
  <c r="B217" i="8"/>
  <c r="B578" i="8"/>
  <c r="B674" i="8"/>
  <c r="B180" i="11"/>
  <c r="B501" i="8"/>
  <c r="B36" i="8"/>
  <c r="B469" i="8"/>
  <c r="B120" i="8"/>
  <c r="B334" i="8"/>
  <c r="B184" i="8"/>
  <c r="B498" i="8"/>
  <c r="B351" i="8"/>
  <c r="B526" i="8"/>
  <c r="B598" i="8"/>
  <c r="B602" i="8"/>
  <c r="B537" i="8"/>
  <c r="B483" i="8"/>
  <c r="B135" i="8"/>
  <c r="B604" i="8"/>
  <c r="B584" i="8"/>
  <c r="B409" i="8"/>
  <c r="B411" i="8"/>
  <c r="B143" i="8"/>
  <c r="B242" i="8"/>
  <c r="B430" i="8"/>
  <c r="B486" i="8"/>
  <c r="B467" i="8"/>
  <c r="B374" i="8"/>
  <c r="B488" i="8"/>
  <c r="B621" i="8"/>
  <c r="B203" i="8"/>
  <c r="B618" i="8"/>
  <c r="B113" i="8"/>
  <c r="B295" i="8"/>
  <c r="B222" i="8"/>
  <c r="B109" i="11"/>
  <c r="B1001" i="8"/>
  <c r="B110" i="11"/>
  <c r="B790" i="8"/>
  <c r="B787" i="8"/>
  <c r="B275" i="8"/>
  <c r="B356" i="8"/>
  <c r="B535" i="8"/>
  <c r="B109" i="8"/>
  <c r="B428" i="8"/>
  <c r="B205" i="8"/>
  <c r="B55" i="8"/>
  <c r="B160" i="8"/>
  <c r="B238" i="8"/>
  <c r="B256" i="8"/>
  <c r="B354" i="8"/>
  <c r="B163" i="8"/>
  <c r="B187" i="8"/>
  <c r="B371" i="8"/>
  <c r="B973" i="8"/>
  <c r="B80" i="8"/>
  <c r="B499" i="8"/>
  <c r="B75" i="8"/>
  <c r="B638" i="8"/>
  <c r="B223" i="8"/>
  <c r="B132" i="8"/>
  <c r="B370" i="8"/>
  <c r="B481" i="8"/>
  <c r="B649" i="8"/>
  <c r="B95" i="8"/>
  <c r="B367" i="8"/>
  <c r="B186" i="8"/>
  <c r="B39" i="8"/>
  <c r="B808" i="8"/>
  <c r="B94" i="8"/>
  <c r="B673" i="8"/>
  <c r="B56" i="11"/>
  <c r="B74" i="8"/>
  <c r="B365" i="8"/>
  <c r="B447" i="8"/>
  <c r="B175" i="8"/>
  <c r="B341" i="8"/>
  <c r="B395" i="8"/>
  <c r="B245" i="8"/>
  <c r="B472" i="8"/>
  <c r="B225" i="8"/>
  <c r="B173" i="8"/>
  <c r="B511" i="8"/>
  <c r="B707" i="8"/>
  <c r="B717" i="8"/>
  <c r="B136" i="8"/>
  <c r="B681" i="8"/>
  <c r="B324" i="8"/>
  <c r="B473" i="8"/>
  <c r="B246" i="8"/>
  <c r="B342" i="8"/>
  <c r="B641" i="8"/>
  <c r="B527" i="8"/>
  <c r="B345" i="8"/>
  <c r="B65" i="8"/>
  <c r="B510" i="8"/>
  <c r="B228" i="8"/>
  <c r="B490" i="8"/>
  <c r="B283" i="8"/>
  <c r="B208" i="8"/>
  <c r="B394" i="8"/>
  <c r="B433" i="8"/>
  <c r="B453" i="8"/>
  <c r="B97" i="8"/>
  <c r="B377" i="8"/>
  <c r="B226" i="8"/>
  <c r="B728" i="8"/>
  <c r="B303" i="8"/>
  <c r="B704" i="8"/>
  <c r="B603" i="8"/>
  <c r="B262" i="8"/>
  <c r="B452" i="8"/>
  <c r="B397" i="8"/>
  <c r="B718" i="8"/>
  <c r="B304" i="8"/>
  <c r="B190" i="8"/>
  <c r="B376" i="8"/>
  <c r="B41" i="8"/>
  <c r="B24" i="8"/>
  <c r="B547" i="8"/>
  <c r="B715" i="8"/>
  <c r="B585" i="8"/>
  <c r="B721" i="8"/>
  <c r="B284" i="8"/>
  <c r="B189" i="8"/>
  <c r="B64" i="8"/>
  <c r="B117" i="8"/>
  <c r="B723" i="8"/>
  <c r="B414" i="8"/>
  <c r="B121" i="8"/>
  <c r="B716" i="8"/>
  <c r="B265" i="8"/>
  <c r="B489" i="8"/>
  <c r="B230" i="8"/>
  <c r="B451" i="8"/>
  <c r="B434" i="8"/>
  <c r="B454" i="8"/>
  <c r="B99" i="8"/>
  <c r="B174" i="8"/>
  <c r="B697" i="8"/>
  <c r="B455" i="8"/>
  <c r="B344" i="8"/>
  <c r="B343" i="8"/>
  <c r="B227" i="8"/>
  <c r="B150" i="8"/>
  <c r="B709" i="8"/>
  <c r="B509" i="8"/>
  <c r="B623" i="8"/>
  <c r="B43" i="8"/>
  <c r="B605" i="8"/>
  <c r="B712" i="8"/>
  <c r="B570" i="8"/>
  <c r="B399" i="8"/>
  <c r="B714" i="8"/>
  <c r="B726" i="8"/>
  <c r="B724" i="8"/>
  <c r="B719" i="8"/>
  <c r="B730" i="8"/>
  <c r="B62" i="8"/>
  <c r="B696" i="8"/>
  <c r="B206" i="8"/>
  <c r="B287" i="8"/>
  <c r="B679" i="8"/>
  <c r="B622" i="8"/>
  <c r="B285" i="8"/>
  <c r="B706" i="8"/>
  <c r="B688" i="8"/>
  <c r="B264" i="8"/>
  <c r="B152" i="8"/>
  <c r="B305" i="8"/>
  <c r="B60" i="8"/>
  <c r="B415" i="8"/>
  <c r="B66" i="8"/>
  <c r="B544" i="8"/>
  <c r="B263" i="8"/>
  <c r="B565" i="8"/>
  <c r="B229" i="8"/>
  <c r="B151" i="8"/>
  <c r="B171" i="8"/>
  <c r="B282" i="8"/>
  <c r="B567" i="8"/>
  <c r="B722" i="8"/>
  <c r="B81" i="8"/>
  <c r="B626" i="8"/>
  <c r="B546" i="8"/>
  <c r="B207" i="8"/>
  <c r="B119" i="8"/>
  <c r="B660" i="8"/>
  <c r="B545" i="8"/>
  <c r="B471" i="8"/>
  <c r="B708" i="8"/>
  <c r="B695" i="8"/>
  <c r="B659" i="8"/>
  <c r="B7" i="8"/>
  <c r="B705" i="8"/>
  <c r="B625" i="8"/>
  <c r="B432" i="8"/>
  <c r="B63" i="8"/>
  <c r="B512" i="8"/>
  <c r="B8" i="8"/>
  <c r="B456" i="8"/>
  <c r="B586" i="8"/>
  <c r="B624" i="8"/>
  <c r="F83" i="4" l="1"/>
  <c r="F4" i="6"/>
  <c r="E4" i="6"/>
  <c r="F14" i="7" l="1"/>
  <c r="E14" i="7" s="1"/>
  <c r="H14" i="7"/>
  <c r="G14" i="7"/>
  <c r="L14" i="7"/>
  <c r="J14" i="7"/>
  <c r="D15" i="7"/>
  <c r="G15" i="7" s="1"/>
  <c r="H15" i="7" l="1"/>
  <c r="F15" i="7"/>
  <c r="E15" i="7" s="1"/>
  <c r="J15" i="7"/>
  <c r="L15" i="7"/>
  <c r="K14" i="7"/>
  <c r="D16" i="7"/>
  <c r="AF35" i="4" l="1"/>
  <c r="AC35" i="4" s="1"/>
  <c r="AF101" i="4"/>
  <c r="AC101" i="4" s="1"/>
  <c r="AF99" i="4"/>
  <c r="AF103" i="4"/>
  <c r="AC103" i="4" s="1"/>
  <c r="AF90" i="4"/>
  <c r="AC90" i="4" s="1"/>
  <c r="AF102" i="4"/>
  <c r="AC102" i="4" s="1"/>
  <c r="AF100" i="4"/>
  <c r="AC100" i="4" s="1"/>
  <c r="AE41" i="4"/>
  <c r="AF45" i="4"/>
  <c r="AF43" i="4"/>
  <c r="AE46" i="4"/>
  <c r="AF96" i="4"/>
  <c r="AC96" i="4" s="1"/>
  <c r="AF91" i="4"/>
  <c r="AC91" i="4" s="1"/>
  <c r="AE47" i="4"/>
  <c r="AB47" i="4" s="1"/>
  <c r="AE93" i="4"/>
  <c r="AF33" i="4"/>
  <c r="J83" i="4"/>
  <c r="AD83" i="4" s="1"/>
  <c r="I88" i="4"/>
  <c r="AE94" i="4"/>
  <c r="AB94" i="4" s="1"/>
  <c r="AF42" i="4"/>
  <c r="AC42" i="4" s="1"/>
  <c r="AE92" i="4"/>
  <c r="AB92" i="4" s="1"/>
  <c r="J88" i="4"/>
  <c r="AF88" i="4" s="1"/>
  <c r="AC88" i="4" s="1"/>
  <c r="H119" i="4"/>
  <c r="K88" i="4"/>
  <c r="G119" i="4"/>
  <c r="AE44" i="4"/>
  <c r="AB44" i="4" s="1"/>
  <c r="AE49" i="4"/>
  <c r="AF98" i="4"/>
  <c r="AF95" i="4"/>
  <c r="AC95" i="4" s="1"/>
  <c r="AF48" i="4"/>
  <c r="AF97" i="4"/>
  <c r="AC97" i="4" s="1"/>
  <c r="AE35" i="4"/>
  <c r="AB35" i="4" s="1"/>
  <c r="AF36" i="4"/>
  <c r="AC36" i="4" s="1"/>
  <c r="G16" i="7"/>
  <c r="F16" i="7"/>
  <c r="E16" i="7" s="1"/>
  <c r="H16" i="7"/>
  <c r="I15" i="7"/>
  <c r="L16" i="7"/>
  <c r="J16" i="7"/>
  <c r="K15" i="7"/>
  <c r="D17" i="7"/>
  <c r="AD89" i="4" l="1"/>
  <c r="AA89" i="4" s="1"/>
  <c r="AE89" i="4"/>
  <c r="AB89" i="4" s="1"/>
  <c r="AF89" i="4"/>
  <c r="AC89" i="4" s="1"/>
  <c r="AE103" i="4"/>
  <c r="AB103" i="4" s="1"/>
  <c r="AE99" i="4"/>
  <c r="AB99" i="4" s="1"/>
  <c r="AF46" i="4"/>
  <c r="AC46" i="4" s="1"/>
  <c r="AF41" i="4"/>
  <c r="AC41" i="4" s="1"/>
  <c r="AE48" i="4"/>
  <c r="AB48" i="4" s="1"/>
  <c r="AE91" i="4"/>
  <c r="AB91" i="4" s="1"/>
  <c r="AE102" i="4"/>
  <c r="AB102" i="4" s="1"/>
  <c r="AE100" i="4"/>
  <c r="AB100" i="4" s="1"/>
  <c r="AE45" i="4"/>
  <c r="AB45" i="4" s="1"/>
  <c r="AE101" i="4"/>
  <c r="AB101" i="4" s="1"/>
  <c r="AE43" i="4"/>
  <c r="AB43" i="4" s="1"/>
  <c r="AE90" i="4"/>
  <c r="AB90" i="4" s="1"/>
  <c r="AC45" i="4"/>
  <c r="AE42" i="4"/>
  <c r="AB42" i="4" s="1"/>
  <c r="AE88" i="4"/>
  <c r="AB88" i="4" s="1"/>
  <c r="AC99" i="4"/>
  <c r="AD88" i="4"/>
  <c r="AC43" i="4"/>
  <c r="AB46" i="4"/>
  <c r="AF92" i="4"/>
  <c r="AC92" i="4" s="1"/>
  <c r="AB41" i="4"/>
  <c r="AF49" i="4"/>
  <c r="AC49" i="4" s="1"/>
  <c r="AF44" i="4"/>
  <c r="AC44" i="4" s="1"/>
  <c r="AF47" i="4"/>
  <c r="AC47" i="4" s="1"/>
  <c r="AE97" i="4"/>
  <c r="AB97" i="4" s="1"/>
  <c r="AF94" i="4"/>
  <c r="AC94" i="4" s="1"/>
  <c r="AF34" i="4"/>
  <c r="AC34" i="4" s="1"/>
  <c r="AE34" i="4"/>
  <c r="AB34" i="4" s="1"/>
  <c r="AE98" i="4"/>
  <c r="AB98" i="4" s="1"/>
  <c r="AE95" i="4"/>
  <c r="AB95" i="4" s="1"/>
  <c r="AF93" i="4"/>
  <c r="AC93" i="4" s="1"/>
  <c r="AE33" i="4"/>
  <c r="AB33" i="4" s="1"/>
  <c r="AE96" i="4"/>
  <c r="AB96" i="4" s="1"/>
  <c r="AD94" i="4"/>
  <c r="AC48" i="4"/>
  <c r="AB93" i="4"/>
  <c r="AD114" i="4"/>
  <c r="AA114" i="4" s="1"/>
  <c r="AD115" i="4"/>
  <c r="AA115" i="4" s="1"/>
  <c r="AD113" i="4"/>
  <c r="AA113" i="4" s="1"/>
  <c r="AD103" i="4"/>
  <c r="AD116" i="4"/>
  <c r="AA116" i="4" s="1"/>
  <c r="AD117" i="4"/>
  <c r="AA117" i="4" s="1"/>
  <c r="AD99" i="4"/>
  <c r="AD100" i="4"/>
  <c r="AD102" i="4"/>
  <c r="AD118" i="4"/>
  <c r="AA118" i="4" s="1"/>
  <c r="AD101" i="4"/>
  <c r="AD96" i="4"/>
  <c r="AD97" i="4"/>
  <c r="AD98" i="4"/>
  <c r="AC33" i="4"/>
  <c r="AC98" i="4"/>
  <c r="AD91" i="4"/>
  <c r="AA91" i="4" s="1"/>
  <c r="AD90" i="4"/>
  <c r="AA90" i="4" s="1"/>
  <c r="AD95" i="4"/>
  <c r="AD93" i="4"/>
  <c r="AA93" i="4" s="1"/>
  <c r="AD92" i="4"/>
  <c r="AA92" i="4" s="1"/>
  <c r="AB49" i="4"/>
  <c r="AE36" i="4"/>
  <c r="AB36" i="4" s="1"/>
  <c r="AF37" i="4"/>
  <c r="AC37" i="4" s="1"/>
  <c r="G17" i="7"/>
  <c r="H17" i="7"/>
  <c r="F17" i="7"/>
  <c r="E17" i="7" s="1"/>
  <c r="L17" i="7"/>
  <c r="J17" i="7"/>
  <c r="K16" i="7"/>
  <c r="I16" i="7"/>
  <c r="D18" i="7"/>
  <c r="I14" i="7"/>
  <c r="M45" i="7"/>
  <c r="N45" i="7"/>
  <c r="O14" i="7"/>
  <c r="O15" i="7"/>
  <c r="O16" i="7"/>
  <c r="O17" i="7"/>
  <c r="O18" i="7"/>
  <c r="O19" i="7"/>
  <c r="O20" i="7"/>
  <c r="O21" i="7"/>
  <c r="O22" i="7"/>
  <c r="O23" i="7"/>
  <c r="O24" i="7"/>
  <c r="O25" i="7"/>
  <c r="O26" i="7"/>
  <c r="O27" i="7"/>
  <c r="O28" i="7"/>
  <c r="O29" i="7"/>
  <c r="O9" i="7"/>
  <c r="O45" i="7" l="1"/>
  <c r="B804" i="8"/>
  <c r="B1611" i="8"/>
  <c r="B1280" i="8"/>
  <c r="B1360" i="8"/>
  <c r="AC119" i="4"/>
  <c r="AF119" i="4" s="1"/>
  <c r="AB119" i="4"/>
  <c r="AE119" i="4" s="1"/>
  <c r="AE37" i="4"/>
  <c r="AB37" i="4" s="1"/>
  <c r="AF38" i="4"/>
  <c r="AC38" i="4" s="1"/>
  <c r="H18" i="7"/>
  <c r="G18" i="7"/>
  <c r="F18" i="7"/>
  <c r="L18" i="7"/>
  <c r="J18" i="7"/>
  <c r="I17" i="7"/>
  <c r="K17" i="7"/>
  <c r="D19" i="7"/>
  <c r="AE38" i="4" l="1"/>
  <c r="AB38" i="4" s="1"/>
  <c r="AF39" i="4"/>
  <c r="E18" i="7"/>
  <c r="I18" i="7" s="1"/>
  <c r="H19" i="7"/>
  <c r="F19" i="7"/>
  <c r="E19" i="7" s="1"/>
  <c r="G19" i="7"/>
  <c r="L19" i="7"/>
  <c r="J19" i="7"/>
  <c r="K18" i="7"/>
  <c r="D20" i="7"/>
  <c r="V22" i="1"/>
  <c r="U22" i="1"/>
  <c r="T22" i="1"/>
  <c r="M22" i="1"/>
  <c r="L22" i="1"/>
  <c r="K22" i="1"/>
  <c r="J22" i="1"/>
  <c r="H48" i="1"/>
  <c r="R19" i="1"/>
  <c r="T19" i="1" s="1"/>
  <c r="U19" i="1"/>
  <c r="T20" i="1"/>
  <c r="U20" i="1"/>
  <c r="V20" i="1"/>
  <c r="T21" i="1"/>
  <c r="U21" i="1"/>
  <c r="V21" i="1"/>
  <c r="AE39" i="4" l="1"/>
  <c r="AB39" i="4" s="1"/>
  <c r="AC39" i="4"/>
  <c r="AE40" i="4"/>
  <c r="K19" i="7"/>
  <c r="H20" i="7"/>
  <c r="F20" i="7"/>
  <c r="E20" i="7" s="1"/>
  <c r="G20" i="7"/>
  <c r="L20" i="7"/>
  <c r="J20" i="7"/>
  <c r="I19" i="7"/>
  <c r="D21" i="7"/>
  <c r="V19" i="1"/>
  <c r="AF40" i="4" l="1"/>
  <c r="AC40" i="4" s="1"/>
  <c r="AC64" i="4" s="1"/>
  <c r="AF64" i="4" s="1"/>
  <c r="AB40" i="4"/>
  <c r="AB64" i="4" s="1"/>
  <c r="AE64" i="4" s="1"/>
  <c r="F21" i="7"/>
  <c r="E21" i="7" s="1"/>
  <c r="H21" i="7"/>
  <c r="G21" i="7"/>
  <c r="I20" i="7"/>
  <c r="L21" i="7"/>
  <c r="J21" i="7"/>
  <c r="K20" i="7"/>
  <c r="D22" i="7"/>
  <c r="O48" i="1"/>
  <c r="N48" i="1"/>
  <c r="M19" i="1"/>
  <c r="M20" i="1"/>
  <c r="M21" i="1"/>
  <c r="L21" i="1"/>
  <c r="L20" i="1"/>
  <c r="L19" i="1"/>
  <c r="K7" i="1"/>
  <c r="J4" i="1"/>
  <c r="L5" i="1"/>
  <c r="L6" i="1"/>
  <c r="L7" i="1"/>
  <c r="L8" i="1"/>
  <c r="L9" i="1"/>
  <c r="L10" i="1"/>
  <c r="L11" i="1"/>
  <c r="L12" i="1"/>
  <c r="L13" i="1"/>
  <c r="L14" i="1"/>
  <c r="L15" i="1"/>
  <c r="L16" i="1"/>
  <c r="L17" i="1"/>
  <c r="L18" i="1"/>
  <c r="L4" i="1"/>
  <c r="S48" i="1"/>
  <c r="R48" i="1"/>
  <c r="Q48" i="1"/>
  <c r="P48" i="1"/>
  <c r="I48" i="1"/>
  <c r="G48" i="1"/>
  <c r="F48" i="1"/>
  <c r="E48" i="1"/>
  <c r="D48" i="1"/>
  <c r="J5" i="1"/>
  <c r="K5" i="1"/>
  <c r="J6" i="1"/>
  <c r="K6" i="1"/>
  <c r="J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K4" i="1"/>
  <c r="N19" i="3"/>
  <c r="N18" i="3"/>
  <c r="N17" i="3"/>
  <c r="N16" i="3"/>
  <c r="N15" i="3"/>
  <c r="N14" i="3"/>
  <c r="N13" i="3"/>
  <c r="N12" i="3"/>
  <c r="N11" i="3"/>
  <c r="N10" i="3"/>
  <c r="N9" i="3"/>
  <c r="N8" i="3"/>
  <c r="N7" i="3"/>
  <c r="N6" i="3"/>
  <c r="N4" i="3"/>
  <c r="N3" i="3"/>
  <c r="N2" i="3"/>
  <c r="N5" i="3"/>
  <c r="G3" i="3"/>
  <c r="G4" i="3"/>
  <c r="G5" i="3"/>
  <c r="G6" i="3"/>
  <c r="G7" i="3"/>
  <c r="G8" i="3"/>
  <c r="G9" i="3"/>
  <c r="G10" i="3"/>
  <c r="G11" i="3"/>
  <c r="G12" i="3"/>
  <c r="G13" i="3"/>
  <c r="G14" i="3"/>
  <c r="G15" i="3"/>
  <c r="G16" i="3"/>
  <c r="G17" i="3"/>
  <c r="G18" i="3"/>
  <c r="G19" i="3"/>
  <c r="G2" i="3"/>
  <c r="T5" i="1"/>
  <c r="U5" i="1"/>
  <c r="T6" i="1"/>
  <c r="U6" i="1"/>
  <c r="T7" i="1"/>
  <c r="U7" i="1"/>
  <c r="T8" i="1"/>
  <c r="U8" i="1"/>
  <c r="T9" i="1"/>
  <c r="U9" i="1"/>
  <c r="T10" i="1"/>
  <c r="U10" i="1"/>
  <c r="T11" i="1"/>
  <c r="U11" i="1"/>
  <c r="T12" i="1"/>
  <c r="U12" i="1"/>
  <c r="T13" i="1"/>
  <c r="U13" i="1"/>
  <c r="T14" i="1"/>
  <c r="U14" i="1"/>
  <c r="T15" i="1"/>
  <c r="U15" i="1"/>
  <c r="T16" i="1"/>
  <c r="U16" i="1"/>
  <c r="T17" i="1"/>
  <c r="U17" i="1"/>
  <c r="T18" i="1"/>
  <c r="U18" i="1"/>
  <c r="U4" i="1"/>
  <c r="T4" i="1"/>
  <c r="V4" i="1"/>
  <c r="V18" i="1"/>
  <c r="L119" i="4" l="1"/>
  <c r="G22" i="7"/>
  <c r="F22" i="7"/>
  <c r="E22" i="7" s="1"/>
  <c r="H22" i="7"/>
  <c r="I21" i="7"/>
  <c r="L22" i="7"/>
  <c r="J22" i="7"/>
  <c r="K21" i="7"/>
  <c r="D23" i="7"/>
  <c r="J48" i="1"/>
  <c r="L48" i="1"/>
  <c r="M48" i="1"/>
  <c r="K48" i="1"/>
  <c r="T48" i="1"/>
  <c r="K22" i="7" l="1"/>
  <c r="G23" i="7"/>
  <c r="F23" i="7"/>
  <c r="E23" i="7" s="1"/>
  <c r="H23" i="7"/>
  <c r="I22" i="7"/>
  <c r="L23" i="7"/>
  <c r="J23" i="7"/>
  <c r="D24" i="7"/>
  <c r="U48" i="1"/>
  <c r="M18" i="1"/>
  <c r="G24" i="7" l="1"/>
  <c r="F24" i="7"/>
  <c r="E24" i="7" s="1"/>
  <c r="H24" i="7"/>
  <c r="I23" i="7"/>
  <c r="L24" i="7"/>
  <c r="J24" i="7"/>
  <c r="K23" i="7"/>
  <c r="D25" i="7"/>
  <c r="V17" i="1"/>
  <c r="V48" i="1"/>
  <c r="K24" i="7" l="1"/>
  <c r="H25" i="7"/>
  <c r="G25" i="7"/>
  <c r="F25" i="7"/>
  <c r="E25" i="7" s="1"/>
  <c r="I24" i="7"/>
  <c r="L25" i="7"/>
  <c r="J25" i="7"/>
  <c r="D26" i="7"/>
  <c r="H34" i="3"/>
  <c r="I34" i="3" s="1"/>
  <c r="H33" i="3"/>
  <c r="I33" i="3" s="1"/>
  <c r="M17" i="1"/>
  <c r="K25" i="7" l="1"/>
  <c r="G26" i="7"/>
  <c r="F26" i="7"/>
  <c r="E26" i="7" s="1"/>
  <c r="H26" i="7"/>
  <c r="I25" i="7"/>
  <c r="J26" i="7"/>
  <c r="L26" i="7"/>
  <c r="D27" i="7"/>
  <c r="M4" i="1"/>
  <c r="M10" i="1"/>
  <c r="Q15" i="2"/>
  <c r="K15" i="2"/>
  <c r="F15" i="2"/>
  <c r="J15" i="2" s="1"/>
  <c r="Q14" i="2"/>
  <c r="K14" i="2"/>
  <c r="F14" i="2"/>
  <c r="J14" i="2" s="1"/>
  <c r="Q13" i="2"/>
  <c r="K13" i="2"/>
  <c r="F13" i="2"/>
  <c r="I13" i="2" s="1"/>
  <c r="Q12" i="2"/>
  <c r="K12" i="2"/>
  <c r="F12" i="2"/>
  <c r="J12" i="2" s="1"/>
  <c r="Q11" i="2"/>
  <c r="K11" i="2"/>
  <c r="F11" i="2"/>
  <c r="J11" i="2" s="1"/>
  <c r="Q10" i="2"/>
  <c r="K10" i="2"/>
  <c r="F10" i="2"/>
  <c r="I10" i="2" s="1"/>
  <c r="Q9" i="2"/>
  <c r="K9" i="2"/>
  <c r="F9" i="2"/>
  <c r="J9" i="2" s="1"/>
  <c r="Q8" i="2"/>
  <c r="K8" i="2"/>
  <c r="F8" i="2"/>
  <c r="J8" i="2" s="1"/>
  <c r="Q7" i="2"/>
  <c r="K7" i="2"/>
  <c r="F7" i="2"/>
  <c r="J7" i="2" s="1"/>
  <c r="Q6" i="2"/>
  <c r="K6" i="2"/>
  <c r="F6" i="2"/>
  <c r="J6" i="2" s="1"/>
  <c r="Q5" i="2"/>
  <c r="K5" i="2"/>
  <c r="F5" i="2"/>
  <c r="J5" i="2" s="1"/>
  <c r="Q4" i="2"/>
  <c r="K4" i="2"/>
  <c r="F4" i="2"/>
  <c r="J4" i="2" s="1"/>
  <c r="Q3" i="2"/>
  <c r="K3" i="2"/>
  <c r="F3" i="2"/>
  <c r="J3" i="2" s="1"/>
  <c r="V5" i="1"/>
  <c r="V6" i="1"/>
  <c r="V7" i="1"/>
  <c r="V8" i="1"/>
  <c r="V9" i="1"/>
  <c r="V10" i="1"/>
  <c r="V11" i="1"/>
  <c r="V12" i="1"/>
  <c r="V13" i="1"/>
  <c r="V14" i="1"/>
  <c r="V15" i="1"/>
  <c r="V16" i="1"/>
  <c r="J13" i="2" l="1"/>
  <c r="I5" i="2"/>
  <c r="J10" i="2"/>
  <c r="I15" i="2"/>
  <c r="AD29" i="4"/>
  <c r="L64" i="4"/>
  <c r="K26" i="7"/>
  <c r="H27" i="7"/>
  <c r="G27" i="7"/>
  <c r="F27" i="7"/>
  <c r="E27" i="7" s="1"/>
  <c r="I26" i="7"/>
  <c r="J27" i="7"/>
  <c r="L27" i="7"/>
  <c r="D28" i="7"/>
  <c r="I14" i="2"/>
  <c r="I3" i="2"/>
  <c r="I8" i="2"/>
  <c r="I11" i="2"/>
  <c r="I6" i="2"/>
  <c r="I9" i="2"/>
  <c r="I12" i="2"/>
  <c r="I4" i="2"/>
  <c r="I7" i="2"/>
  <c r="AD41" i="4" l="1"/>
  <c r="AA41" i="4" s="1"/>
  <c r="AD46" i="4"/>
  <c r="AA46" i="4" s="1"/>
  <c r="AD47" i="4"/>
  <c r="AA47" i="4" s="1"/>
  <c r="AD43" i="4"/>
  <c r="AA43" i="4" s="1"/>
  <c r="AD45" i="4"/>
  <c r="AA45" i="4" s="1"/>
  <c r="AD42" i="4"/>
  <c r="AA42" i="4" s="1"/>
  <c r="AD44" i="4"/>
  <c r="AA44" i="4" s="1"/>
  <c r="AD48" i="4"/>
  <c r="AA48" i="4" s="1"/>
  <c r="AD49" i="4"/>
  <c r="AA49" i="4" s="1"/>
  <c r="AD35" i="4"/>
  <c r="AA35" i="4" s="1"/>
  <c r="AD36" i="4"/>
  <c r="AA36" i="4" s="1"/>
  <c r="AD37" i="4"/>
  <c r="AA37" i="4" s="1"/>
  <c r="AD38" i="4"/>
  <c r="AA38" i="4" s="1"/>
  <c r="AD33" i="4"/>
  <c r="AA33" i="4" s="1"/>
  <c r="AD34" i="4"/>
  <c r="AA34" i="4" s="1"/>
  <c r="AA98" i="4"/>
  <c r="AA88" i="4"/>
  <c r="AA103" i="4"/>
  <c r="AA95" i="4"/>
  <c r="AA94" i="4"/>
  <c r="AA96" i="4"/>
  <c r="AA97" i="4"/>
  <c r="AA99" i="4"/>
  <c r="AA100" i="4"/>
  <c r="AA101" i="4"/>
  <c r="AA102" i="4"/>
  <c r="AD39" i="4"/>
  <c r="AA39" i="4" s="1"/>
  <c r="AD40" i="4"/>
  <c r="AA40" i="4" s="1"/>
  <c r="E119" i="4"/>
  <c r="E121" i="4" s="1"/>
  <c r="F119" i="4"/>
  <c r="B5573" i="8" s="1"/>
  <c r="F28" i="7"/>
  <c r="E28" i="7" s="1"/>
  <c r="H28" i="7"/>
  <c r="G28" i="7"/>
  <c r="I27" i="7"/>
  <c r="J28" i="7"/>
  <c r="L28" i="7"/>
  <c r="K27" i="7"/>
  <c r="D29" i="7"/>
  <c r="M5" i="1"/>
  <c r="M6" i="1"/>
  <c r="M7" i="1"/>
  <c r="M8" i="1"/>
  <c r="M9" i="1"/>
  <c r="M11" i="1"/>
  <c r="M12" i="1"/>
  <c r="M13" i="1"/>
  <c r="M14" i="1"/>
  <c r="M15" i="1"/>
  <c r="M16" i="1"/>
  <c r="B5150" i="8" l="1"/>
  <c r="B5216" i="8"/>
  <c r="B5200" i="8"/>
  <c r="B5068" i="8"/>
  <c r="B5177" i="8"/>
  <c r="B5176" i="8"/>
  <c r="B4215" i="8"/>
  <c r="B306" i="8"/>
  <c r="B3338" i="8"/>
  <c r="B4279" i="8"/>
  <c r="B2880" i="8"/>
  <c r="B3014" i="8"/>
  <c r="J119" i="4"/>
  <c r="B2672" i="8"/>
  <c r="AA119" i="4"/>
  <c r="AD119" i="4" s="1"/>
  <c r="K119" i="4"/>
  <c r="I119" i="4"/>
  <c r="G29" i="7"/>
  <c r="F29" i="7"/>
  <c r="E29" i="7" s="1"/>
  <c r="H29" i="7"/>
  <c r="I28" i="7"/>
  <c r="L29" i="7"/>
  <c r="J29" i="7"/>
  <c r="K28" i="7"/>
  <c r="D30" i="7"/>
  <c r="AA64" i="4" l="1"/>
  <c r="AD64" i="4" s="1"/>
  <c r="K29" i="7"/>
  <c r="G30" i="7"/>
  <c r="H30" i="7"/>
  <c r="F30" i="7"/>
  <c r="E30" i="7" s="1"/>
  <c r="I29" i="7"/>
  <c r="L30" i="7"/>
  <c r="J30" i="7"/>
  <c r="D31" i="7"/>
  <c r="K30" i="7" l="1"/>
  <c r="F31" i="7"/>
  <c r="E31" i="7" s="1"/>
  <c r="G31" i="7"/>
  <c r="H31" i="7"/>
  <c r="I30" i="7"/>
  <c r="L31" i="7"/>
  <c r="J31" i="7"/>
  <c r="D32" i="7"/>
  <c r="H32" i="7" l="1"/>
  <c r="F32" i="7"/>
  <c r="E32" i="7" s="1"/>
  <c r="G32" i="7"/>
  <c r="I31" i="7"/>
  <c r="L32" i="7"/>
  <c r="J32" i="7"/>
  <c r="K31" i="7"/>
  <c r="D33" i="7"/>
  <c r="F33" i="7" l="1"/>
  <c r="E33" i="7" s="1"/>
  <c r="H33" i="7"/>
  <c r="G33" i="7"/>
  <c r="I32" i="7"/>
  <c r="L33" i="7"/>
  <c r="J33" i="7"/>
  <c r="K32" i="7"/>
  <c r="D34" i="7"/>
  <c r="K33" i="7" l="1"/>
  <c r="H34" i="7"/>
  <c r="G34" i="7"/>
  <c r="F34" i="7"/>
  <c r="E34" i="7" s="1"/>
  <c r="I33" i="7"/>
  <c r="L34" i="7"/>
  <c r="J34" i="7"/>
  <c r="D35" i="7"/>
  <c r="K34" i="7" l="1"/>
  <c r="F35" i="7"/>
  <c r="E35" i="7" s="1"/>
  <c r="H35" i="7"/>
  <c r="G35" i="7"/>
  <c r="I34" i="7"/>
  <c r="L35" i="7"/>
  <c r="J35" i="7"/>
  <c r="D36" i="7"/>
  <c r="K35" i="7" l="1"/>
  <c r="F36" i="7"/>
  <c r="E36" i="7" s="1"/>
  <c r="G36" i="7"/>
  <c r="H36" i="7"/>
  <c r="I35" i="7"/>
  <c r="L36" i="7"/>
  <c r="J36" i="7"/>
  <c r="D37" i="7"/>
  <c r="F37" i="7" l="1"/>
  <c r="E37" i="7" s="1"/>
  <c r="H37" i="7"/>
  <c r="G37" i="7"/>
  <c r="I36" i="7"/>
  <c r="L37" i="7"/>
  <c r="J37" i="7"/>
  <c r="K36" i="7"/>
  <c r="D38" i="7"/>
  <c r="K37" i="7" l="1"/>
  <c r="G38" i="7"/>
  <c r="F38" i="7"/>
  <c r="E38" i="7" s="1"/>
  <c r="H38" i="7"/>
  <c r="I37" i="7"/>
  <c r="L38" i="7"/>
  <c r="J38" i="7"/>
  <c r="D39" i="7"/>
  <c r="G39" i="7" l="1"/>
  <c r="F39" i="7"/>
  <c r="E39" i="7" s="1"/>
  <c r="H39" i="7"/>
  <c r="I38" i="7"/>
  <c r="L39" i="7"/>
  <c r="J39" i="7"/>
  <c r="K38" i="7"/>
  <c r="D40" i="7"/>
  <c r="H40" i="7" l="1"/>
  <c r="G40" i="7"/>
  <c r="F40" i="7"/>
  <c r="E40" i="7" s="1"/>
  <c r="K39" i="7"/>
  <c r="J40" i="7"/>
  <c r="L40" i="7"/>
  <c r="I39" i="7"/>
  <c r="L45" i="7"/>
  <c r="D41" i="7"/>
  <c r="K40" i="7" l="1"/>
  <c r="G41" i="7"/>
  <c r="H41" i="7"/>
  <c r="F41" i="7"/>
  <c r="E41" i="7" s="1"/>
  <c r="I40" i="7"/>
  <c r="J41" i="7"/>
  <c r="L41" i="7"/>
  <c r="D42" i="7"/>
  <c r="F42" i="7" l="1"/>
  <c r="E42" i="7" s="1"/>
  <c r="G42" i="7"/>
  <c r="H42" i="7"/>
  <c r="K41" i="7"/>
  <c r="I41" i="7"/>
  <c r="J42" i="7"/>
  <c r="L42" i="7"/>
  <c r="D43" i="7"/>
  <c r="K42" i="7" l="1"/>
  <c r="G43" i="7"/>
  <c r="H43" i="7"/>
  <c r="F43" i="7"/>
  <c r="E43" i="7" s="1"/>
  <c r="I42" i="7"/>
  <c r="L43" i="7"/>
  <c r="J43" i="7"/>
  <c r="D44" i="7"/>
  <c r="K43" i="7" l="1"/>
  <c r="F44" i="7"/>
  <c r="G44" i="7"/>
  <c r="G45" i="7" s="1"/>
  <c r="H44" i="7"/>
  <c r="H45" i="7" s="1"/>
  <c r="I43" i="7"/>
  <c r="L44" i="7"/>
  <c r="J44" i="7"/>
  <c r="J45" i="7" l="1"/>
  <c r="E44" i="7"/>
  <c r="E45" i="7" s="1"/>
  <c r="F45" i="7"/>
  <c r="K45" i="7" s="1"/>
  <c r="K44" i="7"/>
  <c r="F9" i="7"/>
  <c r="D9" i="7"/>
  <c r="I45" i="7" l="1"/>
  <c r="J9" i="7"/>
  <c r="I44" i="7"/>
</calcChain>
</file>

<file path=xl/sharedStrings.xml><?xml version="1.0" encoding="utf-8"?>
<sst xmlns="http://schemas.openxmlformats.org/spreadsheetml/2006/main" count="20764" uniqueCount="370">
  <si>
    <t>[Date]</t>
  </si>
  <si>
    <t>Offered Calls</t>
  </si>
  <si>
    <t>Answered Calls</t>
  </si>
  <si>
    <t>Forecast</t>
  </si>
  <si>
    <t>%ANSWERD VS FCT</t>
  </si>
  <si>
    <t>OFFRED VS FCT</t>
  </si>
  <si>
    <t>Availability</t>
  </si>
  <si>
    <t>SL</t>
  </si>
  <si>
    <t xml:space="preserve">SL impacted by </t>
  </si>
  <si>
    <t>KPIs</t>
  </si>
  <si>
    <t>Adherence</t>
  </si>
  <si>
    <t>Forecast NL</t>
  </si>
  <si>
    <t>Forecast FR</t>
  </si>
  <si>
    <t>From 1st to 6th : impact of permanent absence, Storm issues (Access, RONA) and ajustment of schedules on Dutch</t>
  </si>
  <si>
    <t xml:space="preserve">Main impact on Dutch (Schedules not ajusted following global team instructions) </t>
  </si>
  <si>
    <t>Planifié FR</t>
  </si>
  <si>
    <t>Planifié NL</t>
  </si>
  <si>
    <t>Abs FR</t>
  </si>
  <si>
    <t>Abs NL</t>
  </si>
  <si>
    <t>% Abs global Biz</t>
  </si>
  <si>
    <t>Queue</t>
  </si>
  <si>
    <t>Date</t>
  </si>
  <si>
    <t>Somme de Abandons (Absolute Act)</t>
  </si>
  <si>
    <t xml:space="preserve"> Volume (Absolute Act)</t>
  </si>
  <si>
    <t xml:space="preserve"> Volume (Absolute For)</t>
  </si>
  <si>
    <t>NL</t>
  </si>
  <si>
    <t>FR</t>
  </si>
  <si>
    <t>SL FR</t>
  </si>
  <si>
    <t>SL NL</t>
  </si>
  <si>
    <t xml:space="preserve">SL NL impacted by </t>
  </si>
  <si>
    <t>Schedules not ajusted following global team instructions</t>
  </si>
  <si>
    <t>From 1st to 6th : impact of permanent absence, Storm issues (Access, RONA) and ajustment of schedules</t>
  </si>
  <si>
    <t>Adherence (H)</t>
  </si>
  <si>
    <t>Month to date</t>
  </si>
  <si>
    <t>Reveived</t>
  </si>
  <si>
    <t>% Abs FR Biz</t>
  </si>
  <si>
    <t>% Abs NL Biz</t>
  </si>
  <si>
    <t>FR Offered Calls</t>
  </si>
  <si>
    <t>FR Answered Calls</t>
  </si>
  <si>
    <t>NL Offered Calls</t>
  </si>
  <si>
    <t>NL Answered Calls</t>
  </si>
  <si>
    <t>Deviation and FCT accuracy FR</t>
  </si>
  <si>
    <t>Deviation and FCT accuracy NL</t>
  </si>
  <si>
    <t>Availability FR</t>
  </si>
  <si>
    <t>Availability NL</t>
  </si>
  <si>
    <t>Offered calls</t>
  </si>
  <si>
    <t>Impact of Offred vs Fct</t>
  </si>
  <si>
    <t>Deviation</t>
  </si>
  <si>
    <t>Absence Rate in HC</t>
  </si>
  <si>
    <t>Volume Forcasted</t>
  </si>
  <si>
    <t>Volume Actual</t>
  </si>
  <si>
    <t>Volume Handled</t>
  </si>
  <si>
    <t>Planned</t>
  </si>
  <si>
    <t>Abs</t>
  </si>
  <si>
    <t>% Abs</t>
  </si>
  <si>
    <t>SL Combined</t>
  </si>
  <si>
    <t>AHT</t>
  </si>
  <si>
    <t>LOB</t>
  </si>
  <si>
    <t>Business Unit</t>
  </si>
  <si>
    <t>Language</t>
  </si>
  <si>
    <t>Interval (H)</t>
  </si>
  <si>
    <t>Service Level</t>
  </si>
  <si>
    <t>Answered Calls SL</t>
  </si>
  <si>
    <t>%Answered</t>
  </si>
  <si>
    <t>Abandoned Calls</t>
  </si>
  <si>
    <t>Abandoned SL</t>
  </si>
  <si>
    <t>%Abandoned</t>
  </si>
  <si>
    <t>RSA</t>
  </si>
  <si>
    <t>Netherlands</t>
  </si>
  <si>
    <t>Dutch</t>
  </si>
  <si>
    <t>Total RSA</t>
  </si>
  <si>
    <t>Hour</t>
  </si>
  <si>
    <t>Volume</t>
  </si>
  <si>
    <t>Total général</t>
  </si>
  <si>
    <t>Day till Hour</t>
  </si>
  <si>
    <t>Month</t>
  </si>
  <si>
    <t>Handeled in SL</t>
  </si>
  <si>
    <t>Time</t>
  </si>
  <si>
    <t>Correspondance heure</t>
  </si>
  <si>
    <t>Heure 1</t>
  </si>
  <si>
    <t>Heure 2</t>
  </si>
  <si>
    <t>February</t>
  </si>
  <si>
    <t>Étiquettes de lignes</t>
  </si>
  <si>
    <t>(vide)</t>
  </si>
  <si>
    <t>Somme de Volume</t>
  </si>
  <si>
    <t>Belgium</t>
  </si>
  <si>
    <t>French</t>
  </si>
  <si>
    <t>Market</t>
  </si>
  <si>
    <t xml:space="preserve"> </t>
  </si>
  <si>
    <t>Volume Handle in SL</t>
  </si>
  <si>
    <t>Global TSL RSA</t>
  </si>
  <si>
    <t>TSL</t>
  </si>
  <si>
    <t>Scenario 1</t>
  </si>
  <si>
    <t>Actual deviation until EOD</t>
  </si>
  <si>
    <t>Scenario 2</t>
  </si>
  <si>
    <t>100% deviation until EOD</t>
  </si>
  <si>
    <t>Average Threshold Deviation</t>
  </si>
  <si>
    <t>Actual Fc scenario 1</t>
  </si>
  <si>
    <t>Actual Fc scenario 2</t>
  </si>
  <si>
    <t>Actual Fc scenario 3</t>
  </si>
  <si>
    <t>90% deviation until EOD</t>
  </si>
  <si>
    <t>Ford NL</t>
  </si>
  <si>
    <t>Traité</t>
  </si>
  <si>
    <t>Voice Mail</t>
  </si>
  <si>
    <t>Fpord FR</t>
  </si>
  <si>
    <t>Total 20/04/2026</t>
  </si>
  <si>
    <t>Total 21/04/2026</t>
  </si>
  <si>
    <t>Total 22/04/2026</t>
  </si>
  <si>
    <t>Total 23/04/2026</t>
  </si>
  <si>
    <t>24/04/2026 Total</t>
  </si>
  <si>
    <t>Grand Total</t>
  </si>
  <si>
    <t>Total 25/04/2026</t>
  </si>
  <si>
    <t>Total 26/04/2026</t>
  </si>
  <si>
    <t>Total 27/04/2026</t>
  </si>
  <si>
    <t>Total 28/04/2026</t>
  </si>
  <si>
    <t>Calls over Forecast</t>
  </si>
  <si>
    <t>Total 29/04/2026</t>
  </si>
  <si>
    <t>30/04/2026 Total</t>
  </si>
  <si>
    <t>Total 02/05/2026</t>
  </si>
  <si>
    <t>Total 03/05/2026</t>
  </si>
  <si>
    <t>I</t>
  </si>
  <si>
    <t>Late</t>
  </si>
  <si>
    <t>Valeurs</t>
  </si>
  <si>
    <t>Calls Answered</t>
  </si>
  <si>
    <t xml:space="preserve"> AHT</t>
  </si>
  <si>
    <t xml:space="preserve"> SLA%</t>
  </si>
  <si>
    <t>Total Calls Answered</t>
  </si>
  <si>
    <t>Total  AHT</t>
  </si>
  <si>
    <t>Total  SLA%</t>
  </si>
  <si>
    <t>Heures ([Call Date/Time])</t>
  </si>
  <si>
    <t>Alliannz Contract</t>
  </si>
  <si>
    <t>06</t>
  </si>
  <si>
    <t>07</t>
  </si>
  <si>
    <t>08</t>
  </si>
  <si>
    <t>09</t>
  </si>
  <si>
    <t>10</t>
  </si>
  <si>
    <t>11</t>
  </si>
  <si>
    <t>12</t>
  </si>
  <si>
    <t>13</t>
  </si>
  <si>
    <t>14</t>
  </si>
  <si>
    <t>15</t>
  </si>
  <si>
    <t>16</t>
  </si>
  <si>
    <t>17</t>
  </si>
  <si>
    <t>18</t>
  </si>
  <si>
    <t>19</t>
  </si>
  <si>
    <t>20</t>
  </si>
  <si>
    <t>21</t>
  </si>
  <si>
    <t>22</t>
  </si>
  <si>
    <t>Total 01/05/2026</t>
  </si>
  <si>
    <t>23</t>
  </si>
  <si>
    <t>hour</t>
  </si>
  <si>
    <t>Total 04/05/2026</t>
  </si>
  <si>
    <t>1. Delivery Performance</t>
  </si>
  <si>
    <r>
      <t xml:space="preserve">Overall performance in </t>
    </r>
    <r>
      <rPr>
        <b/>
        <sz val="11"/>
        <color theme="1"/>
        <rFont val="Segoe UI"/>
        <family val="2"/>
      </rPr>
      <t>Week 17</t>
    </r>
    <r>
      <rPr>
        <sz val="11"/>
        <color theme="1"/>
        <rFont val="Segoe UI"/>
        <family val="2"/>
      </rPr>
      <t xml:space="preserve"> remained stable, with </t>
    </r>
    <r>
      <rPr>
        <b/>
        <sz val="11"/>
        <color theme="1"/>
        <rFont val="Segoe UI"/>
        <family val="2"/>
      </rPr>
      <t>Service Level on target</t>
    </r>
    <r>
      <rPr>
        <sz val="11"/>
        <color theme="1"/>
        <rFont val="Segoe UI"/>
        <family val="2"/>
      </rPr>
      <t xml:space="preserve">, as well as </t>
    </r>
    <r>
      <rPr>
        <b/>
        <sz val="11"/>
        <color theme="1"/>
        <rFont val="Segoe UI"/>
        <family val="2"/>
      </rPr>
      <t>controlled HR KPIs (Attrition &amp; ABS%)</t>
    </r>
    <r>
      <rPr>
        <sz val="11"/>
        <color theme="1"/>
        <rFont val="Segoe UI"/>
        <family val="2"/>
      </rPr>
      <t>.</t>
    </r>
  </si>
  <si>
    <r>
      <t xml:space="preserve">• </t>
    </r>
    <r>
      <rPr>
        <b/>
        <sz val="11"/>
        <color theme="1"/>
        <rFont val="Segoe UI"/>
        <family val="2"/>
      </rPr>
      <t>Service Level</t>
    </r>
  </si>
  <si>
    <r>
      <t xml:space="preserve">• </t>
    </r>
    <r>
      <rPr>
        <b/>
        <sz val="11"/>
        <color theme="1"/>
        <rFont val="Segoe UI"/>
        <family val="2"/>
      </rPr>
      <t>Actual:</t>
    </r>
  </si>
  <si>
    <r>
      <t xml:space="preserve">NL </t>
    </r>
    <r>
      <rPr>
        <b/>
        <sz val="11"/>
        <color theme="1"/>
        <rFont val="Segoe UI"/>
        <family val="2"/>
      </rPr>
      <t>67%</t>
    </r>
    <r>
      <rPr>
        <sz val="11"/>
        <color theme="1"/>
        <rFont val="Segoe UI"/>
        <family val="2"/>
      </rPr>
      <t xml:space="preserve"> vs. Target of </t>
    </r>
    <r>
      <rPr>
        <b/>
        <sz val="11"/>
        <color theme="1"/>
        <rFont val="Segoe UI"/>
        <family val="2"/>
      </rPr>
      <t>70%</t>
    </r>
  </si>
  <si>
    <r>
      <t xml:space="preserve">BE </t>
    </r>
    <r>
      <rPr>
        <b/>
        <sz val="11"/>
        <color theme="1"/>
        <rFont val="Segoe UI"/>
        <family val="2"/>
      </rPr>
      <t>82%</t>
    </r>
    <r>
      <rPr>
        <sz val="11"/>
        <color theme="1"/>
        <rFont val="Segoe UI"/>
        <family val="2"/>
      </rPr>
      <t xml:space="preserve"> vs. Target of </t>
    </r>
    <r>
      <rPr>
        <b/>
        <sz val="11"/>
        <color theme="1"/>
        <rFont val="Segoe UI"/>
        <family val="2"/>
      </rPr>
      <t>70%</t>
    </r>
  </si>
  <si>
    <r>
      <t xml:space="preserve">• </t>
    </r>
    <r>
      <rPr>
        <b/>
        <sz val="11"/>
        <color theme="1"/>
        <rFont val="Segoe UI"/>
        <family val="2"/>
      </rPr>
      <t>Forecast vs. received deviation:</t>
    </r>
  </si>
  <si>
    <r>
      <t xml:space="preserve">On NL, </t>
    </r>
    <r>
      <rPr>
        <b/>
        <sz val="11"/>
        <color theme="1"/>
        <rFont val="Segoe UI"/>
        <family val="2"/>
      </rPr>
      <t>98% over the week</t>
    </r>
    <r>
      <rPr>
        <sz val="11"/>
        <color theme="1"/>
        <rFont val="Segoe UI"/>
        <family val="2"/>
      </rPr>
      <t xml:space="preserve">, with a couple of days reaching </t>
    </r>
    <r>
      <rPr>
        <b/>
        <sz val="11"/>
        <color theme="1"/>
        <rFont val="Segoe UI"/>
        <family val="2"/>
      </rPr>
      <t>114%</t>
    </r>
    <r>
      <rPr>
        <sz val="11"/>
        <color theme="1"/>
        <rFont val="Segoe UI"/>
        <family val="2"/>
      </rPr>
      <t xml:space="preserve">, and several rush </t>
    </r>
    <r>
      <rPr>
        <b/>
        <sz val="11"/>
        <color theme="1"/>
        <rFont val="Segoe UI"/>
        <family val="2"/>
      </rPr>
      <t>morning intervals</t>
    </r>
    <r>
      <rPr>
        <sz val="11"/>
        <color theme="1"/>
        <rFont val="Segoe UI"/>
        <family val="2"/>
      </rPr>
      <t xml:space="preserve"> exceeding </t>
    </r>
    <r>
      <rPr>
        <b/>
        <sz val="11"/>
        <color theme="1"/>
        <rFont val="Segoe UI"/>
        <family val="2"/>
      </rPr>
      <t>400% </t>
    </r>
    <r>
      <rPr>
        <sz val="11"/>
        <color theme="1"/>
        <rFont val="Segoe UI"/>
        <family val="2"/>
      </rPr>
      <t>deviation.</t>
    </r>
  </si>
  <si>
    <r>
      <t xml:space="preserve">• </t>
    </r>
    <r>
      <rPr>
        <b/>
        <sz val="11"/>
        <color theme="1"/>
        <rFont val="Segoe UI"/>
        <family val="2"/>
      </rPr>
      <t>Key drivers:</t>
    </r>
  </si>
  <si>
    <r>
      <t xml:space="preserve">o Sunday 26th had a significant impact on weekly results due to high deviation linked to the </t>
    </r>
    <r>
      <rPr>
        <b/>
        <sz val="11"/>
        <color theme="1"/>
        <rFont val="Segoe UI"/>
        <family val="2"/>
      </rPr>
      <t>school vacation period</t>
    </r>
  </si>
  <si>
    <r>
      <t xml:space="preserve">o </t>
    </r>
    <r>
      <rPr>
        <b/>
        <sz val="11"/>
        <color theme="1"/>
        <rFont val="Segoe UI"/>
        <family val="2"/>
      </rPr>
      <t>ABS:</t>
    </r>
    <r>
      <rPr>
        <sz val="11"/>
        <color theme="1"/>
        <rFont val="Segoe UI"/>
        <family val="2"/>
      </rPr>
      <t xml:space="preserve"> NL </t>
    </r>
    <r>
      <rPr>
        <b/>
        <sz val="11"/>
        <color theme="1"/>
        <rFont val="Segoe UI"/>
        <family val="2"/>
      </rPr>
      <t>2%</t>
    </r>
    <r>
      <rPr>
        <sz val="11"/>
        <color theme="1"/>
        <rFont val="Segoe UI"/>
        <family val="2"/>
      </rPr>
      <t xml:space="preserve"> | BE </t>
    </r>
    <r>
      <rPr>
        <b/>
        <sz val="11"/>
        <color theme="1"/>
        <rFont val="Segoe UI"/>
        <family val="2"/>
      </rPr>
      <t>2%</t>
    </r>
  </si>
  <si>
    <r>
      <t xml:space="preserve">o Close monitoring of daily delivery by the </t>
    </r>
    <r>
      <rPr>
        <b/>
        <sz val="11"/>
        <color theme="1"/>
        <rFont val="Segoe UI"/>
        <family val="2"/>
      </rPr>
      <t>Local RTAs</t>
    </r>
    <r>
      <rPr>
        <sz val="11"/>
        <color theme="1"/>
        <rFont val="Segoe UI"/>
        <family val="2"/>
      </rPr>
      <t>, combined with daily scheduling coverage checks</t>
    </r>
  </si>
  <si>
    <r>
      <t xml:space="preserve">o Ongoing exploration of the new reporting </t>
    </r>
    <r>
      <rPr>
        <b/>
        <sz val="11"/>
        <color theme="1"/>
        <rFont val="Segoe UI"/>
        <family val="2"/>
      </rPr>
      <t>“AGENT SCORE CARD / Agent overview”</t>
    </r>
    <r>
      <rPr>
        <sz val="11"/>
        <color theme="1"/>
        <rFont val="Segoe UI"/>
        <family val="2"/>
      </rPr>
      <t xml:space="preserve"> to track gaps and drive remediation at a granular </t>
    </r>
    <r>
      <rPr>
        <b/>
        <sz val="11"/>
        <color theme="1"/>
        <rFont val="Segoe UI"/>
        <family val="2"/>
      </rPr>
      <t>agent level</t>
    </r>
  </si>
  <si>
    <t>Total 05/05/2026</t>
  </si>
  <si>
    <t>Total 06/05/2026</t>
  </si>
  <si>
    <t>Late/Early leave</t>
  </si>
  <si>
    <t>Total 07/05/2026</t>
  </si>
  <si>
    <t>Total 11/05/2026</t>
  </si>
  <si>
    <t>Total 12/05/2026</t>
  </si>
  <si>
    <t>Total 13/05/2026</t>
  </si>
  <si>
    <t>Total 14/05/2026</t>
  </si>
  <si>
    <t>Total 17/05/2026</t>
  </si>
  <si>
    <t>Total 18/05/2026</t>
  </si>
  <si>
    <t>Total 19/05/2026</t>
  </si>
  <si>
    <t>Total 23/05/2026</t>
  </si>
  <si>
    <t>Total 24/05/2026</t>
  </si>
  <si>
    <t>RSA NL TSL</t>
  </si>
  <si>
    <t>RSA BE TSL</t>
  </si>
  <si>
    <t>Deviation NL</t>
  </si>
  <si>
    <t>Deviation BE</t>
  </si>
  <si>
    <t>Absence Rate NL</t>
  </si>
  <si>
    <t>17% 2 Absents</t>
  </si>
  <si>
    <t>36% 2,5 Absents</t>
  </si>
  <si>
    <t>Absence Rate BE</t>
  </si>
  <si>
    <t>11% 1 Absent</t>
  </si>
  <si>
    <t>23% 2 Absent</t>
  </si>
  <si>
    <t>Main Reasons of TSL Impact</t>
  </si>
  <si>
    <t>Higher impact due to lower HC planned the Weekend</t>
  </si>
  <si>
    <t>Higer Deviation on every Threshold , causing snowball effect</t>
  </si>
  <si>
    <t>Absents due to sickness</t>
  </si>
  <si>
    <t>Actions Taken</t>
  </si>
  <si>
    <t>Requested EH from agents during their days off</t>
  </si>
  <si>
    <t>Tl's presence helping with call</t>
  </si>
  <si>
    <t>Skilled agents from Ford to help out with queue</t>
  </si>
  <si>
    <t>Constant monitoring and alerting</t>
  </si>
  <si>
    <t>1 Agent had a power issue at home and couldnt finish the day</t>
  </si>
  <si>
    <t>Weekends Future plans</t>
  </si>
  <si>
    <t>Starting the current week, Onboarding Agents that initially were strictly favored to work on week days, will be partially scheduled the Weekends at the same times as the TL's who will be available for accompanying them</t>
  </si>
  <si>
    <t>Total 25/05/2026</t>
  </si>
  <si>
    <t>Total 26/05/2026</t>
  </si>
  <si>
    <t>Total 27/05/2026</t>
  </si>
  <si>
    <t>Total 28/05/2026</t>
  </si>
  <si>
    <t>Total 29/05/2026</t>
  </si>
  <si>
    <t>RSA NL</t>
  </si>
  <si>
    <t>RSA BE</t>
  </si>
  <si>
    <t>Planned in HC</t>
  </si>
  <si>
    <t>Planned in Hours</t>
  </si>
  <si>
    <t>Absents in HC</t>
  </si>
  <si>
    <t>Absents in Hours</t>
  </si>
  <si>
    <t>Late Hours</t>
  </si>
  <si>
    <t>Absence rate</t>
  </si>
  <si>
    <t>OUT OFFICE SHRINKAGE</t>
  </si>
  <si>
    <t>Partimers planned
NL</t>
  </si>
  <si>
    <t>Partimers planned
BE</t>
  </si>
  <si>
    <t>Extras</t>
  </si>
  <si>
    <t>Total 30/05/2026</t>
  </si>
  <si>
    <t>Total 31/05/2026</t>
  </si>
  <si>
    <t>Total 01/06/2026</t>
  </si>
  <si>
    <t>LT Sickness</t>
  </si>
  <si>
    <t>Volume Actual SL</t>
  </si>
  <si>
    <t>Total 03/06/2026</t>
  </si>
  <si>
    <t>Total 04/06/2026</t>
  </si>
  <si>
    <t>Total 05/06/2026</t>
  </si>
  <si>
    <t>Total 06/06/2026</t>
  </si>
  <si>
    <t>Total 07/06/2026</t>
  </si>
  <si>
    <t>Total 08/06/2026</t>
  </si>
  <si>
    <t>Absences</t>
  </si>
  <si>
    <t>Total</t>
  </si>
  <si>
    <t>Total Belgium</t>
  </si>
  <si>
    <t>Total Netherlands</t>
  </si>
  <si>
    <t>Total 09/06/2026</t>
  </si>
  <si>
    <t>Total 10/06/2026</t>
  </si>
  <si>
    <t>Total 11/06/2026</t>
  </si>
  <si>
    <t>BO Cases</t>
  </si>
  <si>
    <t>Total 12/06/2026</t>
  </si>
  <si>
    <t>ID</t>
  </si>
  <si>
    <t>Status</t>
  </si>
  <si>
    <t>Name</t>
  </si>
  <si>
    <t>Team leader</t>
  </si>
  <si>
    <t>Trained?</t>
  </si>
  <si>
    <t>Active</t>
  </si>
  <si>
    <t>Ajedioui Achraf</t>
  </si>
  <si>
    <t>Ilyasse Derrazi</t>
  </si>
  <si>
    <t>Ford Dutch</t>
  </si>
  <si>
    <t>Yes</t>
  </si>
  <si>
    <t>Koppens Arko</t>
  </si>
  <si>
    <t>Oulad Abdelaziz Youssef</t>
  </si>
  <si>
    <t>Youssef El Ghazi</t>
  </si>
  <si>
    <t>Ajaouaou Khalid</t>
  </si>
  <si>
    <t>Chantoufi Said</t>
  </si>
  <si>
    <t>El Yakhloufi Fouad</t>
  </si>
  <si>
    <t>Ait El Bashir Salah Eddine</t>
  </si>
  <si>
    <t>El Ayoubi Ichraf</t>
  </si>
  <si>
    <t>El Mansouri Ajaoud</t>
  </si>
  <si>
    <t>Ghalbi Redouane</t>
  </si>
  <si>
    <t>Hadouchi Ghizlaine</t>
  </si>
  <si>
    <t>Mejhed Asmaa</t>
  </si>
  <si>
    <t>Nouinou Ikram</t>
  </si>
  <si>
    <t>Ould Benali Ahmed</t>
  </si>
  <si>
    <t>Van der Laan Tim</t>
  </si>
  <si>
    <t>Van Driesche Freya</t>
  </si>
  <si>
    <t>Total 13/06/2026</t>
  </si>
  <si>
    <t>Total 14/06/2026</t>
  </si>
  <si>
    <t>Total 15/06/2026</t>
  </si>
  <si>
    <t>Total 16/06/2026</t>
  </si>
  <si>
    <t>Abdelhadi, Najib</t>
  </si>
  <si>
    <t>Bahammou, Youssef</t>
  </si>
  <si>
    <t>Benlaghlimi, Chaimaa</t>
  </si>
  <si>
    <t>Dreif, Mohamed Ali</t>
  </si>
  <si>
    <t>El Guiri, El Mehdi</t>
  </si>
  <si>
    <t>El Idrissi, Khalil</t>
  </si>
  <si>
    <t>El Moustaid, Hajar</t>
  </si>
  <si>
    <t>Failouss, Ayoub</t>
  </si>
  <si>
    <t>Faitah, Fouad</t>
  </si>
  <si>
    <t>Hafidi, Ibtisam</t>
  </si>
  <si>
    <t>HassouneSmlali, Mounir</t>
  </si>
  <si>
    <t>Karoui, Imane</t>
  </si>
  <si>
    <t>Mellak, Hamza</t>
  </si>
  <si>
    <t>Oujer, Driss</t>
  </si>
  <si>
    <t>Rawis, Houda</t>
  </si>
  <si>
    <t>Skalli, Mohamed Taha</t>
  </si>
  <si>
    <t>Wardi, Idriss</t>
  </si>
  <si>
    <t>Mohamed Amine JAFFRI</t>
  </si>
  <si>
    <t>Mhammed BELLOUARAK</t>
  </si>
  <si>
    <t>M Hammed Bellaouarak</t>
  </si>
  <si>
    <t>Mohamed  ABOURHAZAOUAT</t>
  </si>
  <si>
    <t>Mohamed ABOURHAZAOUAT</t>
  </si>
  <si>
    <t>Mohamed Amine MERSAK</t>
  </si>
  <si>
    <t>Mohammed Amine MERSAK</t>
  </si>
  <si>
    <t>Hajar MOUSNID EL IDRISSI</t>
  </si>
  <si>
    <t>Najib Abdelhadi</t>
  </si>
  <si>
    <t>Youssef Bahammou</t>
  </si>
  <si>
    <t>Chaimaa Benlaghlimi</t>
  </si>
  <si>
    <t>Mohamed Ali Dreif</t>
  </si>
  <si>
    <t>El Mehdi El Guiri</t>
  </si>
  <si>
    <t>Hajar El Moustaid</t>
  </si>
  <si>
    <t>Ayoub Failouss</t>
  </si>
  <si>
    <t>Fouad Faitah</t>
  </si>
  <si>
    <t>Mounir HASSOUNE-SMLALI</t>
  </si>
  <si>
    <t>Imane Karoui</t>
  </si>
  <si>
    <t>Hamza Mellak</t>
  </si>
  <si>
    <t>Houda RAWIS</t>
  </si>
  <si>
    <t>Mohamed Taha Skalli</t>
  </si>
  <si>
    <t>FPE</t>
  </si>
  <si>
    <t>Total 17/06/2026</t>
  </si>
  <si>
    <t>Total 18/06/2026</t>
  </si>
  <si>
    <t>Total 21/06/2026</t>
  </si>
  <si>
    <t>Total 19/06/2026</t>
  </si>
  <si>
    <t>Total 20/06/2026</t>
  </si>
  <si>
    <t>Total 22/06/2026</t>
  </si>
  <si>
    <t/>
  </si>
  <si>
    <t>Total 23/06/2026</t>
  </si>
  <si>
    <t>Total 24/06/2026</t>
  </si>
  <si>
    <t>Total 25/06/2026</t>
  </si>
  <si>
    <t>Total 27/06/2026</t>
  </si>
  <si>
    <t>Total 28/06/2026</t>
  </si>
  <si>
    <t>Total 29/06/2026</t>
  </si>
  <si>
    <t>Total 30/06/2026</t>
  </si>
  <si>
    <t>Total 01/07/2026</t>
  </si>
  <si>
    <t>Total 02/07/2026</t>
  </si>
  <si>
    <t>Total 03/07/2026</t>
  </si>
  <si>
    <t>Total 06/07/2026</t>
  </si>
  <si>
    <t>Total 07/07/2026</t>
  </si>
  <si>
    <t>Total 09/07/2026</t>
  </si>
  <si>
    <t>Total 13/07/2026</t>
  </si>
  <si>
    <t>Total 14/07/2026</t>
  </si>
  <si>
    <t>Total 15/07/2026</t>
  </si>
  <si>
    <t>Total 16/07/2026</t>
  </si>
  <si>
    <t>Total 20/07/2026</t>
  </si>
  <si>
    <t>Total 21/07/2026</t>
  </si>
  <si>
    <t>Total 22/07/2026</t>
  </si>
  <si>
    <t>Total 23/07/2026</t>
  </si>
  <si>
    <t>Total 24/07/2026</t>
  </si>
  <si>
    <t>Total 25/07/2026</t>
  </si>
  <si>
    <t>Total 26/07/2026</t>
  </si>
  <si>
    <t>Colonne1</t>
  </si>
  <si>
    <t>Colonne3</t>
  </si>
  <si>
    <t>Total 27/07/2026</t>
  </si>
  <si>
    <t>Late/early leave</t>
  </si>
  <si>
    <t>Total 28/07/2026</t>
  </si>
  <si>
    <t>Total 29/07/2026</t>
  </si>
  <si>
    <t>Total 30/07/2026</t>
  </si>
  <si>
    <t>Total 31/07/2026</t>
  </si>
  <si>
    <t>Total 01/08/2026</t>
  </si>
  <si>
    <t>Total 02/08/2026</t>
  </si>
  <si>
    <t>Abandonement</t>
  </si>
  <si>
    <t>Total 03/08/2026</t>
  </si>
  <si>
    <t>Total 04/08/2026</t>
  </si>
  <si>
    <t>Total 05/08/2026</t>
  </si>
  <si>
    <t>Total 06/08/2026</t>
  </si>
  <si>
    <t>Total 07/08/2026</t>
  </si>
  <si>
    <t>Total 08/08/2026</t>
  </si>
  <si>
    <t>Total 09/08/2026</t>
  </si>
  <si>
    <t>Total 10/08/2026</t>
  </si>
  <si>
    <t>VR</t>
  </si>
  <si>
    <t>Dispatch</t>
  </si>
  <si>
    <t>Total 11/08/2026</t>
  </si>
  <si>
    <t>Total 12/08/2026</t>
  </si>
  <si>
    <t>Total 14/08/2026</t>
  </si>
  <si>
    <t>Total 16/08/2026</t>
  </si>
  <si>
    <t>Total 18/08/2026</t>
  </si>
  <si>
    <t>Total 19/08/2026</t>
  </si>
  <si>
    <t>Total 20/08/2026</t>
  </si>
  <si>
    <t>Total 21/08/2026</t>
  </si>
  <si>
    <t>Total 22/08/2026</t>
  </si>
  <si>
    <t>Total 23/08/2026</t>
  </si>
  <si>
    <t>Total 24/08/2026</t>
  </si>
  <si>
    <t>Total 25/08/2026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</si>
</sst>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F400]h:mm:ss\ AM/PM"/>
    <numFmt numFmtId="167" formatCode="_-* #,##0_-;\-* #,##0_-;_-* &quot;-&quot;??_-;_-@_-"/>
    <numFmt numFmtId="168" formatCode="0.000"/>
  </numFmts>
  <fonts count="60">
    <font>
      <sz val="10"/>
      <color theme="1"/>
      <name val="Arial"/>
      <family val="2"/>
    </font>
    <font>
      <sz val="10"/>
      <color theme="1"/>
      <name val="Arial"/>
      <family val="2"/>
    </font>
    <font>
      <b/>
      <sz val="11"/>
      <color theme="0"/>
      <name val="Aptos Narrow"/>
      <family val="2"/>
      <scheme val="minor"/>
    </font>
    <font>
      <sz val="10"/>
      <color theme="2"/>
      <name val="Arial"/>
      <family val="2"/>
    </font>
    <font>
      <b/>
      <sz val="10"/>
      <color theme="1"/>
      <name val="Arial"/>
      <family val="2"/>
    </font>
    <font>
      <b/>
      <sz val="11"/>
      <color theme="1"/>
      <name val="Aptos Narrow"/>
      <family val="2"/>
      <scheme val="minor"/>
    </font>
    <font>
      <sz val="10"/>
      <name val="Arial"/>
      <family val="2"/>
    </font>
    <font>
      <b/>
      <sz val="11"/>
      <name val="Aptos Narrow"/>
      <family val="2"/>
      <scheme val="minor"/>
    </font>
    <font>
      <b/>
      <sz val="10"/>
      <color theme="0"/>
      <name val="Arial"/>
      <family val="2"/>
    </font>
    <font>
      <sz val="10"/>
      <color theme="0"/>
      <name val="Arial"/>
      <family val="2"/>
    </font>
    <font>
      <b/>
      <sz val="10"/>
      <color theme="3"/>
      <name val="Arial"/>
      <family val="2"/>
    </font>
    <font>
      <b/>
      <sz val="14"/>
      <color theme="1"/>
      <name val="Arial"/>
      <family val="2"/>
    </font>
    <font>
      <b/>
      <sz val="11"/>
      <color theme="1"/>
      <name val="Arial"/>
      <family val="2"/>
    </font>
    <font>
      <sz val="10"/>
      <color theme="7" tint="-0.249977111117893"/>
      <name val="Arial"/>
      <family val="2"/>
    </font>
    <font>
      <sz val="26"/>
      <color theme="0"/>
      <name val="Arial"/>
      <family val="2"/>
    </font>
    <font>
      <b/>
      <sz val="26"/>
      <color theme="1"/>
      <name val="Arial"/>
      <family val="2"/>
    </font>
    <font>
      <sz val="8"/>
      <name val="Arial"/>
      <family val="2"/>
    </font>
    <font>
      <sz val="10"/>
      <color rgb="FFFF0000"/>
      <name val="Arial"/>
      <family val="2"/>
    </font>
    <font>
      <b/>
      <sz val="11"/>
      <color theme="7" tint="-0.249977111117893"/>
      <name val="Arial"/>
      <family val="2"/>
    </font>
    <font>
      <b/>
      <sz val="10"/>
      <color theme="7" tint="-0.249977111117893"/>
      <name val="Arial"/>
      <family val="2"/>
    </font>
    <font>
      <b/>
      <sz val="11"/>
      <color theme="1"/>
      <name val="Aptos Narrow"/>
      <family val="2"/>
      <scheme val="minor"/>
    </font>
    <font>
      <b/>
      <sz val="11"/>
      <color theme="1"/>
      <name val="Segoe UI"/>
      <family val="2"/>
    </font>
    <font>
      <sz val="11"/>
      <color theme="1"/>
      <name val="Segoe UI"/>
      <family val="2"/>
    </font>
    <font>
      <sz val="18"/>
      <color theme="1"/>
      <name val="Arial"/>
      <family val="2"/>
    </font>
    <font>
      <sz val="12"/>
      <color theme="0"/>
      <name val="Arial"/>
      <family val="2"/>
    </font>
    <font>
      <b/>
      <sz val="12"/>
      <color theme="1"/>
      <name val="Arial"/>
      <family val="2"/>
    </font>
    <font>
      <sz val="10"/>
      <color rgb="FF000000"/>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i/>
      <sz val="10"/>
      <color rgb="FF7F7F7F"/>
      <name val="Arial"/>
      <family val="2"/>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2"/>
      <color rgb="FF000000"/>
      <name val="Calibri"/>
      <family val="2"/>
    </font>
    <font>
      <sz val="12"/>
      <color rgb="FF000000"/>
      <name val="Calibri"/>
      <family val="2"/>
    </font>
    <font>
      <b/>
      <sz val="20"/>
      <color theme="7" tint="-0.249977111117893"/>
      <name val="Arial"/>
      <family val="2"/>
    </font>
    <font>
      <sz val="10.5"/>
      <color rgb="FF666666"/>
      <name val="Arial"/>
      <family val="2"/>
    </font>
    <font>
      <b/>
      <sz val="11"/>
      <color theme="1"/>
      <name val="Aptos Narrow"/>
      <family val="2"/>
      <scheme val="minor"/>
    </font>
    <font>
      <b/>
      <sz val="11"/>
      <color theme="1"/>
      <name val="Aptos Narrow"/>
      <family val="2"/>
      <scheme val="minor"/>
    </font>
    <font>
      <sz val="12"/>
      <color rgb="FF000000"/>
      <name val="Calibri"/>
      <family val="2"/>
    </font>
  </fonts>
  <fills count="52">
    <fill>
      <patternFill patternType="none"/>
    </fill>
    <fill>
      <patternFill patternType="gray125"/>
    </fill>
    <fill>
      <patternFill patternType="solid">
        <fgColor theme="5"/>
        <bgColor theme="5"/>
      </patternFill>
    </fill>
    <fill>
      <patternFill patternType="solid">
        <fgColor theme="4"/>
        <bgColor indexed="64"/>
      </patternFill>
    </fill>
    <fill>
      <patternFill patternType="solid">
        <fgColor theme="3" tint="0.499984740745262"/>
        <bgColor theme="5"/>
      </patternFill>
    </fill>
    <fill>
      <patternFill patternType="solid">
        <fgColor theme="4" tint="-0.249977111117893"/>
        <bgColor theme="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2"/>
        <bgColor indexed="64"/>
      </patternFill>
    </fill>
    <fill>
      <patternFill patternType="solid">
        <fgColor theme="9" tint="0.39997558519241921"/>
        <bgColor indexed="64"/>
      </patternFill>
    </fill>
    <fill>
      <patternFill patternType="solid">
        <fgColor theme="0" tint="-0.14999847407452621"/>
        <bgColor theme="5"/>
      </patternFill>
    </fill>
    <fill>
      <patternFill patternType="solid">
        <fgColor theme="3"/>
        <bgColor indexed="64"/>
      </patternFill>
    </fill>
    <fill>
      <patternFill patternType="solid">
        <fgColor theme="7" tint="0.79998168889431442"/>
        <bgColor theme="7" tint="0.79998168889431442"/>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3" tint="0.39997558519241921"/>
        <bgColor indexed="64"/>
      </patternFill>
    </fill>
    <fill>
      <patternFill patternType="solid">
        <fgColor theme="9" tint="0.79998168889431442"/>
        <bgColor theme="9" tint="0.79998168889431442"/>
      </patternFill>
    </fill>
    <fill>
      <patternFill patternType="solid">
        <fgColor theme="6" tint="0.79998168889431442"/>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7" tint="0.79998168889431442"/>
      </patternFill>
    </fill>
    <fill>
      <patternFill patternType="solid">
        <fgColor rgb="FFEFEFE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theme="3"/>
      </left>
      <right style="medium">
        <color theme="3"/>
      </right>
      <top style="medium">
        <color theme="3"/>
      </top>
      <bottom style="medium">
        <color theme="3"/>
      </bottom>
      <diagonal/>
    </border>
    <border>
      <left/>
      <right/>
      <top style="thin">
        <color theme="9" tint="0.39997558519241921"/>
      </top>
      <bottom style="thin">
        <color theme="9" tint="0.39997558519241921"/>
      </bottom>
      <diagonal/>
    </border>
    <border>
      <left style="medium">
        <color theme="3"/>
      </left>
      <right style="medium">
        <color theme="3"/>
      </right>
      <top style="medium">
        <color theme="3"/>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theme="5" tint="-0.249977111117893"/>
      </top>
      <bottom style="medium">
        <color theme="5" tint="-0.249977111117893"/>
      </bottom>
      <diagonal/>
    </border>
    <border>
      <left/>
      <right/>
      <top style="thin">
        <color theme="7"/>
      </top>
      <bottom style="thin">
        <color theme="7"/>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7"/>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165">
    <xf numFmtId="0" fontId="0" fillId="0" borderId="0"/>
    <xf numFmtId="9" fontId="1" fillId="0" borderId="0" applyFont="0" applyFill="0" applyBorder="0" applyAlignment="0" applyProtection="0"/>
    <xf numFmtId="164" fontId="1" fillId="0" borderId="0" applyFont="0" applyFill="0" applyBorder="0" applyAlignment="0" applyProtection="0"/>
    <xf numFmtId="0" fontId="27" fillId="0" borderId="0" applyNumberFormat="0" applyFill="0" applyBorder="0" applyAlignment="0" applyProtection="0"/>
    <xf numFmtId="0" fontId="28" fillId="0" borderId="24" applyNumberFormat="0" applyFill="0" applyAlignment="0" applyProtection="0"/>
    <xf numFmtId="0" fontId="29" fillId="0" borderId="25" applyNumberFormat="0" applyFill="0" applyAlignment="0" applyProtection="0"/>
    <xf numFmtId="0" fontId="30" fillId="0" borderId="26" applyNumberFormat="0" applyFill="0" applyAlignment="0" applyProtection="0"/>
    <xf numFmtId="0" fontId="30" fillId="0" borderId="0" applyNumberFormat="0" applyFill="0" applyBorder="0" applyAlignment="0" applyProtection="0"/>
    <xf numFmtId="0" fontId="31" fillId="19" borderId="0" applyNumberFormat="0" applyBorder="0" applyAlignment="0" applyProtection="0"/>
    <xf numFmtId="0" fontId="32" fillId="20" borderId="0" applyNumberFormat="0" applyBorder="0" applyAlignment="0" applyProtection="0"/>
    <xf numFmtId="0" fontId="33" fillId="21" borderId="0" applyNumberFormat="0" applyBorder="0" applyAlignment="0" applyProtection="0"/>
    <xf numFmtId="0" fontId="34" fillId="22" borderId="27" applyNumberFormat="0" applyAlignment="0" applyProtection="0"/>
    <xf numFmtId="0" fontId="35" fillId="23" borderId="28" applyNumberFormat="0" applyAlignment="0" applyProtection="0"/>
    <xf numFmtId="0" fontId="36" fillId="23" borderId="27" applyNumberFormat="0" applyAlignment="0" applyProtection="0"/>
    <xf numFmtId="0" fontId="37" fillId="0" borderId="29" applyNumberFormat="0" applyFill="0" applyAlignment="0" applyProtection="0"/>
    <xf numFmtId="0" fontId="8" fillId="24" borderId="30" applyNumberFormat="0" applyAlignment="0" applyProtection="0"/>
    <xf numFmtId="0" fontId="17" fillId="0" borderId="0" applyNumberFormat="0" applyFill="0" applyBorder="0" applyAlignment="0" applyProtection="0"/>
    <xf numFmtId="0" fontId="1" fillId="25" borderId="31" applyNumberFormat="0" applyFont="0" applyAlignment="0" applyProtection="0"/>
    <xf numFmtId="0" fontId="38" fillId="0" borderId="0" applyNumberFormat="0" applyFill="0" applyBorder="0" applyAlignment="0" applyProtection="0"/>
    <xf numFmtId="0" fontId="4" fillId="0" borderId="32" applyNumberFormat="0" applyFill="0" applyAlignment="0" applyProtection="0"/>
    <xf numFmtId="0" fontId="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9"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9"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9"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39" fillId="0" borderId="0"/>
    <xf numFmtId="0" fontId="40" fillId="0" borderId="24" applyNumberFormat="0" applyFill="0" applyAlignment="0" applyProtection="0"/>
    <xf numFmtId="0" fontId="41" fillId="0" borderId="25" applyNumberFormat="0" applyFill="0" applyAlignment="0" applyProtection="0"/>
    <xf numFmtId="0" fontId="42" fillId="0" borderId="26" applyNumberFormat="0" applyFill="0" applyAlignment="0" applyProtection="0"/>
    <xf numFmtId="0" fontId="42" fillId="0" borderId="0" applyNumberFormat="0" applyFill="0" applyBorder="0" applyAlignment="0" applyProtection="0"/>
    <xf numFmtId="0" fontId="43" fillId="19" borderId="0" applyNumberFormat="0" applyBorder="0" applyAlignment="0" applyProtection="0"/>
    <xf numFmtId="0" fontId="44" fillId="20" borderId="0" applyNumberFormat="0" applyBorder="0" applyAlignment="0" applyProtection="0"/>
    <xf numFmtId="0" fontId="45" fillId="21" borderId="0" applyNumberFormat="0" applyBorder="0" applyAlignment="0" applyProtection="0"/>
    <xf numFmtId="0" fontId="46" fillId="22" borderId="27" applyNumberFormat="0" applyAlignment="0" applyProtection="0"/>
    <xf numFmtId="0" fontId="47" fillId="23" borderId="28" applyNumberFormat="0" applyAlignment="0" applyProtection="0"/>
    <xf numFmtId="0" fontId="48" fillId="23" borderId="27" applyNumberFormat="0" applyAlignment="0" applyProtection="0"/>
    <xf numFmtId="0" fontId="49" fillId="0" borderId="29" applyNumberFormat="0" applyFill="0" applyAlignment="0" applyProtection="0"/>
    <xf numFmtId="0" fontId="2" fillId="24" borderId="30" applyNumberFormat="0" applyAlignment="0" applyProtection="0"/>
    <xf numFmtId="0" fontId="50" fillId="0" borderId="0" applyNumberFormat="0" applyFill="0" applyBorder="0" applyAlignment="0" applyProtection="0"/>
    <xf numFmtId="0" fontId="39" fillId="25" borderId="31" applyNumberFormat="0" applyFont="0" applyAlignment="0" applyProtection="0"/>
    <xf numFmtId="0" fontId="51" fillId="0" borderId="0" applyNumberFormat="0" applyFill="0" applyBorder="0" applyAlignment="0" applyProtection="0"/>
    <xf numFmtId="0" fontId="5" fillId="0" borderId="32" applyNumberFormat="0" applyFill="0" applyAlignment="0" applyProtection="0"/>
    <xf numFmtId="0" fontId="52" fillId="26" borderId="0" applyNumberFormat="0" applyBorder="0" applyAlignment="0" applyProtection="0"/>
    <xf numFmtId="0" fontId="39"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52"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3" borderId="0" applyNumberFormat="0" applyBorder="0" applyAlignment="0" applyProtection="0"/>
    <xf numFmtId="0" fontId="52"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7" borderId="0" applyNumberFormat="0" applyBorder="0" applyAlignment="0" applyProtection="0"/>
    <xf numFmtId="0" fontId="52"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52"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52"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49" borderId="0" applyNumberFormat="0" applyBorder="0" applyAlignment="0" applyProtection="0"/>
    <xf numFmtId="0" fontId="53" fillId="0" borderId="0"/>
    <xf numFmtId="0" fontId="53" fillId="0" borderId="0"/>
    <xf numFmtId="0" fontId="53" fillId="0" borderId="0"/>
    <xf numFmtId="0" fontId="53" fillId="0" borderId="0"/>
    <xf numFmtId="0" fontId="40" fillId="0" borderId="24" applyNumberFormat="0" applyFill="0" applyAlignment="0" applyProtection="0"/>
    <xf numFmtId="0" fontId="41" fillId="0" borderId="25" applyNumberFormat="0" applyFill="0" applyAlignment="0" applyProtection="0"/>
    <xf numFmtId="0" fontId="42" fillId="0" borderId="26" applyNumberFormat="0" applyFill="0" applyAlignment="0" applyProtection="0"/>
    <xf numFmtId="0" fontId="42" fillId="0" borderId="0" applyNumberFormat="0" applyFill="0" applyBorder="0" applyAlignment="0" applyProtection="0"/>
    <xf numFmtId="0" fontId="43" fillId="19" borderId="0" applyNumberFormat="0" applyBorder="0" applyAlignment="0" applyProtection="0"/>
    <xf numFmtId="0" fontId="44" fillId="20" borderId="0" applyNumberFormat="0" applyBorder="0" applyAlignment="0" applyProtection="0"/>
    <xf numFmtId="0" fontId="45" fillId="21" borderId="0" applyNumberFormat="0" applyBorder="0" applyAlignment="0" applyProtection="0"/>
    <xf numFmtId="0" fontId="46" fillId="22" borderId="27" applyNumberFormat="0" applyAlignment="0" applyProtection="0"/>
    <xf numFmtId="0" fontId="47" fillId="23" borderId="28" applyNumberFormat="0" applyAlignment="0" applyProtection="0"/>
    <xf numFmtId="0" fontId="48" fillId="23" borderId="27" applyNumberFormat="0" applyAlignment="0" applyProtection="0"/>
    <xf numFmtId="0" fontId="49" fillId="0" borderId="29" applyNumberFormat="0" applyFill="0" applyAlignment="0" applyProtection="0"/>
    <xf numFmtId="0" fontId="2" fillId="24" borderId="30" applyNumberFormat="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39"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3"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7"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4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 fillId="0" borderId="0"/>
    <xf numFmtId="9" fontId="1" fillId="0" borderId="0" applyFont="0" applyFill="0" applyBorder="0" applyAlignment="0" applyProtection="0"/>
    <xf numFmtId="0" fontId="39" fillId="0" borderId="0"/>
    <xf numFmtId="0" fontId="53" fillId="0" borderId="0"/>
    <xf numFmtId="0" fontId="53" fillId="0" borderId="0"/>
    <xf numFmtId="0" fontId="53" fillId="0" borderId="0"/>
    <xf numFmtId="0" fontId="53" fillId="0" borderId="0"/>
    <xf numFmtId="0" fontId="1" fillId="0" borderId="0"/>
    <xf numFmtId="9" fontId="1" fillId="0" borderId="0" applyFont="0" applyFill="0" applyBorder="0" applyAlignment="0" applyProtection="0"/>
    <xf numFmtId="0" fontId="53" fillId="0" borderId="0"/>
    <xf numFmtId="0" fontId="53" fillId="0" borderId="0"/>
    <xf numFmtId="0" fontId="53" fillId="0" borderId="0"/>
    <xf numFmtId="0" fontId="53" fillId="0" borderId="0"/>
    <xf numFmtId="0" fontId="54" fillId="0" borderId="0"/>
    <xf numFmtId="0" fontId="54" fillId="0" borderId="0"/>
    <xf numFmtId="0" fontId="54"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9" fillId="0" borderId="0"/>
    <xf numFmtId="0" fontId="59" fillId="0" borderId="0"/>
    <xf numFmtId="0" fontId="59" fillId="0" borderId="0"/>
  </cellStyleXfs>
  <cellXfs count="279">
    <xf numFmtId="0" fontId="0" fillId="0" borderId="0" xfId="0"/>
    <xf numFmtId="0" fontId="0" fillId="0" borderId="0" xfId="0" applyAlignment="1">
      <alignment horizontal="center" vertical="center"/>
    </xf>
    <xf numFmtId="9" fontId="0" fillId="0" borderId="0" xfId="1" applyFont="1" applyAlignment="1">
      <alignment horizontal="center"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xf>
    <xf numFmtId="9" fontId="0" fillId="0" borderId="1" xfId="1" applyFont="1" applyBorder="1" applyAlignment="1">
      <alignment horizontal="center" vertical="center"/>
    </xf>
    <xf numFmtId="165" fontId="0" fillId="0" borderId="1" xfId="1" applyNumberFormat="1" applyFont="1" applyBorder="1" applyAlignment="1">
      <alignment horizontal="center" vertical="center"/>
    </xf>
    <xf numFmtId="1" fontId="6" fillId="0" borderId="1" xfId="0" applyNumberFormat="1" applyFont="1" applyBorder="1" applyAlignment="1">
      <alignment horizontal="center" vertical="center"/>
    </xf>
    <xf numFmtId="0" fontId="4" fillId="8" borderId="1" xfId="0" applyFont="1" applyFill="1" applyBorder="1" applyAlignment="1">
      <alignment horizontal="center" vertical="center"/>
    </xf>
    <xf numFmtId="0" fontId="0" fillId="8" borderId="1" xfId="0" applyFill="1" applyBorder="1" applyAlignment="1">
      <alignment horizontal="center" vertical="center"/>
    </xf>
    <xf numFmtId="9" fontId="0" fillId="8" borderId="1" xfId="1" applyFont="1" applyFill="1" applyBorder="1" applyAlignment="1">
      <alignment horizontal="center" vertical="center"/>
    </xf>
    <xf numFmtId="9" fontId="4" fillId="8" borderId="1" xfId="1" applyFont="1" applyFill="1" applyBorder="1" applyAlignment="1">
      <alignment horizontal="center" vertical="center"/>
    </xf>
    <xf numFmtId="165" fontId="0" fillId="8" borderId="1" xfId="1" applyNumberFormat="1" applyFont="1" applyFill="1" applyBorder="1" applyAlignment="1">
      <alignment horizontal="center" vertical="center"/>
    </xf>
    <xf numFmtId="1" fontId="0" fillId="8" borderId="1" xfId="0" applyNumberFormat="1" applyFill="1" applyBorder="1" applyAlignment="1">
      <alignment horizontal="center" vertical="center"/>
    </xf>
    <xf numFmtId="14" fontId="0" fillId="0" borderId="0" xfId="0" applyNumberFormat="1" applyAlignment="1">
      <alignment horizontal="center" vertical="center"/>
    </xf>
    <xf numFmtId="9" fontId="0" fillId="0" borderId="0" xfId="1" applyFont="1" applyBorder="1" applyAlignment="1">
      <alignment horizontal="center" vertical="center"/>
    </xf>
    <xf numFmtId="1" fontId="6" fillId="0" borderId="0" xfId="0" applyNumberFormat="1" applyFont="1" applyAlignment="1">
      <alignment horizontal="center" vertical="center"/>
    </xf>
    <xf numFmtId="165" fontId="0" fillId="0" borderId="0" xfId="1" applyNumberFormat="1" applyFont="1" applyBorder="1" applyAlignment="1">
      <alignment horizontal="center" vertical="center"/>
    </xf>
    <xf numFmtId="0" fontId="0" fillId="0" borderId="1" xfId="0" applyBorder="1"/>
    <xf numFmtId="0" fontId="5" fillId="6" borderId="1" xfId="0" applyFont="1" applyFill="1" applyBorder="1"/>
    <xf numFmtId="0" fontId="0" fillId="8" borderId="1" xfId="0" applyFill="1" applyBorder="1"/>
    <xf numFmtId="14" fontId="0" fillId="8" borderId="1" xfId="0" applyNumberFormat="1" applyFill="1" applyBorder="1"/>
    <xf numFmtId="165" fontId="0" fillId="8" borderId="1" xfId="1" applyNumberFormat="1" applyFont="1" applyFill="1" applyBorder="1"/>
    <xf numFmtId="1" fontId="0" fillId="0" borderId="0" xfId="0" applyNumberFormat="1"/>
    <xf numFmtId="0" fontId="0" fillId="7" borderId="1" xfId="0" applyFill="1" applyBorder="1"/>
    <xf numFmtId="14" fontId="0" fillId="0" borderId="1" xfId="0" applyNumberFormat="1" applyBorder="1"/>
    <xf numFmtId="0" fontId="0" fillId="9" borderId="1" xfId="0" applyFill="1" applyBorder="1"/>
    <xf numFmtId="14" fontId="0" fillId="9" borderId="1" xfId="0" applyNumberFormat="1" applyFill="1" applyBorder="1"/>
    <xf numFmtId="0" fontId="0" fillId="9" borderId="0" xfId="0" applyFill="1"/>
    <xf numFmtId="0" fontId="7" fillId="10" borderId="1" xfId="0" applyFont="1" applyFill="1" applyBorder="1" applyAlignment="1">
      <alignment horizontal="center" vertical="center" wrapText="1"/>
    </xf>
    <xf numFmtId="14" fontId="10" fillId="0" borderId="2" xfId="0" applyNumberFormat="1" applyFont="1" applyBorder="1" applyAlignment="1">
      <alignment horizontal="center"/>
    </xf>
    <xf numFmtId="0" fontId="9" fillId="11" borderId="0" xfId="0" applyFont="1" applyFill="1" applyAlignment="1">
      <alignment horizontal="center"/>
    </xf>
    <xf numFmtId="9" fontId="11" fillId="0" borderId="0" xfId="1" applyFont="1" applyAlignment="1">
      <alignment horizontal="center"/>
    </xf>
    <xf numFmtId="0" fontId="12" fillId="0" borderId="0" xfId="0" applyFont="1" applyAlignment="1">
      <alignment horizontal="center" vertical="center"/>
    </xf>
    <xf numFmtId="9" fontId="4" fillId="0" borderId="0" xfId="1" applyFont="1" applyAlignment="1">
      <alignment horizontal="center"/>
    </xf>
    <xf numFmtId="9" fontId="4" fillId="11" borderId="0" xfId="1" applyFont="1" applyFill="1" applyAlignment="1">
      <alignment horizontal="center"/>
    </xf>
    <xf numFmtId="20" fontId="9" fillId="11" borderId="0" xfId="0" applyNumberFormat="1" applyFont="1" applyFill="1" applyAlignment="1">
      <alignment horizontal="center" vertical="center"/>
    </xf>
    <xf numFmtId="0" fontId="9" fillId="11" borderId="0" xfId="0" applyFont="1" applyFill="1" applyAlignment="1">
      <alignment horizontal="center" vertical="center"/>
    </xf>
    <xf numFmtId="9" fontId="8" fillId="11" borderId="0" xfId="1" applyFont="1" applyFill="1" applyAlignment="1">
      <alignment horizontal="center"/>
    </xf>
    <xf numFmtId="1" fontId="0" fillId="0" borderId="0" xfId="0" applyNumberFormat="1" applyAlignment="1">
      <alignment horizontal="center" vertical="center"/>
    </xf>
    <xf numFmtId="1" fontId="4" fillId="0" borderId="0" xfId="1" applyNumberFormat="1" applyFont="1" applyAlignment="1">
      <alignment horizontal="center"/>
    </xf>
    <xf numFmtId="1" fontId="4" fillId="0" borderId="0" xfId="1" applyNumberFormat="1" applyFont="1" applyAlignment="1">
      <alignment horizontal="center" vertical="center"/>
    </xf>
    <xf numFmtId="1" fontId="9" fillId="11" borderId="0" xfId="0" applyNumberFormat="1" applyFont="1" applyFill="1" applyAlignment="1">
      <alignment horizontal="center" vertical="center"/>
    </xf>
    <xf numFmtId="1" fontId="1" fillId="0" borderId="0" xfId="1" applyNumberFormat="1" applyFont="1" applyAlignment="1">
      <alignment horizontal="center"/>
    </xf>
    <xf numFmtId="20" fontId="0" fillId="0" borderId="0" xfId="0" applyNumberFormat="1" applyAlignment="1">
      <alignment horizontal="center" vertical="center"/>
    </xf>
    <xf numFmtId="1" fontId="8" fillId="11" borderId="0" xfId="1" applyNumberFormat="1" applyFont="1" applyFill="1" applyAlignment="1">
      <alignment horizontal="center"/>
    </xf>
    <xf numFmtId="9" fontId="4" fillId="0" borderId="0" xfId="1" applyFont="1" applyAlignment="1">
      <alignment horizontal="center" vertical="center"/>
    </xf>
    <xf numFmtId="9" fontId="8" fillId="11" borderId="0" xfId="0" applyNumberFormat="1" applyFont="1" applyFill="1" applyAlignment="1">
      <alignment horizontal="center" vertical="center"/>
    </xf>
    <xf numFmtId="0" fontId="2" fillId="2" borderId="0" xfId="0" applyFont="1" applyFill="1" applyAlignment="1">
      <alignment horizontal="left" indent="1"/>
    </xf>
    <xf numFmtId="0" fontId="2" fillId="2" borderId="0" xfId="0" applyFont="1" applyFill="1" applyAlignment="1">
      <alignment horizontal="left" vertical="center" indent="1"/>
    </xf>
    <xf numFmtId="0" fontId="2" fillId="2" borderId="0" xfId="0" applyFont="1" applyFill="1" applyAlignment="1">
      <alignment horizontal="left" vertical="center" wrapText="1" indent="2"/>
    </xf>
    <xf numFmtId="165" fontId="2" fillId="2" borderId="0" xfId="0" applyNumberFormat="1" applyFont="1" applyFill="1" applyAlignment="1">
      <alignment horizontal="left" vertical="center" indent="1"/>
    </xf>
    <xf numFmtId="0" fontId="5" fillId="0" borderId="0" xfId="0" applyFont="1" applyAlignment="1">
      <alignment horizontal="left" indent="1"/>
    </xf>
    <xf numFmtId="165" fontId="5" fillId="0" borderId="0" xfId="0" applyNumberFormat="1" applyFont="1" applyAlignment="1">
      <alignment horizontal="left" indent="2"/>
    </xf>
    <xf numFmtId="0" fontId="5" fillId="0" borderId="0" xfId="0" applyFont="1" applyAlignment="1">
      <alignment horizontal="left" indent="2"/>
    </xf>
    <xf numFmtId="9" fontId="5" fillId="0" borderId="0" xfId="0" applyNumberFormat="1" applyFont="1" applyAlignment="1">
      <alignment horizontal="left" indent="2"/>
    </xf>
    <xf numFmtId="1" fontId="5" fillId="0" borderId="0" xfId="0" applyNumberFormat="1" applyFont="1" applyAlignment="1">
      <alignment horizontal="left" indent="2"/>
    </xf>
    <xf numFmtId="0" fontId="0" fillId="0" borderId="0" xfId="0" applyAlignment="1">
      <alignment horizontal="left" indent="1"/>
    </xf>
    <xf numFmtId="165" fontId="0" fillId="0" borderId="0" xfId="0" applyNumberFormat="1" applyAlignment="1">
      <alignment horizontal="left" indent="2"/>
    </xf>
    <xf numFmtId="0" fontId="0" fillId="0" borderId="0" xfId="0" applyAlignment="1">
      <alignment horizontal="left" indent="2"/>
    </xf>
    <xf numFmtId="9" fontId="0" fillId="0" borderId="0" xfId="0" applyNumberFormat="1" applyAlignment="1">
      <alignment horizontal="left" indent="2"/>
    </xf>
    <xf numFmtId="1" fontId="0" fillId="0" borderId="0" xfId="0" applyNumberFormat="1" applyAlignment="1">
      <alignment horizontal="left" indent="2"/>
    </xf>
    <xf numFmtId="0" fontId="5" fillId="14" borderId="0" xfId="0" applyFont="1" applyFill="1" applyAlignment="1">
      <alignment horizontal="left" indent="1"/>
    </xf>
    <xf numFmtId="165" fontId="5" fillId="14" borderId="0" xfId="0" applyNumberFormat="1" applyFont="1" applyFill="1" applyAlignment="1">
      <alignment horizontal="left" indent="2"/>
    </xf>
    <xf numFmtId="0" fontId="5" fillId="14" borderId="0" xfId="0" applyFont="1" applyFill="1" applyAlignment="1">
      <alignment horizontal="left" indent="2"/>
    </xf>
    <xf numFmtId="9" fontId="5" fillId="14" borderId="0" xfId="0" applyNumberFormat="1" applyFont="1" applyFill="1" applyAlignment="1">
      <alignment horizontal="left" indent="2"/>
    </xf>
    <xf numFmtId="1" fontId="5" fillId="14" borderId="0" xfId="0" applyNumberFormat="1" applyFont="1" applyFill="1" applyAlignment="1">
      <alignment horizontal="left" indent="2"/>
    </xf>
    <xf numFmtId="14" fontId="0" fillId="0" borderId="0" xfId="0" applyNumberFormat="1"/>
    <xf numFmtId="20" fontId="13" fillId="12" borderId="0" xfId="0" applyNumberFormat="1" applyFont="1" applyFill="1" applyAlignment="1">
      <alignment horizontal="center" vertical="center"/>
    </xf>
    <xf numFmtId="0" fontId="0" fillId="15" borderId="0" xfId="0" applyFill="1"/>
    <xf numFmtId="1" fontId="0" fillId="0" borderId="0" xfId="1" applyNumberFormat="1" applyFont="1" applyAlignment="1">
      <alignment horizontal="center"/>
    </xf>
    <xf numFmtId="1" fontId="0" fillId="0" borderId="0" xfId="1" applyNumberFormat="1" applyFont="1" applyAlignment="1">
      <alignment horizontal="center" vertical="center"/>
    </xf>
    <xf numFmtId="14" fontId="5" fillId="13" borderId="0" xfId="0" applyNumberFormat="1" applyFont="1" applyFill="1" applyAlignment="1">
      <alignment horizontal="left" indent="1"/>
    </xf>
    <xf numFmtId="14" fontId="5" fillId="14" borderId="0" xfId="0" applyNumberFormat="1" applyFont="1" applyFill="1" applyAlignment="1">
      <alignment horizontal="left" indent="1"/>
    </xf>
    <xf numFmtId="20" fontId="0" fillId="0" borderId="0" xfId="0" applyNumberFormat="1"/>
    <xf numFmtId="0" fontId="0" fillId="0" borderId="0" xfId="0" pivotButton="1"/>
    <xf numFmtId="0" fontId="14" fillId="11" borderId="0" xfId="0" applyFont="1" applyFill="1" applyAlignment="1">
      <alignment horizontal="center"/>
    </xf>
    <xf numFmtId="9" fontId="15" fillId="0" borderId="0" xfId="1" applyFont="1" applyAlignment="1">
      <alignment horizontal="center"/>
    </xf>
    <xf numFmtId="14" fontId="0" fillId="0" borderId="3" xfId="0" applyNumberFormat="1" applyBorder="1"/>
    <xf numFmtId="0" fontId="0" fillId="0" borderId="3" xfId="0" applyBorder="1"/>
    <xf numFmtId="167" fontId="14" fillId="11" borderId="0" xfId="2" applyNumberFormat="1" applyFont="1" applyFill="1" applyAlignment="1">
      <alignment horizontal="center"/>
    </xf>
    <xf numFmtId="0" fontId="0" fillId="0" borderId="0" xfId="0" applyAlignment="1">
      <alignment horizontal="center"/>
    </xf>
    <xf numFmtId="0" fontId="0" fillId="0" borderId="5" xfId="0" applyBorder="1" applyAlignment="1">
      <alignment horizontal="center"/>
    </xf>
    <xf numFmtId="0" fontId="13" fillId="12" borderId="6" xfId="0" applyFont="1" applyFill="1" applyBorder="1" applyAlignment="1">
      <alignment horizontal="center" vertical="center"/>
    </xf>
    <xf numFmtId="0" fontId="0" fillId="0" borderId="7" xfId="0" applyBorder="1" applyAlignment="1">
      <alignment horizontal="center"/>
    </xf>
    <xf numFmtId="0" fontId="13" fillId="12" borderId="0" xfId="0" applyFont="1" applyFill="1" applyAlignment="1">
      <alignment horizontal="center" vertical="center"/>
    </xf>
    <xf numFmtId="0" fontId="13" fillId="12" borderId="8" xfId="0" applyFont="1" applyFill="1" applyBorder="1" applyAlignment="1">
      <alignment horizontal="center" vertical="center"/>
    </xf>
    <xf numFmtId="0" fontId="0" fillId="0" borderId="0" xfId="0" applyAlignment="1">
      <alignment horizontal="center" vertical="top"/>
    </xf>
    <xf numFmtId="14" fontId="10" fillId="0" borderId="2" xfId="0" applyNumberFormat="1" applyFont="1" applyBorder="1" applyAlignment="1">
      <alignment horizontal="center" vertical="top" wrapText="1"/>
    </xf>
    <xf numFmtId="9" fontId="9" fillId="11" borderId="0" xfId="1" applyFont="1" applyFill="1" applyAlignment="1">
      <alignment horizontal="center" vertical="top"/>
    </xf>
    <xf numFmtId="0" fontId="9" fillId="11" borderId="0" xfId="0" applyFont="1" applyFill="1" applyAlignment="1">
      <alignment horizontal="center" vertical="top"/>
    </xf>
    <xf numFmtId="14" fontId="10" fillId="0" borderId="4" xfId="0" applyNumberFormat="1" applyFont="1" applyBorder="1" applyAlignment="1">
      <alignment horizontal="center" vertical="top" wrapText="1"/>
    </xf>
    <xf numFmtId="167" fontId="0" fillId="0" borderId="5" xfId="2" applyNumberFormat="1" applyFont="1" applyBorder="1" applyAlignment="1">
      <alignment horizontal="center" vertical="top"/>
    </xf>
    <xf numFmtId="167" fontId="0" fillId="0" borderId="8" xfId="2" applyNumberFormat="1" applyFont="1" applyBorder="1" applyAlignment="1">
      <alignment horizontal="center" vertical="top"/>
    </xf>
    <xf numFmtId="167" fontId="0" fillId="0" borderId="9" xfId="2" applyNumberFormat="1" applyFont="1" applyBorder="1" applyAlignment="1">
      <alignment horizontal="center" vertical="top"/>
    </xf>
    <xf numFmtId="167" fontId="0" fillId="0" borderId="0" xfId="2" applyNumberFormat="1" applyFont="1" applyAlignment="1">
      <alignment horizontal="center" vertical="top"/>
    </xf>
    <xf numFmtId="9" fontId="14" fillId="11" borderId="0" xfId="1" applyFont="1" applyFill="1" applyAlignment="1">
      <alignment horizontal="center" vertical="top"/>
    </xf>
    <xf numFmtId="167" fontId="13" fillId="12" borderId="6" xfId="0" applyNumberFormat="1" applyFont="1" applyFill="1" applyBorder="1" applyAlignment="1">
      <alignment horizontal="center" vertical="center"/>
    </xf>
    <xf numFmtId="0" fontId="17" fillId="7" borderId="0" xfId="0" applyFont="1" applyFill="1"/>
    <xf numFmtId="14" fontId="0" fillId="0" borderId="0" xfId="0" applyNumberFormat="1" applyAlignment="1">
      <alignment horizontal="center"/>
    </xf>
    <xf numFmtId="1" fontId="4" fillId="0" borderId="0" xfId="0" applyNumberFormat="1" applyFont="1" applyAlignment="1">
      <alignment horizontal="center"/>
    </xf>
    <xf numFmtId="167" fontId="0" fillId="0" borderId="0" xfId="0" applyNumberFormat="1"/>
    <xf numFmtId="14" fontId="0" fillId="0" borderId="0" xfId="0" applyNumberFormat="1" applyAlignment="1">
      <alignment horizontal="center" vertical="top"/>
    </xf>
    <xf numFmtId="14" fontId="0" fillId="16" borderId="0" xfId="0" applyNumberFormat="1" applyFill="1"/>
    <xf numFmtId="166" fontId="0" fillId="16" borderId="0" xfId="0" applyNumberFormat="1" applyFill="1"/>
    <xf numFmtId="20" fontId="0" fillId="0" borderId="3" xfId="0" applyNumberFormat="1" applyBorder="1"/>
    <xf numFmtId="0" fontId="0" fillId="16" borderId="0" xfId="0" applyFill="1"/>
    <xf numFmtId="0" fontId="0" fillId="7" borderId="0" xfId="0" applyFill="1"/>
    <xf numFmtId="0" fontId="9" fillId="11" borderId="10" xfId="0" applyFont="1" applyFill="1" applyBorder="1" applyAlignment="1">
      <alignment horizontal="center"/>
    </xf>
    <xf numFmtId="9" fontId="11" fillId="0" borderId="11" xfId="1" applyFont="1" applyBorder="1" applyAlignment="1">
      <alignment horizontal="center"/>
    </xf>
    <xf numFmtId="0" fontId="0" fillId="0" borderId="1" xfId="0" applyBorder="1" applyAlignment="1">
      <alignment horizontal="center" vertical="top"/>
    </xf>
    <xf numFmtId="14" fontId="5" fillId="0" borderId="12" xfId="0" applyNumberFormat="1" applyFont="1" applyBorder="1" applyAlignment="1">
      <alignment horizontal="left" indent="1"/>
    </xf>
    <xf numFmtId="0" fontId="5" fillId="0" borderId="12" xfId="0" applyFont="1" applyBorder="1" applyAlignment="1">
      <alignment horizontal="left" indent="1"/>
    </xf>
    <xf numFmtId="165" fontId="5" fillId="7" borderId="12" xfId="0" applyNumberFormat="1" applyFont="1" applyFill="1" applyBorder="1" applyAlignment="1">
      <alignment horizontal="left" indent="2"/>
    </xf>
    <xf numFmtId="0" fontId="5" fillId="0" borderId="12" xfId="0" applyFont="1" applyBorder="1" applyAlignment="1">
      <alignment horizontal="left" indent="2"/>
    </xf>
    <xf numFmtId="9" fontId="5" fillId="0" borderId="12" xfId="0" applyNumberFormat="1" applyFont="1" applyBorder="1" applyAlignment="1">
      <alignment horizontal="left" indent="2"/>
    </xf>
    <xf numFmtId="1" fontId="5" fillId="0" borderId="12" xfId="0" applyNumberFormat="1" applyFont="1" applyBorder="1" applyAlignment="1">
      <alignment horizontal="left" indent="2"/>
    </xf>
    <xf numFmtId="165" fontId="5" fillId="0" borderId="12" xfId="0" applyNumberFormat="1" applyFont="1" applyBorder="1" applyAlignment="1">
      <alignment horizontal="left" indent="2"/>
    </xf>
    <xf numFmtId="0" fontId="18" fillId="0" borderId="13" xfId="0" applyFont="1" applyBorder="1" applyAlignment="1">
      <alignment horizontal="center" vertical="center"/>
    </xf>
    <xf numFmtId="0" fontId="0" fillId="0" borderId="0" xfId="0" applyAlignment="1">
      <alignment vertical="center" wrapText="1"/>
    </xf>
    <xf numFmtId="0" fontId="4" fillId="0" borderId="0" xfId="0" applyFont="1" applyAlignment="1">
      <alignment vertical="center" wrapText="1"/>
    </xf>
    <xf numFmtId="9" fontId="4" fillId="11" borderId="0" xfId="1" applyFont="1" applyFill="1" applyAlignment="1">
      <alignment horizontal="center" vertical="center"/>
    </xf>
    <xf numFmtId="9" fontId="19" fillId="12" borderId="0" xfId="1" applyFont="1" applyFill="1" applyAlignment="1">
      <alignment horizontal="center" vertical="center"/>
    </xf>
    <xf numFmtId="9" fontId="19" fillId="0" borderId="0" xfId="1" applyFont="1" applyAlignment="1">
      <alignment horizontal="center" vertical="center"/>
    </xf>
    <xf numFmtId="14" fontId="20" fillId="0" borderId="0" xfId="0" applyNumberFormat="1" applyFont="1"/>
    <xf numFmtId="2" fontId="0" fillId="0" borderId="0" xfId="0" applyNumberFormat="1"/>
    <xf numFmtId="10" fontId="0" fillId="0" borderId="0" xfId="0" applyNumberFormat="1"/>
    <xf numFmtId="14" fontId="20" fillId="0" borderId="14" xfId="0" applyNumberFormat="1" applyFont="1" applyBorder="1"/>
    <xf numFmtId="0" fontId="20" fillId="0" borderId="16" xfId="0" applyFont="1" applyBorder="1"/>
    <xf numFmtId="2" fontId="20" fillId="0" borderId="16" xfId="0" applyNumberFormat="1" applyFont="1" applyBorder="1"/>
    <xf numFmtId="10" fontId="20" fillId="0" borderId="16" xfId="0" applyNumberFormat="1" applyFont="1" applyBorder="1"/>
    <xf numFmtId="0" fontId="20" fillId="6" borderId="15" xfId="0" applyFont="1" applyFill="1" applyBorder="1"/>
    <xf numFmtId="2" fontId="20" fillId="6" borderId="15" xfId="0" applyNumberFormat="1" applyFont="1" applyFill="1" applyBorder="1"/>
    <xf numFmtId="10" fontId="20" fillId="6" borderId="15" xfId="0" applyNumberFormat="1" applyFont="1" applyFill="1" applyBorder="1"/>
    <xf numFmtId="14" fontId="5" fillId="0" borderId="0" xfId="0" applyNumberFormat="1" applyFont="1"/>
    <xf numFmtId="14" fontId="5" fillId="0" borderId="14" xfId="0" applyNumberFormat="1" applyFont="1" applyBorder="1"/>
    <xf numFmtId="0" fontId="5" fillId="0" borderId="16" xfId="0" applyFont="1" applyBorder="1"/>
    <xf numFmtId="2" fontId="5" fillId="0" borderId="16" xfId="0" applyNumberFormat="1" applyFont="1" applyBorder="1"/>
    <xf numFmtId="10" fontId="5" fillId="0" borderId="16" xfId="0" applyNumberFormat="1" applyFont="1" applyBorder="1"/>
    <xf numFmtId="0" fontId="5" fillId="6" borderId="15" xfId="0" applyFont="1" applyFill="1" applyBorder="1"/>
    <xf numFmtId="2" fontId="5" fillId="6" borderId="15" xfId="0" applyNumberFormat="1" applyFont="1" applyFill="1" applyBorder="1"/>
    <xf numFmtId="10" fontId="5" fillId="6" borderId="15" xfId="0" applyNumberFormat="1" applyFont="1" applyFill="1" applyBorder="1"/>
    <xf numFmtId="0" fontId="20" fillId="0" borderId="0" xfId="0" applyFont="1" applyAlignment="1">
      <alignment horizontal="left" indent="1"/>
    </xf>
    <xf numFmtId="165" fontId="20" fillId="0" borderId="0" xfId="0" applyNumberFormat="1" applyFont="1" applyAlignment="1">
      <alignment horizontal="left" indent="2"/>
    </xf>
    <xf numFmtId="0" fontId="20" fillId="0" borderId="0" xfId="0" applyFont="1" applyAlignment="1">
      <alignment horizontal="left" indent="2"/>
    </xf>
    <xf numFmtId="9" fontId="20" fillId="0" borderId="0" xfId="0" applyNumberFormat="1" applyFont="1" applyAlignment="1">
      <alignment horizontal="left" indent="2"/>
    </xf>
    <xf numFmtId="1" fontId="20" fillId="0" borderId="0" xfId="0" applyNumberFormat="1" applyFont="1" applyAlignment="1">
      <alignment horizontal="left" indent="2"/>
    </xf>
    <xf numFmtId="14" fontId="20" fillId="13" borderId="0" xfId="0" applyNumberFormat="1" applyFont="1" applyFill="1" applyAlignment="1">
      <alignment horizontal="left" indent="1"/>
    </xf>
    <xf numFmtId="14" fontId="20" fillId="14" borderId="0" xfId="0" applyNumberFormat="1" applyFont="1" applyFill="1" applyAlignment="1">
      <alignment horizontal="left" indent="1"/>
    </xf>
    <xf numFmtId="0" fontId="20" fillId="14" borderId="0" xfId="0" applyFont="1" applyFill="1" applyAlignment="1">
      <alignment horizontal="left" indent="1"/>
    </xf>
    <xf numFmtId="165" fontId="20" fillId="14" borderId="0" xfId="0" applyNumberFormat="1" applyFont="1" applyFill="1" applyAlignment="1">
      <alignment horizontal="left" indent="2"/>
    </xf>
    <xf numFmtId="0" fontId="20" fillId="14" borderId="0" xfId="0" applyFont="1" applyFill="1" applyAlignment="1">
      <alignment horizontal="left" indent="2"/>
    </xf>
    <xf numFmtId="9" fontId="20" fillId="14" borderId="0" xfId="0" applyNumberFormat="1" applyFont="1" applyFill="1" applyAlignment="1">
      <alignment horizontal="left" indent="2"/>
    </xf>
    <xf numFmtId="1" fontId="20" fillId="14" borderId="0" xfId="0" applyNumberFormat="1" applyFont="1" applyFill="1" applyAlignment="1">
      <alignment horizontal="left" indent="2"/>
    </xf>
    <xf numFmtId="14" fontId="20" fillId="0" borderId="12" xfId="0" applyNumberFormat="1" applyFont="1" applyBorder="1" applyAlignment="1">
      <alignment horizontal="left" indent="1"/>
    </xf>
    <xf numFmtId="0" fontId="20" fillId="0" borderId="12" xfId="0" applyFont="1" applyBorder="1" applyAlignment="1">
      <alignment horizontal="left" indent="1"/>
    </xf>
    <xf numFmtId="165" fontId="20" fillId="7" borderId="12" xfId="0" applyNumberFormat="1" applyFont="1" applyFill="1" applyBorder="1" applyAlignment="1">
      <alignment horizontal="left" indent="2"/>
    </xf>
    <xf numFmtId="0" fontId="20" fillId="0" borderId="12" xfId="0" applyFont="1" applyBorder="1" applyAlignment="1">
      <alignment horizontal="left" indent="2"/>
    </xf>
    <xf numFmtId="9" fontId="20" fillId="0" borderId="12" xfId="0" applyNumberFormat="1" applyFont="1" applyBorder="1" applyAlignment="1">
      <alignment horizontal="left" indent="2"/>
    </xf>
    <xf numFmtId="1" fontId="20" fillId="0" borderId="12" xfId="0" applyNumberFormat="1" applyFont="1" applyBorder="1" applyAlignment="1">
      <alignment horizontal="left" indent="2"/>
    </xf>
    <xf numFmtId="165" fontId="20" fillId="0" borderId="12" xfId="0" applyNumberFormat="1" applyFont="1" applyBorder="1" applyAlignment="1">
      <alignment horizontal="left" indent="2"/>
    </xf>
    <xf numFmtId="0" fontId="21" fillId="0" borderId="0" xfId="0" applyFont="1" applyAlignment="1">
      <alignment vertical="center"/>
    </xf>
    <xf numFmtId="0" fontId="22" fillId="0" borderId="0" xfId="0" applyFont="1"/>
    <xf numFmtId="0" fontId="22" fillId="0" borderId="0" xfId="0" applyFont="1" applyAlignment="1">
      <alignment vertical="center"/>
    </xf>
    <xf numFmtId="0" fontId="22" fillId="0" borderId="0" xfId="0" applyFont="1" applyAlignment="1">
      <alignment horizontal="left" vertical="center" indent="3"/>
    </xf>
    <xf numFmtId="0" fontId="22" fillId="0" borderId="0" xfId="0" applyFont="1" applyAlignment="1">
      <alignment horizontal="left" vertical="center" indent="6"/>
    </xf>
    <xf numFmtId="0" fontId="5" fillId="6" borderId="14" xfId="0" applyFont="1" applyFill="1" applyBorder="1"/>
    <xf numFmtId="18" fontId="0" fillId="0" borderId="0" xfId="0" applyNumberFormat="1"/>
    <xf numFmtId="14" fontId="23" fillId="17" borderId="17" xfId="0" applyNumberFormat="1" applyFont="1" applyFill="1" applyBorder="1" applyAlignment="1">
      <alignment horizontal="center"/>
    </xf>
    <xf numFmtId="14" fontId="23" fillId="17" borderId="18" xfId="0" applyNumberFormat="1" applyFont="1" applyFill="1" applyBorder="1" applyAlignment="1">
      <alignment horizontal="center"/>
    </xf>
    <xf numFmtId="0" fontId="24" fillId="11" borderId="10" xfId="0" applyFont="1" applyFill="1" applyBorder="1" applyAlignment="1">
      <alignment horizontal="center"/>
    </xf>
    <xf numFmtId="9" fontId="25" fillId="0" borderId="11" xfId="1" applyFont="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9" fontId="25" fillId="0" borderId="19" xfId="1" applyFont="1" applyBorder="1" applyAlignment="1">
      <alignment horizontal="center"/>
    </xf>
    <xf numFmtId="9" fontId="25" fillId="0" borderId="20" xfId="1" applyFont="1" applyBorder="1" applyAlignment="1">
      <alignment horizontal="center"/>
    </xf>
    <xf numFmtId="0" fontId="9" fillId="11" borderId="19" xfId="0" applyFont="1" applyFill="1" applyBorder="1" applyAlignment="1">
      <alignment horizontal="center"/>
    </xf>
    <xf numFmtId="0" fontId="9" fillId="11" borderId="20" xfId="0" applyFont="1" applyFill="1" applyBorder="1" applyAlignment="1">
      <alignment horizontal="center"/>
    </xf>
    <xf numFmtId="9" fontId="11" fillId="0" borderId="19" xfId="1" applyFont="1" applyBorder="1" applyAlignment="1">
      <alignment horizontal="center"/>
    </xf>
    <xf numFmtId="9" fontId="11" fillId="0" borderId="20" xfId="1" applyFont="1" applyBorder="1" applyAlignment="1">
      <alignment horizontal="center"/>
    </xf>
    <xf numFmtId="0" fontId="0" fillId="0" borderId="19" xfId="0" applyBorder="1"/>
    <xf numFmtId="0" fontId="0" fillId="0" borderId="20" xfId="0" applyBorder="1"/>
    <xf numFmtId="0" fontId="0" fillId="0" borderId="21" xfId="0" applyBorder="1"/>
    <xf numFmtId="0" fontId="0" fillId="0" borderId="22" xfId="0" applyBorder="1"/>
    <xf numFmtId="20" fontId="13" fillId="0" borderId="0" xfId="0" applyNumberFormat="1" applyFont="1" applyAlignment="1">
      <alignment horizontal="center" vertical="center"/>
    </xf>
    <xf numFmtId="1" fontId="13" fillId="0" borderId="0" xfId="0" applyNumberFormat="1" applyFont="1" applyAlignment="1">
      <alignment horizontal="center" vertical="center"/>
    </xf>
    <xf numFmtId="1" fontId="13" fillId="12" borderId="0" xfId="0" applyNumberFormat="1" applyFont="1" applyFill="1" applyAlignment="1">
      <alignment horizontal="center" vertical="center"/>
    </xf>
    <xf numFmtId="0" fontId="18" fillId="0" borderId="13" xfId="0" applyFont="1" applyBorder="1" applyAlignment="1">
      <alignment horizontal="left" vertical="center"/>
    </xf>
    <xf numFmtId="0" fontId="9" fillId="11" borderId="0" xfId="0" applyFont="1" applyFill="1" applyAlignment="1">
      <alignment horizontal="center" wrapText="1"/>
    </xf>
    <xf numFmtId="0" fontId="0" fillId="0" borderId="1" xfId="0" applyBorder="1" applyAlignment="1">
      <alignment horizontal="center"/>
    </xf>
    <xf numFmtId="1" fontId="9" fillId="11" borderId="23" xfId="0" applyNumberFormat="1" applyFont="1" applyFill="1" applyBorder="1" applyAlignment="1">
      <alignment horizontal="center" vertical="center"/>
    </xf>
    <xf numFmtId="168" fontId="9" fillId="11" borderId="0" xfId="0" applyNumberFormat="1" applyFont="1" applyFill="1" applyAlignment="1">
      <alignment horizontal="center" vertical="center"/>
    </xf>
    <xf numFmtId="0" fontId="9" fillId="0" borderId="0" xfId="0" applyFont="1"/>
    <xf numFmtId="9" fontId="19" fillId="11" borderId="23" xfId="1" applyFont="1" applyFill="1" applyBorder="1" applyAlignment="1">
      <alignment horizontal="center" vertical="center"/>
    </xf>
    <xf numFmtId="0" fontId="17" fillId="0" borderId="0" xfId="0" applyFont="1" applyAlignment="1">
      <alignment horizontal="center"/>
    </xf>
    <xf numFmtId="0" fontId="17" fillId="0" borderId="0" xfId="0" applyFont="1"/>
    <xf numFmtId="9" fontId="0" fillId="0" borderId="1" xfId="1" applyFont="1" applyBorder="1" applyAlignment="1">
      <alignment horizontal="center"/>
    </xf>
    <xf numFmtId="1" fontId="0" fillId="0" borderId="1" xfId="0" applyNumberFormat="1" applyBorder="1" applyAlignment="1">
      <alignment horizontal="center"/>
    </xf>
    <xf numFmtId="0" fontId="18" fillId="0" borderId="0" xfId="0" applyFont="1" applyAlignment="1">
      <alignment horizontal="center" vertical="center"/>
    </xf>
    <xf numFmtId="1" fontId="0" fillId="18" borderId="1" xfId="0" applyNumberFormat="1" applyFill="1" applyBorder="1" applyAlignment="1">
      <alignment horizontal="center"/>
    </xf>
    <xf numFmtId="0" fontId="0" fillId="18" borderId="1" xfId="0" applyFill="1" applyBorder="1" applyAlignment="1">
      <alignment horizontal="center"/>
    </xf>
    <xf numFmtId="0" fontId="0" fillId="7" borderId="17" xfId="0" applyFill="1" applyBorder="1"/>
    <xf numFmtId="0" fontId="4" fillId="0" borderId="16" xfId="0" applyFont="1" applyBorder="1"/>
    <xf numFmtId="0" fontId="26" fillId="0" borderId="0" xfId="0" applyFont="1"/>
    <xf numFmtId="16" fontId="0" fillId="0" borderId="0" xfId="0" applyNumberFormat="1"/>
    <xf numFmtId="2" fontId="0" fillId="18" borderId="1" xfId="0" applyNumberFormat="1" applyFill="1" applyBorder="1" applyAlignment="1">
      <alignment horizontal="center"/>
    </xf>
    <xf numFmtId="0" fontId="13" fillId="0" borderId="0" xfId="0" applyFont="1" applyAlignment="1">
      <alignment horizontal="center" vertical="center"/>
    </xf>
    <xf numFmtId="0" fontId="4" fillId="0" borderId="0" xfId="0" applyFont="1" applyAlignment="1">
      <alignment horizontal="center" vertical="center"/>
    </xf>
    <xf numFmtId="0" fontId="8" fillId="11" borderId="0" xfId="0" applyFont="1" applyFill="1" applyAlignment="1">
      <alignment horizontal="center" vertical="center"/>
    </xf>
    <xf numFmtId="14" fontId="0" fillId="0" borderId="0" xfId="0" applyNumberFormat="1" applyAlignment="1">
      <alignment vertical="center" wrapText="1"/>
    </xf>
    <xf numFmtId="165" fontId="11" fillId="0" borderId="11" xfId="1" applyNumberFormat="1" applyFont="1" applyBorder="1" applyAlignment="1">
      <alignment horizontal="center"/>
    </xf>
    <xf numFmtId="165" fontId="11" fillId="0" borderId="0" xfId="1" applyNumberFormat="1" applyFont="1" applyAlignment="1">
      <alignment horizontal="center"/>
    </xf>
    <xf numFmtId="0" fontId="0" fillId="7" borderId="33" xfId="0" applyFill="1" applyBorder="1" applyAlignment="1">
      <alignment horizontal="center"/>
    </xf>
    <xf numFmtId="9" fontId="4" fillId="0" borderId="0" xfId="1" applyFont="1" applyAlignment="1">
      <alignment horizontal="right" vertical="center"/>
    </xf>
    <xf numFmtId="9" fontId="19" fillId="12" borderId="0" xfId="1" applyFont="1" applyFill="1" applyAlignment="1">
      <alignment horizontal="right" vertical="center"/>
    </xf>
    <xf numFmtId="9" fontId="19" fillId="0" borderId="0" xfId="1" applyFont="1" applyAlignment="1">
      <alignment horizontal="right" vertical="center"/>
    </xf>
    <xf numFmtId="9" fontId="55" fillId="50" borderId="0" xfId="1" applyFont="1" applyFill="1" applyAlignment="1">
      <alignment horizontal="center"/>
    </xf>
    <xf numFmtId="9" fontId="0" fillId="0" borderId="0" xfId="1" applyFont="1"/>
    <xf numFmtId="0" fontId="56" fillId="51" borderId="0" xfId="0" applyFont="1" applyFill="1" applyAlignment="1">
      <alignment horizontal="center" vertical="top" wrapText="1"/>
    </xf>
    <xf numFmtId="0" fontId="56" fillId="51" borderId="0" xfId="0" applyFont="1" applyFill="1" applyAlignment="1">
      <alignment horizontal="right" vertical="top" wrapText="1"/>
    </xf>
    <xf numFmtId="0" fontId="57" fillId="0" borderId="0" xfId="0" applyFont="1" applyAlignment="1">
      <alignment horizontal="left" indent="1"/>
    </xf>
    <xf numFmtId="165" fontId="57" fillId="0" borderId="0" xfId="0" applyNumberFormat="1" applyFont="1" applyAlignment="1">
      <alignment horizontal="left" indent="2"/>
    </xf>
    <xf numFmtId="0" fontId="57" fillId="0" borderId="0" xfId="0" applyFont="1" applyAlignment="1">
      <alignment horizontal="left" indent="2"/>
    </xf>
    <xf numFmtId="9" fontId="57" fillId="0" borderId="0" xfId="0" applyNumberFormat="1" applyFont="1" applyAlignment="1">
      <alignment horizontal="left" indent="2"/>
    </xf>
    <xf numFmtId="1" fontId="57" fillId="0" borderId="0" xfId="0" applyNumberFormat="1" applyFont="1" applyAlignment="1">
      <alignment horizontal="left" indent="2"/>
    </xf>
    <xf numFmtId="14" fontId="57" fillId="13" borderId="0" xfId="0" applyNumberFormat="1" applyFont="1" applyFill="1" applyAlignment="1">
      <alignment horizontal="left" indent="1"/>
    </xf>
    <xf numFmtId="14" fontId="57" fillId="14" borderId="0" xfId="0" applyNumberFormat="1" applyFont="1" applyFill="1" applyAlignment="1">
      <alignment horizontal="left" indent="1"/>
    </xf>
    <xf numFmtId="0" fontId="57" fillId="14" borderId="0" xfId="0" applyFont="1" applyFill="1" applyAlignment="1">
      <alignment horizontal="left" indent="1"/>
    </xf>
    <xf numFmtId="165" fontId="57" fillId="14" borderId="0" xfId="0" applyNumberFormat="1" applyFont="1" applyFill="1" applyAlignment="1">
      <alignment horizontal="left" indent="2"/>
    </xf>
    <xf numFmtId="0" fontId="57" fillId="14" borderId="0" xfId="0" applyFont="1" applyFill="1" applyAlignment="1">
      <alignment horizontal="left" indent="2"/>
    </xf>
    <xf numFmtId="9" fontId="57" fillId="14" borderId="0" xfId="0" applyNumberFormat="1" applyFont="1" applyFill="1" applyAlignment="1">
      <alignment horizontal="left" indent="2"/>
    </xf>
    <xf numFmtId="1" fontId="57" fillId="14" borderId="0" xfId="0" applyNumberFormat="1" applyFont="1" applyFill="1" applyAlignment="1">
      <alignment horizontal="left" indent="2"/>
    </xf>
    <xf numFmtId="14" fontId="57" fillId="0" borderId="12" xfId="0" applyNumberFormat="1" applyFont="1" applyBorder="1" applyAlignment="1">
      <alignment horizontal="left" indent="1"/>
    </xf>
    <xf numFmtId="0" fontId="57" fillId="0" borderId="12" xfId="0" applyFont="1" applyBorder="1" applyAlignment="1">
      <alignment horizontal="left" indent="1"/>
    </xf>
    <xf numFmtId="165" fontId="57" fillId="7" borderId="12" xfId="0" applyNumberFormat="1" applyFont="1" applyFill="1" applyBorder="1" applyAlignment="1">
      <alignment horizontal="left" indent="2"/>
    </xf>
    <xf numFmtId="0" fontId="57" fillId="0" borderId="12" xfId="0" applyFont="1" applyBorder="1" applyAlignment="1">
      <alignment horizontal="left" indent="2"/>
    </xf>
    <xf numFmtId="9" fontId="57" fillId="0" borderId="12" xfId="0" applyNumberFormat="1" applyFont="1" applyBorder="1" applyAlignment="1">
      <alignment horizontal="left" indent="2"/>
    </xf>
    <xf numFmtId="1" fontId="57" fillId="0" borderId="12" xfId="0" applyNumberFormat="1" applyFont="1" applyBorder="1" applyAlignment="1">
      <alignment horizontal="left" indent="2"/>
    </xf>
    <xf numFmtId="165" fontId="57" fillId="0" borderId="12" xfId="0" applyNumberFormat="1" applyFont="1" applyBorder="1" applyAlignment="1">
      <alignment horizontal="left" indent="2"/>
    </xf>
    <xf numFmtId="9" fontId="4" fillId="0" borderId="0" xfId="0" applyNumberFormat="1" applyFont="1" applyAlignment="1">
      <alignment horizontal="center" vertical="center"/>
    </xf>
    <xf numFmtId="9" fontId="4" fillId="0" borderId="0" xfId="0" applyNumberFormat="1" applyFont="1" applyAlignment="1">
      <alignment horizontal="center"/>
    </xf>
    <xf numFmtId="0" fontId="4" fillId="0" borderId="0" xfId="0" applyFont="1" applyAlignment="1">
      <alignment horizontal="center"/>
    </xf>
    <xf numFmtId="9" fontId="0" fillId="0" borderId="0" xfId="0" applyNumberFormat="1" applyAlignment="1">
      <alignment horizontal="center" vertical="center"/>
    </xf>
    <xf numFmtId="0" fontId="12" fillId="0" borderId="0" xfId="0" applyFont="1" applyAlignment="1">
      <alignment horizontal="center" vertical="center" wrapText="1"/>
    </xf>
    <xf numFmtId="1" fontId="19" fillId="12" borderId="0" xfId="1" applyNumberFormat="1" applyFont="1" applyFill="1" applyAlignment="1">
      <alignment horizontal="center"/>
    </xf>
    <xf numFmtId="1" fontId="19" fillId="0" borderId="0" xfId="1" applyNumberFormat="1" applyFont="1" applyAlignment="1">
      <alignment horizontal="center"/>
    </xf>
    <xf numFmtId="1" fontId="4" fillId="0" borderId="0" xfId="0" applyNumberFormat="1" applyFont="1" applyAlignment="1">
      <alignment horizontal="center" vertical="center"/>
    </xf>
    <xf numFmtId="1" fontId="1" fillId="0" borderId="0" xfId="1" applyNumberFormat="1" applyFont="1" applyAlignment="1">
      <alignment horizontal="center" vertical="center"/>
    </xf>
    <xf numFmtId="0" fontId="17" fillId="0" borderId="0" xfId="0" applyFont="1" applyAlignment="1">
      <alignment horizontal="center" vertical="center"/>
    </xf>
    <xf numFmtId="0" fontId="58" fillId="0" borderId="0" xfId="0" applyFont="1" applyAlignment="1">
      <alignment horizontal="left" indent="1"/>
    </xf>
    <xf numFmtId="165" fontId="58" fillId="0" borderId="0" xfId="0" applyNumberFormat="1" applyFont="1" applyAlignment="1">
      <alignment horizontal="left" indent="2"/>
    </xf>
    <xf numFmtId="0" fontId="58" fillId="0" borderId="0" xfId="0" applyFont="1" applyAlignment="1">
      <alignment horizontal="left" indent="2"/>
    </xf>
    <xf numFmtId="9" fontId="58" fillId="0" borderId="0" xfId="0" applyNumberFormat="1" applyFont="1" applyAlignment="1">
      <alignment horizontal="left" indent="2"/>
    </xf>
    <xf numFmtId="1" fontId="58" fillId="0" borderId="0" xfId="0" applyNumberFormat="1" applyFont="1" applyAlignment="1">
      <alignment horizontal="left" indent="2"/>
    </xf>
    <xf numFmtId="0" fontId="39" fillId="0" borderId="0" xfId="44"/>
    <xf numFmtId="0" fontId="39" fillId="0" borderId="0" xfId="44" applyAlignment="1">
      <alignment horizontal="left" indent="1"/>
    </xf>
    <xf numFmtId="165" fontId="39" fillId="0" borderId="0" xfId="44" applyNumberFormat="1" applyAlignment="1">
      <alignment horizontal="left" indent="2"/>
    </xf>
    <xf numFmtId="1" fontId="39" fillId="0" borderId="0" xfId="44" applyNumberFormat="1" applyAlignment="1">
      <alignment horizontal="left" indent="2"/>
    </xf>
    <xf numFmtId="9" fontId="39" fillId="0" borderId="0" xfId="44" applyNumberFormat="1" applyAlignment="1">
      <alignment horizontal="left" indent="2"/>
    </xf>
    <xf numFmtId="14" fontId="39" fillId="0" borderId="0" xfId="44" applyNumberFormat="1" applyAlignment="1">
      <alignment horizontal="left" indent="1"/>
    </xf>
    <xf numFmtId="165" fontId="39" fillId="7" borderId="0" xfId="44" applyNumberFormat="1" applyFill="1" applyAlignment="1">
      <alignment horizontal="left" indent="2"/>
    </xf>
    <xf numFmtId="0" fontId="39" fillId="0" borderId="0" xfId="44" applyAlignment="1">
      <alignment horizontal="left" indent="2"/>
    </xf>
    <xf numFmtId="14" fontId="0" fillId="16" borderId="3" xfId="0" applyNumberFormat="1" applyFill="1" applyBorder="1"/>
    <xf numFmtId="166" fontId="0" fillId="16" borderId="3" xfId="0" applyNumberFormat="1" applyFill="1" applyBorder="1"/>
    <xf numFmtId="166" fontId="0" fillId="0" borderId="3" xfId="0" applyNumberFormat="1" applyBorder="1"/>
    <xf numFmtId="0" fontId="0" fillId="16" borderId="3" xfId="0" applyFill="1" applyBorder="1"/>
    <xf numFmtId="0" fontId="24" fillId="11" borderId="19" xfId="0" applyFont="1" applyFill="1" applyBorder="1" applyAlignment="1">
      <alignment horizontal="center"/>
    </xf>
    <xf numFmtId="0" fontId="24" fillId="11" borderId="20" xfId="0" applyFont="1" applyFill="1" applyBorder="1" applyAlignment="1">
      <alignment horizontal="center"/>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cellXfs>
  <cellStyles count="165">
    <cellStyle name="20 % - Accent1 2" xfId="103" xr:uid="{9B2A1068-A17C-4460-AF30-F28D93C36253}"/>
    <cellStyle name="20 % - Accent2 2" xfId="106" xr:uid="{1C8DF3B9-791D-405C-B057-CAE48F4512A6}"/>
    <cellStyle name="20 % - Accent3 2" xfId="109" xr:uid="{61436DE9-0B66-4590-AB48-7B0788568B75}"/>
    <cellStyle name="20 % - Accent4 2" xfId="112" xr:uid="{58A4D310-8AA8-4DFC-B105-63D02C4D8D59}"/>
    <cellStyle name="20 % - Accent5 2" xfId="115" xr:uid="{D5D4DB2F-AC51-48B9-8545-D0499126EB66}"/>
    <cellStyle name="20 % - Accent6 2" xfId="118" xr:uid="{34A1C27B-A41A-4AC5-8D54-4E8B3889635B}"/>
    <cellStyle name="20% - Accent1" xfId="21" builtinId="30" customBuiltin="1"/>
    <cellStyle name="20% - Accent1 2" xfId="62" xr:uid="{E5799083-4961-448E-A146-67B8D36E5884}"/>
    <cellStyle name="20% - Accent2" xfId="25" builtinId="34" customBuiltin="1"/>
    <cellStyle name="20% - Accent2 2" xfId="66" xr:uid="{A1E9BF9D-981A-4072-B047-7994CA24303A}"/>
    <cellStyle name="20% - Accent3" xfId="29" builtinId="38" customBuiltin="1"/>
    <cellStyle name="20% - Accent3 2" xfId="70" xr:uid="{35A9DA9A-E5D5-4157-AFEF-7A215A759F70}"/>
    <cellStyle name="20% - Accent4" xfId="33" builtinId="42" customBuiltin="1"/>
    <cellStyle name="20% - Accent4 2" xfId="74" xr:uid="{D3614C11-36CC-465E-882D-7367C715BFB6}"/>
    <cellStyle name="20% - Accent5" xfId="37" builtinId="46" customBuiltin="1"/>
    <cellStyle name="20% - Accent5 2" xfId="78" xr:uid="{C64BF051-2684-444E-AEBB-3D0A1D4C9444}"/>
    <cellStyle name="20% - Accent6" xfId="41" builtinId="50" customBuiltin="1"/>
    <cellStyle name="20% - Accent6 2" xfId="82" xr:uid="{22BBAF37-BDD7-486B-954C-1E7069FFF8F2}"/>
    <cellStyle name="40 % - Accent1 2" xfId="104" xr:uid="{7B4887FD-D640-45B8-9D20-607ABD4370A6}"/>
    <cellStyle name="40 % - Accent2 2" xfId="107" xr:uid="{24B9E3C7-F31C-4352-B22A-6A6CCBBB4CB5}"/>
    <cellStyle name="40 % - Accent3 2" xfId="110" xr:uid="{9DB69C04-4A6A-4E37-82A7-80CD554411DE}"/>
    <cellStyle name="40 % - Accent4 2" xfId="113" xr:uid="{C8AEA029-ABD8-4404-9AE0-B1290960EAE1}"/>
    <cellStyle name="40 % - Accent5 2" xfId="116" xr:uid="{05DF7906-B07B-4E77-98D5-369CFC23953A}"/>
    <cellStyle name="40 % - Accent6 2" xfId="119" xr:uid="{07183C6B-2B29-4619-BCCE-CE080EC5A960}"/>
    <cellStyle name="40% - Accent1" xfId="22" builtinId="31" customBuiltin="1"/>
    <cellStyle name="40% - Accent1 2" xfId="63" xr:uid="{487D797C-8A90-499B-BB01-2968D93B1E88}"/>
    <cellStyle name="40% - Accent2" xfId="26" builtinId="35" customBuiltin="1"/>
    <cellStyle name="40% - Accent2 2" xfId="67" xr:uid="{42777C93-1F87-409C-A8CF-9F2E1102F2E6}"/>
    <cellStyle name="40% - Accent3" xfId="30" builtinId="39" customBuiltin="1"/>
    <cellStyle name="40% - Accent3 2" xfId="71" xr:uid="{AC801FA6-8EA9-4152-B34A-47A195921C7F}"/>
    <cellStyle name="40% - Accent4" xfId="34" builtinId="43" customBuiltin="1"/>
    <cellStyle name="40% - Accent4 2" xfId="75" xr:uid="{7D02A65A-3417-4ED2-849C-C052E5788D1C}"/>
    <cellStyle name="40% - Accent5" xfId="38" builtinId="47" customBuiltin="1"/>
    <cellStyle name="40% - Accent5 2" xfId="79" xr:uid="{BDD86373-DDFF-4E8D-865D-47FB0C82B5FC}"/>
    <cellStyle name="40% - Accent6" xfId="42" builtinId="51" customBuiltin="1"/>
    <cellStyle name="40% - Accent6 2" xfId="83" xr:uid="{66C08159-E19F-4871-BF88-C6B167C1B78E}"/>
    <cellStyle name="60 % - Accent1 2" xfId="105" xr:uid="{704ECC53-C25C-4B46-8799-F8F3B2CBB717}"/>
    <cellStyle name="60 % - Accent2 2" xfId="108" xr:uid="{5D982089-6A5E-4F5C-A7AA-1CDAE6F2D222}"/>
    <cellStyle name="60 % - Accent3 2" xfId="111" xr:uid="{528D8972-E742-4C9E-823C-526AC910F5DD}"/>
    <cellStyle name="60 % - Accent4 2" xfId="114" xr:uid="{9FC455FF-2ACB-4768-8B72-8B6367C22F43}"/>
    <cellStyle name="60 % - Accent5 2" xfId="117" xr:uid="{D8F3ACA9-2956-4E9D-8F1C-DF05908ABA50}"/>
    <cellStyle name="60 % - Accent6 2" xfId="120" xr:uid="{FFD02E75-8C84-40C5-B711-247B0C490E66}"/>
    <cellStyle name="60% - Accent1" xfId="23" builtinId="32" customBuiltin="1"/>
    <cellStyle name="60% - Accent1 2" xfId="64" xr:uid="{A2EEFF13-6A18-4A49-B7DB-F0FA649DDB4D}"/>
    <cellStyle name="60% - Accent2" xfId="27" builtinId="36" customBuiltin="1"/>
    <cellStyle name="60% - Accent2 2" xfId="68" xr:uid="{CCFB75BE-461D-4EC1-997A-3064EB4B008C}"/>
    <cellStyle name="60% - Accent3" xfId="31" builtinId="40" customBuiltin="1"/>
    <cellStyle name="60% - Accent3 2" xfId="72" xr:uid="{9EF558A6-44A8-4D05-AE2B-5810A38915CC}"/>
    <cellStyle name="60% - Accent4" xfId="35" builtinId="44" customBuiltin="1"/>
    <cellStyle name="60% - Accent4 2" xfId="76" xr:uid="{C8A2BA9F-9FAB-4467-BF29-F28FDC139E8C}"/>
    <cellStyle name="60% - Accent5" xfId="39" builtinId="48" customBuiltin="1"/>
    <cellStyle name="60% - Accent5 2" xfId="80" xr:uid="{17260771-7B9D-4E99-B95F-180792E5CE93}"/>
    <cellStyle name="60% - Accent6" xfId="43" builtinId="52" customBuiltin="1"/>
    <cellStyle name="60% - Accent6 2" xfId="84" xr:uid="{BDC83B4D-0134-4EB4-B16C-02DFC56198FB}"/>
    <cellStyle name="Accent1" xfId="20" builtinId="29" customBuiltin="1"/>
    <cellStyle name="Accent1 2" xfId="61" xr:uid="{BBE6DF82-0192-4DE6-8140-4857D1489E57}"/>
    <cellStyle name="Accent2" xfId="24" builtinId="33" customBuiltin="1"/>
    <cellStyle name="Accent2 2" xfId="65" xr:uid="{290267C0-1D5C-456E-B12A-1EC96761FADB}"/>
    <cellStyle name="Accent3" xfId="28" builtinId="37" customBuiltin="1"/>
    <cellStyle name="Accent3 2" xfId="69" xr:uid="{CE7692AE-A146-41F0-BCF0-658F973EEA7F}"/>
    <cellStyle name="Accent4" xfId="32" builtinId="41" customBuiltin="1"/>
    <cellStyle name="Accent4 2" xfId="73" xr:uid="{F559C418-F76D-45AE-ACC8-2780D5BCCA51}"/>
    <cellStyle name="Accent5" xfId="36" builtinId="45" customBuiltin="1"/>
    <cellStyle name="Accent5 2" xfId="77" xr:uid="{B997311B-B6E1-4D21-9BFD-7A394DDE5AF0}"/>
    <cellStyle name="Accent6" xfId="40" builtinId="49" customBuiltin="1"/>
    <cellStyle name="Accent6 2" xfId="81" xr:uid="{3346B778-B190-42E7-85F2-78720E15FBE6}"/>
    <cellStyle name="Avertissement 2" xfId="101" xr:uid="{37B0E025-E6D2-4A5C-9B13-539E39C48E5A}"/>
    <cellStyle name="Bad" xfId="9" builtinId="27" customBuiltin="1"/>
    <cellStyle name="Bad 2" xfId="50" xr:uid="{C73A813E-C0DB-4286-8019-D520FB0D8037}"/>
    <cellStyle name="Calcul 2" xfId="98" xr:uid="{E4277B09-C0CA-4F7A-9C6C-43AABB620CAB}"/>
    <cellStyle name="Calculation" xfId="13" builtinId="22" customBuiltin="1"/>
    <cellStyle name="Calculation 2" xfId="54" xr:uid="{BF494D0B-C9B5-4F0F-8D97-0ECC14C391A8}"/>
    <cellStyle name="Cellule liée 2" xfId="99" xr:uid="{2E20F4FD-9E50-4ED7-8CD9-FBB295A23741}"/>
    <cellStyle name="Check Cell" xfId="15" builtinId="23" customBuiltin="1"/>
    <cellStyle name="Check Cell 2" xfId="56" xr:uid="{D9A944B3-44DD-4EA9-99C2-28A83E6A2F6A}"/>
    <cellStyle name="Comma" xfId="2" builtinId="3"/>
    <cellStyle name="Entrée 2" xfId="96" xr:uid="{A28422B6-9969-4B80-8CBF-0664D232E5AF}"/>
    <cellStyle name="Explanatory Text" xfId="18" builtinId="53" customBuiltin="1"/>
    <cellStyle name="Explanatory Text 2" xfId="59" xr:uid="{13638473-A91F-401C-A0EE-D29EA68DEE09}"/>
    <cellStyle name="Good" xfId="8" builtinId="26" customBuiltin="1"/>
    <cellStyle name="Good 2" xfId="49" xr:uid="{3343736F-42BC-4F09-84C2-500878A06499}"/>
    <cellStyle name="Heading 1" xfId="4" builtinId="16" customBuiltin="1"/>
    <cellStyle name="Heading 1 2" xfId="45" xr:uid="{A9F5CA12-D8BE-4842-B6F9-68FDAC581A1C}"/>
    <cellStyle name="Heading 2" xfId="5" builtinId="17" customBuiltin="1"/>
    <cellStyle name="Heading 2 2" xfId="46" xr:uid="{E9D3A27E-AE1B-4515-8741-AB877647F620}"/>
    <cellStyle name="Heading 3" xfId="6" builtinId="18" customBuiltin="1"/>
    <cellStyle name="Heading 3 2" xfId="47" xr:uid="{AB3F8472-275C-4BDB-A943-0A27E8215D28}"/>
    <cellStyle name="Heading 4" xfId="7" builtinId="19" customBuiltin="1"/>
    <cellStyle name="Heading 4 2" xfId="48" xr:uid="{9B174C0F-ACCE-4830-B0F6-FC5FDBE17442}"/>
    <cellStyle name="Input" xfId="11" builtinId="20" customBuiltin="1"/>
    <cellStyle name="Input 2" xfId="52" xr:uid="{38C0E637-1E73-4BE1-9A66-F7628FE4586A}"/>
    <cellStyle name="Insatisfaisant 2" xfId="94" xr:uid="{F19591D2-4B45-46C7-A16C-CE276CFC6C92}"/>
    <cellStyle name="Linked Cell" xfId="14" builtinId="24" customBuiltin="1"/>
    <cellStyle name="Linked Cell 2" xfId="55" xr:uid="{8867F5A3-1FB9-4403-B572-696808C5852F}"/>
    <cellStyle name="Neutral" xfId="10" builtinId="28" customBuiltin="1"/>
    <cellStyle name="Neutral 2" xfId="51" xr:uid="{AA9D9036-DD6C-40FA-A7F3-92E240D7DDCE}"/>
    <cellStyle name="Neutre 2" xfId="95" xr:uid="{350B0644-6F96-4CA7-961A-97BDFE382C18}"/>
    <cellStyle name="Normal" xfId="0" builtinId="0"/>
    <cellStyle name="Normal 10" xfId="129" xr:uid="{BE3AC2AC-34C8-4813-BA4A-B9003B1815C2}"/>
    <cellStyle name="Normal 10 2" xfId="143" xr:uid="{2F8F6C91-344C-41C6-B496-2ACCD7147071}"/>
    <cellStyle name="Normal 10 3" xfId="132" xr:uid="{4203E3DB-5A51-444F-B718-AE95FE6A0887}"/>
    <cellStyle name="Normal 11" xfId="130" xr:uid="{37F712DA-DE77-48F9-98B9-89063A4077D3}"/>
    <cellStyle name="Normal 11 2" xfId="155" xr:uid="{18478D01-34F4-4717-861E-000751EFC24D}"/>
    <cellStyle name="Normal 11 3" xfId="148" xr:uid="{821F1EA2-9EDE-4893-A17C-D7579BA7FF30}"/>
    <cellStyle name="Normal 12" xfId="139" xr:uid="{350C8121-FB18-4F52-8B77-56B70892009A}"/>
    <cellStyle name="Normal 13" xfId="144" xr:uid="{9AE69199-F9B6-4717-A3BE-5EDC6CE925B5}"/>
    <cellStyle name="Normal 13 2" xfId="156" xr:uid="{0DE68974-F3F0-413F-B456-8727ECBA86CE}"/>
    <cellStyle name="Normal 14" xfId="145" xr:uid="{B47B3DB9-3CB1-4310-B437-C1F9B55106B6}"/>
    <cellStyle name="Normal 14 2" xfId="157" xr:uid="{4C2E6548-64AE-4887-9E07-33D5496DE589}"/>
    <cellStyle name="Normal 15" xfId="160" xr:uid="{E5BE0F9A-F1B5-45C3-89C9-2C834681A63C}"/>
    <cellStyle name="Normal 16" xfId="158" xr:uid="{23656AEB-D832-4753-9B69-347398A37316}"/>
    <cellStyle name="Normal 17" xfId="159" xr:uid="{45CE8229-D19D-4974-A37F-345B2ADED000}"/>
    <cellStyle name="Normal 18" xfId="161" xr:uid="{73D7CFC5-B497-47E1-9EC6-1F95D4C3925B}"/>
    <cellStyle name="Normal 19" xfId="162" xr:uid="{9CD0FCED-CE8D-4FDB-85FA-0CB9054E0377}"/>
    <cellStyle name="Normal 19 2" xfId="164" xr:uid="{D38253B3-3641-4FD0-81E9-1B4455B4F446}"/>
    <cellStyle name="Normal 2" xfId="44" xr:uid="{EDBC75E9-38E5-42C4-9D1E-BAB20E2A31BF}"/>
    <cellStyle name="Normal 2 2" xfId="121" xr:uid="{4A31E765-1DC4-41EA-8320-457E26800613}"/>
    <cellStyle name="Normal 2 3" xfId="134" xr:uid="{D5703B24-7070-4B0D-A0E8-8002388BD476}"/>
    <cellStyle name="Normal 22" xfId="163" xr:uid="{8874CC48-0BD0-4502-98E8-1DE94C9BA25C}"/>
    <cellStyle name="Normal 3" xfId="85" xr:uid="{9DE62320-B55A-48FE-99A3-C22F0DF8EE5F}"/>
    <cellStyle name="Normal 4" xfId="86" xr:uid="{51BAF9F3-5BCA-4241-AE8E-3FF8E9285528}"/>
    <cellStyle name="Normal 4 2" xfId="122" xr:uid="{4D025E29-0B85-411E-960E-527C5307C7F2}"/>
    <cellStyle name="Normal 4 3" xfId="135" xr:uid="{C6125603-C51E-42FC-873F-2E549F42B978}"/>
    <cellStyle name="Normal 4 4" xfId="149" xr:uid="{E5693D90-22AC-4FAE-ADE9-029C12E6B440}"/>
    <cellStyle name="Normal 5" xfId="87" xr:uid="{F0387935-89A2-42C0-92EB-AF9B83871D55}"/>
    <cellStyle name="Normal 5 2" xfId="123" xr:uid="{F2DCC68B-C083-449E-9E75-A7010F8DA26E}"/>
    <cellStyle name="Normal 5 3" xfId="128" xr:uid="{DE85810D-2C3D-4215-BA18-36325A1D4EC2}"/>
    <cellStyle name="Normal 5 3 2" xfId="142" xr:uid="{67A5C209-0654-4CF2-A876-AB9222AD215F}"/>
    <cellStyle name="Normal 5 3 3" xfId="136" xr:uid="{3E97A31F-37BD-4901-98A6-CFA9820A4195}"/>
    <cellStyle name="Normal 5 3 4" xfId="154" xr:uid="{2858F314-AF1E-43E6-A690-A99E7066D849}"/>
    <cellStyle name="Normal 5 3 5" xfId="147" xr:uid="{F3F047E6-8265-4AF0-961C-455674723328}"/>
    <cellStyle name="Normal 5 4" xfId="150" xr:uid="{A1E576CF-0F6C-4EFE-82DE-128350961601}"/>
    <cellStyle name="Normal 6" xfId="124" xr:uid="{E5307612-CC38-43DB-9E7C-EFC10CEFDD31}"/>
    <cellStyle name="Normal 6 2" xfId="152" xr:uid="{9AF1DE4F-D48E-4EAF-B448-C4FE8E5529E3}"/>
    <cellStyle name="Normal 7" xfId="88" xr:uid="{F07F9F4D-1685-479C-AAD5-D6653B6D5733}"/>
    <cellStyle name="Normal 7 2" xfId="125" xr:uid="{220C44F4-5CE3-4B45-BF65-C434DB724E60}"/>
    <cellStyle name="Normal 7 3" xfId="137" xr:uid="{51A87D7A-48E4-496F-AE61-4E08F4A23DD3}"/>
    <cellStyle name="Normal 7 4" xfId="151" xr:uid="{7CB9EA75-0285-449C-B3BC-A8FF506ECAF6}"/>
    <cellStyle name="Normal 8" xfId="126" xr:uid="{8BE36C26-A1B3-4C9C-B499-5EE478E1102B}"/>
    <cellStyle name="Normal 8 2" xfId="138" xr:uid="{A6146739-5B79-43FB-BAC7-66E87DD827B0}"/>
    <cellStyle name="Normal 8 3" xfId="153" xr:uid="{F6FDC5D2-7A0B-42A7-96B6-DAAF4E75541D}"/>
    <cellStyle name="Normal 8 4" xfId="146" xr:uid="{3A7ACF6F-4A5B-4297-A45C-8A50C0005B03}"/>
    <cellStyle name="Normal 9" xfId="127" xr:uid="{912874C6-432E-4F1C-899B-12A39E559F5B}"/>
    <cellStyle name="Normal 9 2" xfId="141" xr:uid="{80823766-02C6-4412-8813-141BD7BD59B7}"/>
    <cellStyle name="Normal 9 3" xfId="131" xr:uid="{37EA13FB-AE0D-4527-991F-C0C1E54FDC82}"/>
    <cellStyle name="Note" xfId="17" builtinId="10" customBuiltin="1"/>
    <cellStyle name="Note 2" xfId="58" xr:uid="{8A787691-A398-47AF-BC67-819952FA23E4}"/>
    <cellStyle name="Output" xfId="12" builtinId="21" customBuiltin="1"/>
    <cellStyle name="Output 2" xfId="53" xr:uid="{5F03A9E6-0976-4B7F-BD93-E0A6AA24E003}"/>
    <cellStyle name="Percent" xfId="1" builtinId="5"/>
    <cellStyle name="Pourcentage 2" xfId="133" xr:uid="{88037B8C-6FAC-40C6-8B44-9A7485C0FAF1}"/>
    <cellStyle name="Pourcentage 3" xfId="140" xr:uid="{65BC9C8B-D7AB-4EBD-8AFC-AC596B69D2BD}"/>
    <cellStyle name="Satisfaisant 2" xfId="93" xr:uid="{0140995D-281B-4583-9098-A8C12B1590C6}"/>
    <cellStyle name="Sortie 2" xfId="97" xr:uid="{39E5BDC5-17AC-4E9C-9A4D-6FA9895025E2}"/>
    <cellStyle name="Texte explicatif 2" xfId="102" xr:uid="{8D04471B-3C9C-4DDE-9F6D-B093F9622F14}"/>
    <cellStyle name="Title" xfId="3" builtinId="15" customBuiltin="1"/>
    <cellStyle name="Titre 1 2" xfId="89" xr:uid="{FDF642C7-CF19-44A5-80A9-20EE70E01450}"/>
    <cellStyle name="Titre 2 2" xfId="90" xr:uid="{FC1CC963-67BC-4417-9DF8-4F86CC8DE16F}"/>
    <cellStyle name="Titre 3 2" xfId="91" xr:uid="{00EB098A-0D26-402B-A399-C119557BB68C}"/>
    <cellStyle name="Titre 4 2" xfId="92" xr:uid="{150567AF-FF6E-46AD-B60A-2B01CC2B2A15}"/>
    <cellStyle name="Total" xfId="19" builtinId="25" customBuiltin="1"/>
    <cellStyle name="Total 2" xfId="60" xr:uid="{72372D9E-D890-49C1-A9B8-4654656B97A2}"/>
    <cellStyle name="Vérification 2" xfId="100" xr:uid="{AEBB5E5F-E46E-4292-8957-B138289FBDA3}"/>
    <cellStyle name="Warning Text" xfId="16" builtinId="11" customBuiltin="1"/>
    <cellStyle name="Warning Text 2" xfId="57" xr:uid="{06CA9247-9037-4F43-BEAA-9C262EF6E12C}"/>
  </cellStyles>
  <dxfs count="500">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5" formatCode="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25" formatCode="h:mm"/>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FF000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b/>
        <i val="0"/>
        <color rgb="FFFFC000"/>
      </font>
    </dxf>
    <dxf>
      <font>
        <b/>
        <i val="0"/>
        <color rgb="FFC00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b/>
        <i val="0"/>
        <color rgb="FFFFC000"/>
      </font>
    </dxf>
    <dxf>
      <font>
        <b/>
        <i val="0"/>
        <color rgb="FFFFC00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color rgb="FF9C0006"/>
      </font>
    </dxf>
    <dxf>
      <font>
        <b/>
        <i val="0"/>
        <color rgb="FF00B050"/>
      </font>
    </dxf>
    <dxf>
      <font>
        <b/>
        <i val="0"/>
        <color rgb="FFFFC000"/>
      </font>
    </dxf>
    <dxf>
      <font>
        <b/>
        <i val="0"/>
        <color rgb="FFFFC000"/>
      </font>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alignment horizontal="center" vertical="bottom" textRotation="0" wrapText="0" indent="0" justifyLastLine="0" shrinkToFit="0" readingOrder="0"/>
    </dxf>
    <dxf>
      <font>
        <b/>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font>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hh:mm"/>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Availability vs Deviation Comparaison -FR FORD </a:t>
            </a:r>
            <a:r>
              <a:rPr lang="fr-FR" baseline="0"/>
              <a:t> January 2026</a:t>
            </a:r>
            <a:endParaRPr lang="fr-FR"/>
          </a:p>
        </c:rich>
      </c:tx>
      <c:layout>
        <c:manualLayout>
          <c:xMode val="edge"/>
          <c:yMode val="edge"/>
          <c:x val="0.34138040445827239"/>
          <c:y val="1.5534546542392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2.9312902892538018E-2"/>
          <c:y val="8.034761163579808E-2"/>
          <c:w val="0.97068707857108694"/>
          <c:h val="0.8247427012597357"/>
        </c:manualLayout>
      </c:layout>
      <c:lineChart>
        <c:grouping val="standard"/>
        <c:varyColors val="0"/>
        <c:ser>
          <c:idx val="0"/>
          <c:order val="0"/>
          <c:tx>
            <c:strRef>
              <c:f>Feuil1!$K$3</c:f>
              <c:strCache>
                <c:ptCount val="1"/>
                <c:pt idx="0">
                  <c:v>Deviation and FCT accuracy FR</c:v>
                </c:pt>
              </c:strCache>
            </c:strRef>
          </c:tx>
          <c:spPr>
            <a:ln w="28575" cap="rnd">
              <a:solidFill>
                <a:schemeClr val="accent1"/>
              </a:solidFill>
              <a:round/>
            </a:ln>
            <a:effectLst/>
          </c:spPr>
          <c:marker>
            <c:symbol val="none"/>
          </c:marker>
          <c:dLbls>
            <c:dLbl>
              <c:idx val="11"/>
              <c:layout>
                <c:manualLayout>
                  <c:x val="-2.1880489428617343E-2"/>
                  <c:y val="2.125984251968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DB-4D75-B613-2D7D72B6C75F}"/>
                </c:ext>
              </c:extLst>
            </c:dLbl>
            <c:dLbl>
              <c:idx val="12"/>
              <c:layout>
                <c:manualLayout>
                  <c:x val="-2.0714308670599847E-2"/>
                  <c:y val="1.454091754768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DB-4D75-B613-2D7D72B6C75F}"/>
                </c:ext>
              </c:extLst>
            </c:dLbl>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Feuil1!$C$4:$C$22</c:f>
              <c:numCache>
                <c:formatCode>m/d/yyyy</c:formatCode>
                <c:ptCount val="19"/>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numCache>
            </c:numRef>
          </c:cat>
          <c:val>
            <c:numRef>
              <c:f>Feuil1!$K$4:$K$22</c:f>
              <c:numCache>
                <c:formatCode>0%</c:formatCode>
                <c:ptCount val="19"/>
                <c:pt idx="0">
                  <c:v>0.3707865168539326</c:v>
                </c:pt>
                <c:pt idx="1">
                  <c:v>0.44638949671772427</c:v>
                </c:pt>
                <c:pt idx="2">
                  <c:v>0.36029411764705882</c:v>
                </c:pt>
                <c:pt idx="3">
                  <c:v>0.53179190751445082</c:v>
                </c:pt>
                <c:pt idx="4">
                  <c:v>0.95783132530120485</c:v>
                </c:pt>
                <c:pt idx="5">
                  <c:v>0.77600000000000002</c:v>
                </c:pt>
                <c:pt idx="6">
                  <c:v>0.55555555555555558</c:v>
                </c:pt>
                <c:pt idx="7">
                  <c:v>0.75522388059701495</c:v>
                </c:pt>
                <c:pt idx="8">
                  <c:v>0.64265927977839332</c:v>
                </c:pt>
                <c:pt idx="9">
                  <c:v>0.36996336996336998</c:v>
                </c:pt>
                <c:pt idx="10">
                  <c:v>0.27472527472527475</c:v>
                </c:pt>
                <c:pt idx="11">
                  <c:v>0.52165354330708658</c:v>
                </c:pt>
                <c:pt idx="12">
                  <c:v>0.50265957446808507</c:v>
                </c:pt>
                <c:pt idx="13">
                  <c:v>0.54189944134078216</c:v>
                </c:pt>
                <c:pt idx="14">
                  <c:v>0.4838709677419355</c:v>
                </c:pt>
                <c:pt idx="15">
                  <c:v>0.45185185185185184</c:v>
                </c:pt>
                <c:pt idx="16">
                  <c:v>0.34615384615384615</c:v>
                </c:pt>
                <c:pt idx="17">
                  <c:v>0.28834355828220859</c:v>
                </c:pt>
                <c:pt idx="18">
                  <c:v>0.50117096018735363</c:v>
                </c:pt>
              </c:numCache>
            </c:numRef>
          </c:val>
          <c:smooth val="0"/>
          <c:extLst>
            <c:ext xmlns:c16="http://schemas.microsoft.com/office/drawing/2014/chart" uri="{C3380CC4-5D6E-409C-BE32-E72D297353CC}">
              <c16:uniqueId val="{00000000-D6DB-4D75-B613-2D7D72B6C75F}"/>
            </c:ext>
          </c:extLst>
        </c:ser>
        <c:ser>
          <c:idx val="1"/>
          <c:order val="1"/>
          <c:tx>
            <c:strRef>
              <c:f>Feuil1!$M$3</c:f>
              <c:strCache>
                <c:ptCount val="1"/>
                <c:pt idx="0">
                  <c:v>Availability FR</c:v>
                </c:pt>
              </c:strCache>
            </c:strRef>
          </c:tx>
          <c:spPr>
            <a:ln w="28575" cap="rnd">
              <a:solidFill>
                <a:schemeClr val="accent2"/>
              </a:solidFill>
              <a:round/>
            </a:ln>
            <a:effectLst/>
          </c:spPr>
          <c:marker>
            <c:symbol val="none"/>
          </c:marker>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Feuil1!$C$4:$C$22</c:f>
              <c:numCache>
                <c:formatCode>m/d/yyyy</c:formatCode>
                <c:ptCount val="19"/>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numCache>
            </c:numRef>
          </c:cat>
          <c:val>
            <c:numRef>
              <c:f>Feuil1!$M$4:$M$21</c:f>
              <c:numCache>
                <c:formatCode>0%</c:formatCode>
                <c:ptCount val="18"/>
                <c:pt idx="0">
                  <c:v>0.86363636363636365</c:v>
                </c:pt>
                <c:pt idx="1">
                  <c:v>0.98529411764705888</c:v>
                </c:pt>
                <c:pt idx="2">
                  <c:v>1</c:v>
                </c:pt>
                <c:pt idx="3">
                  <c:v>0.97826086956521741</c:v>
                </c:pt>
                <c:pt idx="4">
                  <c:v>0.96436058700209648</c:v>
                </c:pt>
                <c:pt idx="5">
                  <c:v>0.99656357388316152</c:v>
                </c:pt>
                <c:pt idx="6">
                  <c:v>0.99512195121951219</c:v>
                </c:pt>
                <c:pt idx="7">
                  <c:v>1</c:v>
                </c:pt>
                <c:pt idx="8">
                  <c:v>0.99568965517241381</c:v>
                </c:pt>
                <c:pt idx="9">
                  <c:v>1</c:v>
                </c:pt>
                <c:pt idx="10">
                  <c:v>1</c:v>
                </c:pt>
                <c:pt idx="11">
                  <c:v>1</c:v>
                </c:pt>
                <c:pt idx="12">
                  <c:v>0.99470899470899465</c:v>
                </c:pt>
                <c:pt idx="13">
                  <c:v>1</c:v>
                </c:pt>
                <c:pt idx="14">
                  <c:v>0.99444444444444446</c:v>
                </c:pt>
                <c:pt idx="15">
                  <c:v>0.98907103825136611</c:v>
                </c:pt>
                <c:pt idx="16">
                  <c:v>0.98989898989898994</c:v>
                </c:pt>
                <c:pt idx="17">
                  <c:v>1</c:v>
                </c:pt>
              </c:numCache>
            </c:numRef>
          </c:val>
          <c:smooth val="0"/>
          <c:extLst>
            <c:ext xmlns:c16="http://schemas.microsoft.com/office/drawing/2014/chart" uri="{C3380CC4-5D6E-409C-BE32-E72D297353CC}">
              <c16:uniqueId val="{00000001-D6DB-4D75-B613-2D7D72B6C75F}"/>
            </c:ext>
          </c:extLst>
        </c:ser>
        <c:dLbls>
          <c:dLblPos val="t"/>
          <c:showLegendKey val="0"/>
          <c:showVal val="1"/>
          <c:showCatName val="0"/>
          <c:showSerName val="0"/>
          <c:showPercent val="0"/>
          <c:showBubbleSize val="0"/>
        </c:dLbls>
        <c:smooth val="0"/>
        <c:axId val="735999327"/>
        <c:axId val="735996927"/>
      </c:lineChart>
      <c:dateAx>
        <c:axId val="73599932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6927"/>
        <c:crosses val="autoZero"/>
        <c:auto val="1"/>
        <c:lblOffset val="100"/>
        <c:baseTimeUnit val="days"/>
      </c:dateAx>
      <c:valAx>
        <c:axId val="73599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9327"/>
        <c:crosses val="autoZero"/>
        <c:crossBetween val="between"/>
        <c:maj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Availability vs Deviation Comparaison -NL FORD </a:t>
            </a:r>
            <a:r>
              <a:rPr lang="fr-FR" baseline="0"/>
              <a:t> January 2026</a:t>
            </a:r>
            <a:endParaRPr lang="fr-FR"/>
          </a:p>
        </c:rich>
      </c:tx>
      <c:layout>
        <c:manualLayout>
          <c:xMode val="edge"/>
          <c:yMode val="edge"/>
          <c:x val="0.34138040445827239"/>
          <c:y val="1.5534546542392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2.9312902892538018E-2"/>
          <c:y val="8.034761163579808E-2"/>
          <c:w val="0.95377266524624649"/>
          <c:h val="0.8247427012597357"/>
        </c:manualLayout>
      </c:layout>
      <c:lineChart>
        <c:grouping val="standard"/>
        <c:varyColors val="0"/>
        <c:ser>
          <c:idx val="0"/>
          <c:order val="0"/>
          <c:tx>
            <c:strRef>
              <c:f>Feuil1!$J$3</c:f>
              <c:strCache>
                <c:ptCount val="1"/>
                <c:pt idx="0">
                  <c:v>Deviation and FCT accuracy NL</c:v>
                </c:pt>
              </c:strCache>
            </c:strRef>
          </c:tx>
          <c:spPr>
            <a:ln w="28575" cap="rnd">
              <a:solidFill>
                <a:schemeClr val="accent1"/>
              </a:solidFill>
              <a:round/>
            </a:ln>
            <a:effectLst/>
          </c:spPr>
          <c:marker>
            <c:symbol val="none"/>
          </c:marker>
          <c:dLbls>
            <c:dLbl>
              <c:idx val="6"/>
              <c:layout>
                <c:manualLayout>
                  <c:x val="-1.4062106634396204E-2"/>
                  <c:y val="-4.986412070495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77-40D8-83D4-AAE41C8A4F34}"/>
                </c:ext>
              </c:extLst>
            </c:dLbl>
            <c:dLbl>
              <c:idx val="11"/>
              <c:layout>
                <c:manualLayout>
                  <c:x val="-1.2353295469124611E-2"/>
                  <c:y val="-1.5063091252135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77-40D8-83D4-AAE41C8A4F34}"/>
                </c:ext>
              </c:extLst>
            </c:dLbl>
            <c:dLbl>
              <c:idx val="14"/>
              <c:layout>
                <c:manualLayout>
                  <c:x val="-1.2353295469124611E-2"/>
                  <c:y val="-1.506309125213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77-40D8-83D4-AAE41C8A4F34}"/>
                </c:ext>
              </c:extLst>
            </c:dLbl>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Feuil1!$C$4:$C$22</c:f>
              <c:numCache>
                <c:formatCode>m/d/yyyy</c:formatCode>
                <c:ptCount val="19"/>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numCache>
            </c:numRef>
          </c:cat>
          <c:val>
            <c:numRef>
              <c:f>Feuil1!$J$4:$J$46</c:f>
              <c:numCache>
                <c:formatCode>0%</c:formatCode>
                <c:ptCount val="19"/>
                <c:pt idx="0">
                  <c:v>0.44505494505494503</c:v>
                </c:pt>
                <c:pt idx="1">
                  <c:v>1.5263157894736843</c:v>
                </c:pt>
                <c:pt idx="2">
                  <c:v>1.0036630036630036</c:v>
                </c:pt>
                <c:pt idx="3">
                  <c:v>1.1082251082251082</c:v>
                </c:pt>
                <c:pt idx="4">
                  <c:v>2.3820224719101124</c:v>
                </c:pt>
                <c:pt idx="5">
                  <c:v>1.446524064171123</c:v>
                </c:pt>
                <c:pt idx="6">
                  <c:v>1.0479233226837061</c:v>
                </c:pt>
                <c:pt idx="7">
                  <c:v>1.4558823529411764</c:v>
                </c:pt>
                <c:pt idx="8">
                  <c:v>0.86507936507936511</c:v>
                </c:pt>
                <c:pt idx="9">
                  <c:v>0.74018126888217528</c:v>
                </c:pt>
                <c:pt idx="10">
                  <c:v>0.73493975903614461</c:v>
                </c:pt>
                <c:pt idx="11">
                  <c:v>0.90909090909090906</c:v>
                </c:pt>
                <c:pt idx="12">
                  <c:v>0.97877984084880632</c:v>
                </c:pt>
                <c:pt idx="13">
                  <c:v>0.87781350482315113</c:v>
                </c:pt>
                <c:pt idx="14">
                  <c:v>0.92903225806451617</c:v>
                </c:pt>
                <c:pt idx="15">
                  <c:v>0.66298342541436461</c:v>
                </c:pt>
                <c:pt idx="16">
                  <c:v>0.47118644067796611</c:v>
                </c:pt>
                <c:pt idx="17">
                  <c:v>0.4329004329004329</c:v>
                </c:pt>
                <c:pt idx="18">
                  <c:v>0.74939172749391725</c:v>
                </c:pt>
              </c:numCache>
            </c:numRef>
          </c:val>
          <c:smooth val="0"/>
          <c:extLst>
            <c:ext xmlns:c16="http://schemas.microsoft.com/office/drawing/2014/chart" uri="{C3380CC4-5D6E-409C-BE32-E72D297353CC}">
              <c16:uniqueId val="{00000002-8EE0-4D1F-BE13-A0C25DADEBB4}"/>
            </c:ext>
          </c:extLst>
        </c:ser>
        <c:ser>
          <c:idx val="1"/>
          <c:order val="1"/>
          <c:tx>
            <c:strRef>
              <c:f>Feuil1!$L$3</c:f>
              <c:strCache>
                <c:ptCount val="1"/>
                <c:pt idx="0">
                  <c:v>Availability NL</c:v>
                </c:pt>
              </c:strCache>
            </c:strRef>
          </c:tx>
          <c:spPr>
            <a:ln w="28575" cap="rnd">
              <a:solidFill>
                <a:schemeClr val="accent2"/>
              </a:solidFill>
              <a:round/>
            </a:ln>
            <a:effectLst/>
          </c:spPr>
          <c:marker>
            <c:symbol val="none"/>
          </c:marker>
          <c:dLbls>
            <c:dLbl>
              <c:idx val="2"/>
              <c:layout>
                <c:manualLayout>
                  <c:x val="-1.2353295469124611E-2"/>
                  <c:y val="3.49745778936545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77-40D8-83D4-AAE41C8A4F34}"/>
                </c:ext>
              </c:extLst>
            </c:dLbl>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Feuil1!$C$4:$C$22</c:f>
              <c:numCache>
                <c:formatCode>m/d/yyyy</c:formatCode>
                <c:ptCount val="19"/>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numCache>
            </c:numRef>
          </c:cat>
          <c:val>
            <c:numRef>
              <c:f>Feuil1!$L$4:$L$46</c:f>
              <c:numCache>
                <c:formatCode>0%</c:formatCode>
                <c:ptCount val="19"/>
                <c:pt idx="0">
                  <c:v>0.96296296296296291</c:v>
                </c:pt>
                <c:pt idx="1">
                  <c:v>0.98160919540229885</c:v>
                </c:pt>
                <c:pt idx="2">
                  <c:v>0.99270072992700731</c:v>
                </c:pt>
                <c:pt idx="3">
                  <c:v>0.98828125</c:v>
                </c:pt>
                <c:pt idx="4">
                  <c:v>0.79402515723270439</c:v>
                </c:pt>
                <c:pt idx="5">
                  <c:v>0.91127541589648797</c:v>
                </c:pt>
                <c:pt idx="6">
                  <c:v>0.99390243902439024</c:v>
                </c:pt>
                <c:pt idx="7">
                  <c:v>0.98737373737373735</c:v>
                </c:pt>
                <c:pt idx="8">
                  <c:v>0.99388379204892963</c:v>
                </c:pt>
                <c:pt idx="9">
                  <c:v>0.96734693877551026</c:v>
                </c:pt>
                <c:pt idx="10">
                  <c:v>0.97267759562841527</c:v>
                </c:pt>
                <c:pt idx="11">
                  <c:v>0.98775510204081629</c:v>
                </c:pt>
                <c:pt idx="12">
                  <c:v>0.97560975609756095</c:v>
                </c:pt>
                <c:pt idx="13">
                  <c:v>0.9853479853479854</c:v>
                </c:pt>
                <c:pt idx="14">
                  <c:v>0.99305555555555558</c:v>
                </c:pt>
                <c:pt idx="15">
                  <c:v>0.99583333333333335</c:v>
                </c:pt>
                <c:pt idx="16">
                  <c:v>0.9928057553956835</c:v>
                </c:pt>
                <c:pt idx="17">
                  <c:v>0.99</c:v>
                </c:pt>
                <c:pt idx="18">
                  <c:v>1</c:v>
                </c:pt>
              </c:numCache>
            </c:numRef>
          </c:val>
          <c:smooth val="0"/>
          <c:extLst>
            <c:ext xmlns:c16="http://schemas.microsoft.com/office/drawing/2014/chart" uri="{C3380CC4-5D6E-409C-BE32-E72D297353CC}">
              <c16:uniqueId val="{00000003-8EE0-4D1F-BE13-A0C25DADEBB4}"/>
            </c:ext>
          </c:extLst>
        </c:ser>
        <c:dLbls>
          <c:dLblPos val="t"/>
          <c:showLegendKey val="0"/>
          <c:showVal val="1"/>
          <c:showCatName val="0"/>
          <c:showSerName val="0"/>
          <c:showPercent val="0"/>
          <c:showBubbleSize val="0"/>
        </c:dLbls>
        <c:smooth val="0"/>
        <c:axId val="735999327"/>
        <c:axId val="735996927"/>
      </c:lineChart>
      <c:dateAx>
        <c:axId val="73599932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6927"/>
        <c:crosses val="autoZero"/>
        <c:auto val="1"/>
        <c:lblOffset val="100"/>
        <c:baseTimeUnit val="days"/>
      </c:dateAx>
      <c:valAx>
        <c:axId val="73599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9327"/>
        <c:crosses val="autoZero"/>
        <c:crossBetween val="between"/>
        <c:maj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Availability vs Forecasted Comparaison - FORD </a:t>
            </a:r>
            <a:r>
              <a:rPr lang="fr-FR" baseline="0"/>
              <a:t> January 2026</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2.9312921428913018E-2"/>
          <c:y val="7.6128769291176943E-2"/>
          <c:w val="0.97068707857108694"/>
          <c:h val="0.8247427012597357"/>
        </c:manualLayout>
      </c:layout>
      <c:lineChart>
        <c:grouping val="standard"/>
        <c:varyColors val="0"/>
        <c:ser>
          <c:idx val="0"/>
          <c:order val="0"/>
          <c:tx>
            <c:strRef>
              <c:f>'Old based on interval'!$J$2</c:f>
              <c:strCache>
                <c:ptCount val="1"/>
                <c:pt idx="0">
                  <c:v>OFFRED VS FCT</c:v>
                </c:pt>
              </c:strCache>
            </c:strRef>
          </c:tx>
          <c:spPr>
            <a:ln w="28575" cap="rnd">
              <a:solidFill>
                <a:schemeClr val="accent1"/>
              </a:solidFill>
              <a:round/>
            </a:ln>
            <a:effectLst/>
          </c:spPr>
          <c:marker>
            <c:symbol val="none"/>
          </c:marker>
          <c:dLbls>
            <c:dLbl>
              <c:idx val="11"/>
              <c:layout>
                <c:manualLayout>
                  <c:x val="-2.1880489428617343E-2"/>
                  <c:y val="2.125984251968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95-40D2-95AB-7072358A059F}"/>
                </c:ext>
              </c:extLst>
            </c:dLbl>
            <c:dLbl>
              <c:idx val="12"/>
              <c:layout>
                <c:manualLayout>
                  <c:x val="-2.0714308670599847E-2"/>
                  <c:y val="1.4540917547680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95-40D2-95AB-7072358A059F}"/>
                </c:ext>
              </c:extLst>
            </c:dLbl>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based on interval'!$C$3:$C$15</c:f>
              <c:numCache>
                <c:formatCode>m/d/yyyy</c:formatCode>
                <c:ptCount val="13"/>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numCache>
            </c:numRef>
          </c:cat>
          <c:val>
            <c:numRef>
              <c:f>'Old based on interval'!$J$3:$J$15</c:f>
              <c:numCache>
                <c:formatCode>0%</c:formatCode>
                <c:ptCount val="13"/>
                <c:pt idx="0">
                  <c:v>0.18454935622317598</c:v>
                </c:pt>
                <c:pt idx="1">
                  <c:v>0.43966323666978485</c:v>
                </c:pt>
                <c:pt idx="2">
                  <c:v>0.41931034482758622</c:v>
                </c:pt>
                <c:pt idx="3">
                  <c:v>0.5731225296442688</c:v>
                </c:pt>
                <c:pt idx="4">
                  <c:v>0.8483105679367362</c:v>
                </c:pt>
                <c:pt idx="5">
                  <c:v>0.58463035019455256</c:v>
                </c:pt>
                <c:pt idx="6">
                  <c:v>0.39812889812889812</c:v>
                </c:pt>
                <c:pt idx="7">
                  <c:v>0.55075845974329052</c:v>
                </c:pt>
                <c:pt idx="8">
                  <c:v>0.41025641025641024</c:v>
                </c:pt>
                <c:pt idx="9">
                  <c:v>0.33078880407124683</c:v>
                </c:pt>
                <c:pt idx="10">
                  <c:v>0.37408759124087593</c:v>
                </c:pt>
                <c:pt idx="11">
                  <c:v>0.39759036144578314</c:v>
                </c:pt>
                <c:pt idx="12">
                  <c:v>0.38297872340425532</c:v>
                </c:pt>
              </c:numCache>
            </c:numRef>
          </c:val>
          <c:smooth val="0"/>
          <c:extLst>
            <c:ext xmlns:c16="http://schemas.microsoft.com/office/drawing/2014/chart" uri="{C3380CC4-5D6E-409C-BE32-E72D297353CC}">
              <c16:uniqueId val="{00000002-2A95-40D2-95AB-7072358A059F}"/>
            </c:ext>
          </c:extLst>
        </c:ser>
        <c:ser>
          <c:idx val="1"/>
          <c:order val="1"/>
          <c:tx>
            <c:strRef>
              <c:f>'Old based on interval'!$K$2</c:f>
              <c:strCache>
                <c:ptCount val="1"/>
                <c:pt idx="0">
                  <c:v>Availability</c:v>
                </c:pt>
              </c:strCache>
            </c:strRef>
          </c:tx>
          <c:spPr>
            <a:ln w="28575" cap="rnd">
              <a:solidFill>
                <a:schemeClr val="accent2"/>
              </a:solidFill>
              <a:round/>
            </a:ln>
            <a:effectLst/>
          </c:spPr>
          <c:marker>
            <c:symbol val="none"/>
          </c:marker>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based on interval'!$C$3:$C$15</c:f>
              <c:numCache>
                <c:formatCode>m/d/yyyy</c:formatCode>
                <c:ptCount val="13"/>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numCache>
            </c:numRef>
          </c:cat>
          <c:val>
            <c:numRef>
              <c:f>'Old based on interval'!$K$3:$K$15</c:f>
              <c:numCache>
                <c:formatCode>0%</c:formatCode>
                <c:ptCount val="13"/>
                <c:pt idx="0">
                  <c:v>1</c:v>
                </c:pt>
                <c:pt idx="1">
                  <c:v>0.98936170212765961</c:v>
                </c:pt>
                <c:pt idx="2">
                  <c:v>0.99671052631578949</c:v>
                </c:pt>
                <c:pt idx="3">
                  <c:v>0.99655172413793103</c:v>
                </c:pt>
                <c:pt idx="4">
                  <c:v>0.78135593220338984</c:v>
                </c:pt>
                <c:pt idx="5">
                  <c:v>0.9234608985024958</c:v>
                </c:pt>
                <c:pt idx="6">
                  <c:v>1</c:v>
                </c:pt>
                <c:pt idx="7">
                  <c:v>0.9978813559322034</c:v>
                </c:pt>
                <c:pt idx="8">
                  <c:v>1</c:v>
                </c:pt>
                <c:pt idx="9">
                  <c:v>0.96923076923076923</c:v>
                </c:pt>
                <c:pt idx="10">
                  <c:v>0.98048780487804876</c:v>
                </c:pt>
                <c:pt idx="11">
                  <c:v>0.99286987522281644</c:v>
                </c:pt>
                <c:pt idx="12">
                  <c:v>0.99242424242424243</c:v>
                </c:pt>
              </c:numCache>
            </c:numRef>
          </c:val>
          <c:smooth val="0"/>
          <c:extLst>
            <c:ext xmlns:c16="http://schemas.microsoft.com/office/drawing/2014/chart" uri="{C3380CC4-5D6E-409C-BE32-E72D297353CC}">
              <c16:uniqueId val="{00000003-2A95-40D2-95AB-7072358A059F}"/>
            </c:ext>
          </c:extLst>
        </c:ser>
        <c:dLbls>
          <c:dLblPos val="t"/>
          <c:showLegendKey val="0"/>
          <c:showVal val="1"/>
          <c:showCatName val="0"/>
          <c:showSerName val="0"/>
          <c:showPercent val="0"/>
          <c:showBubbleSize val="0"/>
        </c:dLbls>
        <c:smooth val="0"/>
        <c:axId val="735999327"/>
        <c:axId val="735996927"/>
      </c:lineChart>
      <c:dateAx>
        <c:axId val="73599932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6927"/>
        <c:crosses val="autoZero"/>
        <c:auto val="1"/>
        <c:lblOffset val="100"/>
        <c:baseTimeUnit val="days"/>
      </c:dateAx>
      <c:valAx>
        <c:axId val="73599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99327"/>
        <c:crosses val="autoZero"/>
        <c:crossBetween val="between"/>
        <c:maj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198782</xdr:colOff>
      <xdr:row>20</xdr:row>
      <xdr:rowOff>98422</xdr:rowOff>
    </xdr:from>
    <xdr:to>
      <xdr:col>20</xdr:col>
      <xdr:colOff>195942</xdr:colOff>
      <xdr:row>69</xdr:row>
      <xdr:rowOff>108857</xdr:rowOff>
    </xdr:to>
    <xdr:sp macro="" textlink="">
      <xdr:nvSpPr>
        <xdr:cNvPr id="11" name="Rectangle: Rounded Corners 1">
          <a:extLst>
            <a:ext uri="{FF2B5EF4-FFF2-40B4-BE49-F238E27FC236}">
              <a16:creationId xmlns:a16="http://schemas.microsoft.com/office/drawing/2014/main" id="{A4AA0BC2-8EEA-43F7-BB9A-282BFB80360B}"/>
            </a:ext>
          </a:extLst>
        </xdr:cNvPr>
        <xdr:cNvSpPr/>
      </xdr:nvSpPr>
      <xdr:spPr>
        <a:xfrm>
          <a:off x="1864296" y="3701593"/>
          <a:ext cx="18491989" cy="6639835"/>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52CFEE76-3F91-48A2-B2EF-30EFB3E3E86D}"/>
            </a:ext>
          </a:extLst>
        </xdr:cNvPr>
        <xdr:cNvSpPr txBox="1"/>
      </xdr:nvSpPr>
      <xdr:spPr>
        <a:xfrm>
          <a:off x="4871197" y="1829361"/>
          <a:ext cx="8692590" cy="4532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4">
          <a:extLst>
            <a:ext uri="{FF2B5EF4-FFF2-40B4-BE49-F238E27FC236}">
              <a16:creationId xmlns:a16="http://schemas.microsoft.com/office/drawing/2014/main" id="{1ADBD788-AC2D-4223-9A3E-50437F37756E}"/>
            </a:ext>
          </a:extLst>
        </xdr:cNvPr>
        <xdr:cNvSpPr txBox="1"/>
      </xdr:nvSpPr>
      <xdr:spPr>
        <a:xfrm>
          <a:off x="15446376" y="228601"/>
          <a:ext cx="57277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3">
          <a:extLst>
            <a:ext uri="{FF2B5EF4-FFF2-40B4-BE49-F238E27FC236}">
              <a16:creationId xmlns:a16="http://schemas.microsoft.com/office/drawing/2014/main" id="{AF19FED3-B9CE-4B3B-9B9D-EA0C4771DA52}"/>
            </a:ext>
          </a:extLst>
        </xdr:cNvPr>
        <xdr:cNvSpPr txBox="1"/>
      </xdr:nvSpPr>
      <xdr:spPr>
        <a:xfrm>
          <a:off x="15433302" y="220383"/>
          <a:ext cx="5831728" cy="4452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105749</xdr:rowOff>
    </xdr:from>
    <xdr:to>
      <xdr:col>20</xdr:col>
      <xdr:colOff>228600</xdr:colOff>
      <xdr:row>69</xdr:row>
      <xdr:rowOff>119742</xdr:rowOff>
    </xdr:to>
    <xdr:sp macro="" textlink="">
      <xdr:nvSpPr>
        <xdr:cNvPr id="10" name="Rectangle: Rounded Corners 1">
          <a:extLst>
            <a:ext uri="{FF2B5EF4-FFF2-40B4-BE49-F238E27FC236}">
              <a16:creationId xmlns:a16="http://schemas.microsoft.com/office/drawing/2014/main" id="{31805C0F-56F3-E414-EE02-9AA6D4CAB623}"/>
            </a:ext>
          </a:extLst>
        </xdr:cNvPr>
        <xdr:cNvSpPr/>
      </xdr:nvSpPr>
      <xdr:spPr>
        <a:xfrm>
          <a:off x="1800225" y="3725249"/>
          <a:ext cx="20021550" cy="6567193"/>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6" name="TextBox 2">
          <a:extLst>
            <a:ext uri="{FF2B5EF4-FFF2-40B4-BE49-F238E27FC236}">
              <a16:creationId xmlns:a16="http://schemas.microsoft.com/office/drawing/2014/main" id="{88780096-449A-4740-9301-079AD1D92998}"/>
            </a:ext>
          </a:extLst>
        </xdr:cNvPr>
        <xdr:cNvSpPr txBox="1"/>
      </xdr:nvSpPr>
      <xdr:spPr>
        <a:xfrm>
          <a:off x="3683374" y="201333"/>
          <a:ext cx="7784913" cy="4452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20</xdr:col>
      <xdr:colOff>195943</xdr:colOff>
      <xdr:row>123</xdr:row>
      <xdr:rowOff>130628</xdr:rowOff>
    </xdr:to>
    <xdr:sp macro="" textlink="">
      <xdr:nvSpPr>
        <xdr:cNvPr id="9" name="Rectangle: Rounded Corners 1">
          <a:extLst>
            <a:ext uri="{FF2B5EF4-FFF2-40B4-BE49-F238E27FC236}">
              <a16:creationId xmlns:a16="http://schemas.microsoft.com/office/drawing/2014/main" id="{5DEEA23E-7538-4B58-BD80-8F5F601039BD}"/>
            </a:ext>
          </a:extLst>
        </xdr:cNvPr>
        <xdr:cNvSpPr/>
      </xdr:nvSpPr>
      <xdr:spPr>
        <a:xfrm>
          <a:off x="1856014" y="10661719"/>
          <a:ext cx="18500272" cy="5895452"/>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75047</xdr:colOff>
      <xdr:row>78</xdr:row>
      <xdr:rowOff>22112</xdr:rowOff>
    </xdr:to>
    <xdr:pic>
      <xdr:nvPicPr>
        <xdr:cNvPr id="8" name="Picture 1">
          <a:extLst>
            <a:ext uri="{FF2B5EF4-FFF2-40B4-BE49-F238E27FC236}">
              <a16:creationId xmlns:a16="http://schemas.microsoft.com/office/drawing/2014/main" id="{C9F1A1A7-4270-E413-2158-93D61E0A0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81454" y="7660409"/>
          <a:ext cx="6498359" cy="104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198783</xdr:colOff>
      <xdr:row>7</xdr:row>
      <xdr:rowOff>98423</xdr:rowOff>
    </xdr:from>
    <xdr:to>
      <xdr:col>17</xdr:col>
      <xdr:colOff>511175</xdr:colOff>
      <xdr:row>56</xdr:row>
      <xdr:rowOff>875</xdr:rowOff>
    </xdr:to>
    <xdr:sp macro="" textlink="">
      <xdr:nvSpPr>
        <xdr:cNvPr id="2" name="Rectangle: Rounded Corners 1">
          <a:extLst>
            <a:ext uri="{FF2B5EF4-FFF2-40B4-BE49-F238E27FC236}">
              <a16:creationId xmlns:a16="http://schemas.microsoft.com/office/drawing/2014/main" id="{8B62084A-68AA-4D99-9DE0-7EF30F83463D}"/>
            </a:ext>
          </a:extLst>
        </xdr:cNvPr>
        <xdr:cNvSpPr/>
      </xdr:nvSpPr>
      <xdr:spPr>
        <a:xfrm>
          <a:off x="1379883" y="1755773"/>
          <a:ext cx="14580842" cy="631277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8</xdr:row>
      <xdr:rowOff>47626</xdr:rowOff>
    </xdr:from>
    <xdr:to>
      <xdr:col>12</xdr:col>
      <xdr:colOff>206375</xdr:colOff>
      <xdr:row>11</xdr:row>
      <xdr:rowOff>19051</xdr:rowOff>
    </xdr:to>
    <xdr:sp macro="" textlink="">
      <xdr:nvSpPr>
        <xdr:cNvPr id="3" name="TextBox 2">
          <a:extLst>
            <a:ext uri="{FF2B5EF4-FFF2-40B4-BE49-F238E27FC236}">
              <a16:creationId xmlns:a16="http://schemas.microsoft.com/office/drawing/2014/main" id="{04E0A3B1-8DF8-455C-BC93-B28F980BBAAC}"/>
            </a:ext>
          </a:extLst>
        </xdr:cNvPr>
        <xdr:cNvSpPr txBox="1"/>
      </xdr:nvSpPr>
      <xdr:spPr>
        <a:xfrm>
          <a:off x="4857750" y="1866901"/>
          <a:ext cx="61499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25</xdr:col>
      <xdr:colOff>0</xdr:colOff>
      <xdr:row>8</xdr:row>
      <xdr:rowOff>66676</xdr:rowOff>
    </xdr:from>
    <xdr:to>
      <xdr:col>25</xdr:col>
      <xdr:colOff>0</xdr:colOff>
      <xdr:row>11</xdr:row>
      <xdr:rowOff>38101</xdr:rowOff>
    </xdr:to>
    <xdr:sp macro="" textlink="">
      <xdr:nvSpPr>
        <xdr:cNvPr id="4" name="TextBox 4">
          <a:extLst>
            <a:ext uri="{FF2B5EF4-FFF2-40B4-BE49-F238E27FC236}">
              <a16:creationId xmlns:a16="http://schemas.microsoft.com/office/drawing/2014/main" id="{9526D4B4-5B04-4263-981C-839E781343E1}"/>
            </a:ext>
          </a:extLst>
        </xdr:cNvPr>
        <xdr:cNvSpPr txBox="1"/>
      </xdr:nvSpPr>
      <xdr:spPr>
        <a:xfrm>
          <a:off x="17687925" y="188595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25</xdr:col>
      <xdr:colOff>0</xdr:colOff>
      <xdr:row>8</xdr:row>
      <xdr:rowOff>66676</xdr:rowOff>
    </xdr:from>
    <xdr:to>
      <xdr:col>25</xdr:col>
      <xdr:colOff>0</xdr:colOff>
      <xdr:row>11</xdr:row>
      <xdr:rowOff>38101</xdr:rowOff>
    </xdr:to>
    <xdr:sp macro="" textlink="">
      <xdr:nvSpPr>
        <xdr:cNvPr id="5" name="TextBox 3">
          <a:extLst>
            <a:ext uri="{FF2B5EF4-FFF2-40B4-BE49-F238E27FC236}">
              <a16:creationId xmlns:a16="http://schemas.microsoft.com/office/drawing/2014/main" id="{D91E5F6B-9029-4FA9-ABF3-33356AEBBFF8}"/>
            </a:ext>
          </a:extLst>
        </xdr:cNvPr>
        <xdr:cNvSpPr txBox="1"/>
      </xdr:nvSpPr>
      <xdr:spPr>
        <a:xfrm>
          <a:off x="17687925" y="188595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xdr:row>
      <xdr:rowOff>105750</xdr:rowOff>
    </xdr:from>
    <xdr:to>
      <xdr:col>17</xdr:col>
      <xdr:colOff>503848</xdr:colOff>
      <xdr:row>56</xdr:row>
      <xdr:rowOff>8202</xdr:rowOff>
    </xdr:to>
    <xdr:sp macro="" textlink="">
      <xdr:nvSpPr>
        <xdr:cNvPr id="6" name="Rectangle: Rounded Corners 1">
          <a:extLst>
            <a:ext uri="{FF2B5EF4-FFF2-40B4-BE49-F238E27FC236}">
              <a16:creationId xmlns:a16="http://schemas.microsoft.com/office/drawing/2014/main" id="{0E630C8D-C6EA-4814-9514-E55CB99ED72A}"/>
            </a:ext>
          </a:extLst>
        </xdr:cNvPr>
        <xdr:cNvSpPr/>
      </xdr:nvSpPr>
      <xdr:spPr>
        <a:xfrm>
          <a:off x="1371600" y="1763100"/>
          <a:ext cx="14581798" cy="631277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63</xdr:row>
      <xdr:rowOff>47626</xdr:rowOff>
    </xdr:from>
    <xdr:to>
      <xdr:col>12</xdr:col>
      <xdr:colOff>206375</xdr:colOff>
      <xdr:row>66</xdr:row>
      <xdr:rowOff>19051</xdr:rowOff>
    </xdr:to>
    <xdr:sp macro="" textlink="">
      <xdr:nvSpPr>
        <xdr:cNvPr id="7" name="TextBox 2">
          <a:extLst>
            <a:ext uri="{FF2B5EF4-FFF2-40B4-BE49-F238E27FC236}">
              <a16:creationId xmlns:a16="http://schemas.microsoft.com/office/drawing/2014/main" id="{C2B2D6A0-96E4-44A1-8D41-8EBC17F82153}"/>
            </a:ext>
          </a:extLst>
        </xdr:cNvPr>
        <xdr:cNvSpPr txBox="1"/>
      </xdr:nvSpPr>
      <xdr:spPr>
        <a:xfrm>
          <a:off x="4857750" y="8601076"/>
          <a:ext cx="61499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62</xdr:row>
      <xdr:rowOff>102576</xdr:rowOff>
    </xdr:from>
    <xdr:to>
      <xdr:col>17</xdr:col>
      <xdr:colOff>507023</xdr:colOff>
      <xdr:row>110</xdr:row>
      <xdr:rowOff>1</xdr:rowOff>
    </xdr:to>
    <xdr:sp macro="" textlink="">
      <xdr:nvSpPr>
        <xdr:cNvPr id="8" name="Rectangle: Rounded Corners 1">
          <a:extLst>
            <a:ext uri="{FF2B5EF4-FFF2-40B4-BE49-F238E27FC236}">
              <a16:creationId xmlns:a16="http://schemas.microsoft.com/office/drawing/2014/main" id="{E7D9F1EE-4F69-4716-98B4-C9754DA0CAF6}"/>
            </a:ext>
          </a:extLst>
        </xdr:cNvPr>
        <xdr:cNvSpPr/>
      </xdr:nvSpPr>
      <xdr:spPr>
        <a:xfrm>
          <a:off x="1371600" y="8494101"/>
          <a:ext cx="14584973" cy="5936275"/>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30</xdr:col>
      <xdr:colOff>352136</xdr:colOff>
      <xdr:row>54</xdr:row>
      <xdr:rowOff>92364</xdr:rowOff>
    </xdr:from>
    <xdr:to>
      <xdr:col>41</xdr:col>
      <xdr:colOff>75045</xdr:colOff>
      <xdr:row>65</xdr:row>
      <xdr:rowOff>26554</xdr:rowOff>
    </xdr:to>
    <xdr:pic>
      <xdr:nvPicPr>
        <xdr:cNvPr id="9" name="Picture 1">
          <a:extLst>
            <a:ext uri="{FF2B5EF4-FFF2-40B4-BE49-F238E27FC236}">
              <a16:creationId xmlns:a16="http://schemas.microsoft.com/office/drawing/2014/main" id="{EC27386A-3ACF-4D2D-BAC3-E7D141125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93011" y="7836189"/>
          <a:ext cx="6218959" cy="106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198783</xdr:colOff>
      <xdr:row>7</xdr:row>
      <xdr:rowOff>98423</xdr:rowOff>
    </xdr:from>
    <xdr:to>
      <xdr:col>17</xdr:col>
      <xdr:colOff>511175</xdr:colOff>
      <xdr:row>56</xdr:row>
      <xdr:rowOff>875</xdr:rowOff>
    </xdr:to>
    <xdr:sp macro="" textlink="">
      <xdr:nvSpPr>
        <xdr:cNvPr id="2" name="Rectangle: Rounded Corners 1">
          <a:extLst>
            <a:ext uri="{FF2B5EF4-FFF2-40B4-BE49-F238E27FC236}">
              <a16:creationId xmlns:a16="http://schemas.microsoft.com/office/drawing/2014/main" id="{F49FFEFF-6B44-41E7-B948-A92F0D230027}"/>
            </a:ext>
          </a:extLst>
        </xdr:cNvPr>
        <xdr:cNvSpPr/>
      </xdr:nvSpPr>
      <xdr:spPr>
        <a:xfrm>
          <a:off x="1379883" y="1755773"/>
          <a:ext cx="14580842" cy="631277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8</xdr:row>
      <xdr:rowOff>47626</xdr:rowOff>
    </xdr:from>
    <xdr:to>
      <xdr:col>12</xdr:col>
      <xdr:colOff>206375</xdr:colOff>
      <xdr:row>11</xdr:row>
      <xdr:rowOff>19051</xdr:rowOff>
    </xdr:to>
    <xdr:sp macro="" textlink="">
      <xdr:nvSpPr>
        <xdr:cNvPr id="3" name="TextBox 2">
          <a:extLst>
            <a:ext uri="{FF2B5EF4-FFF2-40B4-BE49-F238E27FC236}">
              <a16:creationId xmlns:a16="http://schemas.microsoft.com/office/drawing/2014/main" id="{6FDEFCF5-3EC6-4872-B225-319D0F96EDCB}"/>
            </a:ext>
          </a:extLst>
        </xdr:cNvPr>
        <xdr:cNvSpPr txBox="1"/>
      </xdr:nvSpPr>
      <xdr:spPr>
        <a:xfrm>
          <a:off x="4857750" y="1866901"/>
          <a:ext cx="61499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25</xdr:col>
      <xdr:colOff>0</xdr:colOff>
      <xdr:row>8</xdr:row>
      <xdr:rowOff>66676</xdr:rowOff>
    </xdr:from>
    <xdr:to>
      <xdr:col>25</xdr:col>
      <xdr:colOff>0</xdr:colOff>
      <xdr:row>11</xdr:row>
      <xdr:rowOff>38101</xdr:rowOff>
    </xdr:to>
    <xdr:sp macro="" textlink="">
      <xdr:nvSpPr>
        <xdr:cNvPr id="4" name="TextBox 4">
          <a:extLst>
            <a:ext uri="{FF2B5EF4-FFF2-40B4-BE49-F238E27FC236}">
              <a16:creationId xmlns:a16="http://schemas.microsoft.com/office/drawing/2014/main" id="{B9CA9B0C-D328-4A6A-B3B6-F631472F5D63}"/>
            </a:ext>
          </a:extLst>
        </xdr:cNvPr>
        <xdr:cNvSpPr txBox="1"/>
      </xdr:nvSpPr>
      <xdr:spPr>
        <a:xfrm>
          <a:off x="17687925" y="188595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25</xdr:col>
      <xdr:colOff>0</xdr:colOff>
      <xdr:row>8</xdr:row>
      <xdr:rowOff>66676</xdr:rowOff>
    </xdr:from>
    <xdr:to>
      <xdr:col>25</xdr:col>
      <xdr:colOff>0</xdr:colOff>
      <xdr:row>11</xdr:row>
      <xdr:rowOff>38101</xdr:rowOff>
    </xdr:to>
    <xdr:sp macro="" textlink="">
      <xdr:nvSpPr>
        <xdr:cNvPr id="5" name="TextBox 3">
          <a:extLst>
            <a:ext uri="{FF2B5EF4-FFF2-40B4-BE49-F238E27FC236}">
              <a16:creationId xmlns:a16="http://schemas.microsoft.com/office/drawing/2014/main" id="{362708F8-BFF0-4613-B0E6-AC9911F67AD7}"/>
            </a:ext>
          </a:extLst>
        </xdr:cNvPr>
        <xdr:cNvSpPr txBox="1"/>
      </xdr:nvSpPr>
      <xdr:spPr>
        <a:xfrm>
          <a:off x="17687925" y="188595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xdr:row>
      <xdr:rowOff>105750</xdr:rowOff>
    </xdr:from>
    <xdr:to>
      <xdr:col>17</xdr:col>
      <xdr:colOff>503848</xdr:colOff>
      <xdr:row>56</xdr:row>
      <xdr:rowOff>8202</xdr:rowOff>
    </xdr:to>
    <xdr:sp macro="" textlink="">
      <xdr:nvSpPr>
        <xdr:cNvPr id="6" name="Rectangle: Rounded Corners 1">
          <a:extLst>
            <a:ext uri="{FF2B5EF4-FFF2-40B4-BE49-F238E27FC236}">
              <a16:creationId xmlns:a16="http://schemas.microsoft.com/office/drawing/2014/main" id="{1D9E34A2-B72B-45DD-A66F-8C9ABA24188F}"/>
            </a:ext>
          </a:extLst>
        </xdr:cNvPr>
        <xdr:cNvSpPr/>
      </xdr:nvSpPr>
      <xdr:spPr>
        <a:xfrm>
          <a:off x="1378324" y="1730603"/>
          <a:ext cx="17760906" cy="6323423"/>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63</xdr:row>
      <xdr:rowOff>47626</xdr:rowOff>
    </xdr:from>
    <xdr:to>
      <xdr:col>12</xdr:col>
      <xdr:colOff>206375</xdr:colOff>
      <xdr:row>66</xdr:row>
      <xdr:rowOff>19051</xdr:rowOff>
    </xdr:to>
    <xdr:sp macro="" textlink="">
      <xdr:nvSpPr>
        <xdr:cNvPr id="7" name="TextBox 2">
          <a:extLst>
            <a:ext uri="{FF2B5EF4-FFF2-40B4-BE49-F238E27FC236}">
              <a16:creationId xmlns:a16="http://schemas.microsoft.com/office/drawing/2014/main" id="{9BEA9A6B-F564-475D-9328-83BA49822344}"/>
            </a:ext>
          </a:extLst>
        </xdr:cNvPr>
        <xdr:cNvSpPr txBox="1"/>
      </xdr:nvSpPr>
      <xdr:spPr>
        <a:xfrm>
          <a:off x="4857750" y="8601076"/>
          <a:ext cx="61499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62</xdr:row>
      <xdr:rowOff>102576</xdr:rowOff>
    </xdr:from>
    <xdr:to>
      <xdr:col>17</xdr:col>
      <xdr:colOff>507023</xdr:colOff>
      <xdr:row>110</xdr:row>
      <xdr:rowOff>1</xdr:rowOff>
    </xdr:to>
    <xdr:sp macro="" textlink="">
      <xdr:nvSpPr>
        <xdr:cNvPr id="8" name="Rectangle: Rounded Corners 1">
          <a:extLst>
            <a:ext uri="{FF2B5EF4-FFF2-40B4-BE49-F238E27FC236}">
              <a16:creationId xmlns:a16="http://schemas.microsoft.com/office/drawing/2014/main" id="{24E4B412-D3BF-4138-9A7A-93430280C355}"/>
            </a:ext>
          </a:extLst>
        </xdr:cNvPr>
        <xdr:cNvSpPr/>
      </xdr:nvSpPr>
      <xdr:spPr>
        <a:xfrm>
          <a:off x="1371600" y="8494101"/>
          <a:ext cx="14584973" cy="60982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30</xdr:col>
      <xdr:colOff>352136</xdr:colOff>
      <xdr:row>54</xdr:row>
      <xdr:rowOff>92364</xdr:rowOff>
    </xdr:from>
    <xdr:to>
      <xdr:col>41</xdr:col>
      <xdr:colOff>94096</xdr:colOff>
      <xdr:row>65</xdr:row>
      <xdr:rowOff>68983</xdr:rowOff>
    </xdr:to>
    <xdr:pic>
      <xdr:nvPicPr>
        <xdr:cNvPr id="9" name="Picture 1">
          <a:extLst>
            <a:ext uri="{FF2B5EF4-FFF2-40B4-BE49-F238E27FC236}">
              <a16:creationId xmlns:a16="http://schemas.microsoft.com/office/drawing/2014/main" id="{D1373A40-B43E-4989-808C-DB3363BA6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93011" y="7836189"/>
          <a:ext cx="6517409" cy="1087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198783</xdr:colOff>
      <xdr:row>20</xdr:row>
      <xdr:rowOff>98423</xdr:rowOff>
    </xdr:from>
    <xdr:to>
      <xdr:col>19</xdr:col>
      <xdr:colOff>511175</xdr:colOff>
      <xdr:row>69</xdr:row>
      <xdr:rowOff>875</xdr:rowOff>
    </xdr:to>
    <xdr:sp macro="" textlink="">
      <xdr:nvSpPr>
        <xdr:cNvPr id="2" name="Rectangle: Rounded Corners 1">
          <a:extLst>
            <a:ext uri="{FF2B5EF4-FFF2-40B4-BE49-F238E27FC236}">
              <a16:creationId xmlns:a16="http://schemas.microsoft.com/office/drawing/2014/main" id="{C9A527DD-EF69-4575-B3D7-AE0A4E63838D}"/>
            </a:ext>
          </a:extLst>
        </xdr:cNvPr>
        <xdr:cNvSpPr/>
      </xdr:nvSpPr>
      <xdr:spPr>
        <a:xfrm>
          <a:off x="1379883" y="3717923"/>
          <a:ext cx="15580967" cy="64461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0C2CE408-2B24-4453-827A-7D12E7800766}"/>
            </a:ext>
          </a:extLst>
        </xdr:cNvPr>
        <xdr:cNvSpPr txBox="1"/>
      </xdr:nvSpPr>
      <xdr:spPr>
        <a:xfrm>
          <a:off x="4857750" y="3829051"/>
          <a:ext cx="65214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4">
          <a:extLst>
            <a:ext uri="{FF2B5EF4-FFF2-40B4-BE49-F238E27FC236}">
              <a16:creationId xmlns:a16="http://schemas.microsoft.com/office/drawing/2014/main" id="{212B07A5-A96B-4C36-BC04-848547A9BC67}"/>
            </a:ext>
          </a:extLst>
        </xdr:cNvPr>
        <xdr:cNvSpPr txBox="1"/>
      </xdr:nvSpPr>
      <xdr:spPr>
        <a:xfrm>
          <a:off x="2067877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3">
          <a:extLst>
            <a:ext uri="{FF2B5EF4-FFF2-40B4-BE49-F238E27FC236}">
              <a16:creationId xmlns:a16="http://schemas.microsoft.com/office/drawing/2014/main" id="{5725904B-D1CA-4CB7-B7D4-6A5A6EDACBE1}"/>
            </a:ext>
          </a:extLst>
        </xdr:cNvPr>
        <xdr:cNvSpPr txBox="1"/>
      </xdr:nvSpPr>
      <xdr:spPr>
        <a:xfrm>
          <a:off x="2067877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105750</xdr:rowOff>
    </xdr:from>
    <xdr:to>
      <xdr:col>19</xdr:col>
      <xdr:colOff>503848</xdr:colOff>
      <xdr:row>69</xdr:row>
      <xdr:rowOff>8202</xdr:rowOff>
    </xdr:to>
    <xdr:sp macro="" textlink="">
      <xdr:nvSpPr>
        <xdr:cNvPr id="6" name="Rectangle: Rounded Corners 1">
          <a:extLst>
            <a:ext uri="{FF2B5EF4-FFF2-40B4-BE49-F238E27FC236}">
              <a16:creationId xmlns:a16="http://schemas.microsoft.com/office/drawing/2014/main" id="{2B644119-1B06-475F-B3A6-B1567D65E44E}"/>
            </a:ext>
          </a:extLst>
        </xdr:cNvPr>
        <xdr:cNvSpPr/>
      </xdr:nvSpPr>
      <xdr:spPr>
        <a:xfrm>
          <a:off x="1371600" y="3725250"/>
          <a:ext cx="15581923" cy="64461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7" name="TextBox 2">
          <a:extLst>
            <a:ext uri="{FF2B5EF4-FFF2-40B4-BE49-F238E27FC236}">
              <a16:creationId xmlns:a16="http://schemas.microsoft.com/office/drawing/2014/main" id="{9985106B-F332-4959-8AF0-0E1079E036F9}"/>
            </a:ext>
          </a:extLst>
        </xdr:cNvPr>
        <xdr:cNvSpPr txBox="1"/>
      </xdr:nvSpPr>
      <xdr:spPr>
        <a:xfrm>
          <a:off x="4857750" y="10696576"/>
          <a:ext cx="65214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19</xdr:col>
      <xdr:colOff>507023</xdr:colOff>
      <xdr:row>123</xdr:row>
      <xdr:rowOff>1</xdr:rowOff>
    </xdr:to>
    <xdr:sp macro="" textlink="">
      <xdr:nvSpPr>
        <xdr:cNvPr id="8" name="Rectangle: Rounded Corners 1">
          <a:extLst>
            <a:ext uri="{FF2B5EF4-FFF2-40B4-BE49-F238E27FC236}">
              <a16:creationId xmlns:a16="http://schemas.microsoft.com/office/drawing/2014/main" id="{9F23AA6E-A069-41AA-AD06-F36CB7E7F146}"/>
            </a:ext>
          </a:extLst>
        </xdr:cNvPr>
        <xdr:cNvSpPr/>
      </xdr:nvSpPr>
      <xdr:spPr>
        <a:xfrm>
          <a:off x="1371600" y="10589601"/>
          <a:ext cx="15585098" cy="59458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75048</xdr:colOff>
      <xdr:row>78</xdr:row>
      <xdr:rowOff>29730</xdr:rowOff>
    </xdr:to>
    <xdr:pic>
      <xdr:nvPicPr>
        <xdr:cNvPr id="9" name="Picture 1">
          <a:extLst>
            <a:ext uri="{FF2B5EF4-FFF2-40B4-BE49-F238E27FC236}">
              <a16:creationId xmlns:a16="http://schemas.microsoft.com/office/drawing/2014/main" id="{7AFAF77D-D630-4701-A467-71EEB3B81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83861" y="9931689"/>
          <a:ext cx="6218962" cy="1070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198783</xdr:colOff>
      <xdr:row>20</xdr:row>
      <xdr:rowOff>98423</xdr:rowOff>
    </xdr:from>
    <xdr:to>
      <xdr:col>19</xdr:col>
      <xdr:colOff>511175</xdr:colOff>
      <xdr:row>69</xdr:row>
      <xdr:rowOff>875</xdr:rowOff>
    </xdr:to>
    <xdr:sp macro="" textlink="">
      <xdr:nvSpPr>
        <xdr:cNvPr id="2" name="Rectangle: Rounded Corners 1">
          <a:extLst>
            <a:ext uri="{FF2B5EF4-FFF2-40B4-BE49-F238E27FC236}">
              <a16:creationId xmlns:a16="http://schemas.microsoft.com/office/drawing/2014/main" id="{840F66C2-EF54-4D88-8A70-7238DA187EB6}"/>
            </a:ext>
          </a:extLst>
        </xdr:cNvPr>
        <xdr:cNvSpPr/>
      </xdr:nvSpPr>
      <xdr:spPr>
        <a:xfrm>
          <a:off x="1379883" y="3717923"/>
          <a:ext cx="15580967" cy="64461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8839D443-64E9-4152-9537-F5D6776BA172}"/>
            </a:ext>
          </a:extLst>
        </xdr:cNvPr>
        <xdr:cNvSpPr txBox="1"/>
      </xdr:nvSpPr>
      <xdr:spPr>
        <a:xfrm>
          <a:off x="4857750" y="3829051"/>
          <a:ext cx="65214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4">
          <a:extLst>
            <a:ext uri="{FF2B5EF4-FFF2-40B4-BE49-F238E27FC236}">
              <a16:creationId xmlns:a16="http://schemas.microsoft.com/office/drawing/2014/main" id="{E716AFF6-DD8A-427F-99E0-F567055475D1}"/>
            </a:ext>
          </a:extLst>
        </xdr:cNvPr>
        <xdr:cNvSpPr txBox="1"/>
      </xdr:nvSpPr>
      <xdr:spPr>
        <a:xfrm>
          <a:off x="2067877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3">
          <a:extLst>
            <a:ext uri="{FF2B5EF4-FFF2-40B4-BE49-F238E27FC236}">
              <a16:creationId xmlns:a16="http://schemas.microsoft.com/office/drawing/2014/main" id="{6441B3EA-A57B-433C-9295-D3A6CBFFB6FD}"/>
            </a:ext>
          </a:extLst>
        </xdr:cNvPr>
        <xdr:cNvSpPr txBox="1"/>
      </xdr:nvSpPr>
      <xdr:spPr>
        <a:xfrm>
          <a:off x="2067877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105750</xdr:rowOff>
    </xdr:from>
    <xdr:to>
      <xdr:col>19</xdr:col>
      <xdr:colOff>503848</xdr:colOff>
      <xdr:row>69</xdr:row>
      <xdr:rowOff>8202</xdr:rowOff>
    </xdr:to>
    <xdr:sp macro="" textlink="">
      <xdr:nvSpPr>
        <xdr:cNvPr id="6" name="Rectangle: Rounded Corners 1">
          <a:extLst>
            <a:ext uri="{FF2B5EF4-FFF2-40B4-BE49-F238E27FC236}">
              <a16:creationId xmlns:a16="http://schemas.microsoft.com/office/drawing/2014/main" id="{09BE439A-434A-4E42-872E-742B1AC501DC}"/>
            </a:ext>
          </a:extLst>
        </xdr:cNvPr>
        <xdr:cNvSpPr/>
      </xdr:nvSpPr>
      <xdr:spPr>
        <a:xfrm>
          <a:off x="1371600" y="3725250"/>
          <a:ext cx="15581923" cy="64461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7" name="TextBox 2">
          <a:extLst>
            <a:ext uri="{FF2B5EF4-FFF2-40B4-BE49-F238E27FC236}">
              <a16:creationId xmlns:a16="http://schemas.microsoft.com/office/drawing/2014/main" id="{5FAAECD1-18FC-4D23-9B13-2B5A1813B9A9}"/>
            </a:ext>
          </a:extLst>
        </xdr:cNvPr>
        <xdr:cNvSpPr txBox="1"/>
      </xdr:nvSpPr>
      <xdr:spPr>
        <a:xfrm>
          <a:off x="4857750" y="10696576"/>
          <a:ext cx="65214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19</xdr:col>
      <xdr:colOff>507023</xdr:colOff>
      <xdr:row>123</xdr:row>
      <xdr:rowOff>1</xdr:rowOff>
    </xdr:to>
    <xdr:sp macro="" textlink="">
      <xdr:nvSpPr>
        <xdr:cNvPr id="8" name="Rectangle: Rounded Corners 1">
          <a:extLst>
            <a:ext uri="{FF2B5EF4-FFF2-40B4-BE49-F238E27FC236}">
              <a16:creationId xmlns:a16="http://schemas.microsoft.com/office/drawing/2014/main" id="{9E3C1C48-1959-4BC4-A6B8-9F0DC6C81768}"/>
            </a:ext>
          </a:extLst>
        </xdr:cNvPr>
        <xdr:cNvSpPr/>
      </xdr:nvSpPr>
      <xdr:spPr>
        <a:xfrm>
          <a:off x="1371600" y="10589601"/>
          <a:ext cx="15585098" cy="59458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75047</xdr:colOff>
      <xdr:row>78</xdr:row>
      <xdr:rowOff>29730</xdr:rowOff>
    </xdr:to>
    <xdr:pic>
      <xdr:nvPicPr>
        <xdr:cNvPr id="9" name="Picture 1">
          <a:extLst>
            <a:ext uri="{FF2B5EF4-FFF2-40B4-BE49-F238E27FC236}">
              <a16:creationId xmlns:a16="http://schemas.microsoft.com/office/drawing/2014/main" id="{6ACEE406-9289-4E93-87A5-0407C908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83861" y="9931689"/>
          <a:ext cx="6218962" cy="1070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198782</xdr:colOff>
      <xdr:row>20</xdr:row>
      <xdr:rowOff>98422</xdr:rowOff>
    </xdr:from>
    <xdr:to>
      <xdr:col>20</xdr:col>
      <xdr:colOff>195942</xdr:colOff>
      <xdr:row>69</xdr:row>
      <xdr:rowOff>108857</xdr:rowOff>
    </xdr:to>
    <xdr:sp macro="" textlink="">
      <xdr:nvSpPr>
        <xdr:cNvPr id="2" name="Rectangle: Rounded Corners 1">
          <a:extLst>
            <a:ext uri="{FF2B5EF4-FFF2-40B4-BE49-F238E27FC236}">
              <a16:creationId xmlns:a16="http://schemas.microsoft.com/office/drawing/2014/main" id="{67FE394A-0CF5-4500-AD06-80819F1FD7B6}"/>
            </a:ext>
          </a:extLst>
        </xdr:cNvPr>
        <xdr:cNvSpPr/>
      </xdr:nvSpPr>
      <xdr:spPr>
        <a:xfrm>
          <a:off x="1808507" y="3717922"/>
          <a:ext cx="18570910" cy="6620785"/>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1DDE3FE3-3DE9-4F31-B94A-026F2B5BF8CA}"/>
            </a:ext>
          </a:extLst>
        </xdr:cNvPr>
        <xdr:cNvSpPr txBox="1"/>
      </xdr:nvSpPr>
      <xdr:spPr>
        <a:xfrm>
          <a:off x="5286375" y="3829051"/>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4">
          <a:extLst>
            <a:ext uri="{FF2B5EF4-FFF2-40B4-BE49-F238E27FC236}">
              <a16:creationId xmlns:a16="http://schemas.microsoft.com/office/drawing/2014/main" id="{15AF2800-984B-4D5D-A00D-C344BADFD360}"/>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3">
          <a:extLst>
            <a:ext uri="{FF2B5EF4-FFF2-40B4-BE49-F238E27FC236}">
              <a16:creationId xmlns:a16="http://schemas.microsoft.com/office/drawing/2014/main" id="{8433CB19-DFE9-41C7-9784-F37B5BB9E6CC}"/>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105749</xdr:rowOff>
    </xdr:from>
    <xdr:to>
      <xdr:col>20</xdr:col>
      <xdr:colOff>228600</xdr:colOff>
      <xdr:row>69</xdr:row>
      <xdr:rowOff>119742</xdr:rowOff>
    </xdr:to>
    <xdr:sp macro="" textlink="">
      <xdr:nvSpPr>
        <xdr:cNvPr id="6" name="Rectangle: Rounded Corners 1">
          <a:extLst>
            <a:ext uri="{FF2B5EF4-FFF2-40B4-BE49-F238E27FC236}">
              <a16:creationId xmlns:a16="http://schemas.microsoft.com/office/drawing/2014/main" id="{B59C106A-3FE6-4A11-B642-7795C8CCFD26}"/>
            </a:ext>
          </a:extLst>
        </xdr:cNvPr>
        <xdr:cNvSpPr/>
      </xdr:nvSpPr>
      <xdr:spPr>
        <a:xfrm>
          <a:off x="1800225" y="3725249"/>
          <a:ext cx="18611850" cy="6624343"/>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7" name="TextBox 2">
          <a:extLst>
            <a:ext uri="{FF2B5EF4-FFF2-40B4-BE49-F238E27FC236}">
              <a16:creationId xmlns:a16="http://schemas.microsoft.com/office/drawing/2014/main" id="{057BC27E-BB54-4877-AC1C-ED99469D6224}"/>
            </a:ext>
          </a:extLst>
        </xdr:cNvPr>
        <xdr:cNvSpPr txBox="1"/>
      </xdr:nvSpPr>
      <xdr:spPr>
        <a:xfrm>
          <a:off x="5286375" y="10763251"/>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20</xdr:col>
      <xdr:colOff>195943</xdr:colOff>
      <xdr:row>123</xdr:row>
      <xdr:rowOff>130628</xdr:rowOff>
    </xdr:to>
    <xdr:sp macro="" textlink="">
      <xdr:nvSpPr>
        <xdr:cNvPr id="8" name="Rectangle: Rounded Corners 1">
          <a:extLst>
            <a:ext uri="{FF2B5EF4-FFF2-40B4-BE49-F238E27FC236}">
              <a16:creationId xmlns:a16="http://schemas.microsoft.com/office/drawing/2014/main" id="{865E0C4F-52A5-4A65-865A-0B3BFDF4D846}"/>
            </a:ext>
          </a:extLst>
        </xdr:cNvPr>
        <xdr:cNvSpPr/>
      </xdr:nvSpPr>
      <xdr:spPr>
        <a:xfrm>
          <a:off x="1800225" y="10656276"/>
          <a:ext cx="18579193" cy="58478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75048</xdr:colOff>
      <xdr:row>78</xdr:row>
      <xdr:rowOff>18302</xdr:rowOff>
    </xdr:to>
    <xdr:pic>
      <xdr:nvPicPr>
        <xdr:cNvPr id="9" name="Picture 1">
          <a:extLst>
            <a:ext uri="{FF2B5EF4-FFF2-40B4-BE49-F238E27FC236}">
              <a16:creationId xmlns:a16="http://schemas.microsoft.com/office/drawing/2014/main" id="{A336E8CE-FD20-4762-96C6-D0280A95D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27111" y="9998364"/>
          <a:ext cx="6218962" cy="1059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198782</xdr:colOff>
      <xdr:row>20</xdr:row>
      <xdr:rowOff>98422</xdr:rowOff>
    </xdr:from>
    <xdr:to>
      <xdr:col>20</xdr:col>
      <xdr:colOff>195942</xdr:colOff>
      <xdr:row>69</xdr:row>
      <xdr:rowOff>108857</xdr:rowOff>
    </xdr:to>
    <xdr:sp macro="" textlink="">
      <xdr:nvSpPr>
        <xdr:cNvPr id="2" name="Rectangle: Rounded Corners 1">
          <a:extLst>
            <a:ext uri="{FF2B5EF4-FFF2-40B4-BE49-F238E27FC236}">
              <a16:creationId xmlns:a16="http://schemas.microsoft.com/office/drawing/2014/main" id="{D4F922E4-B9C0-4223-A45C-824DB1A54371}"/>
            </a:ext>
          </a:extLst>
        </xdr:cNvPr>
        <xdr:cNvSpPr/>
      </xdr:nvSpPr>
      <xdr:spPr>
        <a:xfrm>
          <a:off x="1808507" y="3717922"/>
          <a:ext cx="18570910" cy="661126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09183F2F-E876-4D7E-AC47-A6E5DB041702}"/>
            </a:ext>
          </a:extLst>
        </xdr:cNvPr>
        <xdr:cNvSpPr txBox="1"/>
      </xdr:nvSpPr>
      <xdr:spPr>
        <a:xfrm>
          <a:off x="5286375" y="3829051"/>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4">
          <a:extLst>
            <a:ext uri="{FF2B5EF4-FFF2-40B4-BE49-F238E27FC236}">
              <a16:creationId xmlns:a16="http://schemas.microsoft.com/office/drawing/2014/main" id="{491DFE48-DB14-4AFA-9C70-069C08CF5570}"/>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3">
          <a:extLst>
            <a:ext uri="{FF2B5EF4-FFF2-40B4-BE49-F238E27FC236}">
              <a16:creationId xmlns:a16="http://schemas.microsoft.com/office/drawing/2014/main" id="{6FAC89D0-2EF1-437A-AD6C-A61E908E16F2}"/>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105749</xdr:rowOff>
    </xdr:from>
    <xdr:to>
      <xdr:col>20</xdr:col>
      <xdr:colOff>228600</xdr:colOff>
      <xdr:row>69</xdr:row>
      <xdr:rowOff>119742</xdr:rowOff>
    </xdr:to>
    <xdr:sp macro="" textlink="">
      <xdr:nvSpPr>
        <xdr:cNvPr id="6" name="Rectangle: Rounded Corners 1">
          <a:extLst>
            <a:ext uri="{FF2B5EF4-FFF2-40B4-BE49-F238E27FC236}">
              <a16:creationId xmlns:a16="http://schemas.microsoft.com/office/drawing/2014/main" id="{C958AE19-BC36-4D16-AE12-CAB205441E44}"/>
            </a:ext>
          </a:extLst>
        </xdr:cNvPr>
        <xdr:cNvSpPr/>
      </xdr:nvSpPr>
      <xdr:spPr>
        <a:xfrm>
          <a:off x="1800225" y="3725249"/>
          <a:ext cx="18611850" cy="6614818"/>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7" name="TextBox 2">
          <a:extLst>
            <a:ext uri="{FF2B5EF4-FFF2-40B4-BE49-F238E27FC236}">
              <a16:creationId xmlns:a16="http://schemas.microsoft.com/office/drawing/2014/main" id="{424C44F6-467A-4F28-8FD0-DFE157178A77}"/>
            </a:ext>
          </a:extLst>
        </xdr:cNvPr>
        <xdr:cNvSpPr txBox="1"/>
      </xdr:nvSpPr>
      <xdr:spPr>
        <a:xfrm>
          <a:off x="5286375" y="10753726"/>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20</xdr:col>
      <xdr:colOff>195943</xdr:colOff>
      <xdr:row>123</xdr:row>
      <xdr:rowOff>130628</xdr:rowOff>
    </xdr:to>
    <xdr:sp macro="" textlink="">
      <xdr:nvSpPr>
        <xdr:cNvPr id="8" name="Rectangle: Rounded Corners 1">
          <a:extLst>
            <a:ext uri="{FF2B5EF4-FFF2-40B4-BE49-F238E27FC236}">
              <a16:creationId xmlns:a16="http://schemas.microsoft.com/office/drawing/2014/main" id="{306AB02E-0869-4902-B30D-BCC75082F3D3}"/>
            </a:ext>
          </a:extLst>
        </xdr:cNvPr>
        <xdr:cNvSpPr/>
      </xdr:nvSpPr>
      <xdr:spPr>
        <a:xfrm>
          <a:off x="1800225" y="10646751"/>
          <a:ext cx="18579193" cy="58478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75047</xdr:colOff>
      <xdr:row>78</xdr:row>
      <xdr:rowOff>18302</xdr:rowOff>
    </xdr:to>
    <xdr:pic>
      <xdr:nvPicPr>
        <xdr:cNvPr id="9" name="Picture 1">
          <a:extLst>
            <a:ext uri="{FF2B5EF4-FFF2-40B4-BE49-F238E27FC236}">
              <a16:creationId xmlns:a16="http://schemas.microsoft.com/office/drawing/2014/main" id="{BBA4357E-49DE-4782-9532-EB5C802276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27111" y="9988839"/>
          <a:ext cx="6218961" cy="1059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198782</xdr:colOff>
      <xdr:row>20</xdr:row>
      <xdr:rowOff>98422</xdr:rowOff>
    </xdr:from>
    <xdr:to>
      <xdr:col>20</xdr:col>
      <xdr:colOff>195942</xdr:colOff>
      <xdr:row>69</xdr:row>
      <xdr:rowOff>108857</xdr:rowOff>
    </xdr:to>
    <xdr:sp macro="" textlink="">
      <xdr:nvSpPr>
        <xdr:cNvPr id="2" name="Rectangle: Rounded Corners 1">
          <a:extLst>
            <a:ext uri="{FF2B5EF4-FFF2-40B4-BE49-F238E27FC236}">
              <a16:creationId xmlns:a16="http://schemas.microsoft.com/office/drawing/2014/main" id="{E0B105AD-A0BC-49E4-9AA1-C92FEE40B2A1}"/>
            </a:ext>
          </a:extLst>
        </xdr:cNvPr>
        <xdr:cNvSpPr/>
      </xdr:nvSpPr>
      <xdr:spPr>
        <a:xfrm>
          <a:off x="1808507" y="3717922"/>
          <a:ext cx="18570910" cy="6563635"/>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21</xdr:row>
      <xdr:rowOff>47626</xdr:rowOff>
    </xdr:from>
    <xdr:to>
      <xdr:col>12</xdr:col>
      <xdr:colOff>206375</xdr:colOff>
      <xdr:row>24</xdr:row>
      <xdr:rowOff>19051</xdr:rowOff>
    </xdr:to>
    <xdr:sp macro="" textlink="">
      <xdr:nvSpPr>
        <xdr:cNvPr id="3" name="TextBox 2">
          <a:extLst>
            <a:ext uri="{FF2B5EF4-FFF2-40B4-BE49-F238E27FC236}">
              <a16:creationId xmlns:a16="http://schemas.microsoft.com/office/drawing/2014/main" id="{B2714B96-3903-4153-BEC9-15E8B9F8C6DA}"/>
            </a:ext>
          </a:extLst>
        </xdr:cNvPr>
        <xdr:cNvSpPr txBox="1"/>
      </xdr:nvSpPr>
      <xdr:spPr>
        <a:xfrm>
          <a:off x="5286375" y="3829051"/>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4" name="TextBox 4">
          <a:extLst>
            <a:ext uri="{FF2B5EF4-FFF2-40B4-BE49-F238E27FC236}">
              <a16:creationId xmlns:a16="http://schemas.microsoft.com/office/drawing/2014/main" id="{84F015B3-19CA-481C-92C4-E7B8483027A7}"/>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29</xdr:col>
      <xdr:colOff>0</xdr:colOff>
      <xdr:row>21</xdr:row>
      <xdr:rowOff>66676</xdr:rowOff>
    </xdr:from>
    <xdr:to>
      <xdr:col>29</xdr:col>
      <xdr:colOff>0</xdr:colOff>
      <xdr:row>24</xdr:row>
      <xdr:rowOff>38101</xdr:rowOff>
    </xdr:to>
    <xdr:sp macro="" textlink="">
      <xdr:nvSpPr>
        <xdr:cNvPr id="5" name="TextBox 3">
          <a:extLst>
            <a:ext uri="{FF2B5EF4-FFF2-40B4-BE49-F238E27FC236}">
              <a16:creationId xmlns:a16="http://schemas.microsoft.com/office/drawing/2014/main" id="{C616EF8A-809C-4858-93C3-92EB6BC609B0}"/>
            </a:ext>
          </a:extLst>
        </xdr:cNvPr>
        <xdr:cNvSpPr txBox="1"/>
      </xdr:nvSpPr>
      <xdr:spPr>
        <a:xfrm>
          <a:off x="23822025" y="3848101"/>
          <a:ext cx="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20</xdr:row>
      <xdr:rowOff>105749</xdr:rowOff>
    </xdr:from>
    <xdr:to>
      <xdr:col>20</xdr:col>
      <xdr:colOff>228600</xdr:colOff>
      <xdr:row>69</xdr:row>
      <xdr:rowOff>119742</xdr:rowOff>
    </xdr:to>
    <xdr:sp macro="" textlink="">
      <xdr:nvSpPr>
        <xdr:cNvPr id="6" name="Rectangle: Rounded Corners 1">
          <a:extLst>
            <a:ext uri="{FF2B5EF4-FFF2-40B4-BE49-F238E27FC236}">
              <a16:creationId xmlns:a16="http://schemas.microsoft.com/office/drawing/2014/main" id="{C92CB2EF-E984-41F4-8F3C-FBC1BA96D63A}"/>
            </a:ext>
          </a:extLst>
        </xdr:cNvPr>
        <xdr:cNvSpPr/>
      </xdr:nvSpPr>
      <xdr:spPr>
        <a:xfrm>
          <a:off x="1800225" y="3725249"/>
          <a:ext cx="18611850" cy="6567193"/>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4</xdr:col>
      <xdr:colOff>590550</xdr:colOff>
      <xdr:row>76</xdr:row>
      <xdr:rowOff>47626</xdr:rowOff>
    </xdr:from>
    <xdr:to>
      <xdr:col>12</xdr:col>
      <xdr:colOff>206375</xdr:colOff>
      <xdr:row>79</xdr:row>
      <xdr:rowOff>19051</xdr:rowOff>
    </xdr:to>
    <xdr:sp macro="" textlink="">
      <xdr:nvSpPr>
        <xdr:cNvPr id="7" name="TextBox 2">
          <a:extLst>
            <a:ext uri="{FF2B5EF4-FFF2-40B4-BE49-F238E27FC236}">
              <a16:creationId xmlns:a16="http://schemas.microsoft.com/office/drawing/2014/main" id="{3CED94AC-8E34-4552-97AF-57477B0F812E}"/>
            </a:ext>
          </a:extLst>
        </xdr:cNvPr>
        <xdr:cNvSpPr txBox="1"/>
      </xdr:nvSpPr>
      <xdr:spPr>
        <a:xfrm>
          <a:off x="5286375" y="10706101"/>
          <a:ext cx="9226550"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Flash</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 RSA BE</a:t>
          </a:r>
        </a:p>
        <a:p>
          <a:pPr algn="ct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190500</xdr:colOff>
      <xdr:row>75</xdr:row>
      <xdr:rowOff>102576</xdr:rowOff>
    </xdr:from>
    <xdr:to>
      <xdr:col>20</xdr:col>
      <xdr:colOff>195943</xdr:colOff>
      <xdr:row>123</xdr:row>
      <xdr:rowOff>130628</xdr:rowOff>
    </xdr:to>
    <xdr:sp macro="" textlink="">
      <xdr:nvSpPr>
        <xdr:cNvPr id="8" name="Rectangle: Rounded Corners 1">
          <a:extLst>
            <a:ext uri="{FF2B5EF4-FFF2-40B4-BE49-F238E27FC236}">
              <a16:creationId xmlns:a16="http://schemas.microsoft.com/office/drawing/2014/main" id="{424E8825-ED13-4625-AFF7-B7AD3E232257}"/>
            </a:ext>
          </a:extLst>
        </xdr:cNvPr>
        <xdr:cNvSpPr/>
      </xdr:nvSpPr>
      <xdr:spPr>
        <a:xfrm>
          <a:off x="1800225" y="10599126"/>
          <a:ext cx="18579193" cy="5847827"/>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editAs="oneCell">
    <xdr:from>
      <xdr:col>34</xdr:col>
      <xdr:colOff>352136</xdr:colOff>
      <xdr:row>67</xdr:row>
      <xdr:rowOff>92364</xdr:rowOff>
    </xdr:from>
    <xdr:to>
      <xdr:col>45</xdr:col>
      <xdr:colOff>75047</xdr:colOff>
      <xdr:row>78</xdr:row>
      <xdr:rowOff>18300</xdr:rowOff>
    </xdr:to>
    <xdr:pic>
      <xdr:nvPicPr>
        <xdr:cNvPr id="9" name="Picture 1">
          <a:extLst>
            <a:ext uri="{FF2B5EF4-FFF2-40B4-BE49-F238E27FC236}">
              <a16:creationId xmlns:a16="http://schemas.microsoft.com/office/drawing/2014/main" id="{6AE4D603-1E2F-4F7A-BA0A-4C7D7F115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27111" y="9941214"/>
          <a:ext cx="6218962" cy="1059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198783</xdr:colOff>
      <xdr:row>1</xdr:row>
      <xdr:rowOff>98423</xdr:rowOff>
    </xdr:from>
    <xdr:to>
      <xdr:col>15</xdr:col>
      <xdr:colOff>511175</xdr:colOff>
      <xdr:row>50</xdr:row>
      <xdr:rowOff>875</xdr:rowOff>
    </xdr:to>
    <xdr:sp macro="" textlink="">
      <xdr:nvSpPr>
        <xdr:cNvPr id="2" name="Rectangle: Rounded Corners 1">
          <a:extLst>
            <a:ext uri="{FF2B5EF4-FFF2-40B4-BE49-F238E27FC236}">
              <a16:creationId xmlns:a16="http://schemas.microsoft.com/office/drawing/2014/main" id="{12DF0A73-5DE8-473E-96CE-673E2FF63E2B}"/>
            </a:ext>
          </a:extLst>
        </xdr:cNvPr>
        <xdr:cNvSpPr/>
      </xdr:nvSpPr>
      <xdr:spPr>
        <a:xfrm>
          <a:off x="1421158" y="98423"/>
          <a:ext cx="12701242" cy="8113002"/>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3</xdr:col>
      <xdr:colOff>1152979</xdr:colOff>
      <xdr:row>2</xdr:row>
      <xdr:rowOff>20411</xdr:rowOff>
    </xdr:from>
    <xdr:to>
      <xdr:col>11</xdr:col>
      <xdr:colOff>63500</xdr:colOff>
      <xdr:row>5</xdr:row>
      <xdr:rowOff>77374</xdr:rowOff>
    </xdr:to>
    <xdr:sp macro="" textlink="">
      <xdr:nvSpPr>
        <xdr:cNvPr id="7" name="TextBox 2">
          <a:extLst>
            <a:ext uri="{FF2B5EF4-FFF2-40B4-BE49-F238E27FC236}">
              <a16:creationId xmlns:a16="http://schemas.microsoft.com/office/drawing/2014/main" id="{48AA10D9-144B-492E-8005-76FAE14E0C10}"/>
            </a:ext>
          </a:extLst>
        </xdr:cNvPr>
        <xdr:cNvSpPr txBox="1"/>
      </xdr:nvSpPr>
      <xdr:spPr>
        <a:xfrm>
          <a:off x="2976336" y="346982"/>
          <a:ext cx="7564664" cy="546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Monthly 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RSA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17</xdr:col>
      <xdr:colOff>0</xdr:colOff>
      <xdr:row>2</xdr:row>
      <xdr:rowOff>66676</xdr:rowOff>
    </xdr:from>
    <xdr:to>
      <xdr:col>17</xdr:col>
      <xdr:colOff>0</xdr:colOff>
      <xdr:row>5</xdr:row>
      <xdr:rowOff>38101</xdr:rowOff>
    </xdr:to>
    <xdr:sp macro="" textlink="">
      <xdr:nvSpPr>
        <xdr:cNvPr id="4" name="TextBox 4">
          <a:extLst>
            <a:ext uri="{FF2B5EF4-FFF2-40B4-BE49-F238E27FC236}">
              <a16:creationId xmlns:a16="http://schemas.microsoft.com/office/drawing/2014/main" id="{94E29033-9227-4FD6-BB21-F6C48595F2A1}"/>
            </a:ext>
          </a:extLst>
        </xdr:cNvPr>
        <xdr:cNvSpPr txBox="1"/>
      </xdr:nvSpPr>
      <xdr:spPr>
        <a:xfrm>
          <a:off x="14830425" y="225426"/>
          <a:ext cx="0" cy="460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NL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17</xdr:col>
      <xdr:colOff>0</xdr:colOff>
      <xdr:row>2</xdr:row>
      <xdr:rowOff>66676</xdr:rowOff>
    </xdr:from>
    <xdr:to>
      <xdr:col>17</xdr:col>
      <xdr:colOff>0</xdr:colOff>
      <xdr:row>5</xdr:row>
      <xdr:rowOff>38101</xdr:rowOff>
    </xdr:to>
    <xdr:sp macro="" textlink="">
      <xdr:nvSpPr>
        <xdr:cNvPr id="5" name="TextBox 3">
          <a:extLst>
            <a:ext uri="{FF2B5EF4-FFF2-40B4-BE49-F238E27FC236}">
              <a16:creationId xmlns:a16="http://schemas.microsoft.com/office/drawing/2014/main" id="{DCC0D37F-A92D-4B70-8231-531CFDD24A0A}"/>
            </a:ext>
          </a:extLst>
        </xdr:cNvPr>
        <xdr:cNvSpPr txBox="1"/>
      </xdr:nvSpPr>
      <xdr:spPr>
        <a:xfrm>
          <a:off x="14830425" y="225426"/>
          <a:ext cx="0" cy="460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REPORT</a:t>
          </a:r>
          <a:r>
            <a:rPr lang="fr-FR" sz="2800" kern="1200" baseline="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rPr>
            <a:t> OVERVIEW - FORD DE </a:t>
          </a:r>
          <a:endParaRPr lang="fr-FR" sz="2800" kern="1200">
            <a:solidFill>
              <a:schemeClr val="tx2"/>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163285</xdr:colOff>
      <xdr:row>1</xdr:row>
      <xdr:rowOff>78536</xdr:rowOff>
    </xdr:from>
    <xdr:to>
      <xdr:col>15</xdr:col>
      <xdr:colOff>476633</xdr:colOff>
      <xdr:row>49</xdr:row>
      <xdr:rowOff>144274</xdr:rowOff>
    </xdr:to>
    <xdr:sp macro="" textlink="">
      <xdr:nvSpPr>
        <xdr:cNvPr id="6" name="Rectangle: Rounded Corners 1">
          <a:extLst>
            <a:ext uri="{FF2B5EF4-FFF2-40B4-BE49-F238E27FC236}">
              <a16:creationId xmlns:a16="http://schemas.microsoft.com/office/drawing/2014/main" id="{D02FB00D-D16F-4F9C-846D-AA6C192E26D8}"/>
            </a:ext>
          </a:extLst>
        </xdr:cNvPr>
        <xdr:cNvSpPr/>
      </xdr:nvSpPr>
      <xdr:spPr>
        <a:xfrm>
          <a:off x="1378856" y="241822"/>
          <a:ext cx="10355420" cy="8175595"/>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965199</xdr:colOff>
      <xdr:row>52</xdr:row>
      <xdr:rowOff>6350</xdr:rowOff>
    </xdr:from>
    <xdr:to>
      <xdr:col>24</xdr:col>
      <xdr:colOff>65845</xdr:colOff>
      <xdr:row>86</xdr:row>
      <xdr:rowOff>38099</xdr:rowOff>
    </xdr:to>
    <xdr:graphicFrame macro="">
      <xdr:nvGraphicFramePr>
        <xdr:cNvPr id="2" name="Graphique 1">
          <a:extLst>
            <a:ext uri="{FF2B5EF4-FFF2-40B4-BE49-F238E27FC236}">
              <a16:creationId xmlns:a16="http://schemas.microsoft.com/office/drawing/2014/main" id="{9F0D44FC-9B3F-3372-AAFD-BCC50EB6B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761860</xdr:colOff>
      <xdr:row>52</xdr:row>
      <xdr:rowOff>19050</xdr:rowOff>
    </xdr:from>
    <xdr:to>
      <xdr:col>18</xdr:col>
      <xdr:colOff>622299</xdr:colOff>
      <xdr:row>85</xdr:row>
      <xdr:rowOff>149501</xdr:rowOff>
    </xdr:to>
    <xdr:graphicFrame macro="">
      <xdr:nvGraphicFramePr>
        <xdr:cNvPr id="3" name="Graphique 2">
          <a:extLst>
            <a:ext uri="{FF2B5EF4-FFF2-40B4-BE49-F238E27FC236}">
              <a16:creationId xmlns:a16="http://schemas.microsoft.com/office/drawing/2014/main" id="{F23A417B-49EB-4115-BE90-36B526B09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490329</xdr:colOff>
      <xdr:row>16</xdr:row>
      <xdr:rowOff>17117</xdr:rowOff>
    </xdr:from>
    <xdr:to>
      <xdr:col>17</xdr:col>
      <xdr:colOff>5233780</xdr:colOff>
      <xdr:row>52</xdr:row>
      <xdr:rowOff>74267</xdr:rowOff>
    </xdr:to>
    <xdr:graphicFrame macro="">
      <xdr:nvGraphicFramePr>
        <xdr:cNvPr id="2" name="Graphique 1">
          <a:extLst>
            <a:ext uri="{FF2B5EF4-FFF2-40B4-BE49-F238E27FC236}">
              <a16:creationId xmlns:a16="http://schemas.microsoft.com/office/drawing/2014/main" id="{D6933260-28F0-452E-8814-114724C68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llianzms-my.sharepoint.com/personal/anass_assri_allianz_com/Documents/Desktop/Conso%20CBC%20FLASH%20-%20VA.xlsx" TargetMode="External"/><Relationship Id="rId1" Type="http://schemas.openxmlformats.org/officeDocument/2006/relationships/externalLinkPath" Target="Conso%20CBC%20FLASH%20-%20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oisé NL"/>
      <sheetName val="Croisé VL"/>
      <sheetName val="Ford NL"/>
      <sheetName val="Ford FR &amp; Toyota"/>
      <sheetName val="Raw data"/>
      <sheetName val="SL 20 sec"/>
      <sheetName val="parametres"/>
      <sheetName val="Croisé (2)"/>
      <sheetName val="Feuil4"/>
      <sheetName val="Feuil2"/>
      <sheetName val="Feuil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ahmed-badr_koundi_allianz_com/Documents/Reports%20RTA/Flash%20RSA%20NL%20Feb2026%20VA.xlsx#BgEIDA4ADAMGBAcBBAQECw=25.0"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NDI, AHMED BADR (Allianz Services Morocco)" refreshedDate="46237.709494560186" createdVersion="8" refreshedVersion="8" minRefreshableVersion="3" recordCount="10320" xr:uid="{B44A6DCA-86EA-4365-8602-AC1B8463493D}">
  <cacheSource type="worksheet">
    <worksheetSource ref="A3:F1048576" sheet="Daily Forecast" r:id="rId2"/>
  </cacheSource>
  <cacheFields count="6">
    <cacheField name="Market" numFmtId="0">
      <sharedItems containsBlank="1" count="3">
        <s v="Netherlands"/>
        <s v="Belgium"/>
        <m/>
      </sharedItems>
    </cacheField>
    <cacheField name="Date" numFmtId="0">
      <sharedItems containsNonDate="0" containsDate="1" containsString="0" containsBlank="1" minDate="2026-02-01T00:00:00" maxDate="2026-09-01T00:00:00" count="213">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m/>
      </sharedItems>
    </cacheField>
    <cacheField name="Time" numFmtId="0">
      <sharedItems containsDate="1" containsBlank="1" containsMixedTypes="1" minDate="1899-12-30T00:00:00" maxDate="1899-12-30T23:00:00"/>
    </cacheField>
    <cacheField name="Volume" numFmtId="0">
      <sharedItems containsString="0" containsBlank="1" containsNumber="1" containsInteger="1" minValue="0" maxValue="132"/>
    </cacheField>
    <cacheField name="Month" numFmtId="0">
      <sharedItems containsBlank="1"/>
    </cacheField>
    <cacheField name="Correspondance heure" numFmtId="0">
      <sharedItems containsBlank="1" containsMixedTypes="1" containsNumber="1" containsInteger="1" minValue="1"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0">
  <r>
    <x v="0"/>
    <x v="0"/>
    <d v="1899-12-30T07:00:00"/>
    <n v="2"/>
    <s v="février"/>
    <n v="7"/>
  </r>
  <r>
    <x v="0"/>
    <x v="0"/>
    <d v="1899-12-30T08:00:00"/>
    <n v="8"/>
    <s v="février"/>
    <n v="8"/>
  </r>
  <r>
    <x v="0"/>
    <x v="0"/>
    <d v="1899-12-30T09:00:00"/>
    <n v="18"/>
    <s v="février"/>
    <n v="9"/>
  </r>
  <r>
    <x v="0"/>
    <x v="0"/>
    <d v="1899-12-30T10:00:00"/>
    <n v="24"/>
    <s v="février"/>
    <n v="10"/>
  </r>
  <r>
    <x v="0"/>
    <x v="0"/>
    <d v="1899-12-30T11:00:00"/>
    <n v="31"/>
    <s v="février"/>
    <n v="11"/>
  </r>
  <r>
    <x v="0"/>
    <x v="0"/>
    <d v="1899-12-30T12:00:00"/>
    <n v="33"/>
    <s v="février"/>
    <n v="12"/>
  </r>
  <r>
    <x v="0"/>
    <x v="0"/>
    <d v="1899-12-30T13:00:00"/>
    <n v="30"/>
    <s v="février"/>
    <n v="13"/>
  </r>
  <r>
    <x v="0"/>
    <x v="0"/>
    <d v="1899-12-30T14:00:00"/>
    <n v="29"/>
    <s v="février"/>
    <n v="14"/>
  </r>
  <r>
    <x v="0"/>
    <x v="0"/>
    <d v="1899-12-30T15:00:00"/>
    <n v="23"/>
    <s v="février"/>
    <n v="15"/>
  </r>
  <r>
    <x v="0"/>
    <x v="0"/>
    <d v="1899-12-30T16:00:00"/>
    <n v="18"/>
    <s v="février"/>
    <n v="16"/>
  </r>
  <r>
    <x v="0"/>
    <x v="0"/>
    <d v="1899-12-30T17:00:00"/>
    <n v="18"/>
    <s v="février"/>
    <n v="17"/>
  </r>
  <r>
    <x v="0"/>
    <x v="0"/>
    <d v="1899-12-30T18:00:00"/>
    <n v="11"/>
    <s v="février"/>
    <n v="18"/>
  </r>
  <r>
    <x v="0"/>
    <x v="0"/>
    <d v="1899-12-30T19:00:00"/>
    <n v="10"/>
    <s v="février"/>
    <n v="19"/>
  </r>
  <r>
    <x v="0"/>
    <x v="0"/>
    <d v="1899-12-30T20:00:00"/>
    <n v="6"/>
    <s v="février"/>
    <n v="20"/>
  </r>
  <r>
    <x v="0"/>
    <x v="0"/>
    <d v="1899-12-30T21:00:00"/>
    <n v="5"/>
    <s v="février"/>
    <n v="21"/>
  </r>
  <r>
    <x v="0"/>
    <x v="0"/>
    <d v="1899-12-30T22:00:00"/>
    <n v="5"/>
    <s v="février"/>
    <n v="22"/>
  </r>
  <r>
    <x v="0"/>
    <x v="1"/>
    <d v="1899-12-30T07:00:00"/>
    <n v="25"/>
    <s v="février"/>
    <n v="7"/>
  </r>
  <r>
    <x v="0"/>
    <x v="1"/>
    <d v="1899-12-30T08:00:00"/>
    <n v="82"/>
    <s v="février"/>
    <n v="8"/>
  </r>
  <r>
    <x v="0"/>
    <x v="1"/>
    <d v="1899-12-30T09:00:00"/>
    <n v="103"/>
    <s v="février"/>
    <n v="9"/>
  </r>
  <r>
    <x v="0"/>
    <x v="1"/>
    <d v="1899-12-30T10:00:00"/>
    <n v="95"/>
    <s v="février"/>
    <n v="10"/>
  </r>
  <r>
    <x v="0"/>
    <x v="1"/>
    <d v="1899-12-30T11:00:00"/>
    <n v="70"/>
    <s v="février"/>
    <n v="11"/>
  </r>
  <r>
    <x v="0"/>
    <x v="1"/>
    <d v="1899-12-30T12:00:00"/>
    <n v="67"/>
    <s v="février"/>
    <n v="12"/>
  </r>
  <r>
    <x v="0"/>
    <x v="1"/>
    <d v="1899-12-30T13:00:00"/>
    <n v="70"/>
    <s v="février"/>
    <n v="13"/>
  </r>
  <r>
    <x v="0"/>
    <x v="1"/>
    <d v="1899-12-30T14:00:00"/>
    <n v="70"/>
    <s v="février"/>
    <n v="14"/>
  </r>
  <r>
    <x v="0"/>
    <x v="1"/>
    <d v="1899-12-30T15:00:00"/>
    <n v="52"/>
    <s v="février"/>
    <n v="15"/>
  </r>
  <r>
    <x v="0"/>
    <x v="1"/>
    <d v="1899-12-30T16:00:00"/>
    <n v="60"/>
    <s v="février"/>
    <n v="16"/>
  </r>
  <r>
    <x v="0"/>
    <x v="1"/>
    <d v="1899-12-30T17:00:00"/>
    <n v="37"/>
    <s v="février"/>
    <n v="17"/>
  </r>
  <r>
    <x v="0"/>
    <x v="1"/>
    <d v="1899-12-30T18:00:00"/>
    <n v="17"/>
    <s v="février"/>
    <n v="18"/>
  </r>
  <r>
    <x v="0"/>
    <x v="1"/>
    <d v="1899-12-30T19:00:00"/>
    <n v="15"/>
    <s v="février"/>
    <n v="19"/>
  </r>
  <r>
    <x v="0"/>
    <x v="1"/>
    <d v="1899-12-30T20:00:00"/>
    <n v="12"/>
    <s v="février"/>
    <n v="20"/>
  </r>
  <r>
    <x v="0"/>
    <x v="1"/>
    <d v="1899-12-30T21:00:00"/>
    <n v="7"/>
    <s v="février"/>
    <n v="21"/>
  </r>
  <r>
    <x v="0"/>
    <x v="1"/>
    <d v="1899-12-30T22:00:00"/>
    <n v="5"/>
    <s v="février"/>
    <n v="22"/>
  </r>
  <r>
    <x v="0"/>
    <x v="2"/>
    <d v="1899-12-30T07:00:00"/>
    <n v="16"/>
    <s v="février"/>
    <n v="7"/>
  </r>
  <r>
    <x v="0"/>
    <x v="2"/>
    <d v="1899-12-30T09:00:00"/>
    <n v="65"/>
    <s v="février"/>
    <n v="9"/>
  </r>
  <r>
    <x v="0"/>
    <x v="2"/>
    <d v="1899-12-30T10:00:00"/>
    <n v="67"/>
    <s v="février"/>
    <n v="10"/>
  </r>
  <r>
    <x v="0"/>
    <x v="2"/>
    <d v="1899-12-30T11:00:00"/>
    <n v="59"/>
    <s v="février"/>
    <n v="11"/>
  </r>
  <r>
    <x v="0"/>
    <x v="2"/>
    <d v="1899-12-30T12:00:00"/>
    <n v="55"/>
    <s v="février"/>
    <n v="12"/>
  </r>
  <r>
    <x v="0"/>
    <x v="2"/>
    <d v="1899-12-30T13:00:00"/>
    <n v="56"/>
    <s v="février"/>
    <n v="13"/>
  </r>
  <r>
    <x v="0"/>
    <x v="2"/>
    <d v="1899-12-30T14:00:00"/>
    <n v="56"/>
    <s v="février"/>
    <n v="14"/>
  </r>
  <r>
    <x v="0"/>
    <x v="2"/>
    <d v="1899-12-30T15:00:00"/>
    <n v="50"/>
    <s v="février"/>
    <n v="15"/>
  </r>
  <r>
    <x v="0"/>
    <x v="2"/>
    <d v="1899-12-30T16:00:00"/>
    <n v="46"/>
    <s v="février"/>
    <n v="16"/>
  </r>
  <r>
    <x v="0"/>
    <x v="2"/>
    <d v="1899-12-30T17:00:00"/>
    <n v="33"/>
    <s v="février"/>
    <n v="17"/>
  </r>
  <r>
    <x v="0"/>
    <x v="2"/>
    <d v="1899-12-30T18:00:00"/>
    <n v="19"/>
    <s v="février"/>
    <n v="18"/>
  </r>
  <r>
    <x v="0"/>
    <x v="2"/>
    <d v="1899-12-30T19:00:00"/>
    <n v="14"/>
    <s v="février"/>
    <n v="19"/>
  </r>
  <r>
    <x v="0"/>
    <x v="2"/>
    <d v="1899-12-30T20:00:00"/>
    <n v="10"/>
    <s v="février"/>
    <n v="20"/>
  </r>
  <r>
    <x v="0"/>
    <x v="2"/>
    <d v="1899-12-30T21:00:00"/>
    <n v="6"/>
    <s v="février"/>
    <n v="21"/>
  </r>
  <r>
    <x v="0"/>
    <x v="2"/>
    <d v="1899-12-30T22:00:00"/>
    <n v="6"/>
    <s v="février"/>
    <n v="22"/>
  </r>
  <r>
    <x v="0"/>
    <x v="3"/>
    <d v="1899-12-30T07:00:00"/>
    <n v="15"/>
    <s v="février"/>
    <n v="7"/>
  </r>
  <r>
    <x v="0"/>
    <x v="3"/>
    <d v="1899-12-30T08:00:00"/>
    <n v="39"/>
    <s v="février"/>
    <n v="8"/>
  </r>
  <r>
    <x v="0"/>
    <x v="3"/>
    <d v="1899-12-30T09:00:00"/>
    <n v="64"/>
    <s v="février"/>
    <n v="9"/>
  </r>
  <r>
    <x v="0"/>
    <x v="3"/>
    <d v="1899-12-30T10:00:00"/>
    <n v="55"/>
    <s v="février"/>
    <n v="10"/>
  </r>
  <r>
    <x v="0"/>
    <x v="3"/>
    <d v="1899-12-30T11:00:00"/>
    <n v="64"/>
    <s v="février"/>
    <n v="11"/>
  </r>
  <r>
    <x v="0"/>
    <x v="3"/>
    <d v="1899-12-30T12:00:00"/>
    <n v="57"/>
    <s v="février"/>
    <n v="12"/>
  </r>
  <r>
    <x v="0"/>
    <x v="3"/>
    <d v="1899-12-30T13:00:00"/>
    <n v="59"/>
    <s v="février"/>
    <n v="13"/>
  </r>
  <r>
    <x v="0"/>
    <x v="3"/>
    <d v="1899-12-30T14:00:00"/>
    <n v="49"/>
    <s v="février"/>
    <n v="14"/>
  </r>
  <r>
    <x v="0"/>
    <x v="3"/>
    <d v="1899-12-30T15:00:00"/>
    <n v="51"/>
    <s v="février"/>
    <n v="15"/>
  </r>
  <r>
    <x v="0"/>
    <x v="3"/>
    <d v="1899-12-30T16:00:00"/>
    <n v="45"/>
    <s v="février"/>
    <n v="16"/>
  </r>
  <r>
    <x v="0"/>
    <x v="3"/>
    <d v="1899-12-30T17:00:00"/>
    <n v="33"/>
    <s v="février"/>
    <n v="17"/>
  </r>
  <r>
    <x v="0"/>
    <x v="3"/>
    <d v="1899-12-30T18:00:00"/>
    <n v="20"/>
    <s v="février"/>
    <n v="18"/>
  </r>
  <r>
    <x v="0"/>
    <x v="3"/>
    <d v="1899-12-30T19:00:00"/>
    <n v="18"/>
    <s v="février"/>
    <n v="19"/>
  </r>
  <r>
    <x v="0"/>
    <x v="3"/>
    <d v="1899-12-30T20:00:00"/>
    <n v="9"/>
    <s v="février"/>
    <n v="20"/>
  </r>
  <r>
    <x v="0"/>
    <x v="3"/>
    <d v="1899-12-30T21:00:00"/>
    <n v="6"/>
    <s v="février"/>
    <n v="21"/>
  </r>
  <r>
    <x v="0"/>
    <x v="3"/>
    <d v="1899-12-30T22:00:00"/>
    <n v="7"/>
    <s v="février"/>
    <n v="22"/>
  </r>
  <r>
    <x v="0"/>
    <x v="4"/>
    <d v="1899-12-30T07:00:00"/>
    <n v="11"/>
    <s v="février"/>
    <n v="7"/>
  </r>
  <r>
    <x v="0"/>
    <x v="4"/>
    <d v="1899-12-30T08:00:00"/>
    <n v="41"/>
    <s v="février"/>
    <n v="8"/>
  </r>
  <r>
    <x v="0"/>
    <x v="4"/>
    <d v="1899-12-30T09:00:00"/>
    <n v="53"/>
    <s v="février"/>
    <n v="9"/>
  </r>
  <r>
    <x v="0"/>
    <x v="4"/>
    <d v="1899-12-30T10:00:00"/>
    <n v="50"/>
    <s v="février"/>
    <n v="10"/>
  </r>
  <r>
    <x v="0"/>
    <x v="4"/>
    <d v="1899-12-30T11:00:00"/>
    <n v="48"/>
    <s v="février"/>
    <n v="11"/>
  </r>
  <r>
    <x v="0"/>
    <x v="4"/>
    <d v="1899-12-30T12:00:00"/>
    <n v="48"/>
    <s v="février"/>
    <n v="12"/>
  </r>
  <r>
    <x v="0"/>
    <x v="4"/>
    <d v="1899-12-30T13:00:00"/>
    <n v="47"/>
    <s v="février"/>
    <n v="13"/>
  </r>
  <r>
    <x v="0"/>
    <x v="4"/>
    <d v="1899-12-30T14:00:00"/>
    <n v="46"/>
    <s v="février"/>
    <n v="14"/>
  </r>
  <r>
    <x v="0"/>
    <x v="4"/>
    <d v="1899-12-30T15:00:00"/>
    <n v="43"/>
    <s v="février"/>
    <n v="15"/>
  </r>
  <r>
    <x v="0"/>
    <x v="4"/>
    <d v="1899-12-30T16:00:00"/>
    <n v="40"/>
    <s v="février"/>
    <n v="16"/>
  </r>
  <r>
    <x v="0"/>
    <x v="4"/>
    <d v="1899-12-30T17:00:00"/>
    <n v="37"/>
    <s v="février"/>
    <n v="17"/>
  </r>
  <r>
    <x v="0"/>
    <x v="4"/>
    <d v="1899-12-30T18:00:00"/>
    <n v="20"/>
    <s v="février"/>
    <n v="18"/>
  </r>
  <r>
    <x v="0"/>
    <x v="4"/>
    <d v="1899-12-30T19:00:00"/>
    <n v="12"/>
    <s v="février"/>
    <n v="19"/>
  </r>
  <r>
    <x v="0"/>
    <x v="4"/>
    <d v="1899-12-30T20:00:00"/>
    <n v="16"/>
    <s v="février"/>
    <n v="20"/>
  </r>
  <r>
    <x v="0"/>
    <x v="4"/>
    <d v="1899-12-30T21:00:00"/>
    <n v="9"/>
    <s v="février"/>
    <n v="21"/>
  </r>
  <r>
    <x v="0"/>
    <x v="4"/>
    <d v="1899-12-30T22:00:00"/>
    <n v="8"/>
    <s v="février"/>
    <n v="22"/>
  </r>
  <r>
    <x v="0"/>
    <x v="5"/>
    <d v="1899-12-30T07:00:00"/>
    <n v="10"/>
    <s v="février"/>
    <n v="7"/>
  </r>
  <r>
    <x v="0"/>
    <x v="5"/>
    <d v="1899-12-30T08:00:00"/>
    <n v="44"/>
    <s v="février"/>
    <n v="8"/>
  </r>
  <r>
    <x v="0"/>
    <x v="5"/>
    <d v="1899-12-30T09:00:00"/>
    <n v="63"/>
    <s v="février"/>
    <n v="9"/>
  </r>
  <r>
    <x v="0"/>
    <x v="5"/>
    <d v="1899-12-30T10:00:00"/>
    <n v="57"/>
    <s v="février"/>
    <n v="10"/>
  </r>
  <r>
    <x v="0"/>
    <x v="5"/>
    <d v="1899-12-30T11:00:00"/>
    <n v="59"/>
    <s v="février"/>
    <n v="11"/>
  </r>
  <r>
    <x v="0"/>
    <x v="5"/>
    <d v="1899-12-30T12:00:00"/>
    <n v="56"/>
    <s v="février"/>
    <n v="12"/>
  </r>
  <r>
    <x v="0"/>
    <x v="5"/>
    <d v="1899-12-30T13:00:00"/>
    <n v="63"/>
    <s v="février"/>
    <n v="13"/>
  </r>
  <r>
    <x v="0"/>
    <x v="5"/>
    <d v="1899-12-30T14:00:00"/>
    <n v="58"/>
    <s v="février"/>
    <n v="14"/>
  </r>
  <r>
    <x v="0"/>
    <x v="5"/>
    <d v="1899-12-30T15:00:00"/>
    <n v="51"/>
    <s v="février"/>
    <n v="15"/>
  </r>
  <r>
    <x v="0"/>
    <x v="5"/>
    <d v="1899-12-30T16:00:00"/>
    <n v="40"/>
    <s v="février"/>
    <n v="16"/>
  </r>
  <r>
    <x v="0"/>
    <x v="5"/>
    <d v="1899-12-30T17:00:00"/>
    <n v="34"/>
    <s v="février"/>
    <n v="17"/>
  </r>
  <r>
    <x v="0"/>
    <x v="5"/>
    <d v="1899-12-30T18:00:00"/>
    <n v="20"/>
    <s v="février"/>
    <n v="18"/>
  </r>
  <r>
    <x v="0"/>
    <x v="5"/>
    <d v="1899-12-30T19:00:00"/>
    <n v="14"/>
    <s v="février"/>
    <n v="19"/>
  </r>
  <r>
    <x v="0"/>
    <x v="5"/>
    <d v="1899-12-30T20:00:00"/>
    <n v="12"/>
    <s v="février"/>
    <n v="20"/>
  </r>
  <r>
    <x v="0"/>
    <x v="5"/>
    <d v="1899-12-30T21:00:00"/>
    <n v="8"/>
    <s v="février"/>
    <n v="21"/>
  </r>
  <r>
    <x v="0"/>
    <x v="5"/>
    <d v="1899-12-30T22:00:00"/>
    <n v="7"/>
    <s v="février"/>
    <n v="22"/>
  </r>
  <r>
    <x v="0"/>
    <x v="6"/>
    <d v="1899-12-30T07:00:00"/>
    <n v="4"/>
    <s v="février"/>
    <n v="7"/>
  </r>
  <r>
    <x v="0"/>
    <x v="6"/>
    <d v="1899-12-30T08:00:00"/>
    <n v="18"/>
    <s v="février"/>
    <n v="8"/>
  </r>
  <r>
    <x v="0"/>
    <x v="6"/>
    <d v="1899-12-30T09:00:00"/>
    <n v="30"/>
    <s v="février"/>
    <n v="9"/>
  </r>
  <r>
    <x v="0"/>
    <x v="6"/>
    <d v="1899-12-30T10:00:00"/>
    <n v="41"/>
    <s v="février"/>
    <n v="10"/>
  </r>
  <r>
    <x v="0"/>
    <x v="6"/>
    <d v="1899-12-30T11:00:00"/>
    <n v="36"/>
    <s v="février"/>
    <n v="11"/>
  </r>
  <r>
    <x v="0"/>
    <x v="6"/>
    <d v="1899-12-30T12:00:00"/>
    <n v="33"/>
    <s v="février"/>
    <n v="12"/>
  </r>
  <r>
    <x v="0"/>
    <x v="6"/>
    <d v="1899-12-30T13:00:00"/>
    <n v="38"/>
    <s v="février"/>
    <n v="13"/>
  </r>
  <r>
    <x v="0"/>
    <x v="6"/>
    <d v="1899-12-30T14:00:00"/>
    <n v="35"/>
    <s v="février"/>
    <n v="14"/>
  </r>
  <r>
    <x v="0"/>
    <x v="6"/>
    <d v="1899-12-30T15:00:00"/>
    <n v="28"/>
    <s v="février"/>
    <n v="15"/>
  </r>
  <r>
    <x v="0"/>
    <x v="6"/>
    <d v="1899-12-30T16:00:00"/>
    <n v="21"/>
    <s v="février"/>
    <n v="16"/>
  </r>
  <r>
    <x v="0"/>
    <x v="6"/>
    <d v="1899-12-30T17:00:00"/>
    <n v="21"/>
    <s v="février"/>
    <n v="17"/>
  </r>
  <r>
    <x v="0"/>
    <x v="6"/>
    <d v="1899-12-30T18:00:00"/>
    <n v="15"/>
    <s v="février"/>
    <n v="18"/>
  </r>
  <r>
    <x v="0"/>
    <x v="6"/>
    <d v="1899-12-30T19:00:00"/>
    <n v="13"/>
    <s v="février"/>
    <n v="19"/>
  </r>
  <r>
    <x v="0"/>
    <x v="6"/>
    <d v="1899-12-30T20:00:00"/>
    <n v="10"/>
    <s v="février"/>
    <n v="20"/>
  </r>
  <r>
    <x v="0"/>
    <x v="6"/>
    <d v="1899-12-30T21:00:00"/>
    <n v="7"/>
    <s v="février"/>
    <n v="21"/>
  </r>
  <r>
    <x v="0"/>
    <x v="6"/>
    <d v="1899-12-30T22:00:00"/>
    <n v="6"/>
    <s v="février"/>
    <n v="22"/>
  </r>
  <r>
    <x v="0"/>
    <x v="7"/>
    <d v="1899-12-30T07:00:00"/>
    <n v="4"/>
    <s v="février"/>
    <n v="7"/>
  </r>
  <r>
    <x v="0"/>
    <x v="7"/>
    <d v="1899-12-30T08:00:00"/>
    <n v="9"/>
    <s v="février"/>
    <n v="8"/>
  </r>
  <r>
    <x v="0"/>
    <x v="7"/>
    <d v="1899-12-30T09:00:00"/>
    <n v="18"/>
    <s v="février"/>
    <n v="9"/>
  </r>
  <r>
    <x v="0"/>
    <x v="7"/>
    <d v="1899-12-30T10:00:00"/>
    <n v="24"/>
    <s v="février"/>
    <n v="10"/>
  </r>
  <r>
    <x v="0"/>
    <x v="7"/>
    <d v="1899-12-30T11:00:00"/>
    <n v="29"/>
    <s v="février"/>
    <n v="11"/>
  </r>
  <r>
    <x v="0"/>
    <x v="7"/>
    <d v="1899-12-30T12:00:00"/>
    <n v="31"/>
    <s v="février"/>
    <n v="12"/>
  </r>
  <r>
    <x v="0"/>
    <x v="7"/>
    <d v="1899-12-30T13:00:00"/>
    <n v="33"/>
    <s v="février"/>
    <n v="13"/>
  </r>
  <r>
    <x v="0"/>
    <x v="7"/>
    <d v="1899-12-30T14:00:00"/>
    <n v="31"/>
    <s v="février"/>
    <n v="14"/>
  </r>
  <r>
    <x v="0"/>
    <x v="7"/>
    <d v="1899-12-30T15:00:00"/>
    <n v="23"/>
    <s v="février"/>
    <n v="15"/>
  </r>
  <r>
    <x v="0"/>
    <x v="7"/>
    <d v="1899-12-30T16:00:00"/>
    <n v="19"/>
    <s v="février"/>
    <n v="16"/>
  </r>
  <r>
    <x v="0"/>
    <x v="7"/>
    <d v="1899-12-30T17:00:00"/>
    <n v="22"/>
    <s v="février"/>
    <n v="17"/>
  </r>
  <r>
    <x v="0"/>
    <x v="7"/>
    <d v="1899-12-30T18:00:00"/>
    <n v="11"/>
    <s v="février"/>
    <n v="18"/>
  </r>
  <r>
    <x v="0"/>
    <x v="7"/>
    <d v="1899-12-30T19:00:00"/>
    <n v="9"/>
    <s v="février"/>
    <n v="19"/>
  </r>
  <r>
    <x v="0"/>
    <x v="7"/>
    <d v="1899-12-30T20:00:00"/>
    <n v="7"/>
    <s v="février"/>
    <n v="20"/>
  </r>
  <r>
    <x v="0"/>
    <x v="7"/>
    <d v="1899-12-30T21:00:00"/>
    <n v="3"/>
    <s v="février"/>
    <n v="21"/>
  </r>
  <r>
    <x v="0"/>
    <x v="7"/>
    <d v="1899-12-30T22:00:00"/>
    <n v="5"/>
    <s v="février"/>
    <n v="22"/>
  </r>
  <r>
    <x v="0"/>
    <x v="8"/>
    <d v="1899-12-30T07:00:00"/>
    <n v="21"/>
    <s v="février"/>
    <n v="7"/>
  </r>
  <r>
    <x v="0"/>
    <x v="8"/>
    <d v="1899-12-30T08:00:00"/>
    <n v="83"/>
    <s v="février"/>
    <n v="8"/>
  </r>
  <r>
    <x v="0"/>
    <x v="8"/>
    <d v="1899-12-30T09:00:00"/>
    <n v="98"/>
    <s v="février"/>
    <n v="9"/>
  </r>
  <r>
    <x v="0"/>
    <x v="8"/>
    <d v="1899-12-30T10:00:00"/>
    <n v="90"/>
    <s v="février"/>
    <n v="10"/>
  </r>
  <r>
    <x v="0"/>
    <x v="8"/>
    <d v="1899-12-30T11:00:00"/>
    <n v="69"/>
    <s v="février"/>
    <n v="11"/>
  </r>
  <r>
    <x v="0"/>
    <x v="8"/>
    <d v="1899-12-30T12:00:00"/>
    <n v="61"/>
    <s v="février"/>
    <n v="12"/>
  </r>
  <r>
    <x v="0"/>
    <x v="8"/>
    <d v="1899-12-30T13:00:00"/>
    <n v="62"/>
    <s v="février"/>
    <n v="13"/>
  </r>
  <r>
    <x v="0"/>
    <x v="8"/>
    <d v="1899-12-30T14:00:00"/>
    <n v="63"/>
    <s v="février"/>
    <n v="14"/>
  </r>
  <r>
    <x v="0"/>
    <x v="8"/>
    <d v="1899-12-30T15:00:00"/>
    <n v="51"/>
    <s v="février"/>
    <n v="15"/>
  </r>
  <r>
    <x v="0"/>
    <x v="8"/>
    <d v="1899-12-30T16:00:00"/>
    <n v="51"/>
    <s v="février"/>
    <n v="16"/>
  </r>
  <r>
    <x v="0"/>
    <x v="8"/>
    <d v="1899-12-30T17:00:00"/>
    <n v="34"/>
    <s v="février"/>
    <n v="17"/>
  </r>
  <r>
    <x v="0"/>
    <x v="8"/>
    <d v="1899-12-30T18:00:00"/>
    <n v="17"/>
    <s v="février"/>
    <n v="18"/>
  </r>
  <r>
    <x v="0"/>
    <x v="8"/>
    <d v="1899-12-30T19:00:00"/>
    <n v="13"/>
    <s v="février"/>
    <n v="19"/>
  </r>
  <r>
    <x v="0"/>
    <x v="8"/>
    <d v="1899-12-30T20:00:00"/>
    <n v="9"/>
    <s v="février"/>
    <n v="20"/>
  </r>
  <r>
    <x v="0"/>
    <x v="8"/>
    <d v="1899-12-30T21:00:00"/>
    <n v="6"/>
    <s v="février"/>
    <n v="21"/>
  </r>
  <r>
    <x v="0"/>
    <x v="8"/>
    <d v="1899-12-30T22:00:00"/>
    <n v="5"/>
    <s v="février"/>
    <n v="22"/>
  </r>
  <r>
    <x v="0"/>
    <x v="9"/>
    <d v="1899-12-30T07:00:00"/>
    <n v="14"/>
    <s v="février"/>
    <n v="7"/>
  </r>
  <r>
    <x v="0"/>
    <x v="9"/>
    <d v="1899-12-30T08:00:00"/>
    <n v="43"/>
    <s v="février"/>
    <n v="8"/>
  </r>
  <r>
    <x v="0"/>
    <x v="9"/>
    <d v="1899-12-30T09:00:00"/>
    <n v="59"/>
    <s v="février"/>
    <n v="9"/>
  </r>
  <r>
    <x v="0"/>
    <x v="9"/>
    <d v="1899-12-30T10:00:00"/>
    <n v="63"/>
    <s v="février"/>
    <n v="10"/>
  </r>
  <r>
    <x v="0"/>
    <x v="9"/>
    <d v="1899-12-30T11:00:00"/>
    <n v="55"/>
    <s v="février"/>
    <n v="11"/>
  </r>
  <r>
    <x v="0"/>
    <x v="9"/>
    <d v="1899-12-30T12:00:00"/>
    <n v="46"/>
    <s v="février"/>
    <n v="12"/>
  </r>
  <r>
    <x v="0"/>
    <x v="9"/>
    <d v="1899-12-30T13:00:00"/>
    <n v="54"/>
    <s v="février"/>
    <n v="13"/>
  </r>
  <r>
    <x v="0"/>
    <x v="9"/>
    <d v="1899-12-30T14:00:00"/>
    <n v="53"/>
    <s v="février"/>
    <n v="14"/>
  </r>
  <r>
    <x v="0"/>
    <x v="9"/>
    <d v="1899-12-30T15:00:00"/>
    <n v="52"/>
    <s v="février"/>
    <n v="15"/>
  </r>
  <r>
    <x v="0"/>
    <x v="9"/>
    <d v="1899-12-30T16:00:00"/>
    <n v="44"/>
    <s v="février"/>
    <n v="16"/>
  </r>
  <r>
    <x v="0"/>
    <x v="9"/>
    <d v="1899-12-30T17:00:00"/>
    <n v="33"/>
    <s v="février"/>
    <n v="17"/>
  </r>
  <r>
    <x v="0"/>
    <x v="9"/>
    <d v="1899-12-30T18:00:00"/>
    <n v="19"/>
    <s v="février"/>
    <n v="18"/>
  </r>
  <r>
    <x v="0"/>
    <x v="9"/>
    <d v="1899-12-30T19:00:00"/>
    <n v="15"/>
    <s v="février"/>
    <n v="19"/>
  </r>
  <r>
    <x v="0"/>
    <x v="9"/>
    <d v="1899-12-30T20:00:00"/>
    <n v="11"/>
    <s v="février"/>
    <n v="20"/>
  </r>
  <r>
    <x v="0"/>
    <x v="9"/>
    <d v="1899-12-30T21:00:00"/>
    <n v="6"/>
    <s v="février"/>
    <n v="21"/>
  </r>
  <r>
    <x v="0"/>
    <x v="9"/>
    <d v="1899-12-30T22:00:00"/>
    <n v="6"/>
    <s v="février"/>
    <n v="22"/>
  </r>
  <r>
    <x v="0"/>
    <x v="10"/>
    <d v="1899-12-30T07:00:00"/>
    <n v="14"/>
    <s v="février"/>
    <n v="7"/>
  </r>
  <r>
    <x v="0"/>
    <x v="10"/>
    <d v="1899-12-30T08:00:00"/>
    <n v="35"/>
    <s v="février"/>
    <n v="8"/>
  </r>
  <r>
    <x v="0"/>
    <x v="10"/>
    <d v="1899-12-30T09:00:00"/>
    <n v="55"/>
    <s v="février"/>
    <n v="9"/>
  </r>
  <r>
    <x v="0"/>
    <x v="10"/>
    <d v="1899-12-30T10:00:00"/>
    <n v="53"/>
    <s v="février"/>
    <n v="10"/>
  </r>
  <r>
    <x v="0"/>
    <x v="10"/>
    <d v="1899-12-30T11:00:00"/>
    <n v="56"/>
    <s v="février"/>
    <n v="11"/>
  </r>
  <r>
    <x v="0"/>
    <x v="10"/>
    <d v="1899-12-30T12:00:00"/>
    <n v="55"/>
    <s v="février"/>
    <n v="12"/>
  </r>
  <r>
    <x v="0"/>
    <x v="10"/>
    <d v="1899-12-30T13:00:00"/>
    <n v="58"/>
    <s v="février"/>
    <n v="13"/>
  </r>
  <r>
    <x v="0"/>
    <x v="10"/>
    <d v="1899-12-30T14:00:00"/>
    <n v="46"/>
    <s v="février"/>
    <n v="14"/>
  </r>
  <r>
    <x v="0"/>
    <x v="10"/>
    <d v="1899-12-30T15:00:00"/>
    <n v="49"/>
    <s v="février"/>
    <n v="15"/>
  </r>
  <r>
    <x v="0"/>
    <x v="10"/>
    <d v="1899-12-30T16:00:00"/>
    <n v="45"/>
    <s v="février"/>
    <n v="16"/>
  </r>
  <r>
    <x v="0"/>
    <x v="10"/>
    <d v="1899-12-30T17:00:00"/>
    <n v="33"/>
    <s v="février"/>
    <n v="17"/>
  </r>
  <r>
    <x v="0"/>
    <x v="10"/>
    <d v="1899-12-30T18:00:00"/>
    <n v="16"/>
    <s v="février"/>
    <n v="18"/>
  </r>
  <r>
    <x v="0"/>
    <x v="10"/>
    <d v="1899-12-30T19:00:00"/>
    <n v="16"/>
    <s v="février"/>
    <n v="19"/>
  </r>
  <r>
    <x v="0"/>
    <x v="10"/>
    <d v="1899-12-30T20:00:00"/>
    <n v="6"/>
    <s v="février"/>
    <n v="20"/>
  </r>
  <r>
    <x v="0"/>
    <x v="10"/>
    <d v="1899-12-30T21:00:00"/>
    <n v="5"/>
    <s v="février"/>
    <n v="21"/>
  </r>
  <r>
    <x v="0"/>
    <x v="10"/>
    <d v="1899-12-30T22:00:00"/>
    <n v="8"/>
    <s v="février"/>
    <n v="22"/>
  </r>
  <r>
    <x v="0"/>
    <x v="11"/>
    <d v="1899-12-30T07:00:00"/>
    <n v="13"/>
    <s v="février"/>
    <n v="7"/>
  </r>
  <r>
    <x v="0"/>
    <x v="11"/>
    <d v="1899-12-30T08:00:00"/>
    <n v="39"/>
    <s v="février"/>
    <n v="8"/>
  </r>
  <r>
    <x v="0"/>
    <x v="11"/>
    <d v="1899-12-30T09:00:00"/>
    <n v="52"/>
    <s v="février"/>
    <n v="9"/>
  </r>
  <r>
    <x v="0"/>
    <x v="11"/>
    <d v="1899-12-30T10:00:00"/>
    <n v="46"/>
    <s v="février"/>
    <n v="10"/>
  </r>
  <r>
    <x v="0"/>
    <x v="11"/>
    <d v="1899-12-30T11:00:00"/>
    <n v="50"/>
    <s v="février"/>
    <n v="11"/>
  </r>
  <r>
    <x v="0"/>
    <x v="11"/>
    <d v="1899-12-30T12:00:00"/>
    <n v="46"/>
    <s v="février"/>
    <n v="12"/>
  </r>
  <r>
    <x v="0"/>
    <x v="11"/>
    <d v="1899-12-30T13:00:00"/>
    <n v="45"/>
    <s v="février"/>
    <n v="13"/>
  </r>
  <r>
    <x v="0"/>
    <x v="11"/>
    <d v="1899-12-30T14:00:00"/>
    <n v="46"/>
    <s v="février"/>
    <n v="14"/>
  </r>
  <r>
    <x v="0"/>
    <x v="11"/>
    <d v="1899-12-30T15:00:00"/>
    <n v="44"/>
    <s v="février"/>
    <n v="15"/>
  </r>
  <r>
    <x v="0"/>
    <x v="11"/>
    <d v="1899-12-30T16:00:00"/>
    <n v="39"/>
    <s v="février"/>
    <n v="16"/>
  </r>
  <r>
    <x v="0"/>
    <x v="11"/>
    <d v="1899-12-30T17:00:00"/>
    <n v="34"/>
    <s v="février"/>
    <n v="17"/>
  </r>
  <r>
    <x v="0"/>
    <x v="11"/>
    <d v="1899-12-30T18:00:00"/>
    <n v="20"/>
    <s v="février"/>
    <n v="18"/>
  </r>
  <r>
    <x v="0"/>
    <x v="11"/>
    <d v="1899-12-30T19:00:00"/>
    <n v="13"/>
    <s v="février"/>
    <n v="19"/>
  </r>
  <r>
    <x v="0"/>
    <x v="11"/>
    <d v="1899-12-30T20:00:00"/>
    <n v="16"/>
    <s v="février"/>
    <n v="20"/>
  </r>
  <r>
    <x v="0"/>
    <x v="11"/>
    <d v="1899-12-30T21:00:00"/>
    <n v="10"/>
    <s v="février"/>
    <n v="21"/>
  </r>
  <r>
    <x v="0"/>
    <x v="11"/>
    <d v="1899-12-30T22:00:00"/>
    <n v="8"/>
    <s v="février"/>
    <n v="22"/>
  </r>
  <r>
    <x v="0"/>
    <x v="12"/>
    <d v="1899-12-30T07:00:00"/>
    <n v="10"/>
    <s v="février"/>
    <n v="7"/>
  </r>
  <r>
    <x v="0"/>
    <x v="12"/>
    <d v="1899-12-30T08:00:00"/>
    <n v="42"/>
    <s v="février"/>
    <n v="8"/>
  </r>
  <r>
    <x v="0"/>
    <x v="12"/>
    <d v="1899-12-30T09:00:00"/>
    <n v="57"/>
    <s v="février"/>
    <n v="9"/>
  </r>
  <r>
    <x v="0"/>
    <x v="12"/>
    <d v="1899-12-30T10:00:00"/>
    <n v="57"/>
    <s v="février"/>
    <n v="10"/>
  </r>
  <r>
    <x v="0"/>
    <x v="12"/>
    <d v="1899-12-30T11:00:00"/>
    <n v="58"/>
    <s v="février"/>
    <n v="11"/>
  </r>
  <r>
    <x v="0"/>
    <x v="12"/>
    <d v="1899-12-30T12:00:00"/>
    <n v="54"/>
    <s v="février"/>
    <n v="12"/>
  </r>
  <r>
    <x v="0"/>
    <x v="12"/>
    <d v="1899-12-30T13:00:00"/>
    <n v="60"/>
    <s v="février"/>
    <n v="13"/>
  </r>
  <r>
    <x v="0"/>
    <x v="12"/>
    <d v="1899-12-30T14:00:00"/>
    <n v="56"/>
    <s v="février"/>
    <n v="14"/>
  </r>
  <r>
    <x v="0"/>
    <x v="12"/>
    <d v="1899-12-30T15:00:00"/>
    <n v="49"/>
    <s v="février"/>
    <n v="15"/>
  </r>
  <r>
    <x v="0"/>
    <x v="12"/>
    <d v="1899-12-30T16:00:00"/>
    <n v="39"/>
    <s v="février"/>
    <n v="16"/>
  </r>
  <r>
    <x v="0"/>
    <x v="12"/>
    <d v="1899-12-30T17:00:00"/>
    <n v="34"/>
    <s v="février"/>
    <n v="17"/>
  </r>
  <r>
    <x v="0"/>
    <x v="12"/>
    <d v="1899-12-30T18:00:00"/>
    <n v="20"/>
    <s v="février"/>
    <n v="18"/>
  </r>
  <r>
    <x v="0"/>
    <x v="12"/>
    <d v="1899-12-30T19:00:00"/>
    <n v="13"/>
    <s v="février"/>
    <n v="19"/>
  </r>
  <r>
    <x v="0"/>
    <x v="12"/>
    <d v="1899-12-30T20:00:00"/>
    <n v="11"/>
    <s v="février"/>
    <n v="20"/>
  </r>
  <r>
    <x v="0"/>
    <x v="12"/>
    <d v="1899-12-30T21:00:00"/>
    <n v="8"/>
    <s v="février"/>
    <n v="21"/>
  </r>
  <r>
    <x v="0"/>
    <x v="12"/>
    <d v="1899-12-30T22:00:00"/>
    <n v="9"/>
    <s v="février"/>
    <n v="22"/>
  </r>
  <r>
    <x v="0"/>
    <x v="13"/>
    <d v="1899-12-30T07:00:00"/>
    <n v="5"/>
    <s v="février"/>
    <n v="7"/>
  </r>
  <r>
    <x v="0"/>
    <x v="13"/>
    <d v="1899-12-30T08:00:00"/>
    <n v="19"/>
    <s v="février"/>
    <n v="8"/>
  </r>
  <r>
    <x v="0"/>
    <x v="13"/>
    <d v="1899-12-30T09:00:00"/>
    <n v="32"/>
    <s v="février"/>
    <n v="9"/>
  </r>
  <r>
    <x v="0"/>
    <x v="13"/>
    <d v="1899-12-30T10:00:00"/>
    <n v="37"/>
    <s v="février"/>
    <n v="10"/>
  </r>
  <r>
    <x v="0"/>
    <x v="13"/>
    <d v="1899-12-30T11:00:00"/>
    <n v="38"/>
    <s v="février"/>
    <n v="11"/>
  </r>
  <r>
    <x v="0"/>
    <x v="13"/>
    <d v="1899-12-30T12:00:00"/>
    <n v="36"/>
    <s v="février"/>
    <n v="12"/>
  </r>
  <r>
    <x v="0"/>
    <x v="13"/>
    <d v="1899-12-30T13:00:00"/>
    <n v="34"/>
    <s v="février"/>
    <n v="13"/>
  </r>
  <r>
    <x v="0"/>
    <x v="13"/>
    <d v="1899-12-30T14:00:00"/>
    <n v="33"/>
    <s v="février"/>
    <n v="14"/>
  </r>
  <r>
    <x v="0"/>
    <x v="13"/>
    <d v="1899-12-30T15:00:00"/>
    <n v="27"/>
    <s v="février"/>
    <n v="15"/>
  </r>
  <r>
    <x v="0"/>
    <x v="13"/>
    <s v=" "/>
    <n v="22"/>
    <s v="février"/>
    <e v="#N/A"/>
  </r>
  <r>
    <x v="0"/>
    <x v="13"/>
    <d v="1899-12-30T17:00:00"/>
    <n v="20"/>
    <s v="février"/>
    <n v="17"/>
  </r>
  <r>
    <x v="0"/>
    <x v="13"/>
    <d v="1899-12-30T18:00:00"/>
    <n v="16"/>
    <s v="février"/>
    <n v="18"/>
  </r>
  <r>
    <x v="0"/>
    <x v="13"/>
    <d v="1899-12-30T19:00:00"/>
    <n v="13"/>
    <s v="février"/>
    <n v="19"/>
  </r>
  <r>
    <x v="0"/>
    <x v="13"/>
    <d v="1899-12-30T20:00:00"/>
    <n v="11"/>
    <s v="février"/>
    <n v="20"/>
  </r>
  <r>
    <x v="0"/>
    <x v="13"/>
    <d v="1899-12-30T21:00:00"/>
    <n v="8"/>
    <s v="février"/>
    <n v="21"/>
  </r>
  <r>
    <x v="0"/>
    <x v="13"/>
    <d v="1899-12-30T22:00:00"/>
    <n v="5"/>
    <s v="février"/>
    <n v="22"/>
  </r>
  <r>
    <x v="0"/>
    <x v="14"/>
    <d v="1899-12-30T07:00:00"/>
    <n v="5"/>
    <s v="février"/>
    <n v="7"/>
  </r>
  <r>
    <x v="0"/>
    <x v="14"/>
    <d v="1899-12-30T08:00:00"/>
    <n v="8"/>
    <s v="février"/>
    <n v="8"/>
  </r>
  <r>
    <x v="0"/>
    <x v="14"/>
    <d v="1899-12-30T09:00:00"/>
    <n v="18"/>
    <s v="février"/>
    <n v="9"/>
  </r>
  <r>
    <x v="0"/>
    <x v="14"/>
    <d v="1899-12-30T10:00:00"/>
    <n v="25"/>
    <s v="février"/>
    <n v="10"/>
  </r>
  <r>
    <x v="0"/>
    <x v="14"/>
    <d v="1899-12-30T11:00:00"/>
    <n v="32"/>
    <s v="février"/>
    <n v="11"/>
  </r>
  <r>
    <x v="0"/>
    <x v="14"/>
    <d v="1899-12-30T12:00:00"/>
    <n v="28"/>
    <s v="février"/>
    <n v="12"/>
  </r>
  <r>
    <x v="0"/>
    <x v="14"/>
    <d v="1899-12-30T13:00:00"/>
    <n v="33"/>
    <s v="février"/>
    <n v="13"/>
  </r>
  <r>
    <x v="0"/>
    <x v="14"/>
    <d v="1899-12-30T14:00:00"/>
    <n v="28"/>
    <s v="février"/>
    <n v="14"/>
  </r>
  <r>
    <x v="0"/>
    <x v="14"/>
    <d v="1899-12-30T15:00:00"/>
    <n v="20"/>
    <s v="février"/>
    <n v="15"/>
  </r>
  <r>
    <x v="0"/>
    <x v="14"/>
    <d v="1899-12-30T16:00:00"/>
    <n v="23"/>
    <s v="février"/>
    <n v="16"/>
  </r>
  <r>
    <x v="0"/>
    <x v="14"/>
    <d v="1899-12-30T17:00:00"/>
    <n v="23"/>
    <s v="février"/>
    <n v="17"/>
  </r>
  <r>
    <x v="0"/>
    <x v="14"/>
    <d v="1899-12-30T18:00:00"/>
    <n v="13"/>
    <s v="février"/>
    <n v="18"/>
  </r>
  <r>
    <x v="0"/>
    <x v="14"/>
    <d v="1899-12-30T19:00:00"/>
    <n v="10"/>
    <s v="février"/>
    <n v="19"/>
  </r>
  <r>
    <x v="0"/>
    <x v="14"/>
    <d v="1899-12-30T20:00:00"/>
    <n v="7"/>
    <s v="février"/>
    <n v="20"/>
  </r>
  <r>
    <x v="0"/>
    <x v="14"/>
    <d v="1899-12-30T21:00:00"/>
    <n v="4"/>
    <s v="février"/>
    <n v="21"/>
  </r>
  <r>
    <x v="0"/>
    <x v="14"/>
    <d v="1899-12-30T22:00:00"/>
    <n v="4"/>
    <s v="février"/>
    <n v="22"/>
  </r>
  <r>
    <x v="0"/>
    <x v="15"/>
    <d v="1899-12-30T00:00:00"/>
    <n v="2"/>
    <s v="février"/>
    <n v="24"/>
  </r>
  <r>
    <x v="0"/>
    <x v="15"/>
    <d v="1899-12-30T01:00:00"/>
    <n v="1"/>
    <s v="février"/>
    <n v="1"/>
  </r>
  <r>
    <x v="0"/>
    <x v="15"/>
    <d v="1899-12-30T02:00:00"/>
    <n v="1"/>
    <s v="février"/>
    <n v="2"/>
  </r>
  <r>
    <x v="0"/>
    <x v="15"/>
    <d v="1899-12-30T03:00:00"/>
    <n v="0"/>
    <s v="février"/>
    <n v="3"/>
  </r>
  <r>
    <x v="0"/>
    <x v="15"/>
    <d v="1899-12-30T04:00:00"/>
    <n v="1"/>
    <s v="février"/>
    <n v="4"/>
  </r>
  <r>
    <x v="0"/>
    <x v="15"/>
    <d v="1899-12-30T05:00:00"/>
    <n v="0"/>
    <s v="février"/>
    <e v="#N/A"/>
  </r>
  <r>
    <x v="0"/>
    <x v="15"/>
    <d v="1899-12-30T06:00:00"/>
    <n v="7"/>
    <s v="février"/>
    <n v="6"/>
  </r>
  <r>
    <x v="0"/>
    <x v="15"/>
    <d v="1899-12-30T07:00:00"/>
    <n v="21"/>
    <s v="février"/>
    <n v="7"/>
  </r>
  <r>
    <x v="0"/>
    <x v="15"/>
    <d v="1899-12-30T08:00:00"/>
    <n v="80"/>
    <s v="février"/>
    <n v="8"/>
  </r>
  <r>
    <x v="0"/>
    <x v="15"/>
    <d v="1899-12-30T09:00:00"/>
    <n v="95"/>
    <s v="février"/>
    <n v="9"/>
  </r>
  <r>
    <x v="0"/>
    <x v="15"/>
    <d v="1899-12-30T10:00:00"/>
    <n v="88"/>
    <s v="février"/>
    <n v="10"/>
  </r>
  <r>
    <x v="0"/>
    <x v="15"/>
    <d v="1899-12-30T11:00:00"/>
    <n v="70"/>
    <s v="février"/>
    <n v="11"/>
  </r>
  <r>
    <x v="0"/>
    <x v="15"/>
    <d v="1899-12-30T12:00:00"/>
    <n v="58"/>
    <s v="février"/>
    <n v="12"/>
  </r>
  <r>
    <x v="0"/>
    <x v="15"/>
    <d v="1899-12-30T13:00:00"/>
    <n v="69"/>
    <s v="février"/>
    <n v="13"/>
  </r>
  <r>
    <x v="0"/>
    <x v="15"/>
    <d v="1899-12-30T14:00:00"/>
    <n v="60"/>
    <s v="février"/>
    <n v="14"/>
  </r>
  <r>
    <x v="0"/>
    <x v="15"/>
    <d v="1899-12-30T15:00:00"/>
    <n v="50"/>
    <s v="février"/>
    <n v="15"/>
  </r>
  <r>
    <x v="0"/>
    <x v="15"/>
    <d v="1899-12-30T16:00:00"/>
    <n v="51"/>
    <s v="février"/>
    <n v="16"/>
  </r>
  <r>
    <x v="0"/>
    <x v="15"/>
    <d v="1899-12-30T17:00:00"/>
    <n v="38"/>
    <s v="février"/>
    <n v="17"/>
  </r>
  <r>
    <x v="0"/>
    <x v="15"/>
    <d v="1899-12-30T18:00:00"/>
    <n v="19"/>
    <s v="février"/>
    <n v="18"/>
  </r>
  <r>
    <x v="0"/>
    <x v="15"/>
    <d v="1899-12-30T19:00:00"/>
    <n v="12"/>
    <s v="février"/>
    <n v="19"/>
  </r>
  <r>
    <x v="0"/>
    <x v="15"/>
    <d v="1899-12-30T20:00:00"/>
    <n v="10"/>
    <s v="février"/>
    <n v="20"/>
  </r>
  <r>
    <x v="0"/>
    <x v="15"/>
    <d v="1899-12-30T21:00:00"/>
    <n v="6"/>
    <s v="février"/>
    <n v="21"/>
  </r>
  <r>
    <x v="0"/>
    <x v="15"/>
    <d v="1899-12-30T22:00:00"/>
    <n v="5"/>
    <s v="février"/>
    <n v="22"/>
  </r>
  <r>
    <x v="0"/>
    <x v="15"/>
    <d v="1899-12-30T23:00:00"/>
    <n v="3"/>
    <s v="février"/>
    <n v="23"/>
  </r>
  <r>
    <x v="0"/>
    <x v="16"/>
    <d v="1899-12-30T00:00:00"/>
    <n v="2"/>
    <s v="février"/>
    <n v="24"/>
  </r>
  <r>
    <x v="0"/>
    <x v="16"/>
    <d v="1899-12-30T01:00:00"/>
    <n v="0"/>
    <s v="février"/>
    <n v="1"/>
  </r>
  <r>
    <x v="0"/>
    <x v="16"/>
    <d v="1899-12-30T02:00:00"/>
    <n v="1"/>
    <s v="février"/>
    <n v="2"/>
  </r>
  <r>
    <x v="0"/>
    <x v="16"/>
    <d v="1899-12-30T03:00:00"/>
    <n v="0"/>
    <s v="février"/>
    <n v="3"/>
  </r>
  <r>
    <x v="0"/>
    <x v="16"/>
    <d v="1899-12-30T04:00:00"/>
    <n v="1"/>
    <s v="février"/>
    <n v="4"/>
  </r>
  <r>
    <x v="0"/>
    <x v="16"/>
    <d v="1899-12-30T05:00:00"/>
    <n v="0"/>
    <s v="février"/>
    <e v="#N/A"/>
  </r>
  <r>
    <x v="0"/>
    <x v="16"/>
    <d v="1899-12-30T06:00:00"/>
    <n v="4"/>
    <s v="février"/>
    <n v="6"/>
  </r>
  <r>
    <x v="0"/>
    <x v="16"/>
    <d v="1899-12-30T07:00:00"/>
    <n v="16"/>
    <s v="février"/>
    <n v="7"/>
  </r>
  <r>
    <x v="0"/>
    <x v="16"/>
    <d v="1899-12-30T08:00:00"/>
    <n v="46"/>
    <s v="février"/>
    <n v="8"/>
  </r>
  <r>
    <x v="0"/>
    <x v="16"/>
    <d v="1899-12-30T09:00:00"/>
    <n v="60"/>
    <s v="février"/>
    <n v="9"/>
  </r>
  <r>
    <x v="0"/>
    <x v="16"/>
    <d v="1899-12-30T10:00:00"/>
    <n v="63"/>
    <s v="février"/>
    <n v="10"/>
  </r>
  <r>
    <x v="0"/>
    <x v="16"/>
    <d v="1899-12-30T11:00:00"/>
    <n v="59"/>
    <s v="février"/>
    <n v="11"/>
  </r>
  <r>
    <x v="0"/>
    <x v="16"/>
    <d v="1899-12-30T12:00:00"/>
    <n v="47"/>
    <s v="février"/>
    <n v="12"/>
  </r>
  <r>
    <x v="0"/>
    <x v="16"/>
    <d v="1899-12-30T13:00:00"/>
    <n v="52"/>
    <s v="février"/>
    <n v="13"/>
  </r>
  <r>
    <x v="0"/>
    <x v="16"/>
    <d v="1899-12-30T14:00:00"/>
    <n v="55"/>
    <s v="février"/>
    <n v="14"/>
  </r>
  <r>
    <x v="0"/>
    <x v="16"/>
    <d v="1899-12-30T15:00:00"/>
    <n v="50"/>
    <s v="février"/>
    <n v="15"/>
  </r>
  <r>
    <x v="0"/>
    <x v="16"/>
    <d v="1899-12-30T16:00:00"/>
    <n v="47"/>
    <s v="février"/>
    <n v="16"/>
  </r>
  <r>
    <x v="0"/>
    <x v="16"/>
    <d v="1899-12-30T17:00:00"/>
    <n v="36"/>
    <s v="février"/>
    <n v="17"/>
  </r>
  <r>
    <x v="0"/>
    <x v="16"/>
    <d v="1899-12-30T18:00:00"/>
    <n v="18"/>
    <s v="février"/>
    <n v="18"/>
  </r>
  <r>
    <x v="0"/>
    <x v="16"/>
    <d v="1899-12-30T19:00:00"/>
    <n v="15"/>
    <s v="février"/>
    <n v="19"/>
  </r>
  <r>
    <x v="0"/>
    <x v="16"/>
    <d v="1899-12-30T20:00:00"/>
    <n v="12"/>
    <s v="février"/>
    <n v="20"/>
  </r>
  <r>
    <x v="0"/>
    <x v="16"/>
    <d v="1899-12-30T21:00:00"/>
    <n v="7"/>
    <s v="février"/>
    <n v="21"/>
  </r>
  <r>
    <x v="0"/>
    <x v="16"/>
    <d v="1899-12-30T22:00:00"/>
    <n v="7"/>
    <s v="février"/>
    <n v="22"/>
  </r>
  <r>
    <x v="0"/>
    <x v="16"/>
    <d v="1899-12-30T23:00:00"/>
    <n v="4"/>
    <s v="février"/>
    <n v="23"/>
  </r>
  <r>
    <x v="0"/>
    <x v="17"/>
    <d v="1899-12-30T00:00:00"/>
    <n v="0"/>
    <s v="février"/>
    <n v="24"/>
  </r>
  <r>
    <x v="0"/>
    <x v="17"/>
    <d v="1899-12-30T01:00:00"/>
    <n v="0"/>
    <s v="février"/>
    <n v="1"/>
  </r>
  <r>
    <x v="0"/>
    <x v="17"/>
    <d v="1899-12-30T02:00:00"/>
    <n v="0"/>
    <s v="février"/>
    <n v="2"/>
  </r>
  <r>
    <x v="0"/>
    <x v="17"/>
    <d v="1899-12-30T03:00:00"/>
    <n v="1"/>
    <s v="février"/>
    <n v="3"/>
  </r>
  <r>
    <x v="0"/>
    <x v="17"/>
    <d v="1899-12-30T04:00:00"/>
    <n v="1"/>
    <s v="février"/>
    <n v="4"/>
  </r>
  <r>
    <x v="0"/>
    <x v="17"/>
    <d v="1899-12-30T05:00:00"/>
    <n v="2"/>
    <s v="février"/>
    <e v="#N/A"/>
  </r>
  <r>
    <x v="0"/>
    <x v="17"/>
    <d v="1899-12-30T06:00:00"/>
    <n v="4"/>
    <s v="février"/>
    <n v="6"/>
  </r>
  <r>
    <x v="0"/>
    <x v="17"/>
    <d v="1899-12-30T07:00:00"/>
    <n v="15"/>
    <s v="février"/>
    <n v="7"/>
  </r>
  <r>
    <x v="0"/>
    <x v="17"/>
    <d v="1899-12-30T08:00:00"/>
    <n v="34"/>
    <s v="février"/>
    <n v="8"/>
  </r>
  <r>
    <x v="0"/>
    <x v="17"/>
    <d v="1899-12-30T09:00:00"/>
    <n v="55"/>
    <s v="février"/>
    <n v="9"/>
  </r>
  <r>
    <x v="0"/>
    <x v="17"/>
    <d v="1899-12-30T10:00:00"/>
    <n v="53"/>
    <s v="février"/>
    <n v="10"/>
  </r>
  <r>
    <x v="0"/>
    <x v="17"/>
    <d v="1899-12-30T11:00:00"/>
    <n v="56"/>
    <s v="février"/>
    <n v="11"/>
  </r>
  <r>
    <x v="0"/>
    <x v="17"/>
    <d v="1899-12-30T12:00:00"/>
    <n v="54"/>
    <s v="février"/>
    <n v="12"/>
  </r>
  <r>
    <x v="0"/>
    <x v="17"/>
    <d v="1899-12-30T13:00:00"/>
    <n v="59"/>
    <s v="février"/>
    <n v="13"/>
  </r>
  <r>
    <x v="0"/>
    <x v="17"/>
    <d v="1899-12-30T14:00:00"/>
    <n v="50"/>
    <s v="février"/>
    <n v="14"/>
  </r>
  <r>
    <x v="0"/>
    <x v="17"/>
    <d v="1899-12-30T15:00:00"/>
    <n v="54"/>
    <s v="février"/>
    <n v="15"/>
  </r>
  <r>
    <x v="0"/>
    <x v="17"/>
    <d v="1899-12-30T16:00:00"/>
    <n v="49"/>
    <s v="février"/>
    <n v="16"/>
  </r>
  <r>
    <x v="0"/>
    <x v="17"/>
    <d v="1899-12-30T17:00:00"/>
    <n v="33"/>
    <s v="février"/>
    <n v="17"/>
  </r>
  <r>
    <x v="0"/>
    <x v="17"/>
    <d v="1899-12-30T18:00:00"/>
    <n v="18"/>
    <s v="février"/>
    <n v="18"/>
  </r>
  <r>
    <x v="0"/>
    <x v="17"/>
    <d v="1899-12-30T19:00:00"/>
    <n v="14"/>
    <s v="février"/>
    <n v="19"/>
  </r>
  <r>
    <x v="0"/>
    <x v="17"/>
    <d v="1899-12-30T20:00:00"/>
    <n v="7"/>
    <s v="février"/>
    <n v="20"/>
  </r>
  <r>
    <x v="0"/>
    <x v="17"/>
    <d v="1899-12-30T21:00:00"/>
    <n v="4"/>
    <s v="février"/>
    <n v="21"/>
  </r>
  <r>
    <x v="0"/>
    <x v="17"/>
    <d v="1899-12-30T22:00:00"/>
    <n v="7"/>
    <s v="février"/>
    <n v="22"/>
  </r>
  <r>
    <x v="0"/>
    <x v="17"/>
    <d v="1899-12-30T23:00:00"/>
    <n v="4"/>
    <s v="février"/>
    <n v="23"/>
  </r>
  <r>
    <x v="0"/>
    <x v="18"/>
    <d v="1899-12-30T00:00:00"/>
    <n v="1"/>
    <s v="février"/>
    <n v="24"/>
  </r>
  <r>
    <x v="0"/>
    <x v="18"/>
    <d v="1899-12-30T01:00:00"/>
    <n v="1"/>
    <s v="février"/>
    <n v="1"/>
  </r>
  <r>
    <x v="0"/>
    <x v="18"/>
    <d v="1899-12-30T02:00:00"/>
    <n v="1"/>
    <s v="février"/>
    <n v="2"/>
  </r>
  <r>
    <x v="0"/>
    <x v="18"/>
    <d v="1899-12-30T03:00:00"/>
    <n v="1"/>
    <s v="février"/>
    <n v="3"/>
  </r>
  <r>
    <x v="0"/>
    <x v="18"/>
    <d v="1899-12-30T04:00:00"/>
    <n v="0"/>
    <s v="février"/>
    <n v="4"/>
  </r>
  <r>
    <x v="0"/>
    <x v="18"/>
    <d v="1899-12-30T05:00:00"/>
    <n v="1"/>
    <s v="février"/>
    <e v="#N/A"/>
  </r>
  <r>
    <x v="0"/>
    <x v="18"/>
    <d v="1899-12-30T06:00:00"/>
    <n v="3"/>
    <s v="février"/>
    <n v="6"/>
  </r>
  <r>
    <x v="0"/>
    <x v="18"/>
    <d v="1899-12-30T07:00:00"/>
    <n v="15"/>
    <s v="février"/>
    <n v="7"/>
  </r>
  <r>
    <x v="0"/>
    <x v="18"/>
    <d v="1899-12-30T08:00:00"/>
    <n v="39"/>
    <s v="février"/>
    <n v="8"/>
  </r>
  <r>
    <x v="0"/>
    <x v="18"/>
    <d v="1899-12-30T09:00:00"/>
    <n v="53"/>
    <s v="février"/>
    <n v="9"/>
  </r>
  <r>
    <x v="0"/>
    <x v="18"/>
    <d v="1899-12-30T10:00:00"/>
    <n v="48"/>
    <s v="février"/>
    <n v="10"/>
  </r>
  <r>
    <x v="0"/>
    <x v="18"/>
    <d v="1899-12-30T11:00:00"/>
    <n v="47"/>
    <s v="février"/>
    <n v="11"/>
  </r>
  <r>
    <x v="0"/>
    <x v="18"/>
    <d v="1899-12-30T12:00:00"/>
    <n v="44"/>
    <s v="février"/>
    <n v="12"/>
  </r>
  <r>
    <x v="0"/>
    <x v="18"/>
    <d v="1899-12-30T13:00:00"/>
    <n v="43"/>
    <s v="février"/>
    <n v="13"/>
  </r>
  <r>
    <x v="0"/>
    <x v="18"/>
    <d v="1899-12-30T14:00:00"/>
    <n v="51"/>
    <s v="février"/>
    <n v="14"/>
  </r>
  <r>
    <x v="0"/>
    <x v="18"/>
    <d v="1899-12-30T15:00:00"/>
    <n v="37"/>
    <s v="février"/>
    <n v="15"/>
  </r>
  <r>
    <x v="0"/>
    <x v="18"/>
    <d v="1899-12-30T16:00:00"/>
    <n v="41"/>
    <s v="février"/>
    <n v="16"/>
  </r>
  <r>
    <x v="0"/>
    <x v="18"/>
    <d v="1899-12-30T17:00:00"/>
    <n v="34"/>
    <s v="février"/>
    <n v="17"/>
  </r>
  <r>
    <x v="0"/>
    <x v="18"/>
    <d v="1899-12-30T18:00:00"/>
    <n v="23"/>
    <s v="février"/>
    <n v="18"/>
  </r>
  <r>
    <x v="0"/>
    <x v="18"/>
    <d v="1899-12-30T19:00:00"/>
    <n v="12"/>
    <s v="février"/>
    <n v="19"/>
  </r>
  <r>
    <x v="0"/>
    <x v="18"/>
    <d v="1899-12-30T20:00:00"/>
    <n v="15"/>
    <s v="février"/>
    <n v="20"/>
  </r>
  <r>
    <x v="0"/>
    <x v="18"/>
    <d v="1899-12-30T21:00:00"/>
    <n v="9"/>
    <s v="février"/>
    <n v="21"/>
  </r>
  <r>
    <x v="0"/>
    <x v="18"/>
    <d v="1899-12-30T22:00:00"/>
    <n v="7"/>
    <s v="février"/>
    <n v="22"/>
  </r>
  <r>
    <x v="0"/>
    <x v="18"/>
    <d v="1899-12-30T23:00:00"/>
    <n v="3"/>
    <s v="février"/>
    <n v="23"/>
  </r>
  <r>
    <x v="0"/>
    <x v="19"/>
    <d v="1899-12-30T00:00:00"/>
    <n v="1"/>
    <s v="février"/>
    <n v="24"/>
  </r>
  <r>
    <x v="0"/>
    <x v="19"/>
    <d v="1899-12-30T01:00:00"/>
    <n v="1"/>
    <s v="février"/>
    <n v="1"/>
  </r>
  <r>
    <x v="0"/>
    <x v="19"/>
    <d v="1899-12-30T02:00:00"/>
    <n v="0"/>
    <s v="février"/>
    <n v="2"/>
  </r>
  <r>
    <x v="0"/>
    <x v="19"/>
    <d v="1899-12-30T03:00:00"/>
    <n v="1"/>
    <s v="février"/>
    <n v="3"/>
  </r>
  <r>
    <x v="0"/>
    <x v="19"/>
    <d v="1899-12-30T04:00:00"/>
    <n v="1"/>
    <s v="février"/>
    <n v="4"/>
  </r>
  <r>
    <x v="0"/>
    <x v="19"/>
    <d v="1899-12-30T05:00:00"/>
    <n v="0"/>
    <s v="février"/>
    <e v="#N/A"/>
  </r>
  <r>
    <x v="0"/>
    <x v="19"/>
    <d v="1899-12-30T06:00:00"/>
    <n v="2"/>
    <s v="février"/>
    <n v="6"/>
  </r>
  <r>
    <x v="0"/>
    <x v="19"/>
    <d v="1899-12-30T07:00:00"/>
    <n v="10"/>
    <s v="février"/>
    <n v="7"/>
  </r>
  <r>
    <x v="0"/>
    <x v="19"/>
    <d v="1899-12-30T08:00:00"/>
    <n v="41"/>
    <s v="février"/>
    <n v="8"/>
  </r>
  <r>
    <x v="0"/>
    <x v="19"/>
    <d v="1899-12-30T09:00:00"/>
    <n v="56"/>
    <s v="février"/>
    <n v="9"/>
  </r>
  <r>
    <x v="0"/>
    <x v="19"/>
    <d v="1899-12-30T10:00:00"/>
    <n v="52"/>
    <s v="février"/>
    <n v="10"/>
  </r>
  <r>
    <x v="0"/>
    <x v="19"/>
    <d v="1899-12-30T11:00:00"/>
    <n v="51"/>
    <s v="février"/>
    <n v="11"/>
  </r>
  <r>
    <x v="0"/>
    <x v="19"/>
    <d v="1899-12-30T12:00:00"/>
    <n v="52"/>
    <s v="février"/>
    <n v="12"/>
  </r>
  <r>
    <x v="0"/>
    <x v="19"/>
    <d v="1899-12-30T13:00:00"/>
    <n v="54"/>
    <s v="février"/>
    <n v="13"/>
  </r>
  <r>
    <x v="0"/>
    <x v="19"/>
    <d v="1899-12-30T14:00:00"/>
    <n v="55"/>
    <s v="février"/>
    <n v="14"/>
  </r>
  <r>
    <x v="0"/>
    <x v="19"/>
    <d v="1899-12-30T15:00:00"/>
    <n v="47"/>
    <s v="février"/>
    <n v="15"/>
  </r>
  <r>
    <x v="0"/>
    <x v="19"/>
    <d v="1899-12-30T16:00:00"/>
    <n v="38"/>
    <s v="février"/>
    <n v="16"/>
  </r>
  <r>
    <x v="0"/>
    <x v="19"/>
    <d v="1899-12-30T17:00:00"/>
    <n v="33"/>
    <s v="février"/>
    <n v="17"/>
  </r>
  <r>
    <x v="0"/>
    <x v="19"/>
    <d v="1899-12-30T18:00:00"/>
    <n v="20"/>
    <s v="février"/>
    <n v="18"/>
  </r>
  <r>
    <x v="0"/>
    <x v="19"/>
    <d v="1899-12-30T19:00:00"/>
    <n v="13"/>
    <s v="février"/>
    <n v="19"/>
  </r>
  <r>
    <x v="0"/>
    <x v="19"/>
    <d v="1899-12-30T20:00:00"/>
    <n v="10"/>
    <s v="février"/>
    <n v="20"/>
  </r>
  <r>
    <x v="0"/>
    <x v="19"/>
    <d v="1899-12-30T21:00:00"/>
    <n v="9"/>
    <s v="février"/>
    <n v="21"/>
  </r>
  <r>
    <x v="0"/>
    <x v="19"/>
    <d v="1899-12-30T22:00:00"/>
    <n v="7"/>
    <s v="février"/>
    <n v="22"/>
  </r>
  <r>
    <x v="0"/>
    <x v="19"/>
    <d v="1899-12-30T23:00:00"/>
    <n v="4"/>
    <s v="février"/>
    <n v="23"/>
  </r>
  <r>
    <x v="0"/>
    <x v="20"/>
    <d v="1899-12-30T00:00:00"/>
    <n v="2"/>
    <s v="février"/>
    <n v="24"/>
  </r>
  <r>
    <x v="0"/>
    <x v="20"/>
    <d v="1899-12-30T01:00:00"/>
    <n v="2"/>
    <s v="février"/>
    <n v="1"/>
  </r>
  <r>
    <x v="0"/>
    <x v="20"/>
    <d v="1899-12-30T02:00:00"/>
    <n v="2"/>
    <s v="février"/>
    <n v="2"/>
  </r>
  <r>
    <x v="0"/>
    <x v="20"/>
    <d v="1899-12-30T03:00:00"/>
    <n v="0"/>
    <s v="février"/>
    <n v="3"/>
  </r>
  <r>
    <x v="0"/>
    <x v="20"/>
    <d v="1899-12-30T04:00:00"/>
    <n v="2"/>
    <s v="février"/>
    <n v="4"/>
  </r>
  <r>
    <x v="0"/>
    <x v="20"/>
    <d v="1899-12-30T05:00:00"/>
    <n v="1"/>
    <s v="février"/>
    <e v="#N/A"/>
  </r>
  <r>
    <x v="0"/>
    <x v="20"/>
    <d v="1899-12-30T06:00:00"/>
    <n v="2"/>
    <s v="février"/>
    <n v="6"/>
  </r>
  <r>
    <x v="0"/>
    <x v="20"/>
    <d v="1899-12-30T07:00:00"/>
    <n v="4"/>
    <s v="février"/>
    <n v="7"/>
  </r>
  <r>
    <x v="0"/>
    <x v="20"/>
    <d v="1899-12-30T08:00:00"/>
    <n v="17"/>
    <s v="février"/>
    <n v="8"/>
  </r>
  <r>
    <x v="0"/>
    <x v="20"/>
    <d v="1899-12-30T09:00:00"/>
    <n v="27"/>
    <s v="février"/>
    <n v="9"/>
  </r>
  <r>
    <x v="0"/>
    <x v="20"/>
    <d v="1899-12-30T10:00:00"/>
    <n v="34"/>
    <s v="février"/>
    <n v="10"/>
  </r>
  <r>
    <x v="0"/>
    <x v="20"/>
    <d v="1899-12-30T11:00:00"/>
    <n v="38"/>
    <s v="février"/>
    <n v="11"/>
  </r>
  <r>
    <x v="0"/>
    <x v="20"/>
    <d v="1899-12-30T12:00:00"/>
    <n v="35"/>
    <s v="février"/>
    <n v="12"/>
  </r>
  <r>
    <x v="0"/>
    <x v="20"/>
    <d v="1899-12-30T13:00:00"/>
    <n v="30"/>
    <s v="février"/>
    <n v="13"/>
  </r>
  <r>
    <x v="0"/>
    <x v="20"/>
    <d v="1899-12-30T14:00:00"/>
    <n v="31"/>
    <s v="février"/>
    <n v="14"/>
  </r>
  <r>
    <x v="0"/>
    <x v="20"/>
    <d v="1899-12-30T15:00:00"/>
    <n v="26"/>
    <s v="février"/>
    <n v="15"/>
  </r>
  <r>
    <x v="0"/>
    <x v="20"/>
    <d v="1899-12-30T16:00:00"/>
    <n v="24"/>
    <s v="février"/>
    <n v="16"/>
  </r>
  <r>
    <x v="0"/>
    <x v="20"/>
    <d v="1899-12-30T17:00:00"/>
    <n v="21"/>
    <s v="février"/>
    <n v="17"/>
  </r>
  <r>
    <x v="0"/>
    <x v="20"/>
    <d v="1899-12-30T18:00:00"/>
    <n v="19"/>
    <s v="février"/>
    <n v="18"/>
  </r>
  <r>
    <x v="0"/>
    <x v="20"/>
    <d v="1899-12-30T19:00:00"/>
    <n v="13"/>
    <s v="février"/>
    <n v="19"/>
  </r>
  <r>
    <x v="0"/>
    <x v="20"/>
    <d v="1899-12-30T20:00:00"/>
    <n v="12"/>
    <s v="février"/>
    <n v="20"/>
  </r>
  <r>
    <x v="0"/>
    <x v="20"/>
    <d v="1899-12-30T21:00:00"/>
    <n v="9"/>
    <s v="février"/>
    <n v="21"/>
  </r>
  <r>
    <x v="0"/>
    <x v="20"/>
    <d v="1899-12-30T22:00:00"/>
    <n v="7"/>
    <s v="février"/>
    <n v="22"/>
  </r>
  <r>
    <x v="0"/>
    <x v="20"/>
    <d v="1899-12-30T23:00:00"/>
    <n v="3"/>
    <s v="février"/>
    <n v="23"/>
  </r>
  <r>
    <x v="0"/>
    <x v="21"/>
    <d v="1899-12-30T00:00:00"/>
    <n v="2"/>
    <s v="février"/>
    <n v="24"/>
  </r>
  <r>
    <x v="0"/>
    <x v="21"/>
    <d v="1899-12-30T01:00:00"/>
    <n v="2"/>
    <s v="février"/>
    <n v="1"/>
  </r>
  <r>
    <x v="0"/>
    <x v="21"/>
    <d v="1899-12-30T02:00:00"/>
    <n v="2"/>
    <s v="février"/>
    <n v="2"/>
  </r>
  <r>
    <x v="0"/>
    <x v="21"/>
    <d v="1899-12-30T03:00:00"/>
    <n v="0"/>
    <s v="février"/>
    <n v="3"/>
  </r>
  <r>
    <x v="0"/>
    <x v="21"/>
    <d v="1899-12-30T04:00:00"/>
    <n v="2"/>
    <s v="février"/>
    <n v="4"/>
  </r>
  <r>
    <x v="0"/>
    <x v="21"/>
    <d v="1899-12-30T05:00:00"/>
    <n v="0"/>
    <s v="février"/>
    <e v="#N/A"/>
  </r>
  <r>
    <x v="0"/>
    <x v="21"/>
    <d v="1899-12-30T06:00:00"/>
    <n v="1"/>
    <s v="février"/>
    <n v="6"/>
  </r>
  <r>
    <x v="0"/>
    <x v="21"/>
    <d v="1899-12-30T07:00:00"/>
    <n v="6"/>
    <s v="février"/>
    <n v="7"/>
  </r>
  <r>
    <x v="0"/>
    <x v="21"/>
    <d v="1899-12-30T08:00:00"/>
    <n v="8"/>
    <s v="février"/>
    <n v="8"/>
  </r>
  <r>
    <x v="0"/>
    <x v="21"/>
    <d v="1899-12-30T09:00:00"/>
    <n v="15"/>
    <s v="février"/>
    <n v="9"/>
  </r>
  <r>
    <x v="0"/>
    <x v="21"/>
    <d v="1899-12-30T10:00:00"/>
    <n v="21"/>
    <s v="février"/>
    <n v="10"/>
  </r>
  <r>
    <x v="0"/>
    <x v="21"/>
    <d v="1899-12-30T11:00:00"/>
    <n v="27"/>
    <s v="février"/>
    <n v="11"/>
  </r>
  <r>
    <x v="0"/>
    <x v="21"/>
    <d v="1899-12-30T12:00:00"/>
    <n v="27"/>
    <s v="février"/>
    <n v="12"/>
  </r>
  <r>
    <x v="0"/>
    <x v="21"/>
    <d v="1899-12-30T13:00:00"/>
    <n v="33"/>
    <s v="février"/>
    <n v="13"/>
  </r>
  <r>
    <x v="0"/>
    <x v="21"/>
    <d v="1899-12-30T14:00:00"/>
    <n v="28"/>
    <s v="février"/>
    <n v="14"/>
  </r>
  <r>
    <x v="0"/>
    <x v="21"/>
    <d v="1899-12-30T15:00:00"/>
    <n v="21"/>
    <s v="février"/>
    <n v="15"/>
  </r>
  <r>
    <x v="0"/>
    <x v="21"/>
    <d v="1899-12-30T16:00:00"/>
    <n v="21"/>
    <s v="février"/>
    <n v="16"/>
  </r>
  <r>
    <x v="0"/>
    <x v="21"/>
    <d v="1899-12-30T17:00:00"/>
    <n v="24"/>
    <s v="février"/>
    <n v="17"/>
  </r>
  <r>
    <x v="0"/>
    <x v="21"/>
    <d v="1899-12-30T18:00:00"/>
    <n v="14"/>
    <s v="février"/>
    <n v="18"/>
  </r>
  <r>
    <x v="0"/>
    <x v="21"/>
    <d v="1899-12-30T19:00:00"/>
    <n v="9"/>
    <s v="février"/>
    <n v="19"/>
  </r>
  <r>
    <x v="0"/>
    <x v="21"/>
    <d v="1899-12-30T20:00:00"/>
    <n v="7"/>
    <s v="février"/>
    <n v="20"/>
  </r>
  <r>
    <x v="0"/>
    <x v="21"/>
    <d v="1899-12-30T21:00:00"/>
    <n v="6"/>
    <s v="février"/>
    <n v="21"/>
  </r>
  <r>
    <x v="0"/>
    <x v="21"/>
    <d v="1899-12-30T22:00:00"/>
    <n v="2"/>
    <s v="février"/>
    <n v="22"/>
  </r>
  <r>
    <x v="0"/>
    <x v="21"/>
    <d v="1899-12-30T23:00:00"/>
    <n v="4"/>
    <s v="février"/>
    <n v="23"/>
  </r>
  <r>
    <x v="0"/>
    <x v="22"/>
    <d v="1899-12-30T00:00:00"/>
    <n v="1"/>
    <s v="février"/>
    <n v="24"/>
  </r>
  <r>
    <x v="0"/>
    <x v="22"/>
    <d v="1899-12-30T01:00:00"/>
    <n v="2"/>
    <s v="février"/>
    <n v="1"/>
  </r>
  <r>
    <x v="0"/>
    <x v="22"/>
    <d v="1899-12-30T02:00:00"/>
    <n v="0"/>
    <s v="février"/>
    <n v="2"/>
  </r>
  <r>
    <x v="0"/>
    <x v="22"/>
    <d v="1899-12-30T03:00:00"/>
    <n v="0"/>
    <s v="février"/>
    <n v="3"/>
  </r>
  <r>
    <x v="0"/>
    <x v="22"/>
    <d v="1899-12-30T04:00:00"/>
    <n v="0"/>
    <s v="février"/>
    <n v="4"/>
  </r>
  <r>
    <x v="0"/>
    <x v="22"/>
    <d v="1899-12-30T05:00:00"/>
    <n v="2"/>
    <s v="février"/>
    <e v="#N/A"/>
  </r>
  <r>
    <x v="0"/>
    <x v="22"/>
    <d v="1899-12-30T06:00:00"/>
    <n v="8"/>
    <s v="février"/>
    <n v="6"/>
  </r>
  <r>
    <x v="0"/>
    <x v="22"/>
    <d v="1899-12-30T07:00:00"/>
    <n v="20"/>
    <s v="février"/>
    <n v="7"/>
  </r>
  <r>
    <x v="0"/>
    <x v="22"/>
    <d v="1899-12-30T08:00:00"/>
    <n v="74"/>
    <s v="février"/>
    <n v="8"/>
  </r>
  <r>
    <x v="0"/>
    <x v="22"/>
    <d v="1899-12-30T09:00:00"/>
    <n v="90"/>
    <s v="février"/>
    <n v="9"/>
  </r>
  <r>
    <x v="0"/>
    <x v="22"/>
    <d v="1899-12-30T10:00:00"/>
    <n v="88"/>
    <s v="février"/>
    <n v="10"/>
  </r>
  <r>
    <x v="0"/>
    <x v="22"/>
    <d v="1899-12-30T11:00:00"/>
    <n v="65"/>
    <s v="février"/>
    <n v="11"/>
  </r>
  <r>
    <x v="0"/>
    <x v="22"/>
    <d v="1899-12-30T12:00:00"/>
    <n v="55"/>
    <s v="février"/>
    <n v="12"/>
  </r>
  <r>
    <x v="0"/>
    <x v="22"/>
    <d v="1899-12-30T13:00:00"/>
    <n v="68"/>
    <s v="février"/>
    <n v="13"/>
  </r>
  <r>
    <x v="0"/>
    <x v="22"/>
    <d v="1899-12-30T14:00:00"/>
    <n v="56"/>
    <s v="février"/>
    <n v="14"/>
  </r>
  <r>
    <x v="0"/>
    <x v="22"/>
    <d v="1899-12-30T15:00:00"/>
    <n v="48"/>
    <s v="février"/>
    <n v="15"/>
  </r>
  <r>
    <x v="0"/>
    <x v="22"/>
    <d v="1899-12-30T16:00:00"/>
    <n v="51"/>
    <s v="février"/>
    <n v="16"/>
  </r>
  <r>
    <x v="0"/>
    <x v="22"/>
    <d v="1899-12-30T17:00:00"/>
    <n v="37"/>
    <s v="février"/>
    <n v="17"/>
  </r>
  <r>
    <x v="0"/>
    <x v="22"/>
    <d v="1899-12-30T18:00:00"/>
    <n v="19"/>
    <s v="février"/>
    <n v="18"/>
  </r>
  <r>
    <x v="0"/>
    <x v="22"/>
    <d v="1899-12-30T19:00:00"/>
    <n v="12"/>
    <s v="février"/>
    <n v="19"/>
  </r>
  <r>
    <x v="0"/>
    <x v="22"/>
    <d v="1899-12-30T20:00:00"/>
    <n v="11"/>
    <s v="février"/>
    <n v="20"/>
  </r>
  <r>
    <x v="0"/>
    <x v="22"/>
    <d v="1899-12-30T21:00:00"/>
    <n v="5"/>
    <s v="février"/>
    <n v="21"/>
  </r>
  <r>
    <x v="0"/>
    <x v="22"/>
    <d v="1899-12-30T22:00:00"/>
    <n v="6"/>
    <s v="février"/>
    <n v="22"/>
  </r>
  <r>
    <x v="0"/>
    <x v="22"/>
    <d v="1899-12-30T23:00:00"/>
    <n v="2"/>
    <s v="février"/>
    <n v="23"/>
  </r>
  <r>
    <x v="0"/>
    <x v="23"/>
    <d v="1899-12-30T00:00:00"/>
    <n v="1"/>
    <s v="février"/>
    <n v="24"/>
  </r>
  <r>
    <x v="0"/>
    <x v="23"/>
    <d v="1899-12-30T01:00:00"/>
    <n v="1"/>
    <s v="février"/>
    <n v="1"/>
  </r>
  <r>
    <x v="0"/>
    <x v="23"/>
    <d v="1899-12-30T02:00:00"/>
    <n v="0"/>
    <s v="février"/>
    <n v="2"/>
  </r>
  <r>
    <x v="0"/>
    <x v="23"/>
    <d v="1899-12-30T03:00:00"/>
    <n v="0"/>
    <s v="février"/>
    <n v="3"/>
  </r>
  <r>
    <x v="0"/>
    <x v="23"/>
    <d v="1899-12-30T04:00:00"/>
    <n v="1"/>
    <s v="février"/>
    <n v="4"/>
  </r>
  <r>
    <x v="0"/>
    <x v="23"/>
    <d v="1899-12-30T05:00:00"/>
    <n v="1"/>
    <s v="février"/>
    <e v="#N/A"/>
  </r>
  <r>
    <x v="0"/>
    <x v="23"/>
    <d v="1899-12-30T06:00:00"/>
    <n v="4"/>
    <s v="février"/>
    <n v="6"/>
  </r>
  <r>
    <x v="0"/>
    <x v="23"/>
    <d v="1899-12-30T07:00:00"/>
    <n v="14"/>
    <s v="février"/>
    <n v="7"/>
  </r>
  <r>
    <x v="0"/>
    <x v="23"/>
    <d v="1899-12-30T08:00:00"/>
    <n v="44"/>
    <s v="février"/>
    <n v="8"/>
  </r>
  <r>
    <x v="0"/>
    <x v="23"/>
    <d v="1899-12-30T09:00:00"/>
    <n v="57"/>
    <s v="février"/>
    <n v="9"/>
  </r>
  <r>
    <x v="0"/>
    <x v="23"/>
    <d v="1899-12-30T10:00:00"/>
    <n v="59"/>
    <s v="février"/>
    <n v="10"/>
  </r>
  <r>
    <x v="0"/>
    <x v="23"/>
    <d v="1899-12-30T11:00:00"/>
    <n v="57"/>
    <s v="février"/>
    <n v="11"/>
  </r>
  <r>
    <x v="0"/>
    <x v="23"/>
    <d v="1899-12-30T12:00:00"/>
    <n v="44"/>
    <s v="février"/>
    <n v="12"/>
  </r>
  <r>
    <x v="0"/>
    <x v="23"/>
    <d v="1899-12-30T13:00:00"/>
    <n v="49"/>
    <s v="février"/>
    <n v="13"/>
  </r>
  <r>
    <x v="0"/>
    <x v="23"/>
    <d v="1899-12-30T14:00:00"/>
    <n v="54"/>
    <s v="février"/>
    <n v="14"/>
  </r>
  <r>
    <x v="0"/>
    <x v="23"/>
    <d v="1899-12-30T15:00:00"/>
    <n v="49"/>
    <s v="février"/>
    <n v="15"/>
  </r>
  <r>
    <x v="0"/>
    <x v="23"/>
    <d v="1899-12-30T16:00:00"/>
    <n v="43"/>
    <s v="février"/>
    <n v="16"/>
  </r>
  <r>
    <x v="0"/>
    <x v="23"/>
    <d v="1899-12-30T17:00:00"/>
    <n v="36"/>
    <s v="février"/>
    <n v="17"/>
  </r>
  <r>
    <x v="0"/>
    <x v="23"/>
    <d v="1899-12-30T18:00:00"/>
    <n v="20"/>
    <s v="février"/>
    <n v="18"/>
  </r>
  <r>
    <x v="0"/>
    <x v="23"/>
    <d v="1899-12-30T19:00:00"/>
    <n v="17"/>
    <s v="février"/>
    <n v="19"/>
  </r>
  <r>
    <x v="0"/>
    <x v="23"/>
    <d v="1899-12-30T20:00:00"/>
    <n v="11"/>
    <s v="février"/>
    <n v="20"/>
  </r>
  <r>
    <x v="0"/>
    <x v="23"/>
    <d v="1899-12-30T21:00:00"/>
    <n v="6"/>
    <s v="février"/>
    <n v="21"/>
  </r>
  <r>
    <x v="0"/>
    <x v="23"/>
    <d v="1899-12-30T22:00:00"/>
    <n v="7"/>
    <s v="février"/>
    <n v="22"/>
  </r>
  <r>
    <x v="0"/>
    <x v="23"/>
    <d v="1899-12-30T23:00:00"/>
    <n v="3"/>
    <s v="février"/>
    <n v="23"/>
  </r>
  <r>
    <x v="0"/>
    <x v="24"/>
    <d v="1899-12-30T00:00:00"/>
    <n v="2"/>
    <s v="février"/>
    <n v="24"/>
  </r>
  <r>
    <x v="0"/>
    <x v="24"/>
    <d v="1899-12-30T01:00:00"/>
    <n v="0"/>
    <s v="février"/>
    <n v="1"/>
  </r>
  <r>
    <x v="0"/>
    <x v="24"/>
    <d v="1899-12-30T02:00:00"/>
    <n v="0"/>
    <s v="février"/>
    <n v="2"/>
  </r>
  <r>
    <x v="0"/>
    <x v="24"/>
    <d v="1899-12-30T03:00:00"/>
    <n v="0"/>
    <s v="février"/>
    <n v="3"/>
  </r>
  <r>
    <x v="0"/>
    <x v="24"/>
    <d v="1899-12-30T04:00:00"/>
    <n v="0"/>
    <s v="février"/>
    <n v="4"/>
  </r>
  <r>
    <x v="0"/>
    <x v="24"/>
    <d v="1899-12-30T05:00:00"/>
    <n v="2"/>
    <s v="février"/>
    <e v="#N/A"/>
  </r>
  <r>
    <x v="0"/>
    <x v="24"/>
    <d v="1899-12-30T06:00:00"/>
    <n v="5"/>
    <s v="février"/>
    <n v="6"/>
  </r>
  <r>
    <x v="0"/>
    <x v="24"/>
    <d v="1899-12-30T07:00:00"/>
    <n v="16"/>
    <s v="février"/>
    <n v="7"/>
  </r>
  <r>
    <x v="0"/>
    <x v="24"/>
    <d v="1899-12-30T08:00:00"/>
    <n v="34"/>
    <s v="février"/>
    <n v="8"/>
  </r>
  <r>
    <x v="0"/>
    <x v="24"/>
    <d v="1899-12-30T09:00:00"/>
    <n v="55"/>
    <s v="février"/>
    <n v="9"/>
  </r>
  <r>
    <x v="0"/>
    <x v="24"/>
    <d v="1899-12-30T10:00:00"/>
    <n v="59"/>
    <s v="février"/>
    <n v="10"/>
  </r>
  <r>
    <x v="0"/>
    <x v="24"/>
    <d v="1899-12-30T11:00:00"/>
    <n v="55"/>
    <s v="février"/>
    <n v="11"/>
  </r>
  <r>
    <x v="0"/>
    <x v="24"/>
    <d v="1899-12-30T12:00:00"/>
    <n v="52"/>
    <s v="février"/>
    <n v="12"/>
  </r>
  <r>
    <x v="0"/>
    <x v="24"/>
    <d v="1899-12-30T13:00:00"/>
    <n v="52"/>
    <s v="février"/>
    <n v="13"/>
  </r>
  <r>
    <x v="0"/>
    <x v="24"/>
    <d v="1899-12-30T14:00:00"/>
    <n v="50"/>
    <s v="février"/>
    <n v="14"/>
  </r>
  <r>
    <x v="0"/>
    <x v="24"/>
    <d v="1899-12-30T15:00:00"/>
    <n v="47"/>
    <s v="février"/>
    <n v="15"/>
  </r>
  <r>
    <x v="0"/>
    <x v="24"/>
    <d v="1899-12-30T16:00:00"/>
    <n v="44"/>
    <s v="février"/>
    <n v="16"/>
  </r>
  <r>
    <x v="0"/>
    <x v="24"/>
    <d v="1899-12-30T17:00:00"/>
    <n v="31"/>
    <s v="février"/>
    <n v="17"/>
  </r>
  <r>
    <x v="0"/>
    <x v="24"/>
    <d v="1899-12-30T18:00:00"/>
    <n v="16"/>
    <s v="février"/>
    <n v="18"/>
  </r>
  <r>
    <x v="0"/>
    <x v="24"/>
    <d v="1899-12-30T19:00:00"/>
    <n v="12"/>
    <s v="février"/>
    <n v="19"/>
  </r>
  <r>
    <x v="0"/>
    <x v="24"/>
    <d v="1899-12-30T20:00:00"/>
    <n v="7"/>
    <s v="février"/>
    <n v="20"/>
  </r>
  <r>
    <x v="0"/>
    <x v="24"/>
    <d v="1899-12-30T21:00:00"/>
    <n v="5"/>
    <s v="février"/>
    <n v="21"/>
  </r>
  <r>
    <x v="0"/>
    <x v="24"/>
    <d v="1899-12-30T22:00:00"/>
    <n v="5"/>
    <s v="février"/>
    <n v="22"/>
  </r>
  <r>
    <x v="0"/>
    <x v="24"/>
    <d v="1899-12-30T23:00:00"/>
    <n v="4"/>
    <s v="février"/>
    <n v="23"/>
  </r>
  <r>
    <x v="0"/>
    <x v="25"/>
    <d v="1899-12-30T00:00:00"/>
    <n v="1"/>
    <s v="février"/>
    <n v="24"/>
  </r>
  <r>
    <x v="0"/>
    <x v="25"/>
    <d v="1899-12-30T01:00:00"/>
    <n v="1"/>
    <s v="février"/>
    <n v="1"/>
  </r>
  <r>
    <x v="0"/>
    <x v="25"/>
    <d v="1899-12-30T02:00:00"/>
    <n v="2"/>
    <s v="février"/>
    <n v="2"/>
  </r>
  <r>
    <x v="0"/>
    <x v="25"/>
    <d v="1899-12-30T03:00:00"/>
    <n v="0"/>
    <s v="février"/>
    <n v="3"/>
  </r>
  <r>
    <x v="0"/>
    <x v="25"/>
    <d v="1899-12-30T04:00:00"/>
    <n v="0"/>
    <s v="février"/>
    <n v="4"/>
  </r>
  <r>
    <x v="0"/>
    <x v="25"/>
    <d v="1899-12-30T05:00:00"/>
    <n v="1"/>
    <s v="février"/>
    <e v="#N/A"/>
  </r>
  <r>
    <x v="0"/>
    <x v="25"/>
    <d v="1899-12-30T06:00:00"/>
    <n v="3"/>
    <s v="février"/>
    <n v="6"/>
  </r>
  <r>
    <x v="0"/>
    <x v="25"/>
    <d v="1899-12-30T07:00:00"/>
    <n v="16"/>
    <s v="février"/>
    <n v="7"/>
  </r>
  <r>
    <x v="0"/>
    <x v="25"/>
    <d v="1899-12-30T08:00:00"/>
    <n v="40"/>
    <s v="février"/>
    <n v="8"/>
  </r>
  <r>
    <x v="0"/>
    <x v="25"/>
    <d v="1899-12-30T09:00:00"/>
    <n v="53"/>
    <s v="février"/>
    <n v="9"/>
  </r>
  <r>
    <x v="0"/>
    <x v="25"/>
    <d v="1899-12-30T10:00:00"/>
    <n v="48"/>
    <s v="février"/>
    <n v="10"/>
  </r>
  <r>
    <x v="0"/>
    <x v="25"/>
    <d v="1899-12-30T11:00:00"/>
    <n v="51"/>
    <s v="février"/>
    <n v="11"/>
  </r>
  <r>
    <x v="0"/>
    <x v="25"/>
    <d v="1899-12-30T12:00:00"/>
    <n v="43"/>
    <s v="février"/>
    <n v="12"/>
  </r>
  <r>
    <x v="0"/>
    <x v="25"/>
    <d v="1899-12-30T13:00:00"/>
    <n v="44"/>
    <s v="février"/>
    <n v="13"/>
  </r>
  <r>
    <x v="0"/>
    <x v="25"/>
    <d v="1899-12-30T14:00:00"/>
    <n v="49"/>
    <s v="février"/>
    <n v="14"/>
  </r>
  <r>
    <x v="0"/>
    <x v="25"/>
    <d v="1899-12-30T15:00:00"/>
    <n v="38"/>
    <s v="février"/>
    <n v="15"/>
  </r>
  <r>
    <x v="0"/>
    <x v="25"/>
    <d v="1899-12-30T16:00:00"/>
    <n v="37"/>
    <s v="février"/>
    <n v="16"/>
  </r>
  <r>
    <x v="0"/>
    <x v="25"/>
    <d v="1899-12-30T17:00:00"/>
    <n v="30"/>
    <s v="février"/>
    <n v="17"/>
  </r>
  <r>
    <x v="0"/>
    <x v="25"/>
    <d v="1899-12-30T18:00:00"/>
    <n v="21"/>
    <s v="février"/>
    <n v="18"/>
  </r>
  <r>
    <x v="0"/>
    <x v="25"/>
    <d v="1899-12-30T19:00:00"/>
    <n v="11"/>
    <s v="février"/>
    <n v="19"/>
  </r>
  <r>
    <x v="0"/>
    <x v="25"/>
    <d v="1899-12-30T20:00:00"/>
    <n v="13"/>
    <s v="février"/>
    <n v="20"/>
  </r>
  <r>
    <x v="0"/>
    <x v="25"/>
    <d v="1899-12-30T21:00:00"/>
    <n v="11"/>
    <s v="février"/>
    <n v="21"/>
  </r>
  <r>
    <x v="0"/>
    <x v="25"/>
    <d v="1899-12-30T22:00:00"/>
    <n v="7"/>
    <s v="février"/>
    <n v="22"/>
  </r>
  <r>
    <x v="0"/>
    <x v="25"/>
    <d v="1899-12-30T23:00:00"/>
    <n v="5"/>
    <s v="février"/>
    <n v="23"/>
  </r>
  <r>
    <x v="0"/>
    <x v="26"/>
    <d v="1899-12-30T00:00:00"/>
    <n v="1"/>
    <s v="février"/>
    <n v="24"/>
  </r>
  <r>
    <x v="0"/>
    <x v="26"/>
    <d v="1899-12-30T01:00:00"/>
    <n v="0"/>
    <s v="février"/>
    <n v="1"/>
  </r>
  <r>
    <x v="0"/>
    <x v="26"/>
    <d v="1899-12-30T02:00:00"/>
    <n v="1"/>
    <s v="février"/>
    <n v="2"/>
  </r>
  <r>
    <x v="0"/>
    <x v="26"/>
    <d v="1899-12-30T03:00:00"/>
    <n v="0"/>
    <s v="février"/>
    <n v="3"/>
  </r>
  <r>
    <x v="0"/>
    <x v="26"/>
    <d v="1899-12-30T04:00:00"/>
    <n v="1"/>
    <s v="février"/>
    <n v="4"/>
  </r>
  <r>
    <x v="0"/>
    <x v="26"/>
    <d v="1899-12-30T05:00:00"/>
    <n v="1"/>
    <s v="février"/>
    <e v="#N/A"/>
  </r>
  <r>
    <x v="0"/>
    <x v="26"/>
    <d v="1899-12-30T06:00:00"/>
    <n v="4"/>
    <s v="février"/>
    <n v="6"/>
  </r>
  <r>
    <x v="0"/>
    <x v="26"/>
    <d v="1899-12-30T07:00:00"/>
    <n v="10"/>
    <s v="février"/>
    <n v="7"/>
  </r>
  <r>
    <x v="0"/>
    <x v="26"/>
    <d v="1899-12-30T08:00:00"/>
    <n v="40"/>
    <s v="février"/>
    <n v="8"/>
  </r>
  <r>
    <x v="0"/>
    <x v="26"/>
    <d v="1899-12-30T09:00:00"/>
    <n v="53"/>
    <s v="février"/>
    <n v="9"/>
  </r>
  <r>
    <x v="0"/>
    <x v="26"/>
    <d v="1899-12-30T10:00:00"/>
    <n v="52"/>
    <s v="février"/>
    <n v="10"/>
  </r>
  <r>
    <x v="0"/>
    <x v="26"/>
    <d v="1899-12-30T11:00:00"/>
    <n v="48"/>
    <s v="février"/>
    <n v="11"/>
  </r>
  <r>
    <x v="0"/>
    <x v="26"/>
    <d v="1899-12-30T12:00:00"/>
    <n v="48"/>
    <s v="février"/>
    <n v="12"/>
  </r>
  <r>
    <x v="0"/>
    <x v="26"/>
    <d v="1899-12-30T13:00:00"/>
    <n v="51"/>
    <s v="février"/>
    <n v="13"/>
  </r>
  <r>
    <x v="0"/>
    <x v="26"/>
    <d v="1899-12-30T14:00:00"/>
    <n v="54"/>
    <s v="février"/>
    <n v="14"/>
  </r>
  <r>
    <x v="0"/>
    <x v="26"/>
    <d v="1899-12-30T15:00:00"/>
    <n v="47"/>
    <s v="février"/>
    <n v="15"/>
  </r>
  <r>
    <x v="0"/>
    <x v="26"/>
    <d v="1899-12-30T16:00:00"/>
    <n v="43"/>
    <s v="février"/>
    <n v="16"/>
  </r>
  <r>
    <x v="0"/>
    <x v="26"/>
    <d v="1899-12-30T17:00:00"/>
    <n v="32"/>
    <s v="février"/>
    <n v="17"/>
  </r>
  <r>
    <x v="0"/>
    <x v="26"/>
    <d v="1899-12-30T18:00:00"/>
    <n v="22"/>
    <s v="février"/>
    <n v="18"/>
  </r>
  <r>
    <x v="0"/>
    <x v="26"/>
    <d v="1899-12-30T19:00:00"/>
    <n v="14"/>
    <s v="février"/>
    <n v="19"/>
  </r>
  <r>
    <x v="0"/>
    <x v="26"/>
    <d v="1899-12-30T20:00:00"/>
    <n v="9"/>
    <s v="février"/>
    <n v="20"/>
  </r>
  <r>
    <x v="0"/>
    <x v="26"/>
    <d v="1899-12-30T21:00:00"/>
    <n v="9"/>
    <s v="février"/>
    <n v="21"/>
  </r>
  <r>
    <x v="0"/>
    <x v="26"/>
    <d v="1899-12-30T22:00:00"/>
    <n v="7"/>
    <s v="février"/>
    <n v="22"/>
  </r>
  <r>
    <x v="0"/>
    <x v="26"/>
    <d v="1899-12-30T23:00:00"/>
    <n v="4"/>
    <s v="février"/>
    <n v="23"/>
  </r>
  <r>
    <x v="0"/>
    <x v="27"/>
    <d v="1899-12-30T00:00:00"/>
    <n v="3"/>
    <s v="février"/>
    <n v="24"/>
  </r>
  <r>
    <x v="0"/>
    <x v="27"/>
    <d v="1899-12-30T01:00:00"/>
    <n v="1"/>
    <s v="février"/>
    <n v="1"/>
  </r>
  <r>
    <x v="0"/>
    <x v="27"/>
    <d v="1899-12-30T02:00:00"/>
    <n v="2"/>
    <s v="février"/>
    <n v="2"/>
  </r>
  <r>
    <x v="0"/>
    <x v="27"/>
    <d v="1899-12-30T03:00:00"/>
    <n v="0"/>
    <s v="février"/>
    <n v="3"/>
  </r>
  <r>
    <x v="0"/>
    <x v="27"/>
    <d v="1899-12-30T04:00:00"/>
    <n v="1"/>
    <s v="février"/>
    <n v="4"/>
  </r>
  <r>
    <x v="0"/>
    <x v="27"/>
    <d v="1899-12-30T05:00:00"/>
    <n v="2"/>
    <s v="février"/>
    <e v="#N/A"/>
  </r>
  <r>
    <x v="0"/>
    <x v="27"/>
    <d v="1899-12-30T06:00:00"/>
    <n v="2"/>
    <s v="février"/>
    <n v="6"/>
  </r>
  <r>
    <x v="0"/>
    <x v="27"/>
    <d v="1899-12-30T07:00:00"/>
    <n v="5"/>
    <s v="février"/>
    <n v="7"/>
  </r>
  <r>
    <x v="0"/>
    <x v="27"/>
    <d v="1899-12-30T08:00:00"/>
    <n v="17"/>
    <s v="février"/>
    <n v="8"/>
  </r>
  <r>
    <x v="0"/>
    <x v="27"/>
    <d v="1899-12-30T09:00:00"/>
    <n v="29"/>
    <s v="février"/>
    <n v="9"/>
  </r>
  <r>
    <x v="0"/>
    <x v="27"/>
    <d v="1899-12-30T10:00:00"/>
    <n v="32"/>
    <s v="février"/>
    <n v="10"/>
  </r>
  <r>
    <x v="0"/>
    <x v="27"/>
    <d v="1899-12-30T11:00:00"/>
    <n v="38"/>
    <s v="février"/>
    <n v="11"/>
  </r>
  <r>
    <x v="0"/>
    <x v="27"/>
    <d v="1899-12-30T12:00:00"/>
    <n v="32"/>
    <s v="février"/>
    <n v="12"/>
  </r>
  <r>
    <x v="0"/>
    <x v="27"/>
    <d v="1899-12-30T13:00:00"/>
    <n v="28"/>
    <s v="février"/>
    <n v="13"/>
  </r>
  <r>
    <x v="0"/>
    <x v="27"/>
    <d v="1899-12-30T14:00:00"/>
    <n v="32"/>
    <s v="février"/>
    <n v="14"/>
  </r>
  <r>
    <x v="0"/>
    <x v="27"/>
    <d v="1899-12-30T15:00:00"/>
    <n v="28"/>
    <s v="février"/>
    <n v="15"/>
  </r>
  <r>
    <x v="0"/>
    <x v="27"/>
    <d v="1899-12-30T16:00:00"/>
    <n v="22"/>
    <s v="février"/>
    <n v="16"/>
  </r>
  <r>
    <x v="0"/>
    <x v="27"/>
    <d v="1899-12-30T17:00:00"/>
    <n v="22"/>
    <s v="février"/>
    <n v="17"/>
  </r>
  <r>
    <x v="0"/>
    <x v="27"/>
    <d v="1899-12-30T18:00:00"/>
    <n v="16"/>
    <s v="février"/>
    <n v="18"/>
  </r>
  <r>
    <x v="0"/>
    <x v="27"/>
    <d v="1899-12-30T19:00:00"/>
    <n v="12"/>
    <s v="février"/>
    <n v="19"/>
  </r>
  <r>
    <x v="0"/>
    <x v="27"/>
    <d v="1899-12-30T20:00:00"/>
    <n v="10"/>
    <s v="février"/>
    <n v="20"/>
  </r>
  <r>
    <x v="0"/>
    <x v="27"/>
    <d v="1899-12-30T21:00:00"/>
    <n v="10"/>
    <s v="février"/>
    <n v="21"/>
  </r>
  <r>
    <x v="0"/>
    <x v="27"/>
    <d v="1899-12-30T22:00:00"/>
    <n v="5"/>
    <s v="février"/>
    <n v="22"/>
  </r>
  <r>
    <x v="0"/>
    <x v="27"/>
    <d v="1899-12-30T23:00:00"/>
    <n v="3"/>
    <s v="février"/>
    <n v="23"/>
  </r>
  <r>
    <x v="0"/>
    <x v="28"/>
    <d v="1899-12-30T06:00:00"/>
    <n v="0"/>
    <s v="mars"/>
    <n v="6"/>
  </r>
  <r>
    <x v="0"/>
    <x v="28"/>
    <d v="1899-12-30T07:00:00"/>
    <n v="6"/>
    <s v="mars"/>
    <n v="7"/>
  </r>
  <r>
    <x v="0"/>
    <x v="28"/>
    <d v="1899-12-30T08:00:00"/>
    <n v="8"/>
    <s v="mars"/>
    <n v="8"/>
  </r>
  <r>
    <x v="0"/>
    <x v="28"/>
    <d v="1899-12-30T09:00:00"/>
    <n v="17"/>
    <s v="mars"/>
    <n v="9"/>
  </r>
  <r>
    <x v="0"/>
    <x v="28"/>
    <d v="1899-12-30T10:00:00"/>
    <n v="27"/>
    <s v="mars"/>
    <n v="10"/>
  </r>
  <r>
    <x v="0"/>
    <x v="28"/>
    <d v="1899-12-30T11:00:00"/>
    <n v="32"/>
    <s v="mars"/>
    <n v="11"/>
  </r>
  <r>
    <x v="0"/>
    <x v="28"/>
    <d v="1899-12-30T12:00:00"/>
    <n v="29"/>
    <s v="mars"/>
    <n v="12"/>
  </r>
  <r>
    <x v="0"/>
    <x v="28"/>
    <d v="1899-12-30T13:00:00"/>
    <n v="36"/>
    <s v="mars"/>
    <n v="13"/>
  </r>
  <r>
    <x v="0"/>
    <x v="28"/>
    <d v="1899-12-30T14:00:00"/>
    <n v="32"/>
    <s v="mars"/>
    <n v="14"/>
  </r>
  <r>
    <x v="0"/>
    <x v="28"/>
    <d v="1899-12-30T15:00:00"/>
    <n v="24"/>
    <s v="mars"/>
    <n v="15"/>
  </r>
  <r>
    <x v="0"/>
    <x v="28"/>
    <d v="1899-12-30T16:00:00"/>
    <n v="29"/>
    <s v="mars"/>
    <n v="16"/>
  </r>
  <r>
    <x v="0"/>
    <x v="28"/>
    <d v="1899-12-30T17:00:00"/>
    <n v="31"/>
    <s v="mars"/>
    <n v="17"/>
  </r>
  <r>
    <x v="0"/>
    <x v="28"/>
    <d v="1899-12-30T18:00:00"/>
    <n v="18"/>
    <s v="mars"/>
    <n v="18"/>
  </r>
  <r>
    <x v="0"/>
    <x v="28"/>
    <d v="1899-12-30T19:00:00"/>
    <n v="10"/>
    <s v="mars"/>
    <n v="19"/>
  </r>
  <r>
    <x v="0"/>
    <x v="28"/>
    <d v="1899-12-30T20:00:00"/>
    <n v="7"/>
    <s v="mars"/>
    <n v="20"/>
  </r>
  <r>
    <x v="0"/>
    <x v="28"/>
    <d v="1899-12-30T21:00:00"/>
    <n v="6"/>
    <s v="mars"/>
    <n v="21"/>
  </r>
  <r>
    <x v="0"/>
    <x v="28"/>
    <d v="1899-12-30T22:00:00"/>
    <n v="4"/>
    <s v="mars"/>
    <n v="22"/>
  </r>
  <r>
    <x v="0"/>
    <x v="28"/>
    <d v="1899-12-30T23:00:00"/>
    <n v="3"/>
    <s v="mars"/>
    <n v="23"/>
  </r>
  <r>
    <x v="0"/>
    <x v="29"/>
    <d v="1899-12-30T06:00:00"/>
    <n v="7"/>
    <s v="mars"/>
    <n v="6"/>
  </r>
  <r>
    <x v="0"/>
    <x v="29"/>
    <d v="1899-12-30T07:00:00"/>
    <n v="20"/>
    <s v="mars"/>
    <n v="7"/>
  </r>
  <r>
    <x v="0"/>
    <x v="29"/>
    <d v="1899-12-30T08:00:00"/>
    <n v="75"/>
    <s v="mars"/>
    <n v="8"/>
  </r>
  <r>
    <x v="0"/>
    <x v="29"/>
    <d v="1899-12-30T09:00:00"/>
    <n v="83"/>
    <s v="mars"/>
    <n v="9"/>
  </r>
  <r>
    <x v="0"/>
    <x v="29"/>
    <d v="1899-12-30T10:00:00"/>
    <n v="82"/>
    <s v="mars"/>
    <n v="10"/>
  </r>
  <r>
    <x v="0"/>
    <x v="29"/>
    <d v="1899-12-30T11:00:00"/>
    <n v="65"/>
    <s v="mars"/>
    <n v="11"/>
  </r>
  <r>
    <x v="0"/>
    <x v="29"/>
    <d v="1899-12-30T12:00:00"/>
    <n v="50"/>
    <s v="mars"/>
    <n v="12"/>
  </r>
  <r>
    <x v="0"/>
    <x v="29"/>
    <d v="1899-12-30T13:00:00"/>
    <n v="68"/>
    <s v="mars"/>
    <n v="13"/>
  </r>
  <r>
    <x v="0"/>
    <x v="29"/>
    <d v="1899-12-30T14:00:00"/>
    <n v="50"/>
    <s v="mars"/>
    <n v="14"/>
  </r>
  <r>
    <x v="0"/>
    <x v="29"/>
    <d v="1899-12-30T15:00:00"/>
    <n v="50"/>
    <s v="mars"/>
    <n v="15"/>
  </r>
  <r>
    <x v="0"/>
    <x v="29"/>
    <d v="1899-12-30T16:00:00"/>
    <n v="49"/>
    <s v="mars"/>
    <n v="16"/>
  </r>
  <r>
    <x v="0"/>
    <x v="29"/>
    <d v="1899-12-30T17:00:00"/>
    <n v="35"/>
    <s v="mars"/>
    <n v="17"/>
  </r>
  <r>
    <x v="0"/>
    <x v="29"/>
    <d v="1899-12-30T18:00:00"/>
    <n v="19"/>
    <s v="mars"/>
    <n v="18"/>
  </r>
  <r>
    <x v="0"/>
    <x v="29"/>
    <d v="1899-12-30T19:00:00"/>
    <n v="13"/>
    <s v="mars"/>
    <n v="19"/>
  </r>
  <r>
    <x v="0"/>
    <x v="29"/>
    <d v="1899-12-30T20:00:00"/>
    <n v="10"/>
    <s v="mars"/>
    <n v="20"/>
  </r>
  <r>
    <x v="0"/>
    <x v="29"/>
    <d v="1899-12-30T21:00:00"/>
    <n v="5"/>
    <s v="mars"/>
    <n v="21"/>
  </r>
  <r>
    <x v="0"/>
    <x v="29"/>
    <d v="1899-12-30T22:00:00"/>
    <n v="5"/>
    <s v="mars"/>
    <n v="22"/>
  </r>
  <r>
    <x v="0"/>
    <x v="29"/>
    <d v="1899-12-30T23:00:00"/>
    <n v="3"/>
    <s v="mars"/>
    <n v="23"/>
  </r>
  <r>
    <x v="0"/>
    <x v="30"/>
    <d v="1899-12-30T06:00:00"/>
    <n v="5"/>
    <s v="mars"/>
    <n v="6"/>
  </r>
  <r>
    <x v="0"/>
    <x v="30"/>
    <d v="1899-12-30T07:00:00"/>
    <n v="16"/>
    <s v="mars"/>
    <n v="7"/>
  </r>
  <r>
    <x v="0"/>
    <x v="30"/>
    <d v="1899-12-30T08:00:00"/>
    <n v="44"/>
    <s v="mars"/>
    <n v="8"/>
  </r>
  <r>
    <x v="0"/>
    <x v="30"/>
    <d v="1899-12-30T09:00:00"/>
    <n v="59"/>
    <s v="mars"/>
    <n v="9"/>
  </r>
  <r>
    <x v="0"/>
    <x v="30"/>
    <d v="1899-12-30T10:00:00"/>
    <n v="61"/>
    <s v="mars"/>
    <n v="10"/>
  </r>
  <r>
    <x v="0"/>
    <x v="30"/>
    <d v="1899-12-30T11:00:00"/>
    <n v="62"/>
    <s v="mars"/>
    <n v="11"/>
  </r>
  <r>
    <x v="0"/>
    <x v="30"/>
    <d v="1899-12-30T12:00:00"/>
    <n v="42"/>
    <s v="mars"/>
    <n v="12"/>
  </r>
  <r>
    <x v="0"/>
    <x v="30"/>
    <d v="1899-12-30T13:00:00"/>
    <n v="46"/>
    <s v="mars"/>
    <n v="13"/>
  </r>
  <r>
    <x v="0"/>
    <x v="30"/>
    <d v="1899-12-30T14:00:00"/>
    <n v="56"/>
    <s v="mars"/>
    <n v="14"/>
  </r>
  <r>
    <x v="0"/>
    <x v="30"/>
    <d v="1899-12-30T15:00:00"/>
    <n v="49"/>
    <s v="mars"/>
    <n v="15"/>
  </r>
  <r>
    <x v="0"/>
    <x v="30"/>
    <d v="1899-12-30T16:00:00"/>
    <n v="43"/>
    <s v="mars"/>
    <n v="16"/>
  </r>
  <r>
    <x v="0"/>
    <x v="30"/>
    <d v="1899-12-30T17:00:00"/>
    <n v="37"/>
    <s v="mars"/>
    <n v="17"/>
  </r>
  <r>
    <x v="0"/>
    <x v="30"/>
    <d v="1899-12-30T18:00:00"/>
    <n v="21"/>
    <s v="mars"/>
    <n v="18"/>
  </r>
  <r>
    <x v="0"/>
    <x v="30"/>
    <d v="1899-12-30T19:00:00"/>
    <n v="16"/>
    <s v="mars"/>
    <n v="19"/>
  </r>
  <r>
    <x v="0"/>
    <x v="30"/>
    <d v="1899-12-30T20:00:00"/>
    <n v="10"/>
    <s v="mars"/>
    <n v="20"/>
  </r>
  <r>
    <x v="0"/>
    <x v="30"/>
    <d v="1899-12-30T21:00:00"/>
    <n v="5"/>
    <s v="mars"/>
    <n v="21"/>
  </r>
  <r>
    <x v="0"/>
    <x v="30"/>
    <d v="1899-12-30T22:00:00"/>
    <n v="6"/>
    <s v="mars"/>
    <n v="22"/>
  </r>
  <r>
    <x v="0"/>
    <x v="30"/>
    <d v="1899-12-30T23:00:00"/>
    <n v="3"/>
    <s v="mars"/>
    <n v="23"/>
  </r>
  <r>
    <x v="0"/>
    <x v="31"/>
    <d v="1899-12-30T06:00:00"/>
    <n v="5"/>
    <s v="mars"/>
    <n v="6"/>
  </r>
  <r>
    <x v="0"/>
    <x v="31"/>
    <d v="1899-12-30T07:00:00"/>
    <n v="14"/>
    <s v="mars"/>
    <n v="7"/>
  </r>
  <r>
    <x v="0"/>
    <x v="31"/>
    <d v="1899-12-30T08:00:00"/>
    <n v="33"/>
    <s v="mars"/>
    <n v="8"/>
  </r>
  <r>
    <x v="0"/>
    <x v="31"/>
    <d v="1899-12-30T09:00:00"/>
    <n v="57"/>
    <s v="mars"/>
    <n v="9"/>
  </r>
  <r>
    <x v="0"/>
    <x v="31"/>
    <d v="1899-12-30T10:00:00"/>
    <n v="56"/>
    <s v="mars"/>
    <n v="10"/>
  </r>
  <r>
    <x v="0"/>
    <x v="31"/>
    <d v="1899-12-30T11:00:00"/>
    <n v="51"/>
    <s v="mars"/>
    <n v="11"/>
  </r>
  <r>
    <x v="0"/>
    <x v="31"/>
    <d v="1899-12-30T12:00:00"/>
    <n v="52"/>
    <s v="mars"/>
    <n v="12"/>
  </r>
  <r>
    <x v="0"/>
    <x v="31"/>
    <d v="1899-12-30T13:00:00"/>
    <n v="50"/>
    <s v="mars"/>
    <n v="13"/>
  </r>
  <r>
    <x v="0"/>
    <x v="31"/>
    <d v="1899-12-30T14:00:00"/>
    <n v="49"/>
    <s v="mars"/>
    <n v="14"/>
  </r>
  <r>
    <x v="0"/>
    <x v="31"/>
    <d v="1899-12-30T15:00:00"/>
    <n v="45"/>
    <s v="mars"/>
    <n v="15"/>
  </r>
  <r>
    <x v="0"/>
    <x v="31"/>
    <d v="1899-12-30T16:00:00"/>
    <n v="44"/>
    <s v="mars"/>
    <n v="16"/>
  </r>
  <r>
    <x v="0"/>
    <x v="31"/>
    <d v="1899-12-30T17:00:00"/>
    <n v="32"/>
    <s v="mars"/>
    <n v="17"/>
  </r>
  <r>
    <x v="0"/>
    <x v="31"/>
    <d v="1899-12-30T18:00:00"/>
    <n v="18"/>
    <s v="mars"/>
    <n v="18"/>
  </r>
  <r>
    <x v="0"/>
    <x v="31"/>
    <d v="1899-12-30T19:00:00"/>
    <n v="11"/>
    <s v="mars"/>
    <n v="19"/>
  </r>
  <r>
    <x v="0"/>
    <x v="31"/>
    <d v="1899-12-30T20:00:00"/>
    <n v="8"/>
    <s v="mars"/>
    <n v="20"/>
  </r>
  <r>
    <x v="0"/>
    <x v="31"/>
    <d v="1899-12-30T21:00:00"/>
    <n v="5"/>
    <s v="mars"/>
    <n v="21"/>
  </r>
  <r>
    <x v="0"/>
    <x v="31"/>
    <d v="1899-12-30T22:00:00"/>
    <n v="5"/>
    <s v="mars"/>
    <n v="22"/>
  </r>
  <r>
    <x v="0"/>
    <x v="31"/>
    <d v="1899-12-30T23:00:00"/>
    <n v="3"/>
    <s v="mars"/>
    <n v="23"/>
  </r>
  <r>
    <x v="0"/>
    <x v="32"/>
    <d v="1899-12-30T06:00:00"/>
    <n v="4"/>
    <s v="mars"/>
    <n v="6"/>
  </r>
  <r>
    <x v="0"/>
    <x v="32"/>
    <d v="1899-12-30T07:00:00"/>
    <n v="16"/>
    <s v="mars"/>
    <n v="7"/>
  </r>
  <r>
    <x v="0"/>
    <x v="32"/>
    <d v="1899-12-30T08:00:00"/>
    <n v="42"/>
    <s v="mars"/>
    <n v="8"/>
  </r>
  <r>
    <x v="0"/>
    <x v="32"/>
    <d v="1899-12-30T09:00:00"/>
    <n v="51"/>
    <s v="mars"/>
    <n v="9"/>
  </r>
  <r>
    <x v="0"/>
    <x v="32"/>
    <d v="1899-12-30T10:00:00"/>
    <n v="51"/>
    <s v="mars"/>
    <n v="10"/>
  </r>
  <r>
    <x v="0"/>
    <x v="32"/>
    <d v="1899-12-30T11:00:00"/>
    <n v="52"/>
    <s v="mars"/>
    <n v="11"/>
  </r>
  <r>
    <x v="0"/>
    <x v="32"/>
    <d v="1899-12-30T12:00:00"/>
    <n v="40"/>
    <s v="mars"/>
    <n v="12"/>
  </r>
  <r>
    <x v="0"/>
    <x v="32"/>
    <d v="1899-12-30T13:00:00"/>
    <n v="43"/>
    <s v="mars"/>
    <n v="13"/>
  </r>
  <r>
    <x v="0"/>
    <x v="32"/>
    <d v="1899-12-30T14:00:00"/>
    <n v="50"/>
    <s v="mars"/>
    <n v="14"/>
  </r>
  <r>
    <x v="0"/>
    <x v="32"/>
    <d v="1899-12-30T15:00:00"/>
    <n v="39"/>
    <s v="mars"/>
    <n v="15"/>
  </r>
  <r>
    <x v="0"/>
    <x v="32"/>
    <d v="1899-12-30T16:00:00"/>
    <n v="36"/>
    <s v="mars"/>
    <n v="16"/>
  </r>
  <r>
    <x v="0"/>
    <x v="32"/>
    <d v="1899-12-30T17:00:00"/>
    <n v="31"/>
    <s v="mars"/>
    <n v="17"/>
  </r>
  <r>
    <x v="0"/>
    <x v="32"/>
    <d v="1899-12-30T18:00:00"/>
    <n v="20"/>
    <s v="mars"/>
    <n v="18"/>
  </r>
  <r>
    <x v="0"/>
    <x v="32"/>
    <d v="1899-12-30T19:00:00"/>
    <n v="11"/>
    <s v="mars"/>
    <n v="19"/>
  </r>
  <r>
    <x v="0"/>
    <x v="32"/>
    <d v="1899-12-30T20:00:00"/>
    <n v="13"/>
    <s v="mars"/>
    <n v="20"/>
  </r>
  <r>
    <x v="0"/>
    <x v="32"/>
    <d v="1899-12-30T21:00:00"/>
    <n v="9"/>
    <s v="mars"/>
    <n v="21"/>
  </r>
  <r>
    <x v="0"/>
    <x v="32"/>
    <d v="1899-12-30T22:00:00"/>
    <n v="7"/>
    <s v="mars"/>
    <n v="22"/>
  </r>
  <r>
    <x v="0"/>
    <x v="32"/>
    <d v="1899-12-30T23:00:00"/>
    <n v="5"/>
    <s v="mars"/>
    <n v="23"/>
  </r>
  <r>
    <x v="0"/>
    <x v="33"/>
    <d v="1899-12-30T06:00:00"/>
    <n v="4"/>
    <s v="mars"/>
    <n v="6"/>
  </r>
  <r>
    <x v="0"/>
    <x v="33"/>
    <d v="1899-12-30T07:00:00"/>
    <n v="10"/>
    <s v="mars"/>
    <n v="7"/>
  </r>
  <r>
    <x v="0"/>
    <x v="33"/>
    <d v="1899-12-30T08:00:00"/>
    <n v="37"/>
    <s v="mars"/>
    <n v="8"/>
  </r>
  <r>
    <x v="0"/>
    <x v="33"/>
    <d v="1899-12-30T09:00:00"/>
    <n v="50"/>
    <s v="mars"/>
    <n v="9"/>
  </r>
  <r>
    <x v="0"/>
    <x v="33"/>
    <d v="1899-12-30T10:00:00"/>
    <n v="51"/>
    <s v="mars"/>
    <n v="10"/>
  </r>
  <r>
    <x v="0"/>
    <x v="33"/>
    <d v="1899-12-30T11:00:00"/>
    <n v="42"/>
    <s v="mars"/>
    <n v="11"/>
  </r>
  <r>
    <x v="0"/>
    <x v="33"/>
    <d v="1899-12-30T12:00:00"/>
    <n v="46"/>
    <s v="mars"/>
    <n v="12"/>
  </r>
  <r>
    <x v="0"/>
    <x v="33"/>
    <d v="1899-12-30T13:00:00"/>
    <n v="45"/>
    <s v="mars"/>
    <n v="13"/>
  </r>
  <r>
    <x v="0"/>
    <x v="33"/>
    <d v="1899-12-30T14:00:00"/>
    <n v="52"/>
    <s v="mars"/>
    <n v="14"/>
  </r>
  <r>
    <x v="0"/>
    <x v="33"/>
    <d v="1899-12-30T15:00:00"/>
    <n v="46"/>
    <s v="mars"/>
    <n v="15"/>
  </r>
  <r>
    <x v="0"/>
    <x v="33"/>
    <d v="1899-12-30T16:00:00"/>
    <n v="44"/>
    <s v="mars"/>
    <n v="16"/>
  </r>
  <r>
    <x v="0"/>
    <x v="33"/>
    <d v="1899-12-30T17:00:00"/>
    <n v="32"/>
    <s v="mars"/>
    <n v="17"/>
  </r>
  <r>
    <x v="0"/>
    <x v="33"/>
    <d v="1899-12-30T18:00:00"/>
    <n v="24"/>
    <s v="mars"/>
    <n v="18"/>
  </r>
  <r>
    <x v="0"/>
    <x v="33"/>
    <d v="1899-12-30T19:00:00"/>
    <n v="16"/>
    <s v="mars"/>
    <n v="19"/>
  </r>
  <r>
    <x v="0"/>
    <x v="33"/>
    <d v="1899-12-30T20:00:00"/>
    <n v="10"/>
    <s v="mars"/>
    <n v="20"/>
  </r>
  <r>
    <x v="0"/>
    <x v="33"/>
    <d v="1899-12-30T21:00:00"/>
    <n v="9"/>
    <s v="mars"/>
    <n v="21"/>
  </r>
  <r>
    <x v="0"/>
    <x v="33"/>
    <d v="1899-12-30T22:00:00"/>
    <n v="8"/>
    <s v="mars"/>
    <n v="22"/>
  </r>
  <r>
    <x v="0"/>
    <x v="33"/>
    <d v="1899-12-30T23:00:00"/>
    <n v="4"/>
    <s v="mars"/>
    <n v="23"/>
  </r>
  <r>
    <x v="0"/>
    <x v="34"/>
    <d v="1899-12-30T06:00:00"/>
    <n v="2"/>
    <s v="mars"/>
    <n v="6"/>
  </r>
  <r>
    <x v="0"/>
    <x v="34"/>
    <d v="1899-12-30T07:00:00"/>
    <n v="6"/>
    <s v="mars"/>
    <n v="7"/>
  </r>
  <r>
    <x v="0"/>
    <x v="34"/>
    <d v="1899-12-30T08:00:00"/>
    <n v="20"/>
    <s v="mars"/>
    <n v="8"/>
  </r>
  <r>
    <x v="0"/>
    <x v="34"/>
    <d v="1899-12-30T09:00:00"/>
    <n v="34"/>
    <s v="mars"/>
    <n v="9"/>
  </r>
  <r>
    <x v="0"/>
    <x v="34"/>
    <d v="1899-12-30T10:00:00"/>
    <n v="37"/>
    <s v="mars"/>
    <n v="10"/>
  </r>
  <r>
    <x v="0"/>
    <x v="34"/>
    <d v="1899-12-30T11:00:00"/>
    <n v="43"/>
    <s v="mars"/>
    <n v="11"/>
  </r>
  <r>
    <x v="0"/>
    <x v="34"/>
    <d v="1899-12-30T12:00:00"/>
    <n v="39"/>
    <s v="mars"/>
    <n v="12"/>
  </r>
  <r>
    <x v="0"/>
    <x v="34"/>
    <d v="1899-12-30T13:00:00"/>
    <n v="33"/>
    <s v="mars"/>
    <n v="13"/>
  </r>
  <r>
    <x v="0"/>
    <x v="34"/>
    <d v="1899-12-30T14:00:00"/>
    <n v="37"/>
    <s v="mars"/>
    <n v="14"/>
  </r>
  <r>
    <x v="0"/>
    <x v="34"/>
    <d v="1899-12-30T15:00:00"/>
    <n v="32"/>
    <s v="mars"/>
    <n v="15"/>
  </r>
  <r>
    <x v="0"/>
    <x v="34"/>
    <d v="1899-12-30T16:00:00"/>
    <n v="28"/>
    <s v="mars"/>
    <n v="16"/>
  </r>
  <r>
    <x v="0"/>
    <x v="34"/>
    <d v="1899-12-30T17:00:00"/>
    <n v="25"/>
    <s v="mars"/>
    <n v="17"/>
  </r>
  <r>
    <x v="0"/>
    <x v="34"/>
    <d v="1899-12-30T18:00:00"/>
    <n v="19"/>
    <s v="mars"/>
    <n v="18"/>
  </r>
  <r>
    <x v="0"/>
    <x v="34"/>
    <d v="1899-12-30T19:00:00"/>
    <n v="15"/>
    <s v="mars"/>
    <n v="19"/>
  </r>
  <r>
    <x v="0"/>
    <x v="34"/>
    <d v="1899-12-30T20:00:00"/>
    <n v="14"/>
    <s v="mars"/>
    <n v="20"/>
  </r>
  <r>
    <x v="0"/>
    <x v="34"/>
    <d v="1899-12-30T21:00:00"/>
    <n v="11"/>
    <s v="mars"/>
    <n v="21"/>
  </r>
  <r>
    <x v="0"/>
    <x v="34"/>
    <d v="1899-12-30T22:00:00"/>
    <n v="7"/>
    <s v="mars"/>
    <n v="22"/>
  </r>
  <r>
    <x v="0"/>
    <x v="34"/>
    <d v="1899-12-30T23:00:00"/>
    <n v="5"/>
    <s v="mars"/>
    <n v="23"/>
  </r>
  <r>
    <x v="0"/>
    <x v="35"/>
    <d v="1899-12-30T06:00:00"/>
    <n v="1"/>
    <s v="mars"/>
    <n v="6"/>
  </r>
  <r>
    <x v="0"/>
    <x v="35"/>
    <d v="1899-12-30T07:00:00"/>
    <n v="5"/>
    <s v="mars"/>
    <n v="7"/>
  </r>
  <r>
    <x v="0"/>
    <x v="35"/>
    <d v="1899-12-30T08:00:00"/>
    <n v="6"/>
    <s v="mars"/>
    <n v="8"/>
  </r>
  <r>
    <x v="0"/>
    <x v="35"/>
    <d v="1899-12-30T09:00:00"/>
    <n v="16"/>
    <s v="mars"/>
    <n v="9"/>
  </r>
  <r>
    <x v="0"/>
    <x v="35"/>
    <d v="1899-12-30T10:00:00"/>
    <n v="23"/>
    <s v="mars"/>
    <n v="10"/>
  </r>
  <r>
    <x v="0"/>
    <x v="35"/>
    <d v="1899-12-30T11:00:00"/>
    <n v="26"/>
    <s v="mars"/>
    <n v="11"/>
  </r>
  <r>
    <x v="0"/>
    <x v="35"/>
    <d v="1899-12-30T12:00:00"/>
    <n v="23"/>
    <s v="mars"/>
    <n v="12"/>
  </r>
  <r>
    <x v="0"/>
    <x v="35"/>
    <d v="1899-12-30T13:00:00"/>
    <n v="33"/>
    <s v="mars"/>
    <n v="13"/>
  </r>
  <r>
    <x v="0"/>
    <x v="35"/>
    <d v="1899-12-30T14:00:00"/>
    <n v="27"/>
    <s v="mars"/>
    <n v="14"/>
  </r>
  <r>
    <x v="0"/>
    <x v="35"/>
    <d v="1899-12-30T15:00:00"/>
    <n v="23"/>
    <s v="mars"/>
    <n v="15"/>
  </r>
  <r>
    <x v="0"/>
    <x v="35"/>
    <d v="1899-12-30T16:00:00"/>
    <n v="24"/>
    <s v="mars"/>
    <n v="16"/>
  </r>
  <r>
    <x v="0"/>
    <x v="35"/>
    <d v="1899-12-30T17:00:00"/>
    <n v="26"/>
    <s v="mars"/>
    <n v="17"/>
  </r>
  <r>
    <x v="0"/>
    <x v="35"/>
    <d v="1899-12-30T18:00:00"/>
    <n v="16"/>
    <s v="mars"/>
    <n v="18"/>
  </r>
  <r>
    <x v="0"/>
    <x v="35"/>
    <d v="1899-12-30T19:00:00"/>
    <n v="9"/>
    <s v="mars"/>
    <n v="19"/>
  </r>
  <r>
    <x v="0"/>
    <x v="35"/>
    <d v="1899-12-30T20:00:00"/>
    <n v="9"/>
    <s v="mars"/>
    <n v="20"/>
  </r>
  <r>
    <x v="0"/>
    <x v="35"/>
    <d v="1899-12-30T21:00:00"/>
    <n v="7"/>
    <s v="mars"/>
    <n v="21"/>
  </r>
  <r>
    <x v="0"/>
    <x v="35"/>
    <d v="1899-12-30T22:00:00"/>
    <n v="4"/>
    <s v="mars"/>
    <n v="22"/>
  </r>
  <r>
    <x v="0"/>
    <x v="35"/>
    <d v="1899-12-30T23:00:00"/>
    <n v="2"/>
    <s v="mars"/>
    <n v="23"/>
  </r>
  <r>
    <x v="0"/>
    <x v="36"/>
    <d v="1899-12-30T06:00:00"/>
    <n v="5"/>
    <s v="mars"/>
    <n v="6"/>
  </r>
  <r>
    <x v="0"/>
    <x v="36"/>
    <d v="1899-12-30T07:00:00"/>
    <n v="17"/>
    <s v="mars"/>
    <n v="7"/>
  </r>
  <r>
    <x v="0"/>
    <x v="36"/>
    <d v="1899-12-30T08:00:00"/>
    <n v="68"/>
    <s v="mars"/>
    <n v="8"/>
  </r>
  <r>
    <x v="0"/>
    <x v="36"/>
    <d v="1899-12-30T09:00:00"/>
    <n v="73"/>
    <s v="mars"/>
    <n v="9"/>
  </r>
  <r>
    <x v="0"/>
    <x v="36"/>
    <d v="1899-12-30T10:00:00"/>
    <n v="70"/>
    <s v="mars"/>
    <n v="10"/>
  </r>
  <r>
    <x v="0"/>
    <x v="36"/>
    <d v="1899-12-30T11:00:00"/>
    <n v="62"/>
    <s v="mars"/>
    <n v="11"/>
  </r>
  <r>
    <x v="0"/>
    <x v="36"/>
    <d v="1899-12-30T12:00:00"/>
    <n v="46"/>
    <s v="mars"/>
    <n v="12"/>
  </r>
  <r>
    <x v="0"/>
    <x v="36"/>
    <d v="1899-12-30T13:00:00"/>
    <n v="59"/>
    <s v="mars"/>
    <n v="13"/>
  </r>
  <r>
    <x v="0"/>
    <x v="36"/>
    <d v="1899-12-30T14:00:00"/>
    <n v="48"/>
    <s v="mars"/>
    <n v="14"/>
  </r>
  <r>
    <x v="0"/>
    <x v="36"/>
    <d v="1899-12-30T15:00:00"/>
    <n v="48"/>
    <s v="mars"/>
    <n v="15"/>
  </r>
  <r>
    <x v="0"/>
    <x v="36"/>
    <d v="1899-12-30T16:00:00"/>
    <n v="43"/>
    <s v="mars"/>
    <n v="16"/>
  </r>
  <r>
    <x v="0"/>
    <x v="36"/>
    <d v="1899-12-30T17:00:00"/>
    <n v="33"/>
    <s v="mars"/>
    <n v="17"/>
  </r>
  <r>
    <x v="0"/>
    <x v="36"/>
    <d v="1899-12-30T18:00:00"/>
    <n v="19"/>
    <s v="mars"/>
    <n v="18"/>
  </r>
  <r>
    <x v="0"/>
    <x v="36"/>
    <d v="1899-12-30T19:00:00"/>
    <n v="12"/>
    <s v="mars"/>
    <n v="19"/>
  </r>
  <r>
    <x v="0"/>
    <x v="36"/>
    <d v="1899-12-30T20:00:00"/>
    <n v="12"/>
    <s v="mars"/>
    <n v="20"/>
  </r>
  <r>
    <x v="0"/>
    <x v="36"/>
    <d v="1899-12-30T21:00:00"/>
    <n v="5"/>
    <s v="mars"/>
    <n v="21"/>
  </r>
  <r>
    <x v="0"/>
    <x v="36"/>
    <d v="1899-12-30T22:00:00"/>
    <n v="6"/>
    <s v="mars"/>
    <n v="22"/>
  </r>
  <r>
    <x v="0"/>
    <x v="36"/>
    <d v="1899-12-30T23:00:00"/>
    <n v="3"/>
    <s v="mars"/>
    <n v="23"/>
  </r>
  <r>
    <x v="0"/>
    <x v="37"/>
    <d v="1899-12-30T06:00:00"/>
    <n v="5"/>
    <s v="mars"/>
    <n v="6"/>
  </r>
  <r>
    <x v="0"/>
    <x v="37"/>
    <d v="1899-12-30T07:00:00"/>
    <n v="15"/>
    <s v="mars"/>
    <n v="7"/>
  </r>
  <r>
    <x v="0"/>
    <x v="37"/>
    <d v="1899-12-30T08:00:00"/>
    <n v="40"/>
    <s v="mars"/>
    <n v="8"/>
  </r>
  <r>
    <x v="0"/>
    <x v="37"/>
    <d v="1899-12-30T09:00:00"/>
    <n v="51"/>
    <s v="mars"/>
    <n v="9"/>
  </r>
  <r>
    <x v="0"/>
    <x v="37"/>
    <d v="1899-12-30T10:00:00"/>
    <n v="53"/>
    <s v="mars"/>
    <n v="10"/>
  </r>
  <r>
    <x v="0"/>
    <x v="37"/>
    <d v="1899-12-30T11:00:00"/>
    <n v="53"/>
    <s v="mars"/>
    <n v="11"/>
  </r>
  <r>
    <x v="0"/>
    <x v="37"/>
    <d v="1899-12-30T12:00:00"/>
    <n v="37"/>
    <s v="mars"/>
    <n v="12"/>
  </r>
  <r>
    <x v="0"/>
    <x v="37"/>
    <d v="1899-12-30T13:00:00"/>
    <n v="44"/>
    <s v="mars"/>
    <n v="13"/>
  </r>
  <r>
    <x v="0"/>
    <x v="37"/>
    <d v="1899-12-30T14:00:00"/>
    <n v="51"/>
    <s v="mars"/>
    <n v="14"/>
  </r>
  <r>
    <x v="0"/>
    <x v="37"/>
    <d v="1899-12-30T15:00:00"/>
    <n v="48"/>
    <s v="mars"/>
    <n v="15"/>
  </r>
  <r>
    <x v="0"/>
    <x v="37"/>
    <d v="1899-12-30T16:00:00"/>
    <n v="41"/>
    <s v="mars"/>
    <n v="16"/>
  </r>
  <r>
    <x v="0"/>
    <x v="37"/>
    <d v="1899-12-30T17:00:00"/>
    <n v="36"/>
    <s v="mars"/>
    <n v="17"/>
  </r>
  <r>
    <x v="0"/>
    <x v="37"/>
    <d v="1899-12-30T18:00:00"/>
    <n v="21"/>
    <s v="mars"/>
    <n v="18"/>
  </r>
  <r>
    <x v="0"/>
    <x v="37"/>
    <d v="1899-12-30T19:00:00"/>
    <n v="13"/>
    <s v="mars"/>
    <n v="19"/>
  </r>
  <r>
    <x v="0"/>
    <x v="37"/>
    <d v="1899-12-30T20:00:00"/>
    <n v="8"/>
    <s v="mars"/>
    <n v="20"/>
  </r>
  <r>
    <x v="0"/>
    <x v="37"/>
    <d v="1899-12-30T21:00:00"/>
    <n v="3"/>
    <s v="mars"/>
    <n v="21"/>
  </r>
  <r>
    <x v="0"/>
    <x v="37"/>
    <d v="1899-12-30T22:00:00"/>
    <n v="4"/>
    <s v="mars"/>
    <n v="22"/>
  </r>
  <r>
    <x v="0"/>
    <x v="37"/>
    <d v="1899-12-30T23:00:00"/>
    <n v="2"/>
    <s v="mars"/>
    <n v="23"/>
  </r>
  <r>
    <x v="0"/>
    <x v="38"/>
    <d v="1899-12-30T06:00:00"/>
    <n v="4"/>
    <s v="mars"/>
    <n v="6"/>
  </r>
  <r>
    <x v="0"/>
    <x v="38"/>
    <d v="1899-12-30T07:00:00"/>
    <n v="11"/>
    <s v="mars"/>
    <n v="7"/>
  </r>
  <r>
    <x v="0"/>
    <x v="38"/>
    <d v="1899-12-30T08:00:00"/>
    <n v="26"/>
    <s v="mars"/>
    <n v="8"/>
  </r>
  <r>
    <x v="0"/>
    <x v="38"/>
    <d v="1899-12-30T09:00:00"/>
    <n v="44"/>
    <s v="mars"/>
    <n v="9"/>
  </r>
  <r>
    <x v="0"/>
    <x v="38"/>
    <d v="1899-12-30T10:00:00"/>
    <n v="44"/>
    <s v="mars"/>
    <n v="10"/>
  </r>
  <r>
    <x v="0"/>
    <x v="38"/>
    <d v="1899-12-30T11:00:00"/>
    <n v="38"/>
    <s v="mars"/>
    <n v="11"/>
  </r>
  <r>
    <x v="0"/>
    <x v="38"/>
    <d v="1899-12-30T12:00:00"/>
    <n v="39"/>
    <s v="mars"/>
    <n v="12"/>
  </r>
  <r>
    <x v="0"/>
    <x v="38"/>
    <d v="1899-12-30T13:00:00"/>
    <n v="37"/>
    <s v="mars"/>
    <n v="13"/>
  </r>
  <r>
    <x v="0"/>
    <x v="38"/>
    <d v="1899-12-30T14:00:00"/>
    <n v="39"/>
    <s v="mars"/>
    <n v="14"/>
  </r>
  <r>
    <x v="0"/>
    <x v="38"/>
    <d v="1899-12-30T15:00:00"/>
    <n v="35"/>
    <s v="mars"/>
    <n v="15"/>
  </r>
  <r>
    <x v="0"/>
    <x v="38"/>
    <d v="1899-12-30T16:00:00"/>
    <n v="45"/>
    <s v="mars"/>
    <n v="16"/>
  </r>
  <r>
    <x v="0"/>
    <x v="38"/>
    <d v="1899-12-30T17:00:00"/>
    <n v="37"/>
    <s v="mars"/>
    <n v="17"/>
  </r>
  <r>
    <x v="0"/>
    <x v="38"/>
    <d v="1899-12-30T18:00:00"/>
    <n v="31"/>
    <s v="mars"/>
    <n v="18"/>
  </r>
  <r>
    <x v="0"/>
    <x v="38"/>
    <d v="1899-12-30T19:00:00"/>
    <n v="19"/>
    <s v="mars"/>
    <n v="19"/>
  </r>
  <r>
    <x v="0"/>
    <x v="38"/>
    <d v="1899-12-30T20:00:00"/>
    <n v="14"/>
    <s v="mars"/>
    <n v="20"/>
  </r>
  <r>
    <x v="0"/>
    <x v="38"/>
    <d v="1899-12-30T21:00:00"/>
    <n v="8"/>
    <s v="mars"/>
    <n v="21"/>
  </r>
  <r>
    <x v="0"/>
    <x v="38"/>
    <d v="1899-12-30T22:00:00"/>
    <n v="7"/>
    <s v="mars"/>
    <n v="22"/>
  </r>
  <r>
    <x v="0"/>
    <x v="38"/>
    <d v="1899-12-30T23:00:00"/>
    <n v="3"/>
    <s v="mars"/>
    <n v="23"/>
  </r>
  <r>
    <x v="0"/>
    <x v="39"/>
    <d v="1899-12-30T06:00:00"/>
    <n v="4"/>
    <s v="mars"/>
    <n v="6"/>
  </r>
  <r>
    <x v="0"/>
    <x v="39"/>
    <d v="1899-12-30T07:00:00"/>
    <n v="14"/>
    <s v="mars"/>
    <n v="7"/>
  </r>
  <r>
    <x v="0"/>
    <x v="39"/>
    <d v="1899-12-30T08:00:00"/>
    <n v="38"/>
    <s v="mars"/>
    <n v="8"/>
  </r>
  <r>
    <x v="0"/>
    <x v="39"/>
    <d v="1899-12-30T09:00:00"/>
    <n v="47"/>
    <s v="mars"/>
    <n v="9"/>
  </r>
  <r>
    <x v="0"/>
    <x v="39"/>
    <d v="1899-12-30T10:00:00"/>
    <n v="53"/>
    <s v="mars"/>
    <n v="10"/>
  </r>
  <r>
    <x v="0"/>
    <x v="39"/>
    <d v="1899-12-30T11:00:00"/>
    <n v="54"/>
    <s v="mars"/>
    <n v="11"/>
  </r>
  <r>
    <x v="0"/>
    <x v="39"/>
    <d v="1899-12-30T12:00:00"/>
    <n v="43"/>
    <s v="mars"/>
    <n v="12"/>
  </r>
  <r>
    <x v="0"/>
    <x v="39"/>
    <d v="1899-12-30T13:00:00"/>
    <n v="44"/>
    <s v="mars"/>
    <n v="13"/>
  </r>
  <r>
    <x v="0"/>
    <x v="39"/>
    <d v="1899-12-30T14:00:00"/>
    <n v="52"/>
    <s v="mars"/>
    <n v="14"/>
  </r>
  <r>
    <x v="0"/>
    <x v="39"/>
    <d v="1899-12-30T15:00:00"/>
    <n v="40"/>
    <s v="mars"/>
    <n v="15"/>
  </r>
  <r>
    <x v="0"/>
    <x v="39"/>
    <d v="1899-12-30T16:00:00"/>
    <n v="39"/>
    <s v="mars"/>
    <n v="16"/>
  </r>
  <r>
    <x v="0"/>
    <x v="39"/>
    <d v="1899-12-30T17:00:00"/>
    <n v="36"/>
    <s v="mars"/>
    <n v="17"/>
  </r>
  <r>
    <x v="0"/>
    <x v="39"/>
    <d v="1899-12-30T18:00:00"/>
    <n v="21"/>
    <s v="mars"/>
    <n v="18"/>
  </r>
  <r>
    <x v="0"/>
    <x v="39"/>
    <d v="1899-12-30T19:00:00"/>
    <n v="12"/>
    <s v="mars"/>
    <n v="19"/>
  </r>
  <r>
    <x v="0"/>
    <x v="39"/>
    <d v="1899-12-30T20:00:00"/>
    <n v="11"/>
    <s v="mars"/>
    <n v="20"/>
  </r>
  <r>
    <x v="0"/>
    <x v="39"/>
    <d v="1899-12-30T21:00:00"/>
    <n v="8"/>
    <s v="mars"/>
    <n v="21"/>
  </r>
  <r>
    <x v="0"/>
    <x v="39"/>
    <d v="1899-12-30T22:00:00"/>
    <n v="5"/>
    <s v="mars"/>
    <n v="22"/>
  </r>
  <r>
    <x v="0"/>
    <x v="39"/>
    <d v="1899-12-30T23:00:00"/>
    <n v="7"/>
    <s v="mars"/>
    <n v="23"/>
  </r>
  <r>
    <x v="0"/>
    <x v="40"/>
    <d v="1899-12-30T06:00:00"/>
    <n v="3"/>
    <s v="mars"/>
    <n v="6"/>
  </r>
  <r>
    <x v="0"/>
    <x v="40"/>
    <d v="1899-12-30T07:00:00"/>
    <n v="8"/>
    <s v="mars"/>
    <n v="7"/>
  </r>
  <r>
    <x v="0"/>
    <x v="40"/>
    <d v="1899-12-30T08:00:00"/>
    <n v="30"/>
    <s v="mars"/>
    <n v="8"/>
  </r>
  <r>
    <x v="0"/>
    <x v="40"/>
    <d v="1899-12-30T09:00:00"/>
    <n v="44"/>
    <s v="mars"/>
    <n v="9"/>
  </r>
  <r>
    <x v="0"/>
    <x v="40"/>
    <d v="1899-12-30T10:00:00"/>
    <n v="46"/>
    <s v="mars"/>
    <n v="10"/>
  </r>
  <r>
    <x v="0"/>
    <x v="40"/>
    <d v="1899-12-30T11:00:00"/>
    <n v="41"/>
    <s v="mars"/>
    <n v="11"/>
  </r>
  <r>
    <x v="0"/>
    <x v="40"/>
    <d v="1899-12-30T12:00:00"/>
    <n v="49"/>
    <s v="mars"/>
    <n v="12"/>
  </r>
  <r>
    <x v="0"/>
    <x v="40"/>
    <d v="1899-12-30T13:00:00"/>
    <n v="43"/>
    <s v="mars"/>
    <n v="13"/>
  </r>
  <r>
    <x v="0"/>
    <x v="40"/>
    <d v="1899-12-30T14:00:00"/>
    <n v="53"/>
    <s v="mars"/>
    <n v="14"/>
  </r>
  <r>
    <x v="0"/>
    <x v="40"/>
    <d v="1899-12-30T15:00:00"/>
    <n v="41"/>
    <s v="mars"/>
    <n v="15"/>
  </r>
  <r>
    <x v="0"/>
    <x v="40"/>
    <d v="1899-12-30T16:00:00"/>
    <n v="42"/>
    <s v="mars"/>
    <n v="16"/>
  </r>
  <r>
    <x v="0"/>
    <x v="40"/>
    <d v="1899-12-30T17:00:00"/>
    <n v="29"/>
    <s v="mars"/>
    <n v="17"/>
  </r>
  <r>
    <x v="0"/>
    <x v="40"/>
    <d v="1899-12-30T18:00:00"/>
    <n v="29"/>
    <s v="mars"/>
    <n v="18"/>
  </r>
  <r>
    <x v="0"/>
    <x v="40"/>
    <d v="1899-12-30T19:00:00"/>
    <n v="20"/>
    <s v="mars"/>
    <n v="19"/>
  </r>
  <r>
    <x v="0"/>
    <x v="40"/>
    <d v="1899-12-30T20:00:00"/>
    <n v="12"/>
    <s v="mars"/>
    <n v="20"/>
  </r>
  <r>
    <x v="0"/>
    <x v="40"/>
    <d v="1899-12-30T21:00:00"/>
    <n v="8"/>
    <s v="mars"/>
    <n v="21"/>
  </r>
  <r>
    <x v="0"/>
    <x v="40"/>
    <d v="1899-12-30T22:00:00"/>
    <n v="10"/>
    <s v="mars"/>
    <n v="22"/>
  </r>
  <r>
    <x v="0"/>
    <x v="40"/>
    <d v="1899-12-30T23:00:00"/>
    <n v="5"/>
    <s v="mars"/>
    <n v="23"/>
  </r>
  <r>
    <x v="0"/>
    <x v="41"/>
    <d v="1899-12-30T06:00:00"/>
    <n v="1"/>
    <s v="mars"/>
    <n v="6"/>
  </r>
  <r>
    <x v="0"/>
    <x v="41"/>
    <d v="1899-12-30T07:00:00"/>
    <n v="5"/>
    <s v="mars"/>
    <n v="7"/>
  </r>
  <r>
    <x v="0"/>
    <x v="41"/>
    <d v="1899-12-30T08:00:00"/>
    <n v="16"/>
    <s v="mars"/>
    <n v="8"/>
  </r>
  <r>
    <x v="0"/>
    <x v="41"/>
    <d v="1899-12-30T09:00:00"/>
    <n v="30"/>
    <s v="mars"/>
    <n v="9"/>
  </r>
  <r>
    <x v="0"/>
    <x v="41"/>
    <d v="1899-12-30T10:00:00"/>
    <n v="38"/>
    <s v="mars"/>
    <n v="10"/>
  </r>
  <r>
    <x v="0"/>
    <x v="41"/>
    <d v="1899-12-30T11:00:00"/>
    <n v="39"/>
    <s v="mars"/>
    <n v="11"/>
  </r>
  <r>
    <x v="0"/>
    <x v="41"/>
    <d v="1899-12-30T12:00:00"/>
    <n v="39"/>
    <s v="mars"/>
    <n v="12"/>
  </r>
  <r>
    <x v="0"/>
    <x v="41"/>
    <d v="1899-12-30T13:00:00"/>
    <n v="36"/>
    <s v="mars"/>
    <n v="13"/>
  </r>
  <r>
    <x v="0"/>
    <x v="41"/>
    <d v="1899-12-30T14:00:00"/>
    <n v="41"/>
    <s v="mars"/>
    <n v="14"/>
  </r>
  <r>
    <x v="0"/>
    <x v="41"/>
    <d v="1899-12-30T15:00:00"/>
    <n v="37"/>
    <s v="mars"/>
    <n v="15"/>
  </r>
  <r>
    <x v="0"/>
    <x v="41"/>
    <d v="1899-12-30T16:00:00"/>
    <n v="33"/>
    <s v="mars"/>
    <n v="16"/>
  </r>
  <r>
    <x v="0"/>
    <x v="41"/>
    <d v="1899-12-30T17:00:00"/>
    <n v="24"/>
    <s v="mars"/>
    <n v="17"/>
  </r>
  <r>
    <x v="0"/>
    <x v="41"/>
    <d v="1899-12-30T18:00:00"/>
    <n v="22"/>
    <s v="mars"/>
    <n v="18"/>
  </r>
  <r>
    <x v="0"/>
    <x v="41"/>
    <d v="1899-12-30T19:00:00"/>
    <n v="23"/>
    <s v="mars"/>
    <n v="19"/>
  </r>
  <r>
    <x v="0"/>
    <x v="41"/>
    <d v="1899-12-30T20:00:00"/>
    <n v="20"/>
    <s v="mars"/>
    <n v="20"/>
  </r>
  <r>
    <x v="0"/>
    <x v="41"/>
    <d v="1899-12-30T21:00:00"/>
    <n v="13"/>
    <s v="mars"/>
    <n v="21"/>
  </r>
  <r>
    <x v="0"/>
    <x v="41"/>
    <d v="1899-12-30T22:00:00"/>
    <n v="8"/>
    <s v="mars"/>
    <n v="22"/>
  </r>
  <r>
    <x v="0"/>
    <x v="41"/>
    <d v="1899-12-30T23:00:00"/>
    <n v="6"/>
    <s v="mars"/>
    <n v="23"/>
  </r>
  <r>
    <x v="0"/>
    <x v="42"/>
    <d v="1899-12-30T06:00:00"/>
    <n v="1"/>
    <s v="mars"/>
    <n v="6"/>
  </r>
  <r>
    <x v="0"/>
    <x v="42"/>
    <d v="1899-12-30T07:00:00"/>
    <n v="3"/>
    <s v="mars"/>
    <n v="7"/>
  </r>
  <r>
    <x v="0"/>
    <x v="42"/>
    <d v="1899-12-30T08:00:00"/>
    <n v="6"/>
    <s v="mars"/>
    <n v="8"/>
  </r>
  <r>
    <x v="0"/>
    <x v="42"/>
    <d v="1899-12-30T09:00:00"/>
    <n v="14"/>
    <s v="mars"/>
    <n v="9"/>
  </r>
  <r>
    <x v="0"/>
    <x v="42"/>
    <d v="1899-12-30T10:00:00"/>
    <n v="25"/>
    <s v="mars"/>
    <n v="10"/>
  </r>
  <r>
    <x v="0"/>
    <x v="42"/>
    <d v="1899-12-30T11:00:00"/>
    <n v="25"/>
    <s v="mars"/>
    <n v="11"/>
  </r>
  <r>
    <x v="0"/>
    <x v="42"/>
    <d v="1899-12-30T12:00:00"/>
    <n v="24"/>
    <s v="mars"/>
    <n v="12"/>
  </r>
  <r>
    <x v="0"/>
    <x v="42"/>
    <d v="1899-12-30T13:00:00"/>
    <n v="34"/>
    <s v="mars"/>
    <n v="13"/>
  </r>
  <r>
    <x v="0"/>
    <x v="42"/>
    <d v="1899-12-30T14:00:00"/>
    <n v="24"/>
    <s v="mars"/>
    <n v="14"/>
  </r>
  <r>
    <x v="0"/>
    <x v="42"/>
    <d v="1899-12-30T15:00:00"/>
    <n v="25"/>
    <s v="mars"/>
    <n v="15"/>
  </r>
  <r>
    <x v="0"/>
    <x v="42"/>
    <d v="1899-12-30T16:00:00"/>
    <n v="27"/>
    <s v="mars"/>
    <n v="16"/>
  </r>
  <r>
    <x v="0"/>
    <x v="42"/>
    <d v="1899-12-30T17:00:00"/>
    <n v="26"/>
    <s v="mars"/>
    <n v="17"/>
  </r>
  <r>
    <x v="0"/>
    <x v="42"/>
    <d v="1899-12-30T18:00:00"/>
    <n v="19"/>
    <s v="mars"/>
    <n v="18"/>
  </r>
  <r>
    <x v="0"/>
    <x v="42"/>
    <d v="1899-12-30T19:00:00"/>
    <n v="13"/>
    <s v="mars"/>
    <n v="19"/>
  </r>
  <r>
    <x v="0"/>
    <x v="42"/>
    <d v="1899-12-30T20:00:00"/>
    <n v="10"/>
    <s v="mars"/>
    <n v="20"/>
  </r>
  <r>
    <x v="0"/>
    <x v="42"/>
    <d v="1899-12-30T21:00:00"/>
    <n v="11"/>
    <s v="mars"/>
    <n v="21"/>
  </r>
  <r>
    <x v="0"/>
    <x v="42"/>
    <d v="1899-12-30T22:00:00"/>
    <n v="5"/>
    <s v="mars"/>
    <n v="22"/>
  </r>
  <r>
    <x v="0"/>
    <x v="42"/>
    <d v="1899-12-30T23:00:00"/>
    <n v="3"/>
    <s v="mars"/>
    <n v="23"/>
  </r>
  <r>
    <x v="0"/>
    <x v="43"/>
    <d v="1899-12-30T06:00:00"/>
    <n v="5"/>
    <s v="mars"/>
    <n v="6"/>
  </r>
  <r>
    <x v="0"/>
    <x v="43"/>
    <d v="1899-12-30T07:00:00"/>
    <n v="15"/>
    <s v="mars"/>
    <n v="7"/>
  </r>
  <r>
    <x v="0"/>
    <x v="43"/>
    <d v="1899-12-30T08:00:00"/>
    <n v="55"/>
    <s v="mars"/>
    <n v="8"/>
  </r>
  <r>
    <x v="0"/>
    <x v="43"/>
    <d v="1899-12-30T09:00:00"/>
    <n v="62"/>
    <s v="mars"/>
    <n v="9"/>
  </r>
  <r>
    <x v="0"/>
    <x v="43"/>
    <d v="1899-12-30T10:00:00"/>
    <n v="75"/>
    <s v="mars"/>
    <n v="10"/>
  </r>
  <r>
    <x v="0"/>
    <x v="43"/>
    <d v="1899-12-30T11:00:00"/>
    <n v="67"/>
    <s v="mars"/>
    <n v="11"/>
  </r>
  <r>
    <x v="0"/>
    <x v="43"/>
    <d v="1899-12-30T12:00:00"/>
    <n v="59"/>
    <s v="mars"/>
    <n v="12"/>
  </r>
  <r>
    <x v="0"/>
    <x v="43"/>
    <d v="1899-12-30T13:00:00"/>
    <n v="64"/>
    <s v="mars"/>
    <n v="13"/>
  </r>
  <r>
    <x v="0"/>
    <x v="43"/>
    <d v="1899-12-30T14:00:00"/>
    <n v="55"/>
    <s v="mars"/>
    <n v="14"/>
  </r>
  <r>
    <x v="0"/>
    <x v="43"/>
    <d v="1899-12-30T15:00:00"/>
    <n v="53"/>
    <s v="mars"/>
    <n v="15"/>
  </r>
  <r>
    <x v="0"/>
    <x v="43"/>
    <d v="1899-12-30T16:00:00"/>
    <n v="46"/>
    <s v="mars"/>
    <n v="16"/>
  </r>
  <r>
    <x v="0"/>
    <x v="43"/>
    <d v="1899-12-30T17:00:00"/>
    <n v="38"/>
    <s v="mars"/>
    <n v="17"/>
  </r>
  <r>
    <x v="0"/>
    <x v="43"/>
    <d v="1899-12-30T18:00:00"/>
    <n v="25"/>
    <s v="mars"/>
    <n v="18"/>
  </r>
  <r>
    <x v="0"/>
    <x v="43"/>
    <d v="1899-12-30T19:00:00"/>
    <n v="20"/>
    <s v="mars"/>
    <n v="19"/>
  </r>
  <r>
    <x v="0"/>
    <x v="43"/>
    <d v="1899-12-30T20:00:00"/>
    <n v="16"/>
    <s v="mars"/>
    <n v="20"/>
  </r>
  <r>
    <x v="0"/>
    <x v="43"/>
    <d v="1899-12-30T21:00:00"/>
    <n v="9"/>
    <s v="mars"/>
    <n v="21"/>
  </r>
  <r>
    <x v="0"/>
    <x v="43"/>
    <d v="1899-12-30T22:00:00"/>
    <n v="8"/>
    <s v="mars"/>
    <n v="22"/>
  </r>
  <r>
    <x v="0"/>
    <x v="43"/>
    <d v="1899-12-30T23:00:00"/>
    <n v="2"/>
    <s v="mars"/>
    <n v="23"/>
  </r>
  <r>
    <x v="0"/>
    <x v="44"/>
    <d v="1899-12-30T06:00:00"/>
    <n v="4"/>
    <s v="mars"/>
    <n v="6"/>
  </r>
  <r>
    <x v="0"/>
    <x v="44"/>
    <d v="1899-12-30T07:00:00"/>
    <n v="14"/>
    <s v="mars"/>
    <n v="7"/>
  </r>
  <r>
    <x v="0"/>
    <x v="44"/>
    <d v="1899-12-30T08:00:00"/>
    <n v="37"/>
    <s v="mars"/>
    <n v="8"/>
  </r>
  <r>
    <x v="0"/>
    <x v="44"/>
    <d v="1899-12-30T09:00:00"/>
    <n v="45"/>
    <s v="mars"/>
    <n v="9"/>
  </r>
  <r>
    <x v="0"/>
    <x v="44"/>
    <d v="1899-12-30T10:00:00"/>
    <n v="52"/>
    <s v="mars"/>
    <n v="10"/>
  </r>
  <r>
    <x v="0"/>
    <x v="44"/>
    <d v="1899-12-30T11:00:00"/>
    <n v="53"/>
    <s v="mars"/>
    <n v="11"/>
  </r>
  <r>
    <x v="0"/>
    <x v="44"/>
    <d v="1899-12-30T12:00:00"/>
    <n v="40"/>
    <s v="mars"/>
    <n v="12"/>
  </r>
  <r>
    <x v="0"/>
    <x v="44"/>
    <d v="1899-12-30T13:00:00"/>
    <n v="46"/>
    <s v="mars"/>
    <n v="13"/>
  </r>
  <r>
    <x v="0"/>
    <x v="44"/>
    <d v="1899-12-30T14:00:00"/>
    <n v="54"/>
    <s v="mars"/>
    <n v="14"/>
  </r>
  <r>
    <x v="0"/>
    <x v="44"/>
    <d v="1899-12-30T15:00:00"/>
    <n v="45"/>
    <s v="mars"/>
    <n v="15"/>
  </r>
  <r>
    <x v="0"/>
    <x v="44"/>
    <d v="1899-12-30T16:00:00"/>
    <n v="43"/>
    <s v="mars"/>
    <n v="16"/>
  </r>
  <r>
    <x v="0"/>
    <x v="44"/>
    <d v="1899-12-30T17:00:00"/>
    <n v="40"/>
    <s v="mars"/>
    <n v="17"/>
  </r>
  <r>
    <x v="0"/>
    <x v="44"/>
    <d v="1899-12-30T18:00:00"/>
    <n v="28"/>
    <s v="mars"/>
    <n v="18"/>
  </r>
  <r>
    <x v="0"/>
    <x v="44"/>
    <d v="1899-12-30T19:00:00"/>
    <n v="18"/>
    <s v="mars"/>
    <n v="19"/>
  </r>
  <r>
    <x v="0"/>
    <x v="44"/>
    <d v="1899-12-30T20:00:00"/>
    <n v="13"/>
    <s v="mars"/>
    <n v="20"/>
  </r>
  <r>
    <x v="0"/>
    <x v="44"/>
    <d v="1899-12-30T21:00:00"/>
    <n v="6"/>
    <s v="mars"/>
    <n v="21"/>
  </r>
  <r>
    <x v="0"/>
    <x v="44"/>
    <d v="1899-12-30T22:00:00"/>
    <n v="6"/>
    <s v="mars"/>
    <n v="22"/>
  </r>
  <r>
    <x v="0"/>
    <x v="44"/>
    <d v="1899-12-30T23:00:00"/>
    <n v="2"/>
    <s v="mars"/>
    <n v="23"/>
  </r>
  <r>
    <x v="0"/>
    <x v="45"/>
    <d v="1899-12-30T06:00:00"/>
    <n v="3"/>
    <s v="mars"/>
    <n v="6"/>
  </r>
  <r>
    <x v="0"/>
    <x v="45"/>
    <d v="1899-12-30T07:00:00"/>
    <n v="8"/>
    <s v="mars"/>
    <n v="7"/>
  </r>
  <r>
    <x v="0"/>
    <x v="45"/>
    <d v="1899-12-30T08:00:00"/>
    <n v="22"/>
    <s v="mars"/>
    <n v="8"/>
  </r>
  <r>
    <x v="0"/>
    <x v="45"/>
    <d v="1899-12-30T09:00:00"/>
    <n v="40"/>
    <s v="mars"/>
    <n v="9"/>
  </r>
  <r>
    <x v="0"/>
    <x v="45"/>
    <d v="1899-12-30T10:00:00"/>
    <n v="39"/>
    <s v="mars"/>
    <n v="10"/>
  </r>
  <r>
    <x v="0"/>
    <x v="45"/>
    <d v="1899-12-30T11:00:00"/>
    <n v="39"/>
    <s v="mars"/>
    <n v="11"/>
  </r>
  <r>
    <x v="0"/>
    <x v="45"/>
    <d v="1899-12-30T12:00:00"/>
    <n v="39"/>
    <s v="mars"/>
    <n v="12"/>
  </r>
  <r>
    <x v="0"/>
    <x v="45"/>
    <d v="1899-12-30T13:00:00"/>
    <n v="35"/>
    <s v="mars"/>
    <n v="13"/>
  </r>
  <r>
    <x v="0"/>
    <x v="45"/>
    <d v="1899-12-30T14:00:00"/>
    <n v="36"/>
    <s v="mars"/>
    <n v="14"/>
  </r>
  <r>
    <x v="0"/>
    <x v="45"/>
    <d v="1899-12-30T15:00:00"/>
    <n v="34"/>
    <s v="mars"/>
    <n v="15"/>
  </r>
  <r>
    <x v="0"/>
    <x v="45"/>
    <d v="1899-12-30T16:00:00"/>
    <n v="44"/>
    <s v="mars"/>
    <n v="16"/>
  </r>
  <r>
    <x v="0"/>
    <x v="45"/>
    <d v="1899-12-30T17:00:00"/>
    <n v="40"/>
    <s v="mars"/>
    <n v="17"/>
  </r>
  <r>
    <x v="0"/>
    <x v="45"/>
    <d v="1899-12-30T18:00:00"/>
    <n v="39"/>
    <s v="mars"/>
    <n v="18"/>
  </r>
  <r>
    <x v="0"/>
    <x v="45"/>
    <d v="1899-12-30T19:00:00"/>
    <n v="24"/>
    <s v="mars"/>
    <n v="19"/>
  </r>
  <r>
    <x v="0"/>
    <x v="45"/>
    <d v="1899-12-30T20:00:00"/>
    <n v="20"/>
    <s v="mars"/>
    <n v="20"/>
  </r>
  <r>
    <x v="0"/>
    <x v="45"/>
    <d v="1899-12-30T21:00:00"/>
    <n v="9"/>
    <s v="mars"/>
    <n v="21"/>
  </r>
  <r>
    <x v="0"/>
    <x v="45"/>
    <d v="1899-12-30T22:00:00"/>
    <n v="6"/>
    <s v="mars"/>
    <n v="22"/>
  </r>
  <r>
    <x v="0"/>
    <x v="45"/>
    <d v="1899-12-30T23:00:00"/>
    <n v="4"/>
    <s v="mars"/>
    <n v="23"/>
  </r>
  <r>
    <x v="0"/>
    <x v="46"/>
    <d v="1899-12-30T06:00:00"/>
    <n v="4"/>
    <s v="mars"/>
    <n v="6"/>
  </r>
  <r>
    <x v="0"/>
    <x v="46"/>
    <d v="1899-12-30T07:00:00"/>
    <n v="11"/>
    <s v="mars"/>
    <n v="7"/>
  </r>
  <r>
    <x v="0"/>
    <x v="46"/>
    <d v="1899-12-30T08:00:00"/>
    <n v="32"/>
    <s v="mars"/>
    <n v="8"/>
  </r>
  <r>
    <x v="0"/>
    <x v="46"/>
    <d v="1899-12-30T09:00:00"/>
    <n v="39"/>
    <s v="mars"/>
    <n v="9"/>
  </r>
  <r>
    <x v="0"/>
    <x v="46"/>
    <d v="1899-12-30T10:00:00"/>
    <n v="51"/>
    <s v="mars"/>
    <n v="10"/>
  </r>
  <r>
    <x v="0"/>
    <x v="46"/>
    <d v="1899-12-30T11:00:00"/>
    <n v="49"/>
    <s v="mars"/>
    <n v="11"/>
  </r>
  <r>
    <x v="0"/>
    <x v="46"/>
    <d v="1899-12-30T12:00:00"/>
    <n v="45"/>
    <s v="mars"/>
    <n v="12"/>
  </r>
  <r>
    <x v="0"/>
    <x v="46"/>
    <d v="1899-12-30T13:00:00"/>
    <n v="46"/>
    <s v="mars"/>
    <n v="13"/>
  </r>
  <r>
    <x v="0"/>
    <x v="46"/>
    <d v="1899-12-30T14:00:00"/>
    <n v="51"/>
    <s v="mars"/>
    <n v="14"/>
  </r>
  <r>
    <x v="0"/>
    <x v="46"/>
    <d v="1899-12-30T15:00:00"/>
    <n v="42"/>
    <s v="mars"/>
    <n v="15"/>
  </r>
  <r>
    <x v="0"/>
    <x v="46"/>
    <d v="1899-12-30T16:00:00"/>
    <n v="38"/>
    <s v="mars"/>
    <n v="16"/>
  </r>
  <r>
    <x v="0"/>
    <x v="46"/>
    <d v="1899-12-30T17:00:00"/>
    <n v="41"/>
    <s v="mars"/>
    <n v="17"/>
  </r>
  <r>
    <x v="0"/>
    <x v="46"/>
    <d v="1899-12-30T18:00:00"/>
    <n v="27"/>
    <s v="mars"/>
    <n v="18"/>
  </r>
  <r>
    <x v="0"/>
    <x v="46"/>
    <d v="1899-12-30T19:00:00"/>
    <n v="18"/>
    <s v="mars"/>
    <n v="19"/>
  </r>
  <r>
    <x v="0"/>
    <x v="46"/>
    <d v="1899-12-30T20:00:00"/>
    <n v="13"/>
    <s v="mars"/>
    <n v="20"/>
  </r>
  <r>
    <x v="0"/>
    <x v="46"/>
    <d v="1899-12-30T21:00:00"/>
    <n v="9"/>
    <s v="mars"/>
    <n v="21"/>
  </r>
  <r>
    <x v="0"/>
    <x v="46"/>
    <d v="1899-12-30T22:00:00"/>
    <n v="7"/>
    <s v="mars"/>
    <n v="22"/>
  </r>
  <r>
    <x v="0"/>
    <x v="46"/>
    <d v="1899-12-30T23:00:00"/>
    <n v="6"/>
    <s v="mars"/>
    <n v="23"/>
  </r>
  <r>
    <x v="0"/>
    <x v="47"/>
    <d v="1899-12-30T06:00:00"/>
    <n v="3"/>
    <s v="mars"/>
    <n v="6"/>
  </r>
  <r>
    <x v="0"/>
    <x v="47"/>
    <d v="1899-12-30T07:00:00"/>
    <n v="7"/>
    <s v="mars"/>
    <n v="7"/>
  </r>
  <r>
    <x v="0"/>
    <x v="47"/>
    <d v="1899-12-30T08:00:00"/>
    <n v="25"/>
    <s v="mars"/>
    <n v="8"/>
  </r>
  <r>
    <x v="0"/>
    <x v="47"/>
    <d v="1899-12-30T09:00:00"/>
    <n v="38"/>
    <s v="mars"/>
    <n v="9"/>
  </r>
  <r>
    <x v="0"/>
    <x v="47"/>
    <d v="1899-12-30T10:00:00"/>
    <n v="45"/>
    <s v="mars"/>
    <n v="10"/>
  </r>
  <r>
    <x v="0"/>
    <x v="47"/>
    <d v="1899-12-30T11:00:00"/>
    <n v="39"/>
    <s v="mars"/>
    <n v="11"/>
  </r>
  <r>
    <x v="0"/>
    <x v="47"/>
    <d v="1899-12-30T12:00:00"/>
    <n v="53"/>
    <s v="mars"/>
    <n v="12"/>
  </r>
  <r>
    <x v="0"/>
    <x v="47"/>
    <d v="1899-12-30T13:00:00"/>
    <n v="43"/>
    <s v="mars"/>
    <n v="13"/>
  </r>
  <r>
    <x v="0"/>
    <x v="47"/>
    <d v="1899-12-30T14:00:00"/>
    <n v="53"/>
    <s v="mars"/>
    <n v="14"/>
  </r>
  <r>
    <x v="0"/>
    <x v="47"/>
    <d v="1899-12-30T15:00:00"/>
    <n v="46"/>
    <s v="mars"/>
    <n v="15"/>
  </r>
  <r>
    <x v="0"/>
    <x v="47"/>
    <d v="1899-12-30T16:00:00"/>
    <n v="42"/>
    <s v="mars"/>
    <n v="16"/>
  </r>
  <r>
    <x v="0"/>
    <x v="47"/>
    <d v="1899-12-30T17:00:00"/>
    <n v="32"/>
    <s v="mars"/>
    <n v="17"/>
  </r>
  <r>
    <x v="0"/>
    <x v="47"/>
    <d v="1899-12-30T18:00:00"/>
    <n v="31"/>
    <s v="mars"/>
    <n v="18"/>
  </r>
  <r>
    <x v="0"/>
    <x v="47"/>
    <d v="1899-12-30T19:00:00"/>
    <n v="24"/>
    <s v="mars"/>
    <n v="19"/>
  </r>
  <r>
    <x v="0"/>
    <x v="47"/>
    <d v="1899-12-30T20:00:00"/>
    <n v="16"/>
    <s v="mars"/>
    <n v="20"/>
  </r>
  <r>
    <x v="0"/>
    <x v="47"/>
    <d v="1899-12-30T21:00:00"/>
    <n v="9"/>
    <s v="mars"/>
    <n v="21"/>
  </r>
  <r>
    <x v="0"/>
    <x v="47"/>
    <d v="1899-12-30T22:00:00"/>
    <n v="10"/>
    <s v="mars"/>
    <n v="22"/>
  </r>
  <r>
    <x v="0"/>
    <x v="47"/>
    <d v="1899-12-30T23:00:00"/>
    <n v="8"/>
    <s v="mars"/>
    <n v="23"/>
  </r>
  <r>
    <x v="0"/>
    <x v="48"/>
    <d v="1899-12-30T06:00:00"/>
    <n v="0"/>
    <s v="mars"/>
    <n v="6"/>
  </r>
  <r>
    <x v="0"/>
    <x v="48"/>
    <d v="1899-12-30T07:00:00"/>
    <n v="4"/>
    <s v="mars"/>
    <n v="7"/>
  </r>
  <r>
    <x v="0"/>
    <x v="48"/>
    <d v="1899-12-30T08:00:00"/>
    <n v="12"/>
    <s v="mars"/>
    <n v="8"/>
  </r>
  <r>
    <x v="0"/>
    <x v="48"/>
    <d v="1899-12-30T09:00:00"/>
    <n v="24"/>
    <s v="mars"/>
    <n v="9"/>
  </r>
  <r>
    <x v="0"/>
    <x v="48"/>
    <d v="1899-12-30T10:00:00"/>
    <n v="35"/>
    <s v="mars"/>
    <n v="10"/>
  </r>
  <r>
    <x v="0"/>
    <x v="48"/>
    <d v="1899-12-30T11:00:00"/>
    <n v="36"/>
    <s v="mars"/>
    <n v="11"/>
  </r>
  <r>
    <x v="0"/>
    <x v="48"/>
    <d v="1899-12-30T12:00:00"/>
    <n v="36"/>
    <s v="mars"/>
    <n v="12"/>
  </r>
  <r>
    <x v="0"/>
    <x v="48"/>
    <d v="1899-12-30T13:00:00"/>
    <n v="39"/>
    <s v="mars"/>
    <n v="13"/>
  </r>
  <r>
    <x v="0"/>
    <x v="48"/>
    <d v="1899-12-30T14:00:00"/>
    <n v="40"/>
    <s v="mars"/>
    <n v="14"/>
  </r>
  <r>
    <x v="0"/>
    <x v="48"/>
    <d v="1899-12-30T15:00:00"/>
    <n v="38"/>
    <s v="mars"/>
    <n v="15"/>
  </r>
  <r>
    <x v="0"/>
    <x v="48"/>
    <d v="1899-12-30T16:00:00"/>
    <n v="35"/>
    <s v="mars"/>
    <n v="16"/>
  </r>
  <r>
    <x v="0"/>
    <x v="48"/>
    <d v="1899-12-30T17:00:00"/>
    <n v="29"/>
    <s v="mars"/>
    <n v="17"/>
  </r>
  <r>
    <x v="0"/>
    <x v="48"/>
    <d v="1899-12-30T18:00:00"/>
    <n v="23"/>
    <s v="mars"/>
    <n v="18"/>
  </r>
  <r>
    <x v="0"/>
    <x v="48"/>
    <d v="1899-12-30T19:00:00"/>
    <n v="26"/>
    <s v="mars"/>
    <n v="19"/>
  </r>
  <r>
    <x v="0"/>
    <x v="48"/>
    <d v="1899-12-30T20:00:00"/>
    <n v="22"/>
    <s v="mars"/>
    <n v="20"/>
  </r>
  <r>
    <x v="0"/>
    <x v="48"/>
    <d v="1899-12-30T21:00:00"/>
    <n v="15"/>
    <s v="mars"/>
    <n v="21"/>
  </r>
  <r>
    <x v="0"/>
    <x v="48"/>
    <d v="1899-12-30T22:00:00"/>
    <n v="9"/>
    <s v="mars"/>
    <n v="22"/>
  </r>
  <r>
    <x v="0"/>
    <x v="48"/>
    <d v="1899-12-30T23:00:00"/>
    <n v="7"/>
    <s v="mars"/>
    <n v="23"/>
  </r>
  <r>
    <x v="0"/>
    <x v="49"/>
    <d v="1899-12-30T06:00:00"/>
    <n v="1"/>
    <s v="mars"/>
    <n v="6"/>
  </r>
  <r>
    <x v="0"/>
    <x v="49"/>
    <d v="1899-12-30T07:00:00"/>
    <n v="2"/>
    <s v="mars"/>
    <n v="7"/>
  </r>
  <r>
    <x v="0"/>
    <x v="49"/>
    <d v="1899-12-30T08:00:00"/>
    <n v="3"/>
    <s v="mars"/>
    <n v="8"/>
  </r>
  <r>
    <x v="0"/>
    <x v="49"/>
    <d v="1899-12-30T09:00:00"/>
    <n v="10"/>
    <s v="mars"/>
    <n v="9"/>
  </r>
  <r>
    <x v="0"/>
    <x v="49"/>
    <d v="1899-12-30T10:00:00"/>
    <n v="23"/>
    <s v="mars"/>
    <n v="10"/>
  </r>
  <r>
    <x v="0"/>
    <x v="49"/>
    <d v="1899-12-30T11:00:00"/>
    <n v="22"/>
    <s v="mars"/>
    <n v="11"/>
  </r>
  <r>
    <x v="0"/>
    <x v="49"/>
    <d v="1899-12-30T12:00:00"/>
    <n v="22"/>
    <s v="mars"/>
    <n v="12"/>
  </r>
  <r>
    <x v="0"/>
    <x v="49"/>
    <d v="1899-12-30T13:00:00"/>
    <n v="34"/>
    <s v="mars"/>
    <n v="13"/>
  </r>
  <r>
    <x v="0"/>
    <x v="49"/>
    <d v="1899-12-30T14:00:00"/>
    <n v="26"/>
    <s v="mars"/>
    <n v="14"/>
  </r>
  <r>
    <x v="0"/>
    <x v="49"/>
    <d v="1899-12-30T15:00:00"/>
    <n v="27"/>
    <s v="mars"/>
    <n v="15"/>
  </r>
  <r>
    <x v="0"/>
    <x v="49"/>
    <d v="1899-12-30T16:00:00"/>
    <n v="28"/>
    <s v="mars"/>
    <n v="16"/>
  </r>
  <r>
    <x v="0"/>
    <x v="49"/>
    <d v="1899-12-30T17:00:00"/>
    <n v="28"/>
    <s v="mars"/>
    <n v="17"/>
  </r>
  <r>
    <x v="0"/>
    <x v="49"/>
    <d v="1899-12-30T18:00:00"/>
    <n v="22"/>
    <s v="mars"/>
    <n v="18"/>
  </r>
  <r>
    <x v="0"/>
    <x v="49"/>
    <d v="1899-12-30T19:00:00"/>
    <n v="17"/>
    <s v="mars"/>
    <n v="19"/>
  </r>
  <r>
    <x v="0"/>
    <x v="49"/>
    <d v="1899-12-30T20:00:00"/>
    <n v="15"/>
    <s v="mars"/>
    <n v="20"/>
  </r>
  <r>
    <x v="0"/>
    <x v="49"/>
    <d v="1899-12-30T21:00:00"/>
    <n v="11"/>
    <s v="mars"/>
    <n v="21"/>
  </r>
  <r>
    <x v="0"/>
    <x v="49"/>
    <d v="1899-12-30T22:00:00"/>
    <n v="8"/>
    <s v="mars"/>
    <n v="22"/>
  </r>
  <r>
    <x v="0"/>
    <x v="49"/>
    <d v="1899-12-30T23:00:00"/>
    <n v="6"/>
    <s v="mars"/>
    <n v="23"/>
  </r>
  <r>
    <x v="0"/>
    <x v="50"/>
    <d v="1899-12-30T06:00:00"/>
    <n v="4"/>
    <s v="mars"/>
    <n v="6"/>
  </r>
  <r>
    <x v="0"/>
    <x v="50"/>
    <d v="1899-12-30T07:00:00"/>
    <n v="11"/>
    <s v="mars"/>
    <n v="7"/>
  </r>
  <r>
    <x v="0"/>
    <x v="50"/>
    <d v="1899-12-30T08:00:00"/>
    <n v="43"/>
    <s v="mars"/>
    <n v="8"/>
  </r>
  <r>
    <x v="0"/>
    <x v="50"/>
    <d v="1899-12-30T09:00:00"/>
    <n v="47"/>
    <s v="mars"/>
    <n v="9"/>
  </r>
  <r>
    <x v="0"/>
    <x v="50"/>
    <d v="1899-12-30T10:00:00"/>
    <n v="75"/>
    <s v="mars"/>
    <n v="10"/>
  </r>
  <r>
    <x v="0"/>
    <x v="50"/>
    <d v="1899-12-30T11:00:00"/>
    <n v="73"/>
    <s v="mars"/>
    <n v="11"/>
  </r>
  <r>
    <x v="0"/>
    <x v="50"/>
    <d v="1899-12-30T12:00:00"/>
    <n v="64"/>
    <s v="mars"/>
    <n v="12"/>
  </r>
  <r>
    <x v="0"/>
    <x v="50"/>
    <d v="1899-12-30T13:00:00"/>
    <n v="57"/>
    <s v="mars"/>
    <n v="13"/>
  </r>
  <r>
    <x v="0"/>
    <x v="50"/>
    <d v="1899-12-30T14:00:00"/>
    <n v="53"/>
    <s v="mars"/>
    <n v="14"/>
  </r>
  <r>
    <x v="0"/>
    <x v="50"/>
    <d v="1899-12-30T15:00:00"/>
    <n v="58"/>
    <s v="mars"/>
    <n v="15"/>
  </r>
  <r>
    <x v="0"/>
    <x v="50"/>
    <d v="1899-12-30T16:00:00"/>
    <n v="48"/>
    <s v="mars"/>
    <n v="16"/>
  </r>
  <r>
    <x v="0"/>
    <x v="50"/>
    <d v="1899-12-30T17:00:00"/>
    <n v="41"/>
    <s v="mars"/>
    <n v="17"/>
  </r>
  <r>
    <x v="0"/>
    <x v="50"/>
    <d v="1899-12-30T18:00:00"/>
    <n v="28"/>
    <s v="mars"/>
    <n v="18"/>
  </r>
  <r>
    <x v="0"/>
    <x v="50"/>
    <d v="1899-12-30T19:00:00"/>
    <n v="27"/>
    <s v="mars"/>
    <n v="19"/>
  </r>
  <r>
    <x v="0"/>
    <x v="50"/>
    <d v="1899-12-30T20:00:00"/>
    <n v="20"/>
    <s v="mars"/>
    <n v="20"/>
  </r>
  <r>
    <x v="0"/>
    <x v="50"/>
    <d v="1899-12-30T21:00:00"/>
    <n v="10"/>
    <s v="mars"/>
    <n v="21"/>
  </r>
  <r>
    <x v="0"/>
    <x v="50"/>
    <d v="1899-12-30T22:00:00"/>
    <n v="8"/>
    <s v="mars"/>
    <n v="22"/>
  </r>
  <r>
    <x v="0"/>
    <x v="50"/>
    <d v="1899-12-30T23:00:00"/>
    <n v="3"/>
    <s v="mars"/>
    <n v="23"/>
  </r>
  <r>
    <x v="0"/>
    <x v="51"/>
    <d v="1899-12-30T06:00:00"/>
    <n v="4"/>
    <s v="mars"/>
    <n v="6"/>
  </r>
  <r>
    <x v="0"/>
    <x v="51"/>
    <d v="1899-12-30T07:00:00"/>
    <n v="11"/>
    <s v="mars"/>
    <n v="7"/>
  </r>
  <r>
    <x v="0"/>
    <x v="51"/>
    <d v="1899-12-30T08:00:00"/>
    <n v="26"/>
    <s v="mars"/>
    <n v="8"/>
  </r>
  <r>
    <x v="0"/>
    <x v="51"/>
    <d v="1899-12-30T09:00:00"/>
    <n v="37"/>
    <s v="mars"/>
    <n v="9"/>
  </r>
  <r>
    <x v="0"/>
    <x v="51"/>
    <d v="1899-12-30T10:00:00"/>
    <n v="53"/>
    <s v="mars"/>
    <n v="10"/>
  </r>
  <r>
    <x v="0"/>
    <x v="51"/>
    <d v="1899-12-30T11:00:00"/>
    <n v="52"/>
    <s v="mars"/>
    <n v="11"/>
  </r>
  <r>
    <x v="0"/>
    <x v="51"/>
    <d v="1899-12-30T12:00:00"/>
    <n v="40"/>
    <s v="mars"/>
    <n v="12"/>
  </r>
  <r>
    <x v="0"/>
    <x v="51"/>
    <d v="1899-12-30T13:00:00"/>
    <n v="48"/>
    <s v="mars"/>
    <n v="13"/>
  </r>
  <r>
    <x v="0"/>
    <x v="51"/>
    <d v="1899-12-30T14:00:00"/>
    <n v="51"/>
    <s v="mars"/>
    <n v="14"/>
  </r>
  <r>
    <x v="0"/>
    <x v="51"/>
    <d v="1899-12-30T15:00:00"/>
    <n v="47"/>
    <s v="mars"/>
    <n v="15"/>
  </r>
  <r>
    <x v="0"/>
    <x v="51"/>
    <d v="1899-12-30T16:00:00"/>
    <n v="45"/>
    <s v="mars"/>
    <n v="16"/>
  </r>
  <r>
    <x v="0"/>
    <x v="51"/>
    <d v="1899-12-30T17:00:00"/>
    <n v="43"/>
    <s v="mars"/>
    <n v="17"/>
  </r>
  <r>
    <x v="0"/>
    <x v="51"/>
    <d v="1899-12-30T18:00:00"/>
    <n v="32"/>
    <s v="mars"/>
    <n v="18"/>
  </r>
  <r>
    <x v="0"/>
    <x v="51"/>
    <d v="1899-12-30T19:00:00"/>
    <n v="25"/>
    <s v="mars"/>
    <n v="19"/>
  </r>
  <r>
    <x v="0"/>
    <x v="51"/>
    <d v="1899-12-30T20:00:00"/>
    <n v="16"/>
    <s v="mars"/>
    <n v="20"/>
  </r>
  <r>
    <x v="0"/>
    <x v="51"/>
    <d v="1899-12-30T21:00:00"/>
    <n v="9"/>
    <s v="mars"/>
    <n v="21"/>
  </r>
  <r>
    <x v="0"/>
    <x v="51"/>
    <d v="1899-12-30T22:00:00"/>
    <n v="7"/>
    <s v="mars"/>
    <n v="22"/>
  </r>
  <r>
    <x v="0"/>
    <x v="51"/>
    <d v="1899-12-30T23:00:00"/>
    <n v="3"/>
    <s v="mars"/>
    <n v="23"/>
  </r>
  <r>
    <x v="0"/>
    <x v="52"/>
    <d v="1899-12-30T06:00:00"/>
    <n v="2"/>
    <s v="mars"/>
    <n v="6"/>
  </r>
  <r>
    <x v="0"/>
    <x v="52"/>
    <d v="1899-12-30T07:00:00"/>
    <n v="6"/>
    <s v="mars"/>
    <n v="7"/>
  </r>
  <r>
    <x v="0"/>
    <x v="52"/>
    <d v="1899-12-30T08:00:00"/>
    <n v="17"/>
    <s v="mars"/>
    <n v="8"/>
  </r>
  <r>
    <x v="0"/>
    <x v="52"/>
    <d v="1899-12-30T09:00:00"/>
    <n v="32"/>
    <s v="mars"/>
    <n v="9"/>
  </r>
  <r>
    <x v="0"/>
    <x v="52"/>
    <d v="1899-12-30T10:00:00"/>
    <n v="34"/>
    <s v="mars"/>
    <n v="10"/>
  </r>
  <r>
    <x v="0"/>
    <x v="52"/>
    <d v="1899-12-30T11:00:00"/>
    <n v="34"/>
    <s v="mars"/>
    <n v="11"/>
  </r>
  <r>
    <x v="0"/>
    <x v="52"/>
    <d v="1899-12-30T12:00:00"/>
    <n v="42"/>
    <s v="mars"/>
    <n v="12"/>
  </r>
  <r>
    <x v="0"/>
    <x v="52"/>
    <d v="1899-12-30T13:00:00"/>
    <n v="33"/>
    <s v="mars"/>
    <n v="13"/>
  </r>
  <r>
    <x v="0"/>
    <x v="52"/>
    <d v="1899-12-30T14:00:00"/>
    <n v="34"/>
    <s v="mars"/>
    <n v="14"/>
  </r>
  <r>
    <x v="0"/>
    <x v="52"/>
    <d v="1899-12-30T15:00:00"/>
    <n v="31"/>
    <s v="mars"/>
    <n v="15"/>
  </r>
  <r>
    <x v="0"/>
    <x v="52"/>
    <d v="1899-12-30T16:00:00"/>
    <n v="38"/>
    <s v="mars"/>
    <n v="16"/>
  </r>
  <r>
    <x v="0"/>
    <x v="52"/>
    <d v="1899-12-30T17:00:00"/>
    <n v="43"/>
    <s v="mars"/>
    <n v="17"/>
  </r>
  <r>
    <x v="0"/>
    <x v="52"/>
    <d v="1899-12-30T18:00:00"/>
    <n v="41"/>
    <s v="mars"/>
    <n v="18"/>
  </r>
  <r>
    <x v="0"/>
    <x v="52"/>
    <d v="1899-12-30T19:00:00"/>
    <n v="29"/>
    <s v="mars"/>
    <n v="19"/>
  </r>
  <r>
    <x v="0"/>
    <x v="52"/>
    <d v="1899-12-30T20:00:00"/>
    <n v="23"/>
    <s v="mars"/>
    <n v="20"/>
  </r>
  <r>
    <x v="0"/>
    <x v="52"/>
    <d v="1899-12-30T21:00:00"/>
    <n v="12"/>
    <s v="mars"/>
    <n v="21"/>
  </r>
  <r>
    <x v="0"/>
    <x v="52"/>
    <d v="1899-12-30T22:00:00"/>
    <n v="7"/>
    <s v="mars"/>
    <n v="22"/>
  </r>
  <r>
    <x v="0"/>
    <x v="52"/>
    <d v="1899-12-30T23:00:00"/>
    <n v="5"/>
    <s v="mars"/>
    <n v="23"/>
  </r>
  <r>
    <x v="0"/>
    <x v="53"/>
    <d v="1899-12-30T06:00:00"/>
    <n v="3"/>
    <s v="mars"/>
    <n v="6"/>
  </r>
  <r>
    <x v="0"/>
    <x v="53"/>
    <d v="1899-12-30T07:00:00"/>
    <n v="8"/>
    <s v="mars"/>
    <n v="7"/>
  </r>
  <r>
    <x v="0"/>
    <x v="53"/>
    <d v="1899-12-30T08:00:00"/>
    <n v="22"/>
    <s v="mars"/>
    <n v="8"/>
  </r>
  <r>
    <x v="0"/>
    <x v="53"/>
    <d v="1899-12-30T09:00:00"/>
    <n v="31"/>
    <s v="mars"/>
    <n v="9"/>
  </r>
  <r>
    <x v="0"/>
    <x v="53"/>
    <d v="1899-12-30T10:00:00"/>
    <n v="45"/>
    <s v="mars"/>
    <n v="10"/>
  </r>
  <r>
    <x v="0"/>
    <x v="53"/>
    <d v="1899-12-30T11:00:00"/>
    <n v="51"/>
    <s v="mars"/>
    <n v="11"/>
  </r>
  <r>
    <x v="0"/>
    <x v="53"/>
    <d v="1899-12-30T12:00:00"/>
    <n v="45"/>
    <s v="mars"/>
    <n v="12"/>
  </r>
  <r>
    <x v="0"/>
    <x v="53"/>
    <d v="1899-12-30T13:00:00"/>
    <n v="43"/>
    <s v="mars"/>
    <n v="13"/>
  </r>
  <r>
    <x v="0"/>
    <x v="53"/>
    <d v="1899-12-30T14:00:00"/>
    <n v="49"/>
    <s v="mars"/>
    <n v="14"/>
  </r>
  <r>
    <x v="0"/>
    <x v="53"/>
    <d v="1899-12-30T15:00:00"/>
    <n v="44"/>
    <s v="mars"/>
    <n v="15"/>
  </r>
  <r>
    <x v="0"/>
    <x v="53"/>
    <d v="1899-12-30T16:00:00"/>
    <n v="34"/>
    <s v="mars"/>
    <n v="16"/>
  </r>
  <r>
    <x v="0"/>
    <x v="53"/>
    <d v="1899-12-30T17:00:00"/>
    <n v="41"/>
    <s v="mars"/>
    <n v="17"/>
  </r>
  <r>
    <x v="0"/>
    <x v="53"/>
    <d v="1899-12-30T18:00:00"/>
    <n v="32"/>
    <s v="mars"/>
    <n v="18"/>
  </r>
  <r>
    <x v="0"/>
    <x v="53"/>
    <d v="1899-12-30T19:00:00"/>
    <n v="23"/>
    <s v="mars"/>
    <n v="19"/>
  </r>
  <r>
    <x v="0"/>
    <x v="53"/>
    <d v="1899-12-30T20:00:00"/>
    <n v="15"/>
    <s v="mars"/>
    <n v="20"/>
  </r>
  <r>
    <x v="0"/>
    <x v="53"/>
    <d v="1899-12-30T21:00:00"/>
    <n v="12"/>
    <s v="mars"/>
    <n v="21"/>
  </r>
  <r>
    <x v="0"/>
    <x v="53"/>
    <d v="1899-12-30T22:00:00"/>
    <n v="7"/>
    <s v="mars"/>
    <n v="22"/>
  </r>
  <r>
    <x v="0"/>
    <x v="53"/>
    <d v="1899-12-30T23:00:00"/>
    <n v="7"/>
    <s v="mars"/>
    <n v="23"/>
  </r>
  <r>
    <x v="0"/>
    <x v="54"/>
    <d v="1899-12-30T06:00:00"/>
    <n v="2"/>
    <s v="mars"/>
    <n v="6"/>
  </r>
  <r>
    <x v="0"/>
    <x v="54"/>
    <d v="1899-12-30T07:00:00"/>
    <n v="6"/>
    <s v="mars"/>
    <n v="7"/>
  </r>
  <r>
    <x v="0"/>
    <x v="54"/>
    <d v="1899-12-30T08:00:00"/>
    <n v="20"/>
    <s v="mars"/>
    <n v="8"/>
  </r>
  <r>
    <x v="0"/>
    <x v="54"/>
    <d v="1899-12-30T09:00:00"/>
    <n v="29"/>
    <s v="mars"/>
    <n v="9"/>
  </r>
  <r>
    <x v="0"/>
    <x v="54"/>
    <d v="1899-12-30T10:00:00"/>
    <n v="36"/>
    <s v="mars"/>
    <n v="10"/>
  </r>
  <r>
    <x v="0"/>
    <x v="54"/>
    <d v="1899-12-30T11:00:00"/>
    <n v="33"/>
    <s v="mars"/>
    <n v="11"/>
  </r>
  <r>
    <x v="0"/>
    <x v="54"/>
    <d v="1899-12-30T12:00:00"/>
    <n v="56"/>
    <s v="mars"/>
    <n v="12"/>
  </r>
  <r>
    <x v="0"/>
    <x v="54"/>
    <d v="1899-12-30T13:00:00"/>
    <n v="55"/>
    <s v="mars"/>
    <n v="13"/>
  </r>
  <r>
    <x v="0"/>
    <x v="54"/>
    <d v="1899-12-30T14:00:00"/>
    <n v="53"/>
    <s v="mars"/>
    <n v="14"/>
  </r>
  <r>
    <x v="0"/>
    <x v="54"/>
    <d v="1899-12-30T15:00:00"/>
    <n v="50"/>
    <s v="mars"/>
    <n v="15"/>
  </r>
  <r>
    <x v="0"/>
    <x v="54"/>
    <d v="1899-12-30T16:00:00"/>
    <n v="47"/>
    <s v="mars"/>
    <n v="16"/>
  </r>
  <r>
    <x v="0"/>
    <x v="54"/>
    <d v="1899-12-30T17:00:00"/>
    <n v="36"/>
    <s v="mars"/>
    <n v="17"/>
  </r>
  <r>
    <x v="0"/>
    <x v="54"/>
    <d v="1899-12-30T18:00:00"/>
    <n v="32"/>
    <s v="mars"/>
    <n v="18"/>
  </r>
  <r>
    <x v="0"/>
    <x v="54"/>
    <d v="1899-12-30T19:00:00"/>
    <n v="27"/>
    <s v="mars"/>
    <n v="19"/>
  </r>
  <r>
    <x v="0"/>
    <x v="54"/>
    <d v="1899-12-30T20:00:00"/>
    <n v="20"/>
    <s v="mars"/>
    <n v="20"/>
  </r>
  <r>
    <x v="0"/>
    <x v="54"/>
    <d v="1899-12-30T21:00:00"/>
    <n v="12"/>
    <s v="mars"/>
    <n v="21"/>
  </r>
  <r>
    <x v="0"/>
    <x v="54"/>
    <d v="1899-12-30T22:00:00"/>
    <n v="11"/>
    <s v="mars"/>
    <n v="22"/>
  </r>
  <r>
    <x v="0"/>
    <x v="54"/>
    <d v="1899-12-30T23:00:00"/>
    <n v="8"/>
    <s v="mars"/>
    <n v="23"/>
  </r>
  <r>
    <x v="0"/>
    <x v="55"/>
    <d v="1899-12-30T06:00:00"/>
    <n v="1"/>
    <s v="mars"/>
    <n v="6"/>
  </r>
  <r>
    <x v="0"/>
    <x v="55"/>
    <d v="1899-12-30T07:00:00"/>
    <n v="2"/>
    <s v="mars"/>
    <n v="7"/>
  </r>
  <r>
    <x v="0"/>
    <x v="55"/>
    <d v="1899-12-30T08:00:00"/>
    <n v="10"/>
    <s v="mars"/>
    <n v="8"/>
  </r>
  <r>
    <x v="0"/>
    <x v="55"/>
    <d v="1899-12-30T09:00:00"/>
    <n v="19"/>
    <s v="mars"/>
    <n v="9"/>
  </r>
  <r>
    <x v="0"/>
    <x v="55"/>
    <d v="1899-12-30T10:00:00"/>
    <n v="31"/>
    <s v="mars"/>
    <n v="10"/>
  </r>
  <r>
    <x v="0"/>
    <x v="55"/>
    <d v="1899-12-30T11:00:00"/>
    <n v="33"/>
    <s v="mars"/>
    <n v="11"/>
  </r>
  <r>
    <x v="0"/>
    <x v="55"/>
    <d v="1899-12-30T12:00:00"/>
    <n v="36"/>
    <s v="mars"/>
    <n v="12"/>
  </r>
  <r>
    <x v="0"/>
    <x v="55"/>
    <d v="1899-12-30T13:00:00"/>
    <n v="41"/>
    <s v="mars"/>
    <n v="13"/>
  </r>
  <r>
    <x v="0"/>
    <x v="55"/>
    <d v="1899-12-30T14:00:00"/>
    <n v="39"/>
    <s v="mars"/>
    <n v="14"/>
  </r>
  <r>
    <x v="0"/>
    <x v="55"/>
    <d v="1899-12-30T15:00:00"/>
    <n v="35"/>
    <s v="mars"/>
    <n v="15"/>
  </r>
  <r>
    <x v="0"/>
    <x v="55"/>
    <d v="1899-12-30T16:00:00"/>
    <n v="39"/>
    <s v="mars"/>
    <n v="16"/>
  </r>
  <r>
    <x v="0"/>
    <x v="55"/>
    <d v="1899-12-30T17:00:00"/>
    <n v="29"/>
    <s v="mars"/>
    <n v="17"/>
  </r>
  <r>
    <x v="0"/>
    <x v="55"/>
    <d v="1899-12-30T18:00:00"/>
    <n v="23"/>
    <s v="mars"/>
    <n v="18"/>
  </r>
  <r>
    <x v="0"/>
    <x v="55"/>
    <d v="1899-12-30T19:00:00"/>
    <n v="29"/>
    <s v="mars"/>
    <n v="19"/>
  </r>
  <r>
    <x v="0"/>
    <x v="55"/>
    <d v="1899-12-30T20:00:00"/>
    <n v="23"/>
    <s v="mars"/>
    <n v="20"/>
  </r>
  <r>
    <x v="0"/>
    <x v="55"/>
    <d v="1899-12-30T21:00:00"/>
    <n v="18"/>
    <s v="mars"/>
    <n v="21"/>
  </r>
  <r>
    <x v="0"/>
    <x v="55"/>
    <d v="1899-12-30T22:00:00"/>
    <n v="10"/>
    <s v="mars"/>
    <n v="22"/>
  </r>
  <r>
    <x v="0"/>
    <x v="55"/>
    <d v="1899-12-30T23:00:00"/>
    <n v="10"/>
    <s v="mars"/>
    <n v="23"/>
  </r>
  <r>
    <x v="0"/>
    <x v="56"/>
    <d v="1899-12-30T06:00:00"/>
    <n v="1"/>
    <s v="mars"/>
    <n v="6"/>
  </r>
  <r>
    <x v="0"/>
    <x v="56"/>
    <d v="1899-12-30T07:00:00"/>
    <n v="2"/>
    <s v="mars"/>
    <n v="7"/>
  </r>
  <r>
    <x v="0"/>
    <x v="56"/>
    <d v="1899-12-30T08:00:00"/>
    <n v="2"/>
    <s v="mars"/>
    <n v="8"/>
  </r>
  <r>
    <x v="0"/>
    <x v="56"/>
    <d v="1899-12-30T09:00:00"/>
    <n v="9"/>
    <s v="mars"/>
    <n v="9"/>
  </r>
  <r>
    <x v="0"/>
    <x v="56"/>
    <d v="1899-12-30T10:00:00"/>
    <n v="20"/>
    <s v="mars"/>
    <n v="10"/>
  </r>
  <r>
    <x v="0"/>
    <x v="56"/>
    <d v="1899-12-30T11:00:00"/>
    <n v="22"/>
    <s v="mars"/>
    <n v="11"/>
  </r>
  <r>
    <x v="0"/>
    <x v="56"/>
    <d v="1899-12-30T12:00:00"/>
    <n v="23"/>
    <s v="mars"/>
    <n v="12"/>
  </r>
  <r>
    <x v="0"/>
    <x v="56"/>
    <d v="1899-12-30T13:00:00"/>
    <n v="35"/>
    <s v="mars"/>
    <n v="13"/>
  </r>
  <r>
    <x v="0"/>
    <x v="56"/>
    <d v="1899-12-30T14:00:00"/>
    <n v="26"/>
    <s v="mars"/>
    <n v="14"/>
  </r>
  <r>
    <x v="0"/>
    <x v="56"/>
    <d v="1899-12-30T15:00:00"/>
    <n v="29"/>
    <s v="mars"/>
    <n v="15"/>
  </r>
  <r>
    <x v="0"/>
    <x v="56"/>
    <d v="1899-12-30T16:00:00"/>
    <n v="30"/>
    <s v="mars"/>
    <n v="16"/>
  </r>
  <r>
    <x v="0"/>
    <x v="56"/>
    <d v="1899-12-30T17:00:00"/>
    <n v="28"/>
    <s v="mars"/>
    <n v="17"/>
  </r>
  <r>
    <x v="0"/>
    <x v="56"/>
    <d v="1899-12-30T18:00:00"/>
    <n v="25"/>
    <s v="mars"/>
    <n v="18"/>
  </r>
  <r>
    <x v="0"/>
    <x v="56"/>
    <d v="1899-12-30T19:00:00"/>
    <n v="22"/>
    <s v="mars"/>
    <n v="19"/>
  </r>
  <r>
    <x v="0"/>
    <x v="56"/>
    <d v="1899-12-30T20:00:00"/>
    <n v="14"/>
    <s v="mars"/>
    <n v="20"/>
  </r>
  <r>
    <x v="0"/>
    <x v="56"/>
    <d v="1899-12-30T21:00:00"/>
    <n v="11"/>
    <s v="mars"/>
    <n v="21"/>
  </r>
  <r>
    <x v="0"/>
    <x v="56"/>
    <d v="1899-12-30T22:00:00"/>
    <n v="10"/>
    <s v="mars"/>
    <n v="22"/>
  </r>
  <r>
    <x v="0"/>
    <x v="56"/>
    <d v="1899-12-30T23:00:00"/>
    <n v="5"/>
    <s v="mars"/>
    <n v="23"/>
  </r>
  <r>
    <x v="0"/>
    <x v="57"/>
    <d v="1899-12-30T06:00:00"/>
    <n v="2"/>
    <s v="mars"/>
    <n v="6"/>
  </r>
  <r>
    <x v="0"/>
    <x v="57"/>
    <d v="1899-12-30T07:00:00"/>
    <n v="6"/>
    <s v="mars"/>
    <n v="7"/>
  </r>
  <r>
    <x v="0"/>
    <x v="57"/>
    <d v="1899-12-30T08:00:00"/>
    <n v="32"/>
    <s v="mars"/>
    <n v="8"/>
  </r>
  <r>
    <x v="0"/>
    <x v="57"/>
    <d v="1899-12-30T09:00:00"/>
    <n v="38"/>
    <s v="mars"/>
    <n v="9"/>
  </r>
  <r>
    <x v="0"/>
    <x v="57"/>
    <d v="1899-12-30T10:00:00"/>
    <n v="69"/>
    <s v="mars"/>
    <n v="10"/>
  </r>
  <r>
    <x v="0"/>
    <x v="57"/>
    <d v="1899-12-30T11:00:00"/>
    <n v="77"/>
    <s v="mars"/>
    <n v="11"/>
  </r>
  <r>
    <x v="0"/>
    <x v="57"/>
    <d v="1899-12-30T12:00:00"/>
    <n v="70"/>
    <s v="mars"/>
    <n v="12"/>
  </r>
  <r>
    <x v="0"/>
    <x v="57"/>
    <d v="1899-12-30T13:00:00"/>
    <n v="57"/>
    <s v="mars"/>
    <n v="13"/>
  </r>
  <r>
    <x v="0"/>
    <x v="57"/>
    <d v="1899-12-30T14:00:00"/>
    <n v="52"/>
    <s v="mars"/>
    <n v="14"/>
  </r>
  <r>
    <x v="0"/>
    <x v="57"/>
    <d v="1899-12-30T15:00:00"/>
    <n v="61"/>
    <s v="mars"/>
    <n v="15"/>
  </r>
  <r>
    <x v="0"/>
    <x v="57"/>
    <d v="1899-12-30T16:00:00"/>
    <n v="48"/>
    <s v="mars"/>
    <n v="16"/>
  </r>
  <r>
    <x v="0"/>
    <x v="57"/>
    <d v="1899-12-30T17:00:00"/>
    <n v="46"/>
    <s v="mars"/>
    <n v="17"/>
  </r>
  <r>
    <x v="0"/>
    <x v="57"/>
    <d v="1899-12-30T18:00:00"/>
    <n v="34"/>
    <s v="mars"/>
    <n v="18"/>
  </r>
  <r>
    <x v="0"/>
    <x v="57"/>
    <d v="1899-12-30T19:00:00"/>
    <n v="33"/>
    <s v="mars"/>
    <n v="19"/>
  </r>
  <r>
    <x v="0"/>
    <x v="57"/>
    <d v="1899-12-30T20:00:00"/>
    <n v="21"/>
    <s v="mars"/>
    <n v="20"/>
  </r>
  <r>
    <x v="0"/>
    <x v="57"/>
    <d v="1899-12-30T21:00:00"/>
    <n v="14"/>
    <s v="mars"/>
    <n v="21"/>
  </r>
  <r>
    <x v="0"/>
    <x v="57"/>
    <d v="1899-12-30T22:00:00"/>
    <n v="9"/>
    <s v="mars"/>
    <n v="22"/>
  </r>
  <r>
    <x v="0"/>
    <x v="57"/>
    <d v="1899-12-30T23:00:00"/>
    <n v="5"/>
    <s v="mars"/>
    <n v="23"/>
  </r>
  <r>
    <x v="0"/>
    <x v="58"/>
    <d v="1899-12-30T06:00:00"/>
    <n v="4"/>
    <s v="mars"/>
    <n v="6"/>
  </r>
  <r>
    <x v="0"/>
    <x v="58"/>
    <d v="1899-12-30T07:00:00"/>
    <n v="9"/>
    <s v="mars"/>
    <n v="7"/>
  </r>
  <r>
    <x v="0"/>
    <x v="58"/>
    <d v="1899-12-30T08:00:00"/>
    <n v="20"/>
    <s v="mars"/>
    <n v="8"/>
  </r>
  <r>
    <x v="0"/>
    <x v="58"/>
    <d v="1899-12-30T09:00:00"/>
    <n v="31"/>
    <s v="mars"/>
    <n v="9"/>
  </r>
  <r>
    <x v="0"/>
    <x v="58"/>
    <d v="1899-12-30T10:00:00"/>
    <n v="44"/>
    <s v="mars"/>
    <n v="10"/>
  </r>
  <r>
    <x v="0"/>
    <x v="58"/>
    <d v="1899-12-30T11:00:00"/>
    <n v="55"/>
    <s v="mars"/>
    <n v="11"/>
  </r>
  <r>
    <x v="0"/>
    <x v="58"/>
    <d v="1899-12-30T12:00:00"/>
    <n v="44"/>
    <s v="mars"/>
    <n v="12"/>
  </r>
  <r>
    <x v="0"/>
    <x v="58"/>
    <d v="1899-12-30T13:00:00"/>
    <n v="46"/>
    <s v="mars"/>
    <n v="13"/>
  </r>
  <r>
    <x v="0"/>
    <x v="58"/>
    <d v="1899-12-30T14:00:00"/>
    <n v="50"/>
    <s v="mars"/>
    <n v="14"/>
  </r>
  <r>
    <x v="0"/>
    <x v="58"/>
    <d v="1899-12-30T15:00:00"/>
    <n v="45"/>
    <s v="mars"/>
    <n v="15"/>
  </r>
  <r>
    <x v="0"/>
    <x v="58"/>
    <d v="1899-12-30T16:00:00"/>
    <n v="47"/>
    <s v="mars"/>
    <n v="16"/>
  </r>
  <r>
    <x v="0"/>
    <x v="58"/>
    <d v="1899-12-30T17:00:00"/>
    <n v="44"/>
    <s v="mars"/>
    <n v="17"/>
  </r>
  <r>
    <x v="0"/>
    <x v="58"/>
    <d v="1899-12-30T18:00:00"/>
    <n v="34"/>
    <s v="mars"/>
    <n v="18"/>
  </r>
  <r>
    <x v="0"/>
    <x v="58"/>
    <d v="1899-12-30T19:00:00"/>
    <n v="26"/>
    <s v="mars"/>
    <n v="19"/>
  </r>
  <r>
    <x v="0"/>
    <x v="58"/>
    <d v="1899-12-30T20:00:00"/>
    <n v="21"/>
    <s v="mars"/>
    <n v="20"/>
  </r>
  <r>
    <x v="0"/>
    <x v="58"/>
    <d v="1899-12-30T21:00:00"/>
    <n v="12"/>
    <s v="mars"/>
    <n v="21"/>
  </r>
  <r>
    <x v="0"/>
    <x v="58"/>
    <d v="1899-12-30T22:00:00"/>
    <n v="7"/>
    <s v="mars"/>
    <n v="22"/>
  </r>
  <r>
    <x v="0"/>
    <x v="58"/>
    <d v="1899-12-30T23:00:00"/>
    <n v="4"/>
    <s v="mars"/>
    <n v="23"/>
  </r>
  <r>
    <x v="0"/>
    <x v="59"/>
    <d v="1899-12-30T06:00:00"/>
    <n v="1"/>
    <s v="avril"/>
    <n v="6"/>
  </r>
  <r>
    <x v="0"/>
    <x v="59"/>
    <d v="1899-12-30T07:00:00"/>
    <n v="3"/>
    <s v="avril"/>
    <n v="7"/>
  </r>
  <r>
    <x v="0"/>
    <x v="59"/>
    <d v="1899-12-30T08:00:00"/>
    <n v="10"/>
    <s v="avril"/>
    <n v="8"/>
  </r>
  <r>
    <x v="0"/>
    <x v="59"/>
    <d v="1899-12-30T09:00:00"/>
    <n v="18"/>
    <s v="avril"/>
    <n v="9"/>
  </r>
  <r>
    <x v="0"/>
    <x v="59"/>
    <d v="1899-12-30T10:00:00"/>
    <n v="25"/>
    <s v="avril"/>
    <n v="10"/>
  </r>
  <r>
    <x v="0"/>
    <x v="59"/>
    <d v="1899-12-30T11:00:00"/>
    <n v="33"/>
    <s v="avril"/>
    <n v="11"/>
  </r>
  <r>
    <x v="0"/>
    <x v="59"/>
    <d v="1899-12-30T12:00:00"/>
    <n v="35"/>
    <s v="avril"/>
    <n v="12"/>
  </r>
  <r>
    <x v="0"/>
    <x v="59"/>
    <d v="1899-12-30T13:00:00"/>
    <n v="31"/>
    <s v="avril"/>
    <n v="13"/>
  </r>
  <r>
    <x v="0"/>
    <x v="59"/>
    <d v="1899-12-30T14:00:00"/>
    <n v="29"/>
    <s v="avril"/>
    <n v="14"/>
  </r>
  <r>
    <x v="0"/>
    <x v="59"/>
    <d v="1899-12-30T15:00:00"/>
    <n v="32"/>
    <s v="avril"/>
    <n v="15"/>
  </r>
  <r>
    <x v="0"/>
    <x v="59"/>
    <d v="1899-12-30T16:00:00"/>
    <n v="38"/>
    <s v="avril"/>
    <n v="16"/>
  </r>
  <r>
    <x v="0"/>
    <x v="59"/>
    <d v="1899-12-30T17:00:00"/>
    <n v="43"/>
    <s v="avril"/>
    <n v="17"/>
  </r>
  <r>
    <x v="0"/>
    <x v="59"/>
    <d v="1899-12-30T18:00:00"/>
    <n v="44"/>
    <s v="avril"/>
    <n v="18"/>
  </r>
  <r>
    <x v="0"/>
    <x v="59"/>
    <d v="1899-12-30T19:00:00"/>
    <n v="34"/>
    <s v="avril"/>
    <n v="19"/>
  </r>
  <r>
    <x v="0"/>
    <x v="59"/>
    <d v="1899-12-30T20:00:00"/>
    <n v="24"/>
    <s v="avril"/>
    <n v="20"/>
  </r>
  <r>
    <x v="0"/>
    <x v="59"/>
    <d v="1899-12-30T21:00:00"/>
    <n v="13"/>
    <s v="avril"/>
    <n v="21"/>
  </r>
  <r>
    <x v="0"/>
    <x v="59"/>
    <d v="1899-12-30T22:00:00"/>
    <n v="8"/>
    <s v="avril"/>
    <n v="22"/>
  </r>
  <r>
    <x v="0"/>
    <x v="59"/>
    <d v="1899-12-30T23:00:00"/>
    <n v="5"/>
    <s v="avril"/>
    <n v="23"/>
  </r>
  <r>
    <x v="0"/>
    <x v="60"/>
    <d v="1899-12-30T06:00:00"/>
    <n v="1"/>
    <s v="avril"/>
    <n v="6"/>
  </r>
  <r>
    <x v="0"/>
    <x v="60"/>
    <d v="1899-12-30T07:00:00"/>
    <n v="4"/>
    <s v="avril"/>
    <n v="7"/>
  </r>
  <r>
    <x v="0"/>
    <x v="60"/>
    <d v="1899-12-30T08:00:00"/>
    <n v="13"/>
    <s v="avril"/>
    <n v="8"/>
  </r>
  <r>
    <x v="0"/>
    <x v="60"/>
    <d v="1899-12-30T09:00:00"/>
    <n v="23"/>
    <s v="avril"/>
    <n v="9"/>
  </r>
  <r>
    <x v="0"/>
    <x v="60"/>
    <d v="1899-12-30T10:00:00"/>
    <n v="39"/>
    <s v="avril"/>
    <n v="10"/>
  </r>
  <r>
    <x v="0"/>
    <x v="60"/>
    <d v="1899-12-30T11:00:00"/>
    <n v="45"/>
    <s v="avril"/>
    <n v="11"/>
  </r>
  <r>
    <x v="0"/>
    <x v="60"/>
    <d v="1899-12-30T12:00:00"/>
    <n v="43"/>
    <s v="avril"/>
    <n v="12"/>
  </r>
  <r>
    <x v="0"/>
    <x v="60"/>
    <d v="1899-12-30T13:00:00"/>
    <n v="39"/>
    <s v="avril"/>
    <n v="13"/>
  </r>
  <r>
    <x v="0"/>
    <x v="60"/>
    <d v="1899-12-30T14:00:00"/>
    <n v="43"/>
    <s v="avril"/>
    <n v="14"/>
  </r>
  <r>
    <x v="0"/>
    <x v="60"/>
    <d v="1899-12-30T15:00:00"/>
    <n v="39"/>
    <s v="avril"/>
    <n v="15"/>
  </r>
  <r>
    <x v="0"/>
    <x v="60"/>
    <d v="1899-12-30T16:00:00"/>
    <n v="36"/>
    <s v="avril"/>
    <n v="16"/>
  </r>
  <r>
    <x v="0"/>
    <x v="60"/>
    <d v="1899-12-30T17:00:00"/>
    <n v="44"/>
    <s v="avril"/>
    <n v="17"/>
  </r>
  <r>
    <x v="0"/>
    <x v="60"/>
    <d v="1899-12-30T18:00:00"/>
    <n v="35"/>
    <s v="avril"/>
    <n v="18"/>
  </r>
  <r>
    <x v="0"/>
    <x v="60"/>
    <d v="1899-12-30T19:00:00"/>
    <n v="28"/>
    <s v="avril"/>
    <n v="19"/>
  </r>
  <r>
    <x v="0"/>
    <x v="60"/>
    <d v="1899-12-30T20:00:00"/>
    <n v="19"/>
    <s v="avril"/>
    <n v="20"/>
  </r>
  <r>
    <x v="0"/>
    <x v="60"/>
    <d v="1899-12-30T21:00:00"/>
    <n v="14"/>
    <s v="avril"/>
    <n v="21"/>
  </r>
  <r>
    <x v="0"/>
    <x v="60"/>
    <d v="1899-12-30T22:00:00"/>
    <n v="9"/>
    <s v="avril"/>
    <n v="22"/>
  </r>
  <r>
    <x v="0"/>
    <x v="60"/>
    <d v="1899-12-30T23:00:00"/>
    <n v="7"/>
    <s v="avril"/>
    <n v="23"/>
  </r>
  <r>
    <x v="0"/>
    <x v="61"/>
    <d v="1899-12-30T06:00:00"/>
    <n v="1"/>
    <s v="avril"/>
    <n v="6"/>
  </r>
  <r>
    <x v="0"/>
    <x v="61"/>
    <d v="1899-12-30T07:00:00"/>
    <n v="3"/>
    <s v="avril"/>
    <n v="7"/>
  </r>
  <r>
    <x v="0"/>
    <x v="61"/>
    <d v="1899-12-30T08:00:00"/>
    <n v="13"/>
    <s v="avril"/>
    <n v="8"/>
  </r>
  <r>
    <x v="0"/>
    <x v="61"/>
    <d v="1899-12-30T09:00:00"/>
    <n v="21"/>
    <s v="avril"/>
    <n v="9"/>
  </r>
  <r>
    <x v="0"/>
    <x v="61"/>
    <d v="1899-12-30T10:00:00"/>
    <n v="31"/>
    <s v="avril"/>
    <n v="10"/>
  </r>
  <r>
    <x v="0"/>
    <x v="61"/>
    <d v="1899-12-30T11:00:00"/>
    <n v="39"/>
    <s v="avril"/>
    <n v="11"/>
  </r>
  <r>
    <x v="0"/>
    <x v="61"/>
    <d v="1899-12-30T12:00:00"/>
    <n v="59"/>
    <s v="avril"/>
    <n v="12"/>
  </r>
  <r>
    <x v="0"/>
    <x v="61"/>
    <d v="1899-12-30T13:00:00"/>
    <n v="57"/>
    <s v="avril"/>
    <n v="13"/>
  </r>
  <r>
    <x v="0"/>
    <x v="61"/>
    <d v="1899-12-30T14:00:00"/>
    <n v="50"/>
    <s v="avril"/>
    <n v="14"/>
  </r>
  <r>
    <x v="0"/>
    <x v="61"/>
    <d v="1899-12-30T15:00:00"/>
    <n v="50"/>
    <s v="avril"/>
    <n v="15"/>
  </r>
  <r>
    <x v="0"/>
    <x v="61"/>
    <d v="1899-12-30T16:00:00"/>
    <n v="45"/>
    <s v="avril"/>
    <n v="16"/>
  </r>
  <r>
    <x v="0"/>
    <x v="61"/>
    <d v="1899-12-30T17:00:00"/>
    <n v="40"/>
    <s v="avril"/>
    <n v="17"/>
  </r>
  <r>
    <x v="0"/>
    <x v="61"/>
    <d v="1899-12-30T18:00:00"/>
    <n v="37"/>
    <s v="avril"/>
    <n v="18"/>
  </r>
  <r>
    <x v="0"/>
    <x v="61"/>
    <d v="1899-12-30T19:00:00"/>
    <n v="29"/>
    <s v="avril"/>
    <n v="19"/>
  </r>
  <r>
    <x v="0"/>
    <x v="61"/>
    <d v="1899-12-30T20:00:00"/>
    <n v="23"/>
    <s v="avril"/>
    <n v="20"/>
  </r>
  <r>
    <x v="0"/>
    <x v="61"/>
    <d v="1899-12-30T21:00:00"/>
    <n v="14"/>
    <s v="avril"/>
    <n v="21"/>
  </r>
  <r>
    <x v="0"/>
    <x v="61"/>
    <d v="1899-12-30T22:00:00"/>
    <n v="13"/>
    <s v="avril"/>
    <n v="22"/>
  </r>
  <r>
    <x v="0"/>
    <x v="61"/>
    <d v="1899-12-30T23:00:00"/>
    <n v="8"/>
    <s v="avril"/>
    <n v="23"/>
  </r>
  <r>
    <x v="0"/>
    <x v="62"/>
    <d v="1899-12-30T06:00:00"/>
    <n v="2"/>
    <s v="avril"/>
    <n v="6"/>
  </r>
  <r>
    <x v="0"/>
    <x v="62"/>
    <d v="1899-12-30T07:00:00"/>
    <n v="0"/>
    <s v="avril"/>
    <n v="7"/>
  </r>
  <r>
    <x v="0"/>
    <x v="62"/>
    <d v="1899-12-30T08:00:00"/>
    <n v="6"/>
    <s v="avril"/>
    <n v="8"/>
  </r>
  <r>
    <x v="0"/>
    <x v="62"/>
    <d v="1899-12-30T09:00:00"/>
    <n v="14"/>
    <s v="avril"/>
    <n v="9"/>
  </r>
  <r>
    <x v="0"/>
    <x v="62"/>
    <d v="1899-12-30T10:00:00"/>
    <n v="25"/>
    <s v="avril"/>
    <n v="10"/>
  </r>
  <r>
    <x v="0"/>
    <x v="62"/>
    <d v="1899-12-30T11:00:00"/>
    <n v="28"/>
    <s v="avril"/>
    <n v="11"/>
  </r>
  <r>
    <x v="0"/>
    <x v="62"/>
    <d v="1899-12-30T12:00:00"/>
    <n v="35"/>
    <s v="avril"/>
    <n v="12"/>
  </r>
  <r>
    <x v="0"/>
    <x v="62"/>
    <d v="1899-12-30T13:00:00"/>
    <n v="43"/>
    <s v="avril"/>
    <n v="13"/>
  </r>
  <r>
    <x v="0"/>
    <x v="62"/>
    <d v="1899-12-30T14:00:00"/>
    <n v="39"/>
    <s v="avril"/>
    <n v="14"/>
  </r>
  <r>
    <x v="0"/>
    <x v="62"/>
    <d v="1899-12-30T15:00:00"/>
    <n v="39"/>
    <s v="avril"/>
    <n v="15"/>
  </r>
  <r>
    <x v="0"/>
    <x v="62"/>
    <d v="1899-12-30T16:00:00"/>
    <n v="38"/>
    <s v="avril"/>
    <n v="16"/>
  </r>
  <r>
    <x v="0"/>
    <x v="62"/>
    <d v="1899-12-30T17:00:00"/>
    <n v="30"/>
    <s v="avril"/>
    <n v="17"/>
  </r>
  <r>
    <x v="0"/>
    <x v="62"/>
    <d v="1899-12-30T18:00:00"/>
    <n v="25"/>
    <s v="avril"/>
    <n v="18"/>
  </r>
  <r>
    <x v="0"/>
    <x v="62"/>
    <d v="1899-12-30T19:00:00"/>
    <n v="29"/>
    <s v="avril"/>
    <n v="19"/>
  </r>
  <r>
    <x v="0"/>
    <x v="62"/>
    <d v="1899-12-30T20:00:00"/>
    <n v="25"/>
    <s v="avril"/>
    <n v="20"/>
  </r>
  <r>
    <x v="0"/>
    <x v="62"/>
    <d v="1899-12-30T21:00:00"/>
    <n v="20"/>
    <s v="avril"/>
    <n v="21"/>
  </r>
  <r>
    <x v="0"/>
    <x v="62"/>
    <d v="1899-12-30T22:00:00"/>
    <n v="12"/>
    <s v="avril"/>
    <n v="22"/>
  </r>
  <r>
    <x v="0"/>
    <x v="62"/>
    <d v="1899-12-30T23:00:00"/>
    <n v="10"/>
    <s v="avril"/>
    <n v="23"/>
  </r>
  <r>
    <x v="0"/>
    <x v="63"/>
    <d v="1899-12-30T06:00:00"/>
    <n v="1"/>
    <s v="avril"/>
    <n v="6"/>
  </r>
  <r>
    <x v="0"/>
    <x v="63"/>
    <d v="1899-12-30T07:00:00"/>
    <n v="1"/>
    <s v="avril"/>
    <n v="7"/>
  </r>
  <r>
    <x v="0"/>
    <x v="63"/>
    <d v="1899-12-30T08:00:00"/>
    <n v="2"/>
    <s v="avril"/>
    <n v="8"/>
  </r>
  <r>
    <x v="0"/>
    <x v="63"/>
    <d v="1899-12-30T09:00:00"/>
    <n v="7"/>
    <s v="avril"/>
    <n v="9"/>
  </r>
  <r>
    <x v="0"/>
    <x v="63"/>
    <d v="1899-12-30T10:00:00"/>
    <n v="16"/>
    <s v="avril"/>
    <n v="10"/>
  </r>
  <r>
    <x v="0"/>
    <x v="63"/>
    <d v="1899-12-30T11:00:00"/>
    <n v="20"/>
    <s v="avril"/>
    <n v="11"/>
  </r>
  <r>
    <x v="0"/>
    <x v="63"/>
    <d v="1899-12-30T12:00:00"/>
    <n v="21"/>
    <s v="avril"/>
    <n v="12"/>
  </r>
  <r>
    <x v="0"/>
    <x v="63"/>
    <d v="1899-12-30T13:00:00"/>
    <n v="33"/>
    <s v="avril"/>
    <n v="13"/>
  </r>
  <r>
    <x v="0"/>
    <x v="63"/>
    <d v="1899-12-30T14:00:00"/>
    <n v="24"/>
    <s v="avril"/>
    <n v="14"/>
  </r>
  <r>
    <x v="0"/>
    <x v="63"/>
    <d v="1899-12-30T15:00:00"/>
    <n v="28"/>
    <s v="avril"/>
    <n v="15"/>
  </r>
  <r>
    <x v="0"/>
    <x v="63"/>
    <d v="1899-12-30T16:00:00"/>
    <n v="25"/>
    <s v="avril"/>
    <n v="16"/>
  </r>
  <r>
    <x v="0"/>
    <x v="63"/>
    <d v="1899-12-30T17:00:00"/>
    <n v="29"/>
    <s v="avril"/>
    <n v="17"/>
  </r>
  <r>
    <x v="0"/>
    <x v="63"/>
    <d v="1899-12-30T18:00:00"/>
    <n v="26"/>
    <s v="avril"/>
    <n v="18"/>
  </r>
  <r>
    <x v="0"/>
    <x v="63"/>
    <d v="1899-12-30T19:00:00"/>
    <n v="23"/>
    <s v="avril"/>
    <n v="19"/>
  </r>
  <r>
    <x v="0"/>
    <x v="63"/>
    <d v="1899-12-30T20:00:00"/>
    <n v="16"/>
    <s v="avril"/>
    <n v="20"/>
  </r>
  <r>
    <x v="0"/>
    <x v="63"/>
    <d v="1899-12-30T21:00:00"/>
    <n v="11"/>
    <s v="avril"/>
    <n v="21"/>
  </r>
  <r>
    <x v="0"/>
    <x v="63"/>
    <d v="1899-12-30T22:00:00"/>
    <n v="12"/>
    <s v="avril"/>
    <n v="22"/>
  </r>
  <r>
    <x v="0"/>
    <x v="63"/>
    <d v="1899-12-30T23:00:00"/>
    <n v="6"/>
    <s v="avril"/>
    <n v="23"/>
  </r>
  <r>
    <x v="0"/>
    <x v="64"/>
    <d v="1899-12-30T06:00:00"/>
    <n v="0"/>
    <s v="avril"/>
    <n v="6"/>
  </r>
  <r>
    <x v="0"/>
    <x v="64"/>
    <d v="1899-12-30T07:00:00"/>
    <n v="1"/>
    <s v="avril"/>
    <n v="7"/>
  </r>
  <r>
    <x v="0"/>
    <x v="64"/>
    <d v="1899-12-30T08:00:00"/>
    <n v="3"/>
    <s v="avril"/>
    <n v="8"/>
  </r>
  <r>
    <x v="0"/>
    <x v="64"/>
    <d v="1899-12-30T09:00:00"/>
    <n v="8"/>
    <s v="avril"/>
    <n v="9"/>
  </r>
  <r>
    <x v="0"/>
    <x v="64"/>
    <d v="1899-12-30T10:00:00"/>
    <n v="25"/>
    <s v="avril"/>
    <n v="10"/>
  </r>
  <r>
    <x v="0"/>
    <x v="64"/>
    <d v="1899-12-30T11:00:00"/>
    <n v="39"/>
    <s v="avril"/>
    <n v="11"/>
  </r>
  <r>
    <x v="0"/>
    <x v="64"/>
    <d v="1899-12-30T12:00:00"/>
    <n v="34"/>
    <s v="avril"/>
    <n v="12"/>
  </r>
  <r>
    <x v="0"/>
    <x v="64"/>
    <d v="1899-12-30T13:00:00"/>
    <n v="33"/>
    <s v="avril"/>
    <n v="13"/>
  </r>
  <r>
    <x v="0"/>
    <x v="64"/>
    <d v="1899-12-30T14:00:00"/>
    <n v="27"/>
    <s v="avril"/>
    <n v="14"/>
  </r>
  <r>
    <x v="0"/>
    <x v="64"/>
    <d v="1899-12-30T15:00:00"/>
    <n v="31"/>
    <s v="avril"/>
    <n v="15"/>
  </r>
  <r>
    <x v="0"/>
    <x v="64"/>
    <d v="1899-12-30T16:00:00"/>
    <n v="30"/>
    <s v="avril"/>
    <n v="16"/>
  </r>
  <r>
    <x v="0"/>
    <x v="64"/>
    <d v="1899-12-30T17:00:00"/>
    <n v="26"/>
    <s v="avril"/>
    <n v="17"/>
  </r>
  <r>
    <x v="0"/>
    <x v="64"/>
    <d v="1899-12-30T18:00:00"/>
    <n v="26"/>
    <s v="avril"/>
    <n v="18"/>
  </r>
  <r>
    <x v="0"/>
    <x v="64"/>
    <d v="1899-12-30T19:00:00"/>
    <n v="21"/>
    <s v="avril"/>
    <n v="19"/>
  </r>
  <r>
    <x v="0"/>
    <x v="64"/>
    <d v="1899-12-30T20:00:00"/>
    <n v="12"/>
    <s v="avril"/>
    <n v="20"/>
  </r>
  <r>
    <x v="0"/>
    <x v="64"/>
    <d v="1899-12-30T21:00:00"/>
    <n v="11"/>
    <s v="avril"/>
    <n v="21"/>
  </r>
  <r>
    <x v="0"/>
    <x v="64"/>
    <d v="1899-12-30T22:00:00"/>
    <n v="8"/>
    <s v="avril"/>
    <n v="22"/>
  </r>
  <r>
    <x v="0"/>
    <x v="64"/>
    <d v="1899-12-30T23:00:00"/>
    <n v="6"/>
    <s v="avril"/>
    <n v="23"/>
  </r>
  <r>
    <x v="0"/>
    <x v="65"/>
    <d v="1899-12-30T06:00:00"/>
    <n v="1"/>
    <s v="avril"/>
    <n v="6"/>
  </r>
  <r>
    <x v="0"/>
    <x v="65"/>
    <d v="1899-12-30T07:00:00"/>
    <n v="2"/>
    <s v="avril"/>
    <n v="7"/>
  </r>
  <r>
    <x v="0"/>
    <x v="65"/>
    <d v="1899-12-30T08:00:00"/>
    <n v="5"/>
    <s v="avril"/>
    <n v="8"/>
  </r>
  <r>
    <x v="0"/>
    <x v="65"/>
    <d v="1899-12-30T09:00:00"/>
    <n v="17"/>
    <s v="avril"/>
    <n v="9"/>
  </r>
  <r>
    <x v="0"/>
    <x v="65"/>
    <d v="1899-12-30T10:00:00"/>
    <n v="53"/>
    <s v="avril"/>
    <n v="10"/>
  </r>
  <r>
    <x v="0"/>
    <x v="65"/>
    <d v="1899-12-30T11:00:00"/>
    <n v="86"/>
    <s v="avril"/>
    <n v="11"/>
  </r>
  <r>
    <x v="0"/>
    <x v="65"/>
    <d v="1899-12-30T12:00:00"/>
    <n v="85"/>
    <s v="avril"/>
    <n v="12"/>
  </r>
  <r>
    <x v="0"/>
    <x v="65"/>
    <d v="1899-12-30T13:00:00"/>
    <n v="80"/>
    <s v="avril"/>
    <n v="13"/>
  </r>
  <r>
    <x v="0"/>
    <x v="65"/>
    <d v="1899-12-30T14:00:00"/>
    <n v="71"/>
    <s v="avril"/>
    <n v="14"/>
  </r>
  <r>
    <x v="0"/>
    <x v="65"/>
    <d v="1899-12-30T15:00:00"/>
    <n v="59"/>
    <s v="avril"/>
    <n v="15"/>
  </r>
  <r>
    <x v="0"/>
    <x v="65"/>
    <d v="1899-12-30T16:00:00"/>
    <n v="67"/>
    <s v="avril"/>
    <n v="16"/>
  </r>
  <r>
    <x v="0"/>
    <x v="65"/>
    <d v="1899-12-30T17:00:00"/>
    <n v="70"/>
    <s v="avril"/>
    <n v="17"/>
  </r>
  <r>
    <x v="0"/>
    <x v="65"/>
    <d v="1899-12-30T18:00:00"/>
    <n v="57"/>
    <s v="avril"/>
    <n v="18"/>
  </r>
  <r>
    <x v="0"/>
    <x v="65"/>
    <d v="1899-12-30T19:00:00"/>
    <n v="48"/>
    <s v="avril"/>
    <n v="19"/>
  </r>
  <r>
    <x v="0"/>
    <x v="65"/>
    <d v="1899-12-30T20:00:00"/>
    <n v="39"/>
    <s v="avril"/>
    <n v="20"/>
  </r>
  <r>
    <x v="0"/>
    <x v="65"/>
    <d v="1899-12-30T21:00:00"/>
    <n v="27"/>
    <s v="avril"/>
    <n v="21"/>
  </r>
  <r>
    <x v="0"/>
    <x v="65"/>
    <d v="1899-12-30T22:00:00"/>
    <n v="17"/>
    <s v="avril"/>
    <n v="22"/>
  </r>
  <r>
    <x v="0"/>
    <x v="65"/>
    <d v="1899-12-30T23:00:00"/>
    <n v="10"/>
    <s v="avril"/>
    <n v="23"/>
  </r>
  <r>
    <x v="0"/>
    <x v="66"/>
    <d v="1899-12-30T06:00:00"/>
    <n v="1"/>
    <s v="avril"/>
    <n v="6"/>
  </r>
  <r>
    <x v="0"/>
    <x v="66"/>
    <d v="1899-12-30T07:00:00"/>
    <n v="1"/>
    <s v="avril"/>
    <n v="7"/>
  </r>
  <r>
    <x v="0"/>
    <x v="66"/>
    <d v="1899-12-30T08:00:00"/>
    <n v="5"/>
    <s v="avril"/>
    <n v="8"/>
  </r>
  <r>
    <x v="0"/>
    <x v="66"/>
    <d v="1899-12-30T09:00:00"/>
    <n v="11"/>
    <s v="avril"/>
    <n v="9"/>
  </r>
  <r>
    <x v="0"/>
    <x v="66"/>
    <d v="1899-12-30T10:00:00"/>
    <n v="26"/>
    <s v="avril"/>
    <n v="10"/>
  </r>
  <r>
    <x v="0"/>
    <x v="66"/>
    <d v="1899-12-30T11:00:00"/>
    <n v="50"/>
    <s v="avril"/>
    <n v="11"/>
  </r>
  <r>
    <x v="0"/>
    <x v="66"/>
    <d v="1899-12-30T12:00:00"/>
    <n v="51"/>
    <s v="avril"/>
    <n v="12"/>
  </r>
  <r>
    <x v="0"/>
    <x v="66"/>
    <d v="1899-12-30T13:00:00"/>
    <n v="47"/>
    <s v="avril"/>
    <n v="13"/>
  </r>
  <r>
    <x v="0"/>
    <x v="66"/>
    <d v="1899-12-30T14:00:00"/>
    <n v="45"/>
    <s v="avril"/>
    <n v="14"/>
  </r>
  <r>
    <x v="0"/>
    <x v="66"/>
    <d v="1899-12-30T15:00:00"/>
    <n v="38"/>
    <s v="avril"/>
    <n v="15"/>
  </r>
  <r>
    <x v="0"/>
    <x v="66"/>
    <d v="1899-12-30T16:00:00"/>
    <n v="43"/>
    <s v="avril"/>
    <n v="16"/>
  </r>
  <r>
    <x v="0"/>
    <x v="66"/>
    <d v="1899-12-30T17:00:00"/>
    <n v="36"/>
    <s v="avril"/>
    <n v="17"/>
  </r>
  <r>
    <x v="0"/>
    <x v="66"/>
    <d v="1899-12-30T18:00:00"/>
    <n v="33"/>
    <s v="avril"/>
    <n v="18"/>
  </r>
  <r>
    <x v="0"/>
    <x v="66"/>
    <d v="1899-12-30T19:00:00"/>
    <n v="37"/>
    <s v="avril"/>
    <n v="19"/>
  </r>
  <r>
    <x v="0"/>
    <x v="66"/>
    <d v="1899-12-30T20:00:00"/>
    <n v="19"/>
    <s v="avril"/>
    <n v="20"/>
  </r>
  <r>
    <x v="0"/>
    <x v="66"/>
    <d v="1899-12-30T21:00:00"/>
    <n v="16"/>
    <s v="avril"/>
    <n v="21"/>
  </r>
  <r>
    <x v="0"/>
    <x v="66"/>
    <d v="1899-12-30T22:00:00"/>
    <n v="8"/>
    <s v="avril"/>
    <n v="22"/>
  </r>
  <r>
    <x v="0"/>
    <x v="66"/>
    <d v="1899-12-30T23:00:00"/>
    <n v="4"/>
    <s v="avril"/>
    <n v="23"/>
  </r>
  <r>
    <x v="0"/>
    <x v="67"/>
    <d v="1899-12-30T06:00:00"/>
    <n v="0"/>
    <s v="avril"/>
    <n v="6"/>
  </r>
  <r>
    <x v="0"/>
    <x v="67"/>
    <d v="1899-12-30T07:00:00"/>
    <n v="1"/>
    <s v="avril"/>
    <n v="7"/>
  </r>
  <r>
    <x v="0"/>
    <x v="67"/>
    <d v="1899-12-30T08:00:00"/>
    <n v="4"/>
    <s v="avril"/>
    <n v="8"/>
  </r>
  <r>
    <x v="0"/>
    <x v="67"/>
    <d v="1899-12-30T09:00:00"/>
    <n v="12"/>
    <s v="avril"/>
    <n v="9"/>
  </r>
  <r>
    <x v="0"/>
    <x v="67"/>
    <d v="1899-12-30T10:00:00"/>
    <n v="30"/>
    <s v="avril"/>
    <n v="10"/>
  </r>
  <r>
    <x v="0"/>
    <x v="67"/>
    <d v="1899-12-30T11:00:00"/>
    <n v="47"/>
    <s v="avril"/>
    <n v="11"/>
  </r>
  <r>
    <x v="0"/>
    <x v="67"/>
    <d v="1899-12-30T12:00:00"/>
    <n v="45"/>
    <s v="avril"/>
    <n v="12"/>
  </r>
  <r>
    <x v="0"/>
    <x v="67"/>
    <d v="1899-12-30T13:00:00"/>
    <n v="42"/>
    <s v="avril"/>
    <n v="13"/>
  </r>
  <r>
    <x v="0"/>
    <x v="67"/>
    <d v="1899-12-30T14:00:00"/>
    <n v="39"/>
    <s v="avril"/>
    <n v="14"/>
  </r>
  <r>
    <x v="0"/>
    <x v="67"/>
    <d v="1899-12-30T15:00:00"/>
    <n v="39"/>
    <s v="avril"/>
    <n v="15"/>
  </r>
  <r>
    <x v="0"/>
    <x v="67"/>
    <d v="1899-12-30T16:00:00"/>
    <n v="41"/>
    <s v="avril"/>
    <n v="16"/>
  </r>
  <r>
    <x v="0"/>
    <x v="67"/>
    <d v="1899-12-30T17:00:00"/>
    <n v="43"/>
    <s v="avril"/>
    <n v="17"/>
  </r>
  <r>
    <x v="0"/>
    <x v="67"/>
    <d v="1899-12-30T18:00:00"/>
    <n v="45"/>
    <s v="avril"/>
    <n v="18"/>
  </r>
  <r>
    <x v="0"/>
    <x v="67"/>
    <d v="1899-12-30T19:00:00"/>
    <n v="35"/>
    <s v="avril"/>
    <n v="19"/>
  </r>
  <r>
    <x v="0"/>
    <x v="67"/>
    <d v="1899-12-30T20:00:00"/>
    <n v="27"/>
    <s v="avril"/>
    <n v="20"/>
  </r>
  <r>
    <x v="0"/>
    <x v="67"/>
    <d v="1899-12-30T21:00:00"/>
    <n v="16"/>
    <s v="avril"/>
    <n v="21"/>
  </r>
  <r>
    <x v="0"/>
    <x v="67"/>
    <d v="1899-12-30T22:00:00"/>
    <n v="13"/>
    <s v="avril"/>
    <n v="22"/>
  </r>
  <r>
    <x v="0"/>
    <x v="67"/>
    <d v="1899-12-30T23:00:00"/>
    <n v="11"/>
    <s v="avril"/>
    <n v="23"/>
  </r>
  <r>
    <x v="0"/>
    <x v="68"/>
    <d v="1899-12-30T06:00:00"/>
    <n v="0"/>
    <s v="avril"/>
    <n v="6"/>
  </r>
  <r>
    <x v="0"/>
    <x v="68"/>
    <d v="1899-12-30T07:00:00"/>
    <n v="1"/>
    <s v="avril"/>
    <n v="7"/>
  </r>
  <r>
    <x v="0"/>
    <x v="68"/>
    <d v="1899-12-30T08:00:00"/>
    <n v="4"/>
    <s v="avril"/>
    <n v="8"/>
  </r>
  <r>
    <x v="0"/>
    <x v="68"/>
    <d v="1899-12-30T09:00:00"/>
    <n v="5"/>
    <s v="avril"/>
    <n v="9"/>
  </r>
  <r>
    <x v="0"/>
    <x v="68"/>
    <d v="1899-12-30T10:00:00"/>
    <n v="27"/>
    <s v="avril"/>
    <n v="10"/>
  </r>
  <r>
    <x v="0"/>
    <x v="68"/>
    <d v="1899-12-30T11:00:00"/>
    <n v="38"/>
    <s v="avril"/>
    <n v="11"/>
  </r>
  <r>
    <x v="0"/>
    <x v="68"/>
    <d v="1899-12-30T12:00:00"/>
    <n v="60"/>
    <s v="avril"/>
    <n v="12"/>
  </r>
  <r>
    <x v="0"/>
    <x v="68"/>
    <d v="1899-12-30T13:00:00"/>
    <n v="63"/>
    <s v="avril"/>
    <n v="13"/>
  </r>
  <r>
    <x v="0"/>
    <x v="68"/>
    <d v="1899-12-30T14:00:00"/>
    <n v="44"/>
    <s v="avril"/>
    <n v="14"/>
  </r>
  <r>
    <x v="0"/>
    <x v="68"/>
    <d v="1899-12-30T15:00:00"/>
    <n v="53"/>
    <s v="avril"/>
    <n v="15"/>
  </r>
  <r>
    <x v="0"/>
    <x v="68"/>
    <d v="1899-12-30T16:00:00"/>
    <n v="50"/>
    <s v="avril"/>
    <n v="16"/>
  </r>
  <r>
    <x v="0"/>
    <x v="68"/>
    <d v="1899-12-30T17:00:00"/>
    <n v="47"/>
    <s v="avril"/>
    <n v="17"/>
  </r>
  <r>
    <x v="0"/>
    <x v="68"/>
    <d v="1899-12-30T18:00:00"/>
    <n v="43"/>
    <s v="avril"/>
    <n v="18"/>
  </r>
  <r>
    <x v="0"/>
    <x v="68"/>
    <d v="1899-12-30T19:00:00"/>
    <n v="34"/>
    <s v="avril"/>
    <n v="19"/>
  </r>
  <r>
    <x v="0"/>
    <x v="68"/>
    <d v="1899-12-30T20:00:00"/>
    <n v="27"/>
    <s v="avril"/>
    <n v="20"/>
  </r>
  <r>
    <x v="0"/>
    <x v="68"/>
    <d v="1899-12-30T21:00:00"/>
    <n v="20"/>
    <s v="avril"/>
    <n v="21"/>
  </r>
  <r>
    <x v="0"/>
    <x v="68"/>
    <d v="1899-12-30T22:00:00"/>
    <n v="15"/>
    <s v="avril"/>
    <n v="22"/>
  </r>
  <r>
    <x v="0"/>
    <x v="68"/>
    <d v="1899-12-30T23:00:00"/>
    <n v="8"/>
    <s v="avril"/>
    <n v="23"/>
  </r>
  <r>
    <x v="0"/>
    <x v="69"/>
    <d v="1899-12-30T06:00:00"/>
    <n v="1"/>
    <s v="avril"/>
    <n v="6"/>
  </r>
  <r>
    <x v="0"/>
    <x v="69"/>
    <d v="1899-12-30T07:00:00"/>
    <n v="1"/>
    <s v="avril"/>
    <n v="7"/>
  </r>
  <r>
    <x v="0"/>
    <x v="69"/>
    <d v="1899-12-30T08:00:00"/>
    <n v="2"/>
    <s v="avril"/>
    <n v="8"/>
  </r>
  <r>
    <x v="0"/>
    <x v="69"/>
    <d v="1899-12-30T09:00:00"/>
    <n v="5"/>
    <s v="avril"/>
    <n v="9"/>
  </r>
  <r>
    <x v="0"/>
    <x v="69"/>
    <d v="1899-12-30T10:00:00"/>
    <n v="18"/>
    <s v="avril"/>
    <n v="10"/>
  </r>
  <r>
    <x v="0"/>
    <x v="69"/>
    <d v="1899-12-30T11:00:00"/>
    <n v="26"/>
    <s v="avril"/>
    <n v="11"/>
  </r>
  <r>
    <x v="0"/>
    <x v="69"/>
    <d v="1899-12-30T12:00:00"/>
    <n v="34"/>
    <s v="avril"/>
    <n v="12"/>
  </r>
  <r>
    <x v="0"/>
    <x v="69"/>
    <d v="1899-12-30T13:00:00"/>
    <n v="37"/>
    <s v="avril"/>
    <n v="13"/>
  </r>
  <r>
    <x v="0"/>
    <x v="69"/>
    <d v="1899-12-30T14:00:00"/>
    <n v="35"/>
    <s v="avril"/>
    <n v="14"/>
  </r>
  <r>
    <x v="0"/>
    <x v="69"/>
    <d v="1899-12-30T15:00:00"/>
    <n v="38"/>
    <s v="avril"/>
    <n v="15"/>
  </r>
  <r>
    <x v="0"/>
    <x v="69"/>
    <d v="1899-12-30T16:00:00"/>
    <n v="38"/>
    <s v="avril"/>
    <n v="16"/>
  </r>
  <r>
    <x v="0"/>
    <x v="69"/>
    <d v="1899-12-30T17:00:00"/>
    <n v="33"/>
    <s v="avril"/>
    <n v="17"/>
  </r>
  <r>
    <x v="0"/>
    <x v="69"/>
    <d v="1899-12-30T18:00:00"/>
    <n v="26"/>
    <s v="avril"/>
    <n v="18"/>
  </r>
  <r>
    <x v="0"/>
    <x v="69"/>
    <d v="1899-12-30T19:00:00"/>
    <n v="22"/>
    <s v="avril"/>
    <n v="19"/>
  </r>
  <r>
    <x v="0"/>
    <x v="69"/>
    <d v="1899-12-30T20:00:00"/>
    <n v="24"/>
    <s v="avril"/>
    <n v="20"/>
  </r>
  <r>
    <x v="0"/>
    <x v="69"/>
    <d v="1899-12-30T21:00:00"/>
    <n v="18"/>
    <s v="avril"/>
    <n v="21"/>
  </r>
  <r>
    <x v="0"/>
    <x v="69"/>
    <d v="1899-12-30T22:00:00"/>
    <n v="13"/>
    <s v="avril"/>
    <n v="22"/>
  </r>
  <r>
    <x v="0"/>
    <x v="69"/>
    <d v="1899-12-30T23:00:00"/>
    <n v="9"/>
    <s v="avril"/>
    <n v="23"/>
  </r>
  <r>
    <x v="0"/>
    <x v="70"/>
    <d v="1899-12-30T06:00:00"/>
    <n v="1"/>
    <s v="avril"/>
    <n v="6"/>
  </r>
  <r>
    <x v="0"/>
    <x v="70"/>
    <d v="1899-12-30T07:00:00"/>
    <n v="2"/>
    <s v="avril"/>
    <n v="7"/>
  </r>
  <r>
    <x v="0"/>
    <x v="70"/>
    <d v="1899-12-30T08:00:00"/>
    <n v="1"/>
    <s v="avril"/>
    <n v="8"/>
  </r>
  <r>
    <x v="0"/>
    <x v="70"/>
    <d v="1899-12-30T09:00:00"/>
    <n v="4"/>
    <s v="avril"/>
    <n v="9"/>
  </r>
  <r>
    <x v="0"/>
    <x v="70"/>
    <d v="1899-12-30T10:00:00"/>
    <n v="7"/>
    <s v="avril"/>
    <n v="10"/>
  </r>
  <r>
    <x v="0"/>
    <x v="70"/>
    <d v="1899-12-30T11:00:00"/>
    <n v="17"/>
    <s v="avril"/>
    <n v="11"/>
  </r>
  <r>
    <x v="0"/>
    <x v="70"/>
    <d v="1899-12-30T12:00:00"/>
    <n v="22"/>
    <s v="avril"/>
    <n v="12"/>
  </r>
  <r>
    <x v="0"/>
    <x v="70"/>
    <d v="1899-12-30T13:00:00"/>
    <n v="28"/>
    <s v="avril"/>
    <n v="13"/>
  </r>
  <r>
    <x v="0"/>
    <x v="70"/>
    <d v="1899-12-30T14:00:00"/>
    <n v="28"/>
    <s v="avril"/>
    <n v="14"/>
  </r>
  <r>
    <x v="0"/>
    <x v="70"/>
    <d v="1899-12-30T15:00:00"/>
    <n v="28"/>
    <s v="avril"/>
    <n v="15"/>
  </r>
  <r>
    <x v="0"/>
    <x v="70"/>
    <d v="1899-12-30T16:00:00"/>
    <n v="25"/>
    <s v="avril"/>
    <n v="16"/>
  </r>
  <r>
    <x v="0"/>
    <x v="70"/>
    <d v="1899-12-30T17:00:00"/>
    <n v="26"/>
    <s v="avril"/>
    <n v="17"/>
  </r>
  <r>
    <x v="0"/>
    <x v="70"/>
    <d v="1899-12-30T18:00:00"/>
    <n v="22"/>
    <s v="avril"/>
    <n v="18"/>
  </r>
  <r>
    <x v="0"/>
    <x v="70"/>
    <d v="1899-12-30T19:00:00"/>
    <n v="23"/>
    <s v="avril"/>
    <n v="19"/>
  </r>
  <r>
    <x v="0"/>
    <x v="70"/>
    <d v="1899-12-30T20:00:00"/>
    <n v="17"/>
    <s v="avril"/>
    <n v="20"/>
  </r>
  <r>
    <x v="0"/>
    <x v="70"/>
    <d v="1899-12-30T21:00:00"/>
    <n v="12"/>
    <s v="avril"/>
    <n v="21"/>
  </r>
  <r>
    <x v="0"/>
    <x v="70"/>
    <d v="1899-12-30T22:00:00"/>
    <n v="14"/>
    <s v="avril"/>
    <n v="22"/>
  </r>
  <r>
    <x v="0"/>
    <x v="70"/>
    <d v="1899-12-30T23:00:00"/>
    <n v="9"/>
    <s v="avril"/>
    <n v="23"/>
  </r>
  <r>
    <x v="0"/>
    <x v="71"/>
    <d v="1899-12-30T06:00:00"/>
    <n v="1"/>
    <s v="avril"/>
    <n v="6"/>
  </r>
  <r>
    <x v="0"/>
    <x v="71"/>
    <d v="1899-12-30T07:00:00"/>
    <n v="0"/>
    <s v="avril"/>
    <n v="7"/>
  </r>
  <r>
    <x v="0"/>
    <x v="71"/>
    <d v="1899-12-30T08:00:00"/>
    <n v="6"/>
    <s v="avril"/>
    <n v="8"/>
  </r>
  <r>
    <x v="0"/>
    <x v="71"/>
    <d v="1899-12-30T09:00:00"/>
    <n v="15"/>
    <s v="avril"/>
    <n v="9"/>
  </r>
  <r>
    <x v="0"/>
    <x v="71"/>
    <d v="1899-12-30T10:00:00"/>
    <n v="54"/>
    <s v="avril"/>
    <n v="10"/>
  </r>
  <r>
    <x v="0"/>
    <x v="71"/>
    <d v="1899-12-30T11:00:00"/>
    <n v="72"/>
    <s v="avril"/>
    <n v="11"/>
  </r>
  <r>
    <x v="0"/>
    <x v="71"/>
    <d v="1899-12-30T12:00:00"/>
    <n v="67"/>
    <s v="avril"/>
    <n v="12"/>
  </r>
  <r>
    <x v="0"/>
    <x v="71"/>
    <d v="1899-12-30T13:00:00"/>
    <n v="60"/>
    <s v="avril"/>
    <n v="13"/>
  </r>
  <r>
    <x v="0"/>
    <x v="71"/>
    <d v="1899-12-30T14:00:00"/>
    <n v="51"/>
    <s v="avril"/>
    <n v="14"/>
  </r>
  <r>
    <x v="0"/>
    <x v="71"/>
    <d v="1899-12-30T15:00:00"/>
    <n v="51"/>
    <s v="avril"/>
    <n v="15"/>
  </r>
  <r>
    <x v="0"/>
    <x v="71"/>
    <d v="1899-12-30T16:00:00"/>
    <n v="50"/>
    <s v="avril"/>
    <n v="16"/>
  </r>
  <r>
    <x v="0"/>
    <x v="71"/>
    <d v="1899-12-30T17:00:00"/>
    <n v="43"/>
    <s v="avril"/>
    <n v="17"/>
  </r>
  <r>
    <x v="0"/>
    <x v="71"/>
    <d v="1899-12-30T18:00:00"/>
    <n v="42"/>
    <s v="avril"/>
    <n v="18"/>
  </r>
  <r>
    <x v="0"/>
    <x v="71"/>
    <d v="1899-12-30T19:00:00"/>
    <n v="38"/>
    <s v="avril"/>
    <n v="19"/>
  </r>
  <r>
    <x v="0"/>
    <x v="71"/>
    <d v="1899-12-30T20:00:00"/>
    <n v="19"/>
    <s v="avril"/>
    <n v="20"/>
  </r>
  <r>
    <x v="0"/>
    <x v="71"/>
    <d v="1899-12-30T21:00:00"/>
    <n v="19"/>
    <s v="avril"/>
    <n v="21"/>
  </r>
  <r>
    <x v="0"/>
    <x v="71"/>
    <d v="1899-12-30T22:00:00"/>
    <n v="13"/>
    <s v="avril"/>
    <n v="22"/>
  </r>
  <r>
    <x v="0"/>
    <x v="71"/>
    <d v="1899-12-30T23:00:00"/>
    <n v="8"/>
    <s v="avril"/>
    <n v="23"/>
  </r>
  <r>
    <x v="0"/>
    <x v="72"/>
    <d v="1899-12-30T06:00:00"/>
    <n v="0"/>
    <s v="avril"/>
    <n v="6"/>
  </r>
  <r>
    <x v="0"/>
    <x v="72"/>
    <d v="1899-12-30T07:00:00"/>
    <n v="2"/>
    <s v="avril"/>
    <n v="7"/>
  </r>
  <r>
    <x v="0"/>
    <x v="72"/>
    <d v="1899-12-30T08:00:00"/>
    <n v="4"/>
    <s v="avril"/>
    <n v="8"/>
  </r>
  <r>
    <x v="0"/>
    <x v="72"/>
    <d v="1899-12-30T09:00:00"/>
    <n v="12"/>
    <s v="avril"/>
    <n v="9"/>
  </r>
  <r>
    <x v="0"/>
    <x v="72"/>
    <d v="1899-12-30T10:00:00"/>
    <n v="36"/>
    <s v="avril"/>
    <n v="10"/>
  </r>
  <r>
    <x v="0"/>
    <x v="72"/>
    <d v="1899-12-30T11:00:00"/>
    <n v="59"/>
    <s v="avril"/>
    <n v="11"/>
  </r>
  <r>
    <x v="0"/>
    <x v="72"/>
    <d v="1899-12-30T12:00:00"/>
    <n v="55"/>
    <s v="avril"/>
    <n v="12"/>
  </r>
  <r>
    <x v="0"/>
    <x v="72"/>
    <d v="1899-12-30T13:00:00"/>
    <n v="58"/>
    <s v="avril"/>
    <n v="13"/>
  </r>
  <r>
    <x v="0"/>
    <x v="72"/>
    <d v="1899-12-30T14:00:00"/>
    <n v="53"/>
    <s v="avril"/>
    <n v="14"/>
  </r>
  <r>
    <x v="0"/>
    <x v="72"/>
    <d v="1899-12-30T15:00:00"/>
    <n v="42"/>
    <s v="avril"/>
    <n v="15"/>
  </r>
  <r>
    <x v="0"/>
    <x v="72"/>
    <d v="1899-12-30T16:00:00"/>
    <n v="49"/>
    <s v="avril"/>
    <n v="16"/>
  </r>
  <r>
    <x v="0"/>
    <x v="72"/>
    <d v="1899-12-30T17:00:00"/>
    <n v="49"/>
    <s v="avril"/>
    <n v="17"/>
  </r>
  <r>
    <x v="0"/>
    <x v="72"/>
    <d v="1899-12-30T18:00:00"/>
    <n v="42"/>
    <s v="avril"/>
    <n v="18"/>
  </r>
  <r>
    <x v="0"/>
    <x v="72"/>
    <d v="1899-12-30T19:00:00"/>
    <n v="33"/>
    <s v="avril"/>
    <n v="19"/>
  </r>
  <r>
    <x v="0"/>
    <x v="72"/>
    <d v="1899-12-30T20:00:00"/>
    <n v="30"/>
    <s v="avril"/>
    <n v="20"/>
  </r>
  <r>
    <x v="0"/>
    <x v="72"/>
    <d v="1899-12-30T21:00:00"/>
    <n v="21"/>
    <s v="avril"/>
    <n v="21"/>
  </r>
  <r>
    <x v="0"/>
    <x v="72"/>
    <d v="1899-12-30T22:00:00"/>
    <n v="12"/>
    <s v="avril"/>
    <n v="22"/>
  </r>
  <r>
    <x v="0"/>
    <x v="72"/>
    <d v="1899-12-30T23:00:00"/>
    <n v="8"/>
    <s v="avril"/>
    <n v="23"/>
  </r>
  <r>
    <x v="0"/>
    <x v="73"/>
    <d v="1899-12-30T06:00:00"/>
    <n v="1"/>
    <s v="avril"/>
    <n v="6"/>
  </r>
  <r>
    <x v="0"/>
    <x v="73"/>
    <d v="1899-12-30T07:00:00"/>
    <n v="1"/>
    <s v="avril"/>
    <n v="7"/>
  </r>
  <r>
    <x v="0"/>
    <x v="73"/>
    <d v="1899-12-30T08:00:00"/>
    <n v="4"/>
    <s v="avril"/>
    <n v="8"/>
  </r>
  <r>
    <x v="0"/>
    <x v="73"/>
    <d v="1899-12-30T09:00:00"/>
    <n v="13"/>
    <s v="avril"/>
    <n v="9"/>
  </r>
  <r>
    <x v="0"/>
    <x v="73"/>
    <d v="1899-12-30T10:00:00"/>
    <n v="25"/>
    <s v="avril"/>
    <n v="10"/>
  </r>
  <r>
    <x v="0"/>
    <x v="73"/>
    <d v="1899-12-30T11:00:00"/>
    <n v="47"/>
    <s v="avril"/>
    <n v="11"/>
  </r>
  <r>
    <x v="0"/>
    <x v="73"/>
    <d v="1899-12-30T12:00:00"/>
    <n v="49"/>
    <s v="avril"/>
    <n v="12"/>
  </r>
  <r>
    <x v="0"/>
    <x v="73"/>
    <d v="1899-12-30T13:00:00"/>
    <n v="43"/>
    <s v="avril"/>
    <n v="13"/>
  </r>
  <r>
    <x v="0"/>
    <x v="73"/>
    <d v="1899-12-30T14:00:00"/>
    <n v="40"/>
    <s v="avril"/>
    <n v="14"/>
  </r>
  <r>
    <x v="0"/>
    <x v="73"/>
    <d v="1899-12-30T15:00:00"/>
    <n v="37"/>
    <s v="avril"/>
    <n v="15"/>
  </r>
  <r>
    <x v="0"/>
    <x v="73"/>
    <d v="1899-12-30T16:00:00"/>
    <n v="39"/>
    <s v="avril"/>
    <n v="16"/>
  </r>
  <r>
    <x v="0"/>
    <x v="73"/>
    <d v="1899-12-30T17:00:00"/>
    <n v="36"/>
    <s v="avril"/>
    <n v="17"/>
  </r>
  <r>
    <x v="0"/>
    <x v="73"/>
    <d v="1899-12-30T18:00:00"/>
    <n v="36"/>
    <s v="avril"/>
    <n v="18"/>
  </r>
  <r>
    <x v="0"/>
    <x v="73"/>
    <d v="1899-12-30T19:00:00"/>
    <n v="36"/>
    <s v="avril"/>
    <n v="19"/>
  </r>
  <r>
    <x v="0"/>
    <x v="73"/>
    <d v="1899-12-30T20:00:00"/>
    <n v="20"/>
    <s v="avril"/>
    <n v="20"/>
  </r>
  <r>
    <x v="0"/>
    <x v="73"/>
    <d v="1899-12-30T21:00:00"/>
    <n v="15"/>
    <s v="avril"/>
    <n v="21"/>
  </r>
  <r>
    <x v="0"/>
    <x v="73"/>
    <d v="1899-12-30T22:00:00"/>
    <n v="8"/>
    <s v="avril"/>
    <n v="22"/>
  </r>
  <r>
    <x v="0"/>
    <x v="73"/>
    <d v="1899-12-30T23:00:00"/>
    <n v="4"/>
    <s v="avril"/>
    <n v="23"/>
  </r>
  <r>
    <x v="0"/>
    <x v="74"/>
    <d v="1899-12-30T06:00:00"/>
    <n v="0"/>
    <s v="avril"/>
    <n v="6"/>
  </r>
  <r>
    <x v="0"/>
    <x v="74"/>
    <d v="1899-12-30T07:00:00"/>
    <n v="1"/>
    <s v="avril"/>
    <n v="7"/>
  </r>
  <r>
    <x v="0"/>
    <x v="74"/>
    <d v="1899-12-30T08:00:00"/>
    <n v="3"/>
    <s v="avril"/>
    <n v="8"/>
  </r>
  <r>
    <x v="0"/>
    <x v="74"/>
    <d v="1899-12-30T09:00:00"/>
    <n v="13"/>
    <s v="avril"/>
    <n v="9"/>
  </r>
  <r>
    <x v="0"/>
    <x v="74"/>
    <d v="1899-12-30T10:00:00"/>
    <n v="30"/>
    <s v="avril"/>
    <n v="10"/>
  </r>
  <r>
    <x v="0"/>
    <x v="74"/>
    <d v="1899-12-30T11:00:00"/>
    <n v="45"/>
    <s v="avril"/>
    <n v="11"/>
  </r>
  <r>
    <x v="0"/>
    <x v="74"/>
    <d v="1899-12-30T12:00:00"/>
    <n v="43"/>
    <s v="avril"/>
    <n v="12"/>
  </r>
  <r>
    <x v="0"/>
    <x v="74"/>
    <d v="1899-12-30T13:00:00"/>
    <n v="42"/>
    <s v="avril"/>
    <n v="13"/>
  </r>
  <r>
    <x v="0"/>
    <x v="74"/>
    <d v="1899-12-30T14:00:00"/>
    <n v="39"/>
    <s v="avril"/>
    <n v="14"/>
  </r>
  <r>
    <x v="0"/>
    <x v="74"/>
    <d v="1899-12-30T15:00:00"/>
    <n v="38"/>
    <s v="avril"/>
    <n v="15"/>
  </r>
  <r>
    <x v="0"/>
    <x v="74"/>
    <d v="1899-12-30T16:00:00"/>
    <n v="40"/>
    <s v="avril"/>
    <n v="16"/>
  </r>
  <r>
    <x v="0"/>
    <x v="74"/>
    <d v="1899-12-30T17:00:00"/>
    <n v="41"/>
    <s v="avril"/>
    <n v="17"/>
  </r>
  <r>
    <x v="0"/>
    <x v="74"/>
    <d v="1899-12-30T18:00:00"/>
    <n v="40"/>
    <s v="avril"/>
    <n v="18"/>
  </r>
  <r>
    <x v="0"/>
    <x v="74"/>
    <d v="1899-12-30T19:00:00"/>
    <n v="36"/>
    <s v="avril"/>
    <n v="19"/>
  </r>
  <r>
    <x v="0"/>
    <x v="74"/>
    <d v="1899-12-30T20:00:00"/>
    <n v="20"/>
    <s v="avril"/>
    <n v="20"/>
  </r>
  <r>
    <x v="0"/>
    <x v="74"/>
    <d v="1899-12-30T21:00:00"/>
    <n v="17"/>
    <s v="avril"/>
    <n v="21"/>
  </r>
  <r>
    <x v="0"/>
    <x v="74"/>
    <d v="1899-12-30T22:00:00"/>
    <n v="12"/>
    <s v="avril"/>
    <n v="22"/>
  </r>
  <r>
    <x v="0"/>
    <x v="74"/>
    <d v="1899-12-30T23:00:00"/>
    <n v="9"/>
    <s v="avril"/>
    <n v="23"/>
  </r>
  <r>
    <x v="0"/>
    <x v="75"/>
    <d v="1899-12-30T06:00:00"/>
    <n v="1"/>
    <s v="avril"/>
    <n v="6"/>
  </r>
  <r>
    <x v="0"/>
    <x v="75"/>
    <d v="1899-12-30T07:00:00"/>
    <n v="1"/>
    <s v="avril"/>
    <n v="7"/>
  </r>
  <r>
    <x v="0"/>
    <x v="75"/>
    <d v="1899-12-30T08:00:00"/>
    <n v="3"/>
    <s v="avril"/>
    <n v="8"/>
  </r>
  <r>
    <x v="0"/>
    <x v="75"/>
    <d v="1899-12-30T09:00:00"/>
    <n v="8"/>
    <s v="avril"/>
    <n v="9"/>
  </r>
  <r>
    <x v="0"/>
    <x v="75"/>
    <d v="1899-12-30T10:00:00"/>
    <n v="28"/>
    <s v="avril"/>
    <n v="10"/>
  </r>
  <r>
    <x v="0"/>
    <x v="75"/>
    <d v="1899-12-30T11:00:00"/>
    <n v="41"/>
    <s v="avril"/>
    <n v="11"/>
  </r>
  <r>
    <x v="0"/>
    <x v="75"/>
    <d v="1899-12-30T12:00:00"/>
    <n v="57"/>
    <s v="avril"/>
    <n v="12"/>
  </r>
  <r>
    <x v="0"/>
    <x v="75"/>
    <d v="1899-12-30T13:00:00"/>
    <n v="61"/>
    <s v="avril"/>
    <n v="13"/>
  </r>
  <r>
    <x v="0"/>
    <x v="75"/>
    <d v="1899-12-30T14:00:00"/>
    <n v="43"/>
    <s v="avril"/>
    <n v="14"/>
  </r>
  <r>
    <x v="0"/>
    <x v="75"/>
    <d v="1899-12-30T15:00:00"/>
    <n v="51"/>
    <s v="avril"/>
    <n v="15"/>
  </r>
  <r>
    <x v="0"/>
    <x v="75"/>
    <d v="1899-12-30T16:00:00"/>
    <n v="48"/>
    <s v="avril"/>
    <n v="16"/>
  </r>
  <r>
    <x v="0"/>
    <x v="75"/>
    <d v="1899-12-30T17:00:00"/>
    <n v="47"/>
    <s v="avril"/>
    <n v="17"/>
  </r>
  <r>
    <x v="0"/>
    <x v="75"/>
    <d v="1899-12-30T18:00:00"/>
    <n v="39"/>
    <s v="avril"/>
    <n v="18"/>
  </r>
  <r>
    <x v="0"/>
    <x v="75"/>
    <d v="1899-12-30T19:00:00"/>
    <n v="33"/>
    <s v="avril"/>
    <n v="19"/>
  </r>
  <r>
    <x v="0"/>
    <x v="75"/>
    <d v="1899-12-30T20:00:00"/>
    <n v="26"/>
    <s v="avril"/>
    <n v="20"/>
  </r>
  <r>
    <x v="0"/>
    <x v="75"/>
    <d v="1899-12-30T21:00:00"/>
    <n v="18"/>
    <s v="avril"/>
    <n v="21"/>
  </r>
  <r>
    <x v="0"/>
    <x v="75"/>
    <d v="1899-12-30T22:00:00"/>
    <n v="14"/>
    <s v="avril"/>
    <n v="22"/>
  </r>
  <r>
    <x v="0"/>
    <x v="75"/>
    <d v="1899-12-30T23:00:00"/>
    <n v="8"/>
    <s v="avril"/>
    <n v="23"/>
  </r>
  <r>
    <x v="0"/>
    <x v="76"/>
    <d v="1899-12-30T06:00:00"/>
    <n v="1"/>
    <s v="avril"/>
    <n v="6"/>
  </r>
  <r>
    <x v="0"/>
    <x v="76"/>
    <d v="1899-12-30T07:00:00"/>
    <n v="1"/>
    <s v="avril"/>
    <n v="7"/>
  </r>
  <r>
    <x v="0"/>
    <x v="76"/>
    <d v="1899-12-30T08:00:00"/>
    <n v="2"/>
    <s v="avril"/>
    <n v="8"/>
  </r>
  <r>
    <x v="0"/>
    <x v="76"/>
    <d v="1899-12-30T09:00:00"/>
    <n v="3"/>
    <s v="avril"/>
    <n v="9"/>
  </r>
  <r>
    <x v="0"/>
    <x v="76"/>
    <d v="1899-12-30T10:00:00"/>
    <n v="20"/>
    <s v="avril"/>
    <n v="10"/>
  </r>
  <r>
    <x v="0"/>
    <x v="76"/>
    <d v="1899-12-30T11:00:00"/>
    <n v="26"/>
    <s v="avril"/>
    <n v="11"/>
  </r>
  <r>
    <x v="0"/>
    <x v="76"/>
    <d v="1899-12-30T12:00:00"/>
    <n v="33"/>
    <s v="avril"/>
    <n v="12"/>
  </r>
  <r>
    <x v="0"/>
    <x v="76"/>
    <d v="1899-12-30T13:00:00"/>
    <n v="40"/>
    <s v="avril"/>
    <n v="13"/>
  </r>
  <r>
    <x v="0"/>
    <x v="76"/>
    <d v="1899-12-30T14:00:00"/>
    <n v="36"/>
    <s v="avril"/>
    <n v="14"/>
  </r>
  <r>
    <x v="0"/>
    <x v="76"/>
    <d v="1899-12-30T15:00:00"/>
    <n v="38"/>
    <s v="avril"/>
    <n v="15"/>
  </r>
  <r>
    <x v="0"/>
    <x v="76"/>
    <d v="1899-12-30T16:00:00"/>
    <n v="37"/>
    <s v="avril"/>
    <n v="16"/>
  </r>
  <r>
    <x v="0"/>
    <x v="76"/>
    <d v="1899-12-30T17:00:00"/>
    <n v="36"/>
    <s v="avril"/>
    <n v="17"/>
  </r>
  <r>
    <x v="0"/>
    <x v="76"/>
    <d v="1899-12-30T18:00:00"/>
    <n v="28"/>
    <s v="avril"/>
    <n v="18"/>
  </r>
  <r>
    <x v="0"/>
    <x v="76"/>
    <d v="1899-12-30T19:00:00"/>
    <n v="24"/>
    <s v="avril"/>
    <n v="19"/>
  </r>
  <r>
    <x v="0"/>
    <x v="76"/>
    <d v="1899-12-30T20:00:00"/>
    <n v="24"/>
    <s v="avril"/>
    <n v="20"/>
  </r>
  <r>
    <x v="0"/>
    <x v="76"/>
    <d v="1899-12-30T21:00:00"/>
    <n v="21"/>
    <s v="avril"/>
    <n v="21"/>
  </r>
  <r>
    <x v="0"/>
    <x v="76"/>
    <d v="1899-12-30T22:00:00"/>
    <n v="12"/>
    <s v="avril"/>
    <n v="22"/>
  </r>
  <r>
    <x v="0"/>
    <x v="76"/>
    <d v="1899-12-30T23:00:00"/>
    <n v="12"/>
    <s v="avril"/>
    <n v="23"/>
  </r>
  <r>
    <x v="0"/>
    <x v="77"/>
    <d v="1899-12-30T06:00:00"/>
    <n v="1"/>
    <s v="avril"/>
    <n v="6"/>
  </r>
  <r>
    <x v="0"/>
    <x v="77"/>
    <d v="1899-12-30T07:00:00"/>
    <n v="2"/>
    <s v="avril"/>
    <n v="7"/>
  </r>
  <r>
    <x v="0"/>
    <x v="77"/>
    <d v="1899-12-30T08:00:00"/>
    <n v="3"/>
    <s v="avril"/>
    <n v="8"/>
  </r>
  <r>
    <x v="0"/>
    <x v="77"/>
    <d v="1899-12-30T09:00:00"/>
    <n v="3"/>
    <s v="avril"/>
    <n v="9"/>
  </r>
  <r>
    <x v="0"/>
    <x v="77"/>
    <d v="1899-12-30T10:00:00"/>
    <n v="8"/>
    <s v="avril"/>
    <n v="10"/>
  </r>
  <r>
    <x v="0"/>
    <x v="77"/>
    <d v="1899-12-30T11:00:00"/>
    <n v="16"/>
    <s v="avril"/>
    <n v="11"/>
  </r>
  <r>
    <x v="0"/>
    <x v="77"/>
    <d v="1899-12-30T12:00:00"/>
    <n v="21"/>
    <s v="avril"/>
    <n v="12"/>
  </r>
  <r>
    <x v="0"/>
    <x v="77"/>
    <d v="1899-12-30T13:00:00"/>
    <n v="27"/>
    <s v="avril"/>
    <n v="13"/>
  </r>
  <r>
    <x v="0"/>
    <x v="77"/>
    <d v="1899-12-30T14:00:00"/>
    <n v="26"/>
    <s v="avril"/>
    <n v="14"/>
  </r>
  <r>
    <x v="0"/>
    <x v="77"/>
    <d v="1899-12-30T15:00:00"/>
    <n v="26"/>
    <s v="avril"/>
    <n v="15"/>
  </r>
  <r>
    <x v="0"/>
    <x v="77"/>
    <d v="1899-12-30T16:00:00"/>
    <n v="25"/>
    <s v="avril"/>
    <n v="16"/>
  </r>
  <r>
    <x v="0"/>
    <x v="77"/>
    <d v="1899-12-30T17:00:00"/>
    <n v="27"/>
    <s v="avril"/>
    <n v="17"/>
  </r>
  <r>
    <x v="0"/>
    <x v="77"/>
    <d v="1899-12-30T18:00:00"/>
    <n v="23"/>
    <s v="avril"/>
    <n v="18"/>
  </r>
  <r>
    <x v="0"/>
    <x v="77"/>
    <d v="1899-12-30T19:00:00"/>
    <n v="25"/>
    <s v="avril"/>
    <n v="19"/>
  </r>
  <r>
    <x v="0"/>
    <x v="77"/>
    <d v="1899-12-30T20:00:00"/>
    <n v="19"/>
    <s v="avril"/>
    <n v="20"/>
  </r>
  <r>
    <x v="0"/>
    <x v="77"/>
    <d v="1899-12-30T21:00:00"/>
    <n v="12"/>
    <s v="avril"/>
    <n v="21"/>
  </r>
  <r>
    <x v="0"/>
    <x v="77"/>
    <d v="1899-12-30T22:00:00"/>
    <n v="14"/>
    <s v="avril"/>
    <n v="22"/>
  </r>
  <r>
    <x v="0"/>
    <x v="77"/>
    <d v="1899-12-30T23:00:00"/>
    <n v="9"/>
    <s v="avril"/>
    <n v="23"/>
  </r>
  <r>
    <x v="0"/>
    <x v="78"/>
    <d v="1899-12-30T06:00:00"/>
    <n v="1"/>
    <s v="avril"/>
    <n v="6"/>
  </r>
  <r>
    <x v="0"/>
    <x v="78"/>
    <d v="1899-12-30T07:00:00"/>
    <n v="0"/>
    <s v="avril"/>
    <n v="7"/>
  </r>
  <r>
    <x v="0"/>
    <x v="78"/>
    <d v="1899-12-30T08:00:00"/>
    <n v="6"/>
    <s v="avril"/>
    <n v="8"/>
  </r>
  <r>
    <x v="0"/>
    <x v="78"/>
    <d v="1899-12-30T09:00:00"/>
    <n v="15"/>
    <s v="avril"/>
    <n v="9"/>
  </r>
  <r>
    <x v="0"/>
    <x v="78"/>
    <d v="1899-12-30T10:00:00"/>
    <n v="54"/>
    <s v="avril"/>
    <n v="10"/>
  </r>
  <r>
    <x v="0"/>
    <x v="78"/>
    <d v="1899-12-30T11:00:00"/>
    <n v="72"/>
    <s v="avril"/>
    <n v="11"/>
  </r>
  <r>
    <x v="0"/>
    <x v="78"/>
    <d v="1899-12-30T12:00:00"/>
    <n v="67"/>
    <s v="avril"/>
    <n v="12"/>
  </r>
  <r>
    <x v="0"/>
    <x v="78"/>
    <d v="1899-12-30T13:00:00"/>
    <n v="60"/>
    <s v="avril"/>
    <n v="13"/>
  </r>
  <r>
    <x v="0"/>
    <x v="78"/>
    <d v="1899-12-30T14:00:00"/>
    <n v="51"/>
    <s v="avril"/>
    <n v="14"/>
  </r>
  <r>
    <x v="0"/>
    <x v="78"/>
    <d v="1899-12-30T15:00:00"/>
    <n v="51"/>
    <s v="avril"/>
    <n v="15"/>
  </r>
  <r>
    <x v="0"/>
    <x v="78"/>
    <d v="1899-12-30T16:00:00"/>
    <n v="50"/>
    <s v="avril"/>
    <n v="16"/>
  </r>
  <r>
    <x v="0"/>
    <x v="78"/>
    <d v="1899-12-30T17:00:00"/>
    <n v="43"/>
    <s v="avril"/>
    <n v="17"/>
  </r>
  <r>
    <x v="0"/>
    <x v="78"/>
    <d v="1899-12-30T18:00:00"/>
    <n v="42"/>
    <s v="avril"/>
    <n v="18"/>
  </r>
  <r>
    <x v="0"/>
    <x v="78"/>
    <d v="1899-12-30T19:00:00"/>
    <n v="38"/>
    <s v="avril"/>
    <n v="19"/>
  </r>
  <r>
    <x v="0"/>
    <x v="78"/>
    <d v="1899-12-30T20:00:00"/>
    <n v="19"/>
    <s v="avril"/>
    <n v="20"/>
  </r>
  <r>
    <x v="0"/>
    <x v="78"/>
    <d v="1899-12-30T21:00:00"/>
    <n v="19"/>
    <s v="avril"/>
    <n v="21"/>
  </r>
  <r>
    <x v="0"/>
    <x v="78"/>
    <d v="1899-12-30T22:00:00"/>
    <n v="13"/>
    <s v="avril"/>
    <n v="22"/>
  </r>
  <r>
    <x v="0"/>
    <x v="78"/>
    <d v="1899-12-30T23:00:00"/>
    <n v="8"/>
    <s v="avril"/>
    <n v="23"/>
  </r>
  <r>
    <x v="0"/>
    <x v="79"/>
    <d v="1899-12-30T06:00:00"/>
    <n v="0"/>
    <s v="avril"/>
    <n v="6"/>
  </r>
  <r>
    <x v="0"/>
    <x v="79"/>
    <d v="1899-12-30T07:00:00"/>
    <n v="2"/>
    <s v="avril"/>
    <n v="7"/>
  </r>
  <r>
    <x v="0"/>
    <x v="79"/>
    <d v="1899-12-30T08:00:00"/>
    <n v="4"/>
    <s v="avril"/>
    <n v="8"/>
  </r>
  <r>
    <x v="0"/>
    <x v="79"/>
    <d v="1899-12-30T09:00:00"/>
    <n v="12"/>
    <s v="avril"/>
    <n v="9"/>
  </r>
  <r>
    <x v="0"/>
    <x v="79"/>
    <d v="1899-12-30T10:00:00"/>
    <n v="36"/>
    <s v="avril"/>
    <n v="10"/>
  </r>
  <r>
    <x v="0"/>
    <x v="79"/>
    <d v="1899-12-30T11:00:00"/>
    <n v="59"/>
    <s v="avril"/>
    <n v="11"/>
  </r>
  <r>
    <x v="0"/>
    <x v="79"/>
    <d v="1899-12-30T12:00:00"/>
    <n v="55"/>
    <s v="avril"/>
    <n v="12"/>
  </r>
  <r>
    <x v="0"/>
    <x v="79"/>
    <d v="1899-12-30T13:00:00"/>
    <n v="58"/>
    <s v="avril"/>
    <n v="13"/>
  </r>
  <r>
    <x v="0"/>
    <x v="79"/>
    <d v="1899-12-30T14:00:00"/>
    <n v="53"/>
    <s v="avril"/>
    <n v="14"/>
  </r>
  <r>
    <x v="0"/>
    <x v="79"/>
    <d v="1899-12-30T15:00:00"/>
    <n v="42"/>
    <s v="avril"/>
    <n v="15"/>
  </r>
  <r>
    <x v="0"/>
    <x v="79"/>
    <d v="1899-12-30T16:00:00"/>
    <n v="49"/>
    <s v="avril"/>
    <n v="16"/>
  </r>
  <r>
    <x v="0"/>
    <x v="79"/>
    <d v="1899-12-30T17:00:00"/>
    <n v="49"/>
    <s v="avril"/>
    <n v="17"/>
  </r>
  <r>
    <x v="0"/>
    <x v="79"/>
    <d v="1899-12-30T18:00:00"/>
    <n v="42"/>
    <s v="avril"/>
    <n v="18"/>
  </r>
  <r>
    <x v="0"/>
    <x v="79"/>
    <d v="1899-12-30T19:00:00"/>
    <n v="33"/>
    <s v="avril"/>
    <n v="19"/>
  </r>
  <r>
    <x v="0"/>
    <x v="79"/>
    <d v="1899-12-30T20:00:00"/>
    <n v="30"/>
    <s v="avril"/>
    <n v="20"/>
  </r>
  <r>
    <x v="0"/>
    <x v="79"/>
    <d v="1899-12-30T21:00:00"/>
    <n v="21"/>
    <s v="avril"/>
    <n v="21"/>
  </r>
  <r>
    <x v="0"/>
    <x v="79"/>
    <d v="1899-12-30T22:00:00"/>
    <n v="12"/>
    <s v="avril"/>
    <n v="22"/>
  </r>
  <r>
    <x v="0"/>
    <x v="79"/>
    <d v="1899-12-30T23:00:00"/>
    <n v="8"/>
    <s v="avril"/>
    <n v="23"/>
  </r>
  <r>
    <x v="0"/>
    <x v="80"/>
    <d v="1899-12-30T06:00:00"/>
    <n v="1"/>
    <s v="avril"/>
    <n v="6"/>
  </r>
  <r>
    <x v="0"/>
    <x v="80"/>
    <d v="1899-12-30T07:00:00"/>
    <n v="1"/>
    <s v="avril"/>
    <n v="7"/>
  </r>
  <r>
    <x v="0"/>
    <x v="80"/>
    <d v="1899-12-30T08:00:00"/>
    <n v="4"/>
    <s v="avril"/>
    <n v="8"/>
  </r>
  <r>
    <x v="0"/>
    <x v="80"/>
    <d v="1899-12-30T09:00:00"/>
    <n v="13"/>
    <s v="avril"/>
    <n v="9"/>
  </r>
  <r>
    <x v="0"/>
    <x v="80"/>
    <d v="1899-12-30T10:00:00"/>
    <n v="25"/>
    <s v="avril"/>
    <n v="10"/>
  </r>
  <r>
    <x v="0"/>
    <x v="80"/>
    <d v="1899-12-30T11:00:00"/>
    <n v="47"/>
    <s v="avril"/>
    <n v="11"/>
  </r>
  <r>
    <x v="0"/>
    <x v="80"/>
    <d v="1899-12-30T12:00:00"/>
    <n v="49"/>
    <s v="avril"/>
    <n v="12"/>
  </r>
  <r>
    <x v="0"/>
    <x v="80"/>
    <d v="1899-12-30T13:00:00"/>
    <n v="43"/>
    <s v="avril"/>
    <n v="13"/>
  </r>
  <r>
    <x v="0"/>
    <x v="80"/>
    <d v="1899-12-30T14:00:00"/>
    <n v="40"/>
    <s v="avril"/>
    <n v="14"/>
  </r>
  <r>
    <x v="0"/>
    <x v="80"/>
    <d v="1899-12-30T15:00:00"/>
    <n v="37"/>
    <s v="avril"/>
    <n v="15"/>
  </r>
  <r>
    <x v="0"/>
    <x v="80"/>
    <d v="1899-12-30T16:00:00"/>
    <n v="39"/>
    <s v="avril"/>
    <n v="16"/>
  </r>
  <r>
    <x v="0"/>
    <x v="80"/>
    <d v="1899-12-30T17:00:00"/>
    <n v="36"/>
    <s v="avril"/>
    <n v="17"/>
  </r>
  <r>
    <x v="0"/>
    <x v="80"/>
    <d v="1899-12-30T18:00:00"/>
    <n v="36"/>
    <s v="avril"/>
    <n v="18"/>
  </r>
  <r>
    <x v="0"/>
    <x v="80"/>
    <d v="1899-12-30T19:00:00"/>
    <n v="36"/>
    <s v="avril"/>
    <n v="19"/>
  </r>
  <r>
    <x v="0"/>
    <x v="80"/>
    <d v="1899-12-30T20:00:00"/>
    <n v="20"/>
    <s v="avril"/>
    <n v="20"/>
  </r>
  <r>
    <x v="0"/>
    <x v="80"/>
    <d v="1899-12-30T21:00:00"/>
    <n v="15"/>
    <s v="avril"/>
    <n v="21"/>
  </r>
  <r>
    <x v="0"/>
    <x v="80"/>
    <d v="1899-12-30T22:00:00"/>
    <n v="8"/>
    <s v="avril"/>
    <n v="22"/>
  </r>
  <r>
    <x v="0"/>
    <x v="80"/>
    <d v="1899-12-30T23:00:00"/>
    <n v="4"/>
    <s v="avril"/>
    <n v="23"/>
  </r>
  <r>
    <x v="0"/>
    <x v="81"/>
    <d v="1899-12-30T06:00:00"/>
    <n v="0"/>
    <s v="avril"/>
    <n v="6"/>
  </r>
  <r>
    <x v="0"/>
    <x v="81"/>
    <d v="1899-12-30T07:00:00"/>
    <n v="1"/>
    <s v="avril"/>
    <n v="7"/>
  </r>
  <r>
    <x v="0"/>
    <x v="81"/>
    <d v="1899-12-30T08:00:00"/>
    <n v="3"/>
    <s v="avril"/>
    <n v="8"/>
  </r>
  <r>
    <x v="0"/>
    <x v="81"/>
    <d v="1899-12-30T09:00:00"/>
    <n v="13"/>
    <s v="avril"/>
    <n v="9"/>
  </r>
  <r>
    <x v="0"/>
    <x v="81"/>
    <d v="1899-12-30T10:00:00"/>
    <n v="30"/>
    <s v="avril"/>
    <n v="10"/>
  </r>
  <r>
    <x v="0"/>
    <x v="81"/>
    <d v="1899-12-30T11:00:00"/>
    <n v="45"/>
    <s v="avril"/>
    <n v="11"/>
  </r>
  <r>
    <x v="0"/>
    <x v="81"/>
    <d v="1899-12-30T12:00:00"/>
    <n v="43"/>
    <s v="avril"/>
    <n v="12"/>
  </r>
  <r>
    <x v="0"/>
    <x v="81"/>
    <d v="1899-12-30T13:00:00"/>
    <n v="42"/>
    <s v="avril"/>
    <n v="13"/>
  </r>
  <r>
    <x v="0"/>
    <x v="81"/>
    <d v="1899-12-30T14:00:00"/>
    <n v="39"/>
    <s v="avril"/>
    <n v="14"/>
  </r>
  <r>
    <x v="0"/>
    <x v="81"/>
    <d v="1899-12-30T15:00:00"/>
    <n v="38"/>
    <s v="avril"/>
    <n v="15"/>
  </r>
  <r>
    <x v="0"/>
    <x v="81"/>
    <d v="1899-12-30T16:00:00"/>
    <n v="40"/>
    <s v="avril"/>
    <n v="16"/>
  </r>
  <r>
    <x v="0"/>
    <x v="81"/>
    <d v="1899-12-30T17:00:00"/>
    <n v="41"/>
    <s v="avril"/>
    <n v="17"/>
  </r>
  <r>
    <x v="0"/>
    <x v="81"/>
    <d v="1899-12-30T18:00:00"/>
    <n v="40"/>
    <s v="avril"/>
    <n v="18"/>
  </r>
  <r>
    <x v="0"/>
    <x v="81"/>
    <d v="1899-12-30T19:00:00"/>
    <n v="36"/>
    <s v="avril"/>
    <n v="19"/>
  </r>
  <r>
    <x v="0"/>
    <x v="81"/>
    <d v="1899-12-30T20:00:00"/>
    <n v="20"/>
    <s v="avril"/>
    <n v="20"/>
  </r>
  <r>
    <x v="0"/>
    <x v="81"/>
    <d v="1899-12-30T21:00:00"/>
    <n v="17"/>
    <s v="avril"/>
    <n v="21"/>
  </r>
  <r>
    <x v="0"/>
    <x v="81"/>
    <d v="1899-12-30T22:00:00"/>
    <n v="12"/>
    <s v="avril"/>
    <n v="22"/>
  </r>
  <r>
    <x v="0"/>
    <x v="81"/>
    <d v="1899-12-30T23:00:00"/>
    <n v="9"/>
    <s v="avril"/>
    <n v="23"/>
  </r>
  <r>
    <x v="0"/>
    <x v="82"/>
    <d v="1899-12-30T06:00:00"/>
    <n v="1"/>
    <s v="avril"/>
    <n v="6"/>
  </r>
  <r>
    <x v="0"/>
    <x v="82"/>
    <d v="1899-12-30T07:00:00"/>
    <n v="1"/>
    <s v="avril"/>
    <n v="7"/>
  </r>
  <r>
    <x v="0"/>
    <x v="82"/>
    <d v="1899-12-30T08:00:00"/>
    <n v="3"/>
    <s v="avril"/>
    <n v="8"/>
  </r>
  <r>
    <x v="0"/>
    <x v="82"/>
    <d v="1899-12-30T09:00:00"/>
    <n v="8"/>
    <s v="avril"/>
    <n v="9"/>
  </r>
  <r>
    <x v="0"/>
    <x v="82"/>
    <d v="1899-12-30T10:00:00"/>
    <n v="28"/>
    <s v="avril"/>
    <n v="10"/>
  </r>
  <r>
    <x v="0"/>
    <x v="82"/>
    <d v="1899-12-30T11:00:00"/>
    <n v="41"/>
    <s v="avril"/>
    <n v="11"/>
  </r>
  <r>
    <x v="0"/>
    <x v="82"/>
    <d v="1899-12-30T12:00:00"/>
    <n v="57"/>
    <s v="avril"/>
    <n v="12"/>
  </r>
  <r>
    <x v="0"/>
    <x v="82"/>
    <d v="1899-12-30T13:00:00"/>
    <n v="61"/>
    <s v="avril"/>
    <n v="13"/>
  </r>
  <r>
    <x v="0"/>
    <x v="82"/>
    <d v="1899-12-30T14:00:00"/>
    <n v="43"/>
    <s v="avril"/>
    <n v="14"/>
  </r>
  <r>
    <x v="0"/>
    <x v="82"/>
    <d v="1899-12-30T15:00:00"/>
    <n v="51"/>
    <s v="avril"/>
    <n v="15"/>
  </r>
  <r>
    <x v="0"/>
    <x v="82"/>
    <d v="1899-12-30T16:00:00"/>
    <n v="48"/>
    <s v="avril"/>
    <n v="16"/>
  </r>
  <r>
    <x v="0"/>
    <x v="82"/>
    <d v="1899-12-30T17:00:00"/>
    <n v="47"/>
    <s v="avril"/>
    <n v="17"/>
  </r>
  <r>
    <x v="0"/>
    <x v="82"/>
    <d v="1899-12-30T18:00:00"/>
    <n v="39"/>
    <s v="avril"/>
    <n v="18"/>
  </r>
  <r>
    <x v="0"/>
    <x v="82"/>
    <d v="1899-12-30T19:00:00"/>
    <n v="33"/>
    <s v="avril"/>
    <n v="19"/>
  </r>
  <r>
    <x v="0"/>
    <x v="82"/>
    <d v="1899-12-30T20:00:00"/>
    <n v="26"/>
    <s v="avril"/>
    <n v="20"/>
  </r>
  <r>
    <x v="0"/>
    <x v="82"/>
    <d v="1899-12-30T21:00:00"/>
    <n v="18"/>
    <s v="avril"/>
    <n v="21"/>
  </r>
  <r>
    <x v="0"/>
    <x v="82"/>
    <d v="1899-12-30T22:00:00"/>
    <n v="14"/>
    <s v="avril"/>
    <n v="22"/>
  </r>
  <r>
    <x v="0"/>
    <x v="82"/>
    <d v="1899-12-30T23:00:00"/>
    <n v="8"/>
    <s v="avril"/>
    <n v="23"/>
  </r>
  <r>
    <x v="0"/>
    <x v="83"/>
    <d v="1899-12-30T06:00:00"/>
    <n v="1"/>
    <s v="avril"/>
    <n v="6"/>
  </r>
  <r>
    <x v="0"/>
    <x v="83"/>
    <d v="1899-12-30T07:00:00"/>
    <n v="2"/>
    <s v="avril"/>
    <n v="7"/>
  </r>
  <r>
    <x v="0"/>
    <x v="83"/>
    <d v="1899-12-30T08:00:00"/>
    <n v="2"/>
    <s v="avril"/>
    <n v="8"/>
  </r>
  <r>
    <x v="0"/>
    <x v="83"/>
    <d v="1899-12-30T09:00:00"/>
    <n v="4"/>
    <s v="avril"/>
    <n v="9"/>
  </r>
  <r>
    <x v="0"/>
    <x v="83"/>
    <d v="1899-12-30T10:00:00"/>
    <n v="24"/>
    <s v="avril"/>
    <n v="10"/>
  </r>
  <r>
    <x v="0"/>
    <x v="83"/>
    <d v="1899-12-30T11:00:00"/>
    <n v="31"/>
    <s v="avril"/>
    <n v="11"/>
  </r>
  <r>
    <x v="0"/>
    <x v="83"/>
    <d v="1899-12-30T12:00:00"/>
    <n v="39"/>
    <s v="avril"/>
    <n v="12"/>
  </r>
  <r>
    <x v="0"/>
    <x v="83"/>
    <d v="1899-12-30T13:00:00"/>
    <n v="48"/>
    <s v="avril"/>
    <n v="13"/>
  </r>
  <r>
    <x v="0"/>
    <x v="83"/>
    <d v="1899-12-30T14:00:00"/>
    <n v="44"/>
    <s v="avril"/>
    <n v="14"/>
  </r>
  <r>
    <x v="0"/>
    <x v="83"/>
    <d v="1899-12-30T15:00:00"/>
    <n v="45"/>
    <s v="avril"/>
    <n v="15"/>
  </r>
  <r>
    <x v="0"/>
    <x v="83"/>
    <d v="1899-12-30T16:00:00"/>
    <n v="45"/>
    <s v="avril"/>
    <n v="16"/>
  </r>
  <r>
    <x v="0"/>
    <x v="83"/>
    <d v="1899-12-30T17:00:00"/>
    <n v="43"/>
    <s v="avril"/>
    <n v="17"/>
  </r>
  <r>
    <x v="0"/>
    <x v="83"/>
    <d v="1899-12-30T18:00:00"/>
    <n v="33"/>
    <s v="avril"/>
    <n v="18"/>
  </r>
  <r>
    <x v="0"/>
    <x v="83"/>
    <d v="1899-12-30T19:00:00"/>
    <n v="29"/>
    <s v="avril"/>
    <n v="19"/>
  </r>
  <r>
    <x v="0"/>
    <x v="83"/>
    <d v="1899-12-30T20:00:00"/>
    <n v="29"/>
    <s v="avril"/>
    <n v="20"/>
  </r>
  <r>
    <x v="0"/>
    <x v="83"/>
    <d v="1899-12-30T21:00:00"/>
    <n v="25"/>
    <s v="avril"/>
    <n v="21"/>
  </r>
  <r>
    <x v="0"/>
    <x v="83"/>
    <d v="1899-12-30T22:00:00"/>
    <n v="15"/>
    <s v="avril"/>
    <n v="22"/>
  </r>
  <r>
    <x v="0"/>
    <x v="83"/>
    <d v="1899-12-30T23:00:00"/>
    <n v="14"/>
    <s v="avril"/>
    <n v="23"/>
  </r>
  <r>
    <x v="0"/>
    <x v="84"/>
    <d v="1899-12-30T06:00:00"/>
    <n v="1"/>
    <s v="avril"/>
    <n v="6"/>
  </r>
  <r>
    <x v="0"/>
    <x v="84"/>
    <d v="1899-12-30T07:00:00"/>
    <n v="2"/>
    <s v="avril"/>
    <n v="7"/>
  </r>
  <r>
    <x v="0"/>
    <x v="84"/>
    <d v="1899-12-30T08:00:00"/>
    <n v="3"/>
    <s v="avril"/>
    <n v="8"/>
  </r>
  <r>
    <x v="0"/>
    <x v="84"/>
    <d v="1899-12-30T09:00:00"/>
    <n v="3"/>
    <s v="avril"/>
    <n v="9"/>
  </r>
  <r>
    <x v="0"/>
    <x v="84"/>
    <d v="1899-12-30T10:00:00"/>
    <n v="8"/>
    <s v="avril"/>
    <n v="10"/>
  </r>
  <r>
    <x v="0"/>
    <x v="84"/>
    <d v="1899-12-30T11:00:00"/>
    <n v="16"/>
    <s v="avril"/>
    <n v="11"/>
  </r>
  <r>
    <x v="0"/>
    <x v="84"/>
    <d v="1899-12-30T12:00:00"/>
    <n v="21"/>
    <s v="avril"/>
    <n v="12"/>
  </r>
  <r>
    <x v="0"/>
    <x v="84"/>
    <d v="1899-12-30T13:00:00"/>
    <n v="27"/>
    <s v="avril"/>
    <n v="13"/>
  </r>
  <r>
    <x v="0"/>
    <x v="84"/>
    <d v="1899-12-30T14:00:00"/>
    <n v="26"/>
    <s v="avril"/>
    <n v="14"/>
  </r>
  <r>
    <x v="0"/>
    <x v="84"/>
    <d v="1899-12-30T15:00:00"/>
    <n v="26"/>
    <s v="avril"/>
    <n v="15"/>
  </r>
  <r>
    <x v="0"/>
    <x v="84"/>
    <d v="1899-12-30T16:00:00"/>
    <n v="25"/>
    <s v="avril"/>
    <n v="16"/>
  </r>
  <r>
    <x v="0"/>
    <x v="84"/>
    <d v="1899-12-30T17:00:00"/>
    <n v="27"/>
    <s v="avril"/>
    <n v="17"/>
  </r>
  <r>
    <x v="0"/>
    <x v="84"/>
    <d v="1899-12-30T18:00:00"/>
    <n v="23"/>
    <s v="avril"/>
    <n v="18"/>
  </r>
  <r>
    <x v="0"/>
    <x v="84"/>
    <d v="1899-12-30T19:00:00"/>
    <n v="25"/>
    <s v="avril"/>
    <n v="19"/>
  </r>
  <r>
    <x v="0"/>
    <x v="84"/>
    <d v="1899-12-30T20:00:00"/>
    <n v="19"/>
    <s v="avril"/>
    <n v="20"/>
  </r>
  <r>
    <x v="0"/>
    <x v="84"/>
    <d v="1899-12-30T21:00:00"/>
    <n v="12"/>
    <s v="avril"/>
    <n v="21"/>
  </r>
  <r>
    <x v="0"/>
    <x v="84"/>
    <d v="1899-12-30T22:00:00"/>
    <n v="14"/>
    <s v="avril"/>
    <n v="22"/>
  </r>
  <r>
    <x v="0"/>
    <x v="84"/>
    <d v="1899-12-30T23:00:00"/>
    <n v="9"/>
    <s v="avril"/>
    <n v="23"/>
  </r>
  <r>
    <x v="0"/>
    <x v="85"/>
    <d v="1899-12-30T06:00:00"/>
    <n v="1"/>
    <s v="avril"/>
    <n v="6"/>
  </r>
  <r>
    <x v="0"/>
    <x v="85"/>
    <d v="1899-12-30T07:00:00"/>
    <n v="1"/>
    <s v="avril"/>
    <n v="7"/>
  </r>
  <r>
    <x v="0"/>
    <x v="85"/>
    <d v="1899-12-30T08:00:00"/>
    <n v="4"/>
    <s v="avril"/>
    <n v="8"/>
  </r>
  <r>
    <x v="0"/>
    <x v="85"/>
    <d v="1899-12-30T09:00:00"/>
    <n v="10"/>
    <s v="avril"/>
    <n v="9"/>
  </r>
  <r>
    <x v="0"/>
    <x v="85"/>
    <d v="1899-12-30T10:00:00"/>
    <n v="33"/>
    <s v="avril"/>
    <n v="10"/>
  </r>
  <r>
    <x v="0"/>
    <x v="85"/>
    <d v="1899-12-30T11:00:00"/>
    <n v="48"/>
    <s v="avril"/>
    <n v="11"/>
  </r>
  <r>
    <x v="0"/>
    <x v="85"/>
    <d v="1899-12-30T12:00:00"/>
    <n v="43"/>
    <s v="avril"/>
    <n v="12"/>
  </r>
  <r>
    <x v="0"/>
    <x v="85"/>
    <d v="1899-12-30T13:00:00"/>
    <n v="39"/>
    <s v="avril"/>
    <n v="13"/>
  </r>
  <r>
    <x v="0"/>
    <x v="85"/>
    <d v="1899-12-30T14:00:00"/>
    <n v="33"/>
    <s v="avril"/>
    <n v="14"/>
  </r>
  <r>
    <x v="0"/>
    <x v="85"/>
    <d v="1899-12-30T15:00:00"/>
    <n v="32"/>
    <s v="avril"/>
    <n v="15"/>
  </r>
  <r>
    <x v="0"/>
    <x v="85"/>
    <d v="1899-12-30T16:00:00"/>
    <n v="33"/>
    <s v="avril"/>
    <n v="16"/>
  </r>
  <r>
    <x v="0"/>
    <x v="85"/>
    <d v="1899-12-30T17:00:00"/>
    <n v="29"/>
    <s v="avril"/>
    <n v="17"/>
  </r>
  <r>
    <x v="0"/>
    <x v="85"/>
    <d v="1899-12-30T18:00:00"/>
    <n v="28"/>
    <s v="avril"/>
    <n v="18"/>
  </r>
  <r>
    <x v="0"/>
    <x v="85"/>
    <d v="1899-12-30T19:00:00"/>
    <n v="24"/>
    <s v="avril"/>
    <n v="19"/>
  </r>
  <r>
    <x v="0"/>
    <x v="85"/>
    <d v="1899-12-30T20:00:00"/>
    <n v="13"/>
    <s v="avril"/>
    <n v="20"/>
  </r>
  <r>
    <x v="0"/>
    <x v="85"/>
    <d v="1899-12-30T21:00:00"/>
    <n v="13"/>
    <s v="avril"/>
    <n v="21"/>
  </r>
  <r>
    <x v="0"/>
    <x v="85"/>
    <d v="1899-12-30T22:00:00"/>
    <n v="9"/>
    <s v="avril"/>
    <n v="22"/>
  </r>
  <r>
    <x v="0"/>
    <x v="85"/>
    <d v="1899-12-30T23:00:00"/>
    <n v="8"/>
    <s v="avril"/>
    <n v="23"/>
  </r>
  <r>
    <x v="0"/>
    <x v="86"/>
    <d v="1899-12-30T06:00:00"/>
    <n v="0"/>
    <s v="avril"/>
    <n v="6"/>
  </r>
  <r>
    <x v="0"/>
    <x v="86"/>
    <d v="1899-12-30T07:00:00"/>
    <n v="2"/>
    <s v="avril"/>
    <n v="7"/>
  </r>
  <r>
    <x v="0"/>
    <x v="86"/>
    <d v="1899-12-30T08:00:00"/>
    <n v="4"/>
    <s v="avril"/>
    <n v="8"/>
  </r>
  <r>
    <x v="0"/>
    <x v="86"/>
    <d v="1899-12-30T09:00:00"/>
    <n v="16"/>
    <s v="avril"/>
    <n v="9"/>
  </r>
  <r>
    <x v="0"/>
    <x v="86"/>
    <d v="1899-12-30T10:00:00"/>
    <n v="40"/>
    <s v="avril"/>
    <n v="10"/>
  </r>
  <r>
    <x v="0"/>
    <x v="86"/>
    <d v="1899-12-30T11:00:00"/>
    <n v="69"/>
    <s v="avril"/>
    <n v="11"/>
  </r>
  <r>
    <x v="0"/>
    <x v="86"/>
    <d v="1899-12-30T12:00:00"/>
    <n v="67"/>
    <s v="avril"/>
    <n v="12"/>
  </r>
  <r>
    <x v="0"/>
    <x v="86"/>
    <d v="1899-12-30T13:00:00"/>
    <n v="66"/>
    <s v="avril"/>
    <n v="13"/>
  </r>
  <r>
    <x v="0"/>
    <x v="86"/>
    <d v="1899-12-30T14:00:00"/>
    <n v="65"/>
    <s v="avril"/>
    <n v="14"/>
  </r>
  <r>
    <x v="0"/>
    <x v="86"/>
    <d v="1899-12-30T15:00:00"/>
    <n v="48"/>
    <s v="avril"/>
    <n v="15"/>
  </r>
  <r>
    <x v="0"/>
    <x v="86"/>
    <d v="1899-12-30T16:00:00"/>
    <n v="55"/>
    <s v="avril"/>
    <n v="16"/>
  </r>
  <r>
    <x v="0"/>
    <x v="86"/>
    <d v="1899-12-30T17:00:00"/>
    <n v="54"/>
    <s v="avril"/>
    <n v="17"/>
  </r>
  <r>
    <x v="0"/>
    <x v="86"/>
    <d v="1899-12-30T18:00:00"/>
    <n v="49"/>
    <s v="avril"/>
    <n v="18"/>
  </r>
  <r>
    <x v="0"/>
    <x v="86"/>
    <d v="1899-12-30T19:00:00"/>
    <n v="36"/>
    <s v="avril"/>
    <n v="19"/>
  </r>
  <r>
    <x v="0"/>
    <x v="86"/>
    <d v="1899-12-30T20:00:00"/>
    <n v="32"/>
    <s v="avril"/>
    <n v="20"/>
  </r>
  <r>
    <x v="0"/>
    <x v="86"/>
    <d v="1899-12-30T21:00:00"/>
    <n v="27"/>
    <s v="avril"/>
    <n v="21"/>
  </r>
  <r>
    <x v="0"/>
    <x v="86"/>
    <d v="1899-12-30T22:00:00"/>
    <n v="13"/>
    <s v="avril"/>
    <n v="22"/>
  </r>
  <r>
    <x v="0"/>
    <x v="86"/>
    <d v="1899-12-30T23:00:00"/>
    <n v="12"/>
    <s v="avril"/>
    <n v="23"/>
  </r>
  <r>
    <x v="0"/>
    <x v="87"/>
    <d v="1899-12-30T06:00:00"/>
    <n v="1"/>
    <s v="avril"/>
    <n v="6"/>
  </r>
  <r>
    <x v="0"/>
    <x v="87"/>
    <d v="1899-12-30T07:00:00"/>
    <n v="2"/>
    <s v="avril"/>
    <n v="7"/>
  </r>
  <r>
    <x v="0"/>
    <x v="87"/>
    <d v="1899-12-30T08:00:00"/>
    <n v="4"/>
    <s v="avril"/>
    <n v="8"/>
  </r>
  <r>
    <x v="0"/>
    <x v="87"/>
    <d v="1899-12-30T09:00:00"/>
    <n v="11"/>
    <s v="avril"/>
    <n v="9"/>
  </r>
  <r>
    <x v="0"/>
    <x v="87"/>
    <d v="1899-12-30T10:00:00"/>
    <n v="25"/>
    <s v="avril"/>
    <n v="10"/>
  </r>
  <r>
    <x v="0"/>
    <x v="87"/>
    <d v="1899-12-30T11:00:00"/>
    <n v="48"/>
    <s v="avril"/>
    <n v="11"/>
  </r>
  <r>
    <x v="0"/>
    <x v="87"/>
    <d v="1899-12-30T12:00:00"/>
    <n v="48"/>
    <s v="avril"/>
    <n v="12"/>
  </r>
  <r>
    <x v="0"/>
    <x v="87"/>
    <d v="1899-12-30T13:00:00"/>
    <n v="43"/>
    <s v="avril"/>
    <n v="13"/>
  </r>
  <r>
    <x v="0"/>
    <x v="87"/>
    <d v="1899-12-30T14:00:00"/>
    <n v="40"/>
    <s v="avril"/>
    <n v="14"/>
  </r>
  <r>
    <x v="0"/>
    <x v="87"/>
    <d v="1899-12-30T15:00:00"/>
    <n v="38"/>
    <s v="avril"/>
    <n v="15"/>
  </r>
  <r>
    <x v="0"/>
    <x v="87"/>
    <d v="1899-12-30T16:00:00"/>
    <n v="40"/>
    <s v="avril"/>
    <n v="16"/>
  </r>
  <r>
    <x v="0"/>
    <x v="87"/>
    <d v="1899-12-30T17:00:00"/>
    <n v="35"/>
    <s v="avril"/>
    <n v="17"/>
  </r>
  <r>
    <x v="0"/>
    <x v="87"/>
    <d v="1899-12-30T18:00:00"/>
    <n v="32"/>
    <s v="avril"/>
    <n v="18"/>
  </r>
  <r>
    <x v="0"/>
    <x v="87"/>
    <d v="1899-12-30T19:00:00"/>
    <n v="38"/>
    <s v="avril"/>
    <n v="19"/>
  </r>
  <r>
    <x v="0"/>
    <x v="87"/>
    <d v="1899-12-30T20:00:00"/>
    <n v="22"/>
    <s v="avril"/>
    <n v="20"/>
  </r>
  <r>
    <x v="0"/>
    <x v="87"/>
    <d v="1899-12-30T21:00:00"/>
    <n v="15"/>
    <s v="avril"/>
    <n v="21"/>
  </r>
  <r>
    <x v="0"/>
    <x v="87"/>
    <d v="1899-12-30T22:00:00"/>
    <n v="8"/>
    <s v="avril"/>
    <n v="22"/>
  </r>
  <r>
    <x v="0"/>
    <x v="87"/>
    <d v="1899-12-30T23:00:00"/>
    <n v="5"/>
    <s v="avril"/>
    <n v="23"/>
  </r>
  <r>
    <x v="0"/>
    <x v="88"/>
    <d v="1899-12-30T06:00:00"/>
    <n v="1"/>
    <s v="avril"/>
    <n v="6"/>
  </r>
  <r>
    <x v="0"/>
    <x v="88"/>
    <d v="1899-12-30T07:00:00"/>
    <n v="1"/>
    <s v="avril"/>
    <n v="7"/>
  </r>
  <r>
    <x v="0"/>
    <x v="88"/>
    <d v="1899-12-30T08:00:00"/>
    <n v="4"/>
    <s v="avril"/>
    <n v="8"/>
  </r>
  <r>
    <x v="0"/>
    <x v="88"/>
    <d v="1899-12-30T09:00:00"/>
    <n v="13"/>
    <s v="avril"/>
    <n v="9"/>
  </r>
  <r>
    <x v="0"/>
    <x v="88"/>
    <d v="1899-12-30T10:00:00"/>
    <n v="30"/>
    <s v="avril"/>
    <n v="10"/>
  </r>
  <r>
    <x v="0"/>
    <x v="88"/>
    <d v="1899-12-30T11:00:00"/>
    <n v="46"/>
    <s v="avril"/>
    <n v="11"/>
  </r>
  <r>
    <x v="0"/>
    <x v="88"/>
    <d v="1899-12-30T12:00:00"/>
    <n v="43"/>
    <s v="avril"/>
    <n v="12"/>
  </r>
  <r>
    <x v="0"/>
    <x v="88"/>
    <d v="1899-12-30T13:00:00"/>
    <n v="42"/>
    <s v="avril"/>
    <n v="13"/>
  </r>
  <r>
    <x v="0"/>
    <x v="88"/>
    <d v="1899-12-30T14:00:00"/>
    <n v="37"/>
    <s v="avril"/>
    <n v="14"/>
  </r>
  <r>
    <x v="0"/>
    <x v="88"/>
    <d v="1899-12-30T15:00:00"/>
    <n v="35"/>
    <s v="avril"/>
    <n v="15"/>
  </r>
  <r>
    <x v="0"/>
    <x v="88"/>
    <d v="1899-12-30T16:00:00"/>
    <n v="39"/>
    <s v="avril"/>
    <n v="16"/>
  </r>
  <r>
    <x v="0"/>
    <x v="88"/>
    <d v="1899-12-30T17:00:00"/>
    <n v="39"/>
    <s v="avril"/>
    <n v="17"/>
  </r>
  <r>
    <x v="0"/>
    <x v="88"/>
    <d v="1899-12-30T18:00:00"/>
    <n v="41"/>
    <s v="avril"/>
    <n v="18"/>
  </r>
  <r>
    <x v="0"/>
    <x v="88"/>
    <d v="1899-12-30T19:00:00"/>
    <n v="31"/>
    <s v="avril"/>
    <n v="19"/>
  </r>
  <r>
    <x v="0"/>
    <x v="88"/>
    <d v="1899-12-30T20:00:00"/>
    <n v="23"/>
    <s v="avril"/>
    <n v="20"/>
  </r>
  <r>
    <x v="0"/>
    <x v="88"/>
    <d v="1899-12-30T21:00:00"/>
    <n v="18"/>
    <s v="avril"/>
    <n v="21"/>
  </r>
  <r>
    <x v="0"/>
    <x v="88"/>
    <d v="1899-12-30T22:00:00"/>
    <n v="11"/>
    <s v="avril"/>
    <n v="22"/>
  </r>
  <r>
    <x v="0"/>
    <x v="88"/>
    <d v="1899-12-30T23:00:00"/>
    <n v="10"/>
    <s v="avril"/>
    <n v="23"/>
  </r>
  <r>
    <x v="0"/>
    <x v="89"/>
    <d v="1899-12-30T00:00:00"/>
    <n v="6"/>
    <s v="mai"/>
    <n v="24"/>
  </r>
  <r>
    <x v="0"/>
    <x v="89"/>
    <d v="1899-12-30T01:00:00"/>
    <n v="4"/>
    <s v="mai"/>
    <n v="1"/>
  </r>
  <r>
    <x v="0"/>
    <x v="89"/>
    <d v="1899-12-30T02:00:00"/>
    <n v="3"/>
    <s v="mai"/>
    <n v="2"/>
  </r>
  <r>
    <x v="0"/>
    <x v="89"/>
    <d v="1899-12-30T03:00:00"/>
    <n v="0"/>
    <s v="mai"/>
    <n v="3"/>
  </r>
  <r>
    <x v="0"/>
    <x v="89"/>
    <d v="1899-12-30T04:00:00"/>
    <n v="1"/>
    <s v="mai"/>
    <n v="4"/>
  </r>
  <r>
    <x v="0"/>
    <x v="89"/>
    <d v="1899-12-30T05:00:00"/>
    <n v="1"/>
    <s v="mai"/>
    <e v="#N/A"/>
  </r>
  <r>
    <x v="0"/>
    <x v="89"/>
    <d v="1899-12-30T06:00:00"/>
    <n v="0"/>
    <s v="mai"/>
    <n v="6"/>
  </r>
  <r>
    <x v="0"/>
    <x v="89"/>
    <d v="1899-12-30T07:00:00"/>
    <n v="1"/>
    <s v="mai"/>
    <n v="7"/>
  </r>
  <r>
    <x v="0"/>
    <x v="89"/>
    <d v="1899-12-30T08:00:00"/>
    <n v="3"/>
    <s v="mai"/>
    <n v="8"/>
  </r>
  <r>
    <x v="0"/>
    <x v="89"/>
    <d v="1899-12-30T09:00:00"/>
    <n v="7"/>
    <s v="mai"/>
    <n v="9"/>
  </r>
  <r>
    <x v="0"/>
    <x v="89"/>
    <d v="1899-12-30T10:00:00"/>
    <n v="29"/>
    <s v="mai"/>
    <n v="10"/>
  </r>
  <r>
    <x v="0"/>
    <x v="89"/>
    <d v="1899-12-30T11:00:00"/>
    <n v="39"/>
    <s v="mai"/>
    <n v="11"/>
  </r>
  <r>
    <x v="0"/>
    <x v="89"/>
    <d v="1899-12-30T12:00:00"/>
    <n v="58"/>
    <s v="mai"/>
    <n v="12"/>
  </r>
  <r>
    <x v="0"/>
    <x v="89"/>
    <d v="1899-12-30T13:00:00"/>
    <n v="62"/>
    <s v="mai"/>
    <n v="13"/>
  </r>
  <r>
    <x v="0"/>
    <x v="89"/>
    <d v="1899-12-30T14:00:00"/>
    <n v="42"/>
    <s v="mai"/>
    <n v="14"/>
  </r>
  <r>
    <x v="0"/>
    <x v="89"/>
    <d v="1899-12-30T15:00:00"/>
    <n v="53"/>
    <s v="mai"/>
    <n v="15"/>
  </r>
  <r>
    <x v="0"/>
    <x v="89"/>
    <d v="1899-12-30T16:00:00"/>
    <n v="48"/>
    <s v="mai"/>
    <n v="16"/>
  </r>
  <r>
    <x v="0"/>
    <x v="89"/>
    <d v="1899-12-30T17:00:00"/>
    <n v="52"/>
    <s v="mai"/>
    <n v="17"/>
  </r>
  <r>
    <x v="0"/>
    <x v="89"/>
    <d v="1899-12-30T18:00:00"/>
    <n v="43"/>
    <s v="mai"/>
    <n v="18"/>
  </r>
  <r>
    <x v="0"/>
    <x v="89"/>
    <d v="1899-12-30T19:00:00"/>
    <n v="33"/>
    <s v="mai"/>
    <n v="19"/>
  </r>
  <r>
    <x v="0"/>
    <x v="89"/>
    <d v="1899-12-30T20:00:00"/>
    <n v="29"/>
    <s v="mai"/>
    <n v="20"/>
  </r>
  <r>
    <x v="0"/>
    <x v="89"/>
    <d v="1899-12-30T21:00:00"/>
    <n v="21"/>
    <s v="mai"/>
    <n v="21"/>
  </r>
  <r>
    <x v="0"/>
    <x v="89"/>
    <d v="1899-12-30T22:00:00"/>
    <n v="15"/>
    <s v="mai"/>
    <n v="22"/>
  </r>
  <r>
    <x v="0"/>
    <x v="89"/>
    <d v="1899-12-30T23:00:00"/>
    <n v="7"/>
    <s v="mai"/>
    <n v="23"/>
  </r>
  <r>
    <x v="0"/>
    <x v="90"/>
    <d v="1899-12-30T00:00:00"/>
    <n v="6"/>
    <s v="mai"/>
    <n v="24"/>
  </r>
  <r>
    <x v="0"/>
    <x v="90"/>
    <d v="1899-12-30T01:00:00"/>
    <n v="6"/>
    <s v="mai"/>
    <n v="1"/>
  </r>
  <r>
    <x v="0"/>
    <x v="90"/>
    <d v="1899-12-30T02:00:00"/>
    <n v="1"/>
    <s v="mai"/>
    <n v="2"/>
  </r>
  <r>
    <x v="0"/>
    <x v="90"/>
    <d v="1899-12-30T03:00:00"/>
    <n v="3"/>
    <s v="mai"/>
    <n v="3"/>
  </r>
  <r>
    <x v="0"/>
    <x v="90"/>
    <d v="1899-12-30T04:00:00"/>
    <n v="2"/>
    <s v="mai"/>
    <n v="4"/>
  </r>
  <r>
    <x v="0"/>
    <x v="90"/>
    <d v="1899-12-30T05:00:00"/>
    <n v="1"/>
    <s v="mai"/>
    <e v="#N/A"/>
  </r>
  <r>
    <x v="0"/>
    <x v="90"/>
    <d v="1899-12-30T06:00:00"/>
    <n v="1"/>
    <s v="mai"/>
    <n v="6"/>
  </r>
  <r>
    <x v="0"/>
    <x v="90"/>
    <d v="1899-12-30T07:00:00"/>
    <n v="2"/>
    <s v="mai"/>
    <n v="7"/>
  </r>
  <r>
    <x v="0"/>
    <x v="90"/>
    <d v="1899-12-30T08:00:00"/>
    <n v="1"/>
    <s v="mai"/>
    <n v="8"/>
  </r>
  <r>
    <x v="0"/>
    <x v="90"/>
    <d v="1899-12-30T09:00:00"/>
    <n v="6"/>
    <s v="mai"/>
    <n v="9"/>
  </r>
  <r>
    <x v="0"/>
    <x v="90"/>
    <d v="1899-12-30T10:00:00"/>
    <n v="26"/>
    <s v="mai"/>
    <n v="10"/>
  </r>
  <r>
    <x v="0"/>
    <x v="90"/>
    <d v="1899-12-30T11:00:00"/>
    <n v="30"/>
    <s v="mai"/>
    <n v="11"/>
  </r>
  <r>
    <x v="0"/>
    <x v="90"/>
    <d v="1899-12-30T12:00:00"/>
    <n v="41"/>
    <s v="mai"/>
    <n v="12"/>
  </r>
  <r>
    <x v="0"/>
    <x v="90"/>
    <d v="1899-12-30T13:00:00"/>
    <n v="46"/>
    <s v="mai"/>
    <n v="13"/>
  </r>
  <r>
    <x v="0"/>
    <x v="90"/>
    <d v="1899-12-30T14:00:00"/>
    <n v="45"/>
    <s v="mai"/>
    <n v="14"/>
  </r>
  <r>
    <x v="0"/>
    <x v="90"/>
    <d v="1899-12-30T15:00:00"/>
    <n v="46"/>
    <s v="mai"/>
    <n v="15"/>
  </r>
  <r>
    <x v="0"/>
    <x v="90"/>
    <d v="1899-12-30T16:00:00"/>
    <n v="46"/>
    <s v="mai"/>
    <n v="16"/>
  </r>
  <r>
    <x v="0"/>
    <x v="90"/>
    <d v="1899-12-30T17:00:00"/>
    <n v="42"/>
    <s v="mai"/>
    <n v="17"/>
  </r>
  <r>
    <x v="0"/>
    <x v="90"/>
    <d v="1899-12-30T18:00:00"/>
    <n v="37"/>
    <s v="mai"/>
    <n v="18"/>
  </r>
  <r>
    <x v="0"/>
    <x v="90"/>
    <d v="1899-12-30T19:00:00"/>
    <n v="28"/>
    <s v="mai"/>
    <n v="19"/>
  </r>
  <r>
    <x v="0"/>
    <x v="90"/>
    <d v="1899-12-30T20:00:00"/>
    <n v="28"/>
    <s v="mai"/>
    <n v="20"/>
  </r>
  <r>
    <x v="0"/>
    <x v="90"/>
    <d v="1899-12-30T21:00:00"/>
    <n v="26"/>
    <s v="mai"/>
    <n v="21"/>
  </r>
  <r>
    <x v="0"/>
    <x v="90"/>
    <d v="1899-12-30T22:00:00"/>
    <n v="18"/>
    <s v="mai"/>
    <n v="22"/>
  </r>
  <r>
    <x v="0"/>
    <x v="90"/>
    <d v="1899-12-30T23:00:00"/>
    <n v="14"/>
    <s v="mai"/>
    <n v="23"/>
  </r>
  <r>
    <x v="0"/>
    <x v="91"/>
    <d v="1899-12-30T00:00:00"/>
    <n v="6"/>
    <s v="mai"/>
    <n v="24"/>
  </r>
  <r>
    <x v="0"/>
    <x v="91"/>
    <d v="1899-12-30T01:00:00"/>
    <n v="5"/>
    <s v="mai"/>
    <n v="1"/>
  </r>
  <r>
    <x v="0"/>
    <x v="91"/>
    <d v="1899-12-30T02:00:00"/>
    <n v="1"/>
    <s v="mai"/>
    <n v="2"/>
  </r>
  <r>
    <x v="0"/>
    <x v="91"/>
    <d v="1899-12-30T03:00:00"/>
    <n v="2"/>
    <s v="mai"/>
    <n v="3"/>
  </r>
  <r>
    <x v="0"/>
    <x v="91"/>
    <d v="1899-12-30T04:00:00"/>
    <n v="2"/>
    <s v="mai"/>
    <n v="4"/>
  </r>
  <r>
    <x v="0"/>
    <x v="91"/>
    <d v="1899-12-30T05:00:00"/>
    <n v="0"/>
    <s v="mai"/>
    <e v="#N/A"/>
  </r>
  <r>
    <x v="0"/>
    <x v="91"/>
    <d v="1899-12-30T06:00:00"/>
    <n v="2"/>
    <s v="mai"/>
    <n v="6"/>
  </r>
  <r>
    <x v="0"/>
    <x v="91"/>
    <d v="1899-12-30T07:00:00"/>
    <n v="3"/>
    <s v="mai"/>
    <n v="7"/>
  </r>
  <r>
    <x v="0"/>
    <x v="91"/>
    <d v="1899-12-30T08:00:00"/>
    <n v="0"/>
    <s v="mai"/>
    <n v="8"/>
  </r>
  <r>
    <x v="0"/>
    <x v="91"/>
    <d v="1899-12-30T09:00:00"/>
    <n v="5"/>
    <s v="mai"/>
    <n v="9"/>
  </r>
  <r>
    <x v="0"/>
    <x v="91"/>
    <d v="1899-12-30T10:00:00"/>
    <n v="8"/>
    <s v="mai"/>
    <n v="10"/>
  </r>
  <r>
    <x v="0"/>
    <x v="91"/>
    <d v="1899-12-30T11:00:00"/>
    <n v="16"/>
    <s v="mai"/>
    <n v="11"/>
  </r>
  <r>
    <x v="0"/>
    <x v="91"/>
    <d v="1899-12-30T12:00:00"/>
    <n v="23"/>
    <s v="mai"/>
    <n v="12"/>
  </r>
  <r>
    <x v="0"/>
    <x v="91"/>
    <d v="1899-12-30T13:00:00"/>
    <n v="27"/>
    <s v="mai"/>
    <n v="13"/>
  </r>
  <r>
    <x v="0"/>
    <x v="91"/>
    <d v="1899-12-30T14:00:00"/>
    <n v="27"/>
    <s v="mai"/>
    <n v="14"/>
  </r>
  <r>
    <x v="0"/>
    <x v="91"/>
    <d v="1899-12-30T15:00:00"/>
    <n v="27"/>
    <s v="mai"/>
    <n v="15"/>
  </r>
  <r>
    <x v="0"/>
    <x v="91"/>
    <d v="1899-12-30T16:00:00"/>
    <n v="24"/>
    <s v="mai"/>
    <n v="16"/>
  </r>
  <r>
    <x v="0"/>
    <x v="91"/>
    <d v="1899-12-30T17:00:00"/>
    <n v="27"/>
    <s v="mai"/>
    <n v="17"/>
  </r>
  <r>
    <x v="0"/>
    <x v="91"/>
    <d v="1899-12-30T18:00:00"/>
    <n v="21"/>
    <s v="mai"/>
    <n v="18"/>
  </r>
  <r>
    <x v="0"/>
    <x v="91"/>
    <d v="1899-12-30T19:00:00"/>
    <n v="21"/>
    <s v="mai"/>
    <n v="19"/>
  </r>
  <r>
    <x v="0"/>
    <x v="91"/>
    <d v="1899-12-30T20:00:00"/>
    <n v="17"/>
    <s v="mai"/>
    <n v="20"/>
  </r>
  <r>
    <x v="0"/>
    <x v="91"/>
    <d v="1899-12-30T21:00:00"/>
    <n v="14"/>
    <s v="mai"/>
    <n v="21"/>
  </r>
  <r>
    <x v="0"/>
    <x v="91"/>
    <d v="1899-12-30T22:00:00"/>
    <n v="13"/>
    <s v="mai"/>
    <n v="22"/>
  </r>
  <r>
    <x v="0"/>
    <x v="91"/>
    <d v="1899-12-30T23:00:00"/>
    <n v="9"/>
    <s v="mai"/>
    <n v="23"/>
  </r>
  <r>
    <x v="0"/>
    <x v="92"/>
    <d v="1899-12-30T00:00:00"/>
    <n v="5"/>
    <s v="mai"/>
    <n v="24"/>
  </r>
  <r>
    <x v="0"/>
    <x v="92"/>
    <d v="1899-12-30T01:00:00"/>
    <n v="3"/>
    <s v="mai"/>
    <n v="1"/>
  </r>
  <r>
    <x v="0"/>
    <x v="92"/>
    <d v="1899-12-30T02:00:00"/>
    <n v="2"/>
    <s v="mai"/>
    <n v="2"/>
  </r>
  <r>
    <x v="0"/>
    <x v="92"/>
    <d v="1899-12-30T03:00:00"/>
    <n v="1"/>
    <s v="mai"/>
    <n v="3"/>
  </r>
  <r>
    <x v="0"/>
    <x v="92"/>
    <d v="1899-12-30T04:00:00"/>
    <n v="2"/>
    <s v="mai"/>
    <n v="4"/>
  </r>
  <r>
    <x v="0"/>
    <x v="92"/>
    <d v="1899-12-30T05:00:00"/>
    <n v="0"/>
    <s v="mai"/>
    <e v="#N/A"/>
  </r>
  <r>
    <x v="0"/>
    <x v="92"/>
    <d v="1899-12-30T06:00:00"/>
    <n v="3"/>
    <s v="mai"/>
    <n v="6"/>
  </r>
  <r>
    <x v="0"/>
    <x v="92"/>
    <d v="1899-12-30T07:00:00"/>
    <n v="6"/>
    <s v="mai"/>
    <n v="7"/>
  </r>
  <r>
    <x v="0"/>
    <x v="92"/>
    <d v="1899-12-30T08:00:00"/>
    <n v="17"/>
    <s v="mai"/>
    <n v="8"/>
  </r>
  <r>
    <x v="0"/>
    <x v="92"/>
    <d v="1899-12-30T09:00:00"/>
    <n v="31"/>
    <s v="mai"/>
    <n v="9"/>
  </r>
  <r>
    <x v="0"/>
    <x v="92"/>
    <d v="1899-12-30T10:00:00"/>
    <n v="59"/>
    <s v="mai"/>
    <n v="10"/>
  </r>
  <r>
    <x v="0"/>
    <x v="92"/>
    <d v="1899-12-30T11:00:00"/>
    <n v="73"/>
    <s v="mai"/>
    <n v="11"/>
  </r>
  <r>
    <x v="0"/>
    <x v="92"/>
    <d v="1899-12-30T12:00:00"/>
    <n v="65"/>
    <s v="mai"/>
    <n v="12"/>
  </r>
  <r>
    <x v="0"/>
    <x v="92"/>
    <d v="1899-12-30T13:00:00"/>
    <n v="62"/>
    <s v="mai"/>
    <n v="13"/>
  </r>
  <r>
    <x v="0"/>
    <x v="92"/>
    <d v="1899-12-30T14:00:00"/>
    <n v="61"/>
    <s v="mai"/>
    <n v="14"/>
  </r>
  <r>
    <x v="0"/>
    <x v="92"/>
    <d v="1899-12-30T15:00:00"/>
    <n v="51"/>
    <s v="mai"/>
    <n v="15"/>
  </r>
  <r>
    <x v="0"/>
    <x v="92"/>
    <d v="1899-12-30T16:00:00"/>
    <n v="59"/>
    <s v="mai"/>
    <n v="16"/>
  </r>
  <r>
    <x v="0"/>
    <x v="92"/>
    <d v="1899-12-30T17:00:00"/>
    <n v="47"/>
    <s v="mai"/>
    <n v="17"/>
  </r>
  <r>
    <x v="0"/>
    <x v="92"/>
    <d v="1899-12-30T18:00:00"/>
    <n v="44"/>
    <s v="mai"/>
    <n v="18"/>
  </r>
  <r>
    <x v="0"/>
    <x v="92"/>
    <d v="1899-12-30T19:00:00"/>
    <n v="35"/>
    <s v="mai"/>
    <n v="19"/>
  </r>
  <r>
    <x v="0"/>
    <x v="92"/>
    <d v="1899-12-30T20:00:00"/>
    <n v="23"/>
    <s v="mai"/>
    <n v="20"/>
  </r>
  <r>
    <x v="0"/>
    <x v="92"/>
    <d v="1899-12-30T21:00:00"/>
    <n v="19"/>
    <s v="mai"/>
    <n v="21"/>
  </r>
  <r>
    <x v="0"/>
    <x v="92"/>
    <d v="1899-12-30T22:00:00"/>
    <n v="15"/>
    <s v="mai"/>
    <n v="22"/>
  </r>
  <r>
    <x v="0"/>
    <x v="92"/>
    <d v="1899-12-30T23:00:00"/>
    <n v="10"/>
    <s v="mai"/>
    <n v="23"/>
  </r>
  <r>
    <x v="0"/>
    <x v="93"/>
    <d v="1899-12-30T00:00:00"/>
    <n v="6"/>
    <s v="mai"/>
    <n v="24"/>
  </r>
  <r>
    <x v="0"/>
    <x v="93"/>
    <d v="1899-12-30T01:00:00"/>
    <n v="2"/>
    <s v="mai"/>
    <n v="1"/>
  </r>
  <r>
    <x v="0"/>
    <x v="93"/>
    <d v="1899-12-30T02:00:00"/>
    <n v="1"/>
    <s v="mai"/>
    <n v="2"/>
  </r>
  <r>
    <x v="0"/>
    <x v="93"/>
    <d v="1899-12-30T03:00:00"/>
    <n v="0"/>
    <s v="mai"/>
    <n v="3"/>
  </r>
  <r>
    <x v="0"/>
    <x v="93"/>
    <d v="1899-12-30T04:00:00"/>
    <n v="2"/>
    <s v="mai"/>
    <n v="4"/>
  </r>
  <r>
    <x v="0"/>
    <x v="93"/>
    <d v="1899-12-30T05:00:00"/>
    <n v="0"/>
    <s v="mai"/>
    <e v="#N/A"/>
  </r>
  <r>
    <x v="0"/>
    <x v="93"/>
    <d v="1899-12-30T06:00:00"/>
    <n v="1"/>
    <s v="mai"/>
    <n v="6"/>
  </r>
  <r>
    <x v="0"/>
    <x v="93"/>
    <d v="1899-12-30T07:00:00"/>
    <n v="3"/>
    <s v="mai"/>
    <n v="7"/>
  </r>
  <r>
    <x v="0"/>
    <x v="93"/>
    <d v="1899-12-30T08:00:00"/>
    <n v="9"/>
    <s v="mai"/>
    <n v="8"/>
  </r>
  <r>
    <x v="0"/>
    <x v="93"/>
    <d v="1899-12-30T09:00:00"/>
    <n v="17"/>
    <s v="mai"/>
    <n v="9"/>
  </r>
  <r>
    <x v="0"/>
    <x v="93"/>
    <d v="1899-12-30T10:00:00"/>
    <n v="35"/>
    <s v="mai"/>
    <n v="10"/>
  </r>
  <r>
    <x v="0"/>
    <x v="93"/>
    <d v="1899-12-30T11:00:00"/>
    <n v="52"/>
    <s v="mai"/>
    <n v="11"/>
  </r>
  <r>
    <x v="0"/>
    <x v="93"/>
    <d v="1899-12-30T12:00:00"/>
    <n v="50"/>
    <s v="mai"/>
    <n v="12"/>
  </r>
  <r>
    <x v="0"/>
    <x v="93"/>
    <d v="1899-12-30T13:00:00"/>
    <n v="51"/>
    <s v="mai"/>
    <n v="13"/>
  </r>
  <r>
    <x v="0"/>
    <x v="93"/>
    <d v="1899-12-30T14:00:00"/>
    <n v="52"/>
    <s v="mai"/>
    <n v="14"/>
  </r>
  <r>
    <x v="0"/>
    <x v="93"/>
    <d v="1899-12-30T15:00:00"/>
    <n v="38"/>
    <s v="mai"/>
    <n v="15"/>
  </r>
  <r>
    <x v="0"/>
    <x v="93"/>
    <d v="1899-12-30T16:00:00"/>
    <n v="40"/>
    <s v="mai"/>
    <n v="16"/>
  </r>
  <r>
    <x v="0"/>
    <x v="93"/>
    <d v="1899-12-30T17:00:00"/>
    <n v="42"/>
    <s v="mai"/>
    <n v="17"/>
  </r>
  <r>
    <x v="0"/>
    <x v="93"/>
    <d v="1899-12-30T18:00:00"/>
    <n v="38"/>
    <s v="mai"/>
    <n v="18"/>
  </r>
  <r>
    <x v="0"/>
    <x v="93"/>
    <d v="1899-12-30T19:00:00"/>
    <n v="24"/>
    <s v="mai"/>
    <n v="19"/>
  </r>
  <r>
    <x v="0"/>
    <x v="93"/>
    <d v="1899-12-30T20:00:00"/>
    <n v="24"/>
    <s v="mai"/>
    <n v="20"/>
  </r>
  <r>
    <x v="0"/>
    <x v="93"/>
    <d v="1899-12-30T21:00:00"/>
    <n v="18"/>
    <s v="mai"/>
    <n v="21"/>
  </r>
  <r>
    <x v="0"/>
    <x v="93"/>
    <d v="1899-12-30T22:00:00"/>
    <n v="13"/>
    <s v="mai"/>
    <n v="22"/>
  </r>
  <r>
    <x v="0"/>
    <x v="93"/>
    <d v="1899-12-30T23:00:00"/>
    <n v="10"/>
    <s v="mai"/>
    <n v="23"/>
  </r>
  <r>
    <x v="0"/>
    <x v="94"/>
    <d v="1899-12-30T00:00:00"/>
    <n v="3"/>
    <s v="mai"/>
    <n v="24"/>
  </r>
  <r>
    <x v="0"/>
    <x v="94"/>
    <d v="1899-12-30T01:00:00"/>
    <n v="4"/>
    <s v="mai"/>
    <n v="1"/>
  </r>
  <r>
    <x v="0"/>
    <x v="94"/>
    <d v="1899-12-30T02:00:00"/>
    <n v="1"/>
    <s v="mai"/>
    <n v="2"/>
  </r>
  <r>
    <x v="0"/>
    <x v="94"/>
    <d v="1899-12-30T03:00:00"/>
    <n v="1"/>
    <s v="mai"/>
    <n v="3"/>
  </r>
  <r>
    <x v="0"/>
    <x v="94"/>
    <d v="1899-12-30T04:00:00"/>
    <n v="1"/>
    <s v="mai"/>
    <n v="4"/>
  </r>
  <r>
    <x v="0"/>
    <x v="94"/>
    <d v="1899-12-30T05:00:00"/>
    <n v="1"/>
    <s v="mai"/>
    <e v="#N/A"/>
  </r>
  <r>
    <x v="0"/>
    <x v="94"/>
    <d v="1899-12-30T06:00:00"/>
    <n v="2"/>
    <s v="mai"/>
    <n v="6"/>
  </r>
  <r>
    <x v="0"/>
    <x v="94"/>
    <d v="1899-12-30T07:00:00"/>
    <n v="2"/>
    <s v="mai"/>
    <n v="7"/>
  </r>
  <r>
    <x v="0"/>
    <x v="94"/>
    <d v="1899-12-30T08:00:00"/>
    <n v="13"/>
    <s v="mai"/>
    <n v="8"/>
  </r>
  <r>
    <x v="0"/>
    <x v="94"/>
    <d v="1899-12-30T09:00:00"/>
    <n v="16"/>
    <s v="mai"/>
    <n v="9"/>
  </r>
  <r>
    <x v="0"/>
    <x v="94"/>
    <d v="1899-12-30T10:00:00"/>
    <n v="32"/>
    <s v="mai"/>
    <n v="10"/>
  </r>
  <r>
    <x v="0"/>
    <x v="94"/>
    <d v="1899-12-30T11:00:00"/>
    <n v="45"/>
    <s v="mai"/>
    <n v="11"/>
  </r>
  <r>
    <x v="0"/>
    <x v="94"/>
    <d v="1899-12-30T12:00:00"/>
    <n v="46"/>
    <s v="mai"/>
    <n v="12"/>
  </r>
  <r>
    <x v="0"/>
    <x v="94"/>
    <d v="1899-12-30T13:00:00"/>
    <n v="46"/>
    <s v="mai"/>
    <n v="13"/>
  </r>
  <r>
    <x v="0"/>
    <x v="94"/>
    <d v="1899-12-30T14:00:00"/>
    <n v="42"/>
    <s v="mai"/>
    <n v="14"/>
  </r>
  <r>
    <x v="0"/>
    <x v="94"/>
    <d v="1899-12-30T15:00:00"/>
    <n v="43"/>
    <s v="mai"/>
    <n v="15"/>
  </r>
  <r>
    <x v="0"/>
    <x v="94"/>
    <d v="1899-12-30T16:00:00"/>
    <n v="42"/>
    <s v="mai"/>
    <n v="16"/>
  </r>
  <r>
    <x v="0"/>
    <x v="94"/>
    <d v="1899-12-30T17:00:00"/>
    <n v="38"/>
    <s v="mai"/>
    <n v="17"/>
  </r>
  <r>
    <x v="0"/>
    <x v="94"/>
    <d v="1899-12-30T18:00:00"/>
    <n v="30"/>
    <s v="mai"/>
    <n v="18"/>
  </r>
  <r>
    <x v="0"/>
    <x v="94"/>
    <d v="1899-12-30T19:00:00"/>
    <n v="33"/>
    <s v="mai"/>
    <n v="19"/>
  </r>
  <r>
    <x v="0"/>
    <x v="94"/>
    <d v="1899-12-30T20:00:00"/>
    <n v="22"/>
    <s v="mai"/>
    <n v="20"/>
  </r>
  <r>
    <x v="0"/>
    <x v="94"/>
    <d v="1899-12-30T21:00:00"/>
    <n v="16"/>
    <s v="mai"/>
    <n v="21"/>
  </r>
  <r>
    <x v="0"/>
    <x v="94"/>
    <d v="1899-12-30T22:00:00"/>
    <n v="8"/>
    <s v="mai"/>
    <n v="22"/>
  </r>
  <r>
    <x v="0"/>
    <x v="94"/>
    <d v="1899-12-30T23:00:00"/>
    <n v="6"/>
    <s v="mai"/>
    <n v="23"/>
  </r>
  <r>
    <x v="0"/>
    <x v="95"/>
    <d v="1899-12-30T00:00:00"/>
    <n v="4"/>
    <s v="mai"/>
    <n v="24"/>
  </r>
  <r>
    <x v="0"/>
    <x v="95"/>
    <d v="1899-12-30T01:00:00"/>
    <n v="3"/>
    <s v="mai"/>
    <n v="1"/>
  </r>
  <r>
    <x v="0"/>
    <x v="95"/>
    <d v="1899-12-30T02:00:00"/>
    <n v="2"/>
    <s v="mai"/>
    <n v="2"/>
  </r>
  <r>
    <x v="0"/>
    <x v="95"/>
    <d v="1899-12-30T03:00:00"/>
    <n v="2"/>
    <s v="mai"/>
    <n v="3"/>
  </r>
  <r>
    <x v="0"/>
    <x v="95"/>
    <d v="1899-12-30T04:00:00"/>
    <n v="1"/>
    <s v="mai"/>
    <n v="4"/>
  </r>
  <r>
    <x v="0"/>
    <x v="95"/>
    <d v="1899-12-30T05:00:00"/>
    <n v="0"/>
    <s v="mai"/>
    <e v="#N/A"/>
  </r>
  <r>
    <x v="0"/>
    <x v="95"/>
    <d v="1899-12-30T06:00:00"/>
    <n v="1"/>
    <s v="mai"/>
    <n v="6"/>
  </r>
  <r>
    <x v="0"/>
    <x v="95"/>
    <d v="1899-12-30T07:00:00"/>
    <n v="3"/>
    <s v="mai"/>
    <n v="7"/>
  </r>
  <r>
    <x v="0"/>
    <x v="95"/>
    <d v="1899-12-30T08:00:00"/>
    <n v="4"/>
    <s v="mai"/>
    <n v="8"/>
  </r>
  <r>
    <x v="0"/>
    <x v="95"/>
    <d v="1899-12-30T09:00:00"/>
    <n v="11"/>
    <s v="mai"/>
    <n v="9"/>
  </r>
  <r>
    <x v="0"/>
    <x v="95"/>
    <d v="1899-12-30T10:00:00"/>
    <n v="28"/>
    <s v="mai"/>
    <n v="10"/>
  </r>
  <r>
    <x v="0"/>
    <x v="95"/>
    <d v="1899-12-30T11:00:00"/>
    <n v="43"/>
    <s v="mai"/>
    <n v="11"/>
  </r>
  <r>
    <x v="0"/>
    <x v="95"/>
    <d v="1899-12-30T12:00:00"/>
    <n v="39"/>
    <s v="mai"/>
    <n v="12"/>
  </r>
  <r>
    <x v="0"/>
    <x v="95"/>
    <d v="1899-12-30T13:00:00"/>
    <n v="40"/>
    <s v="mai"/>
    <n v="13"/>
  </r>
  <r>
    <x v="0"/>
    <x v="95"/>
    <d v="1899-12-30T14:00:00"/>
    <n v="34"/>
    <s v="mai"/>
    <n v="14"/>
  </r>
  <r>
    <x v="0"/>
    <x v="95"/>
    <d v="1899-12-30T15:00:00"/>
    <n v="36"/>
    <s v="mai"/>
    <n v="15"/>
  </r>
  <r>
    <x v="0"/>
    <x v="95"/>
    <d v="1899-12-30T16:00:00"/>
    <n v="37"/>
    <s v="mai"/>
    <n v="16"/>
  </r>
  <r>
    <x v="0"/>
    <x v="95"/>
    <d v="1899-12-30T17:00:00"/>
    <n v="33"/>
    <s v="mai"/>
    <n v="17"/>
  </r>
  <r>
    <x v="0"/>
    <x v="95"/>
    <d v="1899-12-30T18:00:00"/>
    <n v="33"/>
    <s v="mai"/>
    <n v="18"/>
  </r>
  <r>
    <x v="0"/>
    <x v="95"/>
    <d v="1899-12-30T19:00:00"/>
    <n v="29"/>
    <s v="mai"/>
    <n v="19"/>
  </r>
  <r>
    <x v="0"/>
    <x v="95"/>
    <d v="1899-12-30T20:00:00"/>
    <n v="18"/>
    <s v="mai"/>
    <n v="20"/>
  </r>
  <r>
    <x v="0"/>
    <x v="95"/>
    <d v="1899-12-30T21:00:00"/>
    <n v="14"/>
    <s v="mai"/>
    <n v="21"/>
  </r>
  <r>
    <x v="0"/>
    <x v="95"/>
    <d v="1899-12-30T22:00:00"/>
    <n v="13"/>
    <s v="mai"/>
    <n v="22"/>
  </r>
  <r>
    <x v="0"/>
    <x v="95"/>
    <d v="1899-12-30T23:00:00"/>
    <n v="9"/>
    <s v="mai"/>
    <n v="23"/>
  </r>
  <r>
    <x v="0"/>
    <x v="96"/>
    <d v="1899-12-30T00:00:00"/>
    <n v="5"/>
    <s v="mai"/>
    <n v="24"/>
  </r>
  <r>
    <x v="0"/>
    <x v="96"/>
    <d v="1899-12-30T01:00:00"/>
    <n v="4"/>
    <s v="mai"/>
    <n v="1"/>
  </r>
  <r>
    <x v="0"/>
    <x v="96"/>
    <d v="1899-12-30T02:00:00"/>
    <n v="1"/>
    <s v="mai"/>
    <n v="2"/>
  </r>
  <r>
    <x v="0"/>
    <x v="96"/>
    <d v="1899-12-30T03:00:00"/>
    <n v="3"/>
    <s v="mai"/>
    <n v="3"/>
  </r>
  <r>
    <x v="0"/>
    <x v="96"/>
    <d v="1899-12-30T04:00:00"/>
    <n v="1"/>
    <s v="mai"/>
    <n v="4"/>
  </r>
  <r>
    <x v="0"/>
    <x v="96"/>
    <d v="1899-12-30T05:00:00"/>
    <n v="0"/>
    <s v="mai"/>
    <e v="#N/A"/>
  </r>
  <r>
    <x v="0"/>
    <x v="96"/>
    <d v="1899-12-30T06:00:00"/>
    <n v="2"/>
    <s v="mai"/>
    <n v="6"/>
  </r>
  <r>
    <x v="0"/>
    <x v="96"/>
    <d v="1899-12-30T07:00:00"/>
    <n v="2"/>
    <s v="mai"/>
    <n v="7"/>
  </r>
  <r>
    <x v="0"/>
    <x v="96"/>
    <d v="1899-12-30T08:00:00"/>
    <n v="7"/>
    <s v="mai"/>
    <n v="8"/>
  </r>
  <r>
    <x v="0"/>
    <x v="96"/>
    <d v="1899-12-30T09:00:00"/>
    <n v="17"/>
    <s v="mai"/>
    <n v="9"/>
  </r>
  <r>
    <x v="0"/>
    <x v="96"/>
    <d v="1899-12-30T10:00:00"/>
    <n v="34"/>
    <s v="mai"/>
    <n v="10"/>
  </r>
  <r>
    <x v="0"/>
    <x v="96"/>
    <d v="1899-12-30T11:00:00"/>
    <n v="43"/>
    <s v="mai"/>
    <n v="11"/>
  </r>
  <r>
    <x v="0"/>
    <x v="96"/>
    <d v="1899-12-30T12:00:00"/>
    <n v="53"/>
    <s v="mai"/>
    <n v="12"/>
  </r>
  <r>
    <x v="0"/>
    <x v="96"/>
    <d v="1899-12-30T13:00:00"/>
    <n v="50"/>
    <s v="mai"/>
    <n v="13"/>
  </r>
  <r>
    <x v="0"/>
    <x v="96"/>
    <d v="1899-12-30T14:00:00"/>
    <n v="43"/>
    <s v="mai"/>
    <n v="14"/>
  </r>
  <r>
    <x v="0"/>
    <x v="96"/>
    <d v="1899-12-30T15:00:00"/>
    <n v="48"/>
    <s v="mai"/>
    <n v="15"/>
  </r>
  <r>
    <x v="0"/>
    <x v="96"/>
    <d v="1899-12-30T16:00:00"/>
    <n v="50"/>
    <s v="mai"/>
    <n v="16"/>
  </r>
  <r>
    <x v="0"/>
    <x v="96"/>
    <d v="1899-12-30T17:00:00"/>
    <n v="48"/>
    <s v="mai"/>
    <n v="17"/>
  </r>
  <r>
    <x v="0"/>
    <x v="96"/>
    <d v="1899-12-30T18:00:00"/>
    <n v="38"/>
    <s v="mai"/>
    <n v="18"/>
  </r>
  <r>
    <x v="0"/>
    <x v="96"/>
    <d v="1899-12-30T19:00:00"/>
    <n v="32"/>
    <s v="mai"/>
    <n v="19"/>
  </r>
  <r>
    <x v="0"/>
    <x v="96"/>
    <d v="1899-12-30T20:00:00"/>
    <n v="22"/>
    <s v="mai"/>
    <n v="20"/>
  </r>
  <r>
    <x v="0"/>
    <x v="96"/>
    <d v="1899-12-30T21:00:00"/>
    <n v="19"/>
    <s v="mai"/>
    <n v="21"/>
  </r>
  <r>
    <x v="0"/>
    <x v="96"/>
    <d v="1899-12-30T22:00:00"/>
    <n v="13"/>
    <s v="mai"/>
    <n v="22"/>
  </r>
  <r>
    <x v="0"/>
    <x v="96"/>
    <d v="1899-12-30T23:00:00"/>
    <n v="7"/>
    <s v="mai"/>
    <n v="23"/>
  </r>
  <r>
    <x v="0"/>
    <x v="97"/>
    <d v="1899-12-30T00:00:00"/>
    <n v="3"/>
    <s v="mai"/>
    <n v="24"/>
  </r>
  <r>
    <x v="0"/>
    <x v="97"/>
    <d v="1899-12-30T01:00:00"/>
    <n v="4"/>
    <s v="mai"/>
    <n v="1"/>
  </r>
  <r>
    <x v="0"/>
    <x v="97"/>
    <d v="1899-12-30T02:00:00"/>
    <n v="1"/>
    <s v="mai"/>
    <n v="2"/>
  </r>
  <r>
    <x v="0"/>
    <x v="97"/>
    <d v="1899-12-30T03:00:00"/>
    <n v="2"/>
    <s v="mai"/>
    <n v="3"/>
  </r>
  <r>
    <x v="0"/>
    <x v="97"/>
    <d v="1899-12-30T04:00:00"/>
    <n v="1"/>
    <s v="mai"/>
    <n v="4"/>
  </r>
  <r>
    <x v="0"/>
    <x v="97"/>
    <d v="1899-12-30T05:00:00"/>
    <n v="1"/>
    <s v="mai"/>
    <e v="#N/A"/>
  </r>
  <r>
    <x v="0"/>
    <x v="97"/>
    <d v="1899-12-30T06:00:00"/>
    <n v="0"/>
    <s v="mai"/>
    <n v="6"/>
  </r>
  <r>
    <x v="0"/>
    <x v="97"/>
    <d v="1899-12-30T07:00:00"/>
    <n v="4"/>
    <s v="mai"/>
    <n v="7"/>
  </r>
  <r>
    <x v="0"/>
    <x v="97"/>
    <d v="1899-12-30T08:00:00"/>
    <n v="9"/>
    <s v="mai"/>
    <n v="8"/>
  </r>
  <r>
    <x v="0"/>
    <x v="97"/>
    <d v="1899-12-30T09:00:00"/>
    <n v="17"/>
    <s v="mai"/>
    <n v="9"/>
  </r>
  <r>
    <x v="0"/>
    <x v="97"/>
    <d v="1899-12-30T10:00:00"/>
    <n v="29"/>
    <s v="mai"/>
    <n v="10"/>
  </r>
  <r>
    <x v="0"/>
    <x v="97"/>
    <d v="1899-12-30T11:00:00"/>
    <n v="31"/>
    <s v="mai"/>
    <n v="11"/>
  </r>
  <r>
    <x v="0"/>
    <x v="97"/>
    <d v="1899-12-30T12:00:00"/>
    <n v="34"/>
    <s v="mai"/>
    <n v="12"/>
  </r>
  <r>
    <x v="0"/>
    <x v="97"/>
    <d v="1899-12-30T13:00:00"/>
    <n v="34"/>
    <s v="mai"/>
    <n v="13"/>
  </r>
  <r>
    <x v="0"/>
    <x v="97"/>
    <d v="1899-12-30T14:00:00"/>
    <n v="33"/>
    <s v="mai"/>
    <n v="14"/>
  </r>
  <r>
    <x v="0"/>
    <x v="97"/>
    <d v="1899-12-30T15:00:00"/>
    <n v="35"/>
    <s v="mai"/>
    <n v="15"/>
  </r>
  <r>
    <x v="0"/>
    <x v="97"/>
    <d v="1899-12-30T16:00:00"/>
    <n v="34"/>
    <s v="mai"/>
    <n v="16"/>
  </r>
  <r>
    <x v="0"/>
    <x v="97"/>
    <d v="1899-12-30T17:00:00"/>
    <n v="29"/>
    <s v="mai"/>
    <n v="17"/>
  </r>
  <r>
    <x v="0"/>
    <x v="97"/>
    <d v="1899-12-30T18:00:00"/>
    <n v="27"/>
    <s v="mai"/>
    <n v="18"/>
  </r>
  <r>
    <x v="0"/>
    <x v="97"/>
    <d v="1899-12-30T19:00:00"/>
    <n v="20"/>
    <s v="mai"/>
    <n v="19"/>
  </r>
  <r>
    <x v="0"/>
    <x v="97"/>
    <d v="1899-12-30T20:00:00"/>
    <n v="19"/>
    <s v="mai"/>
    <n v="20"/>
  </r>
  <r>
    <x v="0"/>
    <x v="97"/>
    <d v="1899-12-30T21:00:00"/>
    <n v="14"/>
    <s v="mai"/>
    <n v="21"/>
  </r>
  <r>
    <x v="0"/>
    <x v="97"/>
    <d v="1899-12-30T22:00:00"/>
    <n v="11"/>
    <s v="mai"/>
    <n v="22"/>
  </r>
  <r>
    <x v="0"/>
    <x v="97"/>
    <d v="1899-12-30T23:00:00"/>
    <n v="9"/>
    <s v="mai"/>
    <n v="23"/>
  </r>
  <r>
    <x v="0"/>
    <x v="98"/>
    <d v="1899-12-30T00:00:00"/>
    <n v="6"/>
    <s v="mai"/>
    <n v="24"/>
  </r>
  <r>
    <x v="0"/>
    <x v="98"/>
    <d v="1899-12-30T01:00:00"/>
    <n v="5"/>
    <s v="mai"/>
    <n v="1"/>
  </r>
  <r>
    <x v="0"/>
    <x v="98"/>
    <d v="1899-12-30T02:00:00"/>
    <n v="3"/>
    <s v="mai"/>
    <n v="2"/>
  </r>
  <r>
    <x v="0"/>
    <x v="98"/>
    <d v="1899-12-30T03:00:00"/>
    <n v="2"/>
    <s v="mai"/>
    <n v="3"/>
  </r>
  <r>
    <x v="0"/>
    <x v="98"/>
    <d v="1899-12-30T04:00:00"/>
    <n v="1"/>
    <s v="mai"/>
    <n v="4"/>
  </r>
  <r>
    <x v="0"/>
    <x v="98"/>
    <d v="1899-12-30T05:00:00"/>
    <n v="1"/>
    <s v="mai"/>
    <e v="#N/A"/>
  </r>
  <r>
    <x v="0"/>
    <x v="98"/>
    <d v="1899-12-30T06:00:00"/>
    <n v="2"/>
    <s v="mai"/>
    <n v="6"/>
  </r>
  <r>
    <x v="0"/>
    <x v="98"/>
    <d v="1899-12-30T07:00:00"/>
    <n v="3"/>
    <s v="mai"/>
    <n v="7"/>
  </r>
  <r>
    <x v="0"/>
    <x v="98"/>
    <d v="1899-12-30T08:00:00"/>
    <n v="6"/>
    <s v="mai"/>
    <n v="8"/>
  </r>
  <r>
    <x v="0"/>
    <x v="98"/>
    <d v="1899-12-30T09:00:00"/>
    <n v="9"/>
    <s v="mai"/>
    <n v="9"/>
  </r>
  <r>
    <x v="0"/>
    <x v="98"/>
    <d v="1899-12-30T10:00:00"/>
    <n v="12"/>
    <s v="mai"/>
    <n v="10"/>
  </r>
  <r>
    <x v="0"/>
    <x v="98"/>
    <d v="1899-12-30T11:00:00"/>
    <n v="24"/>
    <s v="mai"/>
    <n v="11"/>
  </r>
  <r>
    <x v="0"/>
    <x v="98"/>
    <d v="1899-12-30T12:00:00"/>
    <n v="27"/>
    <s v="mai"/>
    <n v="12"/>
  </r>
  <r>
    <x v="0"/>
    <x v="98"/>
    <d v="1899-12-30T13:00:00"/>
    <n v="29"/>
    <s v="mai"/>
    <n v="13"/>
  </r>
  <r>
    <x v="0"/>
    <x v="98"/>
    <d v="1899-12-30T14:00:00"/>
    <n v="29"/>
    <s v="mai"/>
    <n v="14"/>
  </r>
  <r>
    <x v="0"/>
    <x v="98"/>
    <d v="1899-12-30T15:00:00"/>
    <n v="26"/>
    <s v="mai"/>
    <n v="15"/>
  </r>
  <r>
    <x v="0"/>
    <x v="98"/>
    <d v="1899-12-30T16:00:00"/>
    <n v="25"/>
    <s v="mai"/>
    <n v="16"/>
  </r>
  <r>
    <x v="0"/>
    <x v="98"/>
    <d v="1899-12-30T17:00:00"/>
    <n v="26"/>
    <s v="mai"/>
    <n v="17"/>
  </r>
  <r>
    <x v="0"/>
    <x v="98"/>
    <d v="1899-12-30T18:00:00"/>
    <n v="16"/>
    <s v="mai"/>
    <n v="18"/>
  </r>
  <r>
    <x v="0"/>
    <x v="98"/>
    <d v="1899-12-30T19:00:00"/>
    <n v="18"/>
    <s v="mai"/>
    <n v="19"/>
  </r>
  <r>
    <x v="0"/>
    <x v="98"/>
    <d v="1899-12-30T20:00:00"/>
    <n v="16"/>
    <s v="mai"/>
    <n v="20"/>
  </r>
  <r>
    <x v="0"/>
    <x v="98"/>
    <d v="1899-12-30T21:00:00"/>
    <n v="13"/>
    <s v="mai"/>
    <n v="21"/>
  </r>
  <r>
    <x v="0"/>
    <x v="98"/>
    <d v="1899-12-30T22:00:00"/>
    <n v="11"/>
    <s v="mai"/>
    <n v="22"/>
  </r>
  <r>
    <x v="0"/>
    <x v="98"/>
    <d v="1899-12-30T23:00:00"/>
    <n v="8"/>
    <s v="mai"/>
    <n v="23"/>
  </r>
  <r>
    <x v="0"/>
    <x v="99"/>
    <d v="1899-12-30T00:00:00"/>
    <n v="4"/>
    <s v="mai"/>
    <n v="24"/>
  </r>
  <r>
    <x v="0"/>
    <x v="99"/>
    <d v="1899-12-30T01:00:00"/>
    <n v="0"/>
    <s v="mai"/>
    <n v="1"/>
  </r>
  <r>
    <x v="0"/>
    <x v="99"/>
    <d v="1899-12-30T02:00:00"/>
    <n v="0"/>
    <s v="mai"/>
    <n v="2"/>
  </r>
  <r>
    <x v="0"/>
    <x v="99"/>
    <d v="1899-12-30T03:00:00"/>
    <n v="1"/>
    <s v="mai"/>
    <n v="3"/>
  </r>
  <r>
    <x v="0"/>
    <x v="99"/>
    <d v="1899-12-30T04:00:00"/>
    <n v="0"/>
    <s v="mai"/>
    <n v="4"/>
  </r>
  <r>
    <x v="0"/>
    <x v="99"/>
    <d v="1899-12-30T05:00:00"/>
    <n v="1"/>
    <s v="mai"/>
    <e v="#N/A"/>
  </r>
  <r>
    <x v="0"/>
    <x v="99"/>
    <d v="1899-12-30T06:00:00"/>
    <n v="7"/>
    <s v="mai"/>
    <n v="6"/>
  </r>
  <r>
    <x v="0"/>
    <x v="99"/>
    <d v="1899-12-30T07:00:00"/>
    <n v="22"/>
    <s v="mai"/>
    <n v="7"/>
  </r>
  <r>
    <x v="0"/>
    <x v="99"/>
    <d v="1899-12-30T08:00:00"/>
    <n v="66"/>
    <s v="mai"/>
    <n v="8"/>
  </r>
  <r>
    <x v="0"/>
    <x v="99"/>
    <d v="1899-12-30T09:00:00"/>
    <n v="78"/>
    <s v="mai"/>
    <n v="9"/>
  </r>
  <r>
    <x v="0"/>
    <x v="99"/>
    <d v="1899-12-30T10:00:00"/>
    <n v="82"/>
    <s v="mai"/>
    <n v="10"/>
  </r>
  <r>
    <x v="0"/>
    <x v="99"/>
    <d v="1899-12-30T11:00:00"/>
    <n v="68"/>
    <s v="mai"/>
    <n v="11"/>
  </r>
  <r>
    <x v="0"/>
    <x v="99"/>
    <d v="1899-12-30T12:00:00"/>
    <n v="59"/>
    <s v="mai"/>
    <n v="12"/>
  </r>
  <r>
    <x v="0"/>
    <x v="99"/>
    <d v="1899-12-30T13:00:00"/>
    <n v="66"/>
    <s v="mai"/>
    <n v="13"/>
  </r>
  <r>
    <x v="0"/>
    <x v="99"/>
    <d v="1899-12-30T14:00:00"/>
    <n v="71"/>
    <s v="mai"/>
    <n v="14"/>
  </r>
  <r>
    <x v="0"/>
    <x v="99"/>
    <d v="1899-12-30T15:00:00"/>
    <n v="53"/>
    <s v="mai"/>
    <n v="15"/>
  </r>
  <r>
    <x v="0"/>
    <x v="99"/>
    <d v="1899-12-30T16:00:00"/>
    <n v="63"/>
    <s v="mai"/>
    <n v="16"/>
  </r>
  <r>
    <x v="0"/>
    <x v="99"/>
    <d v="1899-12-30T17:00:00"/>
    <n v="43"/>
    <s v="mai"/>
    <n v="17"/>
  </r>
  <r>
    <x v="0"/>
    <x v="99"/>
    <d v="1899-12-30T18:00:00"/>
    <n v="24"/>
    <s v="mai"/>
    <n v="18"/>
  </r>
  <r>
    <x v="0"/>
    <x v="99"/>
    <d v="1899-12-30T19:00:00"/>
    <n v="14"/>
    <s v="mai"/>
    <n v="19"/>
  </r>
  <r>
    <x v="0"/>
    <x v="99"/>
    <d v="1899-12-30T20:00:00"/>
    <n v="10"/>
    <s v="mai"/>
    <n v="20"/>
  </r>
  <r>
    <x v="0"/>
    <x v="99"/>
    <d v="1899-12-30T21:00:00"/>
    <n v="6"/>
    <s v="mai"/>
    <n v="21"/>
  </r>
  <r>
    <x v="0"/>
    <x v="99"/>
    <d v="1899-12-30T22:00:00"/>
    <n v="6"/>
    <s v="mai"/>
    <n v="22"/>
  </r>
  <r>
    <x v="0"/>
    <x v="99"/>
    <d v="1899-12-30T23:00:00"/>
    <n v="7"/>
    <s v="mai"/>
    <n v="23"/>
  </r>
  <r>
    <x v="0"/>
    <x v="100"/>
    <d v="1899-12-30T00:00:00"/>
    <n v="2"/>
    <s v="mai"/>
    <n v="24"/>
  </r>
  <r>
    <x v="0"/>
    <x v="100"/>
    <d v="1899-12-30T01:00:00"/>
    <n v="1"/>
    <s v="mai"/>
    <n v="1"/>
  </r>
  <r>
    <x v="0"/>
    <x v="100"/>
    <d v="1899-12-30T02:00:00"/>
    <n v="1"/>
    <s v="mai"/>
    <n v="2"/>
  </r>
  <r>
    <x v="0"/>
    <x v="100"/>
    <d v="1899-12-30T03:00:00"/>
    <n v="0"/>
    <s v="mai"/>
    <n v="3"/>
  </r>
  <r>
    <x v="0"/>
    <x v="100"/>
    <d v="1899-12-30T04:00:00"/>
    <n v="0"/>
    <s v="mai"/>
    <n v="4"/>
  </r>
  <r>
    <x v="0"/>
    <x v="100"/>
    <d v="1899-12-30T05:00:00"/>
    <n v="2"/>
    <s v="mai"/>
    <e v="#N/A"/>
  </r>
  <r>
    <x v="0"/>
    <x v="100"/>
    <d v="1899-12-30T06:00:00"/>
    <n v="5"/>
    <s v="mai"/>
    <n v="6"/>
  </r>
  <r>
    <x v="0"/>
    <x v="100"/>
    <d v="1899-12-30T07:00:00"/>
    <n v="12"/>
    <s v="mai"/>
    <n v="7"/>
  </r>
  <r>
    <x v="0"/>
    <x v="100"/>
    <d v="1899-12-30T08:00:00"/>
    <n v="38"/>
    <s v="mai"/>
    <n v="8"/>
  </r>
  <r>
    <x v="0"/>
    <x v="100"/>
    <d v="1899-12-30T09:00:00"/>
    <n v="44"/>
    <s v="mai"/>
    <n v="9"/>
  </r>
  <r>
    <x v="0"/>
    <x v="100"/>
    <d v="1899-12-30T10:00:00"/>
    <n v="55"/>
    <s v="mai"/>
    <n v="10"/>
  </r>
  <r>
    <x v="0"/>
    <x v="100"/>
    <d v="1899-12-30T11:00:00"/>
    <n v="48"/>
    <s v="mai"/>
    <n v="11"/>
  </r>
  <r>
    <x v="0"/>
    <x v="100"/>
    <d v="1899-12-30T12:00:00"/>
    <n v="54"/>
    <s v="mai"/>
    <n v="12"/>
  </r>
  <r>
    <x v="0"/>
    <x v="100"/>
    <d v="1899-12-30T13:00:00"/>
    <n v="54"/>
    <s v="mai"/>
    <n v="13"/>
  </r>
  <r>
    <x v="0"/>
    <x v="100"/>
    <d v="1899-12-30T14:00:00"/>
    <n v="45"/>
    <s v="mai"/>
    <n v="14"/>
  </r>
  <r>
    <x v="0"/>
    <x v="100"/>
    <d v="1899-12-30T15:00:00"/>
    <n v="48"/>
    <s v="mai"/>
    <n v="15"/>
  </r>
  <r>
    <x v="0"/>
    <x v="100"/>
    <d v="1899-12-30T16:00:00"/>
    <n v="45"/>
    <s v="mai"/>
    <n v="16"/>
  </r>
  <r>
    <x v="0"/>
    <x v="100"/>
    <d v="1899-12-30T17:00:00"/>
    <n v="39"/>
    <s v="mai"/>
    <n v="17"/>
  </r>
  <r>
    <x v="0"/>
    <x v="100"/>
    <d v="1899-12-30T18:00:00"/>
    <n v="26"/>
    <s v="mai"/>
    <n v="18"/>
  </r>
  <r>
    <x v="0"/>
    <x v="100"/>
    <d v="1899-12-30T19:00:00"/>
    <n v="20"/>
    <s v="mai"/>
    <n v="19"/>
  </r>
  <r>
    <x v="0"/>
    <x v="100"/>
    <d v="1899-12-30T20:00:00"/>
    <n v="9"/>
    <s v="mai"/>
    <n v="20"/>
  </r>
  <r>
    <x v="0"/>
    <x v="100"/>
    <d v="1899-12-30T21:00:00"/>
    <n v="6"/>
    <s v="mai"/>
    <n v="21"/>
  </r>
  <r>
    <x v="0"/>
    <x v="100"/>
    <d v="1899-12-30T22:00:00"/>
    <n v="5"/>
    <s v="mai"/>
    <n v="22"/>
  </r>
  <r>
    <x v="0"/>
    <x v="100"/>
    <d v="1899-12-30T23:00:00"/>
    <n v="6"/>
    <s v="mai"/>
    <n v="23"/>
  </r>
  <r>
    <x v="0"/>
    <x v="101"/>
    <d v="1899-12-30T00:00:00"/>
    <n v="1"/>
    <s v="mai"/>
    <n v="24"/>
  </r>
  <r>
    <x v="0"/>
    <x v="101"/>
    <d v="1899-12-30T01:00:00"/>
    <n v="2"/>
    <s v="mai"/>
    <n v="1"/>
  </r>
  <r>
    <x v="0"/>
    <x v="101"/>
    <d v="1899-12-30T02:00:00"/>
    <n v="0"/>
    <s v="mai"/>
    <n v="2"/>
  </r>
  <r>
    <x v="0"/>
    <x v="101"/>
    <d v="1899-12-30T03:00:00"/>
    <n v="0"/>
    <s v="mai"/>
    <n v="3"/>
  </r>
  <r>
    <x v="0"/>
    <x v="101"/>
    <d v="1899-12-30T04:00:00"/>
    <n v="0"/>
    <s v="mai"/>
    <n v="4"/>
  </r>
  <r>
    <x v="0"/>
    <x v="101"/>
    <d v="1899-12-30T05:00:00"/>
    <n v="1"/>
    <s v="mai"/>
    <e v="#N/A"/>
  </r>
  <r>
    <x v="0"/>
    <x v="101"/>
    <d v="1899-12-30T06:00:00"/>
    <n v="6"/>
    <s v="mai"/>
    <n v="6"/>
  </r>
  <r>
    <x v="0"/>
    <x v="101"/>
    <d v="1899-12-30T07:00:00"/>
    <n v="17"/>
    <s v="mai"/>
    <n v="7"/>
  </r>
  <r>
    <x v="0"/>
    <x v="101"/>
    <d v="1899-12-30T08:00:00"/>
    <n v="51"/>
    <s v="mai"/>
    <n v="8"/>
  </r>
  <r>
    <x v="0"/>
    <x v="101"/>
    <d v="1899-12-30T09:00:00"/>
    <n v="72"/>
    <s v="mai"/>
    <n v="9"/>
  </r>
  <r>
    <x v="0"/>
    <x v="101"/>
    <d v="1899-12-30T10:00:00"/>
    <n v="65"/>
    <s v="mai"/>
    <n v="10"/>
  </r>
  <r>
    <x v="0"/>
    <x v="101"/>
    <d v="1899-12-30T11:00:00"/>
    <n v="61"/>
    <s v="mai"/>
    <n v="11"/>
  </r>
  <r>
    <x v="0"/>
    <x v="101"/>
    <d v="1899-12-30T12:00:00"/>
    <n v="68"/>
    <s v="mai"/>
    <n v="12"/>
  </r>
  <r>
    <x v="0"/>
    <x v="101"/>
    <d v="1899-12-30T13:00:00"/>
    <n v="66"/>
    <s v="mai"/>
    <n v="13"/>
  </r>
  <r>
    <x v="0"/>
    <x v="101"/>
    <d v="1899-12-30T14:00:00"/>
    <n v="60"/>
    <s v="mai"/>
    <n v="14"/>
  </r>
  <r>
    <x v="0"/>
    <x v="101"/>
    <d v="1899-12-30T15:00:00"/>
    <n v="52"/>
    <s v="mai"/>
    <n v="15"/>
  </r>
  <r>
    <x v="0"/>
    <x v="101"/>
    <d v="1899-12-30T16:00:00"/>
    <n v="57"/>
    <s v="mai"/>
    <n v="16"/>
  </r>
  <r>
    <x v="0"/>
    <x v="101"/>
    <d v="1899-12-30T17:00:00"/>
    <n v="47"/>
    <s v="mai"/>
    <n v="17"/>
  </r>
  <r>
    <x v="0"/>
    <x v="101"/>
    <d v="1899-12-30T18:00:00"/>
    <n v="29"/>
    <s v="mai"/>
    <n v="18"/>
  </r>
  <r>
    <x v="0"/>
    <x v="101"/>
    <d v="1899-12-30T19:00:00"/>
    <n v="17"/>
    <s v="mai"/>
    <n v="19"/>
  </r>
  <r>
    <x v="0"/>
    <x v="101"/>
    <d v="1899-12-30T20:00:00"/>
    <n v="15"/>
    <s v="mai"/>
    <n v="20"/>
  </r>
  <r>
    <x v="0"/>
    <x v="101"/>
    <d v="1899-12-30T21:00:00"/>
    <n v="10"/>
    <s v="mai"/>
    <n v="21"/>
  </r>
  <r>
    <x v="0"/>
    <x v="101"/>
    <d v="1899-12-30T22:00:00"/>
    <n v="6"/>
    <s v="mai"/>
    <n v="22"/>
  </r>
  <r>
    <x v="0"/>
    <x v="101"/>
    <d v="1899-12-30T23:00:00"/>
    <n v="6"/>
    <s v="mai"/>
    <n v="23"/>
  </r>
  <r>
    <x v="0"/>
    <x v="102"/>
    <d v="1899-12-30T00:00:00"/>
    <n v="3"/>
    <s v="mai"/>
    <n v="24"/>
  </r>
  <r>
    <x v="0"/>
    <x v="102"/>
    <d v="1899-12-30T01:00:00"/>
    <n v="0"/>
    <s v="mai"/>
    <n v="1"/>
  </r>
  <r>
    <x v="0"/>
    <x v="102"/>
    <d v="1899-12-30T02:00:00"/>
    <n v="0"/>
    <s v="mai"/>
    <n v="2"/>
  </r>
  <r>
    <x v="0"/>
    <x v="102"/>
    <d v="1899-12-30T03:00:00"/>
    <n v="1"/>
    <s v="mai"/>
    <n v="3"/>
  </r>
  <r>
    <x v="0"/>
    <x v="102"/>
    <d v="1899-12-30T04:00:00"/>
    <n v="0"/>
    <s v="mai"/>
    <n v="4"/>
  </r>
  <r>
    <x v="0"/>
    <x v="102"/>
    <d v="1899-12-30T05:00:00"/>
    <n v="0"/>
    <s v="mai"/>
    <e v="#N/A"/>
  </r>
  <r>
    <x v="0"/>
    <x v="102"/>
    <d v="1899-12-30T06:00:00"/>
    <n v="1"/>
    <s v="mai"/>
    <n v="6"/>
  </r>
  <r>
    <x v="0"/>
    <x v="102"/>
    <d v="1899-12-30T07:00:00"/>
    <n v="9"/>
    <s v="mai"/>
    <n v="7"/>
  </r>
  <r>
    <x v="0"/>
    <x v="102"/>
    <d v="1899-12-30T08:00:00"/>
    <n v="28"/>
    <s v="mai"/>
    <n v="8"/>
  </r>
  <r>
    <x v="0"/>
    <x v="102"/>
    <d v="1899-12-30T09:00:00"/>
    <n v="36"/>
    <s v="mai"/>
    <n v="9"/>
  </r>
  <r>
    <x v="0"/>
    <x v="102"/>
    <d v="1899-12-30T10:00:00"/>
    <n v="37"/>
    <s v="mai"/>
    <n v="10"/>
  </r>
  <r>
    <x v="0"/>
    <x v="102"/>
    <d v="1899-12-30T11:00:00"/>
    <n v="40"/>
    <s v="mai"/>
    <n v="11"/>
  </r>
  <r>
    <x v="0"/>
    <x v="102"/>
    <d v="1899-12-30T12:00:00"/>
    <n v="39"/>
    <s v="mai"/>
    <n v="12"/>
  </r>
  <r>
    <x v="0"/>
    <x v="102"/>
    <d v="1899-12-30T13:00:00"/>
    <n v="36"/>
    <s v="mai"/>
    <n v="13"/>
  </r>
  <r>
    <x v="0"/>
    <x v="102"/>
    <d v="1899-12-30T14:00:00"/>
    <n v="38"/>
    <s v="mai"/>
    <n v="14"/>
  </r>
  <r>
    <x v="0"/>
    <x v="102"/>
    <d v="1899-12-30T15:00:00"/>
    <n v="28"/>
    <s v="mai"/>
    <n v="15"/>
  </r>
  <r>
    <x v="0"/>
    <x v="102"/>
    <d v="1899-12-30T16:00:00"/>
    <n v="31"/>
    <s v="mai"/>
    <n v="16"/>
  </r>
  <r>
    <x v="0"/>
    <x v="102"/>
    <d v="1899-12-30T17:00:00"/>
    <n v="31"/>
    <s v="mai"/>
    <n v="17"/>
  </r>
  <r>
    <x v="0"/>
    <x v="102"/>
    <d v="1899-12-30T18:00:00"/>
    <n v="17"/>
    <s v="mai"/>
    <n v="18"/>
  </r>
  <r>
    <x v="0"/>
    <x v="102"/>
    <d v="1899-12-30T19:00:00"/>
    <n v="13"/>
    <s v="mai"/>
    <n v="19"/>
  </r>
  <r>
    <x v="0"/>
    <x v="102"/>
    <d v="1899-12-30T20:00:00"/>
    <n v="10"/>
    <s v="mai"/>
    <n v="20"/>
  </r>
  <r>
    <x v="0"/>
    <x v="102"/>
    <d v="1899-12-30T21:00:00"/>
    <n v="8"/>
    <s v="mai"/>
    <n v="21"/>
  </r>
  <r>
    <x v="0"/>
    <x v="102"/>
    <d v="1899-12-30T22:00:00"/>
    <n v="5"/>
    <s v="mai"/>
    <n v="22"/>
  </r>
  <r>
    <x v="0"/>
    <x v="102"/>
    <d v="1899-12-30T23:00:00"/>
    <n v="4"/>
    <s v="mai"/>
    <n v="23"/>
  </r>
  <r>
    <x v="0"/>
    <x v="103"/>
    <d v="1899-12-30T00:00:00"/>
    <n v="2"/>
    <s v="mai"/>
    <n v="24"/>
  </r>
  <r>
    <x v="0"/>
    <x v="103"/>
    <d v="1899-12-30T01:00:00"/>
    <n v="0"/>
    <s v="mai"/>
    <n v="1"/>
  </r>
  <r>
    <x v="0"/>
    <x v="103"/>
    <d v="1899-12-30T02:00:00"/>
    <n v="1"/>
    <s v="mai"/>
    <n v="2"/>
  </r>
  <r>
    <x v="0"/>
    <x v="103"/>
    <d v="1899-12-30T03:00:00"/>
    <n v="3"/>
    <s v="mai"/>
    <n v="3"/>
  </r>
  <r>
    <x v="0"/>
    <x v="103"/>
    <d v="1899-12-30T04:00:00"/>
    <n v="0"/>
    <s v="mai"/>
    <n v="4"/>
  </r>
  <r>
    <x v="0"/>
    <x v="103"/>
    <d v="1899-12-30T05:00:00"/>
    <n v="3"/>
    <s v="mai"/>
    <e v="#N/A"/>
  </r>
  <r>
    <x v="0"/>
    <x v="103"/>
    <d v="1899-12-30T06:00:00"/>
    <n v="6"/>
    <s v="mai"/>
    <n v="6"/>
  </r>
  <r>
    <x v="0"/>
    <x v="103"/>
    <d v="1899-12-30T07:00:00"/>
    <n v="12"/>
    <s v="mai"/>
    <n v="7"/>
  </r>
  <r>
    <x v="0"/>
    <x v="103"/>
    <d v="1899-12-30T08:00:00"/>
    <n v="47"/>
    <s v="mai"/>
    <n v="8"/>
  </r>
  <r>
    <x v="0"/>
    <x v="103"/>
    <d v="1899-12-30T09:00:00"/>
    <n v="66"/>
    <s v="mai"/>
    <n v="9"/>
  </r>
  <r>
    <x v="0"/>
    <x v="103"/>
    <d v="1899-12-30T10:00:00"/>
    <n v="62"/>
    <s v="mai"/>
    <n v="10"/>
  </r>
  <r>
    <x v="0"/>
    <x v="103"/>
    <d v="1899-12-30T11:00:00"/>
    <n v="68"/>
    <s v="mai"/>
    <n v="11"/>
  </r>
  <r>
    <x v="0"/>
    <x v="103"/>
    <d v="1899-12-30T12:00:00"/>
    <n v="58"/>
    <s v="mai"/>
    <n v="12"/>
  </r>
  <r>
    <x v="0"/>
    <x v="103"/>
    <d v="1899-12-30T13:00:00"/>
    <n v="67"/>
    <s v="mai"/>
    <n v="13"/>
  </r>
  <r>
    <x v="0"/>
    <x v="103"/>
    <d v="1899-12-30T14:00:00"/>
    <n v="60"/>
    <s v="mai"/>
    <n v="14"/>
  </r>
  <r>
    <x v="0"/>
    <x v="103"/>
    <d v="1899-12-30T15:00:00"/>
    <n v="63"/>
    <s v="mai"/>
    <n v="15"/>
  </r>
  <r>
    <x v="0"/>
    <x v="103"/>
    <d v="1899-12-30T16:00:00"/>
    <n v="62"/>
    <s v="mai"/>
    <n v="16"/>
  </r>
  <r>
    <x v="0"/>
    <x v="103"/>
    <d v="1899-12-30T17:00:00"/>
    <n v="49"/>
    <s v="mai"/>
    <n v="17"/>
  </r>
  <r>
    <x v="0"/>
    <x v="103"/>
    <d v="1899-12-30T18:00:00"/>
    <n v="36"/>
    <s v="mai"/>
    <n v="18"/>
  </r>
  <r>
    <x v="0"/>
    <x v="103"/>
    <d v="1899-12-30T19:00:00"/>
    <n v="24"/>
    <s v="mai"/>
    <n v="19"/>
  </r>
  <r>
    <x v="0"/>
    <x v="103"/>
    <d v="1899-12-30T20:00:00"/>
    <n v="13"/>
    <s v="mai"/>
    <n v="20"/>
  </r>
  <r>
    <x v="0"/>
    <x v="103"/>
    <d v="1899-12-30T21:00:00"/>
    <n v="10"/>
    <s v="mai"/>
    <n v="21"/>
  </r>
  <r>
    <x v="0"/>
    <x v="103"/>
    <d v="1899-12-30T22:00:00"/>
    <n v="7"/>
    <s v="mai"/>
    <n v="22"/>
  </r>
  <r>
    <x v="0"/>
    <x v="103"/>
    <d v="1899-12-30T23:00:00"/>
    <n v="5"/>
    <s v="mai"/>
    <n v="23"/>
  </r>
  <r>
    <x v="0"/>
    <x v="104"/>
    <d v="1899-12-30T00:00:00"/>
    <n v="5"/>
    <s v="mai"/>
    <n v="24"/>
  </r>
  <r>
    <x v="0"/>
    <x v="104"/>
    <d v="1899-12-30T01:00:00"/>
    <n v="3"/>
    <s v="mai"/>
    <n v="1"/>
  </r>
  <r>
    <x v="0"/>
    <x v="104"/>
    <d v="1899-12-30T02:00:00"/>
    <n v="1"/>
    <s v="mai"/>
    <n v="2"/>
  </r>
  <r>
    <x v="0"/>
    <x v="104"/>
    <d v="1899-12-30T03:00:00"/>
    <n v="2"/>
    <s v="mai"/>
    <n v="3"/>
  </r>
  <r>
    <x v="0"/>
    <x v="104"/>
    <d v="1899-12-30T04:00:00"/>
    <n v="1"/>
    <s v="mai"/>
    <n v="4"/>
  </r>
  <r>
    <x v="0"/>
    <x v="104"/>
    <d v="1899-12-30T05:00:00"/>
    <n v="2"/>
    <s v="mai"/>
    <e v="#N/A"/>
  </r>
  <r>
    <x v="0"/>
    <x v="104"/>
    <d v="1899-12-30T06:00:00"/>
    <n v="3"/>
    <s v="mai"/>
    <n v="6"/>
  </r>
  <r>
    <x v="0"/>
    <x v="104"/>
    <d v="1899-12-30T07:00:00"/>
    <n v="8"/>
    <s v="mai"/>
    <n v="7"/>
  </r>
  <r>
    <x v="0"/>
    <x v="104"/>
    <d v="1899-12-30T08:00:00"/>
    <n v="15"/>
    <s v="mai"/>
    <n v="8"/>
  </r>
  <r>
    <x v="0"/>
    <x v="104"/>
    <d v="1899-12-30T09:00:00"/>
    <n v="34"/>
    <s v="mai"/>
    <n v="9"/>
  </r>
  <r>
    <x v="0"/>
    <x v="104"/>
    <d v="1899-12-30T10:00:00"/>
    <n v="41"/>
    <s v="mai"/>
    <n v="10"/>
  </r>
  <r>
    <x v="0"/>
    <x v="104"/>
    <d v="1899-12-30T11:00:00"/>
    <n v="42"/>
    <s v="mai"/>
    <n v="11"/>
  </r>
  <r>
    <x v="0"/>
    <x v="104"/>
    <d v="1899-12-30T12:00:00"/>
    <n v="44"/>
    <s v="mai"/>
    <n v="12"/>
  </r>
  <r>
    <x v="0"/>
    <x v="104"/>
    <d v="1899-12-30T13:00:00"/>
    <n v="44"/>
    <s v="mai"/>
    <n v="13"/>
  </r>
  <r>
    <x v="0"/>
    <x v="104"/>
    <d v="1899-12-30T14:00:00"/>
    <n v="40"/>
    <s v="mai"/>
    <n v="14"/>
  </r>
  <r>
    <x v="0"/>
    <x v="104"/>
    <d v="1899-12-30T15:00:00"/>
    <n v="34"/>
    <s v="mai"/>
    <n v="15"/>
  </r>
  <r>
    <x v="0"/>
    <x v="104"/>
    <d v="1899-12-30T16:00:00"/>
    <n v="28"/>
    <s v="mai"/>
    <n v="16"/>
  </r>
  <r>
    <x v="0"/>
    <x v="104"/>
    <d v="1899-12-30T17:00:00"/>
    <n v="22"/>
    <s v="mai"/>
    <n v="17"/>
  </r>
  <r>
    <x v="0"/>
    <x v="104"/>
    <d v="1899-12-30T18:00:00"/>
    <n v="18"/>
    <s v="mai"/>
    <n v="18"/>
  </r>
  <r>
    <x v="0"/>
    <x v="104"/>
    <d v="1899-12-30T19:00:00"/>
    <n v="17"/>
    <s v="mai"/>
    <n v="19"/>
  </r>
  <r>
    <x v="0"/>
    <x v="104"/>
    <d v="1899-12-30T20:00:00"/>
    <n v="17"/>
    <s v="mai"/>
    <n v="20"/>
  </r>
  <r>
    <x v="0"/>
    <x v="104"/>
    <d v="1899-12-30T21:00:00"/>
    <n v="8"/>
    <s v="mai"/>
    <n v="21"/>
  </r>
  <r>
    <x v="0"/>
    <x v="104"/>
    <d v="1899-12-30T22:00:00"/>
    <n v="6"/>
    <s v="mai"/>
    <n v="22"/>
  </r>
  <r>
    <x v="0"/>
    <x v="104"/>
    <d v="1899-12-30T23:00:00"/>
    <n v="4"/>
    <s v="mai"/>
    <n v="23"/>
  </r>
  <r>
    <x v="0"/>
    <x v="105"/>
    <d v="1899-12-30T00:00:00"/>
    <n v="2"/>
    <s v="mai"/>
    <n v="24"/>
  </r>
  <r>
    <x v="0"/>
    <x v="105"/>
    <d v="1899-12-30T01:00:00"/>
    <n v="3"/>
    <s v="mai"/>
    <n v="1"/>
  </r>
  <r>
    <x v="0"/>
    <x v="105"/>
    <d v="1899-12-30T02:00:00"/>
    <n v="1"/>
    <s v="mai"/>
    <n v="2"/>
  </r>
  <r>
    <x v="0"/>
    <x v="105"/>
    <d v="1899-12-30T03:00:00"/>
    <n v="0"/>
    <s v="mai"/>
    <n v="3"/>
  </r>
  <r>
    <x v="0"/>
    <x v="105"/>
    <d v="1899-12-30T04:00:00"/>
    <n v="1"/>
    <s v="mai"/>
    <n v="4"/>
  </r>
  <r>
    <x v="0"/>
    <x v="105"/>
    <d v="1899-12-30T05:00:00"/>
    <n v="0"/>
    <s v="mai"/>
    <e v="#N/A"/>
  </r>
  <r>
    <x v="0"/>
    <x v="105"/>
    <d v="1899-12-30T06:00:00"/>
    <n v="0"/>
    <s v="mai"/>
    <n v="6"/>
  </r>
  <r>
    <x v="0"/>
    <x v="105"/>
    <d v="1899-12-30T07:00:00"/>
    <n v="5"/>
    <s v="mai"/>
    <n v="7"/>
  </r>
  <r>
    <x v="0"/>
    <x v="105"/>
    <d v="1899-12-30T08:00:00"/>
    <n v="10"/>
    <s v="mai"/>
    <n v="8"/>
  </r>
  <r>
    <x v="0"/>
    <x v="105"/>
    <d v="1899-12-30T09:00:00"/>
    <n v="15"/>
    <s v="mai"/>
    <n v="9"/>
  </r>
  <r>
    <x v="0"/>
    <x v="105"/>
    <d v="1899-12-30T10:00:00"/>
    <n v="24"/>
    <s v="mai"/>
    <n v="10"/>
  </r>
  <r>
    <x v="0"/>
    <x v="105"/>
    <d v="1899-12-30T11:00:00"/>
    <n v="29"/>
    <s v="mai"/>
    <n v="11"/>
  </r>
  <r>
    <x v="0"/>
    <x v="105"/>
    <d v="1899-12-30T12:00:00"/>
    <n v="23"/>
    <s v="mai"/>
    <n v="12"/>
  </r>
  <r>
    <x v="0"/>
    <x v="105"/>
    <d v="1899-12-30T13:00:00"/>
    <n v="27"/>
    <s v="mai"/>
    <n v="13"/>
  </r>
  <r>
    <x v="0"/>
    <x v="105"/>
    <d v="1899-12-30T14:00:00"/>
    <n v="26"/>
    <s v="mai"/>
    <n v="14"/>
  </r>
  <r>
    <x v="0"/>
    <x v="105"/>
    <d v="1899-12-30T15:00:00"/>
    <n v="26"/>
    <s v="mai"/>
    <n v="15"/>
  </r>
  <r>
    <x v="0"/>
    <x v="105"/>
    <d v="1899-12-30T16:00:00"/>
    <n v="23"/>
    <s v="mai"/>
    <n v="16"/>
  </r>
  <r>
    <x v="0"/>
    <x v="105"/>
    <d v="1899-12-30T17:00:00"/>
    <n v="15"/>
    <s v="mai"/>
    <n v="17"/>
  </r>
  <r>
    <x v="0"/>
    <x v="105"/>
    <d v="1899-12-30T18:00:00"/>
    <n v="19"/>
    <s v="mai"/>
    <n v="18"/>
  </r>
  <r>
    <x v="0"/>
    <x v="105"/>
    <d v="1899-12-30T19:00:00"/>
    <n v="12"/>
    <s v="mai"/>
    <n v="19"/>
  </r>
  <r>
    <x v="0"/>
    <x v="105"/>
    <d v="1899-12-30T20:00:00"/>
    <n v="12"/>
    <s v="mai"/>
    <n v="20"/>
  </r>
  <r>
    <x v="0"/>
    <x v="105"/>
    <d v="1899-12-30T21:00:00"/>
    <n v="9"/>
    <s v="mai"/>
    <n v="21"/>
  </r>
  <r>
    <x v="0"/>
    <x v="105"/>
    <d v="1899-12-30T22:00:00"/>
    <n v="3"/>
    <s v="mai"/>
    <n v="22"/>
  </r>
  <r>
    <x v="0"/>
    <x v="105"/>
    <d v="1899-12-30T23:00:00"/>
    <n v="3"/>
    <s v="mai"/>
    <n v="23"/>
  </r>
  <r>
    <x v="0"/>
    <x v="106"/>
    <d v="1899-12-30T00:00:00"/>
    <n v="4"/>
    <s v="mai"/>
    <n v="24"/>
  </r>
  <r>
    <x v="0"/>
    <x v="106"/>
    <d v="1899-12-30T01:00:00"/>
    <n v="0"/>
    <s v="mai"/>
    <n v="1"/>
  </r>
  <r>
    <x v="0"/>
    <x v="106"/>
    <d v="1899-12-30T02:00:00"/>
    <n v="0"/>
    <s v="mai"/>
    <n v="2"/>
  </r>
  <r>
    <x v="0"/>
    <x v="106"/>
    <d v="1899-12-30T03:00:00"/>
    <n v="1"/>
    <s v="mai"/>
    <n v="3"/>
  </r>
  <r>
    <x v="0"/>
    <x v="106"/>
    <d v="1899-12-30T04:00:00"/>
    <n v="0"/>
    <s v="mai"/>
    <n v="4"/>
  </r>
  <r>
    <x v="0"/>
    <x v="106"/>
    <d v="1899-12-30T05:00:00"/>
    <n v="1"/>
    <s v="mai"/>
    <e v="#N/A"/>
  </r>
  <r>
    <x v="0"/>
    <x v="106"/>
    <d v="1899-12-30T06:00:00"/>
    <n v="9"/>
    <s v="mai"/>
    <n v="6"/>
  </r>
  <r>
    <x v="0"/>
    <x v="106"/>
    <d v="1899-12-30T07:00:00"/>
    <n v="25"/>
    <s v="mai"/>
    <n v="7"/>
  </r>
  <r>
    <x v="0"/>
    <x v="106"/>
    <d v="1899-12-30T08:00:00"/>
    <n v="79"/>
    <s v="mai"/>
    <n v="8"/>
  </r>
  <r>
    <x v="0"/>
    <x v="106"/>
    <d v="1899-12-30T09:00:00"/>
    <n v="91"/>
    <s v="mai"/>
    <n v="9"/>
  </r>
  <r>
    <x v="0"/>
    <x v="106"/>
    <d v="1899-12-30T10:00:00"/>
    <n v="97"/>
    <s v="mai"/>
    <n v="10"/>
  </r>
  <r>
    <x v="0"/>
    <x v="106"/>
    <d v="1899-12-30T11:00:00"/>
    <n v="80"/>
    <s v="mai"/>
    <n v="11"/>
  </r>
  <r>
    <x v="0"/>
    <x v="106"/>
    <d v="1899-12-30T12:00:00"/>
    <n v="69"/>
    <s v="mai"/>
    <n v="12"/>
  </r>
  <r>
    <x v="0"/>
    <x v="106"/>
    <d v="1899-12-30T13:00:00"/>
    <n v="78"/>
    <s v="mai"/>
    <n v="13"/>
  </r>
  <r>
    <x v="0"/>
    <x v="106"/>
    <d v="1899-12-30T14:00:00"/>
    <n v="84"/>
    <s v="mai"/>
    <n v="14"/>
  </r>
  <r>
    <x v="0"/>
    <x v="106"/>
    <d v="1899-12-30T15:00:00"/>
    <n v="62"/>
    <s v="mai"/>
    <n v="15"/>
  </r>
  <r>
    <x v="0"/>
    <x v="106"/>
    <d v="1899-12-30T16:00:00"/>
    <n v="75"/>
    <s v="mai"/>
    <n v="16"/>
  </r>
  <r>
    <x v="0"/>
    <x v="106"/>
    <d v="1899-12-30T17:00:00"/>
    <n v="50"/>
    <s v="mai"/>
    <n v="17"/>
  </r>
  <r>
    <x v="0"/>
    <x v="106"/>
    <d v="1899-12-30T18:00:00"/>
    <n v="28"/>
    <s v="mai"/>
    <n v="18"/>
  </r>
  <r>
    <x v="0"/>
    <x v="106"/>
    <d v="1899-12-30T19:00:00"/>
    <n v="16"/>
    <s v="mai"/>
    <n v="19"/>
  </r>
  <r>
    <x v="0"/>
    <x v="106"/>
    <d v="1899-12-30T20:00:00"/>
    <n v="11"/>
    <s v="mai"/>
    <n v="20"/>
  </r>
  <r>
    <x v="0"/>
    <x v="106"/>
    <d v="1899-12-30T21:00:00"/>
    <n v="7"/>
    <s v="mai"/>
    <n v="21"/>
  </r>
  <r>
    <x v="0"/>
    <x v="106"/>
    <d v="1899-12-30T22:00:00"/>
    <n v="6"/>
    <s v="mai"/>
    <n v="22"/>
  </r>
  <r>
    <x v="0"/>
    <x v="106"/>
    <d v="1899-12-30T23:00:00"/>
    <n v="8"/>
    <s v="mai"/>
    <n v="23"/>
  </r>
  <r>
    <x v="0"/>
    <x v="107"/>
    <d v="1899-12-30T00:00:00"/>
    <n v="2"/>
    <s v="mai"/>
    <n v="24"/>
  </r>
  <r>
    <x v="0"/>
    <x v="107"/>
    <d v="1899-12-30T01:00:00"/>
    <n v="1"/>
    <s v="mai"/>
    <n v="1"/>
  </r>
  <r>
    <x v="0"/>
    <x v="107"/>
    <d v="1899-12-30T02:00:00"/>
    <n v="1"/>
    <s v="mai"/>
    <n v="2"/>
  </r>
  <r>
    <x v="0"/>
    <x v="107"/>
    <d v="1899-12-30T03:00:00"/>
    <n v="0"/>
    <s v="mai"/>
    <n v="3"/>
  </r>
  <r>
    <x v="0"/>
    <x v="107"/>
    <d v="1899-12-30T04:00:00"/>
    <n v="0"/>
    <s v="mai"/>
    <n v="4"/>
  </r>
  <r>
    <x v="0"/>
    <x v="107"/>
    <d v="1899-12-30T05:00:00"/>
    <n v="2"/>
    <s v="mai"/>
    <e v="#N/A"/>
  </r>
  <r>
    <x v="0"/>
    <x v="107"/>
    <d v="1899-12-30T06:00:00"/>
    <n v="5"/>
    <s v="mai"/>
    <n v="6"/>
  </r>
  <r>
    <x v="0"/>
    <x v="107"/>
    <d v="1899-12-30T07:00:00"/>
    <n v="12"/>
    <s v="mai"/>
    <n v="7"/>
  </r>
  <r>
    <x v="0"/>
    <x v="107"/>
    <d v="1899-12-30T08:00:00"/>
    <n v="38"/>
    <s v="mai"/>
    <n v="8"/>
  </r>
  <r>
    <x v="0"/>
    <x v="107"/>
    <d v="1899-12-30T09:00:00"/>
    <n v="44"/>
    <s v="mai"/>
    <n v="9"/>
  </r>
  <r>
    <x v="0"/>
    <x v="107"/>
    <d v="1899-12-30T10:00:00"/>
    <n v="55"/>
    <s v="mai"/>
    <n v="10"/>
  </r>
  <r>
    <x v="0"/>
    <x v="107"/>
    <d v="1899-12-30T11:00:00"/>
    <n v="48"/>
    <s v="mai"/>
    <n v="11"/>
  </r>
  <r>
    <x v="0"/>
    <x v="107"/>
    <d v="1899-12-30T12:00:00"/>
    <n v="54"/>
    <s v="mai"/>
    <n v="12"/>
  </r>
  <r>
    <x v="0"/>
    <x v="107"/>
    <d v="1899-12-30T13:00:00"/>
    <n v="54"/>
    <s v="mai"/>
    <n v="13"/>
  </r>
  <r>
    <x v="0"/>
    <x v="107"/>
    <d v="1899-12-30T14:00:00"/>
    <n v="45"/>
    <s v="mai"/>
    <n v="14"/>
  </r>
  <r>
    <x v="0"/>
    <x v="107"/>
    <d v="1899-12-30T15:00:00"/>
    <n v="48"/>
    <s v="mai"/>
    <n v="15"/>
  </r>
  <r>
    <x v="0"/>
    <x v="107"/>
    <d v="1899-12-30T16:00:00"/>
    <n v="45"/>
    <s v="mai"/>
    <n v="16"/>
  </r>
  <r>
    <x v="0"/>
    <x v="107"/>
    <d v="1899-12-30T17:00:00"/>
    <n v="39"/>
    <s v="mai"/>
    <n v="17"/>
  </r>
  <r>
    <x v="0"/>
    <x v="107"/>
    <d v="1899-12-30T18:00:00"/>
    <n v="26"/>
    <s v="mai"/>
    <n v="18"/>
  </r>
  <r>
    <x v="0"/>
    <x v="107"/>
    <d v="1899-12-30T19:00:00"/>
    <n v="20"/>
    <s v="mai"/>
    <n v="19"/>
  </r>
  <r>
    <x v="0"/>
    <x v="107"/>
    <d v="1899-12-30T20:00:00"/>
    <n v="9"/>
    <s v="mai"/>
    <n v="20"/>
  </r>
  <r>
    <x v="0"/>
    <x v="107"/>
    <d v="1899-12-30T21:00:00"/>
    <n v="6"/>
    <s v="mai"/>
    <n v="21"/>
  </r>
  <r>
    <x v="0"/>
    <x v="107"/>
    <d v="1899-12-30T22:00:00"/>
    <n v="5"/>
    <s v="mai"/>
    <n v="22"/>
  </r>
  <r>
    <x v="0"/>
    <x v="107"/>
    <d v="1899-12-30T23:00:00"/>
    <n v="6"/>
    <s v="mai"/>
    <n v="23"/>
  </r>
  <r>
    <x v="0"/>
    <x v="108"/>
    <d v="1899-12-30T00:00:00"/>
    <n v="1"/>
    <s v="mai"/>
    <n v="24"/>
  </r>
  <r>
    <x v="0"/>
    <x v="108"/>
    <d v="1899-12-30T01:00:00"/>
    <n v="2"/>
    <s v="mai"/>
    <n v="1"/>
  </r>
  <r>
    <x v="0"/>
    <x v="108"/>
    <d v="1899-12-30T02:00:00"/>
    <n v="0"/>
    <s v="mai"/>
    <n v="2"/>
  </r>
  <r>
    <x v="0"/>
    <x v="108"/>
    <d v="1899-12-30T03:00:00"/>
    <n v="0"/>
    <s v="mai"/>
    <n v="3"/>
  </r>
  <r>
    <x v="0"/>
    <x v="108"/>
    <d v="1899-12-30T04:00:00"/>
    <n v="0"/>
    <s v="mai"/>
    <n v="4"/>
  </r>
  <r>
    <x v="0"/>
    <x v="108"/>
    <d v="1899-12-30T05:00:00"/>
    <n v="1"/>
    <s v="mai"/>
    <e v="#N/A"/>
  </r>
  <r>
    <x v="0"/>
    <x v="108"/>
    <d v="1899-12-30T06:00:00"/>
    <n v="6"/>
    <s v="mai"/>
    <n v="6"/>
  </r>
  <r>
    <x v="0"/>
    <x v="108"/>
    <d v="1899-12-30T07:00:00"/>
    <n v="15"/>
    <s v="mai"/>
    <n v="7"/>
  </r>
  <r>
    <x v="0"/>
    <x v="108"/>
    <d v="1899-12-30T08:00:00"/>
    <n v="42"/>
    <s v="mai"/>
    <n v="8"/>
  </r>
  <r>
    <x v="0"/>
    <x v="108"/>
    <d v="1899-12-30T09:00:00"/>
    <n v="62"/>
    <s v="mai"/>
    <n v="9"/>
  </r>
  <r>
    <x v="0"/>
    <x v="108"/>
    <d v="1899-12-30T10:00:00"/>
    <n v="55"/>
    <s v="mai"/>
    <n v="10"/>
  </r>
  <r>
    <x v="0"/>
    <x v="108"/>
    <d v="1899-12-30T11:00:00"/>
    <n v="53"/>
    <s v="mai"/>
    <n v="11"/>
  </r>
  <r>
    <x v="0"/>
    <x v="108"/>
    <d v="1899-12-30T12:00:00"/>
    <n v="57"/>
    <s v="mai"/>
    <n v="12"/>
  </r>
  <r>
    <x v="0"/>
    <x v="108"/>
    <d v="1899-12-30T13:00:00"/>
    <n v="55"/>
    <s v="mai"/>
    <n v="13"/>
  </r>
  <r>
    <x v="0"/>
    <x v="108"/>
    <d v="1899-12-30T14:00:00"/>
    <n v="52"/>
    <s v="mai"/>
    <n v="14"/>
  </r>
  <r>
    <x v="0"/>
    <x v="108"/>
    <d v="1899-12-30T15:00:00"/>
    <n v="45"/>
    <s v="mai"/>
    <n v="15"/>
  </r>
  <r>
    <x v="0"/>
    <x v="108"/>
    <d v="1899-12-30T16:00:00"/>
    <n v="48"/>
    <s v="mai"/>
    <n v="16"/>
  </r>
  <r>
    <x v="0"/>
    <x v="108"/>
    <d v="1899-12-30T17:00:00"/>
    <n v="40"/>
    <s v="mai"/>
    <n v="17"/>
  </r>
  <r>
    <x v="0"/>
    <x v="108"/>
    <d v="1899-12-30T18:00:00"/>
    <n v="25"/>
    <s v="mai"/>
    <n v="18"/>
  </r>
  <r>
    <x v="0"/>
    <x v="108"/>
    <d v="1899-12-30T19:00:00"/>
    <n v="16"/>
    <s v="mai"/>
    <n v="19"/>
  </r>
  <r>
    <x v="0"/>
    <x v="108"/>
    <d v="1899-12-30T20:00:00"/>
    <n v="12"/>
    <s v="mai"/>
    <n v="20"/>
  </r>
  <r>
    <x v="0"/>
    <x v="108"/>
    <d v="1899-12-30T21:00:00"/>
    <n v="9"/>
    <s v="mai"/>
    <n v="21"/>
  </r>
  <r>
    <x v="0"/>
    <x v="108"/>
    <d v="1899-12-30T22:00:00"/>
    <n v="6"/>
    <s v="mai"/>
    <n v="22"/>
  </r>
  <r>
    <x v="0"/>
    <x v="108"/>
    <d v="1899-12-30T23:00:00"/>
    <n v="6"/>
    <s v="mai"/>
    <n v="23"/>
  </r>
  <r>
    <x v="0"/>
    <x v="109"/>
    <d v="1899-12-30T00:00:00"/>
    <n v="4"/>
    <s v="mai"/>
    <n v="24"/>
  </r>
  <r>
    <x v="0"/>
    <x v="109"/>
    <d v="1899-12-30T01:00:00"/>
    <n v="2"/>
    <s v="mai"/>
    <n v="1"/>
  </r>
  <r>
    <x v="0"/>
    <x v="109"/>
    <d v="1899-12-30T02:00:00"/>
    <n v="1"/>
    <s v="mai"/>
    <n v="2"/>
  </r>
  <r>
    <x v="0"/>
    <x v="109"/>
    <d v="1899-12-30T03:00:00"/>
    <n v="1"/>
    <s v="mai"/>
    <n v="3"/>
  </r>
  <r>
    <x v="0"/>
    <x v="109"/>
    <d v="1899-12-30T04:00:00"/>
    <n v="0"/>
    <s v="mai"/>
    <n v="4"/>
  </r>
  <r>
    <x v="0"/>
    <x v="109"/>
    <d v="1899-12-30T05:00:00"/>
    <n v="3"/>
    <s v="mai"/>
    <e v="#N/A"/>
  </r>
  <r>
    <x v="0"/>
    <x v="109"/>
    <d v="1899-12-30T06:00:00"/>
    <n v="2"/>
    <s v="mai"/>
    <n v="6"/>
  </r>
  <r>
    <x v="0"/>
    <x v="109"/>
    <d v="1899-12-30T07:00:00"/>
    <n v="12"/>
    <s v="mai"/>
    <n v="7"/>
  </r>
  <r>
    <x v="0"/>
    <x v="109"/>
    <d v="1899-12-30T08:00:00"/>
    <n v="38"/>
    <s v="mai"/>
    <n v="8"/>
  </r>
  <r>
    <x v="0"/>
    <x v="109"/>
    <d v="1899-12-30T09:00:00"/>
    <n v="49"/>
    <s v="mai"/>
    <n v="9"/>
  </r>
  <r>
    <x v="0"/>
    <x v="109"/>
    <d v="1899-12-30T10:00:00"/>
    <n v="51"/>
    <s v="mai"/>
    <n v="10"/>
  </r>
  <r>
    <x v="0"/>
    <x v="109"/>
    <d v="1899-12-30T11:00:00"/>
    <n v="53"/>
    <s v="mai"/>
    <n v="11"/>
  </r>
  <r>
    <x v="0"/>
    <x v="109"/>
    <d v="1899-12-30T12:00:00"/>
    <n v="54"/>
    <s v="mai"/>
    <n v="12"/>
  </r>
  <r>
    <x v="0"/>
    <x v="109"/>
    <d v="1899-12-30T13:00:00"/>
    <n v="49"/>
    <s v="mai"/>
    <n v="13"/>
  </r>
  <r>
    <x v="0"/>
    <x v="109"/>
    <d v="1899-12-30T14:00:00"/>
    <n v="52"/>
    <s v="mai"/>
    <n v="14"/>
  </r>
  <r>
    <x v="0"/>
    <x v="109"/>
    <d v="1899-12-30T15:00:00"/>
    <n v="40"/>
    <s v="mai"/>
    <n v="15"/>
  </r>
  <r>
    <x v="0"/>
    <x v="109"/>
    <d v="1899-12-30T16:00:00"/>
    <n v="43"/>
    <s v="mai"/>
    <n v="16"/>
  </r>
  <r>
    <x v="0"/>
    <x v="109"/>
    <d v="1899-12-30T17:00:00"/>
    <n v="43"/>
    <s v="mai"/>
    <n v="17"/>
  </r>
  <r>
    <x v="0"/>
    <x v="109"/>
    <d v="1899-12-30T18:00:00"/>
    <n v="24"/>
    <s v="mai"/>
    <n v="18"/>
  </r>
  <r>
    <x v="0"/>
    <x v="109"/>
    <d v="1899-12-30T19:00:00"/>
    <n v="19"/>
    <s v="mai"/>
    <n v="19"/>
  </r>
  <r>
    <x v="0"/>
    <x v="109"/>
    <d v="1899-12-30T20:00:00"/>
    <n v="13"/>
    <s v="mai"/>
    <n v="20"/>
  </r>
  <r>
    <x v="0"/>
    <x v="109"/>
    <d v="1899-12-30T21:00:00"/>
    <n v="12"/>
    <s v="mai"/>
    <n v="21"/>
  </r>
  <r>
    <x v="0"/>
    <x v="109"/>
    <d v="1899-12-30T22:00:00"/>
    <n v="8"/>
    <s v="mai"/>
    <n v="22"/>
  </r>
  <r>
    <x v="0"/>
    <x v="109"/>
    <d v="1899-12-30T23:00:00"/>
    <n v="4"/>
    <s v="mai"/>
    <n v="23"/>
  </r>
  <r>
    <x v="0"/>
    <x v="110"/>
    <d v="1899-12-30T00:00:00"/>
    <n v="2"/>
    <s v="mai"/>
    <n v="24"/>
  </r>
  <r>
    <x v="0"/>
    <x v="110"/>
    <d v="1899-12-30T01:00:00"/>
    <n v="0"/>
    <s v="mai"/>
    <n v="1"/>
  </r>
  <r>
    <x v="0"/>
    <x v="110"/>
    <d v="1899-12-30T02:00:00"/>
    <n v="1"/>
    <s v="mai"/>
    <n v="2"/>
  </r>
  <r>
    <x v="0"/>
    <x v="110"/>
    <d v="1899-12-30T03:00:00"/>
    <n v="3"/>
    <s v="mai"/>
    <n v="3"/>
  </r>
  <r>
    <x v="0"/>
    <x v="110"/>
    <d v="1899-12-30T04:00:00"/>
    <n v="0"/>
    <s v="mai"/>
    <n v="4"/>
  </r>
  <r>
    <x v="0"/>
    <x v="110"/>
    <d v="1899-12-30T05:00:00"/>
    <n v="3"/>
    <s v="mai"/>
    <e v="#N/A"/>
  </r>
  <r>
    <x v="0"/>
    <x v="110"/>
    <d v="1899-12-30T06:00:00"/>
    <n v="5"/>
    <s v="mai"/>
    <n v="6"/>
  </r>
  <r>
    <x v="0"/>
    <x v="110"/>
    <d v="1899-12-30T07:00:00"/>
    <n v="10"/>
    <s v="mai"/>
    <n v="7"/>
  </r>
  <r>
    <x v="0"/>
    <x v="110"/>
    <d v="1899-12-30T08:00:00"/>
    <n v="39"/>
    <s v="mai"/>
    <n v="8"/>
  </r>
  <r>
    <x v="0"/>
    <x v="110"/>
    <d v="1899-12-30T09:00:00"/>
    <n v="53"/>
    <s v="mai"/>
    <n v="9"/>
  </r>
  <r>
    <x v="0"/>
    <x v="110"/>
    <d v="1899-12-30T10:00:00"/>
    <n v="51"/>
    <s v="mai"/>
    <n v="10"/>
  </r>
  <r>
    <x v="0"/>
    <x v="110"/>
    <d v="1899-12-30T11:00:00"/>
    <n v="54"/>
    <s v="mai"/>
    <n v="11"/>
  </r>
  <r>
    <x v="0"/>
    <x v="110"/>
    <d v="1899-12-30T12:00:00"/>
    <n v="46"/>
    <s v="mai"/>
    <n v="12"/>
  </r>
  <r>
    <x v="0"/>
    <x v="110"/>
    <d v="1899-12-30T13:00:00"/>
    <n v="53"/>
    <s v="mai"/>
    <n v="13"/>
  </r>
  <r>
    <x v="0"/>
    <x v="110"/>
    <d v="1899-12-30T14:00:00"/>
    <n v="47"/>
    <s v="mai"/>
    <n v="14"/>
  </r>
  <r>
    <x v="0"/>
    <x v="110"/>
    <d v="1899-12-30T15:00:00"/>
    <n v="51"/>
    <s v="mai"/>
    <n v="15"/>
  </r>
  <r>
    <x v="0"/>
    <x v="110"/>
    <d v="1899-12-30T16:00:00"/>
    <n v="50"/>
    <s v="mai"/>
    <n v="16"/>
  </r>
  <r>
    <x v="0"/>
    <x v="110"/>
    <d v="1899-12-30T17:00:00"/>
    <n v="41"/>
    <s v="mai"/>
    <n v="17"/>
  </r>
  <r>
    <x v="0"/>
    <x v="110"/>
    <d v="1899-12-30T18:00:00"/>
    <n v="28"/>
    <s v="mai"/>
    <n v="18"/>
  </r>
  <r>
    <x v="0"/>
    <x v="110"/>
    <d v="1899-12-30T19:00:00"/>
    <n v="20"/>
    <s v="mai"/>
    <n v="19"/>
  </r>
  <r>
    <x v="0"/>
    <x v="110"/>
    <d v="1899-12-30T20:00:00"/>
    <n v="12"/>
    <s v="mai"/>
    <n v="20"/>
  </r>
  <r>
    <x v="0"/>
    <x v="110"/>
    <d v="1899-12-30T21:00:00"/>
    <n v="7"/>
    <s v="mai"/>
    <n v="21"/>
  </r>
  <r>
    <x v="0"/>
    <x v="110"/>
    <d v="1899-12-30T22:00:00"/>
    <n v="6"/>
    <s v="mai"/>
    <n v="22"/>
  </r>
  <r>
    <x v="0"/>
    <x v="110"/>
    <d v="1899-12-30T23:00:00"/>
    <n v="5"/>
    <s v="mai"/>
    <n v="23"/>
  </r>
  <r>
    <x v="0"/>
    <x v="111"/>
    <d v="1899-12-30T00:00:00"/>
    <n v="5"/>
    <s v="mai"/>
    <n v="24"/>
  </r>
  <r>
    <x v="0"/>
    <x v="111"/>
    <d v="1899-12-30T01:00:00"/>
    <n v="3"/>
    <s v="mai"/>
    <n v="1"/>
  </r>
  <r>
    <x v="0"/>
    <x v="111"/>
    <d v="1899-12-30T02:00:00"/>
    <n v="1"/>
    <s v="mai"/>
    <n v="2"/>
  </r>
  <r>
    <x v="0"/>
    <x v="111"/>
    <d v="1899-12-30T03:00:00"/>
    <n v="2"/>
    <s v="mai"/>
    <n v="3"/>
  </r>
  <r>
    <x v="0"/>
    <x v="111"/>
    <d v="1899-12-30T04:00:00"/>
    <n v="1"/>
    <s v="mai"/>
    <n v="4"/>
  </r>
  <r>
    <x v="0"/>
    <x v="111"/>
    <d v="1899-12-30T05:00:00"/>
    <n v="2"/>
    <s v="mai"/>
    <e v="#N/A"/>
  </r>
  <r>
    <x v="0"/>
    <x v="111"/>
    <d v="1899-12-30T06:00:00"/>
    <n v="3"/>
    <s v="mai"/>
    <n v="6"/>
  </r>
  <r>
    <x v="0"/>
    <x v="111"/>
    <d v="1899-12-30T07:00:00"/>
    <n v="8"/>
    <s v="mai"/>
    <n v="7"/>
  </r>
  <r>
    <x v="0"/>
    <x v="111"/>
    <d v="1899-12-30T08:00:00"/>
    <n v="15"/>
    <s v="mai"/>
    <n v="8"/>
  </r>
  <r>
    <x v="0"/>
    <x v="111"/>
    <d v="1899-12-30T09:00:00"/>
    <n v="34"/>
    <s v="mai"/>
    <n v="9"/>
  </r>
  <r>
    <x v="0"/>
    <x v="111"/>
    <d v="1899-12-30T10:00:00"/>
    <n v="41"/>
    <s v="mai"/>
    <n v="10"/>
  </r>
  <r>
    <x v="0"/>
    <x v="111"/>
    <d v="1899-12-30T11:00:00"/>
    <n v="42"/>
    <s v="mai"/>
    <n v="11"/>
  </r>
  <r>
    <x v="0"/>
    <x v="111"/>
    <d v="1899-12-30T12:00:00"/>
    <n v="44"/>
    <s v="mai"/>
    <n v="12"/>
  </r>
  <r>
    <x v="0"/>
    <x v="111"/>
    <d v="1899-12-30T13:00:00"/>
    <n v="44"/>
    <s v="mai"/>
    <n v="13"/>
  </r>
  <r>
    <x v="0"/>
    <x v="111"/>
    <d v="1899-12-30T14:00:00"/>
    <n v="40"/>
    <s v="mai"/>
    <n v="14"/>
  </r>
  <r>
    <x v="0"/>
    <x v="111"/>
    <d v="1899-12-30T15:00:00"/>
    <n v="34"/>
    <s v="mai"/>
    <n v="15"/>
  </r>
  <r>
    <x v="0"/>
    <x v="111"/>
    <d v="1899-12-30T16:00:00"/>
    <n v="28"/>
    <s v="mai"/>
    <n v="16"/>
  </r>
  <r>
    <x v="0"/>
    <x v="111"/>
    <d v="1899-12-30T17:00:00"/>
    <n v="22"/>
    <s v="mai"/>
    <n v="17"/>
  </r>
  <r>
    <x v="0"/>
    <x v="111"/>
    <d v="1899-12-30T18:00:00"/>
    <n v="18"/>
    <s v="mai"/>
    <n v="18"/>
  </r>
  <r>
    <x v="0"/>
    <x v="111"/>
    <d v="1899-12-30T19:00:00"/>
    <n v="17"/>
    <s v="mai"/>
    <n v="19"/>
  </r>
  <r>
    <x v="0"/>
    <x v="111"/>
    <d v="1899-12-30T20:00:00"/>
    <n v="17"/>
    <s v="mai"/>
    <n v="20"/>
  </r>
  <r>
    <x v="0"/>
    <x v="111"/>
    <d v="1899-12-30T21:00:00"/>
    <n v="8"/>
    <s v="mai"/>
    <n v="21"/>
  </r>
  <r>
    <x v="0"/>
    <x v="111"/>
    <d v="1899-12-30T22:00:00"/>
    <n v="6"/>
    <s v="mai"/>
    <n v="22"/>
  </r>
  <r>
    <x v="0"/>
    <x v="111"/>
    <d v="1899-12-30T23:00:00"/>
    <n v="4"/>
    <s v="mai"/>
    <n v="23"/>
  </r>
  <r>
    <x v="0"/>
    <x v="112"/>
    <d v="1899-12-30T00:00:00"/>
    <n v="2"/>
    <s v="mai"/>
    <n v="24"/>
  </r>
  <r>
    <x v="0"/>
    <x v="112"/>
    <d v="1899-12-30T01:00:00"/>
    <n v="3"/>
    <s v="mai"/>
    <n v="1"/>
  </r>
  <r>
    <x v="0"/>
    <x v="112"/>
    <d v="1899-12-30T02:00:00"/>
    <n v="1"/>
    <s v="mai"/>
    <n v="2"/>
  </r>
  <r>
    <x v="0"/>
    <x v="112"/>
    <d v="1899-12-30T03:00:00"/>
    <n v="0"/>
    <s v="mai"/>
    <n v="3"/>
  </r>
  <r>
    <x v="0"/>
    <x v="112"/>
    <d v="1899-12-30T04:00:00"/>
    <n v="1"/>
    <s v="mai"/>
    <n v="4"/>
  </r>
  <r>
    <x v="0"/>
    <x v="112"/>
    <d v="1899-12-30T05:00:00"/>
    <n v="0"/>
    <s v="mai"/>
    <e v="#N/A"/>
  </r>
  <r>
    <x v="0"/>
    <x v="112"/>
    <d v="1899-12-30T06:00:00"/>
    <n v="0"/>
    <s v="mai"/>
    <n v="6"/>
  </r>
  <r>
    <x v="0"/>
    <x v="112"/>
    <d v="1899-12-30T07:00:00"/>
    <n v="5"/>
    <s v="mai"/>
    <n v="7"/>
  </r>
  <r>
    <x v="0"/>
    <x v="112"/>
    <d v="1899-12-30T08:00:00"/>
    <n v="10"/>
    <s v="mai"/>
    <n v="8"/>
  </r>
  <r>
    <x v="0"/>
    <x v="112"/>
    <d v="1899-12-30T09:00:00"/>
    <n v="15"/>
    <s v="mai"/>
    <n v="9"/>
  </r>
  <r>
    <x v="0"/>
    <x v="112"/>
    <d v="1899-12-30T10:00:00"/>
    <n v="24"/>
    <s v="mai"/>
    <n v="10"/>
  </r>
  <r>
    <x v="0"/>
    <x v="112"/>
    <d v="1899-12-30T11:00:00"/>
    <n v="29"/>
    <s v="mai"/>
    <n v="11"/>
  </r>
  <r>
    <x v="0"/>
    <x v="112"/>
    <d v="1899-12-30T12:00:00"/>
    <n v="23"/>
    <s v="mai"/>
    <n v="12"/>
  </r>
  <r>
    <x v="0"/>
    <x v="112"/>
    <d v="1899-12-30T13:00:00"/>
    <n v="27"/>
    <s v="mai"/>
    <n v="13"/>
  </r>
  <r>
    <x v="0"/>
    <x v="112"/>
    <d v="1899-12-30T14:00:00"/>
    <n v="26"/>
    <s v="mai"/>
    <n v="14"/>
  </r>
  <r>
    <x v="0"/>
    <x v="112"/>
    <d v="1899-12-30T15:00:00"/>
    <n v="26"/>
    <s v="mai"/>
    <n v="15"/>
  </r>
  <r>
    <x v="0"/>
    <x v="112"/>
    <d v="1899-12-30T16:00:00"/>
    <n v="23"/>
    <s v="mai"/>
    <n v="16"/>
  </r>
  <r>
    <x v="0"/>
    <x v="112"/>
    <d v="1899-12-30T17:00:00"/>
    <n v="15"/>
    <s v="mai"/>
    <n v="17"/>
  </r>
  <r>
    <x v="0"/>
    <x v="112"/>
    <d v="1899-12-30T18:00:00"/>
    <n v="19"/>
    <s v="mai"/>
    <n v="18"/>
  </r>
  <r>
    <x v="0"/>
    <x v="112"/>
    <d v="1899-12-30T19:00:00"/>
    <n v="12"/>
    <s v="mai"/>
    <n v="19"/>
  </r>
  <r>
    <x v="0"/>
    <x v="112"/>
    <d v="1899-12-30T20:00:00"/>
    <n v="12"/>
    <s v="mai"/>
    <n v="20"/>
  </r>
  <r>
    <x v="0"/>
    <x v="112"/>
    <d v="1899-12-30T21:00:00"/>
    <n v="9"/>
    <s v="mai"/>
    <n v="21"/>
  </r>
  <r>
    <x v="0"/>
    <x v="112"/>
    <d v="1899-12-30T22:00:00"/>
    <n v="3"/>
    <s v="mai"/>
    <n v="22"/>
  </r>
  <r>
    <x v="0"/>
    <x v="112"/>
    <d v="1899-12-30T23:00:00"/>
    <n v="3"/>
    <s v="mai"/>
    <n v="23"/>
  </r>
  <r>
    <x v="0"/>
    <x v="113"/>
    <d v="1899-12-30T00:00:00"/>
    <n v="2"/>
    <s v="mai"/>
    <n v="24"/>
  </r>
  <r>
    <x v="0"/>
    <x v="113"/>
    <d v="1899-12-30T01:00:00"/>
    <n v="0"/>
    <s v="mai"/>
    <n v="1"/>
  </r>
  <r>
    <x v="0"/>
    <x v="113"/>
    <d v="1899-12-30T02:00:00"/>
    <n v="0"/>
    <s v="mai"/>
    <n v="2"/>
  </r>
  <r>
    <x v="0"/>
    <x v="113"/>
    <d v="1899-12-30T03:00:00"/>
    <n v="0"/>
    <s v="mai"/>
    <n v="3"/>
  </r>
  <r>
    <x v="0"/>
    <x v="113"/>
    <d v="1899-12-30T04:00:00"/>
    <n v="0"/>
    <s v="mai"/>
    <n v="4"/>
  </r>
  <r>
    <x v="0"/>
    <x v="113"/>
    <d v="1899-12-30T05:00:00"/>
    <n v="0"/>
    <s v="mai"/>
    <e v="#N/A"/>
  </r>
  <r>
    <x v="0"/>
    <x v="113"/>
    <d v="1899-12-30T06:00:00"/>
    <n v="5"/>
    <s v="mai"/>
    <n v="6"/>
  </r>
  <r>
    <x v="0"/>
    <x v="113"/>
    <d v="1899-12-30T07:00:00"/>
    <n v="16"/>
    <s v="mai"/>
    <n v="7"/>
  </r>
  <r>
    <x v="0"/>
    <x v="113"/>
    <d v="1899-12-30T08:00:00"/>
    <n v="53"/>
    <s v="mai"/>
    <n v="8"/>
  </r>
  <r>
    <x v="0"/>
    <x v="113"/>
    <d v="1899-12-30T09:00:00"/>
    <n v="61"/>
    <s v="mai"/>
    <n v="9"/>
  </r>
  <r>
    <x v="0"/>
    <x v="113"/>
    <d v="1899-12-30T10:00:00"/>
    <n v="65"/>
    <s v="mai"/>
    <n v="10"/>
  </r>
  <r>
    <x v="0"/>
    <x v="113"/>
    <d v="1899-12-30T11:00:00"/>
    <n v="53"/>
    <s v="mai"/>
    <n v="11"/>
  </r>
  <r>
    <x v="0"/>
    <x v="113"/>
    <d v="1899-12-30T12:00:00"/>
    <n v="47"/>
    <s v="mai"/>
    <n v="12"/>
  </r>
  <r>
    <x v="0"/>
    <x v="113"/>
    <d v="1899-12-30T13:00:00"/>
    <n v="53"/>
    <s v="mai"/>
    <n v="13"/>
  </r>
  <r>
    <x v="0"/>
    <x v="113"/>
    <d v="1899-12-30T14:00:00"/>
    <n v="56"/>
    <s v="mai"/>
    <n v="14"/>
  </r>
  <r>
    <x v="0"/>
    <x v="113"/>
    <d v="1899-12-30T15:00:00"/>
    <n v="43"/>
    <s v="mai"/>
    <n v="15"/>
  </r>
  <r>
    <x v="0"/>
    <x v="113"/>
    <d v="1899-12-30T16:00:00"/>
    <n v="50"/>
    <s v="mai"/>
    <n v="16"/>
  </r>
  <r>
    <x v="0"/>
    <x v="113"/>
    <d v="1899-12-30T17:00:00"/>
    <n v="33"/>
    <s v="mai"/>
    <n v="17"/>
  </r>
  <r>
    <x v="0"/>
    <x v="113"/>
    <d v="1899-12-30T18:00:00"/>
    <n v="20"/>
    <s v="mai"/>
    <n v="18"/>
  </r>
  <r>
    <x v="0"/>
    <x v="113"/>
    <d v="1899-12-30T19:00:00"/>
    <n v="10"/>
    <s v="mai"/>
    <n v="19"/>
  </r>
  <r>
    <x v="0"/>
    <x v="113"/>
    <d v="1899-12-30T20:00:00"/>
    <n v="7"/>
    <s v="mai"/>
    <n v="20"/>
  </r>
  <r>
    <x v="0"/>
    <x v="113"/>
    <d v="1899-12-30T21:00:00"/>
    <n v="4"/>
    <s v="mai"/>
    <n v="21"/>
  </r>
  <r>
    <x v="0"/>
    <x v="113"/>
    <d v="1899-12-30T22:00:00"/>
    <n v="4"/>
    <s v="mai"/>
    <n v="22"/>
  </r>
  <r>
    <x v="0"/>
    <x v="113"/>
    <d v="1899-12-30T23:00:00"/>
    <n v="4"/>
    <s v="mai"/>
    <n v="23"/>
  </r>
  <r>
    <x v="0"/>
    <x v="114"/>
    <d v="1899-12-30T00:00:00"/>
    <n v="3"/>
    <s v="mai"/>
    <n v="24"/>
  </r>
  <r>
    <x v="0"/>
    <x v="114"/>
    <d v="1899-12-30T01:00:00"/>
    <n v="1"/>
    <s v="mai"/>
    <n v="1"/>
  </r>
  <r>
    <x v="0"/>
    <x v="114"/>
    <d v="1899-12-30T02:00:00"/>
    <n v="1"/>
    <s v="mai"/>
    <n v="2"/>
  </r>
  <r>
    <x v="0"/>
    <x v="114"/>
    <d v="1899-12-30T03:00:00"/>
    <n v="0"/>
    <s v="mai"/>
    <n v="3"/>
  </r>
  <r>
    <x v="0"/>
    <x v="114"/>
    <d v="1899-12-30T04:00:00"/>
    <n v="0"/>
    <s v="mai"/>
    <n v="4"/>
  </r>
  <r>
    <x v="0"/>
    <x v="114"/>
    <d v="1899-12-30T05:00:00"/>
    <n v="2"/>
    <s v="mai"/>
    <e v="#N/A"/>
  </r>
  <r>
    <x v="0"/>
    <x v="114"/>
    <d v="1899-12-30T06:00:00"/>
    <n v="6"/>
    <s v="mai"/>
    <n v="6"/>
  </r>
  <r>
    <x v="0"/>
    <x v="114"/>
    <d v="1899-12-30T07:00:00"/>
    <n v="15"/>
    <s v="mai"/>
    <n v="7"/>
  </r>
  <r>
    <x v="0"/>
    <x v="114"/>
    <d v="1899-12-30T08:00:00"/>
    <n v="50"/>
    <s v="mai"/>
    <n v="8"/>
  </r>
  <r>
    <x v="0"/>
    <x v="114"/>
    <d v="1899-12-30T09:00:00"/>
    <n v="58"/>
    <s v="mai"/>
    <n v="9"/>
  </r>
  <r>
    <x v="0"/>
    <x v="114"/>
    <d v="1899-12-30T10:00:00"/>
    <n v="71"/>
    <s v="mai"/>
    <n v="10"/>
  </r>
  <r>
    <x v="0"/>
    <x v="114"/>
    <d v="1899-12-30T11:00:00"/>
    <n v="62"/>
    <s v="mai"/>
    <n v="11"/>
  </r>
  <r>
    <x v="0"/>
    <x v="114"/>
    <d v="1899-12-30T12:00:00"/>
    <n v="68"/>
    <s v="mai"/>
    <n v="12"/>
  </r>
  <r>
    <x v="0"/>
    <x v="114"/>
    <d v="1899-12-30T13:00:00"/>
    <n v="70"/>
    <s v="mai"/>
    <n v="13"/>
  </r>
  <r>
    <x v="0"/>
    <x v="114"/>
    <d v="1899-12-30T14:00:00"/>
    <n v="59"/>
    <s v="mai"/>
    <n v="14"/>
  </r>
  <r>
    <x v="0"/>
    <x v="114"/>
    <d v="1899-12-30T15:00:00"/>
    <n v="61"/>
    <s v="mai"/>
    <n v="15"/>
  </r>
  <r>
    <x v="0"/>
    <x v="114"/>
    <d v="1899-12-30T16:00:00"/>
    <n v="59"/>
    <s v="mai"/>
    <n v="16"/>
  </r>
  <r>
    <x v="0"/>
    <x v="114"/>
    <d v="1899-12-30T17:00:00"/>
    <n v="50"/>
    <s v="mai"/>
    <n v="17"/>
  </r>
  <r>
    <x v="0"/>
    <x v="114"/>
    <d v="1899-12-30T18:00:00"/>
    <n v="33"/>
    <s v="mai"/>
    <n v="18"/>
  </r>
  <r>
    <x v="0"/>
    <x v="114"/>
    <d v="1899-12-30T19:00:00"/>
    <n v="25"/>
    <s v="mai"/>
    <n v="19"/>
  </r>
  <r>
    <x v="0"/>
    <x v="114"/>
    <d v="1899-12-30T20:00:00"/>
    <n v="13"/>
    <s v="mai"/>
    <n v="20"/>
  </r>
  <r>
    <x v="0"/>
    <x v="114"/>
    <d v="1899-12-30T21:00:00"/>
    <n v="8"/>
    <s v="mai"/>
    <n v="21"/>
  </r>
  <r>
    <x v="0"/>
    <x v="114"/>
    <d v="1899-12-30T22:00:00"/>
    <n v="7"/>
    <s v="mai"/>
    <n v="22"/>
  </r>
  <r>
    <x v="0"/>
    <x v="114"/>
    <d v="1899-12-30T23:00:00"/>
    <n v="6"/>
    <s v="mai"/>
    <n v="23"/>
  </r>
  <r>
    <x v="0"/>
    <x v="115"/>
    <d v="1899-12-30T00:00:00"/>
    <n v="1"/>
    <s v="mai"/>
    <n v="24"/>
  </r>
  <r>
    <x v="0"/>
    <x v="115"/>
    <d v="1899-12-30T01:00:00"/>
    <n v="2"/>
    <s v="mai"/>
    <n v="1"/>
  </r>
  <r>
    <x v="0"/>
    <x v="115"/>
    <d v="1899-12-30T02:00:00"/>
    <n v="0"/>
    <s v="mai"/>
    <n v="2"/>
  </r>
  <r>
    <x v="0"/>
    <x v="115"/>
    <d v="1899-12-30T03:00:00"/>
    <n v="0"/>
    <s v="mai"/>
    <n v="3"/>
  </r>
  <r>
    <x v="0"/>
    <x v="115"/>
    <d v="1899-12-30T04:00:00"/>
    <n v="0"/>
    <s v="mai"/>
    <n v="4"/>
  </r>
  <r>
    <x v="0"/>
    <x v="115"/>
    <d v="1899-12-30T05:00:00"/>
    <n v="1"/>
    <s v="mai"/>
    <e v="#N/A"/>
  </r>
  <r>
    <x v="0"/>
    <x v="115"/>
    <d v="1899-12-30T06:00:00"/>
    <n v="6"/>
    <s v="mai"/>
    <n v="6"/>
  </r>
  <r>
    <x v="0"/>
    <x v="115"/>
    <d v="1899-12-30T07:00:00"/>
    <n v="15"/>
    <s v="mai"/>
    <n v="7"/>
  </r>
  <r>
    <x v="0"/>
    <x v="115"/>
    <d v="1899-12-30T08:00:00"/>
    <n v="42"/>
    <s v="mai"/>
    <n v="8"/>
  </r>
  <r>
    <x v="0"/>
    <x v="115"/>
    <d v="1899-12-30T09:00:00"/>
    <n v="62"/>
    <s v="mai"/>
    <n v="9"/>
  </r>
  <r>
    <x v="0"/>
    <x v="115"/>
    <d v="1899-12-30T10:00:00"/>
    <n v="55"/>
    <s v="mai"/>
    <n v="10"/>
  </r>
  <r>
    <x v="0"/>
    <x v="115"/>
    <d v="1899-12-30T11:00:00"/>
    <n v="53"/>
    <s v="mai"/>
    <n v="11"/>
  </r>
  <r>
    <x v="0"/>
    <x v="115"/>
    <d v="1899-12-30T12:00:00"/>
    <n v="57"/>
    <s v="mai"/>
    <n v="12"/>
  </r>
  <r>
    <x v="0"/>
    <x v="115"/>
    <d v="1899-12-30T13:00:00"/>
    <n v="55"/>
    <s v="mai"/>
    <n v="13"/>
  </r>
  <r>
    <x v="0"/>
    <x v="115"/>
    <d v="1899-12-30T14:00:00"/>
    <n v="52"/>
    <s v="mai"/>
    <n v="14"/>
  </r>
  <r>
    <x v="0"/>
    <x v="115"/>
    <d v="1899-12-30T15:00:00"/>
    <n v="45"/>
    <s v="mai"/>
    <n v="15"/>
  </r>
  <r>
    <x v="0"/>
    <x v="115"/>
    <d v="1899-12-30T16:00:00"/>
    <n v="48"/>
    <s v="mai"/>
    <n v="16"/>
  </r>
  <r>
    <x v="0"/>
    <x v="115"/>
    <d v="1899-12-30T17:00:00"/>
    <n v="40"/>
    <s v="mai"/>
    <n v="17"/>
  </r>
  <r>
    <x v="0"/>
    <x v="115"/>
    <d v="1899-12-30T18:00:00"/>
    <n v="25"/>
    <s v="mai"/>
    <n v="18"/>
  </r>
  <r>
    <x v="0"/>
    <x v="115"/>
    <d v="1899-12-30T19:00:00"/>
    <n v="16"/>
    <s v="mai"/>
    <n v="19"/>
  </r>
  <r>
    <x v="0"/>
    <x v="115"/>
    <d v="1899-12-30T20:00:00"/>
    <n v="12"/>
    <s v="mai"/>
    <n v="20"/>
  </r>
  <r>
    <x v="0"/>
    <x v="115"/>
    <d v="1899-12-30T21:00:00"/>
    <n v="9"/>
    <s v="mai"/>
    <n v="21"/>
  </r>
  <r>
    <x v="0"/>
    <x v="115"/>
    <d v="1899-12-30T22:00:00"/>
    <n v="6"/>
    <s v="mai"/>
    <n v="22"/>
  </r>
  <r>
    <x v="0"/>
    <x v="115"/>
    <d v="1899-12-30T23:00:00"/>
    <n v="6"/>
    <s v="mai"/>
    <n v="23"/>
  </r>
  <r>
    <x v="0"/>
    <x v="116"/>
    <d v="1899-12-30T00:00:00"/>
    <n v="4"/>
    <s v="mai"/>
    <n v="24"/>
  </r>
  <r>
    <x v="0"/>
    <x v="116"/>
    <d v="1899-12-30T01:00:00"/>
    <n v="2"/>
    <s v="mai"/>
    <n v="1"/>
  </r>
  <r>
    <x v="0"/>
    <x v="116"/>
    <d v="1899-12-30T02:00:00"/>
    <n v="1"/>
    <s v="mai"/>
    <n v="2"/>
  </r>
  <r>
    <x v="0"/>
    <x v="116"/>
    <d v="1899-12-30T03:00:00"/>
    <n v="1"/>
    <s v="mai"/>
    <n v="3"/>
  </r>
  <r>
    <x v="0"/>
    <x v="116"/>
    <d v="1899-12-30T04:00:00"/>
    <n v="0"/>
    <s v="mai"/>
    <n v="4"/>
  </r>
  <r>
    <x v="0"/>
    <x v="116"/>
    <d v="1899-12-30T05:00:00"/>
    <n v="3"/>
    <s v="mai"/>
    <e v="#N/A"/>
  </r>
  <r>
    <x v="0"/>
    <x v="116"/>
    <d v="1899-12-30T06:00:00"/>
    <n v="2"/>
    <s v="mai"/>
    <n v="6"/>
  </r>
  <r>
    <x v="0"/>
    <x v="116"/>
    <d v="1899-12-30T07:00:00"/>
    <n v="12"/>
    <s v="mai"/>
    <n v="7"/>
  </r>
  <r>
    <x v="0"/>
    <x v="116"/>
    <d v="1899-12-30T08:00:00"/>
    <n v="38"/>
    <s v="mai"/>
    <n v="8"/>
  </r>
  <r>
    <x v="0"/>
    <x v="116"/>
    <d v="1899-12-30T09:00:00"/>
    <n v="49"/>
    <s v="mai"/>
    <n v="9"/>
  </r>
  <r>
    <x v="0"/>
    <x v="116"/>
    <d v="1899-12-30T10:00:00"/>
    <n v="51"/>
    <s v="mai"/>
    <n v="10"/>
  </r>
  <r>
    <x v="0"/>
    <x v="116"/>
    <d v="1899-12-30T11:00:00"/>
    <n v="53"/>
    <s v="mai"/>
    <n v="11"/>
  </r>
  <r>
    <x v="0"/>
    <x v="116"/>
    <d v="1899-12-30T12:00:00"/>
    <n v="54"/>
    <s v="mai"/>
    <n v="12"/>
  </r>
  <r>
    <x v="0"/>
    <x v="116"/>
    <d v="1899-12-30T13:00:00"/>
    <n v="49"/>
    <s v="mai"/>
    <n v="13"/>
  </r>
  <r>
    <x v="0"/>
    <x v="116"/>
    <d v="1899-12-30T14:00:00"/>
    <n v="52"/>
    <s v="mai"/>
    <n v="14"/>
  </r>
  <r>
    <x v="0"/>
    <x v="116"/>
    <d v="1899-12-30T15:00:00"/>
    <n v="40"/>
    <s v="mai"/>
    <n v="15"/>
  </r>
  <r>
    <x v="0"/>
    <x v="116"/>
    <d v="1899-12-30T16:00:00"/>
    <n v="43"/>
    <s v="mai"/>
    <n v="16"/>
  </r>
  <r>
    <x v="0"/>
    <x v="116"/>
    <d v="1899-12-30T17:00:00"/>
    <n v="43"/>
    <s v="mai"/>
    <n v="17"/>
  </r>
  <r>
    <x v="0"/>
    <x v="116"/>
    <d v="1899-12-30T18:00:00"/>
    <n v="24"/>
    <s v="mai"/>
    <n v="18"/>
  </r>
  <r>
    <x v="0"/>
    <x v="116"/>
    <d v="1899-12-30T19:00:00"/>
    <n v="19"/>
    <s v="mai"/>
    <n v="19"/>
  </r>
  <r>
    <x v="0"/>
    <x v="116"/>
    <d v="1899-12-30T20:00:00"/>
    <n v="13"/>
    <s v="mai"/>
    <n v="20"/>
  </r>
  <r>
    <x v="0"/>
    <x v="116"/>
    <d v="1899-12-30T21:00:00"/>
    <n v="12"/>
    <s v="mai"/>
    <n v="21"/>
  </r>
  <r>
    <x v="0"/>
    <x v="116"/>
    <d v="1899-12-30T22:00:00"/>
    <n v="8"/>
    <s v="mai"/>
    <n v="22"/>
  </r>
  <r>
    <x v="0"/>
    <x v="116"/>
    <d v="1899-12-30T23:00:00"/>
    <n v="4"/>
    <s v="mai"/>
    <n v="23"/>
  </r>
  <r>
    <x v="0"/>
    <x v="117"/>
    <d v="1899-12-30T00:00:00"/>
    <n v="2"/>
    <s v="mai"/>
    <n v="24"/>
  </r>
  <r>
    <x v="0"/>
    <x v="117"/>
    <d v="1899-12-30T01:00:00"/>
    <n v="0"/>
    <s v="mai"/>
    <n v="1"/>
  </r>
  <r>
    <x v="0"/>
    <x v="117"/>
    <d v="1899-12-30T02:00:00"/>
    <n v="1"/>
    <s v="mai"/>
    <n v="2"/>
  </r>
  <r>
    <x v="0"/>
    <x v="117"/>
    <d v="1899-12-30T03:00:00"/>
    <n v="3"/>
    <s v="mai"/>
    <n v="3"/>
  </r>
  <r>
    <x v="0"/>
    <x v="117"/>
    <d v="1899-12-30T04:00:00"/>
    <n v="0"/>
    <s v="mai"/>
    <n v="4"/>
  </r>
  <r>
    <x v="0"/>
    <x v="117"/>
    <d v="1899-12-30T05:00:00"/>
    <n v="3"/>
    <s v="mai"/>
    <e v="#N/A"/>
  </r>
  <r>
    <x v="0"/>
    <x v="117"/>
    <d v="1899-12-30T06:00:00"/>
    <n v="5"/>
    <s v="mai"/>
    <n v="6"/>
  </r>
  <r>
    <x v="0"/>
    <x v="117"/>
    <d v="1899-12-30T07:00:00"/>
    <n v="10"/>
    <s v="mai"/>
    <n v="7"/>
  </r>
  <r>
    <x v="0"/>
    <x v="117"/>
    <d v="1899-12-30T08:00:00"/>
    <n v="38"/>
    <s v="mai"/>
    <n v="8"/>
  </r>
  <r>
    <x v="0"/>
    <x v="117"/>
    <d v="1899-12-30T09:00:00"/>
    <n v="53"/>
    <s v="mai"/>
    <n v="9"/>
  </r>
  <r>
    <x v="0"/>
    <x v="117"/>
    <d v="1899-12-30T10:00:00"/>
    <n v="49"/>
    <s v="mai"/>
    <n v="10"/>
  </r>
  <r>
    <x v="0"/>
    <x v="117"/>
    <d v="1899-12-30T11:00:00"/>
    <n v="54"/>
    <s v="mai"/>
    <n v="11"/>
  </r>
  <r>
    <x v="0"/>
    <x v="117"/>
    <d v="1899-12-30T12:00:00"/>
    <n v="46"/>
    <s v="mai"/>
    <n v="12"/>
  </r>
  <r>
    <x v="0"/>
    <x v="117"/>
    <d v="1899-12-30T13:00:00"/>
    <n v="53"/>
    <s v="mai"/>
    <n v="13"/>
  </r>
  <r>
    <x v="0"/>
    <x v="117"/>
    <d v="1899-12-30T14:00:00"/>
    <n v="47"/>
    <s v="mai"/>
    <n v="14"/>
  </r>
  <r>
    <x v="0"/>
    <x v="117"/>
    <d v="1899-12-30T15:00:00"/>
    <n v="51"/>
    <s v="mai"/>
    <n v="15"/>
  </r>
  <r>
    <x v="0"/>
    <x v="117"/>
    <d v="1899-12-30T16:00:00"/>
    <n v="49"/>
    <s v="mai"/>
    <n v="16"/>
  </r>
  <r>
    <x v="0"/>
    <x v="117"/>
    <d v="1899-12-30T17:00:00"/>
    <n v="40"/>
    <s v="mai"/>
    <n v="17"/>
  </r>
  <r>
    <x v="0"/>
    <x v="117"/>
    <d v="1899-12-30T18:00:00"/>
    <n v="28"/>
    <s v="mai"/>
    <n v="18"/>
  </r>
  <r>
    <x v="0"/>
    <x v="117"/>
    <d v="1899-12-30T19:00:00"/>
    <n v="20"/>
    <s v="mai"/>
    <n v="19"/>
  </r>
  <r>
    <x v="0"/>
    <x v="117"/>
    <d v="1899-12-30T20:00:00"/>
    <n v="12"/>
    <s v="mai"/>
    <n v="20"/>
  </r>
  <r>
    <x v="0"/>
    <x v="117"/>
    <d v="1899-12-30T21:00:00"/>
    <n v="7"/>
    <s v="mai"/>
    <n v="21"/>
  </r>
  <r>
    <x v="0"/>
    <x v="117"/>
    <d v="1899-12-30T22:00:00"/>
    <n v="6"/>
    <s v="mai"/>
    <n v="22"/>
  </r>
  <r>
    <x v="0"/>
    <x v="117"/>
    <d v="1899-12-30T23:00:00"/>
    <n v="5"/>
    <s v="mai"/>
    <n v="23"/>
  </r>
  <r>
    <x v="0"/>
    <x v="118"/>
    <d v="1899-12-30T00:00:00"/>
    <n v="5"/>
    <s v="mai"/>
    <n v="24"/>
  </r>
  <r>
    <x v="0"/>
    <x v="118"/>
    <d v="1899-12-30T01:00:00"/>
    <n v="3"/>
    <s v="mai"/>
    <n v="1"/>
  </r>
  <r>
    <x v="0"/>
    <x v="118"/>
    <d v="1899-12-30T02:00:00"/>
    <n v="1"/>
    <s v="mai"/>
    <n v="2"/>
  </r>
  <r>
    <x v="0"/>
    <x v="118"/>
    <d v="1899-12-30T03:00:00"/>
    <n v="2"/>
    <s v="mai"/>
    <n v="3"/>
  </r>
  <r>
    <x v="0"/>
    <x v="118"/>
    <d v="1899-12-30T04:00:00"/>
    <n v="1"/>
    <s v="mai"/>
    <n v="4"/>
  </r>
  <r>
    <x v="0"/>
    <x v="118"/>
    <d v="1899-12-30T05:00:00"/>
    <n v="2"/>
    <s v="mai"/>
    <e v="#N/A"/>
  </r>
  <r>
    <x v="0"/>
    <x v="118"/>
    <d v="1899-12-30T06:00:00"/>
    <n v="3"/>
    <s v="mai"/>
    <n v="6"/>
  </r>
  <r>
    <x v="0"/>
    <x v="118"/>
    <d v="1899-12-30T07:00:00"/>
    <n v="8"/>
    <s v="mai"/>
    <n v="7"/>
  </r>
  <r>
    <x v="0"/>
    <x v="118"/>
    <d v="1899-12-30T08:00:00"/>
    <n v="15"/>
    <s v="mai"/>
    <n v="8"/>
  </r>
  <r>
    <x v="0"/>
    <x v="118"/>
    <d v="1899-12-30T09:00:00"/>
    <n v="34"/>
    <s v="mai"/>
    <n v="9"/>
  </r>
  <r>
    <x v="0"/>
    <x v="118"/>
    <d v="1899-12-30T10:00:00"/>
    <n v="41"/>
    <s v="mai"/>
    <n v="10"/>
  </r>
  <r>
    <x v="0"/>
    <x v="118"/>
    <d v="1899-12-30T11:00:00"/>
    <n v="42"/>
    <s v="mai"/>
    <n v="11"/>
  </r>
  <r>
    <x v="0"/>
    <x v="118"/>
    <d v="1899-12-30T12:00:00"/>
    <n v="44"/>
    <s v="mai"/>
    <n v="12"/>
  </r>
  <r>
    <x v="0"/>
    <x v="118"/>
    <d v="1899-12-30T13:00:00"/>
    <n v="44"/>
    <s v="mai"/>
    <n v="13"/>
  </r>
  <r>
    <x v="0"/>
    <x v="118"/>
    <d v="1899-12-30T14:00:00"/>
    <n v="40"/>
    <s v="mai"/>
    <n v="14"/>
  </r>
  <r>
    <x v="0"/>
    <x v="118"/>
    <d v="1899-12-30T15:00:00"/>
    <n v="34"/>
    <s v="mai"/>
    <n v="15"/>
  </r>
  <r>
    <x v="0"/>
    <x v="118"/>
    <d v="1899-12-30T16:00:00"/>
    <n v="28"/>
    <s v="mai"/>
    <n v="16"/>
  </r>
  <r>
    <x v="0"/>
    <x v="118"/>
    <d v="1899-12-30T17:00:00"/>
    <n v="22"/>
    <s v="mai"/>
    <n v="17"/>
  </r>
  <r>
    <x v="0"/>
    <x v="118"/>
    <d v="1899-12-30T18:00:00"/>
    <n v="18"/>
    <s v="mai"/>
    <n v="18"/>
  </r>
  <r>
    <x v="0"/>
    <x v="118"/>
    <d v="1899-12-30T19:00:00"/>
    <n v="17"/>
    <s v="mai"/>
    <n v="19"/>
  </r>
  <r>
    <x v="0"/>
    <x v="118"/>
    <d v="1899-12-30T20:00:00"/>
    <n v="17"/>
    <s v="mai"/>
    <n v="20"/>
  </r>
  <r>
    <x v="0"/>
    <x v="118"/>
    <d v="1899-12-30T21:00:00"/>
    <n v="8"/>
    <s v="mai"/>
    <n v="21"/>
  </r>
  <r>
    <x v="0"/>
    <x v="118"/>
    <d v="1899-12-30T22:00:00"/>
    <n v="6"/>
    <s v="mai"/>
    <n v="22"/>
  </r>
  <r>
    <x v="0"/>
    <x v="118"/>
    <d v="1899-12-30T23:00:00"/>
    <n v="4"/>
    <s v="mai"/>
    <n v="23"/>
  </r>
  <r>
    <x v="0"/>
    <x v="119"/>
    <d v="1899-12-30T00:00:00"/>
    <n v="2"/>
    <s v="mai"/>
    <n v="24"/>
  </r>
  <r>
    <x v="0"/>
    <x v="119"/>
    <d v="1899-12-30T01:00:00"/>
    <n v="3"/>
    <s v="mai"/>
    <n v="1"/>
  </r>
  <r>
    <x v="0"/>
    <x v="119"/>
    <d v="1899-12-30T02:00:00"/>
    <n v="1"/>
    <s v="mai"/>
    <n v="2"/>
  </r>
  <r>
    <x v="0"/>
    <x v="119"/>
    <d v="1899-12-30T03:00:00"/>
    <n v="0"/>
    <s v="mai"/>
    <n v="3"/>
  </r>
  <r>
    <x v="0"/>
    <x v="119"/>
    <d v="1899-12-30T04:00:00"/>
    <n v="1"/>
    <s v="mai"/>
    <n v="4"/>
  </r>
  <r>
    <x v="0"/>
    <x v="119"/>
    <d v="1899-12-30T05:00:00"/>
    <n v="0"/>
    <s v="mai"/>
    <e v="#N/A"/>
  </r>
  <r>
    <x v="0"/>
    <x v="119"/>
    <d v="1899-12-30T06:00:00"/>
    <n v="0"/>
    <s v="mai"/>
    <n v="6"/>
  </r>
  <r>
    <x v="0"/>
    <x v="119"/>
    <d v="1899-12-30T07:00:00"/>
    <n v="5"/>
    <s v="mai"/>
    <n v="7"/>
  </r>
  <r>
    <x v="0"/>
    <x v="119"/>
    <d v="1899-12-30T08:00:00"/>
    <n v="10"/>
    <s v="mai"/>
    <n v="8"/>
  </r>
  <r>
    <x v="0"/>
    <x v="119"/>
    <d v="1899-12-30T09:00:00"/>
    <n v="15"/>
    <s v="mai"/>
    <n v="9"/>
  </r>
  <r>
    <x v="0"/>
    <x v="119"/>
    <d v="1899-12-30T10:00:00"/>
    <n v="24"/>
    <s v="mai"/>
    <n v="10"/>
  </r>
  <r>
    <x v="0"/>
    <x v="119"/>
    <d v="1899-12-30T11:00:00"/>
    <n v="29"/>
    <s v="mai"/>
    <n v="11"/>
  </r>
  <r>
    <x v="0"/>
    <x v="119"/>
    <d v="1899-12-30T12:00:00"/>
    <n v="23"/>
    <s v="mai"/>
    <n v="12"/>
  </r>
  <r>
    <x v="0"/>
    <x v="119"/>
    <d v="1899-12-30T13:00:00"/>
    <n v="27"/>
    <s v="mai"/>
    <n v="13"/>
  </r>
  <r>
    <x v="0"/>
    <x v="119"/>
    <d v="1899-12-30T14:00:00"/>
    <n v="26"/>
    <s v="mai"/>
    <n v="14"/>
  </r>
  <r>
    <x v="0"/>
    <x v="119"/>
    <d v="1899-12-30T15:00:00"/>
    <n v="26"/>
    <s v="mai"/>
    <n v="15"/>
  </r>
  <r>
    <x v="0"/>
    <x v="119"/>
    <d v="1899-12-30T16:00:00"/>
    <n v="23"/>
    <s v="mai"/>
    <n v="16"/>
  </r>
  <r>
    <x v="0"/>
    <x v="119"/>
    <d v="1899-12-30T17:00:00"/>
    <n v="15"/>
    <s v="mai"/>
    <n v="17"/>
  </r>
  <r>
    <x v="0"/>
    <x v="119"/>
    <d v="1899-12-30T18:00:00"/>
    <n v="19"/>
    <s v="mai"/>
    <n v="18"/>
  </r>
  <r>
    <x v="0"/>
    <x v="119"/>
    <d v="1899-12-30T19:00:00"/>
    <n v="12"/>
    <s v="mai"/>
    <n v="19"/>
  </r>
  <r>
    <x v="0"/>
    <x v="119"/>
    <d v="1899-12-30T20:00:00"/>
    <n v="12"/>
    <s v="mai"/>
    <n v="20"/>
  </r>
  <r>
    <x v="0"/>
    <x v="119"/>
    <d v="1899-12-30T21:00:00"/>
    <n v="9"/>
    <s v="mai"/>
    <n v="21"/>
  </r>
  <r>
    <x v="0"/>
    <x v="119"/>
    <d v="1899-12-30T22:00:00"/>
    <n v="3"/>
    <s v="mai"/>
    <n v="22"/>
  </r>
  <r>
    <x v="0"/>
    <x v="119"/>
    <d v="1899-12-30T23:00:00"/>
    <n v="3"/>
    <s v="mai"/>
    <n v="23"/>
  </r>
  <r>
    <x v="1"/>
    <x v="0"/>
    <d v="1899-12-30T06:00:00"/>
    <n v="0"/>
    <s v="février"/>
    <n v="6"/>
  </r>
  <r>
    <x v="1"/>
    <x v="0"/>
    <d v="1899-12-30T07:00:00"/>
    <n v="2"/>
    <s v="février"/>
    <n v="7"/>
  </r>
  <r>
    <x v="1"/>
    <x v="0"/>
    <d v="1899-12-30T08:00:00"/>
    <n v="2"/>
    <s v="février"/>
    <n v="8"/>
  </r>
  <r>
    <x v="1"/>
    <x v="0"/>
    <d v="1899-12-30T09:00:00"/>
    <n v="3"/>
    <s v="février"/>
    <n v="9"/>
  </r>
  <r>
    <x v="1"/>
    <x v="0"/>
    <d v="1899-12-30T10:00:00"/>
    <n v="5"/>
    <s v="février"/>
    <n v="10"/>
  </r>
  <r>
    <x v="1"/>
    <x v="0"/>
    <d v="1899-12-30T11:00:00"/>
    <n v="4"/>
    <s v="février"/>
    <n v="11"/>
  </r>
  <r>
    <x v="1"/>
    <x v="0"/>
    <d v="1899-12-30T12:00:00"/>
    <n v="4"/>
    <s v="février"/>
    <n v="12"/>
  </r>
  <r>
    <x v="1"/>
    <x v="0"/>
    <d v="1899-12-30T13:00:00"/>
    <n v="8"/>
    <s v="février"/>
    <n v="13"/>
  </r>
  <r>
    <x v="1"/>
    <x v="0"/>
    <d v="1899-12-30T14:00:00"/>
    <n v="4"/>
    <s v="février"/>
    <n v="14"/>
  </r>
  <r>
    <x v="1"/>
    <x v="0"/>
    <d v="1899-12-30T15:00:00"/>
    <n v="6"/>
    <s v="février"/>
    <n v="15"/>
  </r>
  <r>
    <x v="1"/>
    <x v="0"/>
    <d v="1899-12-30T16:00:00"/>
    <n v="6"/>
    <s v="février"/>
    <n v="16"/>
  </r>
  <r>
    <x v="1"/>
    <x v="0"/>
    <d v="1899-12-30T17:00:00"/>
    <n v="4"/>
    <s v="février"/>
    <n v="17"/>
  </r>
  <r>
    <x v="1"/>
    <x v="0"/>
    <d v="1899-12-30T18:00:00"/>
    <n v="6"/>
    <s v="février"/>
    <n v="18"/>
  </r>
  <r>
    <x v="1"/>
    <x v="0"/>
    <d v="1899-12-30T19:00:00"/>
    <n v="3"/>
    <s v="février"/>
    <n v="19"/>
  </r>
  <r>
    <x v="1"/>
    <x v="0"/>
    <d v="1899-12-30T20:00:00"/>
    <n v="2"/>
    <s v="février"/>
    <n v="20"/>
  </r>
  <r>
    <x v="1"/>
    <x v="0"/>
    <d v="1899-12-30T21:00:00"/>
    <n v="1"/>
    <s v="février"/>
    <n v="21"/>
  </r>
  <r>
    <x v="1"/>
    <x v="0"/>
    <d v="1899-12-30T22:00:00"/>
    <n v="2"/>
    <s v="février"/>
    <n v="22"/>
  </r>
  <r>
    <x v="1"/>
    <x v="0"/>
    <d v="1899-12-30T23:00:00"/>
    <n v="1"/>
    <s v="février"/>
    <n v="23"/>
  </r>
  <r>
    <x v="1"/>
    <x v="0"/>
    <d v="1899-12-30T06:00:00"/>
    <n v="1"/>
    <s v="février"/>
    <n v="6"/>
  </r>
  <r>
    <x v="1"/>
    <x v="0"/>
    <d v="1899-12-30T07:00:00"/>
    <n v="2"/>
    <s v="février"/>
    <n v="7"/>
  </r>
  <r>
    <x v="1"/>
    <x v="0"/>
    <d v="1899-12-30T08:00:00"/>
    <n v="6"/>
    <s v="février"/>
    <n v="8"/>
  </r>
  <r>
    <x v="1"/>
    <x v="0"/>
    <d v="1899-12-30T09:00:00"/>
    <n v="4"/>
    <s v="février"/>
    <n v="9"/>
  </r>
  <r>
    <x v="1"/>
    <x v="0"/>
    <d v="1899-12-30T10:00:00"/>
    <n v="8"/>
    <s v="février"/>
    <n v="10"/>
  </r>
  <r>
    <x v="1"/>
    <x v="0"/>
    <d v="1899-12-30T11:00:00"/>
    <n v="7"/>
    <s v="février"/>
    <n v="11"/>
  </r>
  <r>
    <x v="1"/>
    <x v="0"/>
    <d v="1899-12-30T12:00:00"/>
    <n v="7"/>
    <s v="février"/>
    <n v="12"/>
  </r>
  <r>
    <x v="1"/>
    <x v="0"/>
    <d v="1899-12-30T13:00:00"/>
    <n v="6"/>
    <s v="février"/>
    <n v="13"/>
  </r>
  <r>
    <x v="1"/>
    <x v="0"/>
    <d v="1899-12-30T14:00:00"/>
    <n v="7"/>
    <s v="février"/>
    <n v="14"/>
  </r>
  <r>
    <x v="1"/>
    <x v="0"/>
    <d v="1899-12-30T15:00:00"/>
    <n v="7"/>
    <s v="février"/>
    <n v="15"/>
  </r>
  <r>
    <x v="1"/>
    <x v="0"/>
    <d v="1899-12-30T16:00:00"/>
    <n v="4"/>
    <s v="février"/>
    <n v="16"/>
  </r>
  <r>
    <x v="1"/>
    <x v="0"/>
    <d v="1899-12-30T17:00:00"/>
    <n v="7"/>
    <s v="février"/>
    <n v="17"/>
  </r>
  <r>
    <x v="1"/>
    <x v="0"/>
    <d v="1899-12-30T18:00:00"/>
    <n v="9"/>
    <s v="février"/>
    <n v="18"/>
  </r>
  <r>
    <x v="1"/>
    <x v="0"/>
    <d v="1899-12-30T19:00:00"/>
    <n v="4"/>
    <s v="février"/>
    <n v="19"/>
  </r>
  <r>
    <x v="1"/>
    <x v="0"/>
    <d v="1899-12-30T20:00:00"/>
    <n v="6"/>
    <s v="février"/>
    <n v="20"/>
  </r>
  <r>
    <x v="1"/>
    <x v="0"/>
    <d v="1899-12-30T21:00:00"/>
    <n v="3"/>
    <s v="février"/>
    <n v="21"/>
  </r>
  <r>
    <x v="1"/>
    <x v="0"/>
    <d v="1899-12-30T22:00:00"/>
    <n v="3"/>
    <s v="février"/>
    <n v="22"/>
  </r>
  <r>
    <x v="1"/>
    <x v="0"/>
    <d v="1899-12-30T23:00:00"/>
    <n v="3"/>
    <s v="février"/>
    <n v="23"/>
  </r>
  <r>
    <x v="1"/>
    <x v="1"/>
    <d v="1899-12-30T06:00:00"/>
    <n v="2"/>
    <s v="février"/>
    <n v="6"/>
  </r>
  <r>
    <x v="1"/>
    <x v="1"/>
    <d v="1899-12-30T07:00:00"/>
    <n v="4"/>
    <s v="février"/>
    <n v="7"/>
  </r>
  <r>
    <x v="1"/>
    <x v="1"/>
    <d v="1899-12-30T08:00:00"/>
    <n v="9"/>
    <s v="février"/>
    <n v="8"/>
  </r>
  <r>
    <x v="1"/>
    <x v="1"/>
    <d v="1899-12-30T09:00:00"/>
    <n v="18"/>
    <s v="février"/>
    <n v="9"/>
  </r>
  <r>
    <x v="1"/>
    <x v="1"/>
    <d v="1899-12-30T10:00:00"/>
    <n v="12"/>
    <s v="février"/>
    <n v="10"/>
  </r>
  <r>
    <x v="1"/>
    <x v="1"/>
    <d v="1899-12-30T11:00:00"/>
    <n v="14"/>
    <s v="février"/>
    <n v="11"/>
  </r>
  <r>
    <x v="1"/>
    <x v="1"/>
    <d v="1899-12-30T12:00:00"/>
    <n v="11"/>
    <s v="février"/>
    <n v="12"/>
  </r>
  <r>
    <x v="1"/>
    <x v="1"/>
    <d v="1899-12-30T13:00:00"/>
    <n v="10"/>
    <s v="février"/>
    <n v="13"/>
  </r>
  <r>
    <x v="1"/>
    <x v="1"/>
    <d v="1899-12-30T14:00:00"/>
    <n v="13"/>
    <s v="février"/>
    <n v="14"/>
  </r>
  <r>
    <x v="1"/>
    <x v="1"/>
    <d v="1899-12-30T15:00:00"/>
    <n v="10"/>
    <s v="février"/>
    <n v="15"/>
  </r>
  <r>
    <x v="1"/>
    <x v="1"/>
    <d v="1899-12-30T16:00:00"/>
    <n v="11"/>
    <s v="février"/>
    <n v="16"/>
  </r>
  <r>
    <x v="1"/>
    <x v="1"/>
    <d v="1899-12-30T17:00:00"/>
    <n v="5"/>
    <s v="février"/>
    <n v="17"/>
  </r>
  <r>
    <x v="1"/>
    <x v="1"/>
    <d v="1899-12-30T18:00:00"/>
    <n v="9"/>
    <s v="février"/>
    <n v="18"/>
  </r>
  <r>
    <x v="1"/>
    <x v="1"/>
    <d v="1899-12-30T19:00:00"/>
    <n v="3"/>
    <s v="février"/>
    <n v="19"/>
  </r>
  <r>
    <x v="1"/>
    <x v="1"/>
    <d v="1899-12-30T20:00:00"/>
    <n v="0"/>
    <s v="février"/>
    <n v="20"/>
  </r>
  <r>
    <x v="1"/>
    <x v="1"/>
    <d v="1899-12-30T21:00:00"/>
    <n v="1"/>
    <s v="février"/>
    <n v="21"/>
  </r>
  <r>
    <x v="1"/>
    <x v="1"/>
    <d v="1899-12-30T22:00:00"/>
    <n v="1"/>
    <s v="février"/>
    <n v="22"/>
  </r>
  <r>
    <x v="1"/>
    <x v="1"/>
    <d v="1899-12-30T23:00:00"/>
    <n v="0"/>
    <s v="février"/>
    <n v="23"/>
  </r>
  <r>
    <x v="1"/>
    <x v="1"/>
    <d v="1899-12-30T06:00:00"/>
    <n v="3"/>
    <s v="février"/>
    <n v="6"/>
  </r>
  <r>
    <x v="1"/>
    <x v="1"/>
    <d v="1899-12-30T07:00:00"/>
    <n v="7"/>
    <s v="février"/>
    <n v="7"/>
  </r>
  <r>
    <x v="1"/>
    <x v="1"/>
    <d v="1899-12-30T08:00:00"/>
    <n v="18"/>
    <s v="février"/>
    <n v="8"/>
  </r>
  <r>
    <x v="1"/>
    <x v="1"/>
    <d v="1899-12-30T09:00:00"/>
    <n v="30"/>
    <s v="février"/>
    <n v="9"/>
  </r>
  <r>
    <x v="1"/>
    <x v="1"/>
    <d v="1899-12-30T10:00:00"/>
    <n v="29"/>
    <s v="février"/>
    <n v="10"/>
  </r>
  <r>
    <x v="1"/>
    <x v="1"/>
    <d v="1899-12-30T11:00:00"/>
    <n v="23"/>
    <s v="février"/>
    <n v="11"/>
  </r>
  <r>
    <x v="1"/>
    <x v="1"/>
    <d v="1899-12-30T12:00:00"/>
    <n v="18"/>
    <s v="février"/>
    <n v="12"/>
  </r>
  <r>
    <x v="1"/>
    <x v="1"/>
    <d v="1899-12-30T13:00:00"/>
    <n v="18"/>
    <s v="février"/>
    <n v="13"/>
  </r>
  <r>
    <x v="1"/>
    <x v="1"/>
    <d v="1899-12-30T14:00:00"/>
    <n v="21"/>
    <s v="février"/>
    <n v="14"/>
  </r>
  <r>
    <x v="1"/>
    <x v="1"/>
    <d v="1899-12-30T15:00:00"/>
    <n v="20"/>
    <s v="février"/>
    <n v="15"/>
  </r>
  <r>
    <x v="1"/>
    <x v="1"/>
    <d v="1899-12-30T16:00:00"/>
    <n v="18"/>
    <s v="février"/>
    <n v="16"/>
  </r>
  <r>
    <x v="1"/>
    <x v="1"/>
    <d v="1899-12-30T17:00:00"/>
    <n v="13"/>
    <s v="février"/>
    <n v="17"/>
  </r>
  <r>
    <x v="1"/>
    <x v="1"/>
    <d v="1899-12-30T18:00:00"/>
    <n v="11"/>
    <s v="février"/>
    <n v="18"/>
  </r>
  <r>
    <x v="1"/>
    <x v="1"/>
    <d v="1899-12-30T19:00:00"/>
    <n v="5"/>
    <s v="février"/>
    <n v="19"/>
  </r>
  <r>
    <x v="1"/>
    <x v="1"/>
    <d v="1899-12-30T20:00:00"/>
    <n v="4"/>
    <s v="février"/>
    <n v="20"/>
  </r>
  <r>
    <x v="1"/>
    <x v="1"/>
    <d v="1899-12-30T21:00:00"/>
    <n v="2"/>
    <s v="février"/>
    <n v="21"/>
  </r>
  <r>
    <x v="1"/>
    <x v="1"/>
    <d v="1899-12-30T22:00:00"/>
    <n v="2"/>
    <s v="février"/>
    <n v="22"/>
  </r>
  <r>
    <x v="1"/>
    <x v="1"/>
    <d v="1899-12-30T23:00:00"/>
    <n v="1"/>
    <s v="février"/>
    <n v="23"/>
  </r>
  <r>
    <x v="1"/>
    <x v="2"/>
    <d v="1899-12-30T06:00:00"/>
    <n v="1"/>
    <s v="février"/>
    <n v="6"/>
  </r>
  <r>
    <x v="1"/>
    <x v="2"/>
    <d v="1899-12-30T07:00:00"/>
    <n v="4"/>
    <s v="février"/>
    <n v="7"/>
  </r>
  <r>
    <x v="1"/>
    <x v="2"/>
    <d v="1899-12-30T08:00:00"/>
    <n v="6"/>
    <s v="février"/>
    <n v="8"/>
  </r>
  <r>
    <x v="1"/>
    <x v="2"/>
    <d v="1899-12-30T09:00:00"/>
    <n v="14"/>
    <s v="février"/>
    <n v="9"/>
  </r>
  <r>
    <x v="1"/>
    <x v="2"/>
    <d v="1899-12-30T10:00:00"/>
    <n v="8"/>
    <s v="février"/>
    <n v="10"/>
  </r>
  <r>
    <x v="1"/>
    <x v="2"/>
    <d v="1899-12-30T11:00:00"/>
    <n v="10"/>
    <s v="février"/>
    <n v="11"/>
  </r>
  <r>
    <x v="1"/>
    <x v="2"/>
    <d v="1899-12-30T12:00:00"/>
    <n v="8"/>
    <s v="février"/>
    <n v="12"/>
  </r>
  <r>
    <x v="1"/>
    <x v="2"/>
    <d v="1899-12-30T13:00:00"/>
    <n v="7"/>
    <s v="février"/>
    <n v="13"/>
  </r>
  <r>
    <x v="1"/>
    <x v="2"/>
    <d v="1899-12-30T14:00:00"/>
    <n v="11"/>
    <s v="février"/>
    <n v="14"/>
  </r>
  <r>
    <x v="1"/>
    <x v="2"/>
    <d v="1899-12-30T15:00:00"/>
    <n v="10"/>
    <s v="février"/>
    <n v="15"/>
  </r>
  <r>
    <x v="1"/>
    <x v="2"/>
    <d v="1899-12-30T16:00:00"/>
    <n v="8"/>
    <s v="février"/>
    <n v="16"/>
  </r>
  <r>
    <x v="1"/>
    <x v="2"/>
    <d v="1899-12-30T17:00:00"/>
    <n v="5"/>
    <s v="février"/>
    <n v="17"/>
  </r>
  <r>
    <x v="1"/>
    <x v="2"/>
    <d v="1899-12-30T18:00:00"/>
    <n v="8"/>
    <s v="février"/>
    <n v="18"/>
  </r>
  <r>
    <x v="1"/>
    <x v="2"/>
    <d v="1899-12-30T19:00:00"/>
    <n v="3"/>
    <s v="février"/>
    <n v="19"/>
  </r>
  <r>
    <x v="1"/>
    <x v="2"/>
    <d v="1899-12-30T20:00:00"/>
    <n v="4"/>
    <s v="février"/>
    <n v="20"/>
  </r>
  <r>
    <x v="1"/>
    <x v="2"/>
    <d v="1899-12-30T21:00:00"/>
    <n v="1"/>
    <s v="février"/>
    <n v="21"/>
  </r>
  <r>
    <x v="1"/>
    <x v="2"/>
    <d v="1899-12-30T22:00:00"/>
    <n v="1"/>
    <s v="février"/>
    <n v="22"/>
  </r>
  <r>
    <x v="1"/>
    <x v="2"/>
    <d v="1899-12-30T23:00:00"/>
    <n v="2"/>
    <s v="février"/>
    <n v="23"/>
  </r>
  <r>
    <x v="1"/>
    <x v="2"/>
    <d v="1899-12-30T06:00:00"/>
    <n v="1"/>
    <s v="février"/>
    <n v="6"/>
  </r>
  <r>
    <x v="1"/>
    <x v="2"/>
    <d v="1899-12-30T07:00:00"/>
    <n v="9"/>
    <s v="février"/>
    <n v="7"/>
  </r>
  <r>
    <x v="1"/>
    <x v="2"/>
    <d v="1899-12-30T08:00:00"/>
    <n v="16"/>
    <s v="février"/>
    <n v="8"/>
  </r>
  <r>
    <x v="1"/>
    <x v="2"/>
    <d v="1899-12-30T09:00:00"/>
    <n v="23"/>
    <s v="février"/>
    <n v="9"/>
  </r>
  <r>
    <x v="1"/>
    <x v="2"/>
    <d v="1899-12-30T10:00:00"/>
    <n v="26"/>
    <s v="février"/>
    <n v="10"/>
  </r>
  <r>
    <x v="1"/>
    <x v="2"/>
    <d v="1899-12-30T11:00:00"/>
    <n v="23"/>
    <s v="février"/>
    <n v="11"/>
  </r>
  <r>
    <x v="1"/>
    <x v="2"/>
    <d v="1899-12-30T12:00:00"/>
    <n v="13"/>
    <s v="février"/>
    <n v="12"/>
  </r>
  <r>
    <x v="1"/>
    <x v="2"/>
    <d v="1899-12-30T13:00:00"/>
    <n v="15"/>
    <s v="février"/>
    <n v="13"/>
  </r>
  <r>
    <x v="1"/>
    <x v="2"/>
    <d v="1899-12-30T14:00:00"/>
    <n v="14"/>
    <s v="février"/>
    <n v="14"/>
  </r>
  <r>
    <x v="1"/>
    <x v="2"/>
    <d v="1899-12-30T15:00:00"/>
    <n v="24"/>
    <s v="février"/>
    <n v="15"/>
  </r>
  <r>
    <x v="1"/>
    <x v="2"/>
    <d v="1899-12-30T16:00:00"/>
    <n v="14"/>
    <s v="février"/>
    <n v="16"/>
  </r>
  <r>
    <x v="1"/>
    <x v="2"/>
    <d v="1899-12-30T17:00:00"/>
    <n v="18"/>
    <s v="février"/>
    <n v="17"/>
  </r>
  <r>
    <x v="1"/>
    <x v="2"/>
    <d v="1899-12-30T18:00:00"/>
    <n v="10"/>
    <s v="février"/>
    <n v="18"/>
  </r>
  <r>
    <x v="1"/>
    <x v="2"/>
    <d v="1899-12-30T19:00:00"/>
    <n v="7"/>
    <s v="février"/>
    <n v="19"/>
  </r>
  <r>
    <x v="1"/>
    <x v="2"/>
    <d v="1899-12-30T20:00:00"/>
    <n v="2"/>
    <s v="février"/>
    <n v="20"/>
  </r>
  <r>
    <x v="1"/>
    <x v="2"/>
    <d v="1899-12-30T21:00:00"/>
    <n v="4"/>
    <s v="février"/>
    <n v="21"/>
  </r>
  <r>
    <x v="1"/>
    <x v="2"/>
    <d v="1899-12-30T22:00:00"/>
    <n v="4"/>
    <s v="février"/>
    <n v="22"/>
  </r>
  <r>
    <x v="1"/>
    <x v="2"/>
    <d v="1899-12-30T23:00:00"/>
    <n v="4"/>
    <s v="février"/>
    <n v="23"/>
  </r>
  <r>
    <x v="1"/>
    <x v="3"/>
    <d v="1899-12-30T06:00:00"/>
    <n v="1"/>
    <s v="février"/>
    <n v="6"/>
  </r>
  <r>
    <x v="1"/>
    <x v="3"/>
    <d v="1899-12-30T07:00:00"/>
    <n v="1"/>
    <s v="février"/>
    <n v="7"/>
  </r>
  <r>
    <x v="1"/>
    <x v="3"/>
    <d v="1899-12-30T08:00:00"/>
    <n v="6"/>
    <s v="février"/>
    <n v="8"/>
  </r>
  <r>
    <x v="1"/>
    <x v="3"/>
    <d v="1899-12-30T09:00:00"/>
    <n v="12"/>
    <s v="février"/>
    <n v="9"/>
  </r>
  <r>
    <x v="1"/>
    <x v="3"/>
    <d v="1899-12-30T10:00:00"/>
    <n v="12"/>
    <s v="février"/>
    <n v="10"/>
  </r>
  <r>
    <x v="1"/>
    <x v="3"/>
    <d v="1899-12-30T11:00:00"/>
    <n v="7"/>
    <s v="février"/>
    <n v="11"/>
  </r>
  <r>
    <x v="1"/>
    <x v="3"/>
    <d v="1899-12-30T12:00:00"/>
    <n v="8"/>
    <s v="février"/>
    <n v="12"/>
  </r>
  <r>
    <x v="1"/>
    <x v="3"/>
    <d v="1899-12-30T13:00:00"/>
    <n v="9"/>
    <s v="février"/>
    <n v="13"/>
  </r>
  <r>
    <x v="1"/>
    <x v="3"/>
    <d v="1899-12-30T14:00:00"/>
    <n v="6"/>
    <s v="février"/>
    <n v="14"/>
  </r>
  <r>
    <x v="1"/>
    <x v="3"/>
    <d v="1899-12-30T15:00:00"/>
    <n v="9"/>
    <s v="février"/>
    <n v="15"/>
  </r>
  <r>
    <x v="1"/>
    <x v="3"/>
    <d v="1899-12-30T16:00:00"/>
    <n v="9"/>
    <s v="février"/>
    <n v="16"/>
  </r>
  <r>
    <x v="1"/>
    <x v="3"/>
    <d v="1899-12-30T17:00:00"/>
    <n v="8"/>
    <s v="février"/>
    <n v="17"/>
  </r>
  <r>
    <x v="1"/>
    <x v="3"/>
    <d v="1899-12-30T18:00:00"/>
    <n v="3"/>
    <s v="février"/>
    <n v="18"/>
  </r>
  <r>
    <x v="1"/>
    <x v="3"/>
    <d v="1899-12-30T19:00:00"/>
    <n v="2"/>
    <s v="février"/>
    <n v="19"/>
  </r>
  <r>
    <x v="1"/>
    <x v="3"/>
    <d v="1899-12-30T20:00:00"/>
    <n v="4"/>
    <s v="février"/>
    <n v="20"/>
  </r>
  <r>
    <x v="1"/>
    <x v="3"/>
    <d v="1899-12-30T21:00:00"/>
    <n v="1"/>
    <s v="février"/>
    <n v="21"/>
  </r>
  <r>
    <x v="1"/>
    <x v="3"/>
    <d v="1899-12-30T22:00:00"/>
    <n v="0"/>
    <s v="février"/>
    <n v="22"/>
  </r>
  <r>
    <x v="1"/>
    <x v="3"/>
    <d v="1899-12-30T23:00:00"/>
    <n v="1"/>
    <s v="février"/>
    <n v="23"/>
  </r>
  <r>
    <x v="1"/>
    <x v="3"/>
    <d v="1899-12-30T06:00:00"/>
    <n v="0"/>
    <s v="février"/>
    <n v="6"/>
  </r>
  <r>
    <x v="1"/>
    <x v="3"/>
    <d v="1899-12-30T07:00:00"/>
    <n v="8"/>
    <s v="février"/>
    <n v="7"/>
  </r>
  <r>
    <x v="1"/>
    <x v="3"/>
    <d v="1899-12-30T08:00:00"/>
    <n v="9"/>
    <s v="février"/>
    <n v="8"/>
  </r>
  <r>
    <x v="1"/>
    <x v="3"/>
    <d v="1899-12-30T09:00:00"/>
    <n v="23"/>
    <s v="février"/>
    <n v="9"/>
  </r>
  <r>
    <x v="1"/>
    <x v="3"/>
    <d v="1899-12-30T10:00:00"/>
    <n v="24"/>
    <s v="février"/>
    <n v="10"/>
  </r>
  <r>
    <x v="1"/>
    <x v="3"/>
    <d v="1899-12-30T11:00:00"/>
    <n v="20"/>
    <s v="février"/>
    <n v="11"/>
  </r>
  <r>
    <x v="1"/>
    <x v="3"/>
    <d v="1899-12-30T12:00:00"/>
    <n v="13"/>
    <s v="février"/>
    <n v="12"/>
  </r>
  <r>
    <x v="1"/>
    <x v="3"/>
    <d v="1899-12-30T13:00:00"/>
    <n v="18"/>
    <s v="février"/>
    <n v="13"/>
  </r>
  <r>
    <x v="1"/>
    <x v="3"/>
    <d v="1899-12-30T14:00:00"/>
    <n v="23"/>
    <s v="février"/>
    <n v="14"/>
  </r>
  <r>
    <x v="1"/>
    <x v="3"/>
    <d v="1899-12-30T15:00:00"/>
    <n v="15"/>
    <s v="février"/>
    <n v="15"/>
  </r>
  <r>
    <x v="1"/>
    <x v="3"/>
    <d v="1899-12-30T16:00:00"/>
    <n v="16"/>
    <s v="février"/>
    <n v="16"/>
  </r>
  <r>
    <x v="1"/>
    <x v="3"/>
    <d v="1899-12-30T17:00:00"/>
    <n v="13"/>
    <s v="février"/>
    <n v="17"/>
  </r>
  <r>
    <x v="1"/>
    <x v="3"/>
    <d v="1899-12-30T18:00:00"/>
    <n v="9"/>
    <s v="février"/>
    <n v="18"/>
  </r>
  <r>
    <x v="1"/>
    <x v="3"/>
    <d v="1899-12-30T19:00:00"/>
    <n v="7"/>
    <s v="février"/>
    <n v="19"/>
  </r>
  <r>
    <x v="1"/>
    <x v="3"/>
    <d v="1899-12-30T20:00:00"/>
    <n v="4"/>
    <s v="février"/>
    <n v="20"/>
  </r>
  <r>
    <x v="1"/>
    <x v="3"/>
    <d v="1899-12-30T21:00:00"/>
    <n v="3"/>
    <s v="février"/>
    <n v="21"/>
  </r>
  <r>
    <x v="1"/>
    <x v="3"/>
    <d v="1899-12-30T22:00:00"/>
    <n v="1"/>
    <s v="février"/>
    <n v="22"/>
  </r>
  <r>
    <x v="1"/>
    <x v="3"/>
    <d v="1899-12-30T23:00:00"/>
    <n v="1"/>
    <s v="février"/>
    <n v="23"/>
  </r>
  <r>
    <x v="1"/>
    <x v="4"/>
    <d v="1899-12-30T06:00:00"/>
    <n v="3"/>
    <s v="février"/>
    <n v="6"/>
  </r>
  <r>
    <x v="1"/>
    <x v="4"/>
    <d v="1899-12-30T07:00:00"/>
    <n v="1"/>
    <s v="février"/>
    <n v="7"/>
  </r>
  <r>
    <x v="1"/>
    <x v="4"/>
    <d v="1899-12-30T08:00:00"/>
    <n v="8"/>
    <s v="février"/>
    <n v="8"/>
  </r>
  <r>
    <x v="1"/>
    <x v="4"/>
    <d v="1899-12-30T09:00:00"/>
    <n v="9"/>
    <s v="février"/>
    <n v="9"/>
  </r>
  <r>
    <x v="1"/>
    <x v="4"/>
    <d v="1899-12-30T10:00:00"/>
    <n v="8"/>
    <s v="février"/>
    <n v="10"/>
  </r>
  <r>
    <x v="1"/>
    <x v="4"/>
    <d v="1899-12-30T11:00:00"/>
    <n v="10"/>
    <s v="février"/>
    <n v="11"/>
  </r>
  <r>
    <x v="1"/>
    <x v="4"/>
    <d v="1899-12-30T12:00:00"/>
    <n v="8"/>
    <s v="février"/>
    <n v="12"/>
  </r>
  <r>
    <x v="1"/>
    <x v="4"/>
    <d v="1899-12-30T13:00:00"/>
    <n v="9"/>
    <s v="février"/>
    <n v="13"/>
  </r>
  <r>
    <x v="1"/>
    <x v="4"/>
    <d v="1899-12-30T14:00:00"/>
    <n v="8"/>
    <s v="février"/>
    <n v="14"/>
  </r>
  <r>
    <x v="1"/>
    <x v="4"/>
    <d v="1899-12-30T15:00:00"/>
    <n v="9"/>
    <s v="février"/>
    <n v="15"/>
  </r>
  <r>
    <x v="1"/>
    <x v="4"/>
    <d v="1899-12-30T16:00:00"/>
    <n v="5"/>
    <s v="février"/>
    <n v="16"/>
  </r>
  <r>
    <x v="1"/>
    <x v="4"/>
    <d v="1899-12-30T17:00:00"/>
    <n v="9"/>
    <s v="février"/>
    <n v="17"/>
  </r>
  <r>
    <x v="1"/>
    <x v="4"/>
    <d v="1899-12-30T18:00:00"/>
    <n v="4"/>
    <s v="février"/>
    <n v="18"/>
  </r>
  <r>
    <x v="1"/>
    <x v="4"/>
    <d v="1899-12-30T19:00:00"/>
    <n v="3"/>
    <s v="février"/>
    <n v="19"/>
  </r>
  <r>
    <x v="1"/>
    <x v="4"/>
    <d v="1899-12-30T20:00:00"/>
    <n v="5"/>
    <s v="février"/>
    <n v="20"/>
  </r>
  <r>
    <x v="1"/>
    <x v="4"/>
    <d v="1899-12-30T21:00:00"/>
    <n v="1"/>
    <s v="février"/>
    <n v="21"/>
  </r>
  <r>
    <x v="1"/>
    <x v="4"/>
    <d v="1899-12-30T22:00:00"/>
    <n v="0"/>
    <s v="février"/>
    <n v="22"/>
  </r>
  <r>
    <x v="1"/>
    <x v="4"/>
    <d v="1899-12-30T23:00:00"/>
    <n v="1"/>
    <s v="février"/>
    <n v="23"/>
  </r>
  <r>
    <x v="1"/>
    <x v="4"/>
    <d v="1899-12-30T06:00:00"/>
    <n v="1"/>
    <s v="février"/>
    <n v="6"/>
  </r>
  <r>
    <x v="1"/>
    <x v="4"/>
    <d v="1899-12-30T07:00:00"/>
    <n v="6"/>
    <s v="février"/>
    <n v="7"/>
  </r>
  <r>
    <x v="1"/>
    <x v="4"/>
    <d v="1899-12-30T08:00:00"/>
    <n v="11"/>
    <s v="février"/>
    <n v="8"/>
  </r>
  <r>
    <x v="1"/>
    <x v="4"/>
    <d v="1899-12-30T09:00:00"/>
    <n v="22"/>
    <s v="février"/>
    <n v="9"/>
  </r>
  <r>
    <x v="1"/>
    <x v="4"/>
    <d v="1899-12-30T10:00:00"/>
    <n v="20"/>
    <s v="février"/>
    <n v="10"/>
  </r>
  <r>
    <x v="1"/>
    <x v="4"/>
    <d v="1899-12-30T11:00:00"/>
    <n v="18"/>
    <s v="février"/>
    <n v="11"/>
  </r>
  <r>
    <x v="1"/>
    <x v="4"/>
    <d v="1899-12-30T12:00:00"/>
    <n v="17"/>
    <s v="février"/>
    <n v="12"/>
  </r>
  <r>
    <x v="1"/>
    <x v="4"/>
    <d v="1899-12-30T13:00:00"/>
    <n v="21"/>
    <s v="février"/>
    <n v="13"/>
  </r>
  <r>
    <x v="1"/>
    <x v="4"/>
    <d v="1899-12-30T14:00:00"/>
    <n v="19"/>
    <s v="février"/>
    <n v="14"/>
  </r>
  <r>
    <x v="1"/>
    <x v="4"/>
    <d v="1899-12-30T15:00:00"/>
    <n v="14"/>
    <s v="février"/>
    <n v="15"/>
  </r>
  <r>
    <x v="1"/>
    <x v="4"/>
    <d v="1899-12-30T16:00:00"/>
    <n v="18"/>
    <s v="février"/>
    <n v="16"/>
  </r>
  <r>
    <x v="1"/>
    <x v="4"/>
    <d v="1899-12-30T17:00:00"/>
    <n v="16"/>
    <s v="février"/>
    <n v="17"/>
  </r>
  <r>
    <x v="1"/>
    <x v="4"/>
    <d v="1899-12-30T18:00:00"/>
    <n v="9"/>
    <s v="février"/>
    <n v="18"/>
  </r>
  <r>
    <x v="1"/>
    <x v="4"/>
    <d v="1899-12-30T19:00:00"/>
    <n v="8"/>
    <s v="février"/>
    <n v="19"/>
  </r>
  <r>
    <x v="1"/>
    <x v="4"/>
    <d v="1899-12-30T20:00:00"/>
    <n v="9"/>
    <s v="février"/>
    <n v="20"/>
  </r>
  <r>
    <x v="1"/>
    <x v="4"/>
    <d v="1899-12-30T21:00:00"/>
    <n v="6"/>
    <s v="février"/>
    <n v="21"/>
  </r>
  <r>
    <x v="1"/>
    <x v="4"/>
    <d v="1899-12-30T22:00:00"/>
    <n v="1"/>
    <s v="février"/>
    <n v="22"/>
  </r>
  <r>
    <x v="1"/>
    <x v="4"/>
    <d v="1899-12-30T23:00:00"/>
    <n v="2"/>
    <s v="février"/>
    <n v="23"/>
  </r>
  <r>
    <x v="1"/>
    <x v="5"/>
    <d v="1899-12-30T06:00:00"/>
    <n v="1"/>
    <s v="février"/>
    <n v="6"/>
  </r>
  <r>
    <x v="1"/>
    <x v="5"/>
    <d v="1899-12-30T07:00:00"/>
    <n v="3"/>
    <s v="février"/>
    <n v="7"/>
  </r>
  <r>
    <x v="1"/>
    <x v="5"/>
    <d v="1899-12-30T08:00:00"/>
    <n v="4"/>
    <s v="février"/>
    <n v="8"/>
  </r>
  <r>
    <x v="1"/>
    <x v="5"/>
    <d v="1899-12-30T09:00:00"/>
    <n v="11"/>
    <s v="février"/>
    <n v="9"/>
  </r>
  <r>
    <x v="1"/>
    <x v="5"/>
    <d v="1899-12-30T10:00:00"/>
    <n v="8"/>
    <s v="février"/>
    <n v="10"/>
  </r>
  <r>
    <x v="1"/>
    <x v="5"/>
    <d v="1899-12-30T11:00:00"/>
    <n v="10"/>
    <s v="février"/>
    <n v="11"/>
  </r>
  <r>
    <x v="1"/>
    <x v="5"/>
    <d v="1899-12-30T12:00:00"/>
    <n v="7"/>
    <s v="février"/>
    <n v="12"/>
  </r>
  <r>
    <x v="1"/>
    <x v="5"/>
    <d v="1899-12-30T13:00:00"/>
    <n v="11"/>
    <s v="février"/>
    <n v="13"/>
  </r>
  <r>
    <x v="1"/>
    <x v="5"/>
    <d v="1899-12-30T14:00:00"/>
    <n v="8"/>
    <s v="février"/>
    <n v="14"/>
  </r>
  <r>
    <x v="1"/>
    <x v="5"/>
    <d v="1899-12-30T15:00:00"/>
    <n v="7"/>
    <s v="février"/>
    <n v="15"/>
  </r>
  <r>
    <x v="1"/>
    <x v="5"/>
    <d v="1899-12-30T16:00:00"/>
    <n v="6"/>
    <s v="février"/>
    <n v="16"/>
  </r>
  <r>
    <x v="1"/>
    <x v="5"/>
    <d v="1899-12-30T17:00:00"/>
    <n v="5"/>
    <s v="février"/>
    <n v="17"/>
  </r>
  <r>
    <x v="1"/>
    <x v="5"/>
    <d v="1899-12-30T18:00:00"/>
    <n v="4"/>
    <s v="février"/>
    <n v="18"/>
  </r>
  <r>
    <x v="1"/>
    <x v="5"/>
    <d v="1899-12-30T19:00:00"/>
    <n v="3"/>
    <s v="février"/>
    <n v="19"/>
  </r>
  <r>
    <x v="1"/>
    <x v="5"/>
    <d v="1899-12-30T20:00:00"/>
    <n v="1"/>
    <s v="février"/>
    <n v="20"/>
  </r>
  <r>
    <x v="1"/>
    <x v="5"/>
    <d v="1899-12-30T21:00:00"/>
    <n v="3"/>
    <s v="février"/>
    <n v="21"/>
  </r>
  <r>
    <x v="1"/>
    <x v="5"/>
    <d v="1899-12-30T22:00:00"/>
    <n v="1"/>
    <s v="février"/>
    <n v="22"/>
  </r>
  <r>
    <x v="1"/>
    <x v="5"/>
    <d v="1899-12-30T23:00:00"/>
    <n v="2"/>
    <s v="février"/>
    <n v="23"/>
  </r>
  <r>
    <x v="1"/>
    <x v="5"/>
    <d v="1899-12-30T06:00:00"/>
    <n v="0"/>
    <s v="février"/>
    <n v="6"/>
  </r>
  <r>
    <x v="1"/>
    <x v="5"/>
    <d v="1899-12-30T07:00:00"/>
    <n v="4"/>
    <s v="février"/>
    <n v="7"/>
  </r>
  <r>
    <x v="1"/>
    <x v="5"/>
    <d v="1899-12-30T08:00:00"/>
    <n v="8"/>
    <s v="février"/>
    <n v="8"/>
  </r>
  <r>
    <x v="1"/>
    <x v="5"/>
    <d v="1899-12-30T09:00:00"/>
    <n v="18"/>
    <s v="février"/>
    <n v="9"/>
  </r>
  <r>
    <x v="1"/>
    <x v="5"/>
    <d v="1899-12-30T10:00:00"/>
    <n v="14"/>
    <s v="février"/>
    <n v="10"/>
  </r>
  <r>
    <x v="1"/>
    <x v="5"/>
    <d v="1899-12-30T11:00:00"/>
    <n v="13"/>
    <s v="février"/>
    <n v="11"/>
  </r>
  <r>
    <x v="1"/>
    <x v="5"/>
    <d v="1899-12-30T12:00:00"/>
    <n v="10"/>
    <s v="février"/>
    <n v="12"/>
  </r>
  <r>
    <x v="1"/>
    <x v="5"/>
    <d v="1899-12-30T13:00:00"/>
    <n v="14"/>
    <s v="février"/>
    <n v="13"/>
  </r>
  <r>
    <x v="1"/>
    <x v="5"/>
    <d v="1899-12-30T14:00:00"/>
    <n v="15"/>
    <s v="février"/>
    <n v="14"/>
  </r>
  <r>
    <x v="1"/>
    <x v="5"/>
    <d v="1899-12-30T15:00:00"/>
    <n v="11"/>
    <s v="février"/>
    <n v="15"/>
  </r>
  <r>
    <x v="1"/>
    <x v="5"/>
    <d v="1899-12-30T16:00:00"/>
    <n v="13"/>
    <s v="février"/>
    <n v="16"/>
  </r>
  <r>
    <x v="1"/>
    <x v="5"/>
    <d v="1899-12-30T17:00:00"/>
    <n v="9"/>
    <s v="février"/>
    <n v="17"/>
  </r>
  <r>
    <x v="1"/>
    <x v="5"/>
    <d v="1899-12-30T18:00:00"/>
    <n v="4"/>
    <s v="février"/>
    <n v="18"/>
  </r>
  <r>
    <x v="1"/>
    <x v="5"/>
    <d v="1899-12-30T19:00:00"/>
    <n v="5"/>
    <s v="février"/>
    <n v="19"/>
  </r>
  <r>
    <x v="1"/>
    <x v="5"/>
    <d v="1899-12-30T20:00:00"/>
    <n v="3"/>
    <s v="février"/>
    <n v="20"/>
  </r>
  <r>
    <x v="1"/>
    <x v="5"/>
    <d v="1899-12-30T21:00:00"/>
    <n v="1"/>
    <s v="février"/>
    <n v="21"/>
  </r>
  <r>
    <x v="1"/>
    <x v="5"/>
    <d v="1899-12-30T22:00:00"/>
    <n v="1"/>
    <s v="février"/>
    <n v="22"/>
  </r>
  <r>
    <x v="1"/>
    <x v="5"/>
    <d v="1899-12-30T23:00:00"/>
    <n v="3"/>
    <s v="février"/>
    <n v="23"/>
  </r>
  <r>
    <x v="1"/>
    <x v="6"/>
    <d v="1899-12-30T06:00:00"/>
    <n v="1"/>
    <s v="février"/>
    <n v="6"/>
  </r>
  <r>
    <x v="1"/>
    <x v="6"/>
    <d v="1899-12-30T07:00:00"/>
    <n v="2"/>
    <s v="février"/>
    <n v="7"/>
  </r>
  <r>
    <x v="1"/>
    <x v="6"/>
    <d v="1899-12-30T08:00:00"/>
    <n v="5"/>
    <s v="février"/>
    <n v="8"/>
  </r>
  <r>
    <x v="1"/>
    <x v="6"/>
    <d v="1899-12-30T09:00:00"/>
    <n v="7"/>
    <s v="février"/>
    <n v="9"/>
  </r>
  <r>
    <x v="1"/>
    <x v="6"/>
    <d v="1899-12-30T10:00:00"/>
    <n v="8"/>
    <s v="février"/>
    <n v="10"/>
  </r>
  <r>
    <x v="1"/>
    <x v="6"/>
    <d v="1899-12-30T11:00:00"/>
    <n v="7"/>
    <s v="février"/>
    <n v="11"/>
  </r>
  <r>
    <x v="1"/>
    <x v="6"/>
    <d v="1899-12-30T12:00:00"/>
    <n v="5"/>
    <s v="février"/>
    <n v="12"/>
  </r>
  <r>
    <x v="1"/>
    <x v="6"/>
    <d v="1899-12-30T13:00:00"/>
    <n v="7"/>
    <s v="février"/>
    <n v="13"/>
  </r>
  <r>
    <x v="1"/>
    <x v="6"/>
    <d v="1899-12-30T14:00:00"/>
    <n v="6"/>
    <s v="février"/>
    <n v="14"/>
  </r>
  <r>
    <x v="1"/>
    <x v="6"/>
    <d v="1899-12-30T15:00:00"/>
    <n v="6"/>
    <s v="février"/>
    <n v="15"/>
  </r>
  <r>
    <x v="1"/>
    <x v="6"/>
    <d v="1899-12-30T16:00:00"/>
    <n v="6"/>
    <s v="février"/>
    <n v="16"/>
  </r>
  <r>
    <x v="1"/>
    <x v="6"/>
    <d v="1899-12-30T17:00:00"/>
    <n v="4"/>
    <s v="février"/>
    <n v="17"/>
  </r>
  <r>
    <x v="1"/>
    <x v="6"/>
    <d v="1899-12-30T18:00:00"/>
    <n v="4"/>
    <s v="février"/>
    <n v="18"/>
  </r>
  <r>
    <x v="1"/>
    <x v="6"/>
    <d v="1899-12-30T19:00:00"/>
    <n v="1"/>
    <s v="février"/>
    <n v="19"/>
  </r>
  <r>
    <x v="1"/>
    <x v="6"/>
    <d v="1899-12-30T20:00:00"/>
    <n v="2"/>
    <s v="février"/>
    <n v="20"/>
  </r>
  <r>
    <x v="1"/>
    <x v="6"/>
    <d v="1899-12-30T21:00:00"/>
    <n v="3"/>
    <s v="février"/>
    <n v="21"/>
  </r>
  <r>
    <x v="1"/>
    <x v="6"/>
    <d v="1899-12-30T22:00:00"/>
    <n v="1"/>
    <s v="février"/>
    <n v="22"/>
  </r>
  <r>
    <x v="1"/>
    <x v="6"/>
    <d v="1899-12-30T23:00:00"/>
    <n v="1"/>
    <s v="février"/>
    <n v="23"/>
  </r>
  <r>
    <x v="1"/>
    <x v="6"/>
    <d v="1899-12-30T06:00:00"/>
    <n v="3"/>
    <s v="février"/>
    <n v="6"/>
  </r>
  <r>
    <x v="1"/>
    <x v="6"/>
    <d v="1899-12-30T07:00:00"/>
    <n v="0"/>
    <s v="février"/>
    <n v="7"/>
  </r>
  <r>
    <x v="1"/>
    <x v="6"/>
    <d v="1899-12-30T08:00:00"/>
    <n v="4"/>
    <s v="février"/>
    <n v="8"/>
  </r>
  <r>
    <x v="1"/>
    <x v="6"/>
    <d v="1899-12-30T09:00:00"/>
    <n v="13"/>
    <s v="février"/>
    <n v="9"/>
  </r>
  <r>
    <x v="1"/>
    <x v="6"/>
    <d v="1899-12-30T10:00:00"/>
    <n v="12"/>
    <s v="février"/>
    <n v="10"/>
  </r>
  <r>
    <x v="1"/>
    <x v="6"/>
    <d v="1899-12-30T11:00:00"/>
    <n v="11"/>
    <s v="février"/>
    <n v="11"/>
  </r>
  <r>
    <x v="1"/>
    <x v="6"/>
    <d v="1899-12-30T12:00:00"/>
    <n v="11"/>
    <s v="février"/>
    <n v="12"/>
  </r>
  <r>
    <x v="1"/>
    <x v="6"/>
    <d v="1899-12-30T13:00:00"/>
    <n v="7"/>
    <s v="février"/>
    <n v="13"/>
  </r>
  <r>
    <x v="1"/>
    <x v="6"/>
    <d v="1899-12-30T14:00:00"/>
    <n v="9"/>
    <s v="février"/>
    <n v="14"/>
  </r>
  <r>
    <x v="1"/>
    <x v="6"/>
    <d v="1899-12-30T15:00:00"/>
    <n v="7"/>
    <s v="février"/>
    <n v="15"/>
  </r>
  <r>
    <x v="1"/>
    <x v="6"/>
    <d v="1899-12-30T16:00:00"/>
    <n v="6"/>
    <s v="février"/>
    <n v="16"/>
  </r>
  <r>
    <x v="1"/>
    <x v="6"/>
    <d v="1899-12-30T17:00:00"/>
    <n v="5"/>
    <s v="février"/>
    <n v="17"/>
  </r>
  <r>
    <x v="1"/>
    <x v="6"/>
    <d v="1899-12-30T18:00:00"/>
    <n v="3"/>
    <s v="février"/>
    <n v="18"/>
  </r>
  <r>
    <x v="1"/>
    <x v="6"/>
    <d v="1899-12-30T19:00:00"/>
    <n v="4"/>
    <s v="février"/>
    <n v="19"/>
  </r>
  <r>
    <x v="1"/>
    <x v="6"/>
    <d v="1899-12-30T20:00:00"/>
    <n v="1"/>
    <s v="février"/>
    <n v="20"/>
  </r>
  <r>
    <x v="1"/>
    <x v="6"/>
    <d v="1899-12-30T21:00:00"/>
    <n v="3"/>
    <s v="février"/>
    <n v="21"/>
  </r>
  <r>
    <x v="1"/>
    <x v="6"/>
    <d v="1899-12-30T22:00:00"/>
    <n v="0"/>
    <s v="février"/>
    <n v="22"/>
  </r>
  <r>
    <x v="1"/>
    <x v="6"/>
    <d v="1899-12-30T23:00:00"/>
    <n v="1"/>
    <s v="février"/>
    <n v="23"/>
  </r>
  <r>
    <x v="1"/>
    <x v="7"/>
    <d v="1899-12-30T06:00:00"/>
    <n v="1"/>
    <s v="février"/>
    <n v="6"/>
  </r>
  <r>
    <x v="1"/>
    <x v="7"/>
    <d v="1899-12-30T07:00:00"/>
    <n v="2"/>
    <s v="février"/>
    <n v="7"/>
  </r>
  <r>
    <x v="1"/>
    <x v="7"/>
    <d v="1899-12-30T08:00:00"/>
    <n v="0"/>
    <s v="février"/>
    <n v="8"/>
  </r>
  <r>
    <x v="1"/>
    <x v="7"/>
    <d v="1899-12-30T09:00:00"/>
    <n v="2"/>
    <s v="février"/>
    <n v="9"/>
  </r>
  <r>
    <x v="1"/>
    <x v="7"/>
    <d v="1899-12-30T10:00:00"/>
    <n v="7"/>
    <s v="février"/>
    <n v="10"/>
  </r>
  <r>
    <x v="1"/>
    <x v="7"/>
    <d v="1899-12-30T11:00:00"/>
    <n v="7"/>
    <s v="février"/>
    <n v="11"/>
  </r>
  <r>
    <x v="1"/>
    <x v="7"/>
    <d v="1899-12-30T12:00:00"/>
    <n v="7"/>
    <s v="février"/>
    <n v="12"/>
  </r>
  <r>
    <x v="1"/>
    <x v="7"/>
    <d v="1899-12-30T13:00:00"/>
    <n v="5"/>
    <s v="février"/>
    <n v="13"/>
  </r>
  <r>
    <x v="1"/>
    <x v="7"/>
    <d v="1899-12-30T14:00:00"/>
    <n v="8"/>
    <s v="février"/>
    <n v="14"/>
  </r>
  <r>
    <x v="1"/>
    <x v="7"/>
    <d v="1899-12-30T15:00:00"/>
    <n v="6"/>
    <s v="février"/>
    <n v="15"/>
  </r>
  <r>
    <x v="1"/>
    <x v="7"/>
    <d v="1899-12-30T16:00:00"/>
    <n v="2"/>
    <s v="février"/>
    <n v="16"/>
  </r>
  <r>
    <x v="1"/>
    <x v="7"/>
    <d v="1899-12-30T17:00:00"/>
    <n v="5"/>
    <s v="février"/>
    <n v="17"/>
  </r>
  <r>
    <x v="1"/>
    <x v="7"/>
    <d v="1899-12-30T18:00:00"/>
    <n v="4"/>
    <s v="février"/>
    <n v="18"/>
  </r>
  <r>
    <x v="1"/>
    <x v="7"/>
    <d v="1899-12-30T19:00:00"/>
    <n v="0"/>
    <s v="février"/>
    <n v="19"/>
  </r>
  <r>
    <x v="1"/>
    <x v="7"/>
    <d v="1899-12-30T20:00:00"/>
    <n v="2"/>
    <s v="février"/>
    <n v="20"/>
  </r>
  <r>
    <x v="1"/>
    <x v="7"/>
    <d v="1899-12-30T21:00:00"/>
    <n v="2"/>
    <s v="février"/>
    <n v="21"/>
  </r>
  <r>
    <x v="1"/>
    <x v="7"/>
    <d v="1899-12-30T22:00:00"/>
    <n v="0"/>
    <s v="février"/>
    <n v="22"/>
  </r>
  <r>
    <x v="1"/>
    <x v="7"/>
    <d v="1899-12-30T23:00:00"/>
    <n v="1"/>
    <s v="février"/>
    <n v="23"/>
  </r>
  <r>
    <x v="1"/>
    <x v="7"/>
    <d v="1899-12-30T06:00:00"/>
    <n v="0"/>
    <s v="février"/>
    <n v="6"/>
  </r>
  <r>
    <x v="1"/>
    <x v="7"/>
    <d v="1899-12-30T07:00:00"/>
    <n v="0"/>
    <s v="février"/>
    <n v="7"/>
  </r>
  <r>
    <x v="1"/>
    <x v="7"/>
    <d v="1899-12-30T08:00:00"/>
    <n v="3"/>
    <s v="février"/>
    <n v="8"/>
  </r>
  <r>
    <x v="1"/>
    <x v="7"/>
    <d v="1899-12-30T09:00:00"/>
    <n v="2"/>
    <s v="février"/>
    <n v="9"/>
  </r>
  <r>
    <x v="1"/>
    <x v="7"/>
    <d v="1899-12-30T10:00:00"/>
    <n v="9"/>
    <s v="février"/>
    <n v="10"/>
  </r>
  <r>
    <x v="1"/>
    <x v="7"/>
    <d v="1899-12-30T11:00:00"/>
    <n v="8"/>
    <s v="février"/>
    <n v="11"/>
  </r>
  <r>
    <x v="1"/>
    <x v="7"/>
    <d v="1899-12-30T12:00:00"/>
    <n v="6"/>
    <s v="février"/>
    <n v="12"/>
  </r>
  <r>
    <x v="1"/>
    <x v="7"/>
    <d v="1899-12-30T13:00:00"/>
    <n v="6"/>
    <s v="février"/>
    <n v="13"/>
  </r>
  <r>
    <x v="1"/>
    <x v="7"/>
    <d v="1899-12-30T14:00:00"/>
    <n v="7"/>
    <s v="février"/>
    <n v="14"/>
  </r>
  <r>
    <x v="1"/>
    <x v="7"/>
    <d v="1899-12-30T15:00:00"/>
    <n v="8"/>
    <s v="février"/>
    <n v="15"/>
  </r>
  <r>
    <x v="1"/>
    <x v="7"/>
    <d v="1899-12-30T16:00:00"/>
    <n v="4"/>
    <s v="février"/>
    <n v="16"/>
  </r>
  <r>
    <x v="1"/>
    <x v="7"/>
    <d v="1899-12-30T17:00:00"/>
    <n v="8"/>
    <s v="février"/>
    <n v="17"/>
  </r>
  <r>
    <x v="1"/>
    <x v="7"/>
    <d v="1899-12-30T18:00:00"/>
    <n v="6"/>
    <s v="février"/>
    <n v="18"/>
  </r>
  <r>
    <x v="1"/>
    <x v="7"/>
    <d v="1899-12-30T19:00:00"/>
    <n v="4"/>
    <s v="février"/>
    <n v="19"/>
  </r>
  <r>
    <x v="1"/>
    <x v="7"/>
    <d v="1899-12-30T20:00:00"/>
    <n v="6"/>
    <s v="février"/>
    <n v="20"/>
  </r>
  <r>
    <x v="1"/>
    <x v="7"/>
    <d v="1899-12-30T21:00:00"/>
    <n v="2"/>
    <s v="février"/>
    <n v="21"/>
  </r>
  <r>
    <x v="1"/>
    <x v="7"/>
    <d v="1899-12-30T22:00:00"/>
    <n v="1"/>
    <s v="février"/>
    <n v="22"/>
  </r>
  <r>
    <x v="1"/>
    <x v="7"/>
    <d v="1899-12-30T23:00:00"/>
    <n v="0"/>
    <s v="février"/>
    <n v="23"/>
  </r>
  <r>
    <x v="1"/>
    <x v="8"/>
    <d v="1899-12-30T06:00:00"/>
    <n v="2"/>
    <s v="février"/>
    <n v="6"/>
  </r>
  <r>
    <x v="1"/>
    <x v="8"/>
    <d v="1899-12-30T07:00:00"/>
    <n v="4"/>
    <s v="février"/>
    <n v="7"/>
  </r>
  <r>
    <x v="1"/>
    <x v="8"/>
    <d v="1899-12-30T08:00:00"/>
    <n v="9"/>
    <s v="février"/>
    <n v="8"/>
  </r>
  <r>
    <x v="1"/>
    <x v="8"/>
    <d v="1899-12-30T09:00:00"/>
    <n v="18"/>
    <s v="février"/>
    <n v="9"/>
  </r>
  <r>
    <x v="1"/>
    <x v="8"/>
    <d v="1899-12-30T10:00:00"/>
    <n v="12"/>
    <s v="février"/>
    <n v="10"/>
  </r>
  <r>
    <x v="1"/>
    <x v="8"/>
    <d v="1899-12-30T11:00:00"/>
    <n v="14"/>
    <s v="février"/>
    <n v="11"/>
  </r>
  <r>
    <x v="1"/>
    <x v="8"/>
    <d v="1899-12-30T12:00:00"/>
    <n v="11"/>
    <s v="février"/>
    <n v="12"/>
  </r>
  <r>
    <x v="1"/>
    <x v="8"/>
    <d v="1899-12-30T13:00:00"/>
    <n v="10"/>
    <s v="février"/>
    <n v="13"/>
  </r>
  <r>
    <x v="1"/>
    <x v="8"/>
    <d v="1899-12-30T14:00:00"/>
    <n v="13"/>
    <s v="février"/>
    <n v="14"/>
  </r>
  <r>
    <x v="1"/>
    <x v="8"/>
    <d v="1899-12-30T15:00:00"/>
    <n v="10"/>
    <s v="février"/>
    <n v="15"/>
  </r>
  <r>
    <x v="1"/>
    <x v="8"/>
    <d v="1899-12-30T16:00:00"/>
    <n v="11"/>
    <s v="février"/>
    <n v="16"/>
  </r>
  <r>
    <x v="1"/>
    <x v="8"/>
    <d v="1899-12-30T17:00:00"/>
    <n v="5"/>
    <s v="février"/>
    <n v="17"/>
  </r>
  <r>
    <x v="1"/>
    <x v="8"/>
    <d v="1899-12-30T18:00:00"/>
    <n v="9"/>
    <s v="février"/>
    <n v="18"/>
  </r>
  <r>
    <x v="1"/>
    <x v="8"/>
    <d v="1899-12-30T19:00:00"/>
    <n v="3"/>
    <s v="février"/>
    <n v="19"/>
  </r>
  <r>
    <x v="1"/>
    <x v="8"/>
    <d v="1899-12-30T20:00:00"/>
    <n v="0"/>
    <s v="février"/>
    <n v="20"/>
  </r>
  <r>
    <x v="1"/>
    <x v="8"/>
    <d v="1899-12-30T21:00:00"/>
    <n v="1"/>
    <s v="février"/>
    <n v="21"/>
  </r>
  <r>
    <x v="1"/>
    <x v="8"/>
    <d v="1899-12-30T22:00:00"/>
    <n v="1"/>
    <s v="février"/>
    <n v="22"/>
  </r>
  <r>
    <x v="1"/>
    <x v="8"/>
    <d v="1899-12-30T23:00:00"/>
    <n v="0"/>
    <s v="février"/>
    <n v="23"/>
  </r>
  <r>
    <x v="1"/>
    <x v="8"/>
    <d v="1899-12-30T06:00:00"/>
    <n v="3"/>
    <s v="février"/>
    <n v="6"/>
  </r>
  <r>
    <x v="1"/>
    <x v="8"/>
    <d v="1899-12-30T07:00:00"/>
    <n v="7"/>
    <s v="février"/>
    <n v="7"/>
  </r>
  <r>
    <x v="1"/>
    <x v="8"/>
    <d v="1899-12-30T08:00:00"/>
    <n v="18"/>
    <s v="février"/>
    <n v="8"/>
  </r>
  <r>
    <x v="1"/>
    <x v="8"/>
    <d v="1899-12-30T09:00:00"/>
    <n v="30"/>
    <s v="février"/>
    <n v="9"/>
  </r>
  <r>
    <x v="1"/>
    <x v="8"/>
    <d v="1899-12-30T10:00:00"/>
    <n v="29"/>
    <s v="février"/>
    <n v="10"/>
  </r>
  <r>
    <x v="1"/>
    <x v="8"/>
    <d v="1899-12-30T11:00:00"/>
    <n v="23"/>
    <s v="février"/>
    <n v="11"/>
  </r>
  <r>
    <x v="1"/>
    <x v="8"/>
    <d v="1899-12-30T12:00:00"/>
    <n v="18"/>
    <s v="février"/>
    <n v="12"/>
  </r>
  <r>
    <x v="1"/>
    <x v="8"/>
    <d v="1899-12-30T13:00:00"/>
    <n v="18"/>
    <s v="février"/>
    <n v="13"/>
  </r>
  <r>
    <x v="1"/>
    <x v="8"/>
    <d v="1899-12-30T14:00:00"/>
    <n v="21"/>
    <s v="février"/>
    <n v="14"/>
  </r>
  <r>
    <x v="1"/>
    <x v="8"/>
    <d v="1899-12-30T15:00:00"/>
    <n v="20"/>
    <s v="février"/>
    <n v="15"/>
  </r>
  <r>
    <x v="1"/>
    <x v="8"/>
    <d v="1899-12-30T16:00:00"/>
    <n v="18"/>
    <s v="février"/>
    <n v="16"/>
  </r>
  <r>
    <x v="1"/>
    <x v="8"/>
    <d v="1899-12-30T17:00:00"/>
    <n v="13"/>
    <s v="février"/>
    <n v="17"/>
  </r>
  <r>
    <x v="1"/>
    <x v="8"/>
    <d v="1899-12-30T18:00:00"/>
    <n v="11"/>
    <s v="février"/>
    <n v="18"/>
  </r>
  <r>
    <x v="1"/>
    <x v="8"/>
    <d v="1899-12-30T19:00:00"/>
    <n v="5"/>
    <s v="février"/>
    <n v="19"/>
  </r>
  <r>
    <x v="1"/>
    <x v="8"/>
    <d v="1899-12-30T20:00:00"/>
    <n v="4"/>
    <s v="février"/>
    <n v="20"/>
  </r>
  <r>
    <x v="1"/>
    <x v="8"/>
    <d v="1899-12-30T21:00:00"/>
    <n v="2"/>
    <s v="février"/>
    <n v="21"/>
  </r>
  <r>
    <x v="1"/>
    <x v="8"/>
    <d v="1899-12-30T22:00:00"/>
    <n v="2"/>
    <s v="février"/>
    <n v="22"/>
  </r>
  <r>
    <x v="1"/>
    <x v="8"/>
    <d v="1899-12-30T23:00:00"/>
    <n v="1"/>
    <s v="février"/>
    <n v="23"/>
  </r>
  <r>
    <x v="1"/>
    <x v="9"/>
    <d v="1899-12-30T06:00:00"/>
    <n v="1"/>
    <s v="février"/>
    <n v="6"/>
  </r>
  <r>
    <x v="1"/>
    <x v="9"/>
    <d v="1899-12-30T07:00:00"/>
    <n v="4"/>
    <s v="février"/>
    <n v="7"/>
  </r>
  <r>
    <x v="1"/>
    <x v="9"/>
    <d v="1899-12-30T08:00:00"/>
    <n v="6"/>
    <s v="février"/>
    <n v="8"/>
  </r>
  <r>
    <x v="1"/>
    <x v="9"/>
    <d v="1899-12-30T09:00:00"/>
    <n v="14"/>
    <s v="février"/>
    <n v="9"/>
  </r>
  <r>
    <x v="1"/>
    <x v="9"/>
    <d v="1899-12-30T10:00:00"/>
    <n v="8"/>
    <s v="février"/>
    <n v="10"/>
  </r>
  <r>
    <x v="1"/>
    <x v="9"/>
    <d v="1899-12-30T11:00:00"/>
    <n v="10"/>
    <s v="février"/>
    <n v="11"/>
  </r>
  <r>
    <x v="1"/>
    <x v="9"/>
    <d v="1899-12-30T12:00:00"/>
    <n v="8"/>
    <s v="février"/>
    <n v="12"/>
  </r>
  <r>
    <x v="1"/>
    <x v="9"/>
    <d v="1899-12-30T13:00:00"/>
    <n v="7"/>
    <s v="février"/>
    <n v="13"/>
  </r>
  <r>
    <x v="1"/>
    <x v="9"/>
    <d v="1899-12-30T14:00:00"/>
    <n v="11"/>
    <s v="février"/>
    <n v="14"/>
  </r>
  <r>
    <x v="1"/>
    <x v="9"/>
    <d v="1899-12-30T15:00:00"/>
    <n v="10"/>
    <s v="février"/>
    <n v="15"/>
  </r>
  <r>
    <x v="1"/>
    <x v="9"/>
    <d v="1899-12-30T16:00:00"/>
    <n v="8"/>
    <s v="février"/>
    <n v="16"/>
  </r>
  <r>
    <x v="1"/>
    <x v="9"/>
    <d v="1899-12-30T17:00:00"/>
    <n v="5"/>
    <s v="février"/>
    <n v="17"/>
  </r>
  <r>
    <x v="1"/>
    <x v="9"/>
    <d v="1899-12-30T18:00:00"/>
    <n v="8"/>
    <s v="février"/>
    <n v="18"/>
  </r>
  <r>
    <x v="1"/>
    <x v="9"/>
    <d v="1899-12-30T19:00:00"/>
    <n v="3"/>
    <s v="février"/>
    <n v="19"/>
  </r>
  <r>
    <x v="1"/>
    <x v="9"/>
    <d v="1899-12-30T20:00:00"/>
    <n v="4"/>
    <s v="février"/>
    <n v="20"/>
  </r>
  <r>
    <x v="1"/>
    <x v="9"/>
    <d v="1899-12-30T21:00:00"/>
    <n v="1"/>
    <s v="février"/>
    <n v="21"/>
  </r>
  <r>
    <x v="1"/>
    <x v="9"/>
    <d v="1899-12-30T22:00:00"/>
    <n v="1"/>
    <s v="février"/>
    <n v="22"/>
  </r>
  <r>
    <x v="1"/>
    <x v="9"/>
    <d v="1899-12-30T23:00:00"/>
    <n v="2"/>
    <s v="février"/>
    <n v="23"/>
  </r>
  <r>
    <x v="1"/>
    <x v="9"/>
    <d v="1899-12-30T06:00:00"/>
    <n v="1"/>
    <s v="février"/>
    <n v="6"/>
  </r>
  <r>
    <x v="1"/>
    <x v="9"/>
    <d v="1899-12-30T07:00:00"/>
    <n v="9"/>
    <s v="février"/>
    <n v="7"/>
  </r>
  <r>
    <x v="1"/>
    <x v="9"/>
    <d v="1899-12-30T08:00:00"/>
    <n v="16"/>
    <s v="février"/>
    <n v="8"/>
  </r>
  <r>
    <x v="1"/>
    <x v="9"/>
    <d v="1899-12-30T09:00:00"/>
    <n v="23"/>
    <s v="février"/>
    <n v="9"/>
  </r>
  <r>
    <x v="1"/>
    <x v="9"/>
    <d v="1899-12-30T10:00:00"/>
    <n v="26"/>
    <s v="février"/>
    <n v="10"/>
  </r>
  <r>
    <x v="1"/>
    <x v="9"/>
    <d v="1899-12-30T11:00:00"/>
    <n v="23"/>
    <s v="février"/>
    <n v="11"/>
  </r>
  <r>
    <x v="1"/>
    <x v="9"/>
    <d v="1899-12-30T12:00:00"/>
    <n v="13"/>
    <s v="février"/>
    <n v="12"/>
  </r>
  <r>
    <x v="1"/>
    <x v="9"/>
    <d v="1899-12-30T13:00:00"/>
    <n v="15"/>
    <s v="février"/>
    <n v="13"/>
  </r>
  <r>
    <x v="1"/>
    <x v="9"/>
    <d v="1899-12-30T14:00:00"/>
    <n v="14"/>
    <s v="février"/>
    <n v="14"/>
  </r>
  <r>
    <x v="1"/>
    <x v="9"/>
    <d v="1899-12-30T15:00:00"/>
    <n v="24"/>
    <s v="février"/>
    <n v="15"/>
  </r>
  <r>
    <x v="1"/>
    <x v="9"/>
    <d v="1899-12-30T16:00:00"/>
    <n v="14"/>
    <s v="février"/>
    <n v="16"/>
  </r>
  <r>
    <x v="1"/>
    <x v="9"/>
    <d v="1899-12-30T17:00:00"/>
    <n v="18"/>
    <s v="février"/>
    <n v="17"/>
  </r>
  <r>
    <x v="1"/>
    <x v="9"/>
    <d v="1899-12-30T18:00:00"/>
    <n v="10"/>
    <s v="février"/>
    <n v="18"/>
  </r>
  <r>
    <x v="1"/>
    <x v="9"/>
    <d v="1899-12-30T19:00:00"/>
    <n v="7"/>
    <s v="février"/>
    <n v="19"/>
  </r>
  <r>
    <x v="1"/>
    <x v="9"/>
    <d v="1899-12-30T20:00:00"/>
    <n v="2"/>
    <s v="février"/>
    <n v="20"/>
  </r>
  <r>
    <x v="1"/>
    <x v="9"/>
    <d v="1899-12-30T21:00:00"/>
    <n v="4"/>
    <s v="février"/>
    <n v="21"/>
  </r>
  <r>
    <x v="1"/>
    <x v="9"/>
    <d v="1899-12-30T22:00:00"/>
    <n v="4"/>
    <s v="février"/>
    <n v="22"/>
  </r>
  <r>
    <x v="1"/>
    <x v="9"/>
    <d v="1899-12-30T23:00:00"/>
    <n v="4"/>
    <s v="février"/>
    <n v="23"/>
  </r>
  <r>
    <x v="1"/>
    <x v="10"/>
    <d v="1899-12-30T06:00:00"/>
    <n v="1"/>
    <s v="février"/>
    <n v="6"/>
  </r>
  <r>
    <x v="1"/>
    <x v="10"/>
    <d v="1899-12-30T07:00:00"/>
    <n v="1"/>
    <s v="février"/>
    <n v="7"/>
  </r>
  <r>
    <x v="1"/>
    <x v="10"/>
    <d v="1899-12-30T08:00:00"/>
    <n v="6"/>
    <s v="février"/>
    <n v="8"/>
  </r>
  <r>
    <x v="1"/>
    <x v="10"/>
    <d v="1899-12-30T09:00:00"/>
    <n v="12"/>
    <s v="février"/>
    <n v="9"/>
  </r>
  <r>
    <x v="1"/>
    <x v="10"/>
    <d v="1899-12-30T10:00:00"/>
    <n v="12"/>
    <s v="février"/>
    <n v="10"/>
  </r>
  <r>
    <x v="1"/>
    <x v="10"/>
    <d v="1899-12-30T11:00:00"/>
    <n v="7"/>
    <s v="février"/>
    <n v="11"/>
  </r>
  <r>
    <x v="1"/>
    <x v="10"/>
    <d v="1899-12-30T12:00:00"/>
    <n v="8"/>
    <s v="février"/>
    <n v="12"/>
  </r>
  <r>
    <x v="1"/>
    <x v="10"/>
    <d v="1899-12-30T13:00:00"/>
    <n v="9"/>
    <s v="février"/>
    <n v="13"/>
  </r>
  <r>
    <x v="1"/>
    <x v="10"/>
    <d v="1899-12-30T14:00:00"/>
    <n v="6"/>
    <s v="février"/>
    <n v="14"/>
  </r>
  <r>
    <x v="1"/>
    <x v="10"/>
    <d v="1899-12-30T15:00:00"/>
    <n v="9"/>
    <s v="février"/>
    <n v="15"/>
  </r>
  <r>
    <x v="1"/>
    <x v="10"/>
    <d v="1899-12-30T16:00:00"/>
    <n v="9"/>
    <s v="février"/>
    <n v="16"/>
  </r>
  <r>
    <x v="1"/>
    <x v="10"/>
    <d v="1899-12-30T17:00:00"/>
    <n v="8"/>
    <s v="février"/>
    <n v="17"/>
  </r>
  <r>
    <x v="1"/>
    <x v="10"/>
    <d v="1899-12-30T18:00:00"/>
    <n v="3"/>
    <s v="février"/>
    <n v="18"/>
  </r>
  <r>
    <x v="1"/>
    <x v="10"/>
    <d v="1899-12-30T19:00:00"/>
    <n v="2"/>
    <s v="février"/>
    <n v="19"/>
  </r>
  <r>
    <x v="1"/>
    <x v="10"/>
    <d v="1899-12-30T20:00:00"/>
    <n v="4"/>
    <s v="février"/>
    <n v="20"/>
  </r>
  <r>
    <x v="1"/>
    <x v="10"/>
    <d v="1899-12-30T21:00:00"/>
    <n v="1"/>
    <s v="février"/>
    <n v="21"/>
  </r>
  <r>
    <x v="1"/>
    <x v="10"/>
    <d v="1899-12-30T22:00:00"/>
    <n v="0"/>
    <s v="février"/>
    <n v="22"/>
  </r>
  <r>
    <x v="1"/>
    <x v="10"/>
    <d v="1899-12-30T23:00:00"/>
    <n v="1"/>
    <s v="février"/>
    <n v="23"/>
  </r>
  <r>
    <x v="1"/>
    <x v="10"/>
    <d v="1899-12-30T06:00:00"/>
    <n v="0"/>
    <s v="février"/>
    <n v="6"/>
  </r>
  <r>
    <x v="1"/>
    <x v="10"/>
    <d v="1899-12-30T07:00:00"/>
    <n v="8"/>
    <s v="février"/>
    <n v="7"/>
  </r>
  <r>
    <x v="1"/>
    <x v="10"/>
    <d v="1899-12-30T08:00:00"/>
    <n v="9"/>
    <s v="février"/>
    <n v="8"/>
  </r>
  <r>
    <x v="1"/>
    <x v="10"/>
    <d v="1899-12-30T09:00:00"/>
    <n v="23"/>
    <s v="février"/>
    <n v="9"/>
  </r>
  <r>
    <x v="1"/>
    <x v="10"/>
    <d v="1899-12-30T10:00:00"/>
    <n v="24"/>
    <s v="février"/>
    <n v="10"/>
  </r>
  <r>
    <x v="1"/>
    <x v="10"/>
    <d v="1899-12-30T11:00:00"/>
    <n v="20"/>
    <s v="février"/>
    <n v="11"/>
  </r>
  <r>
    <x v="1"/>
    <x v="10"/>
    <d v="1899-12-30T12:00:00"/>
    <n v="13"/>
    <s v="février"/>
    <n v="12"/>
  </r>
  <r>
    <x v="1"/>
    <x v="10"/>
    <d v="1899-12-30T13:00:00"/>
    <n v="18"/>
    <s v="février"/>
    <n v="13"/>
  </r>
  <r>
    <x v="1"/>
    <x v="10"/>
    <d v="1899-12-30T14:00:00"/>
    <n v="23"/>
    <s v="février"/>
    <n v="14"/>
  </r>
  <r>
    <x v="1"/>
    <x v="10"/>
    <d v="1899-12-30T15:00:00"/>
    <n v="15"/>
    <s v="février"/>
    <n v="15"/>
  </r>
  <r>
    <x v="1"/>
    <x v="10"/>
    <d v="1899-12-30T16:00:00"/>
    <n v="16"/>
    <s v="février"/>
    <n v="16"/>
  </r>
  <r>
    <x v="1"/>
    <x v="10"/>
    <d v="1899-12-30T17:00:00"/>
    <n v="13"/>
    <s v="février"/>
    <n v="17"/>
  </r>
  <r>
    <x v="1"/>
    <x v="10"/>
    <d v="1899-12-30T18:00:00"/>
    <n v="9"/>
    <s v="février"/>
    <n v="18"/>
  </r>
  <r>
    <x v="1"/>
    <x v="10"/>
    <d v="1899-12-30T19:00:00"/>
    <n v="7"/>
    <s v="février"/>
    <n v="19"/>
  </r>
  <r>
    <x v="1"/>
    <x v="10"/>
    <d v="1899-12-30T20:00:00"/>
    <n v="4"/>
    <s v="février"/>
    <n v="20"/>
  </r>
  <r>
    <x v="1"/>
    <x v="10"/>
    <d v="1899-12-30T21:00:00"/>
    <n v="3"/>
    <s v="février"/>
    <n v="21"/>
  </r>
  <r>
    <x v="1"/>
    <x v="10"/>
    <d v="1899-12-30T22:00:00"/>
    <n v="1"/>
    <s v="février"/>
    <n v="22"/>
  </r>
  <r>
    <x v="1"/>
    <x v="10"/>
    <d v="1899-12-30T23:00:00"/>
    <n v="1"/>
    <s v="février"/>
    <n v="23"/>
  </r>
  <r>
    <x v="1"/>
    <x v="11"/>
    <d v="1899-12-30T06:00:00"/>
    <n v="3"/>
    <s v="février"/>
    <n v="6"/>
  </r>
  <r>
    <x v="1"/>
    <x v="11"/>
    <d v="1899-12-30T07:00:00"/>
    <n v="1"/>
    <s v="février"/>
    <n v="7"/>
  </r>
  <r>
    <x v="1"/>
    <x v="11"/>
    <d v="1899-12-30T08:00:00"/>
    <n v="8"/>
    <s v="février"/>
    <n v="8"/>
  </r>
  <r>
    <x v="1"/>
    <x v="11"/>
    <d v="1899-12-30T09:00:00"/>
    <n v="9"/>
    <s v="février"/>
    <n v="9"/>
  </r>
  <r>
    <x v="1"/>
    <x v="11"/>
    <d v="1899-12-30T10:00:00"/>
    <n v="8"/>
    <s v="février"/>
    <n v="10"/>
  </r>
  <r>
    <x v="1"/>
    <x v="11"/>
    <d v="1899-12-30T11:00:00"/>
    <n v="10"/>
    <s v="février"/>
    <n v="11"/>
  </r>
  <r>
    <x v="1"/>
    <x v="11"/>
    <d v="1899-12-30T12:00:00"/>
    <n v="8"/>
    <s v="février"/>
    <n v="12"/>
  </r>
  <r>
    <x v="1"/>
    <x v="11"/>
    <d v="1899-12-30T13:00:00"/>
    <n v="9"/>
    <s v="février"/>
    <n v="13"/>
  </r>
  <r>
    <x v="1"/>
    <x v="11"/>
    <d v="1899-12-30T14:00:00"/>
    <n v="8"/>
    <s v="février"/>
    <n v="14"/>
  </r>
  <r>
    <x v="1"/>
    <x v="11"/>
    <d v="1899-12-30T15:00:00"/>
    <n v="9"/>
    <s v="février"/>
    <n v="15"/>
  </r>
  <r>
    <x v="1"/>
    <x v="11"/>
    <d v="1899-12-30T16:00:00"/>
    <n v="5"/>
    <s v="février"/>
    <n v="16"/>
  </r>
  <r>
    <x v="1"/>
    <x v="11"/>
    <d v="1899-12-30T17:00:00"/>
    <n v="9"/>
    <s v="février"/>
    <n v="17"/>
  </r>
  <r>
    <x v="1"/>
    <x v="11"/>
    <d v="1899-12-30T18:00:00"/>
    <n v="4"/>
    <s v="février"/>
    <n v="18"/>
  </r>
  <r>
    <x v="1"/>
    <x v="11"/>
    <d v="1899-12-30T19:00:00"/>
    <n v="3"/>
    <s v="février"/>
    <n v="19"/>
  </r>
  <r>
    <x v="1"/>
    <x v="11"/>
    <d v="1899-12-30T20:00:00"/>
    <n v="5"/>
    <s v="février"/>
    <n v="20"/>
  </r>
  <r>
    <x v="1"/>
    <x v="11"/>
    <d v="1899-12-30T21:00:00"/>
    <n v="1"/>
    <s v="février"/>
    <n v="21"/>
  </r>
  <r>
    <x v="1"/>
    <x v="11"/>
    <d v="1899-12-30T22:00:00"/>
    <n v="0"/>
    <s v="février"/>
    <n v="22"/>
  </r>
  <r>
    <x v="1"/>
    <x v="11"/>
    <d v="1899-12-30T23:00:00"/>
    <n v="1"/>
    <s v="février"/>
    <n v="23"/>
  </r>
  <r>
    <x v="1"/>
    <x v="11"/>
    <d v="1899-12-30T06:00:00"/>
    <n v="1"/>
    <s v="février"/>
    <n v="6"/>
  </r>
  <r>
    <x v="1"/>
    <x v="11"/>
    <d v="1899-12-30T07:00:00"/>
    <n v="6"/>
    <s v="février"/>
    <n v="7"/>
  </r>
  <r>
    <x v="1"/>
    <x v="11"/>
    <d v="1899-12-30T08:00:00"/>
    <n v="11"/>
    <s v="février"/>
    <n v="8"/>
  </r>
  <r>
    <x v="1"/>
    <x v="11"/>
    <d v="1899-12-30T09:00:00"/>
    <n v="22"/>
    <s v="février"/>
    <n v="9"/>
  </r>
  <r>
    <x v="1"/>
    <x v="11"/>
    <d v="1899-12-30T10:00:00"/>
    <n v="20"/>
    <s v="février"/>
    <n v="10"/>
  </r>
  <r>
    <x v="1"/>
    <x v="11"/>
    <d v="1899-12-30T11:00:00"/>
    <n v="18"/>
    <s v="février"/>
    <n v="11"/>
  </r>
  <r>
    <x v="1"/>
    <x v="11"/>
    <d v="1899-12-30T12:00:00"/>
    <n v="17"/>
    <s v="février"/>
    <n v="12"/>
  </r>
  <r>
    <x v="1"/>
    <x v="11"/>
    <d v="1899-12-30T13:00:00"/>
    <n v="21"/>
    <s v="février"/>
    <n v="13"/>
  </r>
  <r>
    <x v="1"/>
    <x v="11"/>
    <d v="1899-12-30T14:00:00"/>
    <n v="19"/>
    <s v="février"/>
    <n v="14"/>
  </r>
  <r>
    <x v="1"/>
    <x v="11"/>
    <d v="1899-12-30T15:00:00"/>
    <n v="14"/>
    <s v="février"/>
    <n v="15"/>
  </r>
  <r>
    <x v="1"/>
    <x v="11"/>
    <d v="1899-12-30T16:00:00"/>
    <n v="18"/>
    <s v="février"/>
    <n v="16"/>
  </r>
  <r>
    <x v="1"/>
    <x v="11"/>
    <d v="1899-12-30T17:00:00"/>
    <n v="16"/>
    <s v="février"/>
    <n v="17"/>
  </r>
  <r>
    <x v="1"/>
    <x v="11"/>
    <d v="1899-12-30T18:00:00"/>
    <n v="9"/>
    <s v="février"/>
    <n v="18"/>
  </r>
  <r>
    <x v="1"/>
    <x v="11"/>
    <d v="1899-12-30T19:00:00"/>
    <n v="8"/>
    <s v="février"/>
    <n v="19"/>
  </r>
  <r>
    <x v="1"/>
    <x v="11"/>
    <d v="1899-12-30T20:00:00"/>
    <n v="9"/>
    <s v="février"/>
    <n v="20"/>
  </r>
  <r>
    <x v="1"/>
    <x v="11"/>
    <d v="1899-12-30T21:00:00"/>
    <n v="6"/>
    <s v="février"/>
    <n v="21"/>
  </r>
  <r>
    <x v="1"/>
    <x v="11"/>
    <d v="1899-12-30T22:00:00"/>
    <n v="1"/>
    <s v="février"/>
    <n v="22"/>
  </r>
  <r>
    <x v="1"/>
    <x v="11"/>
    <d v="1899-12-30T23:00:00"/>
    <n v="2"/>
    <s v="février"/>
    <n v="23"/>
  </r>
  <r>
    <x v="1"/>
    <x v="12"/>
    <d v="1899-12-30T06:00:00"/>
    <n v="1"/>
    <s v="février"/>
    <n v="6"/>
  </r>
  <r>
    <x v="1"/>
    <x v="12"/>
    <d v="1899-12-30T07:00:00"/>
    <n v="3"/>
    <s v="février"/>
    <n v="7"/>
  </r>
  <r>
    <x v="1"/>
    <x v="12"/>
    <d v="1899-12-30T08:00:00"/>
    <n v="4"/>
    <s v="février"/>
    <n v="8"/>
  </r>
  <r>
    <x v="1"/>
    <x v="12"/>
    <d v="1899-12-30T09:00:00"/>
    <n v="11"/>
    <s v="février"/>
    <n v="9"/>
  </r>
  <r>
    <x v="1"/>
    <x v="12"/>
    <d v="1899-12-30T10:00:00"/>
    <n v="8"/>
    <s v="février"/>
    <n v="10"/>
  </r>
  <r>
    <x v="1"/>
    <x v="12"/>
    <d v="1899-12-30T11:00:00"/>
    <n v="10"/>
    <s v="février"/>
    <n v="11"/>
  </r>
  <r>
    <x v="1"/>
    <x v="12"/>
    <d v="1899-12-30T12:00:00"/>
    <n v="7"/>
    <s v="février"/>
    <n v="12"/>
  </r>
  <r>
    <x v="1"/>
    <x v="12"/>
    <d v="1899-12-30T13:00:00"/>
    <n v="11"/>
    <s v="février"/>
    <n v="13"/>
  </r>
  <r>
    <x v="1"/>
    <x v="12"/>
    <d v="1899-12-30T14:00:00"/>
    <n v="8"/>
    <s v="février"/>
    <n v="14"/>
  </r>
  <r>
    <x v="1"/>
    <x v="12"/>
    <d v="1899-12-30T15:00:00"/>
    <n v="7"/>
    <s v="février"/>
    <n v="15"/>
  </r>
  <r>
    <x v="1"/>
    <x v="12"/>
    <d v="1899-12-30T16:00:00"/>
    <n v="6"/>
    <s v="février"/>
    <n v="16"/>
  </r>
  <r>
    <x v="1"/>
    <x v="12"/>
    <d v="1899-12-30T17:00:00"/>
    <n v="5"/>
    <s v="février"/>
    <n v="17"/>
  </r>
  <r>
    <x v="1"/>
    <x v="12"/>
    <d v="1899-12-30T18:00:00"/>
    <n v="4"/>
    <s v="février"/>
    <n v="18"/>
  </r>
  <r>
    <x v="1"/>
    <x v="12"/>
    <d v="1899-12-30T19:00:00"/>
    <n v="3"/>
    <s v="février"/>
    <n v="19"/>
  </r>
  <r>
    <x v="1"/>
    <x v="12"/>
    <d v="1899-12-30T20:00:00"/>
    <n v="1"/>
    <s v="février"/>
    <n v="20"/>
  </r>
  <r>
    <x v="1"/>
    <x v="12"/>
    <d v="1899-12-30T21:00:00"/>
    <n v="3"/>
    <s v="février"/>
    <n v="21"/>
  </r>
  <r>
    <x v="1"/>
    <x v="12"/>
    <d v="1899-12-30T22:00:00"/>
    <n v="1"/>
    <s v="février"/>
    <n v="22"/>
  </r>
  <r>
    <x v="1"/>
    <x v="12"/>
    <d v="1899-12-30T23:00:00"/>
    <n v="2"/>
    <s v="février"/>
    <n v="23"/>
  </r>
  <r>
    <x v="1"/>
    <x v="12"/>
    <d v="1899-12-30T06:00:00"/>
    <n v="0"/>
    <s v="février"/>
    <n v="6"/>
  </r>
  <r>
    <x v="1"/>
    <x v="12"/>
    <d v="1899-12-30T07:00:00"/>
    <n v="4"/>
    <s v="février"/>
    <n v="7"/>
  </r>
  <r>
    <x v="1"/>
    <x v="12"/>
    <d v="1899-12-30T08:00:00"/>
    <n v="8"/>
    <s v="février"/>
    <n v="8"/>
  </r>
  <r>
    <x v="1"/>
    <x v="12"/>
    <d v="1899-12-30T09:00:00"/>
    <n v="18"/>
    <s v="février"/>
    <n v="9"/>
  </r>
  <r>
    <x v="1"/>
    <x v="12"/>
    <d v="1899-12-30T10:00:00"/>
    <n v="14"/>
    <s v="février"/>
    <n v="10"/>
  </r>
  <r>
    <x v="1"/>
    <x v="12"/>
    <d v="1899-12-30T11:00:00"/>
    <n v="13"/>
    <s v="février"/>
    <n v="11"/>
  </r>
  <r>
    <x v="1"/>
    <x v="12"/>
    <d v="1899-12-30T12:00:00"/>
    <n v="10"/>
    <s v="février"/>
    <n v="12"/>
  </r>
  <r>
    <x v="1"/>
    <x v="12"/>
    <d v="1899-12-30T13:00:00"/>
    <n v="14"/>
    <s v="février"/>
    <n v="13"/>
  </r>
  <r>
    <x v="1"/>
    <x v="12"/>
    <d v="1899-12-30T14:00:00"/>
    <n v="15"/>
    <s v="février"/>
    <n v="14"/>
  </r>
  <r>
    <x v="1"/>
    <x v="12"/>
    <d v="1899-12-30T15:00:00"/>
    <n v="11"/>
    <s v="février"/>
    <n v="15"/>
  </r>
  <r>
    <x v="1"/>
    <x v="12"/>
    <d v="1899-12-30T16:00:00"/>
    <n v="13"/>
    <s v="février"/>
    <n v="16"/>
  </r>
  <r>
    <x v="1"/>
    <x v="12"/>
    <d v="1899-12-30T17:00:00"/>
    <n v="9"/>
    <s v="février"/>
    <n v="17"/>
  </r>
  <r>
    <x v="1"/>
    <x v="12"/>
    <d v="1899-12-30T18:00:00"/>
    <n v="4"/>
    <s v="février"/>
    <n v="18"/>
  </r>
  <r>
    <x v="1"/>
    <x v="12"/>
    <d v="1899-12-30T19:00:00"/>
    <n v="5"/>
    <s v="février"/>
    <n v="19"/>
  </r>
  <r>
    <x v="1"/>
    <x v="12"/>
    <d v="1899-12-30T20:00:00"/>
    <n v="3"/>
    <s v="février"/>
    <n v="20"/>
  </r>
  <r>
    <x v="1"/>
    <x v="12"/>
    <d v="1899-12-30T21:00:00"/>
    <n v="1"/>
    <s v="février"/>
    <n v="21"/>
  </r>
  <r>
    <x v="1"/>
    <x v="12"/>
    <d v="1899-12-30T22:00:00"/>
    <n v="1"/>
    <s v="février"/>
    <n v="22"/>
  </r>
  <r>
    <x v="1"/>
    <x v="12"/>
    <d v="1899-12-30T23:00:00"/>
    <n v="3"/>
    <s v="février"/>
    <n v="23"/>
  </r>
  <r>
    <x v="1"/>
    <x v="13"/>
    <d v="1899-12-30T06:00:00"/>
    <n v="1"/>
    <s v="février"/>
    <n v="6"/>
  </r>
  <r>
    <x v="1"/>
    <x v="13"/>
    <d v="1899-12-30T07:00:00"/>
    <n v="2"/>
    <s v="février"/>
    <n v="7"/>
  </r>
  <r>
    <x v="1"/>
    <x v="13"/>
    <d v="1899-12-30T08:00:00"/>
    <n v="5"/>
    <s v="février"/>
    <n v="8"/>
  </r>
  <r>
    <x v="1"/>
    <x v="13"/>
    <d v="1899-12-30T09:00:00"/>
    <n v="7"/>
    <s v="février"/>
    <n v="9"/>
  </r>
  <r>
    <x v="1"/>
    <x v="13"/>
    <d v="1899-12-30T10:00:00"/>
    <n v="8"/>
    <s v="février"/>
    <n v="10"/>
  </r>
  <r>
    <x v="1"/>
    <x v="13"/>
    <d v="1899-12-30T11:00:00"/>
    <n v="7"/>
    <s v="février"/>
    <n v="11"/>
  </r>
  <r>
    <x v="1"/>
    <x v="13"/>
    <d v="1899-12-30T12:00:00"/>
    <n v="5"/>
    <s v="février"/>
    <n v="12"/>
  </r>
  <r>
    <x v="1"/>
    <x v="13"/>
    <d v="1899-12-30T13:00:00"/>
    <n v="7"/>
    <s v="février"/>
    <n v="13"/>
  </r>
  <r>
    <x v="1"/>
    <x v="13"/>
    <d v="1899-12-30T14:00:00"/>
    <n v="6"/>
    <s v="février"/>
    <n v="14"/>
  </r>
  <r>
    <x v="1"/>
    <x v="13"/>
    <d v="1899-12-30T15:00:00"/>
    <n v="6"/>
    <s v="février"/>
    <n v="15"/>
  </r>
  <r>
    <x v="1"/>
    <x v="13"/>
    <d v="1899-12-30T16:00:00"/>
    <n v="6"/>
    <s v="février"/>
    <n v="16"/>
  </r>
  <r>
    <x v="1"/>
    <x v="13"/>
    <d v="1899-12-30T17:00:00"/>
    <n v="4"/>
    <s v="février"/>
    <n v="17"/>
  </r>
  <r>
    <x v="1"/>
    <x v="13"/>
    <d v="1899-12-30T18:00:00"/>
    <n v="4"/>
    <s v="février"/>
    <n v="18"/>
  </r>
  <r>
    <x v="1"/>
    <x v="13"/>
    <d v="1899-12-30T19:00:00"/>
    <n v="1"/>
    <s v="février"/>
    <n v="19"/>
  </r>
  <r>
    <x v="1"/>
    <x v="13"/>
    <d v="1899-12-30T20:00:00"/>
    <n v="2"/>
    <s v="février"/>
    <n v="20"/>
  </r>
  <r>
    <x v="1"/>
    <x v="13"/>
    <d v="1899-12-30T21:00:00"/>
    <n v="3"/>
    <s v="février"/>
    <n v="21"/>
  </r>
  <r>
    <x v="1"/>
    <x v="13"/>
    <d v="1899-12-30T22:00:00"/>
    <n v="1"/>
    <s v="février"/>
    <n v="22"/>
  </r>
  <r>
    <x v="1"/>
    <x v="13"/>
    <d v="1899-12-30T23:00:00"/>
    <n v="1"/>
    <s v="février"/>
    <n v="23"/>
  </r>
  <r>
    <x v="1"/>
    <x v="13"/>
    <d v="1899-12-30T06:00:00"/>
    <n v="3"/>
    <s v="février"/>
    <n v="6"/>
  </r>
  <r>
    <x v="1"/>
    <x v="13"/>
    <d v="1899-12-30T07:00:00"/>
    <n v="0"/>
    <s v="février"/>
    <n v="7"/>
  </r>
  <r>
    <x v="1"/>
    <x v="13"/>
    <d v="1899-12-30T08:00:00"/>
    <n v="4"/>
    <s v="février"/>
    <n v="8"/>
  </r>
  <r>
    <x v="1"/>
    <x v="13"/>
    <d v="1899-12-30T09:00:00"/>
    <n v="13"/>
    <s v="février"/>
    <n v="9"/>
  </r>
  <r>
    <x v="1"/>
    <x v="13"/>
    <d v="1899-12-30T10:00:00"/>
    <n v="12"/>
    <s v="février"/>
    <n v="10"/>
  </r>
  <r>
    <x v="1"/>
    <x v="13"/>
    <d v="1899-12-30T11:00:00"/>
    <n v="11"/>
    <s v="février"/>
    <n v="11"/>
  </r>
  <r>
    <x v="1"/>
    <x v="13"/>
    <d v="1899-12-30T12:00:00"/>
    <n v="11"/>
    <s v="février"/>
    <n v="12"/>
  </r>
  <r>
    <x v="1"/>
    <x v="13"/>
    <d v="1899-12-30T13:00:00"/>
    <n v="7"/>
    <s v="février"/>
    <n v="13"/>
  </r>
  <r>
    <x v="1"/>
    <x v="13"/>
    <d v="1899-12-30T14:00:00"/>
    <n v="9"/>
    <s v="février"/>
    <n v="14"/>
  </r>
  <r>
    <x v="1"/>
    <x v="13"/>
    <d v="1899-12-30T15:00:00"/>
    <n v="7"/>
    <s v="février"/>
    <n v="15"/>
  </r>
  <r>
    <x v="1"/>
    <x v="13"/>
    <d v="1899-12-30T16:00:00"/>
    <n v="6"/>
    <s v="février"/>
    <n v="16"/>
  </r>
  <r>
    <x v="1"/>
    <x v="13"/>
    <d v="1899-12-30T17:00:00"/>
    <n v="5"/>
    <s v="février"/>
    <n v="17"/>
  </r>
  <r>
    <x v="1"/>
    <x v="13"/>
    <d v="1899-12-30T18:00:00"/>
    <n v="3"/>
    <s v="février"/>
    <n v="18"/>
  </r>
  <r>
    <x v="1"/>
    <x v="13"/>
    <d v="1899-12-30T19:00:00"/>
    <n v="4"/>
    <s v="février"/>
    <n v="19"/>
  </r>
  <r>
    <x v="1"/>
    <x v="13"/>
    <d v="1899-12-30T20:00:00"/>
    <n v="1"/>
    <s v="février"/>
    <n v="20"/>
  </r>
  <r>
    <x v="1"/>
    <x v="13"/>
    <d v="1899-12-30T21:00:00"/>
    <n v="3"/>
    <s v="février"/>
    <n v="21"/>
  </r>
  <r>
    <x v="1"/>
    <x v="13"/>
    <d v="1899-12-30T22:00:00"/>
    <n v="0"/>
    <s v="février"/>
    <n v="22"/>
  </r>
  <r>
    <x v="1"/>
    <x v="13"/>
    <d v="1899-12-30T23:00:00"/>
    <n v="1"/>
    <s v="février"/>
    <n v="23"/>
  </r>
  <r>
    <x v="1"/>
    <x v="14"/>
    <d v="1899-12-30T06:00:00"/>
    <n v="1"/>
    <s v="février"/>
    <n v="6"/>
  </r>
  <r>
    <x v="1"/>
    <x v="14"/>
    <d v="1899-12-30T07:00:00"/>
    <n v="2"/>
    <s v="février"/>
    <n v="7"/>
  </r>
  <r>
    <x v="1"/>
    <x v="14"/>
    <d v="1899-12-30T08:00:00"/>
    <n v="0"/>
    <s v="février"/>
    <n v="8"/>
  </r>
  <r>
    <x v="1"/>
    <x v="14"/>
    <d v="1899-12-30T09:00:00"/>
    <n v="2"/>
    <s v="février"/>
    <n v="9"/>
  </r>
  <r>
    <x v="1"/>
    <x v="14"/>
    <d v="1899-12-30T10:00:00"/>
    <n v="7"/>
    <s v="février"/>
    <n v="10"/>
  </r>
  <r>
    <x v="1"/>
    <x v="14"/>
    <d v="1899-12-30T11:00:00"/>
    <n v="7"/>
    <s v="février"/>
    <n v="11"/>
  </r>
  <r>
    <x v="1"/>
    <x v="14"/>
    <d v="1899-12-30T12:00:00"/>
    <n v="7"/>
    <s v="février"/>
    <n v="12"/>
  </r>
  <r>
    <x v="1"/>
    <x v="14"/>
    <d v="1899-12-30T13:00:00"/>
    <n v="5"/>
    <s v="février"/>
    <n v="13"/>
  </r>
  <r>
    <x v="1"/>
    <x v="14"/>
    <d v="1899-12-30T14:00:00"/>
    <n v="8"/>
    <s v="février"/>
    <n v="14"/>
  </r>
  <r>
    <x v="1"/>
    <x v="14"/>
    <d v="1899-12-30T15:00:00"/>
    <n v="6"/>
    <s v="février"/>
    <n v="15"/>
  </r>
  <r>
    <x v="1"/>
    <x v="14"/>
    <d v="1899-12-30T16:00:00"/>
    <n v="2"/>
    <s v="février"/>
    <n v="16"/>
  </r>
  <r>
    <x v="1"/>
    <x v="14"/>
    <d v="1899-12-30T17:00:00"/>
    <n v="5"/>
    <s v="février"/>
    <n v="17"/>
  </r>
  <r>
    <x v="1"/>
    <x v="14"/>
    <d v="1899-12-30T18:00:00"/>
    <n v="4"/>
    <s v="février"/>
    <n v="18"/>
  </r>
  <r>
    <x v="1"/>
    <x v="14"/>
    <d v="1899-12-30T19:00:00"/>
    <n v="0"/>
    <s v="février"/>
    <n v="19"/>
  </r>
  <r>
    <x v="1"/>
    <x v="14"/>
    <d v="1899-12-30T20:00:00"/>
    <n v="2"/>
    <s v="février"/>
    <n v="20"/>
  </r>
  <r>
    <x v="1"/>
    <x v="14"/>
    <d v="1899-12-30T21:00:00"/>
    <n v="2"/>
    <s v="février"/>
    <n v="21"/>
  </r>
  <r>
    <x v="1"/>
    <x v="14"/>
    <d v="1899-12-30T22:00:00"/>
    <n v="0"/>
    <s v="février"/>
    <n v="22"/>
  </r>
  <r>
    <x v="1"/>
    <x v="14"/>
    <d v="1899-12-30T23:00:00"/>
    <n v="1"/>
    <s v="février"/>
    <n v="23"/>
  </r>
  <r>
    <x v="1"/>
    <x v="14"/>
    <d v="1899-12-30T06:00:00"/>
    <n v="0"/>
    <s v="février"/>
    <n v="6"/>
  </r>
  <r>
    <x v="1"/>
    <x v="14"/>
    <d v="1899-12-30T07:00:00"/>
    <n v="0"/>
    <s v="février"/>
    <n v="7"/>
  </r>
  <r>
    <x v="1"/>
    <x v="14"/>
    <d v="1899-12-30T08:00:00"/>
    <n v="3"/>
    <s v="février"/>
    <n v="8"/>
  </r>
  <r>
    <x v="1"/>
    <x v="14"/>
    <d v="1899-12-30T09:00:00"/>
    <n v="2"/>
    <s v="février"/>
    <n v="9"/>
  </r>
  <r>
    <x v="1"/>
    <x v="14"/>
    <d v="1899-12-30T10:00:00"/>
    <n v="9"/>
    <s v="février"/>
    <n v="10"/>
  </r>
  <r>
    <x v="1"/>
    <x v="14"/>
    <d v="1899-12-30T11:00:00"/>
    <n v="8"/>
    <s v="février"/>
    <n v="11"/>
  </r>
  <r>
    <x v="1"/>
    <x v="14"/>
    <d v="1899-12-30T12:00:00"/>
    <n v="6"/>
    <s v="février"/>
    <n v="12"/>
  </r>
  <r>
    <x v="1"/>
    <x v="14"/>
    <d v="1899-12-30T13:00:00"/>
    <n v="6"/>
    <s v="février"/>
    <n v="13"/>
  </r>
  <r>
    <x v="1"/>
    <x v="14"/>
    <d v="1899-12-30T14:00:00"/>
    <n v="7"/>
    <s v="février"/>
    <n v="14"/>
  </r>
  <r>
    <x v="1"/>
    <x v="14"/>
    <d v="1899-12-30T15:00:00"/>
    <n v="8"/>
    <s v="février"/>
    <n v="15"/>
  </r>
  <r>
    <x v="1"/>
    <x v="14"/>
    <d v="1899-12-30T16:00:00"/>
    <n v="4"/>
    <s v="février"/>
    <n v="16"/>
  </r>
  <r>
    <x v="1"/>
    <x v="14"/>
    <d v="1899-12-30T17:00:00"/>
    <n v="8"/>
    <s v="février"/>
    <n v="17"/>
  </r>
  <r>
    <x v="1"/>
    <x v="14"/>
    <d v="1899-12-30T18:00:00"/>
    <n v="6"/>
    <s v="février"/>
    <n v="18"/>
  </r>
  <r>
    <x v="1"/>
    <x v="14"/>
    <d v="1899-12-30T19:00:00"/>
    <n v="4"/>
    <s v="février"/>
    <n v="19"/>
  </r>
  <r>
    <x v="1"/>
    <x v="14"/>
    <d v="1899-12-30T20:00:00"/>
    <n v="6"/>
    <s v="février"/>
    <n v="20"/>
  </r>
  <r>
    <x v="1"/>
    <x v="14"/>
    <d v="1899-12-30T21:00:00"/>
    <n v="2"/>
    <s v="février"/>
    <n v="21"/>
  </r>
  <r>
    <x v="1"/>
    <x v="14"/>
    <d v="1899-12-30T22:00:00"/>
    <n v="1"/>
    <s v="février"/>
    <n v="22"/>
  </r>
  <r>
    <x v="1"/>
    <x v="14"/>
    <d v="1899-12-30T23:00:00"/>
    <n v="0"/>
    <s v="février"/>
    <n v="23"/>
  </r>
  <r>
    <x v="1"/>
    <x v="15"/>
    <d v="1899-12-30T00:00:00"/>
    <n v="0"/>
    <s v="février"/>
    <n v="24"/>
  </r>
  <r>
    <x v="1"/>
    <x v="15"/>
    <d v="1899-12-30T01:00:00"/>
    <n v="1"/>
    <s v="février"/>
    <n v="1"/>
  </r>
  <r>
    <x v="1"/>
    <x v="15"/>
    <d v="1899-12-30T02:00:00"/>
    <n v="0"/>
    <s v="février"/>
    <n v="2"/>
  </r>
  <r>
    <x v="1"/>
    <x v="15"/>
    <d v="1899-12-30T03:00:00"/>
    <n v="0"/>
    <s v="février"/>
    <n v="3"/>
  </r>
  <r>
    <x v="1"/>
    <x v="15"/>
    <d v="1899-12-30T04:00:00"/>
    <n v="1"/>
    <s v="février"/>
    <n v="4"/>
  </r>
  <r>
    <x v="1"/>
    <x v="15"/>
    <d v="1899-12-30T05:00:00"/>
    <n v="2"/>
    <s v="février"/>
    <e v="#N/A"/>
  </r>
  <r>
    <x v="1"/>
    <x v="15"/>
    <d v="1899-12-30T06:00:00"/>
    <n v="5"/>
    <s v="février"/>
    <n v="6"/>
  </r>
  <r>
    <x v="1"/>
    <x v="15"/>
    <d v="1899-12-30T07:00:00"/>
    <n v="11"/>
    <s v="février"/>
    <n v="7"/>
  </r>
  <r>
    <x v="1"/>
    <x v="15"/>
    <d v="1899-12-30T08:00:00"/>
    <n v="27"/>
    <s v="février"/>
    <n v="8"/>
  </r>
  <r>
    <x v="1"/>
    <x v="15"/>
    <d v="1899-12-30T09:00:00"/>
    <n v="48"/>
    <s v="février"/>
    <n v="9"/>
  </r>
  <r>
    <x v="1"/>
    <x v="15"/>
    <d v="1899-12-30T10:00:00"/>
    <n v="41"/>
    <s v="février"/>
    <n v="10"/>
  </r>
  <r>
    <x v="1"/>
    <x v="15"/>
    <d v="1899-12-30T11:00:00"/>
    <n v="37"/>
    <s v="février"/>
    <n v="11"/>
  </r>
  <r>
    <x v="1"/>
    <x v="15"/>
    <d v="1899-12-30T12:00:00"/>
    <n v="29"/>
    <s v="février"/>
    <n v="12"/>
  </r>
  <r>
    <x v="1"/>
    <x v="15"/>
    <d v="1899-12-30T13:00:00"/>
    <n v="28"/>
    <s v="février"/>
    <n v="13"/>
  </r>
  <r>
    <x v="1"/>
    <x v="15"/>
    <d v="1899-12-30T14:00:00"/>
    <n v="34"/>
    <s v="février"/>
    <n v="14"/>
  </r>
  <r>
    <x v="1"/>
    <x v="15"/>
    <d v="1899-12-30T15:00:00"/>
    <n v="30"/>
    <s v="février"/>
    <n v="15"/>
  </r>
  <r>
    <x v="1"/>
    <x v="15"/>
    <d v="1899-12-30T16:00:00"/>
    <n v="29"/>
    <s v="février"/>
    <n v="16"/>
  </r>
  <r>
    <x v="1"/>
    <x v="15"/>
    <d v="1899-12-30T17:00:00"/>
    <n v="18"/>
    <s v="février"/>
    <n v="17"/>
  </r>
  <r>
    <x v="1"/>
    <x v="15"/>
    <d v="1899-12-30T18:00:00"/>
    <n v="20"/>
    <s v="février"/>
    <n v="18"/>
  </r>
  <r>
    <x v="1"/>
    <x v="15"/>
    <d v="1899-12-30T19:00:00"/>
    <n v="8"/>
    <s v="février"/>
    <n v="19"/>
  </r>
  <r>
    <x v="1"/>
    <x v="15"/>
    <d v="1899-12-30T20:00:00"/>
    <n v="4"/>
    <s v="février"/>
    <n v="20"/>
  </r>
  <r>
    <x v="1"/>
    <x v="15"/>
    <d v="1899-12-30T21:00:00"/>
    <n v="3"/>
    <s v="février"/>
    <n v="21"/>
  </r>
  <r>
    <x v="1"/>
    <x v="15"/>
    <d v="1899-12-30T22:00:00"/>
    <n v="3"/>
    <s v="février"/>
    <n v="22"/>
  </r>
  <r>
    <x v="1"/>
    <x v="15"/>
    <d v="1899-12-30T23:00:00"/>
    <n v="1"/>
    <s v="février"/>
    <n v="23"/>
  </r>
  <r>
    <x v="1"/>
    <x v="16"/>
    <d v="1899-12-30T00:00:00"/>
    <n v="0"/>
    <s v="février"/>
    <n v="24"/>
  </r>
  <r>
    <x v="1"/>
    <x v="16"/>
    <d v="1899-12-30T01:00:00"/>
    <n v="0"/>
    <s v="février"/>
    <n v="1"/>
  </r>
  <r>
    <x v="1"/>
    <x v="16"/>
    <d v="1899-12-30T02:00:00"/>
    <n v="0"/>
    <s v="février"/>
    <n v="2"/>
  </r>
  <r>
    <x v="1"/>
    <x v="16"/>
    <d v="1899-12-30T03:00:00"/>
    <n v="0"/>
    <s v="février"/>
    <n v="3"/>
  </r>
  <r>
    <x v="1"/>
    <x v="16"/>
    <d v="1899-12-30T04:00:00"/>
    <n v="0"/>
    <s v="février"/>
    <n v="4"/>
  </r>
  <r>
    <x v="1"/>
    <x v="16"/>
    <d v="1899-12-30T05:00:00"/>
    <n v="3"/>
    <s v="février"/>
    <e v="#N/A"/>
  </r>
  <r>
    <x v="1"/>
    <x v="16"/>
    <d v="1899-12-30T06:00:00"/>
    <n v="2"/>
    <s v="février"/>
    <n v="6"/>
  </r>
  <r>
    <x v="1"/>
    <x v="16"/>
    <d v="1899-12-30T07:00:00"/>
    <n v="13"/>
    <s v="février"/>
    <n v="7"/>
  </r>
  <r>
    <x v="1"/>
    <x v="16"/>
    <d v="1899-12-30T08:00:00"/>
    <n v="22"/>
    <s v="février"/>
    <n v="8"/>
  </r>
  <r>
    <x v="1"/>
    <x v="16"/>
    <d v="1899-12-30T09:00:00"/>
    <n v="37"/>
    <s v="février"/>
    <n v="9"/>
  </r>
  <r>
    <x v="1"/>
    <x v="16"/>
    <d v="1899-12-30T10:00:00"/>
    <n v="34"/>
    <s v="février"/>
    <n v="10"/>
  </r>
  <r>
    <x v="1"/>
    <x v="16"/>
    <d v="1899-12-30T11:00:00"/>
    <n v="33"/>
    <s v="février"/>
    <n v="11"/>
  </r>
  <r>
    <x v="1"/>
    <x v="16"/>
    <d v="1899-12-30T12:00:00"/>
    <n v="21"/>
    <s v="février"/>
    <n v="12"/>
  </r>
  <r>
    <x v="1"/>
    <x v="16"/>
    <d v="1899-12-30T13:00:00"/>
    <n v="22"/>
    <s v="février"/>
    <n v="13"/>
  </r>
  <r>
    <x v="1"/>
    <x v="16"/>
    <d v="1899-12-30T14:00:00"/>
    <n v="25"/>
    <s v="février"/>
    <n v="14"/>
  </r>
  <r>
    <x v="1"/>
    <x v="16"/>
    <d v="1899-12-30T15:00:00"/>
    <n v="34"/>
    <s v="février"/>
    <n v="15"/>
  </r>
  <r>
    <x v="1"/>
    <x v="16"/>
    <d v="1899-12-30T16:00:00"/>
    <n v="22"/>
    <s v="février"/>
    <n v="16"/>
  </r>
  <r>
    <x v="1"/>
    <x v="16"/>
    <d v="1899-12-30T17:00:00"/>
    <n v="23"/>
    <s v="février"/>
    <n v="17"/>
  </r>
  <r>
    <x v="1"/>
    <x v="16"/>
    <d v="1899-12-30T18:00:00"/>
    <n v="18"/>
    <s v="février"/>
    <n v="18"/>
  </r>
  <r>
    <x v="1"/>
    <x v="16"/>
    <d v="1899-12-30T19:00:00"/>
    <n v="10"/>
    <s v="février"/>
    <n v="19"/>
  </r>
  <r>
    <x v="1"/>
    <x v="16"/>
    <d v="1899-12-30T20:00:00"/>
    <n v="6"/>
    <s v="février"/>
    <n v="20"/>
  </r>
  <r>
    <x v="1"/>
    <x v="16"/>
    <d v="1899-12-30T21:00:00"/>
    <n v="5"/>
    <s v="février"/>
    <n v="21"/>
  </r>
  <r>
    <x v="1"/>
    <x v="16"/>
    <d v="1899-12-30T22:00:00"/>
    <n v="5"/>
    <s v="février"/>
    <n v="22"/>
  </r>
  <r>
    <x v="1"/>
    <x v="16"/>
    <d v="1899-12-30T23:00:00"/>
    <n v="6"/>
    <s v="février"/>
    <n v="23"/>
  </r>
  <r>
    <x v="1"/>
    <x v="17"/>
    <d v="1899-12-30T00:00:00"/>
    <n v="1"/>
    <s v="février"/>
    <n v="24"/>
  </r>
  <r>
    <x v="1"/>
    <x v="17"/>
    <d v="1899-12-30T01:00:00"/>
    <n v="2"/>
    <s v="février"/>
    <n v="1"/>
  </r>
  <r>
    <x v="1"/>
    <x v="17"/>
    <d v="1899-12-30T02:00:00"/>
    <n v="0"/>
    <s v="février"/>
    <n v="2"/>
  </r>
  <r>
    <x v="1"/>
    <x v="17"/>
    <d v="1899-12-30T03:00:00"/>
    <n v="2"/>
    <s v="février"/>
    <n v="3"/>
  </r>
  <r>
    <x v="1"/>
    <x v="17"/>
    <d v="1899-12-30T04:00:00"/>
    <n v="0"/>
    <s v="février"/>
    <n v="4"/>
  </r>
  <r>
    <x v="1"/>
    <x v="17"/>
    <d v="1899-12-30T05:00:00"/>
    <n v="1"/>
    <s v="février"/>
    <e v="#N/A"/>
  </r>
  <r>
    <x v="1"/>
    <x v="17"/>
    <d v="1899-12-30T06:00:00"/>
    <n v="1"/>
    <s v="février"/>
    <n v="6"/>
  </r>
  <r>
    <x v="1"/>
    <x v="17"/>
    <d v="1899-12-30T07:00:00"/>
    <n v="9"/>
    <s v="février"/>
    <n v="7"/>
  </r>
  <r>
    <x v="1"/>
    <x v="17"/>
    <d v="1899-12-30T08:00:00"/>
    <n v="15"/>
    <s v="février"/>
    <n v="8"/>
  </r>
  <r>
    <x v="1"/>
    <x v="17"/>
    <d v="1899-12-30T09:00:00"/>
    <n v="35"/>
    <s v="février"/>
    <n v="9"/>
  </r>
  <r>
    <x v="1"/>
    <x v="17"/>
    <d v="1899-12-30T10:00:00"/>
    <n v="36"/>
    <s v="février"/>
    <n v="10"/>
  </r>
  <r>
    <x v="1"/>
    <x v="17"/>
    <d v="1899-12-30T11:00:00"/>
    <n v="27"/>
    <s v="février"/>
    <n v="11"/>
  </r>
  <r>
    <x v="1"/>
    <x v="17"/>
    <d v="1899-12-30T12:00:00"/>
    <n v="21"/>
    <s v="février"/>
    <n v="12"/>
  </r>
  <r>
    <x v="1"/>
    <x v="17"/>
    <d v="1899-12-30T13:00:00"/>
    <n v="27"/>
    <s v="février"/>
    <n v="13"/>
  </r>
  <r>
    <x v="1"/>
    <x v="17"/>
    <d v="1899-12-30T14:00:00"/>
    <n v="29"/>
    <s v="février"/>
    <n v="14"/>
  </r>
  <r>
    <x v="1"/>
    <x v="17"/>
    <d v="1899-12-30T15:00:00"/>
    <n v="24"/>
    <s v="février"/>
    <n v="15"/>
  </r>
  <r>
    <x v="1"/>
    <x v="17"/>
    <d v="1899-12-30T16:00:00"/>
    <n v="25"/>
    <s v="février"/>
    <n v="16"/>
  </r>
  <r>
    <x v="1"/>
    <x v="17"/>
    <d v="1899-12-30T17:00:00"/>
    <n v="21"/>
    <s v="février"/>
    <n v="17"/>
  </r>
  <r>
    <x v="1"/>
    <x v="17"/>
    <d v="1899-12-30T18:00:00"/>
    <n v="12"/>
    <s v="février"/>
    <n v="18"/>
  </r>
  <r>
    <x v="1"/>
    <x v="17"/>
    <d v="1899-12-30T19:00:00"/>
    <n v="9"/>
    <s v="février"/>
    <n v="19"/>
  </r>
  <r>
    <x v="1"/>
    <x v="17"/>
    <d v="1899-12-30T20:00:00"/>
    <n v="8"/>
    <s v="février"/>
    <n v="20"/>
  </r>
  <r>
    <x v="1"/>
    <x v="17"/>
    <d v="1899-12-30T21:00:00"/>
    <n v="4"/>
    <s v="février"/>
    <n v="21"/>
  </r>
  <r>
    <x v="1"/>
    <x v="17"/>
    <d v="1899-12-30T22:00:00"/>
    <n v="1"/>
    <s v="février"/>
    <n v="22"/>
  </r>
  <r>
    <x v="1"/>
    <x v="17"/>
    <d v="1899-12-30T23:00:00"/>
    <n v="2"/>
    <s v="février"/>
    <n v="23"/>
  </r>
  <r>
    <x v="1"/>
    <x v="18"/>
    <d v="1899-12-30T00:00:00"/>
    <n v="1"/>
    <s v="février"/>
    <n v="24"/>
  </r>
  <r>
    <x v="1"/>
    <x v="18"/>
    <d v="1899-12-30T01:00:00"/>
    <n v="2"/>
    <s v="février"/>
    <n v="1"/>
  </r>
  <r>
    <x v="1"/>
    <x v="18"/>
    <d v="1899-12-30T02:00:00"/>
    <n v="0"/>
    <s v="février"/>
    <n v="2"/>
  </r>
  <r>
    <x v="1"/>
    <x v="18"/>
    <d v="1899-12-30T03:00:00"/>
    <n v="0"/>
    <s v="février"/>
    <n v="3"/>
  </r>
  <r>
    <x v="1"/>
    <x v="18"/>
    <d v="1899-12-30T04:00:00"/>
    <n v="0"/>
    <s v="février"/>
    <n v="4"/>
  </r>
  <r>
    <x v="1"/>
    <x v="18"/>
    <d v="1899-12-30T05:00:00"/>
    <n v="0"/>
    <s v="février"/>
    <e v="#N/A"/>
  </r>
  <r>
    <x v="1"/>
    <x v="18"/>
    <d v="1899-12-30T06:00:00"/>
    <n v="4"/>
    <s v="février"/>
    <n v="6"/>
  </r>
  <r>
    <x v="1"/>
    <x v="18"/>
    <d v="1899-12-30T07:00:00"/>
    <n v="7"/>
    <s v="février"/>
    <n v="7"/>
  </r>
  <r>
    <x v="1"/>
    <x v="18"/>
    <d v="1899-12-30T08:00:00"/>
    <n v="19"/>
    <s v="février"/>
    <n v="8"/>
  </r>
  <r>
    <x v="1"/>
    <x v="18"/>
    <d v="1899-12-30T09:00:00"/>
    <n v="31"/>
    <s v="février"/>
    <n v="9"/>
  </r>
  <r>
    <x v="1"/>
    <x v="18"/>
    <d v="1899-12-30T10:00:00"/>
    <n v="28"/>
    <s v="février"/>
    <n v="10"/>
  </r>
  <r>
    <x v="1"/>
    <x v="18"/>
    <d v="1899-12-30T11:00:00"/>
    <n v="28"/>
    <s v="février"/>
    <n v="11"/>
  </r>
  <r>
    <x v="1"/>
    <x v="18"/>
    <d v="1899-12-30T12:00:00"/>
    <n v="25"/>
    <s v="février"/>
    <n v="12"/>
  </r>
  <r>
    <x v="1"/>
    <x v="18"/>
    <d v="1899-12-30T13:00:00"/>
    <n v="30"/>
    <s v="février"/>
    <n v="13"/>
  </r>
  <r>
    <x v="1"/>
    <x v="18"/>
    <d v="1899-12-30T14:00:00"/>
    <n v="27"/>
    <s v="février"/>
    <n v="14"/>
  </r>
  <r>
    <x v="1"/>
    <x v="18"/>
    <d v="1899-12-30T15:00:00"/>
    <n v="23"/>
    <s v="février"/>
    <n v="15"/>
  </r>
  <r>
    <x v="1"/>
    <x v="18"/>
    <d v="1899-12-30T16:00:00"/>
    <n v="23"/>
    <s v="février"/>
    <n v="16"/>
  </r>
  <r>
    <x v="1"/>
    <x v="18"/>
    <d v="1899-12-30T17:00:00"/>
    <n v="25"/>
    <s v="février"/>
    <n v="17"/>
  </r>
  <r>
    <x v="1"/>
    <x v="18"/>
    <d v="1899-12-30T18:00:00"/>
    <n v="13"/>
    <s v="février"/>
    <n v="18"/>
  </r>
  <r>
    <x v="1"/>
    <x v="18"/>
    <d v="1899-12-30T19:00:00"/>
    <n v="11"/>
    <s v="février"/>
    <n v="19"/>
  </r>
  <r>
    <x v="1"/>
    <x v="18"/>
    <d v="1899-12-30T20:00:00"/>
    <n v="14"/>
    <s v="février"/>
    <n v="20"/>
  </r>
  <r>
    <x v="1"/>
    <x v="18"/>
    <d v="1899-12-30T21:00:00"/>
    <n v="7"/>
    <s v="février"/>
    <n v="21"/>
  </r>
  <r>
    <x v="1"/>
    <x v="18"/>
    <d v="1899-12-30T22:00:00"/>
    <n v="1"/>
    <s v="février"/>
    <n v="22"/>
  </r>
  <r>
    <x v="1"/>
    <x v="18"/>
    <d v="1899-12-30T23:00:00"/>
    <n v="3"/>
    <s v="février"/>
    <n v="23"/>
  </r>
  <r>
    <x v="1"/>
    <x v="19"/>
    <d v="1899-12-30T00:00:00"/>
    <n v="1"/>
    <s v="février"/>
    <n v="24"/>
  </r>
  <r>
    <x v="1"/>
    <x v="19"/>
    <d v="1899-12-30T01:00:00"/>
    <n v="0"/>
    <s v="février"/>
    <n v="1"/>
  </r>
  <r>
    <x v="1"/>
    <x v="19"/>
    <d v="1899-12-30T02:00:00"/>
    <n v="1"/>
    <s v="février"/>
    <n v="2"/>
  </r>
  <r>
    <x v="1"/>
    <x v="19"/>
    <d v="1899-12-30T03:00:00"/>
    <n v="0"/>
    <s v="février"/>
    <n v="3"/>
  </r>
  <r>
    <x v="1"/>
    <x v="19"/>
    <d v="1899-12-30T04:00:00"/>
    <n v="1"/>
    <s v="février"/>
    <n v="4"/>
  </r>
  <r>
    <x v="1"/>
    <x v="19"/>
    <d v="1899-12-30T05:00:00"/>
    <n v="0"/>
    <s v="février"/>
    <e v="#N/A"/>
  </r>
  <r>
    <x v="1"/>
    <x v="19"/>
    <d v="1899-12-30T06:00:00"/>
    <n v="1"/>
    <s v="février"/>
    <n v="6"/>
  </r>
  <r>
    <x v="1"/>
    <x v="19"/>
    <d v="1899-12-30T07:00:00"/>
    <n v="7"/>
    <s v="février"/>
    <n v="7"/>
  </r>
  <r>
    <x v="1"/>
    <x v="19"/>
    <d v="1899-12-30T08:00:00"/>
    <n v="12"/>
    <s v="février"/>
    <n v="8"/>
  </r>
  <r>
    <x v="1"/>
    <x v="19"/>
    <d v="1899-12-30T09:00:00"/>
    <n v="29"/>
    <s v="février"/>
    <n v="9"/>
  </r>
  <r>
    <x v="1"/>
    <x v="19"/>
    <d v="1899-12-30T10:00:00"/>
    <n v="22"/>
    <s v="février"/>
    <n v="10"/>
  </r>
  <r>
    <x v="1"/>
    <x v="19"/>
    <d v="1899-12-30T11:00:00"/>
    <n v="23"/>
    <s v="février"/>
    <n v="11"/>
  </r>
  <r>
    <x v="1"/>
    <x v="19"/>
    <d v="1899-12-30T12:00:00"/>
    <n v="17"/>
    <s v="février"/>
    <n v="12"/>
  </r>
  <r>
    <x v="1"/>
    <x v="19"/>
    <d v="1899-12-30T13:00:00"/>
    <n v="25"/>
    <s v="février"/>
    <n v="13"/>
  </r>
  <r>
    <x v="1"/>
    <x v="19"/>
    <d v="1899-12-30T14:00:00"/>
    <n v="23"/>
    <s v="février"/>
    <n v="14"/>
  </r>
  <r>
    <x v="1"/>
    <x v="19"/>
    <d v="1899-12-30T15:00:00"/>
    <n v="18"/>
    <s v="février"/>
    <n v="15"/>
  </r>
  <r>
    <x v="1"/>
    <x v="19"/>
    <d v="1899-12-30T16:00:00"/>
    <n v="19"/>
    <s v="février"/>
    <n v="16"/>
  </r>
  <r>
    <x v="1"/>
    <x v="19"/>
    <d v="1899-12-30T17:00:00"/>
    <n v="14"/>
    <s v="février"/>
    <n v="17"/>
  </r>
  <r>
    <x v="1"/>
    <x v="19"/>
    <d v="1899-12-30T18:00:00"/>
    <n v="8"/>
    <s v="février"/>
    <n v="18"/>
  </r>
  <r>
    <x v="1"/>
    <x v="19"/>
    <d v="1899-12-30T19:00:00"/>
    <n v="8"/>
    <s v="février"/>
    <n v="19"/>
  </r>
  <r>
    <x v="1"/>
    <x v="19"/>
    <d v="1899-12-30T20:00:00"/>
    <n v="4"/>
    <s v="février"/>
    <n v="20"/>
  </r>
  <r>
    <x v="1"/>
    <x v="19"/>
    <d v="1899-12-30T21:00:00"/>
    <n v="4"/>
    <s v="février"/>
    <n v="21"/>
  </r>
  <r>
    <x v="1"/>
    <x v="19"/>
    <d v="1899-12-30T22:00:00"/>
    <n v="2"/>
    <s v="février"/>
    <n v="22"/>
  </r>
  <r>
    <x v="1"/>
    <x v="19"/>
    <d v="1899-12-30T23:00:00"/>
    <n v="5"/>
    <s v="février"/>
    <n v="23"/>
  </r>
  <r>
    <x v="1"/>
    <x v="20"/>
    <d v="1899-12-30T00:00:00"/>
    <n v="2"/>
    <s v="février"/>
    <n v="24"/>
  </r>
  <r>
    <x v="1"/>
    <x v="20"/>
    <d v="1899-12-30T01:00:00"/>
    <n v="0"/>
    <s v="février"/>
    <n v="1"/>
  </r>
  <r>
    <x v="1"/>
    <x v="20"/>
    <d v="1899-12-30T02:00:00"/>
    <n v="0"/>
    <s v="février"/>
    <n v="2"/>
  </r>
  <r>
    <x v="1"/>
    <x v="20"/>
    <d v="1899-12-30T03:00:00"/>
    <n v="1"/>
    <s v="février"/>
    <n v="3"/>
  </r>
  <r>
    <x v="1"/>
    <x v="20"/>
    <d v="1899-12-30T04:00:00"/>
    <n v="0"/>
    <s v="février"/>
    <n v="4"/>
  </r>
  <r>
    <x v="1"/>
    <x v="20"/>
    <d v="1899-12-30T05:00:00"/>
    <n v="2"/>
    <s v="février"/>
    <e v="#N/A"/>
  </r>
  <r>
    <x v="1"/>
    <x v="20"/>
    <d v="1899-12-30T06:00:00"/>
    <n v="4"/>
    <s v="février"/>
    <n v="6"/>
  </r>
  <r>
    <x v="1"/>
    <x v="20"/>
    <d v="1899-12-30T07:00:00"/>
    <n v="2"/>
    <s v="février"/>
    <n v="7"/>
  </r>
  <r>
    <x v="1"/>
    <x v="20"/>
    <d v="1899-12-30T08:00:00"/>
    <n v="9"/>
    <s v="février"/>
    <n v="8"/>
  </r>
  <r>
    <x v="1"/>
    <x v="20"/>
    <d v="1899-12-30T09:00:00"/>
    <n v="20"/>
    <s v="février"/>
    <n v="9"/>
  </r>
  <r>
    <x v="1"/>
    <x v="20"/>
    <d v="1899-12-30T10:00:00"/>
    <n v="20"/>
    <s v="février"/>
    <n v="10"/>
  </r>
  <r>
    <x v="1"/>
    <x v="20"/>
    <d v="1899-12-30T11:00:00"/>
    <n v="18"/>
    <s v="février"/>
    <n v="11"/>
  </r>
  <r>
    <x v="1"/>
    <x v="20"/>
    <d v="1899-12-30T12:00:00"/>
    <n v="16"/>
    <s v="février"/>
    <n v="12"/>
  </r>
  <r>
    <x v="1"/>
    <x v="20"/>
    <d v="1899-12-30T13:00:00"/>
    <n v="14"/>
    <s v="février"/>
    <n v="13"/>
  </r>
  <r>
    <x v="1"/>
    <x v="20"/>
    <d v="1899-12-30T14:00:00"/>
    <n v="15"/>
    <s v="février"/>
    <n v="14"/>
  </r>
  <r>
    <x v="1"/>
    <x v="20"/>
    <d v="1899-12-30T15:00:00"/>
    <n v="13"/>
    <s v="février"/>
    <n v="15"/>
  </r>
  <r>
    <x v="1"/>
    <x v="20"/>
    <d v="1899-12-30T16:00:00"/>
    <n v="12"/>
    <s v="février"/>
    <n v="16"/>
  </r>
  <r>
    <x v="1"/>
    <x v="20"/>
    <d v="1899-12-30T17:00:00"/>
    <n v="9"/>
    <s v="février"/>
    <n v="17"/>
  </r>
  <r>
    <x v="1"/>
    <x v="20"/>
    <d v="1899-12-30T18:00:00"/>
    <n v="7"/>
    <s v="février"/>
    <n v="18"/>
  </r>
  <r>
    <x v="1"/>
    <x v="20"/>
    <d v="1899-12-30T19:00:00"/>
    <n v="5"/>
    <s v="février"/>
    <n v="19"/>
  </r>
  <r>
    <x v="1"/>
    <x v="20"/>
    <d v="1899-12-30T20:00:00"/>
    <n v="3"/>
    <s v="février"/>
    <n v="20"/>
  </r>
  <r>
    <x v="1"/>
    <x v="20"/>
    <d v="1899-12-30T21:00:00"/>
    <n v="6"/>
    <s v="février"/>
    <n v="21"/>
  </r>
  <r>
    <x v="1"/>
    <x v="20"/>
    <d v="1899-12-30T22:00:00"/>
    <n v="1"/>
    <s v="février"/>
    <n v="22"/>
  </r>
  <r>
    <x v="1"/>
    <x v="20"/>
    <d v="1899-12-30T23:00:00"/>
    <n v="2"/>
    <s v="février"/>
    <n v="23"/>
  </r>
  <r>
    <x v="1"/>
    <x v="21"/>
    <d v="1899-12-30T00:00:00"/>
    <n v="2"/>
    <s v="février"/>
    <n v="24"/>
  </r>
  <r>
    <x v="1"/>
    <x v="21"/>
    <d v="1899-12-30T01:00:00"/>
    <n v="0"/>
    <s v="février"/>
    <n v="1"/>
  </r>
  <r>
    <x v="1"/>
    <x v="21"/>
    <d v="1899-12-30T02:00:00"/>
    <n v="4"/>
    <s v="février"/>
    <n v="2"/>
  </r>
  <r>
    <x v="1"/>
    <x v="21"/>
    <d v="1899-12-30T03:00:00"/>
    <n v="0"/>
    <s v="février"/>
    <n v="3"/>
  </r>
  <r>
    <x v="1"/>
    <x v="21"/>
    <d v="1899-12-30T04:00:00"/>
    <n v="4"/>
    <s v="février"/>
    <n v="4"/>
  </r>
  <r>
    <x v="1"/>
    <x v="21"/>
    <d v="1899-12-30T05:00:00"/>
    <n v="0"/>
    <s v="février"/>
    <e v="#N/A"/>
  </r>
  <r>
    <x v="1"/>
    <x v="21"/>
    <d v="1899-12-30T06:00:00"/>
    <n v="1"/>
    <s v="février"/>
    <n v="6"/>
  </r>
  <r>
    <x v="1"/>
    <x v="21"/>
    <d v="1899-12-30T07:00:00"/>
    <n v="2"/>
    <s v="février"/>
    <n v="7"/>
  </r>
  <r>
    <x v="1"/>
    <x v="21"/>
    <d v="1899-12-30T08:00:00"/>
    <n v="3"/>
    <s v="février"/>
    <n v="8"/>
  </r>
  <r>
    <x v="1"/>
    <x v="21"/>
    <d v="1899-12-30T09:00:00"/>
    <n v="4"/>
    <s v="février"/>
    <n v="9"/>
  </r>
  <r>
    <x v="1"/>
    <x v="21"/>
    <d v="1899-12-30T10:00:00"/>
    <n v="16"/>
    <s v="février"/>
    <n v="10"/>
  </r>
  <r>
    <x v="1"/>
    <x v="21"/>
    <d v="1899-12-30T11:00:00"/>
    <n v="15"/>
    <s v="février"/>
    <n v="11"/>
  </r>
  <r>
    <x v="1"/>
    <x v="21"/>
    <d v="1899-12-30T12:00:00"/>
    <n v="13"/>
    <s v="février"/>
    <n v="12"/>
  </r>
  <r>
    <x v="1"/>
    <x v="21"/>
    <d v="1899-12-30T13:00:00"/>
    <n v="11"/>
    <s v="février"/>
    <n v="13"/>
  </r>
  <r>
    <x v="1"/>
    <x v="21"/>
    <d v="1899-12-30T14:00:00"/>
    <n v="15"/>
    <s v="février"/>
    <n v="14"/>
  </r>
  <r>
    <x v="1"/>
    <x v="21"/>
    <d v="1899-12-30T15:00:00"/>
    <n v="14"/>
    <s v="février"/>
    <n v="15"/>
  </r>
  <r>
    <x v="1"/>
    <x v="21"/>
    <d v="1899-12-30T16:00:00"/>
    <n v="6"/>
    <s v="février"/>
    <n v="16"/>
  </r>
  <r>
    <x v="1"/>
    <x v="21"/>
    <d v="1899-12-30T17:00:00"/>
    <n v="13"/>
    <s v="février"/>
    <n v="17"/>
  </r>
  <r>
    <x v="1"/>
    <x v="21"/>
    <d v="1899-12-30T18:00:00"/>
    <n v="10"/>
    <s v="février"/>
    <n v="18"/>
  </r>
  <r>
    <x v="1"/>
    <x v="21"/>
    <d v="1899-12-30T19:00:00"/>
    <n v="4"/>
    <s v="février"/>
    <n v="19"/>
  </r>
  <r>
    <x v="1"/>
    <x v="21"/>
    <d v="1899-12-30T20:00:00"/>
    <n v="8"/>
    <s v="février"/>
    <n v="20"/>
  </r>
  <r>
    <x v="1"/>
    <x v="21"/>
    <d v="1899-12-30T21:00:00"/>
    <n v="4"/>
    <s v="février"/>
    <n v="21"/>
  </r>
  <r>
    <x v="1"/>
    <x v="21"/>
    <d v="1899-12-30T22:00:00"/>
    <n v="1"/>
    <s v="février"/>
    <n v="22"/>
  </r>
  <r>
    <x v="1"/>
    <x v="21"/>
    <d v="1899-12-30T23:00:00"/>
    <n v="1"/>
    <s v="février"/>
    <n v="23"/>
  </r>
  <r>
    <x v="1"/>
    <x v="22"/>
    <d v="1899-12-30T00:00:00"/>
    <n v="0"/>
    <s v="février"/>
    <n v="24"/>
  </r>
  <r>
    <x v="1"/>
    <x v="22"/>
    <d v="1899-12-30T01:00:00"/>
    <n v="1"/>
    <s v="février"/>
    <n v="1"/>
  </r>
  <r>
    <x v="1"/>
    <x v="22"/>
    <d v="1899-12-30T02:00:00"/>
    <n v="0"/>
    <s v="février"/>
    <n v="2"/>
  </r>
  <r>
    <x v="1"/>
    <x v="22"/>
    <d v="1899-12-30T03:00:00"/>
    <n v="0"/>
    <s v="février"/>
    <n v="3"/>
  </r>
  <r>
    <x v="1"/>
    <x v="22"/>
    <d v="1899-12-30T04:00:00"/>
    <n v="1"/>
    <s v="février"/>
    <n v="4"/>
  </r>
  <r>
    <x v="1"/>
    <x v="22"/>
    <d v="1899-12-30T05:00:00"/>
    <n v="2"/>
    <s v="février"/>
    <e v="#N/A"/>
  </r>
  <r>
    <x v="1"/>
    <x v="22"/>
    <d v="1899-12-30T06:00:00"/>
    <n v="5"/>
    <s v="février"/>
    <n v="6"/>
  </r>
  <r>
    <x v="1"/>
    <x v="22"/>
    <d v="1899-12-30T07:00:00"/>
    <n v="11"/>
    <s v="février"/>
    <n v="7"/>
  </r>
  <r>
    <x v="1"/>
    <x v="22"/>
    <d v="1899-12-30T08:00:00"/>
    <n v="27"/>
    <s v="février"/>
    <n v="8"/>
  </r>
  <r>
    <x v="1"/>
    <x v="22"/>
    <d v="1899-12-30T09:00:00"/>
    <n v="48"/>
    <s v="février"/>
    <n v="9"/>
  </r>
  <r>
    <x v="1"/>
    <x v="22"/>
    <d v="1899-12-30T10:00:00"/>
    <n v="41"/>
    <s v="février"/>
    <n v="10"/>
  </r>
  <r>
    <x v="1"/>
    <x v="22"/>
    <d v="1899-12-30T11:00:00"/>
    <n v="37"/>
    <s v="février"/>
    <n v="11"/>
  </r>
  <r>
    <x v="1"/>
    <x v="22"/>
    <d v="1899-12-30T12:00:00"/>
    <n v="29"/>
    <s v="février"/>
    <n v="12"/>
  </r>
  <r>
    <x v="1"/>
    <x v="22"/>
    <d v="1899-12-30T13:00:00"/>
    <n v="28"/>
    <s v="février"/>
    <n v="13"/>
  </r>
  <r>
    <x v="1"/>
    <x v="22"/>
    <d v="1899-12-30T14:00:00"/>
    <n v="34"/>
    <s v="février"/>
    <n v="14"/>
  </r>
  <r>
    <x v="1"/>
    <x v="22"/>
    <d v="1899-12-30T15:00:00"/>
    <n v="30"/>
    <s v="février"/>
    <n v="15"/>
  </r>
  <r>
    <x v="1"/>
    <x v="22"/>
    <d v="1899-12-30T16:00:00"/>
    <n v="29"/>
    <s v="février"/>
    <n v="16"/>
  </r>
  <r>
    <x v="1"/>
    <x v="22"/>
    <d v="1899-12-30T17:00:00"/>
    <n v="18"/>
    <s v="février"/>
    <n v="17"/>
  </r>
  <r>
    <x v="1"/>
    <x v="22"/>
    <d v="1899-12-30T18:00:00"/>
    <n v="20"/>
    <s v="février"/>
    <n v="18"/>
  </r>
  <r>
    <x v="1"/>
    <x v="22"/>
    <d v="1899-12-30T19:00:00"/>
    <n v="8"/>
    <s v="février"/>
    <n v="19"/>
  </r>
  <r>
    <x v="1"/>
    <x v="22"/>
    <d v="1899-12-30T20:00:00"/>
    <n v="4"/>
    <s v="février"/>
    <n v="20"/>
  </r>
  <r>
    <x v="1"/>
    <x v="22"/>
    <d v="1899-12-30T21:00:00"/>
    <n v="3"/>
    <s v="février"/>
    <n v="21"/>
  </r>
  <r>
    <x v="1"/>
    <x v="22"/>
    <d v="1899-12-30T22:00:00"/>
    <n v="3"/>
    <s v="février"/>
    <n v="22"/>
  </r>
  <r>
    <x v="1"/>
    <x v="22"/>
    <d v="1899-12-30T23:00:00"/>
    <n v="1"/>
    <s v="février"/>
    <n v="23"/>
  </r>
  <r>
    <x v="1"/>
    <x v="23"/>
    <d v="1899-12-30T00:00:00"/>
    <n v="0"/>
    <s v="février"/>
    <n v="24"/>
  </r>
  <r>
    <x v="1"/>
    <x v="23"/>
    <d v="1899-12-30T01:00:00"/>
    <n v="0"/>
    <s v="février"/>
    <n v="1"/>
  </r>
  <r>
    <x v="1"/>
    <x v="23"/>
    <d v="1899-12-30T02:00:00"/>
    <n v="0"/>
    <s v="février"/>
    <n v="2"/>
  </r>
  <r>
    <x v="1"/>
    <x v="23"/>
    <d v="1899-12-30T03:00:00"/>
    <n v="0"/>
    <s v="février"/>
    <n v="3"/>
  </r>
  <r>
    <x v="1"/>
    <x v="23"/>
    <d v="1899-12-30T04:00:00"/>
    <n v="0"/>
    <s v="février"/>
    <n v="4"/>
  </r>
  <r>
    <x v="1"/>
    <x v="23"/>
    <d v="1899-12-30T05:00:00"/>
    <n v="3"/>
    <s v="février"/>
    <e v="#N/A"/>
  </r>
  <r>
    <x v="1"/>
    <x v="23"/>
    <d v="1899-12-30T06:00:00"/>
    <n v="2"/>
    <s v="février"/>
    <n v="6"/>
  </r>
  <r>
    <x v="1"/>
    <x v="23"/>
    <d v="1899-12-30T07:00:00"/>
    <n v="13"/>
    <s v="février"/>
    <n v="7"/>
  </r>
  <r>
    <x v="1"/>
    <x v="23"/>
    <d v="1899-12-30T08:00:00"/>
    <n v="22"/>
    <s v="février"/>
    <n v="8"/>
  </r>
  <r>
    <x v="1"/>
    <x v="23"/>
    <d v="1899-12-30T09:00:00"/>
    <n v="37"/>
    <s v="février"/>
    <n v="9"/>
  </r>
  <r>
    <x v="1"/>
    <x v="23"/>
    <d v="1899-12-30T10:00:00"/>
    <n v="34"/>
    <s v="février"/>
    <n v="10"/>
  </r>
  <r>
    <x v="1"/>
    <x v="23"/>
    <d v="1899-12-30T11:00:00"/>
    <n v="33"/>
    <s v="février"/>
    <n v="11"/>
  </r>
  <r>
    <x v="1"/>
    <x v="23"/>
    <d v="1899-12-30T12:00:00"/>
    <n v="21"/>
    <s v="février"/>
    <n v="12"/>
  </r>
  <r>
    <x v="1"/>
    <x v="23"/>
    <d v="1899-12-30T13:00:00"/>
    <n v="22"/>
    <s v="février"/>
    <n v="13"/>
  </r>
  <r>
    <x v="1"/>
    <x v="23"/>
    <d v="1899-12-30T14:00:00"/>
    <n v="25"/>
    <s v="février"/>
    <n v="14"/>
  </r>
  <r>
    <x v="1"/>
    <x v="23"/>
    <d v="1899-12-30T15:00:00"/>
    <n v="34"/>
    <s v="février"/>
    <n v="15"/>
  </r>
  <r>
    <x v="1"/>
    <x v="23"/>
    <d v="1899-12-30T16:00:00"/>
    <n v="22"/>
    <s v="février"/>
    <n v="16"/>
  </r>
  <r>
    <x v="1"/>
    <x v="23"/>
    <d v="1899-12-30T17:00:00"/>
    <n v="23"/>
    <s v="février"/>
    <n v="17"/>
  </r>
  <r>
    <x v="1"/>
    <x v="23"/>
    <d v="1899-12-30T18:00:00"/>
    <n v="18"/>
    <s v="février"/>
    <n v="18"/>
  </r>
  <r>
    <x v="1"/>
    <x v="23"/>
    <d v="1899-12-30T19:00:00"/>
    <n v="10"/>
    <s v="février"/>
    <n v="19"/>
  </r>
  <r>
    <x v="1"/>
    <x v="23"/>
    <d v="1899-12-30T20:00:00"/>
    <n v="6"/>
    <s v="février"/>
    <n v="20"/>
  </r>
  <r>
    <x v="1"/>
    <x v="23"/>
    <d v="1899-12-30T21:00:00"/>
    <n v="5"/>
    <s v="février"/>
    <n v="21"/>
  </r>
  <r>
    <x v="1"/>
    <x v="23"/>
    <d v="1899-12-30T22:00:00"/>
    <n v="5"/>
    <s v="février"/>
    <n v="22"/>
  </r>
  <r>
    <x v="1"/>
    <x v="23"/>
    <d v="1899-12-30T23:00:00"/>
    <n v="6"/>
    <s v="février"/>
    <n v="23"/>
  </r>
  <r>
    <x v="1"/>
    <x v="24"/>
    <d v="1899-12-30T00:00:00"/>
    <n v="1"/>
    <s v="février"/>
    <n v="24"/>
  </r>
  <r>
    <x v="1"/>
    <x v="24"/>
    <d v="1899-12-30T01:00:00"/>
    <n v="2"/>
    <s v="février"/>
    <n v="1"/>
  </r>
  <r>
    <x v="1"/>
    <x v="24"/>
    <d v="1899-12-30T02:00:00"/>
    <n v="0"/>
    <s v="février"/>
    <n v="2"/>
  </r>
  <r>
    <x v="1"/>
    <x v="24"/>
    <d v="1899-12-30T03:00:00"/>
    <n v="2"/>
    <s v="février"/>
    <n v="3"/>
  </r>
  <r>
    <x v="1"/>
    <x v="24"/>
    <d v="1899-12-30T04:00:00"/>
    <n v="0"/>
    <s v="février"/>
    <n v="4"/>
  </r>
  <r>
    <x v="1"/>
    <x v="24"/>
    <d v="1899-12-30T05:00:00"/>
    <n v="1"/>
    <s v="février"/>
    <e v="#N/A"/>
  </r>
  <r>
    <x v="1"/>
    <x v="24"/>
    <d v="1899-12-30T06:00:00"/>
    <n v="1"/>
    <s v="février"/>
    <n v="6"/>
  </r>
  <r>
    <x v="1"/>
    <x v="24"/>
    <d v="1899-12-30T07:00:00"/>
    <n v="9"/>
    <s v="février"/>
    <n v="7"/>
  </r>
  <r>
    <x v="1"/>
    <x v="24"/>
    <d v="1899-12-30T08:00:00"/>
    <n v="15"/>
    <s v="février"/>
    <n v="8"/>
  </r>
  <r>
    <x v="1"/>
    <x v="24"/>
    <d v="1899-12-30T09:00:00"/>
    <n v="35"/>
    <s v="février"/>
    <n v="9"/>
  </r>
  <r>
    <x v="1"/>
    <x v="24"/>
    <d v="1899-12-30T10:00:00"/>
    <n v="36"/>
    <s v="février"/>
    <n v="10"/>
  </r>
  <r>
    <x v="1"/>
    <x v="24"/>
    <d v="1899-12-30T11:00:00"/>
    <n v="27"/>
    <s v="février"/>
    <n v="11"/>
  </r>
  <r>
    <x v="1"/>
    <x v="24"/>
    <d v="1899-12-30T12:00:00"/>
    <n v="21"/>
    <s v="février"/>
    <n v="12"/>
  </r>
  <r>
    <x v="1"/>
    <x v="24"/>
    <d v="1899-12-30T13:00:00"/>
    <n v="27"/>
    <s v="février"/>
    <n v="13"/>
  </r>
  <r>
    <x v="1"/>
    <x v="24"/>
    <d v="1899-12-30T14:00:00"/>
    <n v="29"/>
    <s v="février"/>
    <n v="14"/>
  </r>
  <r>
    <x v="1"/>
    <x v="24"/>
    <d v="1899-12-30T15:00:00"/>
    <n v="24"/>
    <s v="février"/>
    <n v="15"/>
  </r>
  <r>
    <x v="1"/>
    <x v="24"/>
    <d v="1899-12-30T16:00:00"/>
    <n v="25"/>
    <s v="février"/>
    <n v="16"/>
  </r>
  <r>
    <x v="1"/>
    <x v="24"/>
    <d v="1899-12-30T17:00:00"/>
    <n v="21"/>
    <s v="février"/>
    <n v="17"/>
  </r>
  <r>
    <x v="1"/>
    <x v="24"/>
    <d v="1899-12-30T18:00:00"/>
    <n v="12"/>
    <s v="février"/>
    <n v="18"/>
  </r>
  <r>
    <x v="1"/>
    <x v="24"/>
    <d v="1899-12-30T19:00:00"/>
    <n v="9"/>
    <s v="février"/>
    <n v="19"/>
  </r>
  <r>
    <x v="1"/>
    <x v="24"/>
    <d v="1899-12-30T20:00:00"/>
    <n v="8"/>
    <s v="février"/>
    <n v="20"/>
  </r>
  <r>
    <x v="1"/>
    <x v="24"/>
    <d v="1899-12-30T21:00:00"/>
    <n v="4"/>
    <s v="février"/>
    <n v="21"/>
  </r>
  <r>
    <x v="1"/>
    <x v="24"/>
    <d v="1899-12-30T22:00:00"/>
    <n v="1"/>
    <s v="février"/>
    <n v="22"/>
  </r>
  <r>
    <x v="1"/>
    <x v="24"/>
    <d v="1899-12-30T23:00:00"/>
    <n v="2"/>
    <s v="février"/>
    <n v="23"/>
  </r>
  <r>
    <x v="1"/>
    <x v="25"/>
    <d v="1899-12-30T00:00:00"/>
    <n v="1"/>
    <s v="février"/>
    <n v="24"/>
  </r>
  <r>
    <x v="1"/>
    <x v="25"/>
    <d v="1899-12-30T01:00:00"/>
    <n v="2"/>
    <s v="février"/>
    <n v="1"/>
  </r>
  <r>
    <x v="1"/>
    <x v="25"/>
    <d v="1899-12-30T02:00:00"/>
    <n v="0"/>
    <s v="février"/>
    <n v="2"/>
  </r>
  <r>
    <x v="1"/>
    <x v="25"/>
    <d v="1899-12-30T03:00:00"/>
    <n v="0"/>
    <s v="février"/>
    <n v="3"/>
  </r>
  <r>
    <x v="1"/>
    <x v="25"/>
    <d v="1899-12-30T04:00:00"/>
    <n v="0"/>
    <s v="février"/>
    <n v="4"/>
  </r>
  <r>
    <x v="1"/>
    <x v="25"/>
    <d v="1899-12-30T05:00:00"/>
    <n v="0"/>
    <s v="février"/>
    <e v="#N/A"/>
  </r>
  <r>
    <x v="1"/>
    <x v="25"/>
    <d v="1899-12-30T06:00:00"/>
    <n v="4"/>
    <s v="février"/>
    <n v="6"/>
  </r>
  <r>
    <x v="1"/>
    <x v="25"/>
    <d v="1899-12-30T07:00:00"/>
    <n v="7"/>
    <s v="février"/>
    <n v="7"/>
  </r>
  <r>
    <x v="1"/>
    <x v="25"/>
    <d v="1899-12-30T08:00:00"/>
    <n v="19"/>
    <s v="février"/>
    <n v="8"/>
  </r>
  <r>
    <x v="1"/>
    <x v="25"/>
    <d v="1899-12-30T09:00:00"/>
    <n v="31"/>
    <s v="février"/>
    <n v="9"/>
  </r>
  <r>
    <x v="1"/>
    <x v="25"/>
    <d v="1899-12-30T10:00:00"/>
    <n v="28"/>
    <s v="février"/>
    <n v="10"/>
  </r>
  <r>
    <x v="1"/>
    <x v="25"/>
    <d v="1899-12-30T11:00:00"/>
    <n v="28"/>
    <s v="février"/>
    <n v="11"/>
  </r>
  <r>
    <x v="1"/>
    <x v="25"/>
    <d v="1899-12-30T12:00:00"/>
    <n v="25"/>
    <s v="février"/>
    <n v="12"/>
  </r>
  <r>
    <x v="1"/>
    <x v="25"/>
    <d v="1899-12-30T13:00:00"/>
    <n v="30"/>
    <s v="février"/>
    <n v="13"/>
  </r>
  <r>
    <x v="1"/>
    <x v="25"/>
    <d v="1899-12-30T14:00:00"/>
    <n v="27"/>
    <s v="février"/>
    <n v="14"/>
  </r>
  <r>
    <x v="1"/>
    <x v="25"/>
    <d v="1899-12-30T15:00:00"/>
    <n v="23"/>
    <s v="février"/>
    <n v="15"/>
  </r>
  <r>
    <x v="1"/>
    <x v="25"/>
    <d v="1899-12-30T16:00:00"/>
    <n v="23"/>
    <s v="février"/>
    <n v="16"/>
  </r>
  <r>
    <x v="1"/>
    <x v="25"/>
    <d v="1899-12-30T17:00:00"/>
    <n v="25"/>
    <s v="février"/>
    <n v="17"/>
  </r>
  <r>
    <x v="1"/>
    <x v="25"/>
    <d v="1899-12-30T18:00:00"/>
    <n v="13"/>
    <s v="février"/>
    <n v="18"/>
  </r>
  <r>
    <x v="1"/>
    <x v="25"/>
    <d v="1899-12-30T19:00:00"/>
    <n v="11"/>
    <s v="février"/>
    <n v="19"/>
  </r>
  <r>
    <x v="1"/>
    <x v="25"/>
    <d v="1899-12-30T20:00:00"/>
    <n v="14"/>
    <s v="février"/>
    <n v="20"/>
  </r>
  <r>
    <x v="1"/>
    <x v="25"/>
    <d v="1899-12-30T21:00:00"/>
    <n v="7"/>
    <s v="février"/>
    <n v="21"/>
  </r>
  <r>
    <x v="1"/>
    <x v="25"/>
    <d v="1899-12-30T22:00:00"/>
    <n v="1"/>
    <s v="février"/>
    <n v="22"/>
  </r>
  <r>
    <x v="1"/>
    <x v="25"/>
    <d v="1899-12-30T23:00:00"/>
    <n v="3"/>
    <s v="février"/>
    <n v="23"/>
  </r>
  <r>
    <x v="1"/>
    <x v="26"/>
    <d v="1899-12-30T00:00:00"/>
    <n v="1"/>
    <s v="février"/>
    <n v="24"/>
  </r>
  <r>
    <x v="1"/>
    <x v="26"/>
    <d v="1899-12-30T01:00:00"/>
    <n v="0"/>
    <s v="février"/>
    <n v="1"/>
  </r>
  <r>
    <x v="1"/>
    <x v="26"/>
    <d v="1899-12-30T02:00:00"/>
    <n v="1"/>
    <s v="février"/>
    <n v="2"/>
  </r>
  <r>
    <x v="1"/>
    <x v="26"/>
    <d v="1899-12-30T03:00:00"/>
    <n v="0"/>
    <s v="février"/>
    <n v="3"/>
  </r>
  <r>
    <x v="1"/>
    <x v="26"/>
    <d v="1899-12-30T04:00:00"/>
    <n v="1"/>
    <s v="février"/>
    <n v="4"/>
  </r>
  <r>
    <x v="1"/>
    <x v="26"/>
    <d v="1899-12-30T05:00:00"/>
    <n v="0"/>
    <s v="février"/>
    <e v="#N/A"/>
  </r>
  <r>
    <x v="1"/>
    <x v="26"/>
    <d v="1899-12-30T06:00:00"/>
    <n v="1"/>
    <s v="février"/>
    <n v="6"/>
  </r>
  <r>
    <x v="1"/>
    <x v="26"/>
    <d v="1899-12-30T07:00:00"/>
    <n v="7"/>
    <s v="février"/>
    <n v="7"/>
  </r>
  <r>
    <x v="1"/>
    <x v="26"/>
    <d v="1899-12-30T08:00:00"/>
    <n v="12"/>
    <s v="février"/>
    <n v="8"/>
  </r>
  <r>
    <x v="1"/>
    <x v="26"/>
    <d v="1899-12-30T09:00:00"/>
    <n v="29"/>
    <s v="février"/>
    <n v="9"/>
  </r>
  <r>
    <x v="1"/>
    <x v="26"/>
    <d v="1899-12-30T10:00:00"/>
    <n v="22"/>
    <s v="février"/>
    <n v="10"/>
  </r>
  <r>
    <x v="1"/>
    <x v="26"/>
    <d v="1899-12-30T11:00:00"/>
    <n v="23"/>
    <s v="février"/>
    <n v="11"/>
  </r>
  <r>
    <x v="1"/>
    <x v="26"/>
    <d v="1899-12-30T12:00:00"/>
    <n v="17"/>
    <s v="février"/>
    <n v="12"/>
  </r>
  <r>
    <x v="1"/>
    <x v="26"/>
    <d v="1899-12-30T13:00:00"/>
    <n v="25"/>
    <s v="février"/>
    <n v="13"/>
  </r>
  <r>
    <x v="1"/>
    <x v="26"/>
    <d v="1899-12-30T14:00:00"/>
    <n v="23"/>
    <s v="février"/>
    <n v="14"/>
  </r>
  <r>
    <x v="1"/>
    <x v="26"/>
    <d v="1899-12-30T15:00:00"/>
    <n v="18"/>
    <s v="février"/>
    <n v="15"/>
  </r>
  <r>
    <x v="1"/>
    <x v="26"/>
    <d v="1899-12-30T16:00:00"/>
    <n v="19"/>
    <s v="février"/>
    <n v="16"/>
  </r>
  <r>
    <x v="1"/>
    <x v="26"/>
    <d v="1899-12-30T17:00:00"/>
    <n v="14"/>
    <s v="février"/>
    <n v="17"/>
  </r>
  <r>
    <x v="1"/>
    <x v="26"/>
    <d v="1899-12-30T18:00:00"/>
    <n v="8"/>
    <s v="février"/>
    <n v="18"/>
  </r>
  <r>
    <x v="1"/>
    <x v="26"/>
    <d v="1899-12-30T19:00:00"/>
    <n v="8"/>
    <s v="février"/>
    <n v="19"/>
  </r>
  <r>
    <x v="1"/>
    <x v="26"/>
    <d v="1899-12-30T20:00:00"/>
    <n v="4"/>
    <s v="février"/>
    <n v="20"/>
  </r>
  <r>
    <x v="1"/>
    <x v="26"/>
    <d v="1899-12-30T21:00:00"/>
    <n v="4"/>
    <s v="février"/>
    <n v="21"/>
  </r>
  <r>
    <x v="1"/>
    <x v="26"/>
    <d v="1899-12-30T22:00:00"/>
    <n v="2"/>
    <s v="février"/>
    <n v="22"/>
  </r>
  <r>
    <x v="1"/>
    <x v="26"/>
    <d v="1899-12-30T23:00:00"/>
    <n v="5"/>
    <s v="février"/>
    <n v="23"/>
  </r>
  <r>
    <x v="1"/>
    <x v="27"/>
    <d v="1899-12-30T00:00:00"/>
    <n v="2"/>
    <s v="février"/>
    <n v="24"/>
  </r>
  <r>
    <x v="1"/>
    <x v="27"/>
    <d v="1899-12-30T01:00:00"/>
    <n v="0"/>
    <s v="février"/>
    <n v="1"/>
  </r>
  <r>
    <x v="1"/>
    <x v="27"/>
    <d v="1899-12-30T02:00:00"/>
    <n v="0"/>
    <s v="février"/>
    <n v="2"/>
  </r>
  <r>
    <x v="1"/>
    <x v="27"/>
    <d v="1899-12-30T03:00:00"/>
    <n v="1"/>
    <s v="février"/>
    <n v="3"/>
  </r>
  <r>
    <x v="1"/>
    <x v="27"/>
    <d v="1899-12-30T04:00:00"/>
    <n v="0"/>
    <s v="février"/>
    <n v="4"/>
  </r>
  <r>
    <x v="1"/>
    <x v="27"/>
    <d v="1899-12-30T05:00:00"/>
    <n v="2"/>
    <s v="février"/>
    <e v="#N/A"/>
  </r>
  <r>
    <x v="1"/>
    <x v="27"/>
    <d v="1899-12-30T06:00:00"/>
    <n v="4"/>
    <s v="février"/>
    <n v="6"/>
  </r>
  <r>
    <x v="1"/>
    <x v="27"/>
    <d v="1899-12-30T07:00:00"/>
    <n v="2"/>
    <s v="février"/>
    <n v="7"/>
  </r>
  <r>
    <x v="1"/>
    <x v="27"/>
    <d v="1899-12-30T08:00:00"/>
    <n v="9"/>
    <s v="février"/>
    <n v="8"/>
  </r>
  <r>
    <x v="1"/>
    <x v="27"/>
    <d v="1899-12-30T09:00:00"/>
    <n v="20"/>
    <s v="février"/>
    <n v="9"/>
  </r>
  <r>
    <x v="1"/>
    <x v="27"/>
    <d v="1899-12-30T10:00:00"/>
    <n v="20"/>
    <s v="février"/>
    <n v="10"/>
  </r>
  <r>
    <x v="1"/>
    <x v="27"/>
    <d v="1899-12-30T11:00:00"/>
    <n v="18"/>
    <s v="février"/>
    <n v="11"/>
  </r>
  <r>
    <x v="1"/>
    <x v="27"/>
    <d v="1899-12-30T12:00:00"/>
    <n v="16"/>
    <s v="février"/>
    <n v="12"/>
  </r>
  <r>
    <x v="1"/>
    <x v="27"/>
    <d v="1899-12-30T13:00:00"/>
    <n v="14"/>
    <s v="février"/>
    <n v="13"/>
  </r>
  <r>
    <x v="1"/>
    <x v="27"/>
    <d v="1899-12-30T14:00:00"/>
    <n v="15"/>
    <s v="février"/>
    <n v="14"/>
  </r>
  <r>
    <x v="1"/>
    <x v="27"/>
    <d v="1899-12-30T15:00:00"/>
    <n v="13"/>
    <s v="février"/>
    <n v="15"/>
  </r>
  <r>
    <x v="1"/>
    <x v="27"/>
    <d v="1899-12-30T16:00:00"/>
    <n v="12"/>
    <s v="février"/>
    <n v="16"/>
  </r>
  <r>
    <x v="1"/>
    <x v="27"/>
    <d v="1899-12-30T17:00:00"/>
    <n v="9"/>
    <s v="février"/>
    <n v="17"/>
  </r>
  <r>
    <x v="1"/>
    <x v="27"/>
    <d v="1899-12-30T18:00:00"/>
    <n v="7"/>
    <s v="février"/>
    <n v="18"/>
  </r>
  <r>
    <x v="1"/>
    <x v="27"/>
    <d v="1899-12-30T19:00:00"/>
    <n v="5"/>
    <s v="février"/>
    <n v="19"/>
  </r>
  <r>
    <x v="1"/>
    <x v="27"/>
    <d v="1899-12-30T20:00:00"/>
    <n v="3"/>
    <s v="février"/>
    <n v="20"/>
  </r>
  <r>
    <x v="1"/>
    <x v="27"/>
    <d v="1899-12-30T21:00:00"/>
    <n v="6"/>
    <s v="février"/>
    <n v="21"/>
  </r>
  <r>
    <x v="1"/>
    <x v="27"/>
    <d v="1899-12-30T22:00:00"/>
    <n v="1"/>
    <s v="février"/>
    <n v="22"/>
  </r>
  <r>
    <x v="1"/>
    <x v="27"/>
    <d v="1899-12-30T23:00:00"/>
    <n v="2"/>
    <s v="février"/>
    <n v="23"/>
  </r>
  <r>
    <x v="1"/>
    <x v="28"/>
    <d v="1899-12-30T06:00:00"/>
    <n v="1"/>
    <s v="mars"/>
    <n v="6"/>
  </r>
  <r>
    <x v="1"/>
    <x v="28"/>
    <d v="1899-12-30T07:00:00"/>
    <n v="2"/>
    <s v="mars"/>
    <n v="7"/>
  </r>
  <r>
    <x v="1"/>
    <x v="28"/>
    <d v="1899-12-30T08:00:00"/>
    <n v="3"/>
    <s v="mars"/>
    <n v="8"/>
  </r>
  <r>
    <x v="1"/>
    <x v="28"/>
    <d v="1899-12-30T09:00:00"/>
    <n v="4"/>
    <s v="mars"/>
    <n v="9"/>
  </r>
  <r>
    <x v="1"/>
    <x v="28"/>
    <d v="1899-12-30T10:00:00"/>
    <n v="16"/>
    <s v="mars"/>
    <n v="10"/>
  </r>
  <r>
    <x v="1"/>
    <x v="28"/>
    <d v="1899-12-30T11:00:00"/>
    <n v="15"/>
    <s v="mars"/>
    <n v="11"/>
  </r>
  <r>
    <x v="1"/>
    <x v="28"/>
    <d v="1899-12-30T12:00:00"/>
    <n v="13"/>
    <s v="mars"/>
    <n v="12"/>
  </r>
  <r>
    <x v="1"/>
    <x v="28"/>
    <d v="1899-12-30T13:00:00"/>
    <n v="11"/>
    <s v="mars"/>
    <n v="13"/>
  </r>
  <r>
    <x v="1"/>
    <x v="28"/>
    <d v="1899-12-30T14:00:00"/>
    <n v="15"/>
    <s v="mars"/>
    <n v="14"/>
  </r>
  <r>
    <x v="1"/>
    <x v="28"/>
    <d v="1899-12-30T15:00:00"/>
    <n v="14"/>
    <s v="mars"/>
    <n v="15"/>
  </r>
  <r>
    <x v="1"/>
    <x v="28"/>
    <d v="1899-12-30T16:00:00"/>
    <n v="6"/>
    <s v="mars"/>
    <n v="16"/>
  </r>
  <r>
    <x v="1"/>
    <x v="28"/>
    <d v="1899-12-30T17:00:00"/>
    <n v="13"/>
    <s v="mars"/>
    <n v="17"/>
  </r>
  <r>
    <x v="1"/>
    <x v="28"/>
    <d v="1899-12-30T18:00:00"/>
    <n v="10"/>
    <s v="mars"/>
    <n v="18"/>
  </r>
  <r>
    <x v="1"/>
    <x v="28"/>
    <d v="1899-12-30T19:00:00"/>
    <n v="4"/>
    <s v="mars"/>
    <n v="19"/>
  </r>
  <r>
    <x v="1"/>
    <x v="28"/>
    <d v="1899-12-30T20:00:00"/>
    <n v="8"/>
    <s v="mars"/>
    <n v="20"/>
  </r>
  <r>
    <x v="1"/>
    <x v="28"/>
    <d v="1899-12-30T21:00:00"/>
    <n v="4"/>
    <s v="mars"/>
    <n v="21"/>
  </r>
  <r>
    <x v="1"/>
    <x v="28"/>
    <d v="1899-12-30T22:00:00"/>
    <n v="1"/>
    <s v="mars"/>
    <n v="22"/>
  </r>
  <r>
    <x v="1"/>
    <x v="28"/>
    <d v="1899-12-30T23:00:00"/>
    <n v="1"/>
    <s v="mars"/>
    <n v="23"/>
  </r>
  <r>
    <x v="1"/>
    <x v="29"/>
    <d v="1899-12-30T06:00:00"/>
    <n v="1"/>
    <s v="mars"/>
    <n v="6"/>
  </r>
  <r>
    <x v="1"/>
    <x v="29"/>
    <d v="1899-12-30T07:00:00"/>
    <n v="9"/>
    <s v="mars"/>
    <n v="7"/>
  </r>
  <r>
    <x v="1"/>
    <x v="29"/>
    <d v="1899-12-30T08:00:00"/>
    <n v="21"/>
    <s v="mars"/>
    <n v="8"/>
  </r>
  <r>
    <x v="1"/>
    <x v="29"/>
    <d v="1899-12-30T09:00:00"/>
    <n v="40"/>
    <s v="mars"/>
    <n v="9"/>
  </r>
  <r>
    <x v="1"/>
    <x v="29"/>
    <d v="1899-12-30T10:00:00"/>
    <n v="38"/>
    <s v="mars"/>
    <n v="10"/>
  </r>
  <r>
    <x v="1"/>
    <x v="29"/>
    <d v="1899-12-30T11:00:00"/>
    <n v="31"/>
    <s v="mars"/>
    <n v="11"/>
  </r>
  <r>
    <x v="1"/>
    <x v="29"/>
    <d v="1899-12-30T12:00:00"/>
    <n v="26"/>
    <s v="mars"/>
    <n v="12"/>
  </r>
  <r>
    <x v="1"/>
    <x v="29"/>
    <d v="1899-12-30T13:00:00"/>
    <n v="29"/>
    <s v="mars"/>
    <n v="13"/>
  </r>
  <r>
    <x v="1"/>
    <x v="29"/>
    <d v="1899-12-30T14:00:00"/>
    <n v="26"/>
    <s v="mars"/>
    <n v="14"/>
  </r>
  <r>
    <x v="1"/>
    <x v="29"/>
    <d v="1899-12-30T15:00:00"/>
    <n v="25"/>
    <s v="mars"/>
    <n v="15"/>
  </r>
  <r>
    <x v="1"/>
    <x v="29"/>
    <d v="1899-12-30T16:00:00"/>
    <n v="29"/>
    <s v="mars"/>
    <n v="16"/>
  </r>
  <r>
    <x v="1"/>
    <x v="29"/>
    <d v="1899-12-30T17:00:00"/>
    <n v="21"/>
    <s v="mars"/>
    <n v="17"/>
  </r>
  <r>
    <x v="1"/>
    <x v="29"/>
    <d v="1899-12-30T18:00:00"/>
    <n v="14"/>
    <s v="mars"/>
    <n v="18"/>
  </r>
  <r>
    <x v="1"/>
    <x v="29"/>
    <d v="1899-12-30T19:00:00"/>
    <n v="6"/>
    <s v="mars"/>
    <n v="19"/>
  </r>
  <r>
    <x v="1"/>
    <x v="29"/>
    <d v="1899-12-30T20:00:00"/>
    <n v="9"/>
    <s v="mars"/>
    <n v="20"/>
  </r>
  <r>
    <x v="1"/>
    <x v="29"/>
    <d v="1899-12-30T21:00:00"/>
    <n v="5"/>
    <s v="mars"/>
    <n v="21"/>
  </r>
  <r>
    <x v="1"/>
    <x v="29"/>
    <d v="1899-12-30T22:00:00"/>
    <n v="5"/>
    <s v="mars"/>
    <n v="22"/>
  </r>
  <r>
    <x v="1"/>
    <x v="29"/>
    <d v="1899-12-30T23:00:00"/>
    <n v="2"/>
    <s v="mars"/>
    <n v="23"/>
  </r>
  <r>
    <x v="1"/>
    <x v="30"/>
    <d v="1899-12-30T06:00:00"/>
    <n v="3"/>
    <s v="mars"/>
    <n v="6"/>
  </r>
  <r>
    <x v="1"/>
    <x v="30"/>
    <d v="1899-12-30T07:00:00"/>
    <n v="8"/>
    <s v="mars"/>
    <n v="7"/>
  </r>
  <r>
    <x v="1"/>
    <x v="30"/>
    <d v="1899-12-30T08:00:00"/>
    <n v="15"/>
    <s v="mars"/>
    <n v="8"/>
  </r>
  <r>
    <x v="1"/>
    <x v="30"/>
    <d v="1899-12-30T09:00:00"/>
    <n v="22"/>
    <s v="mars"/>
    <n v="9"/>
  </r>
  <r>
    <x v="1"/>
    <x v="30"/>
    <d v="1899-12-30T10:00:00"/>
    <n v="26"/>
    <s v="mars"/>
    <n v="10"/>
  </r>
  <r>
    <x v="1"/>
    <x v="30"/>
    <d v="1899-12-30T11:00:00"/>
    <n v="24"/>
    <s v="mars"/>
    <n v="11"/>
  </r>
  <r>
    <x v="1"/>
    <x v="30"/>
    <d v="1899-12-30T12:00:00"/>
    <n v="25"/>
    <s v="mars"/>
    <n v="12"/>
  </r>
  <r>
    <x v="1"/>
    <x v="30"/>
    <d v="1899-12-30T13:00:00"/>
    <n v="20"/>
    <s v="mars"/>
    <n v="13"/>
  </r>
  <r>
    <x v="1"/>
    <x v="30"/>
    <d v="1899-12-30T14:00:00"/>
    <n v="26"/>
    <s v="mars"/>
    <n v="14"/>
  </r>
  <r>
    <x v="1"/>
    <x v="30"/>
    <d v="1899-12-30T15:00:00"/>
    <n v="23"/>
    <s v="mars"/>
    <n v="15"/>
  </r>
  <r>
    <x v="1"/>
    <x v="30"/>
    <d v="1899-12-30T16:00:00"/>
    <n v="25"/>
    <s v="mars"/>
    <n v="16"/>
  </r>
  <r>
    <x v="1"/>
    <x v="30"/>
    <d v="1899-12-30T17:00:00"/>
    <n v="17"/>
    <s v="mars"/>
    <n v="17"/>
  </r>
  <r>
    <x v="1"/>
    <x v="30"/>
    <d v="1899-12-30T18:00:00"/>
    <n v="15"/>
    <s v="mars"/>
    <n v="18"/>
  </r>
  <r>
    <x v="1"/>
    <x v="30"/>
    <d v="1899-12-30T19:00:00"/>
    <n v="10"/>
    <s v="mars"/>
    <n v="19"/>
  </r>
  <r>
    <x v="1"/>
    <x v="30"/>
    <d v="1899-12-30T20:00:00"/>
    <n v="6"/>
    <s v="mars"/>
    <n v="20"/>
  </r>
  <r>
    <x v="1"/>
    <x v="30"/>
    <d v="1899-12-30T21:00:00"/>
    <n v="5"/>
    <s v="mars"/>
    <n v="21"/>
  </r>
  <r>
    <x v="1"/>
    <x v="30"/>
    <d v="1899-12-30T22:00:00"/>
    <n v="2"/>
    <s v="mars"/>
    <n v="22"/>
  </r>
  <r>
    <x v="1"/>
    <x v="30"/>
    <d v="1899-12-30T23:00:00"/>
    <n v="1"/>
    <s v="mars"/>
    <n v="23"/>
  </r>
  <r>
    <x v="1"/>
    <x v="31"/>
    <d v="1899-12-30T06:00:00"/>
    <n v="2"/>
    <s v="mars"/>
    <n v="6"/>
  </r>
  <r>
    <x v="1"/>
    <x v="31"/>
    <d v="1899-12-30T07:00:00"/>
    <n v="5"/>
    <s v="mars"/>
    <n v="7"/>
  </r>
  <r>
    <x v="1"/>
    <x v="31"/>
    <d v="1899-12-30T08:00:00"/>
    <n v="14"/>
    <s v="mars"/>
    <n v="8"/>
  </r>
  <r>
    <x v="1"/>
    <x v="31"/>
    <d v="1899-12-30T09:00:00"/>
    <n v="29"/>
    <s v="mars"/>
    <n v="9"/>
  </r>
  <r>
    <x v="1"/>
    <x v="31"/>
    <d v="1899-12-30T10:00:00"/>
    <n v="26"/>
    <s v="mars"/>
    <n v="10"/>
  </r>
  <r>
    <x v="1"/>
    <x v="31"/>
    <d v="1899-12-30T11:00:00"/>
    <n v="22"/>
    <s v="mars"/>
    <n v="11"/>
  </r>
  <r>
    <x v="1"/>
    <x v="31"/>
    <d v="1899-12-30T12:00:00"/>
    <n v="26"/>
    <s v="mars"/>
    <n v="12"/>
  </r>
  <r>
    <x v="1"/>
    <x v="31"/>
    <d v="1899-12-30T13:00:00"/>
    <n v="21"/>
    <s v="mars"/>
    <n v="13"/>
  </r>
  <r>
    <x v="1"/>
    <x v="31"/>
    <d v="1899-12-30T14:00:00"/>
    <n v="23"/>
    <s v="mars"/>
    <n v="14"/>
  </r>
  <r>
    <x v="1"/>
    <x v="31"/>
    <d v="1899-12-30T15:00:00"/>
    <n v="22"/>
    <s v="mars"/>
    <n v="15"/>
  </r>
  <r>
    <x v="1"/>
    <x v="31"/>
    <d v="1899-12-30T16:00:00"/>
    <n v="23"/>
    <s v="mars"/>
    <n v="16"/>
  </r>
  <r>
    <x v="1"/>
    <x v="31"/>
    <d v="1899-12-30T17:00:00"/>
    <n v="16"/>
    <s v="mars"/>
    <n v="17"/>
  </r>
  <r>
    <x v="1"/>
    <x v="31"/>
    <d v="1899-12-30T18:00:00"/>
    <n v="20"/>
    <s v="mars"/>
    <n v="18"/>
  </r>
  <r>
    <x v="1"/>
    <x v="31"/>
    <d v="1899-12-30T19:00:00"/>
    <n v="9"/>
    <s v="mars"/>
    <n v="19"/>
  </r>
  <r>
    <x v="1"/>
    <x v="31"/>
    <d v="1899-12-30T20:00:00"/>
    <n v="8"/>
    <s v="mars"/>
    <n v="20"/>
  </r>
  <r>
    <x v="1"/>
    <x v="31"/>
    <d v="1899-12-30T21:00:00"/>
    <n v="9"/>
    <s v="mars"/>
    <n v="21"/>
  </r>
  <r>
    <x v="1"/>
    <x v="31"/>
    <d v="1899-12-30T22:00:00"/>
    <n v="1"/>
    <s v="mars"/>
    <n v="22"/>
  </r>
  <r>
    <x v="1"/>
    <x v="31"/>
    <d v="1899-12-30T23:00:00"/>
    <n v="2"/>
    <s v="mars"/>
    <n v="23"/>
  </r>
  <r>
    <x v="1"/>
    <x v="32"/>
    <d v="1899-12-30T06:00:00"/>
    <n v="1"/>
    <s v="mars"/>
    <n v="6"/>
  </r>
  <r>
    <x v="1"/>
    <x v="32"/>
    <d v="1899-12-30T07:00:00"/>
    <n v="4"/>
    <s v="mars"/>
    <n v="7"/>
  </r>
  <r>
    <x v="1"/>
    <x v="32"/>
    <d v="1899-12-30T08:00:00"/>
    <n v="17"/>
    <s v="mars"/>
    <n v="8"/>
  </r>
  <r>
    <x v="1"/>
    <x v="32"/>
    <d v="1899-12-30T09:00:00"/>
    <n v="19"/>
    <s v="mars"/>
    <n v="9"/>
  </r>
  <r>
    <x v="1"/>
    <x v="32"/>
    <d v="1899-12-30T10:00:00"/>
    <n v="18"/>
    <s v="mars"/>
    <n v="10"/>
  </r>
  <r>
    <x v="1"/>
    <x v="32"/>
    <d v="1899-12-30T11:00:00"/>
    <n v="23"/>
    <s v="mars"/>
    <n v="11"/>
  </r>
  <r>
    <x v="1"/>
    <x v="32"/>
    <d v="1899-12-30T12:00:00"/>
    <n v="16"/>
    <s v="mars"/>
    <n v="12"/>
  </r>
  <r>
    <x v="1"/>
    <x v="32"/>
    <d v="1899-12-30T13:00:00"/>
    <n v="20"/>
    <s v="mars"/>
    <n v="13"/>
  </r>
  <r>
    <x v="1"/>
    <x v="32"/>
    <d v="1899-12-30T14:00:00"/>
    <n v="28"/>
    <s v="mars"/>
    <n v="14"/>
  </r>
  <r>
    <x v="1"/>
    <x v="32"/>
    <d v="1899-12-30T15:00:00"/>
    <n v="25"/>
    <s v="mars"/>
    <n v="15"/>
  </r>
  <r>
    <x v="1"/>
    <x v="32"/>
    <d v="1899-12-30T16:00:00"/>
    <n v="23"/>
    <s v="mars"/>
    <n v="16"/>
  </r>
  <r>
    <x v="1"/>
    <x v="32"/>
    <d v="1899-12-30T17:00:00"/>
    <n v="18"/>
    <s v="mars"/>
    <n v="17"/>
  </r>
  <r>
    <x v="1"/>
    <x v="32"/>
    <d v="1899-12-30T18:00:00"/>
    <n v="14"/>
    <s v="mars"/>
    <n v="18"/>
  </r>
  <r>
    <x v="1"/>
    <x v="32"/>
    <d v="1899-12-30T19:00:00"/>
    <n v="12"/>
    <s v="mars"/>
    <n v="19"/>
  </r>
  <r>
    <x v="1"/>
    <x v="32"/>
    <d v="1899-12-30T20:00:00"/>
    <n v="6"/>
    <s v="mars"/>
    <n v="20"/>
  </r>
  <r>
    <x v="1"/>
    <x v="32"/>
    <d v="1899-12-30T21:00:00"/>
    <n v="4"/>
    <s v="mars"/>
    <n v="21"/>
  </r>
  <r>
    <x v="1"/>
    <x v="32"/>
    <d v="1899-12-30T22:00:00"/>
    <n v="3"/>
    <s v="mars"/>
    <n v="22"/>
  </r>
  <r>
    <x v="1"/>
    <x v="32"/>
    <d v="1899-12-30T23:00:00"/>
    <n v="1"/>
    <s v="mars"/>
    <n v="23"/>
  </r>
  <r>
    <x v="1"/>
    <x v="33"/>
    <d v="1899-12-30T06:00:00"/>
    <n v="3"/>
    <s v="mars"/>
    <n v="6"/>
  </r>
  <r>
    <x v="1"/>
    <x v="33"/>
    <d v="1899-12-30T07:00:00"/>
    <n v="6"/>
    <s v="mars"/>
    <n v="7"/>
  </r>
  <r>
    <x v="1"/>
    <x v="33"/>
    <d v="1899-12-30T08:00:00"/>
    <n v="18"/>
    <s v="mars"/>
    <n v="8"/>
  </r>
  <r>
    <x v="1"/>
    <x v="33"/>
    <d v="1899-12-30T09:00:00"/>
    <n v="25"/>
    <s v="mars"/>
    <n v="9"/>
  </r>
  <r>
    <x v="1"/>
    <x v="33"/>
    <d v="1899-12-30T10:00:00"/>
    <n v="25"/>
    <s v="mars"/>
    <n v="10"/>
  </r>
  <r>
    <x v="1"/>
    <x v="33"/>
    <d v="1899-12-30T11:00:00"/>
    <n v="27"/>
    <s v="mars"/>
    <n v="11"/>
  </r>
  <r>
    <x v="1"/>
    <x v="33"/>
    <d v="1899-12-30T12:00:00"/>
    <n v="29"/>
    <s v="mars"/>
    <n v="12"/>
  </r>
  <r>
    <x v="1"/>
    <x v="33"/>
    <d v="1899-12-30T13:00:00"/>
    <n v="17"/>
    <s v="mars"/>
    <n v="13"/>
  </r>
  <r>
    <x v="1"/>
    <x v="33"/>
    <d v="1899-12-30T14:00:00"/>
    <n v="23"/>
    <s v="mars"/>
    <n v="14"/>
  </r>
  <r>
    <x v="1"/>
    <x v="33"/>
    <d v="1899-12-30T15:00:00"/>
    <n v="26"/>
    <s v="mars"/>
    <n v="15"/>
  </r>
  <r>
    <x v="1"/>
    <x v="33"/>
    <d v="1899-12-30T16:00:00"/>
    <n v="19"/>
    <s v="mars"/>
    <n v="16"/>
  </r>
  <r>
    <x v="1"/>
    <x v="33"/>
    <d v="1899-12-30T17:00:00"/>
    <n v="15"/>
    <s v="mars"/>
    <n v="17"/>
  </r>
  <r>
    <x v="1"/>
    <x v="33"/>
    <d v="1899-12-30T18:00:00"/>
    <n v="13"/>
    <s v="mars"/>
    <n v="18"/>
  </r>
  <r>
    <x v="1"/>
    <x v="33"/>
    <d v="1899-12-30T19:00:00"/>
    <n v="9"/>
    <s v="mars"/>
    <n v="19"/>
  </r>
  <r>
    <x v="1"/>
    <x v="33"/>
    <d v="1899-12-30T20:00:00"/>
    <n v="10"/>
    <s v="mars"/>
    <n v="20"/>
  </r>
  <r>
    <x v="1"/>
    <x v="33"/>
    <d v="1899-12-30T21:00:00"/>
    <n v="8"/>
    <s v="mars"/>
    <n v="21"/>
  </r>
  <r>
    <x v="1"/>
    <x v="33"/>
    <d v="1899-12-30T22:00:00"/>
    <n v="4"/>
    <s v="mars"/>
    <n v="22"/>
  </r>
  <r>
    <x v="1"/>
    <x v="33"/>
    <d v="1899-12-30T23:00:00"/>
    <n v="1"/>
    <s v="mars"/>
    <n v="23"/>
  </r>
  <r>
    <x v="1"/>
    <x v="34"/>
    <d v="1899-12-30T06:00:00"/>
    <n v="5"/>
    <s v="mars"/>
    <n v="6"/>
  </r>
  <r>
    <x v="1"/>
    <x v="34"/>
    <d v="1899-12-30T07:00:00"/>
    <n v="6"/>
    <s v="mars"/>
    <n v="7"/>
  </r>
  <r>
    <x v="1"/>
    <x v="34"/>
    <d v="1899-12-30T08:00:00"/>
    <n v="10"/>
    <s v="mars"/>
    <n v="8"/>
  </r>
  <r>
    <x v="1"/>
    <x v="34"/>
    <d v="1899-12-30T09:00:00"/>
    <n v="24"/>
    <s v="mars"/>
    <n v="9"/>
  </r>
  <r>
    <x v="1"/>
    <x v="34"/>
    <d v="1899-12-30T10:00:00"/>
    <n v="20"/>
    <s v="mars"/>
    <n v="10"/>
  </r>
  <r>
    <x v="1"/>
    <x v="34"/>
    <d v="1899-12-30T11:00:00"/>
    <n v="24"/>
    <s v="mars"/>
    <n v="11"/>
  </r>
  <r>
    <x v="1"/>
    <x v="34"/>
    <d v="1899-12-30T12:00:00"/>
    <n v="18"/>
    <s v="mars"/>
    <n v="12"/>
  </r>
  <r>
    <x v="1"/>
    <x v="34"/>
    <d v="1899-12-30T13:00:00"/>
    <n v="14"/>
    <s v="mars"/>
    <n v="13"/>
  </r>
  <r>
    <x v="1"/>
    <x v="34"/>
    <d v="1899-12-30T14:00:00"/>
    <n v="23"/>
    <s v="mars"/>
    <n v="14"/>
  </r>
  <r>
    <x v="1"/>
    <x v="34"/>
    <d v="1899-12-30T15:00:00"/>
    <n v="21"/>
    <s v="mars"/>
    <n v="15"/>
  </r>
  <r>
    <x v="1"/>
    <x v="34"/>
    <d v="1899-12-30T16:00:00"/>
    <n v="14"/>
    <s v="mars"/>
    <n v="16"/>
  </r>
  <r>
    <x v="1"/>
    <x v="34"/>
    <d v="1899-12-30T17:00:00"/>
    <n v="12"/>
    <s v="mars"/>
    <n v="17"/>
  </r>
  <r>
    <x v="1"/>
    <x v="34"/>
    <d v="1899-12-30T18:00:00"/>
    <n v="15"/>
    <s v="mars"/>
    <n v="18"/>
  </r>
  <r>
    <x v="1"/>
    <x v="34"/>
    <d v="1899-12-30T19:00:00"/>
    <n v="11"/>
    <s v="mars"/>
    <n v="19"/>
  </r>
  <r>
    <x v="1"/>
    <x v="34"/>
    <d v="1899-12-30T20:00:00"/>
    <n v="6"/>
    <s v="mars"/>
    <n v="20"/>
  </r>
  <r>
    <x v="1"/>
    <x v="34"/>
    <d v="1899-12-30T21:00:00"/>
    <n v="2"/>
    <s v="mars"/>
    <n v="21"/>
  </r>
  <r>
    <x v="1"/>
    <x v="34"/>
    <d v="1899-12-30T22:00:00"/>
    <n v="4"/>
    <s v="mars"/>
    <n v="22"/>
  </r>
  <r>
    <x v="1"/>
    <x v="34"/>
    <d v="1899-12-30T23:00:00"/>
    <n v="3"/>
    <s v="mars"/>
    <n v="23"/>
  </r>
  <r>
    <x v="1"/>
    <x v="35"/>
    <d v="1899-12-30T06:00:00"/>
    <n v="1"/>
    <s v="mars"/>
    <n v="6"/>
  </r>
  <r>
    <x v="1"/>
    <x v="35"/>
    <d v="1899-12-30T07:00:00"/>
    <n v="4"/>
    <s v="mars"/>
    <n v="7"/>
  </r>
  <r>
    <x v="1"/>
    <x v="35"/>
    <d v="1899-12-30T08:00:00"/>
    <n v="11"/>
    <s v="mars"/>
    <n v="8"/>
  </r>
  <r>
    <x v="1"/>
    <x v="35"/>
    <d v="1899-12-30T09:00:00"/>
    <n v="8"/>
    <s v="mars"/>
    <n v="9"/>
  </r>
  <r>
    <x v="1"/>
    <x v="35"/>
    <d v="1899-12-30T10:00:00"/>
    <n v="12"/>
    <s v="mars"/>
    <n v="10"/>
  </r>
  <r>
    <x v="1"/>
    <x v="35"/>
    <d v="1899-12-30T11:00:00"/>
    <n v="13"/>
    <s v="mars"/>
    <n v="11"/>
  </r>
  <r>
    <x v="1"/>
    <x v="35"/>
    <d v="1899-12-30T12:00:00"/>
    <n v="12"/>
    <s v="mars"/>
    <n v="12"/>
  </r>
  <r>
    <x v="1"/>
    <x v="35"/>
    <d v="1899-12-30T13:00:00"/>
    <n v="16"/>
    <s v="mars"/>
    <n v="13"/>
  </r>
  <r>
    <x v="1"/>
    <x v="35"/>
    <d v="1899-12-30T14:00:00"/>
    <n v="10"/>
    <s v="mars"/>
    <n v="14"/>
  </r>
  <r>
    <x v="1"/>
    <x v="35"/>
    <d v="1899-12-30T15:00:00"/>
    <n v="12"/>
    <s v="mars"/>
    <n v="15"/>
  </r>
  <r>
    <x v="1"/>
    <x v="35"/>
    <d v="1899-12-30T16:00:00"/>
    <n v="15"/>
    <s v="mars"/>
    <n v="16"/>
  </r>
  <r>
    <x v="1"/>
    <x v="35"/>
    <d v="1899-12-30T17:00:00"/>
    <n v="14"/>
    <s v="mars"/>
    <n v="17"/>
  </r>
  <r>
    <x v="1"/>
    <x v="35"/>
    <d v="1899-12-30T18:00:00"/>
    <n v="17"/>
    <s v="mars"/>
    <n v="18"/>
  </r>
  <r>
    <x v="1"/>
    <x v="35"/>
    <d v="1899-12-30T19:00:00"/>
    <n v="18"/>
    <s v="mars"/>
    <n v="19"/>
  </r>
  <r>
    <x v="1"/>
    <x v="35"/>
    <d v="1899-12-30T20:00:00"/>
    <n v="3"/>
    <s v="mars"/>
    <n v="20"/>
  </r>
  <r>
    <x v="1"/>
    <x v="35"/>
    <d v="1899-12-30T21:00:00"/>
    <n v="6"/>
    <s v="mars"/>
    <n v="21"/>
  </r>
  <r>
    <x v="1"/>
    <x v="35"/>
    <d v="1899-12-30T22:00:00"/>
    <n v="1"/>
    <s v="mars"/>
    <n v="22"/>
  </r>
  <r>
    <x v="1"/>
    <x v="35"/>
    <d v="1899-12-30T23:00:00"/>
    <n v="3"/>
    <s v="mars"/>
    <n v="23"/>
  </r>
  <r>
    <x v="1"/>
    <x v="36"/>
    <d v="1899-12-30T06:00:00"/>
    <n v="3"/>
    <s v="mars"/>
    <n v="6"/>
  </r>
  <r>
    <x v="1"/>
    <x v="36"/>
    <d v="1899-12-30T07:00:00"/>
    <n v="9"/>
    <s v="mars"/>
    <n v="7"/>
  </r>
  <r>
    <x v="1"/>
    <x v="36"/>
    <d v="1899-12-30T08:00:00"/>
    <n v="23"/>
    <s v="mars"/>
    <n v="8"/>
  </r>
  <r>
    <x v="1"/>
    <x v="36"/>
    <d v="1899-12-30T09:00:00"/>
    <n v="37"/>
    <s v="mars"/>
    <n v="9"/>
  </r>
  <r>
    <x v="1"/>
    <x v="36"/>
    <d v="1899-12-30T10:00:00"/>
    <n v="36"/>
    <s v="mars"/>
    <n v="10"/>
  </r>
  <r>
    <x v="1"/>
    <x v="36"/>
    <d v="1899-12-30T11:00:00"/>
    <n v="41"/>
    <s v="mars"/>
    <n v="11"/>
  </r>
  <r>
    <x v="1"/>
    <x v="36"/>
    <d v="1899-12-30T12:00:00"/>
    <n v="24"/>
    <s v="mars"/>
    <n v="12"/>
  </r>
  <r>
    <x v="1"/>
    <x v="36"/>
    <d v="1899-12-30T13:00:00"/>
    <n v="31"/>
    <s v="mars"/>
    <n v="13"/>
  </r>
  <r>
    <x v="1"/>
    <x v="36"/>
    <d v="1899-12-30T14:00:00"/>
    <n v="24"/>
    <s v="mars"/>
    <n v="14"/>
  </r>
  <r>
    <x v="1"/>
    <x v="36"/>
    <d v="1899-12-30T15:00:00"/>
    <n v="27"/>
    <s v="mars"/>
    <n v="15"/>
  </r>
  <r>
    <x v="1"/>
    <x v="36"/>
    <d v="1899-12-30T16:00:00"/>
    <n v="24"/>
    <s v="mars"/>
    <n v="16"/>
  </r>
  <r>
    <x v="1"/>
    <x v="36"/>
    <d v="1899-12-30T17:00:00"/>
    <n v="22"/>
    <s v="mars"/>
    <n v="17"/>
  </r>
  <r>
    <x v="1"/>
    <x v="36"/>
    <d v="1899-12-30T18:00:00"/>
    <n v="12"/>
    <s v="mars"/>
    <n v="18"/>
  </r>
  <r>
    <x v="1"/>
    <x v="36"/>
    <d v="1899-12-30T19:00:00"/>
    <n v="11"/>
    <s v="mars"/>
    <n v="19"/>
  </r>
  <r>
    <x v="1"/>
    <x v="36"/>
    <d v="1899-12-30T20:00:00"/>
    <n v="7"/>
    <s v="mars"/>
    <n v="20"/>
  </r>
  <r>
    <x v="1"/>
    <x v="36"/>
    <d v="1899-12-30T21:00:00"/>
    <n v="6"/>
    <s v="mars"/>
    <n v="21"/>
  </r>
  <r>
    <x v="1"/>
    <x v="36"/>
    <d v="1899-12-30T22:00:00"/>
    <n v="1"/>
    <s v="mars"/>
    <n v="22"/>
  </r>
  <r>
    <x v="1"/>
    <x v="36"/>
    <d v="1899-12-30T23:00:00"/>
    <n v="2"/>
    <s v="mars"/>
    <n v="23"/>
  </r>
  <r>
    <x v="1"/>
    <x v="37"/>
    <d v="1899-12-30T06:00:00"/>
    <n v="3"/>
    <s v="mars"/>
    <n v="6"/>
  </r>
  <r>
    <x v="1"/>
    <x v="37"/>
    <d v="1899-12-30T07:00:00"/>
    <n v="8"/>
    <s v="mars"/>
    <n v="7"/>
  </r>
  <r>
    <x v="1"/>
    <x v="37"/>
    <d v="1899-12-30T08:00:00"/>
    <n v="15"/>
    <s v="mars"/>
    <n v="8"/>
  </r>
  <r>
    <x v="1"/>
    <x v="37"/>
    <d v="1899-12-30T09:00:00"/>
    <n v="24"/>
    <s v="mars"/>
    <n v="9"/>
  </r>
  <r>
    <x v="1"/>
    <x v="37"/>
    <d v="1899-12-30T10:00:00"/>
    <n v="32"/>
    <s v="mars"/>
    <n v="10"/>
  </r>
  <r>
    <x v="1"/>
    <x v="37"/>
    <d v="1899-12-30T11:00:00"/>
    <n v="25"/>
    <s v="mars"/>
    <n v="11"/>
  </r>
  <r>
    <x v="1"/>
    <x v="37"/>
    <d v="1899-12-30T12:00:00"/>
    <n v="21"/>
    <s v="mars"/>
    <n v="12"/>
  </r>
  <r>
    <x v="1"/>
    <x v="37"/>
    <d v="1899-12-30T13:00:00"/>
    <n v="18"/>
    <s v="mars"/>
    <n v="13"/>
  </r>
  <r>
    <x v="1"/>
    <x v="37"/>
    <d v="1899-12-30T14:00:00"/>
    <n v="25"/>
    <s v="mars"/>
    <n v="14"/>
  </r>
  <r>
    <x v="1"/>
    <x v="37"/>
    <d v="1899-12-30T15:00:00"/>
    <n v="26"/>
    <s v="mars"/>
    <n v="15"/>
  </r>
  <r>
    <x v="1"/>
    <x v="37"/>
    <d v="1899-12-30T16:00:00"/>
    <n v="17"/>
    <s v="mars"/>
    <n v="16"/>
  </r>
  <r>
    <x v="1"/>
    <x v="37"/>
    <d v="1899-12-30T17:00:00"/>
    <n v="17"/>
    <s v="mars"/>
    <n v="17"/>
  </r>
  <r>
    <x v="1"/>
    <x v="37"/>
    <d v="1899-12-30T18:00:00"/>
    <n v="16"/>
    <s v="mars"/>
    <n v="18"/>
  </r>
  <r>
    <x v="1"/>
    <x v="37"/>
    <d v="1899-12-30T19:00:00"/>
    <n v="6"/>
    <s v="mars"/>
    <n v="19"/>
  </r>
  <r>
    <x v="1"/>
    <x v="37"/>
    <d v="1899-12-30T20:00:00"/>
    <n v="4"/>
    <s v="mars"/>
    <n v="20"/>
  </r>
  <r>
    <x v="1"/>
    <x v="37"/>
    <d v="1899-12-30T21:00:00"/>
    <n v="4"/>
    <s v="mars"/>
    <n v="21"/>
  </r>
  <r>
    <x v="1"/>
    <x v="37"/>
    <d v="1899-12-30T22:00:00"/>
    <n v="2"/>
    <s v="mars"/>
    <n v="22"/>
  </r>
  <r>
    <x v="1"/>
    <x v="37"/>
    <d v="1899-12-30T23:00:00"/>
    <n v="3"/>
    <s v="mars"/>
    <n v="23"/>
  </r>
  <r>
    <x v="1"/>
    <x v="38"/>
    <d v="1899-12-30T06:00:00"/>
    <n v="3"/>
    <s v="mars"/>
    <n v="6"/>
  </r>
  <r>
    <x v="1"/>
    <x v="38"/>
    <d v="1899-12-30T07:00:00"/>
    <n v="7"/>
    <s v="mars"/>
    <n v="7"/>
  </r>
  <r>
    <x v="1"/>
    <x v="38"/>
    <d v="1899-12-30T08:00:00"/>
    <n v="17"/>
    <s v="mars"/>
    <n v="8"/>
  </r>
  <r>
    <x v="1"/>
    <x v="38"/>
    <d v="1899-12-30T09:00:00"/>
    <n v="29"/>
    <s v="mars"/>
    <n v="9"/>
  </r>
  <r>
    <x v="1"/>
    <x v="38"/>
    <d v="1899-12-30T10:00:00"/>
    <n v="30"/>
    <s v="mars"/>
    <n v="10"/>
  </r>
  <r>
    <x v="1"/>
    <x v="38"/>
    <d v="1899-12-30T11:00:00"/>
    <n v="26"/>
    <s v="mars"/>
    <n v="11"/>
  </r>
  <r>
    <x v="1"/>
    <x v="38"/>
    <d v="1899-12-30T12:00:00"/>
    <n v="25"/>
    <s v="mars"/>
    <n v="12"/>
  </r>
  <r>
    <x v="1"/>
    <x v="38"/>
    <d v="1899-12-30T13:00:00"/>
    <n v="19"/>
    <s v="mars"/>
    <n v="13"/>
  </r>
  <r>
    <x v="1"/>
    <x v="38"/>
    <d v="1899-12-30T14:00:00"/>
    <n v="21"/>
    <s v="mars"/>
    <n v="14"/>
  </r>
  <r>
    <x v="1"/>
    <x v="38"/>
    <d v="1899-12-30T15:00:00"/>
    <n v="21"/>
    <s v="mars"/>
    <n v="15"/>
  </r>
  <r>
    <x v="1"/>
    <x v="38"/>
    <d v="1899-12-30T16:00:00"/>
    <n v="23"/>
    <s v="mars"/>
    <n v="16"/>
  </r>
  <r>
    <x v="1"/>
    <x v="38"/>
    <d v="1899-12-30T17:00:00"/>
    <n v="13"/>
    <s v="mars"/>
    <n v="17"/>
  </r>
  <r>
    <x v="1"/>
    <x v="38"/>
    <d v="1899-12-30T18:00:00"/>
    <n v="17"/>
    <s v="mars"/>
    <n v="18"/>
  </r>
  <r>
    <x v="1"/>
    <x v="38"/>
    <d v="1899-12-30T19:00:00"/>
    <n v="8"/>
    <s v="mars"/>
    <n v="19"/>
  </r>
  <r>
    <x v="1"/>
    <x v="38"/>
    <d v="1899-12-30T20:00:00"/>
    <n v="14"/>
    <s v="mars"/>
    <n v="20"/>
  </r>
  <r>
    <x v="1"/>
    <x v="38"/>
    <d v="1899-12-30T21:00:00"/>
    <n v="9"/>
    <s v="mars"/>
    <n v="21"/>
  </r>
  <r>
    <x v="1"/>
    <x v="38"/>
    <d v="1899-12-30T22:00:00"/>
    <n v="4"/>
    <s v="mars"/>
    <n v="22"/>
  </r>
  <r>
    <x v="1"/>
    <x v="38"/>
    <d v="1899-12-30T23:00:00"/>
    <n v="2"/>
    <s v="mars"/>
    <n v="23"/>
  </r>
  <r>
    <x v="1"/>
    <x v="39"/>
    <d v="1899-12-30T06:00:00"/>
    <n v="3"/>
    <s v="mars"/>
    <n v="6"/>
  </r>
  <r>
    <x v="1"/>
    <x v="39"/>
    <d v="1899-12-30T07:00:00"/>
    <n v="4"/>
    <s v="mars"/>
    <n v="7"/>
  </r>
  <r>
    <x v="1"/>
    <x v="39"/>
    <d v="1899-12-30T08:00:00"/>
    <n v="17"/>
    <s v="mars"/>
    <n v="8"/>
  </r>
  <r>
    <x v="1"/>
    <x v="39"/>
    <d v="1899-12-30T09:00:00"/>
    <n v="24"/>
    <s v="mars"/>
    <n v="9"/>
  </r>
  <r>
    <x v="1"/>
    <x v="39"/>
    <d v="1899-12-30T10:00:00"/>
    <n v="22"/>
    <s v="mars"/>
    <n v="10"/>
  </r>
  <r>
    <x v="1"/>
    <x v="39"/>
    <d v="1899-12-30T11:00:00"/>
    <n v="20"/>
    <s v="mars"/>
    <n v="11"/>
  </r>
  <r>
    <x v="1"/>
    <x v="39"/>
    <d v="1899-12-30T12:00:00"/>
    <n v="16"/>
    <s v="mars"/>
    <n v="12"/>
  </r>
  <r>
    <x v="1"/>
    <x v="39"/>
    <d v="1899-12-30T13:00:00"/>
    <n v="21"/>
    <s v="mars"/>
    <n v="13"/>
  </r>
  <r>
    <x v="1"/>
    <x v="39"/>
    <d v="1899-12-30T14:00:00"/>
    <n v="19"/>
    <s v="mars"/>
    <n v="14"/>
  </r>
  <r>
    <x v="1"/>
    <x v="39"/>
    <d v="1899-12-30T15:00:00"/>
    <n v="23"/>
    <s v="mars"/>
    <n v="15"/>
  </r>
  <r>
    <x v="1"/>
    <x v="39"/>
    <d v="1899-12-30T16:00:00"/>
    <n v="23"/>
    <s v="mars"/>
    <n v="16"/>
  </r>
  <r>
    <x v="1"/>
    <x v="39"/>
    <d v="1899-12-30T17:00:00"/>
    <n v="14"/>
    <s v="mars"/>
    <n v="17"/>
  </r>
  <r>
    <x v="1"/>
    <x v="39"/>
    <d v="1899-12-30T18:00:00"/>
    <n v="12"/>
    <s v="mars"/>
    <n v="18"/>
  </r>
  <r>
    <x v="1"/>
    <x v="39"/>
    <d v="1899-12-30T19:00:00"/>
    <n v="9"/>
    <s v="mars"/>
    <n v="19"/>
  </r>
  <r>
    <x v="1"/>
    <x v="39"/>
    <d v="1899-12-30T20:00:00"/>
    <n v="6"/>
    <s v="mars"/>
    <n v="20"/>
  </r>
  <r>
    <x v="1"/>
    <x v="39"/>
    <d v="1899-12-30T21:00:00"/>
    <n v="6"/>
    <s v="mars"/>
    <n v="21"/>
  </r>
  <r>
    <x v="1"/>
    <x v="39"/>
    <d v="1899-12-30T22:00:00"/>
    <n v="1"/>
    <s v="mars"/>
    <n v="22"/>
  </r>
  <r>
    <x v="1"/>
    <x v="39"/>
    <d v="1899-12-30T23:00:00"/>
    <n v="1"/>
    <s v="mars"/>
    <n v="23"/>
  </r>
  <r>
    <x v="1"/>
    <x v="40"/>
    <d v="1899-12-30T06:00:00"/>
    <n v="1"/>
    <s v="mars"/>
    <n v="6"/>
  </r>
  <r>
    <x v="1"/>
    <x v="40"/>
    <d v="1899-12-30T07:00:00"/>
    <n v="7"/>
    <s v="mars"/>
    <n v="7"/>
  </r>
  <r>
    <x v="1"/>
    <x v="40"/>
    <d v="1899-12-30T08:00:00"/>
    <n v="15"/>
    <s v="mars"/>
    <n v="8"/>
  </r>
  <r>
    <x v="1"/>
    <x v="40"/>
    <d v="1899-12-30T09:00:00"/>
    <n v="26"/>
    <s v="mars"/>
    <n v="9"/>
  </r>
  <r>
    <x v="1"/>
    <x v="40"/>
    <d v="1899-12-30T10:00:00"/>
    <n v="28"/>
    <s v="mars"/>
    <n v="10"/>
  </r>
  <r>
    <x v="1"/>
    <x v="40"/>
    <d v="1899-12-30T11:00:00"/>
    <n v="26"/>
    <s v="mars"/>
    <n v="11"/>
  </r>
  <r>
    <x v="1"/>
    <x v="40"/>
    <d v="1899-12-30T12:00:00"/>
    <n v="25"/>
    <s v="mars"/>
    <n v="12"/>
  </r>
  <r>
    <x v="1"/>
    <x v="40"/>
    <d v="1899-12-30T13:00:00"/>
    <n v="20"/>
    <s v="mars"/>
    <n v="13"/>
  </r>
  <r>
    <x v="1"/>
    <x v="40"/>
    <d v="1899-12-30T14:00:00"/>
    <n v="25"/>
    <s v="mars"/>
    <n v="14"/>
  </r>
  <r>
    <x v="1"/>
    <x v="40"/>
    <d v="1899-12-30T15:00:00"/>
    <n v="24"/>
    <s v="mars"/>
    <n v="15"/>
  </r>
  <r>
    <x v="1"/>
    <x v="40"/>
    <d v="1899-12-30T16:00:00"/>
    <n v="20"/>
    <s v="mars"/>
    <n v="16"/>
  </r>
  <r>
    <x v="1"/>
    <x v="40"/>
    <d v="1899-12-30T17:00:00"/>
    <n v="17"/>
    <s v="mars"/>
    <n v="17"/>
  </r>
  <r>
    <x v="1"/>
    <x v="40"/>
    <d v="1899-12-30T18:00:00"/>
    <n v="11"/>
    <s v="mars"/>
    <n v="18"/>
  </r>
  <r>
    <x v="1"/>
    <x v="40"/>
    <d v="1899-12-30T19:00:00"/>
    <n v="9"/>
    <s v="mars"/>
    <n v="19"/>
  </r>
  <r>
    <x v="1"/>
    <x v="40"/>
    <d v="1899-12-30T20:00:00"/>
    <n v="7"/>
    <s v="mars"/>
    <n v="20"/>
  </r>
  <r>
    <x v="1"/>
    <x v="40"/>
    <d v="1899-12-30T21:00:00"/>
    <n v="5"/>
    <s v="mars"/>
    <n v="21"/>
  </r>
  <r>
    <x v="1"/>
    <x v="40"/>
    <d v="1899-12-30T22:00:00"/>
    <n v="4"/>
    <s v="mars"/>
    <n v="22"/>
  </r>
  <r>
    <x v="1"/>
    <x v="40"/>
    <d v="1899-12-30T23:00:00"/>
    <n v="2"/>
    <s v="mars"/>
    <n v="23"/>
  </r>
  <r>
    <x v="1"/>
    <x v="41"/>
    <d v="1899-12-30T06:00:00"/>
    <n v="2"/>
    <s v="mars"/>
    <n v="6"/>
  </r>
  <r>
    <x v="1"/>
    <x v="41"/>
    <d v="1899-12-30T07:00:00"/>
    <n v="4"/>
    <s v="mars"/>
    <n v="7"/>
  </r>
  <r>
    <x v="1"/>
    <x v="41"/>
    <d v="1899-12-30T08:00:00"/>
    <n v="8"/>
    <s v="mars"/>
    <n v="8"/>
  </r>
  <r>
    <x v="1"/>
    <x v="41"/>
    <d v="1899-12-30T09:00:00"/>
    <n v="12"/>
    <s v="mars"/>
    <n v="9"/>
  </r>
  <r>
    <x v="1"/>
    <x v="41"/>
    <d v="1899-12-30T10:00:00"/>
    <n v="13"/>
    <s v="mars"/>
    <n v="10"/>
  </r>
  <r>
    <x v="1"/>
    <x v="41"/>
    <d v="1899-12-30T11:00:00"/>
    <n v="17"/>
    <s v="mars"/>
    <n v="11"/>
  </r>
  <r>
    <x v="1"/>
    <x v="41"/>
    <d v="1899-12-30T12:00:00"/>
    <n v="11"/>
    <s v="mars"/>
    <n v="12"/>
  </r>
  <r>
    <x v="1"/>
    <x v="41"/>
    <d v="1899-12-30T13:00:00"/>
    <n v="16"/>
    <s v="mars"/>
    <n v="13"/>
  </r>
  <r>
    <x v="1"/>
    <x v="41"/>
    <d v="1899-12-30T14:00:00"/>
    <n v="15"/>
    <s v="mars"/>
    <n v="14"/>
  </r>
  <r>
    <x v="1"/>
    <x v="41"/>
    <d v="1899-12-30T15:00:00"/>
    <n v="15"/>
    <s v="mars"/>
    <n v="15"/>
  </r>
  <r>
    <x v="1"/>
    <x v="41"/>
    <d v="1899-12-30T16:00:00"/>
    <n v="10"/>
    <s v="mars"/>
    <n v="16"/>
  </r>
  <r>
    <x v="1"/>
    <x v="41"/>
    <d v="1899-12-30T17:00:00"/>
    <n v="10"/>
    <s v="mars"/>
    <n v="17"/>
  </r>
  <r>
    <x v="1"/>
    <x v="41"/>
    <d v="1899-12-30T18:00:00"/>
    <n v="12"/>
    <s v="mars"/>
    <n v="18"/>
  </r>
  <r>
    <x v="1"/>
    <x v="41"/>
    <d v="1899-12-30T19:00:00"/>
    <n v="12"/>
    <s v="mars"/>
    <n v="19"/>
  </r>
  <r>
    <x v="1"/>
    <x v="41"/>
    <d v="1899-12-30T20:00:00"/>
    <n v="6"/>
    <s v="mars"/>
    <n v="20"/>
  </r>
  <r>
    <x v="1"/>
    <x v="41"/>
    <d v="1899-12-30T21:00:00"/>
    <n v="2"/>
    <s v="mars"/>
    <n v="21"/>
  </r>
  <r>
    <x v="1"/>
    <x v="41"/>
    <d v="1899-12-30T22:00:00"/>
    <n v="3"/>
    <s v="mars"/>
    <n v="22"/>
  </r>
  <r>
    <x v="1"/>
    <x v="41"/>
    <d v="1899-12-30T23:00:00"/>
    <n v="1"/>
    <s v="mars"/>
    <n v="23"/>
  </r>
  <r>
    <x v="1"/>
    <x v="42"/>
    <d v="1899-12-30T06:00:00"/>
    <n v="1"/>
    <s v="mars"/>
    <n v="6"/>
  </r>
  <r>
    <x v="1"/>
    <x v="42"/>
    <d v="1899-12-30T07:00:00"/>
    <n v="4"/>
    <s v="mars"/>
    <n v="7"/>
  </r>
  <r>
    <x v="1"/>
    <x v="42"/>
    <d v="1899-12-30T08:00:00"/>
    <n v="8"/>
    <s v="mars"/>
    <n v="8"/>
  </r>
  <r>
    <x v="1"/>
    <x v="42"/>
    <d v="1899-12-30T09:00:00"/>
    <n v="7"/>
    <s v="mars"/>
    <n v="9"/>
  </r>
  <r>
    <x v="1"/>
    <x v="42"/>
    <d v="1899-12-30T10:00:00"/>
    <n v="12"/>
    <s v="mars"/>
    <n v="10"/>
  </r>
  <r>
    <x v="1"/>
    <x v="42"/>
    <d v="1899-12-30T11:00:00"/>
    <n v="7"/>
    <s v="mars"/>
    <n v="11"/>
  </r>
  <r>
    <x v="1"/>
    <x v="42"/>
    <d v="1899-12-30T12:00:00"/>
    <n v="9"/>
    <s v="mars"/>
    <n v="12"/>
  </r>
  <r>
    <x v="1"/>
    <x v="42"/>
    <d v="1899-12-30T13:00:00"/>
    <n v="11"/>
    <s v="mars"/>
    <n v="13"/>
  </r>
  <r>
    <x v="1"/>
    <x v="42"/>
    <d v="1899-12-30T14:00:00"/>
    <n v="9"/>
    <s v="mars"/>
    <n v="14"/>
  </r>
  <r>
    <x v="1"/>
    <x v="42"/>
    <d v="1899-12-30T15:00:00"/>
    <n v="11"/>
    <s v="mars"/>
    <n v="15"/>
  </r>
  <r>
    <x v="1"/>
    <x v="42"/>
    <d v="1899-12-30T16:00:00"/>
    <n v="15"/>
    <s v="mars"/>
    <n v="16"/>
  </r>
  <r>
    <x v="1"/>
    <x v="42"/>
    <d v="1899-12-30T17:00:00"/>
    <n v="13"/>
    <s v="mars"/>
    <n v="17"/>
  </r>
  <r>
    <x v="1"/>
    <x v="42"/>
    <d v="1899-12-30T18:00:00"/>
    <n v="18"/>
    <s v="mars"/>
    <n v="18"/>
  </r>
  <r>
    <x v="1"/>
    <x v="42"/>
    <d v="1899-12-30T19:00:00"/>
    <n v="9"/>
    <s v="mars"/>
    <n v="19"/>
  </r>
  <r>
    <x v="1"/>
    <x v="42"/>
    <d v="1899-12-30T20:00:00"/>
    <n v="6"/>
    <s v="mars"/>
    <n v="20"/>
  </r>
  <r>
    <x v="1"/>
    <x v="42"/>
    <d v="1899-12-30T21:00:00"/>
    <n v="6"/>
    <s v="mars"/>
    <n v="21"/>
  </r>
  <r>
    <x v="1"/>
    <x v="42"/>
    <d v="1899-12-30T22:00:00"/>
    <n v="2"/>
    <s v="mars"/>
    <n v="22"/>
  </r>
  <r>
    <x v="1"/>
    <x v="42"/>
    <d v="1899-12-30T23:00:00"/>
    <n v="2"/>
    <s v="mars"/>
    <n v="23"/>
  </r>
  <r>
    <x v="1"/>
    <x v="43"/>
    <d v="1899-12-30T06:00:00"/>
    <n v="3"/>
    <s v="mars"/>
    <n v="6"/>
  </r>
  <r>
    <x v="1"/>
    <x v="43"/>
    <d v="1899-12-30T07:00:00"/>
    <n v="8"/>
    <s v="mars"/>
    <n v="7"/>
  </r>
  <r>
    <x v="1"/>
    <x v="43"/>
    <d v="1899-12-30T08:00:00"/>
    <n v="22"/>
    <s v="mars"/>
    <n v="8"/>
  </r>
  <r>
    <x v="1"/>
    <x v="43"/>
    <d v="1899-12-30T09:00:00"/>
    <n v="39"/>
    <s v="mars"/>
    <n v="9"/>
  </r>
  <r>
    <x v="1"/>
    <x v="43"/>
    <d v="1899-12-30T10:00:00"/>
    <n v="38"/>
    <s v="mars"/>
    <n v="10"/>
  </r>
  <r>
    <x v="1"/>
    <x v="43"/>
    <d v="1899-12-30T11:00:00"/>
    <n v="37"/>
    <s v="mars"/>
    <n v="11"/>
  </r>
  <r>
    <x v="1"/>
    <x v="43"/>
    <d v="1899-12-30T12:00:00"/>
    <n v="24"/>
    <s v="mars"/>
    <n v="12"/>
  </r>
  <r>
    <x v="1"/>
    <x v="43"/>
    <d v="1899-12-30T13:00:00"/>
    <n v="30"/>
    <s v="mars"/>
    <n v="13"/>
  </r>
  <r>
    <x v="1"/>
    <x v="43"/>
    <d v="1899-12-30T14:00:00"/>
    <n v="25"/>
    <s v="mars"/>
    <n v="14"/>
  </r>
  <r>
    <x v="1"/>
    <x v="43"/>
    <d v="1899-12-30T15:00:00"/>
    <n v="27"/>
    <s v="mars"/>
    <n v="15"/>
  </r>
  <r>
    <x v="1"/>
    <x v="43"/>
    <d v="1899-12-30T16:00:00"/>
    <n v="25"/>
    <s v="mars"/>
    <n v="16"/>
  </r>
  <r>
    <x v="1"/>
    <x v="43"/>
    <d v="1899-12-30T17:00:00"/>
    <n v="23"/>
    <s v="mars"/>
    <n v="17"/>
  </r>
  <r>
    <x v="1"/>
    <x v="43"/>
    <d v="1899-12-30T18:00:00"/>
    <n v="14"/>
    <s v="mars"/>
    <n v="18"/>
  </r>
  <r>
    <x v="1"/>
    <x v="43"/>
    <d v="1899-12-30T19:00:00"/>
    <n v="10"/>
    <s v="mars"/>
    <n v="19"/>
  </r>
  <r>
    <x v="1"/>
    <x v="43"/>
    <d v="1899-12-30T20:00:00"/>
    <n v="10"/>
    <s v="mars"/>
    <n v="20"/>
  </r>
  <r>
    <x v="1"/>
    <x v="43"/>
    <d v="1899-12-30T21:00:00"/>
    <n v="5"/>
    <s v="mars"/>
    <n v="21"/>
  </r>
  <r>
    <x v="1"/>
    <x v="43"/>
    <d v="1899-12-30T22:00:00"/>
    <n v="2"/>
    <s v="mars"/>
    <n v="22"/>
  </r>
  <r>
    <x v="1"/>
    <x v="43"/>
    <d v="1899-12-30T23:00:00"/>
    <n v="2"/>
    <s v="mars"/>
    <n v="23"/>
  </r>
  <r>
    <x v="1"/>
    <x v="44"/>
    <d v="1899-12-30T06:00:00"/>
    <n v="2"/>
    <s v="mars"/>
    <n v="6"/>
  </r>
  <r>
    <x v="1"/>
    <x v="44"/>
    <d v="1899-12-30T07:00:00"/>
    <n v="9"/>
    <s v="mars"/>
    <n v="7"/>
  </r>
  <r>
    <x v="1"/>
    <x v="44"/>
    <d v="1899-12-30T08:00:00"/>
    <n v="13"/>
    <s v="mars"/>
    <n v="8"/>
  </r>
  <r>
    <x v="1"/>
    <x v="44"/>
    <d v="1899-12-30T09:00:00"/>
    <n v="23"/>
    <s v="mars"/>
    <n v="9"/>
  </r>
  <r>
    <x v="1"/>
    <x v="44"/>
    <d v="1899-12-30T10:00:00"/>
    <n v="29"/>
    <s v="mars"/>
    <n v="10"/>
  </r>
  <r>
    <x v="1"/>
    <x v="44"/>
    <d v="1899-12-30T11:00:00"/>
    <n v="24"/>
    <s v="mars"/>
    <n v="11"/>
  </r>
  <r>
    <x v="1"/>
    <x v="44"/>
    <d v="1899-12-30T12:00:00"/>
    <n v="23"/>
    <s v="mars"/>
    <n v="12"/>
  </r>
  <r>
    <x v="1"/>
    <x v="44"/>
    <d v="1899-12-30T13:00:00"/>
    <n v="20"/>
    <s v="mars"/>
    <n v="13"/>
  </r>
  <r>
    <x v="1"/>
    <x v="44"/>
    <d v="1899-12-30T14:00:00"/>
    <n v="26"/>
    <s v="mars"/>
    <n v="14"/>
  </r>
  <r>
    <x v="1"/>
    <x v="44"/>
    <d v="1899-12-30T15:00:00"/>
    <n v="27"/>
    <s v="mars"/>
    <n v="15"/>
  </r>
  <r>
    <x v="1"/>
    <x v="44"/>
    <d v="1899-12-30T16:00:00"/>
    <n v="23"/>
    <s v="mars"/>
    <n v="16"/>
  </r>
  <r>
    <x v="1"/>
    <x v="44"/>
    <d v="1899-12-30T17:00:00"/>
    <n v="19"/>
    <s v="mars"/>
    <n v="17"/>
  </r>
  <r>
    <x v="1"/>
    <x v="44"/>
    <d v="1899-12-30T18:00:00"/>
    <n v="15"/>
    <s v="mars"/>
    <n v="18"/>
  </r>
  <r>
    <x v="1"/>
    <x v="44"/>
    <d v="1899-12-30T19:00:00"/>
    <n v="6"/>
    <s v="mars"/>
    <n v="19"/>
  </r>
  <r>
    <x v="1"/>
    <x v="44"/>
    <d v="1899-12-30T20:00:00"/>
    <n v="5"/>
    <s v="mars"/>
    <n v="20"/>
  </r>
  <r>
    <x v="1"/>
    <x v="44"/>
    <d v="1899-12-30T21:00:00"/>
    <n v="5"/>
    <s v="mars"/>
    <n v="21"/>
  </r>
  <r>
    <x v="1"/>
    <x v="44"/>
    <d v="1899-12-30T22:00:00"/>
    <n v="2"/>
    <s v="mars"/>
    <n v="22"/>
  </r>
  <r>
    <x v="1"/>
    <x v="44"/>
    <d v="1899-12-30T23:00:00"/>
    <n v="2"/>
    <s v="mars"/>
    <n v="23"/>
  </r>
  <r>
    <x v="1"/>
    <x v="45"/>
    <d v="1899-12-30T06:00:00"/>
    <n v="3"/>
    <s v="mars"/>
    <n v="6"/>
  </r>
  <r>
    <x v="1"/>
    <x v="45"/>
    <d v="1899-12-30T07:00:00"/>
    <n v="7"/>
    <s v="mars"/>
    <n v="7"/>
  </r>
  <r>
    <x v="1"/>
    <x v="45"/>
    <d v="1899-12-30T08:00:00"/>
    <n v="15"/>
    <s v="mars"/>
    <n v="8"/>
  </r>
  <r>
    <x v="1"/>
    <x v="45"/>
    <d v="1899-12-30T09:00:00"/>
    <n v="31"/>
    <s v="mars"/>
    <n v="9"/>
  </r>
  <r>
    <x v="1"/>
    <x v="45"/>
    <d v="1899-12-30T10:00:00"/>
    <n v="30"/>
    <s v="mars"/>
    <n v="10"/>
  </r>
  <r>
    <x v="1"/>
    <x v="45"/>
    <d v="1899-12-30T11:00:00"/>
    <n v="24"/>
    <s v="mars"/>
    <n v="11"/>
  </r>
  <r>
    <x v="1"/>
    <x v="45"/>
    <d v="1899-12-30T12:00:00"/>
    <n v="25"/>
    <s v="mars"/>
    <n v="12"/>
  </r>
  <r>
    <x v="1"/>
    <x v="45"/>
    <d v="1899-12-30T13:00:00"/>
    <n v="18"/>
    <s v="mars"/>
    <n v="13"/>
  </r>
  <r>
    <x v="1"/>
    <x v="45"/>
    <d v="1899-12-30T14:00:00"/>
    <n v="20"/>
    <s v="mars"/>
    <n v="14"/>
  </r>
  <r>
    <x v="1"/>
    <x v="45"/>
    <d v="1899-12-30T15:00:00"/>
    <n v="19"/>
    <s v="mars"/>
    <n v="15"/>
  </r>
  <r>
    <x v="1"/>
    <x v="45"/>
    <d v="1899-12-30T16:00:00"/>
    <n v="23"/>
    <s v="mars"/>
    <n v="16"/>
  </r>
  <r>
    <x v="1"/>
    <x v="45"/>
    <d v="1899-12-30T17:00:00"/>
    <n v="13"/>
    <s v="mars"/>
    <n v="17"/>
  </r>
  <r>
    <x v="1"/>
    <x v="45"/>
    <d v="1899-12-30T18:00:00"/>
    <n v="17"/>
    <s v="mars"/>
    <n v="18"/>
  </r>
  <r>
    <x v="1"/>
    <x v="45"/>
    <d v="1899-12-30T19:00:00"/>
    <n v="8"/>
    <s v="mars"/>
    <n v="19"/>
  </r>
  <r>
    <x v="1"/>
    <x v="45"/>
    <d v="1899-12-30T20:00:00"/>
    <n v="12"/>
    <s v="mars"/>
    <n v="20"/>
  </r>
  <r>
    <x v="1"/>
    <x v="45"/>
    <d v="1899-12-30T21:00:00"/>
    <n v="9"/>
    <s v="mars"/>
    <n v="21"/>
  </r>
  <r>
    <x v="1"/>
    <x v="45"/>
    <d v="1899-12-30T22:00:00"/>
    <n v="4"/>
    <s v="mars"/>
    <n v="22"/>
  </r>
  <r>
    <x v="1"/>
    <x v="45"/>
    <d v="1899-12-30T23:00:00"/>
    <n v="2"/>
    <s v="mars"/>
    <n v="23"/>
  </r>
  <r>
    <x v="1"/>
    <x v="46"/>
    <d v="1899-12-30T06:00:00"/>
    <n v="2"/>
    <s v="mars"/>
    <n v="6"/>
  </r>
  <r>
    <x v="1"/>
    <x v="46"/>
    <d v="1899-12-30T07:00:00"/>
    <n v="5"/>
    <s v="mars"/>
    <n v="7"/>
  </r>
  <r>
    <x v="1"/>
    <x v="46"/>
    <d v="1899-12-30T08:00:00"/>
    <n v="16"/>
    <s v="mars"/>
    <n v="8"/>
  </r>
  <r>
    <x v="1"/>
    <x v="46"/>
    <d v="1899-12-30T09:00:00"/>
    <n v="23"/>
    <s v="mars"/>
    <n v="9"/>
  </r>
  <r>
    <x v="1"/>
    <x v="46"/>
    <d v="1899-12-30T10:00:00"/>
    <n v="21"/>
    <s v="mars"/>
    <n v="10"/>
  </r>
  <r>
    <x v="1"/>
    <x v="46"/>
    <d v="1899-12-30T11:00:00"/>
    <n v="23"/>
    <s v="mars"/>
    <n v="11"/>
  </r>
  <r>
    <x v="1"/>
    <x v="46"/>
    <d v="1899-12-30T12:00:00"/>
    <n v="15"/>
    <s v="mars"/>
    <n v="12"/>
  </r>
  <r>
    <x v="1"/>
    <x v="46"/>
    <d v="1899-12-30T13:00:00"/>
    <n v="21"/>
    <s v="mars"/>
    <n v="13"/>
  </r>
  <r>
    <x v="1"/>
    <x v="46"/>
    <d v="1899-12-30T14:00:00"/>
    <n v="19"/>
    <s v="mars"/>
    <n v="14"/>
  </r>
  <r>
    <x v="1"/>
    <x v="46"/>
    <d v="1899-12-30T15:00:00"/>
    <n v="25"/>
    <s v="mars"/>
    <n v="15"/>
  </r>
  <r>
    <x v="1"/>
    <x v="46"/>
    <d v="1899-12-30T16:00:00"/>
    <n v="22"/>
    <s v="mars"/>
    <n v="16"/>
  </r>
  <r>
    <x v="1"/>
    <x v="46"/>
    <d v="1899-12-30T17:00:00"/>
    <n v="14"/>
    <s v="mars"/>
    <n v="17"/>
  </r>
  <r>
    <x v="1"/>
    <x v="46"/>
    <d v="1899-12-30T18:00:00"/>
    <n v="14"/>
    <s v="mars"/>
    <n v="18"/>
  </r>
  <r>
    <x v="1"/>
    <x v="46"/>
    <d v="1899-12-30T19:00:00"/>
    <n v="8"/>
    <s v="mars"/>
    <n v="19"/>
  </r>
  <r>
    <x v="1"/>
    <x v="46"/>
    <d v="1899-12-30T20:00:00"/>
    <n v="6"/>
    <s v="mars"/>
    <n v="20"/>
  </r>
  <r>
    <x v="1"/>
    <x v="46"/>
    <d v="1899-12-30T21:00:00"/>
    <n v="5"/>
    <s v="mars"/>
    <n v="21"/>
  </r>
  <r>
    <x v="1"/>
    <x v="46"/>
    <d v="1899-12-30T22:00:00"/>
    <n v="2"/>
    <s v="mars"/>
    <n v="22"/>
  </r>
  <r>
    <x v="1"/>
    <x v="46"/>
    <d v="1899-12-30T23:00:00"/>
    <n v="1"/>
    <s v="mars"/>
    <n v="23"/>
  </r>
  <r>
    <x v="1"/>
    <x v="47"/>
    <d v="1899-12-30T06:00:00"/>
    <n v="1"/>
    <s v="mars"/>
    <n v="6"/>
  </r>
  <r>
    <x v="1"/>
    <x v="47"/>
    <d v="1899-12-30T07:00:00"/>
    <n v="8"/>
    <s v="mars"/>
    <n v="7"/>
  </r>
  <r>
    <x v="1"/>
    <x v="47"/>
    <d v="1899-12-30T08:00:00"/>
    <n v="18"/>
    <s v="mars"/>
    <n v="8"/>
  </r>
  <r>
    <x v="1"/>
    <x v="47"/>
    <d v="1899-12-30T09:00:00"/>
    <n v="25"/>
    <s v="mars"/>
    <n v="9"/>
  </r>
  <r>
    <x v="1"/>
    <x v="47"/>
    <d v="1899-12-30T10:00:00"/>
    <n v="27"/>
    <s v="mars"/>
    <n v="10"/>
  </r>
  <r>
    <x v="1"/>
    <x v="47"/>
    <d v="1899-12-30T11:00:00"/>
    <n v="27"/>
    <s v="mars"/>
    <n v="11"/>
  </r>
  <r>
    <x v="1"/>
    <x v="47"/>
    <d v="1899-12-30T12:00:00"/>
    <n v="25"/>
    <s v="mars"/>
    <n v="12"/>
  </r>
  <r>
    <x v="1"/>
    <x v="47"/>
    <d v="1899-12-30T13:00:00"/>
    <n v="22"/>
    <s v="mars"/>
    <n v="13"/>
  </r>
  <r>
    <x v="1"/>
    <x v="47"/>
    <d v="1899-12-30T14:00:00"/>
    <n v="25"/>
    <s v="mars"/>
    <n v="14"/>
  </r>
  <r>
    <x v="1"/>
    <x v="47"/>
    <d v="1899-12-30T15:00:00"/>
    <n v="24"/>
    <s v="mars"/>
    <n v="15"/>
  </r>
  <r>
    <x v="1"/>
    <x v="47"/>
    <d v="1899-12-30T16:00:00"/>
    <n v="20"/>
    <s v="mars"/>
    <n v="16"/>
  </r>
  <r>
    <x v="1"/>
    <x v="47"/>
    <d v="1899-12-30T17:00:00"/>
    <n v="15"/>
    <s v="mars"/>
    <n v="17"/>
  </r>
  <r>
    <x v="1"/>
    <x v="47"/>
    <d v="1899-12-30T18:00:00"/>
    <n v="14"/>
    <s v="mars"/>
    <n v="18"/>
  </r>
  <r>
    <x v="1"/>
    <x v="47"/>
    <d v="1899-12-30T19:00:00"/>
    <n v="10"/>
    <s v="mars"/>
    <n v="19"/>
  </r>
  <r>
    <x v="1"/>
    <x v="47"/>
    <d v="1899-12-30T20:00:00"/>
    <n v="8"/>
    <s v="mars"/>
    <n v="20"/>
  </r>
  <r>
    <x v="1"/>
    <x v="47"/>
    <d v="1899-12-30T21:00:00"/>
    <n v="6"/>
    <s v="mars"/>
    <n v="21"/>
  </r>
  <r>
    <x v="1"/>
    <x v="47"/>
    <d v="1899-12-30T22:00:00"/>
    <n v="4"/>
    <s v="mars"/>
    <n v="22"/>
  </r>
  <r>
    <x v="1"/>
    <x v="47"/>
    <d v="1899-12-30T23:00:00"/>
    <n v="2"/>
    <s v="mars"/>
    <n v="23"/>
  </r>
  <r>
    <x v="1"/>
    <x v="48"/>
    <d v="1899-12-30T06:00:00"/>
    <n v="2"/>
    <s v="mars"/>
    <n v="6"/>
  </r>
  <r>
    <x v="1"/>
    <x v="48"/>
    <d v="1899-12-30T07:00:00"/>
    <n v="5"/>
    <s v="mars"/>
    <n v="7"/>
  </r>
  <r>
    <x v="1"/>
    <x v="48"/>
    <d v="1899-12-30T08:00:00"/>
    <n v="9"/>
    <s v="mars"/>
    <n v="8"/>
  </r>
  <r>
    <x v="1"/>
    <x v="48"/>
    <d v="1899-12-30T09:00:00"/>
    <n v="14"/>
    <s v="mars"/>
    <n v="9"/>
  </r>
  <r>
    <x v="1"/>
    <x v="48"/>
    <d v="1899-12-30T10:00:00"/>
    <n v="11"/>
    <s v="mars"/>
    <n v="10"/>
  </r>
  <r>
    <x v="1"/>
    <x v="48"/>
    <d v="1899-12-30T11:00:00"/>
    <n v="16"/>
    <s v="mars"/>
    <n v="11"/>
  </r>
  <r>
    <x v="1"/>
    <x v="48"/>
    <d v="1899-12-30T12:00:00"/>
    <n v="15"/>
    <s v="mars"/>
    <n v="12"/>
  </r>
  <r>
    <x v="1"/>
    <x v="48"/>
    <d v="1899-12-30T13:00:00"/>
    <n v="15"/>
    <s v="mars"/>
    <n v="13"/>
  </r>
  <r>
    <x v="1"/>
    <x v="48"/>
    <d v="1899-12-30T14:00:00"/>
    <n v="22"/>
    <s v="mars"/>
    <n v="14"/>
  </r>
  <r>
    <x v="1"/>
    <x v="48"/>
    <d v="1899-12-30T15:00:00"/>
    <n v="17"/>
    <s v="mars"/>
    <n v="15"/>
  </r>
  <r>
    <x v="1"/>
    <x v="48"/>
    <d v="1899-12-30T16:00:00"/>
    <n v="11"/>
    <s v="mars"/>
    <n v="16"/>
  </r>
  <r>
    <x v="1"/>
    <x v="48"/>
    <d v="1899-12-30T17:00:00"/>
    <n v="11"/>
    <s v="mars"/>
    <n v="17"/>
  </r>
  <r>
    <x v="1"/>
    <x v="48"/>
    <d v="1899-12-30T18:00:00"/>
    <n v="15"/>
    <s v="mars"/>
    <n v="18"/>
  </r>
  <r>
    <x v="1"/>
    <x v="48"/>
    <d v="1899-12-30T19:00:00"/>
    <n v="12"/>
    <s v="mars"/>
    <n v="19"/>
  </r>
  <r>
    <x v="1"/>
    <x v="48"/>
    <d v="1899-12-30T20:00:00"/>
    <n v="6"/>
    <s v="mars"/>
    <n v="20"/>
  </r>
  <r>
    <x v="1"/>
    <x v="48"/>
    <d v="1899-12-30T21:00:00"/>
    <n v="1"/>
    <s v="mars"/>
    <n v="21"/>
  </r>
  <r>
    <x v="1"/>
    <x v="48"/>
    <d v="1899-12-30T22:00:00"/>
    <n v="3"/>
    <s v="mars"/>
    <n v="22"/>
  </r>
  <r>
    <x v="1"/>
    <x v="48"/>
    <d v="1899-12-30T23:00:00"/>
    <n v="2"/>
    <s v="mars"/>
    <n v="23"/>
  </r>
  <r>
    <x v="1"/>
    <x v="49"/>
    <d v="1899-12-30T06:00:00"/>
    <n v="1"/>
    <s v="mars"/>
    <n v="6"/>
  </r>
  <r>
    <x v="1"/>
    <x v="49"/>
    <d v="1899-12-30T07:00:00"/>
    <n v="4"/>
    <s v="mars"/>
    <n v="7"/>
  </r>
  <r>
    <x v="1"/>
    <x v="49"/>
    <d v="1899-12-30T08:00:00"/>
    <n v="8"/>
    <s v="mars"/>
    <n v="8"/>
  </r>
  <r>
    <x v="1"/>
    <x v="49"/>
    <d v="1899-12-30T09:00:00"/>
    <n v="7"/>
    <s v="mars"/>
    <n v="9"/>
  </r>
  <r>
    <x v="1"/>
    <x v="49"/>
    <d v="1899-12-30T10:00:00"/>
    <n v="13"/>
    <s v="mars"/>
    <n v="10"/>
  </r>
  <r>
    <x v="1"/>
    <x v="49"/>
    <d v="1899-12-30T11:00:00"/>
    <n v="10"/>
    <s v="mars"/>
    <n v="11"/>
  </r>
  <r>
    <x v="1"/>
    <x v="49"/>
    <d v="1899-12-30T12:00:00"/>
    <n v="9"/>
    <s v="mars"/>
    <n v="12"/>
  </r>
  <r>
    <x v="1"/>
    <x v="49"/>
    <d v="1899-12-30T13:00:00"/>
    <n v="13"/>
    <s v="mars"/>
    <n v="13"/>
  </r>
  <r>
    <x v="1"/>
    <x v="49"/>
    <d v="1899-12-30T14:00:00"/>
    <n v="9"/>
    <s v="mars"/>
    <n v="14"/>
  </r>
  <r>
    <x v="1"/>
    <x v="49"/>
    <d v="1899-12-30T15:00:00"/>
    <n v="13"/>
    <s v="mars"/>
    <n v="15"/>
  </r>
  <r>
    <x v="1"/>
    <x v="49"/>
    <d v="1899-12-30T16:00:00"/>
    <n v="14"/>
    <s v="mars"/>
    <n v="16"/>
  </r>
  <r>
    <x v="1"/>
    <x v="49"/>
    <d v="1899-12-30T17:00:00"/>
    <n v="14"/>
    <s v="mars"/>
    <n v="17"/>
  </r>
  <r>
    <x v="1"/>
    <x v="49"/>
    <d v="1899-12-30T18:00:00"/>
    <n v="17"/>
    <s v="mars"/>
    <n v="18"/>
  </r>
  <r>
    <x v="1"/>
    <x v="49"/>
    <d v="1899-12-30T19:00:00"/>
    <n v="12"/>
    <s v="mars"/>
    <n v="19"/>
  </r>
  <r>
    <x v="1"/>
    <x v="49"/>
    <d v="1899-12-30T20:00:00"/>
    <n v="5"/>
    <s v="mars"/>
    <n v="20"/>
  </r>
  <r>
    <x v="1"/>
    <x v="49"/>
    <d v="1899-12-30T21:00:00"/>
    <n v="4"/>
    <s v="mars"/>
    <n v="21"/>
  </r>
  <r>
    <x v="1"/>
    <x v="49"/>
    <d v="1899-12-30T22:00:00"/>
    <n v="2"/>
    <s v="mars"/>
    <n v="22"/>
  </r>
  <r>
    <x v="1"/>
    <x v="49"/>
    <d v="1899-12-30T23:00:00"/>
    <n v="2"/>
    <s v="mars"/>
    <n v="23"/>
  </r>
  <r>
    <x v="1"/>
    <x v="50"/>
    <d v="1899-12-30T06:00:00"/>
    <n v="2"/>
    <s v="mars"/>
    <n v="6"/>
  </r>
  <r>
    <x v="1"/>
    <x v="50"/>
    <d v="1899-12-30T07:00:00"/>
    <n v="9"/>
    <s v="mars"/>
    <n v="7"/>
  </r>
  <r>
    <x v="1"/>
    <x v="50"/>
    <d v="1899-12-30T08:00:00"/>
    <n v="20"/>
    <s v="mars"/>
    <n v="8"/>
  </r>
  <r>
    <x v="1"/>
    <x v="50"/>
    <d v="1899-12-30T09:00:00"/>
    <n v="36"/>
    <s v="mars"/>
    <n v="9"/>
  </r>
  <r>
    <x v="1"/>
    <x v="50"/>
    <d v="1899-12-30T10:00:00"/>
    <n v="35"/>
    <s v="mars"/>
    <n v="10"/>
  </r>
  <r>
    <x v="1"/>
    <x v="50"/>
    <d v="1899-12-30T11:00:00"/>
    <n v="37"/>
    <s v="mars"/>
    <n v="11"/>
  </r>
  <r>
    <x v="1"/>
    <x v="50"/>
    <d v="1899-12-30T12:00:00"/>
    <n v="24"/>
    <s v="mars"/>
    <n v="12"/>
  </r>
  <r>
    <x v="1"/>
    <x v="50"/>
    <d v="1899-12-30T13:00:00"/>
    <n v="28"/>
    <s v="mars"/>
    <n v="13"/>
  </r>
  <r>
    <x v="1"/>
    <x v="50"/>
    <d v="1899-12-30T14:00:00"/>
    <n v="26"/>
    <s v="mars"/>
    <n v="14"/>
  </r>
  <r>
    <x v="1"/>
    <x v="50"/>
    <d v="1899-12-30T15:00:00"/>
    <n v="21"/>
    <s v="mars"/>
    <n v="15"/>
  </r>
  <r>
    <x v="1"/>
    <x v="50"/>
    <d v="1899-12-30T16:00:00"/>
    <n v="29"/>
    <s v="mars"/>
    <n v="16"/>
  </r>
  <r>
    <x v="1"/>
    <x v="50"/>
    <d v="1899-12-30T17:00:00"/>
    <n v="20"/>
    <s v="mars"/>
    <n v="17"/>
  </r>
  <r>
    <x v="1"/>
    <x v="50"/>
    <d v="1899-12-30T18:00:00"/>
    <n v="13"/>
    <s v="mars"/>
    <n v="18"/>
  </r>
  <r>
    <x v="1"/>
    <x v="50"/>
    <d v="1899-12-30T19:00:00"/>
    <n v="5"/>
    <s v="mars"/>
    <n v="19"/>
  </r>
  <r>
    <x v="1"/>
    <x v="50"/>
    <d v="1899-12-30T20:00:00"/>
    <n v="10"/>
    <s v="mars"/>
    <n v="20"/>
  </r>
  <r>
    <x v="1"/>
    <x v="50"/>
    <d v="1899-12-30T21:00:00"/>
    <n v="6"/>
    <s v="mars"/>
    <n v="21"/>
  </r>
  <r>
    <x v="1"/>
    <x v="50"/>
    <d v="1899-12-30T22:00:00"/>
    <n v="5"/>
    <s v="mars"/>
    <n v="22"/>
  </r>
  <r>
    <x v="1"/>
    <x v="50"/>
    <d v="1899-12-30T23:00:00"/>
    <n v="2"/>
    <s v="mars"/>
    <n v="23"/>
  </r>
  <r>
    <x v="1"/>
    <x v="51"/>
    <d v="1899-12-30T06:00:00"/>
    <n v="3"/>
    <s v="mars"/>
    <n v="6"/>
  </r>
  <r>
    <x v="1"/>
    <x v="51"/>
    <d v="1899-12-30T07:00:00"/>
    <n v="9"/>
    <s v="mars"/>
    <n v="7"/>
  </r>
  <r>
    <x v="1"/>
    <x v="51"/>
    <d v="1899-12-30T08:00:00"/>
    <n v="15"/>
    <s v="mars"/>
    <n v="8"/>
  </r>
  <r>
    <x v="1"/>
    <x v="51"/>
    <d v="1899-12-30T09:00:00"/>
    <n v="24"/>
    <s v="mars"/>
    <n v="9"/>
  </r>
  <r>
    <x v="1"/>
    <x v="51"/>
    <d v="1899-12-30T10:00:00"/>
    <n v="29"/>
    <s v="mars"/>
    <n v="10"/>
  </r>
  <r>
    <x v="1"/>
    <x v="51"/>
    <d v="1899-12-30T11:00:00"/>
    <n v="24"/>
    <s v="mars"/>
    <n v="11"/>
  </r>
  <r>
    <x v="1"/>
    <x v="51"/>
    <d v="1899-12-30T12:00:00"/>
    <n v="25"/>
    <s v="mars"/>
    <n v="12"/>
  </r>
  <r>
    <x v="1"/>
    <x v="51"/>
    <d v="1899-12-30T13:00:00"/>
    <n v="19"/>
    <s v="mars"/>
    <n v="13"/>
  </r>
  <r>
    <x v="1"/>
    <x v="51"/>
    <d v="1899-12-30T14:00:00"/>
    <n v="26"/>
    <s v="mars"/>
    <n v="14"/>
  </r>
  <r>
    <x v="1"/>
    <x v="51"/>
    <d v="1899-12-30T15:00:00"/>
    <n v="25"/>
    <s v="mars"/>
    <n v="15"/>
  </r>
  <r>
    <x v="1"/>
    <x v="51"/>
    <d v="1899-12-30T16:00:00"/>
    <n v="25"/>
    <s v="mars"/>
    <n v="16"/>
  </r>
  <r>
    <x v="1"/>
    <x v="51"/>
    <d v="1899-12-30T17:00:00"/>
    <n v="19"/>
    <s v="mars"/>
    <n v="17"/>
  </r>
  <r>
    <x v="1"/>
    <x v="51"/>
    <d v="1899-12-30T18:00:00"/>
    <n v="14"/>
    <s v="mars"/>
    <n v="18"/>
  </r>
  <r>
    <x v="1"/>
    <x v="51"/>
    <d v="1899-12-30T19:00:00"/>
    <n v="6"/>
    <s v="mars"/>
    <n v="19"/>
  </r>
  <r>
    <x v="1"/>
    <x v="51"/>
    <d v="1899-12-30T20:00:00"/>
    <n v="6"/>
    <s v="mars"/>
    <n v="20"/>
  </r>
  <r>
    <x v="1"/>
    <x v="51"/>
    <d v="1899-12-30T21:00:00"/>
    <n v="5"/>
    <s v="mars"/>
    <n v="21"/>
  </r>
  <r>
    <x v="1"/>
    <x v="51"/>
    <d v="1899-12-30T22:00:00"/>
    <n v="2"/>
    <s v="mars"/>
    <n v="22"/>
  </r>
  <r>
    <x v="1"/>
    <x v="51"/>
    <d v="1899-12-30T23:00:00"/>
    <n v="3"/>
    <s v="mars"/>
    <n v="23"/>
  </r>
  <r>
    <x v="1"/>
    <x v="52"/>
    <d v="1899-12-30T06:00:00"/>
    <n v="3"/>
    <s v="mars"/>
    <n v="6"/>
  </r>
  <r>
    <x v="1"/>
    <x v="52"/>
    <d v="1899-12-30T07:00:00"/>
    <n v="5"/>
    <s v="mars"/>
    <n v="7"/>
  </r>
  <r>
    <x v="1"/>
    <x v="52"/>
    <d v="1899-12-30T08:00:00"/>
    <n v="16"/>
    <s v="mars"/>
    <n v="8"/>
  </r>
  <r>
    <x v="1"/>
    <x v="52"/>
    <d v="1899-12-30T09:00:00"/>
    <n v="30"/>
    <s v="mars"/>
    <n v="9"/>
  </r>
  <r>
    <x v="1"/>
    <x v="52"/>
    <d v="1899-12-30T10:00:00"/>
    <n v="29"/>
    <s v="mars"/>
    <n v="10"/>
  </r>
  <r>
    <x v="1"/>
    <x v="52"/>
    <d v="1899-12-30T11:00:00"/>
    <n v="23"/>
    <s v="mars"/>
    <n v="11"/>
  </r>
  <r>
    <x v="1"/>
    <x v="52"/>
    <d v="1899-12-30T12:00:00"/>
    <n v="25"/>
    <s v="mars"/>
    <n v="12"/>
  </r>
  <r>
    <x v="1"/>
    <x v="52"/>
    <d v="1899-12-30T13:00:00"/>
    <n v="20"/>
    <s v="mars"/>
    <n v="13"/>
  </r>
  <r>
    <x v="1"/>
    <x v="52"/>
    <d v="1899-12-30T14:00:00"/>
    <n v="19"/>
    <s v="mars"/>
    <n v="14"/>
  </r>
  <r>
    <x v="1"/>
    <x v="52"/>
    <d v="1899-12-30T15:00:00"/>
    <n v="20"/>
    <s v="mars"/>
    <n v="15"/>
  </r>
  <r>
    <x v="1"/>
    <x v="52"/>
    <d v="1899-12-30T16:00:00"/>
    <n v="24"/>
    <s v="mars"/>
    <n v="16"/>
  </r>
  <r>
    <x v="1"/>
    <x v="52"/>
    <d v="1899-12-30T17:00:00"/>
    <n v="14"/>
    <s v="mars"/>
    <n v="17"/>
  </r>
  <r>
    <x v="1"/>
    <x v="52"/>
    <d v="1899-12-30T18:00:00"/>
    <n v="18"/>
    <s v="mars"/>
    <n v="18"/>
  </r>
  <r>
    <x v="1"/>
    <x v="52"/>
    <d v="1899-12-30T19:00:00"/>
    <n v="8"/>
    <s v="mars"/>
    <n v="19"/>
  </r>
  <r>
    <x v="1"/>
    <x v="52"/>
    <d v="1899-12-30T20:00:00"/>
    <n v="12"/>
    <s v="mars"/>
    <n v="20"/>
  </r>
  <r>
    <x v="1"/>
    <x v="52"/>
    <d v="1899-12-30T21:00:00"/>
    <n v="9"/>
    <s v="mars"/>
    <n v="21"/>
  </r>
  <r>
    <x v="1"/>
    <x v="52"/>
    <d v="1899-12-30T22:00:00"/>
    <n v="3"/>
    <s v="mars"/>
    <n v="22"/>
  </r>
  <r>
    <x v="1"/>
    <x v="52"/>
    <d v="1899-12-30T23:00:00"/>
    <n v="3"/>
    <s v="mars"/>
    <n v="23"/>
  </r>
  <r>
    <x v="1"/>
    <x v="53"/>
    <d v="1899-12-30T06:00:00"/>
    <n v="2"/>
    <s v="mars"/>
    <n v="6"/>
  </r>
  <r>
    <x v="1"/>
    <x v="53"/>
    <d v="1899-12-30T07:00:00"/>
    <n v="4"/>
    <s v="mars"/>
    <n v="7"/>
  </r>
  <r>
    <x v="1"/>
    <x v="53"/>
    <d v="1899-12-30T08:00:00"/>
    <n v="16"/>
    <s v="mars"/>
    <n v="8"/>
  </r>
  <r>
    <x v="1"/>
    <x v="53"/>
    <d v="1899-12-30T09:00:00"/>
    <n v="22"/>
    <s v="mars"/>
    <n v="9"/>
  </r>
  <r>
    <x v="1"/>
    <x v="53"/>
    <d v="1899-12-30T10:00:00"/>
    <n v="20"/>
    <s v="mars"/>
    <n v="10"/>
  </r>
  <r>
    <x v="1"/>
    <x v="53"/>
    <d v="1899-12-30T11:00:00"/>
    <n v="23"/>
    <s v="mars"/>
    <n v="11"/>
  </r>
  <r>
    <x v="1"/>
    <x v="53"/>
    <d v="1899-12-30T12:00:00"/>
    <n v="16"/>
    <s v="mars"/>
    <n v="12"/>
  </r>
  <r>
    <x v="1"/>
    <x v="53"/>
    <d v="1899-12-30T13:00:00"/>
    <n v="20"/>
    <s v="mars"/>
    <n v="13"/>
  </r>
  <r>
    <x v="1"/>
    <x v="53"/>
    <d v="1899-12-30T14:00:00"/>
    <n v="22"/>
    <s v="mars"/>
    <n v="14"/>
  </r>
  <r>
    <x v="1"/>
    <x v="53"/>
    <d v="1899-12-30T15:00:00"/>
    <n v="24"/>
    <s v="mars"/>
    <n v="15"/>
  </r>
  <r>
    <x v="1"/>
    <x v="53"/>
    <d v="1899-12-30T16:00:00"/>
    <n v="22"/>
    <s v="mars"/>
    <n v="16"/>
  </r>
  <r>
    <x v="1"/>
    <x v="53"/>
    <d v="1899-12-30T17:00:00"/>
    <n v="15"/>
    <s v="mars"/>
    <n v="17"/>
  </r>
  <r>
    <x v="1"/>
    <x v="53"/>
    <d v="1899-12-30T18:00:00"/>
    <n v="15"/>
    <s v="mars"/>
    <n v="18"/>
  </r>
  <r>
    <x v="1"/>
    <x v="53"/>
    <d v="1899-12-30T19:00:00"/>
    <n v="10"/>
    <s v="mars"/>
    <n v="19"/>
  </r>
  <r>
    <x v="1"/>
    <x v="53"/>
    <d v="1899-12-30T20:00:00"/>
    <n v="6"/>
    <s v="mars"/>
    <n v="20"/>
  </r>
  <r>
    <x v="1"/>
    <x v="53"/>
    <d v="1899-12-30T21:00:00"/>
    <n v="4"/>
    <s v="mars"/>
    <n v="21"/>
  </r>
  <r>
    <x v="1"/>
    <x v="53"/>
    <d v="1899-12-30T22:00:00"/>
    <n v="3"/>
    <s v="mars"/>
    <n v="22"/>
  </r>
  <r>
    <x v="1"/>
    <x v="53"/>
    <d v="1899-12-30T23:00:00"/>
    <n v="1"/>
    <s v="mars"/>
    <n v="23"/>
  </r>
  <r>
    <x v="1"/>
    <x v="54"/>
    <d v="1899-12-30T06:00:00"/>
    <n v="2"/>
    <s v="mars"/>
    <n v="6"/>
  </r>
  <r>
    <x v="1"/>
    <x v="54"/>
    <d v="1899-12-30T07:00:00"/>
    <n v="7"/>
    <s v="mars"/>
    <n v="7"/>
  </r>
  <r>
    <x v="1"/>
    <x v="54"/>
    <d v="1899-12-30T08:00:00"/>
    <n v="18"/>
    <s v="mars"/>
    <n v="8"/>
  </r>
  <r>
    <x v="1"/>
    <x v="54"/>
    <d v="1899-12-30T09:00:00"/>
    <n v="24"/>
    <s v="mars"/>
    <n v="9"/>
  </r>
  <r>
    <x v="1"/>
    <x v="54"/>
    <d v="1899-12-30T10:00:00"/>
    <n v="26"/>
    <s v="mars"/>
    <n v="10"/>
  </r>
  <r>
    <x v="1"/>
    <x v="54"/>
    <d v="1899-12-30T11:00:00"/>
    <n v="30"/>
    <s v="mars"/>
    <n v="11"/>
  </r>
  <r>
    <x v="1"/>
    <x v="54"/>
    <d v="1899-12-30T12:00:00"/>
    <n v="27"/>
    <s v="mars"/>
    <n v="12"/>
  </r>
  <r>
    <x v="1"/>
    <x v="54"/>
    <d v="1899-12-30T13:00:00"/>
    <n v="23"/>
    <s v="mars"/>
    <n v="13"/>
  </r>
  <r>
    <x v="1"/>
    <x v="54"/>
    <d v="1899-12-30T14:00:00"/>
    <n v="23"/>
    <s v="mars"/>
    <n v="14"/>
  </r>
  <r>
    <x v="1"/>
    <x v="54"/>
    <d v="1899-12-30T15:00:00"/>
    <n v="24"/>
    <s v="mars"/>
    <n v="15"/>
  </r>
  <r>
    <x v="1"/>
    <x v="54"/>
    <d v="1899-12-30T16:00:00"/>
    <n v="18"/>
    <s v="mars"/>
    <n v="16"/>
  </r>
  <r>
    <x v="1"/>
    <x v="54"/>
    <d v="1899-12-30T17:00:00"/>
    <n v="16"/>
    <s v="mars"/>
    <n v="17"/>
  </r>
  <r>
    <x v="1"/>
    <x v="54"/>
    <d v="1899-12-30T18:00:00"/>
    <n v="14"/>
    <s v="mars"/>
    <n v="18"/>
  </r>
  <r>
    <x v="1"/>
    <x v="54"/>
    <d v="1899-12-30T19:00:00"/>
    <n v="9"/>
    <s v="mars"/>
    <n v="19"/>
  </r>
  <r>
    <x v="1"/>
    <x v="54"/>
    <d v="1899-12-30T20:00:00"/>
    <n v="9"/>
    <s v="mars"/>
    <n v="20"/>
  </r>
  <r>
    <x v="1"/>
    <x v="54"/>
    <d v="1899-12-30T21:00:00"/>
    <n v="7"/>
    <s v="mars"/>
    <n v="21"/>
  </r>
  <r>
    <x v="1"/>
    <x v="54"/>
    <d v="1899-12-30T22:00:00"/>
    <n v="3"/>
    <s v="mars"/>
    <n v="22"/>
  </r>
  <r>
    <x v="1"/>
    <x v="54"/>
    <d v="1899-12-30T23:00:00"/>
    <n v="2"/>
    <s v="mars"/>
    <n v="23"/>
  </r>
  <r>
    <x v="1"/>
    <x v="55"/>
    <d v="1899-12-30T06:00:00"/>
    <n v="4"/>
    <s v="mars"/>
    <n v="6"/>
  </r>
  <r>
    <x v="1"/>
    <x v="55"/>
    <d v="1899-12-30T07:00:00"/>
    <n v="5"/>
    <s v="mars"/>
    <n v="7"/>
  </r>
  <r>
    <x v="1"/>
    <x v="55"/>
    <d v="1899-12-30T08:00:00"/>
    <n v="11"/>
    <s v="mars"/>
    <n v="8"/>
  </r>
  <r>
    <x v="1"/>
    <x v="55"/>
    <d v="1899-12-30T09:00:00"/>
    <n v="18"/>
    <s v="mars"/>
    <n v="9"/>
  </r>
  <r>
    <x v="1"/>
    <x v="55"/>
    <d v="1899-12-30T10:00:00"/>
    <n v="16"/>
    <s v="mars"/>
    <n v="10"/>
  </r>
  <r>
    <x v="1"/>
    <x v="55"/>
    <d v="1899-12-30T11:00:00"/>
    <n v="19"/>
    <s v="mars"/>
    <n v="11"/>
  </r>
  <r>
    <x v="1"/>
    <x v="55"/>
    <d v="1899-12-30T12:00:00"/>
    <n v="15"/>
    <s v="mars"/>
    <n v="12"/>
  </r>
  <r>
    <x v="1"/>
    <x v="55"/>
    <d v="1899-12-30T13:00:00"/>
    <n v="11"/>
    <s v="mars"/>
    <n v="13"/>
  </r>
  <r>
    <x v="1"/>
    <x v="55"/>
    <d v="1899-12-30T14:00:00"/>
    <n v="20"/>
    <s v="mars"/>
    <n v="14"/>
  </r>
  <r>
    <x v="1"/>
    <x v="55"/>
    <d v="1899-12-30T15:00:00"/>
    <n v="17"/>
    <s v="mars"/>
    <n v="15"/>
  </r>
  <r>
    <x v="1"/>
    <x v="55"/>
    <d v="1899-12-30T16:00:00"/>
    <n v="12"/>
    <s v="mars"/>
    <n v="16"/>
  </r>
  <r>
    <x v="1"/>
    <x v="55"/>
    <d v="1899-12-30T17:00:00"/>
    <n v="10"/>
    <s v="mars"/>
    <n v="17"/>
  </r>
  <r>
    <x v="1"/>
    <x v="55"/>
    <d v="1899-12-30T18:00:00"/>
    <n v="13"/>
    <s v="mars"/>
    <n v="18"/>
  </r>
  <r>
    <x v="1"/>
    <x v="55"/>
    <d v="1899-12-30T19:00:00"/>
    <n v="10"/>
    <s v="mars"/>
    <n v="19"/>
  </r>
  <r>
    <x v="1"/>
    <x v="55"/>
    <d v="1899-12-30T20:00:00"/>
    <n v="5"/>
    <s v="mars"/>
    <n v="20"/>
  </r>
  <r>
    <x v="1"/>
    <x v="55"/>
    <d v="1899-12-30T21:00:00"/>
    <n v="2"/>
    <s v="mars"/>
    <n v="21"/>
  </r>
  <r>
    <x v="1"/>
    <x v="55"/>
    <d v="1899-12-30T22:00:00"/>
    <n v="3"/>
    <s v="mars"/>
    <n v="22"/>
  </r>
  <r>
    <x v="1"/>
    <x v="55"/>
    <d v="1899-12-30T23:00:00"/>
    <n v="3"/>
    <s v="mars"/>
    <n v="23"/>
  </r>
  <r>
    <x v="1"/>
    <x v="56"/>
    <d v="1899-12-30T06:00:00"/>
    <n v="1"/>
    <s v="mars"/>
    <n v="6"/>
  </r>
  <r>
    <x v="1"/>
    <x v="56"/>
    <d v="1899-12-30T07:00:00"/>
    <n v="4"/>
    <s v="mars"/>
    <n v="7"/>
  </r>
  <r>
    <x v="1"/>
    <x v="56"/>
    <d v="1899-12-30T08:00:00"/>
    <n v="10"/>
    <s v="mars"/>
    <n v="8"/>
  </r>
  <r>
    <x v="1"/>
    <x v="56"/>
    <d v="1899-12-30T09:00:00"/>
    <n v="8"/>
    <s v="mars"/>
    <n v="9"/>
  </r>
  <r>
    <x v="1"/>
    <x v="56"/>
    <d v="1899-12-30T10:00:00"/>
    <n v="11"/>
    <s v="mars"/>
    <n v="10"/>
  </r>
  <r>
    <x v="1"/>
    <x v="56"/>
    <d v="1899-12-30T11:00:00"/>
    <n v="12"/>
    <s v="mars"/>
    <n v="11"/>
  </r>
  <r>
    <x v="1"/>
    <x v="56"/>
    <d v="1899-12-30T12:00:00"/>
    <n v="11"/>
    <s v="mars"/>
    <n v="12"/>
  </r>
  <r>
    <x v="1"/>
    <x v="56"/>
    <d v="1899-12-30T13:00:00"/>
    <n v="12"/>
    <s v="mars"/>
    <n v="13"/>
  </r>
  <r>
    <x v="1"/>
    <x v="56"/>
    <d v="1899-12-30T14:00:00"/>
    <n v="9"/>
    <s v="mars"/>
    <n v="14"/>
  </r>
  <r>
    <x v="1"/>
    <x v="56"/>
    <d v="1899-12-30T15:00:00"/>
    <n v="14"/>
    <s v="mars"/>
    <n v="15"/>
  </r>
  <r>
    <x v="1"/>
    <x v="56"/>
    <d v="1899-12-30T16:00:00"/>
    <n v="15"/>
    <s v="mars"/>
    <n v="16"/>
  </r>
  <r>
    <x v="1"/>
    <x v="56"/>
    <d v="1899-12-30T17:00:00"/>
    <n v="13"/>
    <s v="mars"/>
    <n v="17"/>
  </r>
  <r>
    <x v="1"/>
    <x v="56"/>
    <d v="1899-12-30T18:00:00"/>
    <n v="20"/>
    <s v="mars"/>
    <n v="18"/>
  </r>
  <r>
    <x v="1"/>
    <x v="56"/>
    <d v="1899-12-30T19:00:00"/>
    <n v="17"/>
    <s v="mars"/>
    <n v="19"/>
  </r>
  <r>
    <x v="1"/>
    <x v="56"/>
    <d v="1899-12-30T20:00:00"/>
    <n v="5"/>
    <s v="mars"/>
    <n v="20"/>
  </r>
  <r>
    <x v="1"/>
    <x v="56"/>
    <d v="1899-12-30T21:00:00"/>
    <n v="6"/>
    <s v="mars"/>
    <n v="21"/>
  </r>
  <r>
    <x v="1"/>
    <x v="56"/>
    <d v="1899-12-30T22:00:00"/>
    <n v="2"/>
    <s v="mars"/>
    <n v="22"/>
  </r>
  <r>
    <x v="1"/>
    <x v="56"/>
    <d v="1899-12-30T23:00:00"/>
    <n v="2"/>
    <s v="mars"/>
    <n v="23"/>
  </r>
  <r>
    <x v="1"/>
    <x v="57"/>
    <d v="1899-12-30T06:00:00"/>
    <n v="0"/>
    <s v="mars"/>
    <n v="6"/>
  </r>
  <r>
    <x v="1"/>
    <x v="57"/>
    <d v="1899-12-30T07:00:00"/>
    <n v="7"/>
    <s v="mars"/>
    <n v="7"/>
  </r>
  <r>
    <x v="1"/>
    <x v="57"/>
    <d v="1899-12-30T08:00:00"/>
    <n v="11"/>
    <s v="mars"/>
    <n v="8"/>
  </r>
  <r>
    <x v="1"/>
    <x v="57"/>
    <d v="1899-12-30T09:00:00"/>
    <n v="26"/>
    <s v="mars"/>
    <n v="9"/>
  </r>
  <r>
    <x v="1"/>
    <x v="57"/>
    <d v="1899-12-30T10:00:00"/>
    <n v="27"/>
    <s v="mars"/>
    <n v="10"/>
  </r>
  <r>
    <x v="1"/>
    <x v="57"/>
    <d v="1899-12-30T11:00:00"/>
    <n v="37"/>
    <s v="mars"/>
    <n v="11"/>
  </r>
  <r>
    <x v="1"/>
    <x v="57"/>
    <d v="1899-12-30T12:00:00"/>
    <n v="36"/>
    <s v="mars"/>
    <n v="12"/>
  </r>
  <r>
    <x v="1"/>
    <x v="57"/>
    <d v="1899-12-30T13:00:00"/>
    <n v="32"/>
    <s v="mars"/>
    <n v="13"/>
  </r>
  <r>
    <x v="1"/>
    <x v="57"/>
    <d v="1899-12-30T14:00:00"/>
    <n v="26"/>
    <s v="mars"/>
    <n v="14"/>
  </r>
  <r>
    <x v="1"/>
    <x v="57"/>
    <d v="1899-12-30T15:00:00"/>
    <n v="23"/>
    <s v="mars"/>
    <n v="15"/>
  </r>
  <r>
    <x v="1"/>
    <x v="57"/>
    <d v="1899-12-30T16:00:00"/>
    <n v="31"/>
    <s v="mars"/>
    <n v="16"/>
  </r>
  <r>
    <x v="1"/>
    <x v="57"/>
    <d v="1899-12-30T17:00:00"/>
    <n v="23"/>
    <s v="mars"/>
    <n v="17"/>
  </r>
  <r>
    <x v="1"/>
    <x v="57"/>
    <d v="1899-12-30T18:00:00"/>
    <n v="21"/>
    <s v="mars"/>
    <n v="18"/>
  </r>
  <r>
    <x v="1"/>
    <x v="57"/>
    <d v="1899-12-30T19:00:00"/>
    <n v="14"/>
    <s v="mars"/>
    <n v="19"/>
  </r>
  <r>
    <x v="1"/>
    <x v="57"/>
    <d v="1899-12-30T20:00:00"/>
    <n v="7"/>
    <s v="mars"/>
    <n v="20"/>
  </r>
  <r>
    <x v="1"/>
    <x v="57"/>
    <d v="1899-12-30T21:00:00"/>
    <n v="8"/>
    <s v="mars"/>
    <n v="21"/>
  </r>
  <r>
    <x v="1"/>
    <x v="57"/>
    <d v="1899-12-30T22:00:00"/>
    <n v="6"/>
    <s v="mars"/>
    <n v="22"/>
  </r>
  <r>
    <x v="1"/>
    <x v="57"/>
    <d v="1899-12-30T23:00:00"/>
    <n v="3"/>
    <s v="mars"/>
    <n v="23"/>
  </r>
  <r>
    <x v="1"/>
    <x v="58"/>
    <d v="1899-12-30T06:00:00"/>
    <n v="0"/>
    <s v="mars"/>
    <n v="6"/>
  </r>
  <r>
    <x v="1"/>
    <x v="58"/>
    <d v="1899-12-30T07:00:00"/>
    <n v="3"/>
    <s v="mars"/>
    <n v="7"/>
  </r>
  <r>
    <x v="1"/>
    <x v="58"/>
    <d v="1899-12-30T08:00:00"/>
    <n v="8"/>
    <s v="mars"/>
    <n v="8"/>
  </r>
  <r>
    <x v="1"/>
    <x v="58"/>
    <d v="1899-12-30T09:00:00"/>
    <n v="18"/>
    <s v="mars"/>
    <n v="9"/>
  </r>
  <r>
    <x v="1"/>
    <x v="58"/>
    <d v="1899-12-30T10:00:00"/>
    <n v="18"/>
    <s v="mars"/>
    <n v="10"/>
  </r>
  <r>
    <x v="1"/>
    <x v="58"/>
    <d v="1899-12-30T11:00:00"/>
    <n v="25"/>
    <s v="mars"/>
    <n v="11"/>
  </r>
  <r>
    <x v="1"/>
    <x v="58"/>
    <d v="1899-12-30T12:00:00"/>
    <n v="24"/>
    <s v="mars"/>
    <n v="12"/>
  </r>
  <r>
    <x v="1"/>
    <x v="58"/>
    <d v="1899-12-30T13:00:00"/>
    <n v="19"/>
    <s v="mars"/>
    <n v="13"/>
  </r>
  <r>
    <x v="1"/>
    <x v="58"/>
    <d v="1899-12-30T14:00:00"/>
    <n v="22"/>
    <s v="mars"/>
    <n v="14"/>
  </r>
  <r>
    <x v="1"/>
    <x v="58"/>
    <d v="1899-12-30T15:00:00"/>
    <n v="19"/>
    <s v="mars"/>
    <n v="15"/>
  </r>
  <r>
    <x v="1"/>
    <x v="58"/>
    <d v="1899-12-30T16:00:00"/>
    <n v="23"/>
    <s v="mars"/>
    <n v="16"/>
  </r>
  <r>
    <x v="1"/>
    <x v="58"/>
    <d v="1899-12-30T17:00:00"/>
    <n v="17"/>
    <s v="mars"/>
    <n v="17"/>
  </r>
  <r>
    <x v="1"/>
    <x v="58"/>
    <d v="1899-12-30T18:00:00"/>
    <n v="18"/>
    <s v="mars"/>
    <n v="18"/>
  </r>
  <r>
    <x v="1"/>
    <x v="58"/>
    <d v="1899-12-30T19:00:00"/>
    <n v="14"/>
    <s v="mars"/>
    <n v="19"/>
  </r>
  <r>
    <x v="1"/>
    <x v="58"/>
    <d v="1899-12-30T20:00:00"/>
    <n v="8"/>
    <s v="mars"/>
    <n v="20"/>
  </r>
  <r>
    <x v="1"/>
    <x v="58"/>
    <d v="1899-12-30T21:00:00"/>
    <n v="6"/>
    <s v="mars"/>
    <n v="21"/>
  </r>
  <r>
    <x v="1"/>
    <x v="58"/>
    <d v="1899-12-30T22:00:00"/>
    <n v="4"/>
    <s v="mars"/>
    <n v="22"/>
  </r>
  <r>
    <x v="1"/>
    <x v="58"/>
    <d v="1899-12-30T23:00:00"/>
    <n v="4"/>
    <s v="mars"/>
    <n v="23"/>
  </r>
  <r>
    <x v="1"/>
    <x v="59"/>
    <d v="1899-12-30T06:00:00"/>
    <n v="0"/>
    <s v="avril"/>
    <n v="6"/>
  </r>
  <r>
    <x v="1"/>
    <x v="59"/>
    <d v="1899-12-30T07:00:00"/>
    <n v="3"/>
    <s v="avril"/>
    <n v="7"/>
  </r>
  <r>
    <x v="1"/>
    <x v="59"/>
    <d v="1899-12-30T08:00:00"/>
    <n v="3"/>
    <s v="avril"/>
    <n v="8"/>
  </r>
  <r>
    <x v="1"/>
    <x v="59"/>
    <d v="1899-12-30T09:00:00"/>
    <n v="8"/>
    <s v="avril"/>
    <n v="9"/>
  </r>
  <r>
    <x v="1"/>
    <x v="59"/>
    <d v="1899-12-30T10:00:00"/>
    <n v="14"/>
    <s v="avril"/>
    <n v="10"/>
  </r>
  <r>
    <x v="1"/>
    <x v="59"/>
    <d v="1899-12-30T11:00:00"/>
    <n v="18"/>
    <s v="avril"/>
    <n v="11"/>
  </r>
  <r>
    <x v="1"/>
    <x v="59"/>
    <d v="1899-12-30T12:00:00"/>
    <n v="26"/>
    <s v="avril"/>
    <n v="12"/>
  </r>
  <r>
    <x v="1"/>
    <x v="59"/>
    <d v="1899-12-30T13:00:00"/>
    <n v="21"/>
    <s v="avril"/>
    <n v="13"/>
  </r>
  <r>
    <x v="1"/>
    <x v="59"/>
    <d v="1899-12-30T14:00:00"/>
    <n v="19"/>
    <s v="avril"/>
    <n v="14"/>
  </r>
  <r>
    <x v="1"/>
    <x v="59"/>
    <d v="1899-12-30T15:00:00"/>
    <n v="21"/>
    <s v="avril"/>
    <n v="15"/>
  </r>
  <r>
    <x v="1"/>
    <x v="59"/>
    <d v="1899-12-30T16:00:00"/>
    <n v="26"/>
    <s v="avril"/>
    <n v="16"/>
  </r>
  <r>
    <x v="1"/>
    <x v="59"/>
    <d v="1899-12-30T17:00:00"/>
    <n v="25"/>
    <s v="avril"/>
    <n v="17"/>
  </r>
  <r>
    <x v="1"/>
    <x v="59"/>
    <d v="1899-12-30T18:00:00"/>
    <n v="23"/>
    <s v="avril"/>
    <n v="18"/>
  </r>
  <r>
    <x v="1"/>
    <x v="59"/>
    <d v="1899-12-30T19:00:00"/>
    <n v="16"/>
    <s v="avril"/>
    <n v="19"/>
  </r>
  <r>
    <x v="1"/>
    <x v="59"/>
    <d v="1899-12-30T20:00:00"/>
    <n v="13"/>
    <s v="avril"/>
    <n v="20"/>
  </r>
  <r>
    <x v="1"/>
    <x v="59"/>
    <d v="1899-12-30T21:00:00"/>
    <n v="10"/>
    <s v="avril"/>
    <n v="21"/>
  </r>
  <r>
    <x v="1"/>
    <x v="59"/>
    <d v="1899-12-30T22:00:00"/>
    <n v="6"/>
    <s v="avril"/>
    <n v="22"/>
  </r>
  <r>
    <x v="1"/>
    <x v="59"/>
    <d v="1899-12-30T23:00:00"/>
    <n v="3"/>
    <s v="avril"/>
    <n v="23"/>
  </r>
  <r>
    <x v="1"/>
    <x v="60"/>
    <d v="1899-12-30T06:00:00"/>
    <n v="0"/>
    <s v="avril"/>
    <n v="6"/>
  </r>
  <r>
    <x v="1"/>
    <x v="60"/>
    <d v="1899-12-30T07:00:00"/>
    <n v="1"/>
    <s v="avril"/>
    <n v="7"/>
  </r>
  <r>
    <x v="1"/>
    <x v="60"/>
    <d v="1899-12-30T08:00:00"/>
    <n v="6"/>
    <s v="avril"/>
    <n v="8"/>
  </r>
  <r>
    <x v="1"/>
    <x v="60"/>
    <d v="1899-12-30T09:00:00"/>
    <n v="10"/>
    <s v="avril"/>
    <n v="9"/>
  </r>
  <r>
    <x v="1"/>
    <x v="60"/>
    <d v="1899-12-30T10:00:00"/>
    <n v="19"/>
    <s v="avril"/>
    <n v="10"/>
  </r>
  <r>
    <x v="1"/>
    <x v="60"/>
    <d v="1899-12-30T11:00:00"/>
    <n v="23"/>
    <s v="avril"/>
    <n v="11"/>
  </r>
  <r>
    <x v="1"/>
    <x v="60"/>
    <d v="1899-12-30T12:00:00"/>
    <n v="25"/>
    <s v="avril"/>
    <n v="12"/>
  </r>
  <r>
    <x v="1"/>
    <x v="60"/>
    <d v="1899-12-30T13:00:00"/>
    <n v="23"/>
    <s v="avril"/>
    <n v="13"/>
  </r>
  <r>
    <x v="1"/>
    <x v="60"/>
    <d v="1899-12-30T14:00:00"/>
    <n v="23"/>
    <s v="avril"/>
    <n v="14"/>
  </r>
  <r>
    <x v="1"/>
    <x v="60"/>
    <d v="1899-12-30T15:00:00"/>
    <n v="24"/>
    <s v="avril"/>
    <n v="15"/>
  </r>
  <r>
    <x v="1"/>
    <x v="60"/>
    <d v="1899-12-30T16:00:00"/>
    <n v="23"/>
    <s v="avril"/>
    <n v="16"/>
  </r>
  <r>
    <x v="1"/>
    <x v="60"/>
    <d v="1899-12-30T17:00:00"/>
    <n v="25"/>
    <s v="avril"/>
    <n v="17"/>
  </r>
  <r>
    <x v="1"/>
    <x v="60"/>
    <d v="1899-12-30T18:00:00"/>
    <n v="24"/>
    <s v="avril"/>
    <n v="18"/>
  </r>
  <r>
    <x v="1"/>
    <x v="60"/>
    <d v="1899-12-30T19:00:00"/>
    <n v="19"/>
    <s v="avril"/>
    <n v="19"/>
  </r>
  <r>
    <x v="1"/>
    <x v="60"/>
    <d v="1899-12-30T20:00:00"/>
    <n v="12"/>
    <s v="avril"/>
    <n v="20"/>
  </r>
  <r>
    <x v="1"/>
    <x v="60"/>
    <d v="1899-12-30T21:00:00"/>
    <n v="11"/>
    <s v="avril"/>
    <n v="21"/>
  </r>
  <r>
    <x v="1"/>
    <x v="60"/>
    <d v="1899-12-30T22:00:00"/>
    <n v="4"/>
    <s v="avril"/>
    <n v="22"/>
  </r>
  <r>
    <x v="1"/>
    <x v="60"/>
    <d v="1899-12-30T23:00:00"/>
    <n v="2"/>
    <s v="avril"/>
    <n v="23"/>
  </r>
  <r>
    <x v="1"/>
    <x v="61"/>
    <d v="1899-12-30T06:00:00"/>
    <n v="1"/>
    <s v="avril"/>
    <n v="6"/>
  </r>
  <r>
    <x v="1"/>
    <x v="61"/>
    <d v="1899-12-30T07:00:00"/>
    <n v="2"/>
    <s v="avril"/>
    <n v="7"/>
  </r>
  <r>
    <x v="1"/>
    <x v="61"/>
    <d v="1899-12-30T08:00:00"/>
    <n v="3"/>
    <s v="avril"/>
    <n v="8"/>
  </r>
  <r>
    <x v="1"/>
    <x v="61"/>
    <d v="1899-12-30T09:00:00"/>
    <n v="14"/>
    <s v="avril"/>
    <n v="9"/>
  </r>
  <r>
    <x v="1"/>
    <x v="61"/>
    <d v="1899-12-30T10:00:00"/>
    <n v="13"/>
    <s v="avril"/>
    <n v="10"/>
  </r>
  <r>
    <x v="1"/>
    <x v="61"/>
    <d v="1899-12-30T11:00:00"/>
    <n v="24"/>
    <s v="avril"/>
    <n v="11"/>
  </r>
  <r>
    <x v="1"/>
    <x v="61"/>
    <d v="1899-12-30T12:00:00"/>
    <n v="39"/>
    <s v="avril"/>
    <n v="12"/>
  </r>
  <r>
    <x v="1"/>
    <x v="61"/>
    <d v="1899-12-30T13:00:00"/>
    <n v="32"/>
    <s v="avril"/>
    <n v="13"/>
  </r>
  <r>
    <x v="1"/>
    <x v="61"/>
    <d v="1899-12-30T14:00:00"/>
    <n v="26"/>
    <s v="avril"/>
    <n v="14"/>
  </r>
  <r>
    <x v="1"/>
    <x v="61"/>
    <d v="1899-12-30T15:00:00"/>
    <n v="26"/>
    <s v="avril"/>
    <n v="15"/>
  </r>
  <r>
    <x v="1"/>
    <x v="61"/>
    <d v="1899-12-30T16:00:00"/>
    <n v="25"/>
    <s v="avril"/>
    <n v="16"/>
  </r>
  <r>
    <x v="1"/>
    <x v="61"/>
    <d v="1899-12-30T17:00:00"/>
    <n v="26"/>
    <s v="avril"/>
    <n v="17"/>
  </r>
  <r>
    <x v="1"/>
    <x v="61"/>
    <d v="1899-12-30T18:00:00"/>
    <n v="20"/>
    <s v="avril"/>
    <n v="18"/>
  </r>
  <r>
    <x v="1"/>
    <x v="61"/>
    <d v="1899-12-30T19:00:00"/>
    <n v="17"/>
    <s v="avril"/>
    <n v="19"/>
  </r>
  <r>
    <x v="1"/>
    <x v="61"/>
    <d v="1899-12-30T20:00:00"/>
    <n v="15"/>
    <s v="avril"/>
    <n v="20"/>
  </r>
  <r>
    <x v="1"/>
    <x v="61"/>
    <d v="1899-12-30T21:00:00"/>
    <n v="12"/>
    <s v="avril"/>
    <n v="21"/>
  </r>
  <r>
    <x v="1"/>
    <x v="61"/>
    <d v="1899-12-30T22:00:00"/>
    <n v="3"/>
    <s v="avril"/>
    <n v="22"/>
  </r>
  <r>
    <x v="1"/>
    <x v="61"/>
    <d v="1899-12-30T23:00:00"/>
    <n v="4"/>
    <s v="avril"/>
    <n v="23"/>
  </r>
  <r>
    <x v="1"/>
    <x v="62"/>
    <d v="1899-12-30T06:00:00"/>
    <n v="1"/>
    <s v="avril"/>
    <n v="6"/>
  </r>
  <r>
    <x v="1"/>
    <x v="62"/>
    <d v="1899-12-30T07:00:00"/>
    <n v="4"/>
    <s v="avril"/>
    <n v="7"/>
  </r>
  <r>
    <x v="1"/>
    <x v="62"/>
    <d v="1899-12-30T08:00:00"/>
    <n v="5"/>
    <s v="avril"/>
    <n v="8"/>
  </r>
  <r>
    <x v="1"/>
    <x v="62"/>
    <d v="1899-12-30T09:00:00"/>
    <n v="13"/>
    <s v="avril"/>
    <n v="9"/>
  </r>
  <r>
    <x v="1"/>
    <x v="62"/>
    <d v="1899-12-30T10:00:00"/>
    <n v="18"/>
    <s v="avril"/>
    <n v="10"/>
  </r>
  <r>
    <x v="1"/>
    <x v="62"/>
    <d v="1899-12-30T11:00:00"/>
    <n v="21"/>
    <s v="avril"/>
    <n v="11"/>
  </r>
  <r>
    <x v="1"/>
    <x v="62"/>
    <d v="1899-12-30T12:00:00"/>
    <n v="18"/>
    <s v="avril"/>
    <n v="12"/>
  </r>
  <r>
    <x v="1"/>
    <x v="62"/>
    <d v="1899-12-30T13:00:00"/>
    <n v="18"/>
    <s v="avril"/>
    <n v="13"/>
  </r>
  <r>
    <x v="1"/>
    <x v="62"/>
    <d v="1899-12-30T14:00:00"/>
    <n v="17"/>
    <s v="avril"/>
    <n v="14"/>
  </r>
  <r>
    <x v="1"/>
    <x v="62"/>
    <d v="1899-12-30T15:00:00"/>
    <n v="18"/>
    <s v="avril"/>
    <n v="15"/>
  </r>
  <r>
    <x v="1"/>
    <x v="62"/>
    <d v="1899-12-30T16:00:00"/>
    <n v="13"/>
    <s v="avril"/>
    <n v="16"/>
  </r>
  <r>
    <x v="1"/>
    <x v="62"/>
    <d v="1899-12-30T17:00:00"/>
    <n v="15"/>
    <s v="avril"/>
    <n v="17"/>
  </r>
  <r>
    <x v="1"/>
    <x v="62"/>
    <d v="1899-12-30T18:00:00"/>
    <n v="12"/>
    <s v="avril"/>
    <n v="18"/>
  </r>
  <r>
    <x v="1"/>
    <x v="62"/>
    <d v="1899-12-30T19:00:00"/>
    <n v="14"/>
    <s v="avril"/>
    <n v="19"/>
  </r>
  <r>
    <x v="1"/>
    <x v="62"/>
    <d v="1899-12-30T20:00:00"/>
    <n v="17"/>
    <s v="avril"/>
    <n v="20"/>
  </r>
  <r>
    <x v="1"/>
    <x v="62"/>
    <d v="1899-12-30T21:00:00"/>
    <n v="9"/>
    <s v="avril"/>
    <n v="21"/>
  </r>
  <r>
    <x v="1"/>
    <x v="62"/>
    <d v="1899-12-30T22:00:00"/>
    <n v="9"/>
    <s v="avril"/>
    <n v="22"/>
  </r>
  <r>
    <x v="1"/>
    <x v="62"/>
    <d v="1899-12-30T23:00:00"/>
    <n v="5"/>
    <s v="avril"/>
    <n v="23"/>
  </r>
  <r>
    <x v="1"/>
    <x v="63"/>
    <d v="1899-12-30T06:00:00"/>
    <n v="2"/>
    <s v="avril"/>
    <n v="6"/>
  </r>
  <r>
    <x v="1"/>
    <x v="63"/>
    <d v="1899-12-30T07:00:00"/>
    <n v="1"/>
    <s v="avril"/>
    <n v="7"/>
  </r>
  <r>
    <x v="1"/>
    <x v="63"/>
    <d v="1899-12-30T08:00:00"/>
    <n v="3"/>
    <s v="avril"/>
    <n v="8"/>
  </r>
  <r>
    <x v="1"/>
    <x v="63"/>
    <d v="1899-12-30T09:00:00"/>
    <n v="4"/>
    <s v="avril"/>
    <n v="9"/>
  </r>
  <r>
    <x v="1"/>
    <x v="63"/>
    <d v="1899-12-30T10:00:00"/>
    <n v="6"/>
    <s v="avril"/>
    <n v="10"/>
  </r>
  <r>
    <x v="1"/>
    <x v="63"/>
    <d v="1899-12-30T11:00:00"/>
    <n v="8"/>
    <s v="avril"/>
    <n v="11"/>
  </r>
  <r>
    <x v="1"/>
    <x v="63"/>
    <d v="1899-12-30T12:00:00"/>
    <n v="10"/>
    <s v="avril"/>
    <n v="12"/>
  </r>
  <r>
    <x v="1"/>
    <x v="63"/>
    <d v="1899-12-30T13:00:00"/>
    <n v="14"/>
    <s v="avril"/>
    <n v="13"/>
  </r>
  <r>
    <x v="1"/>
    <x v="63"/>
    <d v="1899-12-30T14:00:00"/>
    <n v="11"/>
    <s v="avril"/>
    <n v="14"/>
  </r>
  <r>
    <x v="1"/>
    <x v="63"/>
    <d v="1899-12-30T15:00:00"/>
    <n v="5"/>
    <s v="avril"/>
    <n v="15"/>
  </r>
  <r>
    <x v="1"/>
    <x v="63"/>
    <d v="1899-12-30T16:00:00"/>
    <n v="7"/>
    <s v="avril"/>
    <n v="16"/>
  </r>
  <r>
    <x v="1"/>
    <x v="63"/>
    <d v="1899-12-30T17:00:00"/>
    <n v="10"/>
    <s v="avril"/>
    <n v="17"/>
  </r>
  <r>
    <x v="1"/>
    <x v="63"/>
    <d v="1899-12-30T18:00:00"/>
    <n v="6"/>
    <s v="avril"/>
    <n v="18"/>
  </r>
  <r>
    <x v="1"/>
    <x v="63"/>
    <d v="1899-12-30T19:00:00"/>
    <n v="10"/>
    <s v="avril"/>
    <n v="19"/>
  </r>
  <r>
    <x v="1"/>
    <x v="63"/>
    <d v="1899-12-30T20:00:00"/>
    <n v="6"/>
    <s v="avril"/>
    <n v="20"/>
  </r>
  <r>
    <x v="1"/>
    <x v="63"/>
    <d v="1899-12-30T21:00:00"/>
    <n v="8"/>
    <s v="avril"/>
    <n v="21"/>
  </r>
  <r>
    <x v="1"/>
    <x v="63"/>
    <d v="1899-12-30T22:00:00"/>
    <n v="3"/>
    <s v="avril"/>
    <n v="22"/>
  </r>
  <r>
    <x v="1"/>
    <x v="63"/>
    <d v="1899-12-30T23:00:00"/>
    <n v="4"/>
    <s v="avril"/>
    <n v="23"/>
  </r>
  <r>
    <x v="1"/>
    <x v="64"/>
    <d v="1899-12-30T06:00:00"/>
    <n v="0"/>
    <s v="avril"/>
    <n v="6"/>
  </r>
  <r>
    <x v="1"/>
    <x v="64"/>
    <d v="1899-12-30T07:00:00"/>
    <n v="3"/>
    <s v="avril"/>
    <n v="7"/>
  </r>
  <r>
    <x v="1"/>
    <x v="64"/>
    <d v="1899-12-30T08:00:00"/>
    <n v="2"/>
    <s v="avril"/>
    <n v="8"/>
  </r>
  <r>
    <x v="1"/>
    <x v="64"/>
    <d v="1899-12-30T09:00:00"/>
    <n v="12"/>
    <s v="avril"/>
    <n v="9"/>
  </r>
  <r>
    <x v="1"/>
    <x v="64"/>
    <d v="1899-12-30T10:00:00"/>
    <n v="15"/>
    <s v="avril"/>
    <n v="10"/>
  </r>
  <r>
    <x v="1"/>
    <x v="64"/>
    <d v="1899-12-30T11:00:00"/>
    <n v="30"/>
    <s v="avril"/>
    <n v="11"/>
  </r>
  <r>
    <x v="1"/>
    <x v="64"/>
    <d v="1899-12-30T12:00:00"/>
    <n v="29"/>
    <s v="avril"/>
    <n v="12"/>
  </r>
  <r>
    <x v="1"/>
    <x v="64"/>
    <d v="1899-12-30T13:00:00"/>
    <n v="24"/>
    <s v="avril"/>
    <n v="13"/>
  </r>
  <r>
    <x v="1"/>
    <x v="64"/>
    <d v="1899-12-30T14:00:00"/>
    <n v="22"/>
    <s v="avril"/>
    <n v="14"/>
  </r>
  <r>
    <x v="1"/>
    <x v="64"/>
    <d v="1899-12-30T15:00:00"/>
    <n v="15"/>
    <s v="avril"/>
    <n v="15"/>
  </r>
  <r>
    <x v="1"/>
    <x v="64"/>
    <d v="1899-12-30T16:00:00"/>
    <n v="22"/>
    <s v="avril"/>
    <n v="16"/>
  </r>
  <r>
    <x v="1"/>
    <x v="64"/>
    <d v="1899-12-30T17:00:00"/>
    <n v="19"/>
    <s v="avril"/>
    <n v="17"/>
  </r>
  <r>
    <x v="1"/>
    <x v="64"/>
    <d v="1899-12-30T18:00:00"/>
    <n v="18"/>
    <s v="avril"/>
    <n v="18"/>
  </r>
  <r>
    <x v="1"/>
    <x v="64"/>
    <d v="1899-12-30T19:00:00"/>
    <n v="12"/>
    <s v="avril"/>
    <n v="19"/>
  </r>
  <r>
    <x v="1"/>
    <x v="64"/>
    <d v="1899-12-30T20:00:00"/>
    <n v="5"/>
    <s v="avril"/>
    <n v="20"/>
  </r>
  <r>
    <x v="1"/>
    <x v="64"/>
    <d v="1899-12-30T21:00:00"/>
    <n v="8"/>
    <s v="avril"/>
    <n v="21"/>
  </r>
  <r>
    <x v="1"/>
    <x v="64"/>
    <d v="1899-12-30T22:00:00"/>
    <n v="4"/>
    <s v="avril"/>
    <n v="22"/>
  </r>
  <r>
    <x v="1"/>
    <x v="64"/>
    <d v="1899-12-30T23:00:00"/>
    <n v="3"/>
    <s v="avril"/>
    <n v="23"/>
  </r>
  <r>
    <x v="1"/>
    <x v="65"/>
    <d v="1899-12-30T06:00:00"/>
    <n v="0"/>
    <s v="avril"/>
    <n v="6"/>
  </r>
  <r>
    <x v="1"/>
    <x v="65"/>
    <d v="1899-12-30T07:00:00"/>
    <n v="1"/>
    <s v="avril"/>
    <n v="7"/>
  </r>
  <r>
    <x v="1"/>
    <x v="65"/>
    <d v="1899-12-30T08:00:00"/>
    <n v="5"/>
    <s v="avril"/>
    <n v="8"/>
  </r>
  <r>
    <x v="1"/>
    <x v="65"/>
    <d v="1899-12-30T09:00:00"/>
    <n v="15"/>
    <s v="avril"/>
    <n v="9"/>
  </r>
  <r>
    <x v="1"/>
    <x v="65"/>
    <d v="1899-12-30T10:00:00"/>
    <n v="21"/>
    <s v="avril"/>
    <n v="10"/>
  </r>
  <r>
    <x v="1"/>
    <x v="65"/>
    <d v="1899-12-30T11:00:00"/>
    <n v="29"/>
    <s v="avril"/>
    <n v="11"/>
  </r>
  <r>
    <x v="1"/>
    <x v="65"/>
    <d v="1899-12-30T12:00:00"/>
    <n v="34"/>
    <s v="avril"/>
    <n v="12"/>
  </r>
  <r>
    <x v="1"/>
    <x v="65"/>
    <d v="1899-12-30T13:00:00"/>
    <n v="34"/>
    <s v="avril"/>
    <n v="13"/>
  </r>
  <r>
    <x v="1"/>
    <x v="65"/>
    <d v="1899-12-30T14:00:00"/>
    <n v="28"/>
    <s v="avril"/>
    <n v="14"/>
  </r>
  <r>
    <x v="1"/>
    <x v="65"/>
    <d v="1899-12-30T15:00:00"/>
    <n v="29"/>
    <s v="avril"/>
    <n v="15"/>
  </r>
  <r>
    <x v="1"/>
    <x v="65"/>
    <d v="1899-12-30T16:00:00"/>
    <n v="32"/>
    <s v="avril"/>
    <n v="16"/>
  </r>
  <r>
    <x v="1"/>
    <x v="65"/>
    <d v="1899-12-30T17:00:00"/>
    <n v="28"/>
    <s v="avril"/>
    <n v="17"/>
  </r>
  <r>
    <x v="1"/>
    <x v="65"/>
    <d v="1899-12-30T18:00:00"/>
    <n v="28"/>
    <s v="avril"/>
    <n v="18"/>
  </r>
  <r>
    <x v="1"/>
    <x v="65"/>
    <d v="1899-12-30T19:00:00"/>
    <n v="23"/>
    <s v="avril"/>
    <n v="19"/>
  </r>
  <r>
    <x v="1"/>
    <x v="65"/>
    <d v="1899-12-30T20:00:00"/>
    <n v="16"/>
    <s v="avril"/>
    <n v="20"/>
  </r>
  <r>
    <x v="1"/>
    <x v="65"/>
    <d v="1899-12-30T21:00:00"/>
    <n v="12"/>
    <s v="avril"/>
    <n v="21"/>
  </r>
  <r>
    <x v="1"/>
    <x v="65"/>
    <d v="1899-12-30T22:00:00"/>
    <n v="7"/>
    <s v="avril"/>
    <n v="22"/>
  </r>
  <r>
    <x v="1"/>
    <x v="65"/>
    <d v="1899-12-30T23:00:00"/>
    <n v="4"/>
    <s v="avril"/>
    <n v="23"/>
  </r>
  <r>
    <x v="1"/>
    <x v="66"/>
    <d v="1899-12-30T06:00:00"/>
    <n v="3"/>
    <s v="avril"/>
    <n v="6"/>
  </r>
  <r>
    <x v="1"/>
    <x v="66"/>
    <d v="1899-12-30T07:00:00"/>
    <n v="0"/>
    <s v="avril"/>
    <n v="7"/>
  </r>
  <r>
    <x v="1"/>
    <x v="66"/>
    <d v="1899-12-30T08:00:00"/>
    <n v="1"/>
    <s v="avril"/>
    <n v="8"/>
  </r>
  <r>
    <x v="1"/>
    <x v="66"/>
    <d v="1899-12-30T09:00:00"/>
    <n v="6"/>
    <s v="avril"/>
    <n v="9"/>
  </r>
  <r>
    <x v="1"/>
    <x v="66"/>
    <d v="1899-12-30T10:00:00"/>
    <n v="15"/>
    <s v="avril"/>
    <n v="10"/>
  </r>
  <r>
    <x v="1"/>
    <x v="66"/>
    <d v="1899-12-30T11:00:00"/>
    <n v="22"/>
    <s v="avril"/>
    <n v="11"/>
  </r>
  <r>
    <x v="1"/>
    <x v="66"/>
    <d v="1899-12-30T12:00:00"/>
    <n v="29"/>
    <s v="avril"/>
    <n v="12"/>
  </r>
  <r>
    <x v="1"/>
    <x v="66"/>
    <d v="1899-12-30T13:00:00"/>
    <n v="23"/>
    <s v="avril"/>
    <n v="13"/>
  </r>
  <r>
    <x v="1"/>
    <x v="66"/>
    <d v="1899-12-30T14:00:00"/>
    <n v="20"/>
    <s v="avril"/>
    <n v="14"/>
  </r>
  <r>
    <x v="1"/>
    <x v="66"/>
    <d v="1899-12-30T15:00:00"/>
    <n v="24"/>
    <s v="avril"/>
    <n v="15"/>
  </r>
  <r>
    <x v="1"/>
    <x v="66"/>
    <d v="1899-12-30T16:00:00"/>
    <n v="31"/>
    <s v="avril"/>
    <n v="16"/>
  </r>
  <r>
    <x v="1"/>
    <x v="66"/>
    <d v="1899-12-30T17:00:00"/>
    <n v="32"/>
    <s v="avril"/>
    <n v="17"/>
  </r>
  <r>
    <x v="1"/>
    <x v="66"/>
    <d v="1899-12-30T18:00:00"/>
    <n v="27"/>
    <s v="avril"/>
    <n v="18"/>
  </r>
  <r>
    <x v="1"/>
    <x v="66"/>
    <d v="1899-12-30T19:00:00"/>
    <n v="17"/>
    <s v="avril"/>
    <n v="19"/>
  </r>
  <r>
    <x v="1"/>
    <x v="66"/>
    <d v="1899-12-30T20:00:00"/>
    <n v="23"/>
    <s v="avril"/>
    <n v="20"/>
  </r>
  <r>
    <x v="1"/>
    <x v="66"/>
    <d v="1899-12-30T21:00:00"/>
    <n v="11"/>
    <s v="avril"/>
    <n v="21"/>
  </r>
  <r>
    <x v="1"/>
    <x v="66"/>
    <d v="1899-12-30T22:00:00"/>
    <n v="8"/>
    <s v="avril"/>
    <n v="22"/>
  </r>
  <r>
    <x v="1"/>
    <x v="66"/>
    <d v="1899-12-30T23:00:00"/>
    <n v="4"/>
    <s v="avril"/>
    <n v="23"/>
  </r>
  <r>
    <x v="1"/>
    <x v="67"/>
    <d v="1899-12-30T06:00:00"/>
    <n v="1"/>
    <s v="avril"/>
    <n v="6"/>
  </r>
  <r>
    <x v="1"/>
    <x v="67"/>
    <d v="1899-12-30T07:00:00"/>
    <n v="0"/>
    <s v="avril"/>
    <n v="7"/>
  </r>
  <r>
    <x v="1"/>
    <x v="67"/>
    <d v="1899-12-30T08:00:00"/>
    <n v="3"/>
    <s v="avril"/>
    <n v="8"/>
  </r>
  <r>
    <x v="1"/>
    <x v="67"/>
    <d v="1899-12-30T09:00:00"/>
    <n v="8"/>
    <s v="avril"/>
    <n v="9"/>
  </r>
  <r>
    <x v="1"/>
    <x v="67"/>
    <d v="1899-12-30T10:00:00"/>
    <n v="17"/>
    <s v="avril"/>
    <n v="10"/>
  </r>
  <r>
    <x v="1"/>
    <x v="67"/>
    <d v="1899-12-30T11:00:00"/>
    <n v="26"/>
    <s v="avril"/>
    <n v="11"/>
  </r>
  <r>
    <x v="1"/>
    <x v="67"/>
    <d v="1899-12-30T12:00:00"/>
    <n v="28"/>
    <s v="avril"/>
    <n v="12"/>
  </r>
  <r>
    <x v="1"/>
    <x v="67"/>
    <d v="1899-12-30T13:00:00"/>
    <n v="22"/>
    <s v="avril"/>
    <n v="13"/>
  </r>
  <r>
    <x v="1"/>
    <x v="67"/>
    <d v="1899-12-30T14:00:00"/>
    <n v="20"/>
    <s v="avril"/>
    <n v="14"/>
  </r>
  <r>
    <x v="1"/>
    <x v="67"/>
    <d v="1899-12-30T15:00:00"/>
    <n v="25"/>
    <s v="avril"/>
    <n v="15"/>
  </r>
  <r>
    <x v="1"/>
    <x v="67"/>
    <d v="1899-12-30T16:00:00"/>
    <n v="21"/>
    <s v="avril"/>
    <n v="16"/>
  </r>
  <r>
    <x v="1"/>
    <x v="67"/>
    <d v="1899-12-30T17:00:00"/>
    <n v="28"/>
    <s v="avril"/>
    <n v="17"/>
  </r>
  <r>
    <x v="1"/>
    <x v="67"/>
    <d v="1899-12-30T18:00:00"/>
    <n v="27"/>
    <s v="avril"/>
    <n v="18"/>
  </r>
  <r>
    <x v="1"/>
    <x v="67"/>
    <d v="1899-12-30T19:00:00"/>
    <n v="19"/>
    <s v="avril"/>
    <n v="19"/>
  </r>
  <r>
    <x v="1"/>
    <x v="67"/>
    <d v="1899-12-30T20:00:00"/>
    <n v="12"/>
    <s v="avril"/>
    <n v="20"/>
  </r>
  <r>
    <x v="1"/>
    <x v="67"/>
    <d v="1899-12-30T21:00:00"/>
    <n v="15"/>
    <s v="avril"/>
    <n v="21"/>
  </r>
  <r>
    <x v="1"/>
    <x v="67"/>
    <d v="1899-12-30T22:00:00"/>
    <n v="5"/>
    <s v="avril"/>
    <n v="22"/>
  </r>
  <r>
    <x v="1"/>
    <x v="67"/>
    <d v="1899-12-30T23:00:00"/>
    <n v="3"/>
    <s v="avril"/>
    <n v="23"/>
  </r>
  <r>
    <x v="1"/>
    <x v="68"/>
    <d v="1899-12-30T06:00:00"/>
    <n v="0"/>
    <s v="avril"/>
    <n v="6"/>
  </r>
  <r>
    <x v="1"/>
    <x v="68"/>
    <d v="1899-12-30T07:00:00"/>
    <n v="1"/>
    <s v="avril"/>
    <n v="7"/>
  </r>
  <r>
    <x v="1"/>
    <x v="68"/>
    <d v="1899-12-30T08:00:00"/>
    <n v="1"/>
    <s v="avril"/>
    <n v="8"/>
  </r>
  <r>
    <x v="1"/>
    <x v="68"/>
    <d v="1899-12-30T09:00:00"/>
    <n v="7"/>
    <s v="avril"/>
    <n v="9"/>
  </r>
  <r>
    <x v="1"/>
    <x v="68"/>
    <d v="1899-12-30T10:00:00"/>
    <n v="13"/>
    <s v="avril"/>
    <n v="10"/>
  </r>
  <r>
    <x v="1"/>
    <x v="68"/>
    <d v="1899-12-30T11:00:00"/>
    <n v="27"/>
    <s v="avril"/>
    <n v="11"/>
  </r>
  <r>
    <x v="1"/>
    <x v="68"/>
    <d v="1899-12-30T12:00:00"/>
    <n v="40"/>
    <s v="avril"/>
    <n v="12"/>
  </r>
  <r>
    <x v="1"/>
    <x v="68"/>
    <d v="1899-12-30T13:00:00"/>
    <n v="37"/>
    <s v="avril"/>
    <n v="13"/>
  </r>
  <r>
    <x v="1"/>
    <x v="68"/>
    <d v="1899-12-30T14:00:00"/>
    <n v="25"/>
    <s v="avril"/>
    <n v="14"/>
  </r>
  <r>
    <x v="1"/>
    <x v="68"/>
    <d v="1899-12-30T15:00:00"/>
    <n v="23"/>
    <s v="avril"/>
    <n v="15"/>
  </r>
  <r>
    <x v="1"/>
    <x v="68"/>
    <d v="1899-12-30T16:00:00"/>
    <n v="29"/>
    <s v="avril"/>
    <n v="16"/>
  </r>
  <r>
    <x v="1"/>
    <x v="68"/>
    <d v="1899-12-30T17:00:00"/>
    <n v="27"/>
    <s v="avril"/>
    <n v="17"/>
  </r>
  <r>
    <x v="1"/>
    <x v="68"/>
    <d v="1899-12-30T18:00:00"/>
    <n v="24"/>
    <s v="avril"/>
    <n v="18"/>
  </r>
  <r>
    <x v="1"/>
    <x v="68"/>
    <d v="1899-12-30T19:00:00"/>
    <n v="19"/>
    <s v="avril"/>
    <n v="19"/>
  </r>
  <r>
    <x v="1"/>
    <x v="68"/>
    <d v="1899-12-30T20:00:00"/>
    <n v="16"/>
    <s v="avril"/>
    <n v="20"/>
  </r>
  <r>
    <x v="1"/>
    <x v="68"/>
    <d v="1899-12-30T21:00:00"/>
    <n v="12"/>
    <s v="avril"/>
    <n v="21"/>
  </r>
  <r>
    <x v="1"/>
    <x v="68"/>
    <d v="1899-12-30T22:00:00"/>
    <n v="6"/>
    <s v="avril"/>
    <n v="22"/>
  </r>
  <r>
    <x v="1"/>
    <x v="68"/>
    <d v="1899-12-30T23:00:00"/>
    <n v="7"/>
    <s v="avril"/>
    <n v="23"/>
  </r>
  <r>
    <x v="1"/>
    <x v="69"/>
    <d v="1899-12-30T06:00:00"/>
    <n v="1"/>
    <s v="avril"/>
    <n v="6"/>
  </r>
  <r>
    <x v="1"/>
    <x v="69"/>
    <d v="1899-12-30T07:00:00"/>
    <n v="1"/>
    <s v="avril"/>
    <n v="7"/>
  </r>
  <r>
    <x v="1"/>
    <x v="69"/>
    <d v="1899-12-30T08:00:00"/>
    <n v="9"/>
    <s v="avril"/>
    <n v="8"/>
  </r>
  <r>
    <x v="1"/>
    <x v="69"/>
    <d v="1899-12-30T09:00:00"/>
    <n v="7"/>
    <s v="avril"/>
    <n v="9"/>
  </r>
  <r>
    <x v="1"/>
    <x v="69"/>
    <d v="1899-12-30T10:00:00"/>
    <n v="15"/>
    <s v="avril"/>
    <n v="10"/>
  </r>
  <r>
    <x v="1"/>
    <x v="69"/>
    <d v="1899-12-30T11:00:00"/>
    <n v="21"/>
    <s v="avril"/>
    <n v="11"/>
  </r>
  <r>
    <x v="1"/>
    <x v="69"/>
    <d v="1899-12-30T12:00:00"/>
    <n v="18"/>
    <s v="avril"/>
    <n v="12"/>
  </r>
  <r>
    <x v="1"/>
    <x v="69"/>
    <d v="1899-12-30T13:00:00"/>
    <n v="18"/>
    <s v="avril"/>
    <n v="13"/>
  </r>
  <r>
    <x v="1"/>
    <x v="69"/>
    <d v="1899-12-30T14:00:00"/>
    <n v="16"/>
    <s v="avril"/>
    <n v="14"/>
  </r>
  <r>
    <x v="1"/>
    <x v="69"/>
    <d v="1899-12-30T15:00:00"/>
    <n v="16"/>
    <s v="avril"/>
    <n v="15"/>
  </r>
  <r>
    <x v="1"/>
    <x v="69"/>
    <d v="1899-12-30T16:00:00"/>
    <n v="14"/>
    <s v="avril"/>
    <n v="16"/>
  </r>
  <r>
    <x v="1"/>
    <x v="69"/>
    <d v="1899-12-30T17:00:00"/>
    <n v="14"/>
    <s v="avril"/>
    <n v="17"/>
  </r>
  <r>
    <x v="1"/>
    <x v="69"/>
    <d v="1899-12-30T18:00:00"/>
    <n v="14"/>
    <s v="avril"/>
    <n v="18"/>
  </r>
  <r>
    <x v="1"/>
    <x v="69"/>
    <d v="1899-12-30T19:00:00"/>
    <n v="16"/>
    <s v="avril"/>
    <n v="19"/>
  </r>
  <r>
    <x v="1"/>
    <x v="69"/>
    <d v="1899-12-30T20:00:00"/>
    <n v="16"/>
    <s v="avril"/>
    <n v="20"/>
  </r>
  <r>
    <x v="1"/>
    <x v="69"/>
    <d v="1899-12-30T21:00:00"/>
    <n v="13"/>
    <s v="avril"/>
    <n v="21"/>
  </r>
  <r>
    <x v="1"/>
    <x v="69"/>
    <d v="1899-12-30T22:00:00"/>
    <n v="10"/>
    <s v="avril"/>
    <n v="22"/>
  </r>
  <r>
    <x v="1"/>
    <x v="69"/>
    <d v="1899-12-30T23:00:00"/>
    <n v="5"/>
    <s v="avril"/>
    <n v="23"/>
  </r>
  <r>
    <x v="1"/>
    <x v="70"/>
    <d v="1899-12-30T06:00:00"/>
    <n v="1"/>
    <s v="avril"/>
    <n v="6"/>
  </r>
  <r>
    <x v="1"/>
    <x v="70"/>
    <d v="1899-12-30T07:00:00"/>
    <n v="3"/>
    <s v="avril"/>
    <n v="7"/>
  </r>
  <r>
    <x v="1"/>
    <x v="70"/>
    <d v="1899-12-30T08:00:00"/>
    <n v="1"/>
    <s v="avril"/>
    <n v="8"/>
  </r>
  <r>
    <x v="1"/>
    <x v="70"/>
    <d v="1899-12-30T09:00:00"/>
    <n v="2"/>
    <s v="avril"/>
    <n v="9"/>
  </r>
  <r>
    <x v="1"/>
    <x v="70"/>
    <d v="1899-12-30T10:00:00"/>
    <n v="6"/>
    <s v="avril"/>
    <n v="10"/>
  </r>
  <r>
    <x v="1"/>
    <x v="70"/>
    <d v="1899-12-30T11:00:00"/>
    <n v="5"/>
    <s v="avril"/>
    <n v="11"/>
  </r>
  <r>
    <x v="1"/>
    <x v="70"/>
    <d v="1899-12-30T12:00:00"/>
    <n v="8"/>
    <s v="avril"/>
    <n v="12"/>
  </r>
  <r>
    <x v="1"/>
    <x v="70"/>
    <d v="1899-12-30T13:00:00"/>
    <n v="11"/>
    <s v="avril"/>
    <n v="13"/>
  </r>
  <r>
    <x v="1"/>
    <x v="70"/>
    <d v="1899-12-30T14:00:00"/>
    <n v="11"/>
    <s v="avril"/>
    <n v="14"/>
  </r>
  <r>
    <x v="1"/>
    <x v="70"/>
    <d v="1899-12-30T15:00:00"/>
    <n v="6"/>
    <s v="avril"/>
    <n v="15"/>
  </r>
  <r>
    <x v="1"/>
    <x v="70"/>
    <d v="1899-12-30T16:00:00"/>
    <n v="5"/>
    <s v="avril"/>
    <n v="16"/>
  </r>
  <r>
    <x v="1"/>
    <x v="70"/>
    <d v="1899-12-30T17:00:00"/>
    <n v="11"/>
    <s v="avril"/>
    <n v="17"/>
  </r>
  <r>
    <x v="1"/>
    <x v="70"/>
    <d v="1899-12-30T18:00:00"/>
    <n v="6"/>
    <s v="avril"/>
    <n v="18"/>
  </r>
  <r>
    <x v="1"/>
    <x v="70"/>
    <d v="1899-12-30T19:00:00"/>
    <n v="8"/>
    <s v="avril"/>
    <n v="19"/>
  </r>
  <r>
    <x v="1"/>
    <x v="70"/>
    <d v="1899-12-30T20:00:00"/>
    <n v="7"/>
    <s v="avril"/>
    <n v="20"/>
  </r>
  <r>
    <x v="1"/>
    <x v="70"/>
    <d v="1899-12-30T21:00:00"/>
    <n v="10"/>
    <s v="avril"/>
    <n v="21"/>
  </r>
  <r>
    <x v="1"/>
    <x v="70"/>
    <d v="1899-12-30T22:00:00"/>
    <n v="6"/>
    <s v="avril"/>
    <n v="22"/>
  </r>
  <r>
    <x v="1"/>
    <x v="70"/>
    <d v="1899-12-30T23:00:00"/>
    <n v="5"/>
    <s v="avril"/>
    <n v="23"/>
  </r>
  <r>
    <x v="1"/>
    <x v="71"/>
    <d v="1899-12-30T06:00:00"/>
    <n v="0"/>
    <s v="avril"/>
    <n v="6"/>
  </r>
  <r>
    <x v="1"/>
    <x v="71"/>
    <d v="1899-12-30T07:00:00"/>
    <n v="1"/>
    <s v="avril"/>
    <n v="7"/>
  </r>
  <r>
    <x v="1"/>
    <x v="71"/>
    <d v="1899-12-30T08:00:00"/>
    <n v="4"/>
    <s v="avril"/>
    <n v="8"/>
  </r>
  <r>
    <x v="1"/>
    <x v="71"/>
    <d v="1899-12-30T09:00:00"/>
    <n v="12"/>
    <s v="avril"/>
    <n v="9"/>
  </r>
  <r>
    <x v="1"/>
    <x v="71"/>
    <d v="1899-12-30T10:00:00"/>
    <n v="21"/>
    <s v="avril"/>
    <n v="10"/>
  </r>
  <r>
    <x v="1"/>
    <x v="71"/>
    <d v="1899-12-30T11:00:00"/>
    <n v="44"/>
    <s v="avril"/>
    <n v="11"/>
  </r>
  <r>
    <x v="1"/>
    <x v="71"/>
    <d v="1899-12-30T12:00:00"/>
    <n v="47"/>
    <s v="avril"/>
    <n v="12"/>
  </r>
  <r>
    <x v="1"/>
    <x v="71"/>
    <d v="1899-12-30T13:00:00"/>
    <n v="43"/>
    <s v="avril"/>
    <n v="13"/>
  </r>
  <r>
    <x v="1"/>
    <x v="71"/>
    <d v="1899-12-30T14:00:00"/>
    <n v="30"/>
    <s v="avril"/>
    <n v="14"/>
  </r>
  <r>
    <x v="1"/>
    <x v="71"/>
    <d v="1899-12-30T15:00:00"/>
    <n v="26"/>
    <s v="avril"/>
    <n v="15"/>
  </r>
  <r>
    <x v="1"/>
    <x v="71"/>
    <d v="1899-12-30T16:00:00"/>
    <n v="34"/>
    <s v="avril"/>
    <n v="16"/>
  </r>
  <r>
    <x v="1"/>
    <x v="71"/>
    <d v="1899-12-30T17:00:00"/>
    <n v="31"/>
    <s v="avril"/>
    <n v="17"/>
  </r>
  <r>
    <x v="1"/>
    <x v="71"/>
    <d v="1899-12-30T18:00:00"/>
    <n v="28"/>
    <s v="avril"/>
    <n v="18"/>
  </r>
  <r>
    <x v="1"/>
    <x v="71"/>
    <d v="1899-12-30T19:00:00"/>
    <n v="20"/>
    <s v="avril"/>
    <n v="19"/>
  </r>
  <r>
    <x v="1"/>
    <x v="71"/>
    <d v="1899-12-30T20:00:00"/>
    <n v="13"/>
    <s v="avril"/>
    <n v="20"/>
  </r>
  <r>
    <x v="1"/>
    <x v="71"/>
    <d v="1899-12-30T21:00:00"/>
    <n v="13"/>
    <s v="avril"/>
    <n v="21"/>
  </r>
  <r>
    <x v="1"/>
    <x v="71"/>
    <d v="1899-12-30T22:00:00"/>
    <n v="5"/>
    <s v="avril"/>
    <n v="22"/>
  </r>
  <r>
    <x v="1"/>
    <x v="71"/>
    <d v="1899-12-30T23:00:00"/>
    <n v="5"/>
    <s v="avril"/>
    <n v="23"/>
  </r>
  <r>
    <x v="1"/>
    <x v="72"/>
    <d v="1899-12-30T06:00:00"/>
    <n v="0"/>
    <s v="avril"/>
    <n v="6"/>
  </r>
  <r>
    <x v="1"/>
    <x v="72"/>
    <d v="1899-12-30T07:00:00"/>
    <n v="2"/>
    <s v="avril"/>
    <n v="7"/>
  </r>
  <r>
    <x v="1"/>
    <x v="72"/>
    <d v="1899-12-30T08:00:00"/>
    <n v="2"/>
    <s v="avril"/>
    <n v="8"/>
  </r>
  <r>
    <x v="1"/>
    <x v="72"/>
    <d v="1899-12-30T09:00:00"/>
    <n v="6"/>
    <s v="avril"/>
    <n v="9"/>
  </r>
  <r>
    <x v="1"/>
    <x v="72"/>
    <d v="1899-12-30T10:00:00"/>
    <n v="14"/>
    <s v="avril"/>
    <n v="10"/>
  </r>
  <r>
    <x v="1"/>
    <x v="72"/>
    <d v="1899-12-30T11:00:00"/>
    <n v="33"/>
    <s v="avril"/>
    <n v="11"/>
  </r>
  <r>
    <x v="1"/>
    <x v="72"/>
    <d v="1899-12-30T12:00:00"/>
    <n v="37"/>
    <s v="avril"/>
    <n v="12"/>
  </r>
  <r>
    <x v="1"/>
    <x v="72"/>
    <d v="1899-12-30T13:00:00"/>
    <n v="31"/>
    <s v="avril"/>
    <n v="13"/>
  </r>
  <r>
    <x v="1"/>
    <x v="72"/>
    <d v="1899-12-30T14:00:00"/>
    <n v="24"/>
    <s v="avril"/>
    <n v="14"/>
  </r>
  <r>
    <x v="1"/>
    <x v="72"/>
    <d v="1899-12-30T15:00:00"/>
    <n v="23"/>
    <s v="avril"/>
    <n v="15"/>
  </r>
  <r>
    <x v="1"/>
    <x v="72"/>
    <d v="1899-12-30T16:00:00"/>
    <n v="28"/>
    <s v="avril"/>
    <n v="16"/>
  </r>
  <r>
    <x v="1"/>
    <x v="72"/>
    <d v="1899-12-30T17:00:00"/>
    <n v="26"/>
    <s v="avril"/>
    <n v="17"/>
  </r>
  <r>
    <x v="1"/>
    <x v="72"/>
    <d v="1899-12-30T18:00:00"/>
    <n v="27"/>
    <s v="avril"/>
    <n v="18"/>
  </r>
  <r>
    <x v="1"/>
    <x v="72"/>
    <d v="1899-12-30T19:00:00"/>
    <n v="21"/>
    <s v="avril"/>
    <n v="19"/>
  </r>
  <r>
    <x v="1"/>
    <x v="72"/>
    <d v="1899-12-30T20:00:00"/>
    <n v="13"/>
    <s v="avril"/>
    <n v="20"/>
  </r>
  <r>
    <x v="1"/>
    <x v="72"/>
    <d v="1899-12-30T21:00:00"/>
    <n v="10"/>
    <s v="avril"/>
    <n v="21"/>
  </r>
  <r>
    <x v="1"/>
    <x v="72"/>
    <d v="1899-12-30T22:00:00"/>
    <n v="8"/>
    <s v="avril"/>
    <n v="22"/>
  </r>
  <r>
    <x v="1"/>
    <x v="72"/>
    <d v="1899-12-30T23:00:00"/>
    <n v="7"/>
    <s v="avril"/>
    <n v="23"/>
  </r>
  <r>
    <x v="1"/>
    <x v="73"/>
    <d v="1899-12-30T06:00:00"/>
    <n v="0"/>
    <s v="avril"/>
    <n v="6"/>
  </r>
  <r>
    <x v="1"/>
    <x v="73"/>
    <d v="1899-12-30T07:00:00"/>
    <n v="2"/>
    <s v="avril"/>
    <n v="7"/>
  </r>
  <r>
    <x v="1"/>
    <x v="73"/>
    <d v="1899-12-30T08:00:00"/>
    <n v="4"/>
    <s v="avril"/>
    <n v="8"/>
  </r>
  <r>
    <x v="1"/>
    <x v="73"/>
    <d v="1899-12-30T09:00:00"/>
    <n v="5"/>
    <s v="avril"/>
    <n v="9"/>
  </r>
  <r>
    <x v="1"/>
    <x v="73"/>
    <d v="1899-12-30T10:00:00"/>
    <n v="17"/>
    <s v="avril"/>
    <n v="10"/>
  </r>
  <r>
    <x v="1"/>
    <x v="73"/>
    <d v="1899-12-30T11:00:00"/>
    <n v="27"/>
    <s v="avril"/>
    <n v="11"/>
  </r>
  <r>
    <x v="1"/>
    <x v="73"/>
    <d v="1899-12-30T12:00:00"/>
    <n v="33"/>
    <s v="avril"/>
    <n v="12"/>
  </r>
  <r>
    <x v="1"/>
    <x v="73"/>
    <d v="1899-12-30T13:00:00"/>
    <n v="26"/>
    <s v="avril"/>
    <n v="13"/>
  </r>
  <r>
    <x v="1"/>
    <x v="73"/>
    <d v="1899-12-30T14:00:00"/>
    <n v="21"/>
    <s v="avril"/>
    <n v="14"/>
  </r>
  <r>
    <x v="1"/>
    <x v="73"/>
    <d v="1899-12-30T15:00:00"/>
    <n v="30"/>
    <s v="avril"/>
    <n v="15"/>
  </r>
  <r>
    <x v="1"/>
    <x v="73"/>
    <d v="1899-12-30T16:00:00"/>
    <n v="23"/>
    <s v="avril"/>
    <n v="16"/>
  </r>
  <r>
    <x v="1"/>
    <x v="73"/>
    <d v="1899-12-30T17:00:00"/>
    <n v="23"/>
    <s v="avril"/>
    <n v="17"/>
  </r>
  <r>
    <x v="1"/>
    <x v="73"/>
    <d v="1899-12-30T18:00:00"/>
    <n v="23"/>
    <s v="avril"/>
    <n v="18"/>
  </r>
  <r>
    <x v="1"/>
    <x v="73"/>
    <d v="1899-12-30T19:00:00"/>
    <n v="13"/>
    <s v="avril"/>
    <n v="19"/>
  </r>
  <r>
    <x v="1"/>
    <x v="73"/>
    <d v="1899-12-30T20:00:00"/>
    <n v="17"/>
    <s v="avril"/>
    <n v="20"/>
  </r>
  <r>
    <x v="1"/>
    <x v="73"/>
    <d v="1899-12-30T21:00:00"/>
    <n v="13"/>
    <s v="avril"/>
    <n v="21"/>
  </r>
  <r>
    <x v="1"/>
    <x v="73"/>
    <d v="1899-12-30T22:00:00"/>
    <n v="9"/>
    <s v="avril"/>
    <n v="22"/>
  </r>
  <r>
    <x v="1"/>
    <x v="73"/>
    <d v="1899-12-30T23:00:00"/>
    <n v="7"/>
    <s v="avril"/>
    <n v="23"/>
  </r>
  <r>
    <x v="1"/>
    <x v="74"/>
    <d v="1899-12-30T06:00:00"/>
    <n v="0"/>
    <s v="avril"/>
    <n v="6"/>
  </r>
  <r>
    <x v="1"/>
    <x v="74"/>
    <d v="1899-12-30T07:00:00"/>
    <n v="0"/>
    <s v="avril"/>
    <n v="7"/>
  </r>
  <r>
    <x v="1"/>
    <x v="74"/>
    <d v="1899-12-30T08:00:00"/>
    <n v="0"/>
    <s v="avril"/>
    <n v="8"/>
  </r>
  <r>
    <x v="1"/>
    <x v="74"/>
    <d v="1899-12-30T09:00:00"/>
    <n v="3"/>
    <s v="avril"/>
    <n v="9"/>
  </r>
  <r>
    <x v="1"/>
    <x v="74"/>
    <d v="1899-12-30T10:00:00"/>
    <n v="10"/>
    <s v="avril"/>
    <n v="10"/>
  </r>
  <r>
    <x v="1"/>
    <x v="74"/>
    <d v="1899-12-30T11:00:00"/>
    <n v="19"/>
    <s v="avril"/>
    <n v="11"/>
  </r>
  <r>
    <x v="1"/>
    <x v="74"/>
    <d v="1899-12-30T12:00:00"/>
    <n v="23"/>
    <s v="avril"/>
    <n v="12"/>
  </r>
  <r>
    <x v="1"/>
    <x v="74"/>
    <d v="1899-12-30T13:00:00"/>
    <n v="18"/>
    <s v="avril"/>
    <n v="13"/>
  </r>
  <r>
    <x v="1"/>
    <x v="74"/>
    <d v="1899-12-30T14:00:00"/>
    <n v="17"/>
    <s v="avril"/>
    <n v="14"/>
  </r>
  <r>
    <x v="1"/>
    <x v="74"/>
    <d v="1899-12-30T15:00:00"/>
    <n v="18"/>
    <s v="avril"/>
    <n v="15"/>
  </r>
  <r>
    <x v="1"/>
    <x v="74"/>
    <d v="1899-12-30T16:00:00"/>
    <n v="17"/>
    <s v="avril"/>
    <n v="16"/>
  </r>
  <r>
    <x v="1"/>
    <x v="74"/>
    <d v="1899-12-30T17:00:00"/>
    <n v="18"/>
    <s v="avril"/>
    <n v="17"/>
  </r>
  <r>
    <x v="1"/>
    <x v="74"/>
    <d v="1899-12-30T18:00:00"/>
    <n v="24"/>
    <s v="avril"/>
    <n v="18"/>
  </r>
  <r>
    <x v="1"/>
    <x v="74"/>
    <d v="1899-12-30T19:00:00"/>
    <n v="16"/>
    <s v="avril"/>
    <n v="19"/>
  </r>
  <r>
    <x v="1"/>
    <x v="74"/>
    <d v="1899-12-30T20:00:00"/>
    <n v="17"/>
    <s v="avril"/>
    <n v="20"/>
  </r>
  <r>
    <x v="1"/>
    <x v="74"/>
    <d v="1899-12-30T21:00:00"/>
    <n v="13"/>
    <s v="avril"/>
    <n v="21"/>
  </r>
  <r>
    <x v="1"/>
    <x v="74"/>
    <d v="1899-12-30T22:00:00"/>
    <n v="10"/>
    <s v="avril"/>
    <n v="22"/>
  </r>
  <r>
    <x v="1"/>
    <x v="74"/>
    <d v="1899-12-30T23:00:00"/>
    <n v="4"/>
    <s v="avril"/>
    <n v="23"/>
  </r>
  <r>
    <x v="1"/>
    <x v="75"/>
    <d v="1899-12-30T06:00:00"/>
    <n v="0"/>
    <s v="avril"/>
    <n v="6"/>
  </r>
  <r>
    <x v="1"/>
    <x v="75"/>
    <d v="1899-12-30T07:00:00"/>
    <n v="1"/>
    <s v="avril"/>
    <n v="7"/>
  </r>
  <r>
    <x v="1"/>
    <x v="75"/>
    <d v="1899-12-30T08:00:00"/>
    <n v="0"/>
    <s v="avril"/>
    <n v="8"/>
  </r>
  <r>
    <x v="1"/>
    <x v="75"/>
    <d v="1899-12-30T09:00:00"/>
    <n v="4"/>
    <s v="avril"/>
    <n v="9"/>
  </r>
  <r>
    <x v="1"/>
    <x v="75"/>
    <d v="1899-12-30T10:00:00"/>
    <n v="9"/>
    <s v="avril"/>
    <n v="10"/>
  </r>
  <r>
    <x v="1"/>
    <x v="75"/>
    <d v="1899-12-30T11:00:00"/>
    <n v="18"/>
    <s v="avril"/>
    <n v="11"/>
  </r>
  <r>
    <x v="1"/>
    <x v="75"/>
    <d v="1899-12-30T12:00:00"/>
    <n v="37"/>
    <s v="avril"/>
    <n v="12"/>
  </r>
  <r>
    <x v="1"/>
    <x v="75"/>
    <d v="1899-12-30T13:00:00"/>
    <n v="37"/>
    <s v="avril"/>
    <n v="13"/>
  </r>
  <r>
    <x v="1"/>
    <x v="75"/>
    <d v="1899-12-30T14:00:00"/>
    <n v="20"/>
    <s v="avril"/>
    <n v="14"/>
  </r>
  <r>
    <x v="1"/>
    <x v="75"/>
    <d v="1899-12-30T15:00:00"/>
    <n v="24"/>
    <s v="avril"/>
    <n v="15"/>
  </r>
  <r>
    <x v="1"/>
    <x v="75"/>
    <d v="1899-12-30T16:00:00"/>
    <n v="25"/>
    <s v="avril"/>
    <n v="16"/>
  </r>
  <r>
    <x v="1"/>
    <x v="75"/>
    <d v="1899-12-30T17:00:00"/>
    <n v="22"/>
    <s v="avril"/>
    <n v="17"/>
  </r>
  <r>
    <x v="1"/>
    <x v="75"/>
    <d v="1899-12-30T18:00:00"/>
    <n v="26"/>
    <s v="avril"/>
    <n v="18"/>
  </r>
  <r>
    <x v="1"/>
    <x v="75"/>
    <d v="1899-12-30T19:00:00"/>
    <n v="22"/>
    <s v="avril"/>
    <n v="19"/>
  </r>
  <r>
    <x v="1"/>
    <x v="75"/>
    <d v="1899-12-30T20:00:00"/>
    <n v="11"/>
    <s v="avril"/>
    <n v="20"/>
  </r>
  <r>
    <x v="1"/>
    <x v="75"/>
    <d v="1899-12-30T21:00:00"/>
    <n v="15"/>
    <s v="avril"/>
    <n v="21"/>
  </r>
  <r>
    <x v="1"/>
    <x v="75"/>
    <d v="1899-12-30T22:00:00"/>
    <n v="6"/>
    <s v="avril"/>
    <n v="22"/>
  </r>
  <r>
    <x v="1"/>
    <x v="75"/>
    <d v="1899-12-30T23:00:00"/>
    <n v="4"/>
    <s v="avril"/>
    <n v="23"/>
  </r>
  <r>
    <x v="1"/>
    <x v="76"/>
    <d v="1899-12-30T06:00:00"/>
    <n v="0"/>
    <s v="avril"/>
    <n v="6"/>
  </r>
  <r>
    <x v="1"/>
    <x v="76"/>
    <d v="1899-12-30T07:00:00"/>
    <n v="3"/>
    <s v="avril"/>
    <n v="7"/>
  </r>
  <r>
    <x v="1"/>
    <x v="76"/>
    <d v="1899-12-30T08:00:00"/>
    <n v="0"/>
    <s v="avril"/>
    <n v="8"/>
  </r>
  <r>
    <x v="1"/>
    <x v="76"/>
    <d v="1899-12-30T09:00:00"/>
    <n v="2"/>
    <s v="avril"/>
    <n v="9"/>
  </r>
  <r>
    <x v="1"/>
    <x v="76"/>
    <d v="1899-12-30T10:00:00"/>
    <n v="7"/>
    <s v="avril"/>
    <n v="10"/>
  </r>
  <r>
    <x v="1"/>
    <x v="76"/>
    <d v="1899-12-30T11:00:00"/>
    <n v="16"/>
    <s v="avril"/>
    <n v="11"/>
  </r>
  <r>
    <x v="1"/>
    <x v="76"/>
    <d v="1899-12-30T12:00:00"/>
    <n v="16"/>
    <s v="avril"/>
    <n v="12"/>
  </r>
  <r>
    <x v="1"/>
    <x v="76"/>
    <d v="1899-12-30T13:00:00"/>
    <n v="16"/>
    <s v="avril"/>
    <n v="13"/>
  </r>
  <r>
    <x v="1"/>
    <x v="76"/>
    <d v="1899-12-30T14:00:00"/>
    <n v="19"/>
    <s v="avril"/>
    <n v="14"/>
  </r>
  <r>
    <x v="1"/>
    <x v="76"/>
    <d v="1899-12-30T15:00:00"/>
    <n v="18"/>
    <s v="avril"/>
    <n v="15"/>
  </r>
  <r>
    <x v="1"/>
    <x v="76"/>
    <d v="1899-12-30T16:00:00"/>
    <n v="11"/>
    <s v="avril"/>
    <n v="16"/>
  </r>
  <r>
    <x v="1"/>
    <x v="76"/>
    <d v="1899-12-30T17:00:00"/>
    <n v="16"/>
    <s v="avril"/>
    <n v="17"/>
  </r>
  <r>
    <x v="1"/>
    <x v="76"/>
    <d v="1899-12-30T18:00:00"/>
    <n v="16"/>
    <s v="avril"/>
    <n v="18"/>
  </r>
  <r>
    <x v="1"/>
    <x v="76"/>
    <d v="1899-12-30T19:00:00"/>
    <n v="13"/>
    <s v="avril"/>
    <n v="19"/>
  </r>
  <r>
    <x v="1"/>
    <x v="76"/>
    <d v="1899-12-30T20:00:00"/>
    <n v="21"/>
    <s v="avril"/>
    <n v="20"/>
  </r>
  <r>
    <x v="1"/>
    <x v="76"/>
    <d v="1899-12-30T21:00:00"/>
    <n v="14"/>
    <s v="avril"/>
    <n v="21"/>
  </r>
  <r>
    <x v="1"/>
    <x v="76"/>
    <d v="1899-12-30T22:00:00"/>
    <n v="10"/>
    <s v="avril"/>
    <n v="22"/>
  </r>
  <r>
    <x v="1"/>
    <x v="76"/>
    <d v="1899-12-30T23:00:00"/>
    <n v="5"/>
    <s v="avril"/>
    <n v="23"/>
  </r>
  <r>
    <x v="1"/>
    <x v="77"/>
    <d v="1899-12-30T06:00:00"/>
    <n v="0"/>
    <s v="avril"/>
    <n v="6"/>
  </r>
  <r>
    <x v="1"/>
    <x v="77"/>
    <d v="1899-12-30T07:00:00"/>
    <n v="1"/>
    <s v="avril"/>
    <n v="7"/>
  </r>
  <r>
    <x v="1"/>
    <x v="77"/>
    <d v="1899-12-30T08:00:00"/>
    <n v="1"/>
    <s v="avril"/>
    <n v="8"/>
  </r>
  <r>
    <x v="1"/>
    <x v="77"/>
    <d v="1899-12-30T09:00:00"/>
    <n v="2"/>
    <s v="avril"/>
    <n v="9"/>
  </r>
  <r>
    <x v="1"/>
    <x v="77"/>
    <d v="1899-12-30T10:00:00"/>
    <n v="4"/>
    <s v="avril"/>
    <n v="10"/>
  </r>
  <r>
    <x v="1"/>
    <x v="77"/>
    <d v="1899-12-30T11:00:00"/>
    <n v="4"/>
    <s v="avril"/>
    <n v="11"/>
  </r>
  <r>
    <x v="1"/>
    <x v="77"/>
    <d v="1899-12-30T12:00:00"/>
    <n v="7"/>
    <s v="avril"/>
    <n v="12"/>
  </r>
  <r>
    <x v="1"/>
    <x v="77"/>
    <d v="1899-12-30T13:00:00"/>
    <n v="11"/>
    <s v="avril"/>
    <n v="13"/>
  </r>
  <r>
    <x v="1"/>
    <x v="77"/>
    <d v="1899-12-30T14:00:00"/>
    <n v="8"/>
    <s v="avril"/>
    <n v="14"/>
  </r>
  <r>
    <x v="1"/>
    <x v="77"/>
    <d v="1899-12-30T15:00:00"/>
    <n v="6"/>
    <s v="avril"/>
    <n v="15"/>
  </r>
  <r>
    <x v="1"/>
    <x v="77"/>
    <d v="1899-12-30T16:00:00"/>
    <n v="11"/>
    <s v="avril"/>
    <n v="16"/>
  </r>
  <r>
    <x v="1"/>
    <x v="77"/>
    <d v="1899-12-30T17:00:00"/>
    <n v="7"/>
    <s v="avril"/>
    <n v="17"/>
  </r>
  <r>
    <x v="1"/>
    <x v="77"/>
    <d v="1899-12-30T18:00:00"/>
    <n v="9"/>
    <s v="avril"/>
    <n v="18"/>
  </r>
  <r>
    <x v="1"/>
    <x v="77"/>
    <d v="1899-12-30T19:00:00"/>
    <n v="12"/>
    <s v="avril"/>
    <n v="19"/>
  </r>
  <r>
    <x v="1"/>
    <x v="77"/>
    <d v="1899-12-30T20:00:00"/>
    <n v="11"/>
    <s v="avril"/>
    <n v="20"/>
  </r>
  <r>
    <x v="1"/>
    <x v="77"/>
    <d v="1899-12-30T21:00:00"/>
    <n v="11"/>
    <s v="avril"/>
    <n v="21"/>
  </r>
  <r>
    <x v="1"/>
    <x v="77"/>
    <d v="1899-12-30T22:00:00"/>
    <n v="7"/>
    <s v="avril"/>
    <n v="22"/>
  </r>
  <r>
    <x v="1"/>
    <x v="77"/>
    <d v="1899-12-30T23:00:00"/>
    <n v="7"/>
    <s v="avril"/>
    <n v="23"/>
  </r>
  <r>
    <x v="1"/>
    <x v="78"/>
    <d v="1899-12-30T06:00:00"/>
    <n v="0"/>
    <s v="avril"/>
    <n v="6"/>
  </r>
  <r>
    <x v="1"/>
    <x v="78"/>
    <d v="1899-12-30T07:00:00"/>
    <n v="1"/>
    <s v="avril"/>
    <n v="7"/>
  </r>
  <r>
    <x v="1"/>
    <x v="78"/>
    <d v="1899-12-30T08:00:00"/>
    <n v="4"/>
    <s v="avril"/>
    <n v="8"/>
  </r>
  <r>
    <x v="1"/>
    <x v="78"/>
    <d v="1899-12-30T09:00:00"/>
    <n v="12"/>
    <s v="avril"/>
    <n v="9"/>
  </r>
  <r>
    <x v="1"/>
    <x v="78"/>
    <d v="1899-12-30T10:00:00"/>
    <n v="22"/>
    <s v="avril"/>
    <n v="10"/>
  </r>
  <r>
    <x v="1"/>
    <x v="78"/>
    <d v="1899-12-30T11:00:00"/>
    <n v="46"/>
    <s v="avril"/>
    <n v="11"/>
  </r>
  <r>
    <x v="1"/>
    <x v="78"/>
    <d v="1899-12-30T12:00:00"/>
    <n v="54"/>
    <s v="avril"/>
    <n v="12"/>
  </r>
  <r>
    <x v="1"/>
    <x v="78"/>
    <d v="1899-12-30T13:00:00"/>
    <n v="43"/>
    <s v="avril"/>
    <n v="13"/>
  </r>
  <r>
    <x v="1"/>
    <x v="78"/>
    <d v="1899-12-30T14:00:00"/>
    <n v="29"/>
    <s v="avril"/>
    <n v="14"/>
  </r>
  <r>
    <x v="1"/>
    <x v="78"/>
    <d v="1899-12-30T15:00:00"/>
    <n v="25"/>
    <s v="avril"/>
    <n v="15"/>
  </r>
  <r>
    <x v="1"/>
    <x v="78"/>
    <d v="1899-12-30T16:00:00"/>
    <n v="32"/>
    <s v="avril"/>
    <n v="16"/>
  </r>
  <r>
    <x v="1"/>
    <x v="78"/>
    <d v="1899-12-30T17:00:00"/>
    <n v="34"/>
    <s v="avril"/>
    <n v="17"/>
  </r>
  <r>
    <x v="1"/>
    <x v="78"/>
    <d v="1899-12-30T18:00:00"/>
    <n v="26"/>
    <s v="avril"/>
    <n v="18"/>
  </r>
  <r>
    <x v="1"/>
    <x v="78"/>
    <d v="1899-12-30T19:00:00"/>
    <n v="20"/>
    <s v="avril"/>
    <n v="19"/>
  </r>
  <r>
    <x v="1"/>
    <x v="78"/>
    <d v="1899-12-30T20:00:00"/>
    <n v="12"/>
    <s v="avril"/>
    <n v="20"/>
  </r>
  <r>
    <x v="1"/>
    <x v="78"/>
    <d v="1899-12-30T21:00:00"/>
    <n v="12"/>
    <s v="avril"/>
    <n v="21"/>
  </r>
  <r>
    <x v="1"/>
    <x v="78"/>
    <d v="1899-12-30T22:00:00"/>
    <n v="7"/>
    <s v="avril"/>
    <n v="22"/>
  </r>
  <r>
    <x v="1"/>
    <x v="78"/>
    <d v="1899-12-30T23:00:00"/>
    <n v="6"/>
    <s v="avril"/>
    <n v="23"/>
  </r>
  <r>
    <x v="1"/>
    <x v="79"/>
    <d v="1899-12-30T06:00:00"/>
    <n v="0"/>
    <s v="avril"/>
    <n v="6"/>
  </r>
  <r>
    <x v="1"/>
    <x v="79"/>
    <d v="1899-12-30T07:00:00"/>
    <n v="0"/>
    <s v="avril"/>
    <n v="7"/>
  </r>
  <r>
    <x v="1"/>
    <x v="79"/>
    <d v="1899-12-30T08:00:00"/>
    <n v="4"/>
    <s v="avril"/>
    <n v="8"/>
  </r>
  <r>
    <x v="1"/>
    <x v="79"/>
    <d v="1899-12-30T09:00:00"/>
    <n v="5"/>
    <s v="avril"/>
    <n v="9"/>
  </r>
  <r>
    <x v="1"/>
    <x v="79"/>
    <d v="1899-12-30T10:00:00"/>
    <n v="16"/>
    <s v="avril"/>
    <n v="10"/>
  </r>
  <r>
    <x v="1"/>
    <x v="79"/>
    <d v="1899-12-30T11:00:00"/>
    <n v="31"/>
    <s v="avril"/>
    <n v="11"/>
  </r>
  <r>
    <x v="1"/>
    <x v="79"/>
    <d v="1899-12-30T12:00:00"/>
    <n v="33"/>
    <s v="avril"/>
    <n v="12"/>
  </r>
  <r>
    <x v="1"/>
    <x v="79"/>
    <d v="1899-12-30T13:00:00"/>
    <n v="30"/>
    <s v="avril"/>
    <n v="13"/>
  </r>
  <r>
    <x v="1"/>
    <x v="79"/>
    <d v="1899-12-30T14:00:00"/>
    <n v="22"/>
    <s v="avril"/>
    <n v="14"/>
  </r>
  <r>
    <x v="1"/>
    <x v="79"/>
    <d v="1899-12-30T15:00:00"/>
    <n v="26"/>
    <s v="avril"/>
    <n v="15"/>
  </r>
  <r>
    <x v="1"/>
    <x v="79"/>
    <d v="1899-12-30T16:00:00"/>
    <n v="25"/>
    <s v="avril"/>
    <n v="16"/>
  </r>
  <r>
    <x v="1"/>
    <x v="79"/>
    <d v="1899-12-30T17:00:00"/>
    <n v="26"/>
    <s v="avril"/>
    <n v="17"/>
  </r>
  <r>
    <x v="1"/>
    <x v="79"/>
    <d v="1899-12-30T18:00:00"/>
    <n v="27"/>
    <s v="avril"/>
    <n v="18"/>
  </r>
  <r>
    <x v="1"/>
    <x v="79"/>
    <d v="1899-12-30T19:00:00"/>
    <n v="21"/>
    <s v="avril"/>
    <n v="19"/>
  </r>
  <r>
    <x v="1"/>
    <x v="79"/>
    <d v="1899-12-30T20:00:00"/>
    <n v="14"/>
    <s v="avril"/>
    <n v="20"/>
  </r>
  <r>
    <x v="1"/>
    <x v="79"/>
    <d v="1899-12-30T21:00:00"/>
    <n v="11"/>
    <s v="avril"/>
    <n v="21"/>
  </r>
  <r>
    <x v="1"/>
    <x v="79"/>
    <d v="1899-12-30T22:00:00"/>
    <n v="7"/>
    <s v="avril"/>
    <n v="22"/>
  </r>
  <r>
    <x v="1"/>
    <x v="79"/>
    <d v="1899-12-30T23:00:00"/>
    <n v="8"/>
    <s v="avril"/>
    <n v="23"/>
  </r>
  <r>
    <x v="1"/>
    <x v="80"/>
    <d v="1899-12-30T06:00:00"/>
    <n v="0"/>
    <s v="avril"/>
    <n v="6"/>
  </r>
  <r>
    <x v="1"/>
    <x v="80"/>
    <d v="1899-12-30T07:00:00"/>
    <n v="1"/>
    <s v="avril"/>
    <n v="7"/>
  </r>
  <r>
    <x v="1"/>
    <x v="80"/>
    <d v="1899-12-30T08:00:00"/>
    <n v="4"/>
    <s v="avril"/>
    <n v="8"/>
  </r>
  <r>
    <x v="1"/>
    <x v="80"/>
    <d v="1899-12-30T09:00:00"/>
    <n v="6"/>
    <s v="avril"/>
    <n v="9"/>
  </r>
  <r>
    <x v="1"/>
    <x v="80"/>
    <d v="1899-12-30T10:00:00"/>
    <n v="16"/>
    <s v="avril"/>
    <n v="10"/>
  </r>
  <r>
    <x v="1"/>
    <x v="80"/>
    <d v="1899-12-30T11:00:00"/>
    <n v="24"/>
    <s v="avril"/>
    <n v="11"/>
  </r>
  <r>
    <x v="1"/>
    <x v="80"/>
    <d v="1899-12-30T12:00:00"/>
    <n v="33"/>
    <s v="avril"/>
    <n v="12"/>
  </r>
  <r>
    <x v="1"/>
    <x v="80"/>
    <d v="1899-12-30T13:00:00"/>
    <n v="24"/>
    <s v="avril"/>
    <n v="13"/>
  </r>
  <r>
    <x v="1"/>
    <x v="80"/>
    <d v="1899-12-30T14:00:00"/>
    <n v="19"/>
    <s v="avril"/>
    <n v="14"/>
  </r>
  <r>
    <x v="1"/>
    <x v="80"/>
    <d v="1899-12-30T15:00:00"/>
    <n v="27"/>
    <s v="avril"/>
    <n v="15"/>
  </r>
  <r>
    <x v="1"/>
    <x v="80"/>
    <d v="1899-12-30T16:00:00"/>
    <n v="23"/>
    <s v="avril"/>
    <n v="16"/>
  </r>
  <r>
    <x v="1"/>
    <x v="80"/>
    <d v="1899-12-30T17:00:00"/>
    <n v="22"/>
    <s v="avril"/>
    <n v="17"/>
  </r>
  <r>
    <x v="1"/>
    <x v="80"/>
    <d v="1899-12-30T18:00:00"/>
    <n v="21"/>
    <s v="avril"/>
    <n v="18"/>
  </r>
  <r>
    <x v="1"/>
    <x v="80"/>
    <d v="1899-12-30T19:00:00"/>
    <n v="15"/>
    <s v="avril"/>
    <n v="19"/>
  </r>
  <r>
    <x v="1"/>
    <x v="80"/>
    <d v="1899-12-30T20:00:00"/>
    <n v="14"/>
    <s v="avril"/>
    <n v="20"/>
  </r>
  <r>
    <x v="1"/>
    <x v="80"/>
    <d v="1899-12-30T21:00:00"/>
    <n v="13"/>
    <s v="avril"/>
    <n v="21"/>
  </r>
  <r>
    <x v="1"/>
    <x v="80"/>
    <d v="1899-12-30T22:00:00"/>
    <n v="7"/>
    <s v="avril"/>
    <n v="22"/>
  </r>
  <r>
    <x v="1"/>
    <x v="80"/>
    <d v="1899-12-30T23:00:00"/>
    <n v="7"/>
    <s v="avril"/>
    <n v="23"/>
  </r>
  <r>
    <x v="1"/>
    <x v="81"/>
    <d v="1899-12-30T06:00:00"/>
    <n v="0"/>
    <s v="avril"/>
    <n v="6"/>
  </r>
  <r>
    <x v="1"/>
    <x v="81"/>
    <d v="1899-12-30T07:00:00"/>
    <n v="0"/>
    <s v="avril"/>
    <n v="7"/>
  </r>
  <r>
    <x v="1"/>
    <x v="81"/>
    <d v="1899-12-30T08:00:00"/>
    <n v="1"/>
    <s v="avril"/>
    <n v="8"/>
  </r>
  <r>
    <x v="1"/>
    <x v="81"/>
    <d v="1899-12-30T09:00:00"/>
    <n v="4"/>
    <s v="avril"/>
    <n v="9"/>
  </r>
  <r>
    <x v="1"/>
    <x v="81"/>
    <d v="1899-12-30T10:00:00"/>
    <n v="12"/>
    <s v="avril"/>
    <n v="10"/>
  </r>
  <r>
    <x v="1"/>
    <x v="81"/>
    <d v="1899-12-30T11:00:00"/>
    <n v="22"/>
    <s v="avril"/>
    <n v="11"/>
  </r>
  <r>
    <x v="1"/>
    <x v="81"/>
    <d v="1899-12-30T12:00:00"/>
    <n v="24"/>
    <s v="avril"/>
    <n v="12"/>
  </r>
  <r>
    <x v="1"/>
    <x v="81"/>
    <d v="1899-12-30T13:00:00"/>
    <n v="21"/>
    <s v="avril"/>
    <n v="13"/>
  </r>
  <r>
    <x v="1"/>
    <x v="81"/>
    <d v="1899-12-30T14:00:00"/>
    <n v="18"/>
    <s v="avril"/>
    <n v="14"/>
  </r>
  <r>
    <x v="1"/>
    <x v="81"/>
    <d v="1899-12-30T15:00:00"/>
    <n v="20"/>
    <s v="avril"/>
    <n v="15"/>
  </r>
  <r>
    <x v="1"/>
    <x v="81"/>
    <d v="1899-12-30T16:00:00"/>
    <n v="17"/>
    <s v="avril"/>
    <n v="16"/>
  </r>
  <r>
    <x v="1"/>
    <x v="81"/>
    <d v="1899-12-30T17:00:00"/>
    <n v="21"/>
    <s v="avril"/>
    <n v="17"/>
  </r>
  <r>
    <x v="1"/>
    <x v="81"/>
    <d v="1899-12-30T18:00:00"/>
    <n v="25"/>
    <s v="avril"/>
    <n v="18"/>
  </r>
  <r>
    <x v="1"/>
    <x v="81"/>
    <d v="1899-12-30T19:00:00"/>
    <n v="17"/>
    <s v="avril"/>
    <n v="19"/>
  </r>
  <r>
    <x v="1"/>
    <x v="81"/>
    <d v="1899-12-30T20:00:00"/>
    <n v="17"/>
    <s v="avril"/>
    <n v="20"/>
  </r>
  <r>
    <x v="1"/>
    <x v="81"/>
    <d v="1899-12-30T21:00:00"/>
    <n v="11"/>
    <s v="avril"/>
    <n v="21"/>
  </r>
  <r>
    <x v="1"/>
    <x v="81"/>
    <d v="1899-12-30T22:00:00"/>
    <n v="9"/>
    <s v="avril"/>
    <n v="22"/>
  </r>
  <r>
    <x v="1"/>
    <x v="81"/>
    <d v="1899-12-30T23:00:00"/>
    <n v="6"/>
    <s v="avril"/>
    <n v="23"/>
  </r>
  <r>
    <x v="1"/>
    <x v="82"/>
    <d v="1899-12-30T06:00:00"/>
    <n v="0"/>
    <s v="avril"/>
    <n v="6"/>
  </r>
  <r>
    <x v="1"/>
    <x v="82"/>
    <d v="1899-12-30T07:00:00"/>
    <n v="0"/>
    <s v="avril"/>
    <n v="7"/>
  </r>
  <r>
    <x v="1"/>
    <x v="82"/>
    <d v="1899-12-30T08:00:00"/>
    <n v="3"/>
    <s v="avril"/>
    <n v="8"/>
  </r>
  <r>
    <x v="1"/>
    <x v="82"/>
    <d v="1899-12-30T09:00:00"/>
    <n v="4"/>
    <s v="avril"/>
    <n v="9"/>
  </r>
  <r>
    <x v="1"/>
    <x v="82"/>
    <d v="1899-12-30T10:00:00"/>
    <n v="9"/>
    <s v="avril"/>
    <n v="10"/>
  </r>
  <r>
    <x v="1"/>
    <x v="82"/>
    <d v="1899-12-30T11:00:00"/>
    <n v="14"/>
    <s v="avril"/>
    <n v="11"/>
  </r>
  <r>
    <x v="1"/>
    <x v="82"/>
    <d v="1899-12-30T12:00:00"/>
    <n v="35"/>
    <s v="avril"/>
    <n v="12"/>
  </r>
  <r>
    <x v="1"/>
    <x v="82"/>
    <d v="1899-12-30T13:00:00"/>
    <n v="35"/>
    <s v="avril"/>
    <n v="13"/>
  </r>
  <r>
    <x v="1"/>
    <x v="82"/>
    <d v="1899-12-30T14:00:00"/>
    <n v="20"/>
    <s v="avril"/>
    <n v="14"/>
  </r>
  <r>
    <x v="1"/>
    <x v="82"/>
    <d v="1899-12-30T15:00:00"/>
    <n v="23"/>
    <s v="avril"/>
    <n v="15"/>
  </r>
  <r>
    <x v="1"/>
    <x v="82"/>
    <d v="1899-12-30T16:00:00"/>
    <n v="23"/>
    <s v="avril"/>
    <n v="16"/>
  </r>
  <r>
    <x v="1"/>
    <x v="82"/>
    <d v="1899-12-30T17:00:00"/>
    <n v="25"/>
    <s v="avril"/>
    <n v="17"/>
  </r>
  <r>
    <x v="1"/>
    <x v="82"/>
    <d v="1899-12-30T18:00:00"/>
    <n v="27"/>
    <s v="avril"/>
    <n v="18"/>
  </r>
  <r>
    <x v="1"/>
    <x v="82"/>
    <d v="1899-12-30T19:00:00"/>
    <n v="20"/>
    <s v="avril"/>
    <n v="19"/>
  </r>
  <r>
    <x v="1"/>
    <x v="82"/>
    <d v="1899-12-30T20:00:00"/>
    <n v="12"/>
    <s v="avril"/>
    <n v="20"/>
  </r>
  <r>
    <x v="1"/>
    <x v="82"/>
    <d v="1899-12-30T21:00:00"/>
    <n v="15"/>
    <s v="avril"/>
    <n v="21"/>
  </r>
  <r>
    <x v="1"/>
    <x v="82"/>
    <d v="1899-12-30T22:00:00"/>
    <n v="7"/>
    <s v="avril"/>
    <n v="22"/>
  </r>
  <r>
    <x v="1"/>
    <x v="82"/>
    <d v="1899-12-30T23:00:00"/>
    <n v="4"/>
    <s v="avril"/>
    <n v="23"/>
  </r>
  <r>
    <x v="1"/>
    <x v="83"/>
    <d v="1899-12-30T06:00:00"/>
    <n v="0"/>
    <s v="avril"/>
    <n v="6"/>
  </r>
  <r>
    <x v="1"/>
    <x v="83"/>
    <d v="1899-12-30T07:00:00"/>
    <n v="1"/>
    <s v="avril"/>
    <n v="7"/>
  </r>
  <r>
    <x v="1"/>
    <x v="83"/>
    <d v="1899-12-30T08:00:00"/>
    <n v="1"/>
    <s v="avril"/>
    <n v="8"/>
  </r>
  <r>
    <x v="1"/>
    <x v="83"/>
    <d v="1899-12-30T09:00:00"/>
    <n v="1"/>
    <s v="avril"/>
    <n v="9"/>
  </r>
  <r>
    <x v="1"/>
    <x v="83"/>
    <d v="1899-12-30T10:00:00"/>
    <n v="7"/>
    <s v="avril"/>
    <n v="10"/>
  </r>
  <r>
    <x v="1"/>
    <x v="83"/>
    <d v="1899-12-30T11:00:00"/>
    <n v="16"/>
    <s v="avril"/>
    <n v="11"/>
  </r>
  <r>
    <x v="1"/>
    <x v="83"/>
    <d v="1899-12-30T12:00:00"/>
    <n v="19"/>
    <s v="avril"/>
    <n v="12"/>
  </r>
  <r>
    <x v="1"/>
    <x v="83"/>
    <d v="1899-12-30T13:00:00"/>
    <n v="17"/>
    <s v="avril"/>
    <n v="13"/>
  </r>
  <r>
    <x v="1"/>
    <x v="83"/>
    <d v="1899-12-30T14:00:00"/>
    <n v="18"/>
    <s v="avril"/>
    <n v="14"/>
  </r>
  <r>
    <x v="1"/>
    <x v="83"/>
    <d v="1899-12-30T15:00:00"/>
    <n v="17"/>
    <s v="avril"/>
    <n v="15"/>
  </r>
  <r>
    <x v="1"/>
    <x v="83"/>
    <d v="1899-12-30T16:00:00"/>
    <n v="12"/>
    <s v="avril"/>
    <n v="16"/>
  </r>
  <r>
    <x v="1"/>
    <x v="83"/>
    <d v="1899-12-30T17:00:00"/>
    <n v="13"/>
    <s v="avril"/>
    <n v="17"/>
  </r>
  <r>
    <x v="1"/>
    <x v="83"/>
    <d v="1899-12-30T18:00:00"/>
    <n v="13"/>
    <s v="avril"/>
    <n v="18"/>
  </r>
  <r>
    <x v="1"/>
    <x v="83"/>
    <d v="1899-12-30T19:00:00"/>
    <n v="14"/>
    <s v="avril"/>
    <n v="19"/>
  </r>
  <r>
    <x v="1"/>
    <x v="83"/>
    <d v="1899-12-30T20:00:00"/>
    <n v="19"/>
    <s v="avril"/>
    <n v="20"/>
  </r>
  <r>
    <x v="1"/>
    <x v="83"/>
    <d v="1899-12-30T21:00:00"/>
    <n v="14"/>
    <s v="avril"/>
    <n v="21"/>
  </r>
  <r>
    <x v="1"/>
    <x v="83"/>
    <d v="1899-12-30T22:00:00"/>
    <n v="11"/>
    <s v="avril"/>
    <n v="22"/>
  </r>
  <r>
    <x v="1"/>
    <x v="83"/>
    <d v="1899-12-30T23:00:00"/>
    <n v="4"/>
    <s v="avril"/>
    <n v="23"/>
  </r>
  <r>
    <x v="1"/>
    <x v="84"/>
    <d v="1899-12-30T06:00:00"/>
    <n v="2"/>
    <s v="avril"/>
    <n v="6"/>
  </r>
  <r>
    <x v="1"/>
    <x v="84"/>
    <d v="1899-12-30T07:00:00"/>
    <n v="2"/>
    <s v="avril"/>
    <n v="7"/>
  </r>
  <r>
    <x v="1"/>
    <x v="84"/>
    <d v="1899-12-30T08:00:00"/>
    <n v="1"/>
    <s v="avril"/>
    <n v="8"/>
  </r>
  <r>
    <x v="1"/>
    <x v="84"/>
    <d v="1899-12-30T09:00:00"/>
    <n v="1"/>
    <s v="avril"/>
    <n v="9"/>
  </r>
  <r>
    <x v="1"/>
    <x v="84"/>
    <d v="1899-12-30T10:00:00"/>
    <n v="5"/>
    <s v="avril"/>
    <n v="10"/>
  </r>
  <r>
    <x v="1"/>
    <x v="84"/>
    <d v="1899-12-30T11:00:00"/>
    <n v="5"/>
    <s v="avril"/>
    <n v="11"/>
  </r>
  <r>
    <x v="1"/>
    <x v="84"/>
    <d v="1899-12-30T12:00:00"/>
    <n v="6"/>
    <s v="avril"/>
    <n v="12"/>
  </r>
  <r>
    <x v="1"/>
    <x v="84"/>
    <d v="1899-12-30T13:00:00"/>
    <n v="10"/>
    <s v="avril"/>
    <n v="13"/>
  </r>
  <r>
    <x v="1"/>
    <x v="84"/>
    <d v="1899-12-30T14:00:00"/>
    <n v="9"/>
    <s v="avril"/>
    <n v="14"/>
  </r>
  <r>
    <x v="1"/>
    <x v="84"/>
    <d v="1899-12-30T15:00:00"/>
    <n v="5"/>
    <s v="avril"/>
    <n v="15"/>
  </r>
  <r>
    <x v="1"/>
    <x v="84"/>
    <d v="1899-12-30T16:00:00"/>
    <n v="8"/>
    <s v="avril"/>
    <n v="16"/>
  </r>
  <r>
    <x v="1"/>
    <x v="84"/>
    <d v="1899-12-30T17:00:00"/>
    <n v="9"/>
    <s v="avril"/>
    <n v="17"/>
  </r>
  <r>
    <x v="1"/>
    <x v="84"/>
    <d v="1899-12-30T18:00:00"/>
    <n v="5"/>
    <s v="avril"/>
    <n v="18"/>
  </r>
  <r>
    <x v="1"/>
    <x v="84"/>
    <d v="1899-12-30T19:00:00"/>
    <n v="13"/>
    <s v="avril"/>
    <n v="19"/>
  </r>
  <r>
    <x v="1"/>
    <x v="84"/>
    <d v="1899-12-30T20:00:00"/>
    <n v="11"/>
    <s v="avril"/>
    <n v="20"/>
  </r>
  <r>
    <x v="1"/>
    <x v="84"/>
    <d v="1899-12-30T21:00:00"/>
    <n v="13"/>
    <s v="avril"/>
    <n v="21"/>
  </r>
  <r>
    <x v="1"/>
    <x v="84"/>
    <d v="1899-12-30T22:00:00"/>
    <n v="6"/>
    <s v="avril"/>
    <n v="22"/>
  </r>
  <r>
    <x v="1"/>
    <x v="84"/>
    <d v="1899-12-30T23:00:00"/>
    <n v="6"/>
    <s v="avril"/>
    <n v="23"/>
  </r>
  <r>
    <x v="1"/>
    <x v="85"/>
    <d v="1899-12-30T06:00:00"/>
    <n v="3"/>
    <s v="avril"/>
    <n v="6"/>
  </r>
  <r>
    <x v="1"/>
    <x v="85"/>
    <d v="1899-12-30T07:00:00"/>
    <n v="0"/>
    <s v="avril"/>
    <n v="7"/>
  </r>
  <r>
    <x v="1"/>
    <x v="85"/>
    <d v="1899-12-30T08:00:00"/>
    <n v="2"/>
    <s v="avril"/>
    <n v="8"/>
  </r>
  <r>
    <x v="1"/>
    <x v="85"/>
    <d v="1899-12-30T09:00:00"/>
    <n v="10"/>
    <s v="avril"/>
    <n v="9"/>
  </r>
  <r>
    <x v="1"/>
    <x v="85"/>
    <d v="1899-12-30T10:00:00"/>
    <n v="21"/>
    <s v="avril"/>
    <n v="10"/>
  </r>
  <r>
    <x v="1"/>
    <x v="85"/>
    <d v="1899-12-30T11:00:00"/>
    <n v="39"/>
    <s v="avril"/>
    <n v="11"/>
  </r>
  <r>
    <x v="1"/>
    <x v="85"/>
    <d v="1899-12-30T12:00:00"/>
    <n v="45"/>
    <s v="avril"/>
    <n v="12"/>
  </r>
  <r>
    <x v="1"/>
    <x v="85"/>
    <d v="1899-12-30T13:00:00"/>
    <n v="37"/>
    <s v="avril"/>
    <n v="13"/>
  </r>
  <r>
    <x v="1"/>
    <x v="85"/>
    <d v="1899-12-30T14:00:00"/>
    <n v="24"/>
    <s v="avril"/>
    <n v="14"/>
  </r>
  <r>
    <x v="1"/>
    <x v="85"/>
    <d v="1899-12-30T15:00:00"/>
    <n v="29"/>
    <s v="avril"/>
    <n v="15"/>
  </r>
  <r>
    <x v="1"/>
    <x v="85"/>
    <d v="1899-12-30T16:00:00"/>
    <n v="27"/>
    <s v="avril"/>
    <n v="16"/>
  </r>
  <r>
    <x v="1"/>
    <x v="85"/>
    <d v="1899-12-30T17:00:00"/>
    <n v="31"/>
    <s v="avril"/>
    <n v="17"/>
  </r>
  <r>
    <x v="1"/>
    <x v="85"/>
    <d v="1899-12-30T18:00:00"/>
    <n v="24"/>
    <s v="avril"/>
    <n v="18"/>
  </r>
  <r>
    <x v="1"/>
    <x v="85"/>
    <d v="1899-12-30T19:00:00"/>
    <n v="21"/>
    <s v="avril"/>
    <n v="19"/>
  </r>
  <r>
    <x v="1"/>
    <x v="85"/>
    <d v="1899-12-30T20:00:00"/>
    <n v="16"/>
    <s v="avril"/>
    <n v="20"/>
  </r>
  <r>
    <x v="1"/>
    <x v="85"/>
    <d v="1899-12-30T21:00:00"/>
    <n v="13"/>
    <s v="avril"/>
    <n v="21"/>
  </r>
  <r>
    <x v="1"/>
    <x v="85"/>
    <d v="1899-12-30T22:00:00"/>
    <n v="12"/>
    <s v="avril"/>
    <n v="22"/>
  </r>
  <r>
    <x v="1"/>
    <x v="85"/>
    <d v="1899-12-30T23:00:00"/>
    <n v="6"/>
    <s v="avril"/>
    <n v="23"/>
  </r>
  <r>
    <x v="1"/>
    <x v="86"/>
    <d v="1899-12-30T06:00:00"/>
    <n v="0"/>
    <s v="avril"/>
    <n v="6"/>
  </r>
  <r>
    <x v="1"/>
    <x v="86"/>
    <d v="1899-12-30T07:00:00"/>
    <n v="3"/>
    <s v="avril"/>
    <n v="7"/>
  </r>
  <r>
    <x v="1"/>
    <x v="86"/>
    <d v="1899-12-30T08:00:00"/>
    <n v="2"/>
    <s v="avril"/>
    <n v="8"/>
  </r>
  <r>
    <x v="1"/>
    <x v="86"/>
    <d v="1899-12-30T09:00:00"/>
    <n v="5"/>
    <s v="avril"/>
    <n v="9"/>
  </r>
  <r>
    <x v="1"/>
    <x v="86"/>
    <d v="1899-12-30T10:00:00"/>
    <n v="15"/>
    <s v="avril"/>
    <n v="10"/>
  </r>
  <r>
    <x v="1"/>
    <x v="86"/>
    <d v="1899-12-30T11:00:00"/>
    <n v="37"/>
    <s v="avril"/>
    <n v="11"/>
  </r>
  <r>
    <x v="1"/>
    <x v="86"/>
    <d v="1899-12-30T12:00:00"/>
    <n v="38"/>
    <s v="avril"/>
    <n v="12"/>
  </r>
  <r>
    <x v="1"/>
    <x v="86"/>
    <d v="1899-12-30T13:00:00"/>
    <n v="28"/>
    <s v="avril"/>
    <n v="13"/>
  </r>
  <r>
    <x v="1"/>
    <x v="86"/>
    <d v="1899-12-30T14:00:00"/>
    <n v="19"/>
    <s v="avril"/>
    <n v="14"/>
  </r>
  <r>
    <x v="1"/>
    <x v="86"/>
    <d v="1899-12-30T15:00:00"/>
    <n v="23"/>
    <s v="avril"/>
    <n v="15"/>
  </r>
  <r>
    <x v="1"/>
    <x v="86"/>
    <d v="1899-12-30T16:00:00"/>
    <n v="30"/>
    <s v="avril"/>
    <n v="16"/>
  </r>
  <r>
    <x v="1"/>
    <x v="86"/>
    <d v="1899-12-30T17:00:00"/>
    <n v="27"/>
    <s v="avril"/>
    <n v="17"/>
  </r>
  <r>
    <x v="1"/>
    <x v="86"/>
    <d v="1899-12-30T18:00:00"/>
    <n v="22"/>
    <s v="avril"/>
    <n v="18"/>
  </r>
  <r>
    <x v="1"/>
    <x v="86"/>
    <d v="1899-12-30T19:00:00"/>
    <n v="20"/>
    <s v="avril"/>
    <n v="19"/>
  </r>
  <r>
    <x v="1"/>
    <x v="86"/>
    <d v="1899-12-30T20:00:00"/>
    <n v="14"/>
    <s v="avril"/>
    <n v="20"/>
  </r>
  <r>
    <x v="1"/>
    <x v="86"/>
    <d v="1899-12-30T21:00:00"/>
    <n v="12"/>
    <s v="avril"/>
    <n v="21"/>
  </r>
  <r>
    <x v="1"/>
    <x v="86"/>
    <d v="1899-12-30T22:00:00"/>
    <n v="7"/>
    <s v="avril"/>
    <n v="22"/>
  </r>
  <r>
    <x v="1"/>
    <x v="86"/>
    <d v="1899-12-30T23:00:00"/>
    <n v="9"/>
    <s v="avril"/>
    <n v="23"/>
  </r>
  <r>
    <x v="1"/>
    <x v="87"/>
    <d v="1899-12-30T06:00:00"/>
    <n v="0"/>
    <s v="avril"/>
    <n v="6"/>
  </r>
  <r>
    <x v="1"/>
    <x v="87"/>
    <d v="1899-12-30T07:00:00"/>
    <n v="3"/>
    <s v="avril"/>
    <n v="7"/>
  </r>
  <r>
    <x v="1"/>
    <x v="87"/>
    <d v="1899-12-30T08:00:00"/>
    <n v="5"/>
    <s v="avril"/>
    <n v="8"/>
  </r>
  <r>
    <x v="1"/>
    <x v="87"/>
    <d v="1899-12-30T09:00:00"/>
    <n v="4"/>
    <s v="avril"/>
    <n v="9"/>
  </r>
  <r>
    <x v="1"/>
    <x v="87"/>
    <d v="1899-12-30T10:00:00"/>
    <n v="16"/>
    <s v="avril"/>
    <n v="10"/>
  </r>
  <r>
    <x v="1"/>
    <x v="87"/>
    <d v="1899-12-30T11:00:00"/>
    <n v="28"/>
    <s v="avril"/>
    <n v="11"/>
  </r>
  <r>
    <x v="1"/>
    <x v="87"/>
    <d v="1899-12-30T12:00:00"/>
    <n v="31"/>
    <s v="avril"/>
    <n v="12"/>
  </r>
  <r>
    <x v="1"/>
    <x v="87"/>
    <d v="1899-12-30T13:00:00"/>
    <n v="26"/>
    <s v="avril"/>
    <n v="13"/>
  </r>
  <r>
    <x v="1"/>
    <x v="87"/>
    <d v="1899-12-30T14:00:00"/>
    <n v="21"/>
    <s v="avril"/>
    <n v="14"/>
  </r>
  <r>
    <x v="1"/>
    <x v="87"/>
    <d v="1899-12-30T15:00:00"/>
    <n v="27"/>
    <s v="avril"/>
    <n v="15"/>
  </r>
  <r>
    <x v="1"/>
    <x v="87"/>
    <d v="1899-12-30T16:00:00"/>
    <n v="26"/>
    <s v="avril"/>
    <n v="16"/>
  </r>
  <r>
    <x v="1"/>
    <x v="87"/>
    <d v="1899-12-30T17:00:00"/>
    <n v="24"/>
    <s v="avril"/>
    <n v="17"/>
  </r>
  <r>
    <x v="1"/>
    <x v="87"/>
    <d v="1899-12-30T18:00:00"/>
    <n v="20"/>
    <s v="avril"/>
    <n v="18"/>
  </r>
  <r>
    <x v="1"/>
    <x v="87"/>
    <d v="1899-12-30T19:00:00"/>
    <n v="14"/>
    <s v="avril"/>
    <n v="19"/>
  </r>
  <r>
    <x v="1"/>
    <x v="87"/>
    <d v="1899-12-30T20:00:00"/>
    <n v="16"/>
    <s v="avril"/>
    <n v="20"/>
  </r>
  <r>
    <x v="1"/>
    <x v="87"/>
    <d v="1899-12-30T21:00:00"/>
    <n v="12"/>
    <s v="avril"/>
    <n v="21"/>
  </r>
  <r>
    <x v="1"/>
    <x v="87"/>
    <d v="1899-12-30T22:00:00"/>
    <n v="7"/>
    <s v="avril"/>
    <n v="22"/>
  </r>
  <r>
    <x v="1"/>
    <x v="87"/>
    <d v="1899-12-30T23:00:00"/>
    <n v="3"/>
    <s v="avril"/>
    <n v="23"/>
  </r>
  <r>
    <x v="1"/>
    <x v="88"/>
    <d v="1899-12-30T06:00:00"/>
    <n v="0"/>
    <s v="avril"/>
    <n v="6"/>
  </r>
  <r>
    <x v="1"/>
    <x v="88"/>
    <d v="1899-12-30T07:00:00"/>
    <n v="1"/>
    <s v="avril"/>
    <n v="7"/>
  </r>
  <r>
    <x v="1"/>
    <x v="88"/>
    <d v="1899-12-30T08:00:00"/>
    <n v="1"/>
    <s v="avril"/>
    <n v="8"/>
  </r>
  <r>
    <x v="1"/>
    <x v="88"/>
    <d v="1899-12-30T09:00:00"/>
    <n v="4"/>
    <s v="avril"/>
    <n v="9"/>
  </r>
  <r>
    <x v="1"/>
    <x v="88"/>
    <d v="1899-12-30T10:00:00"/>
    <n v="10"/>
    <s v="avril"/>
    <n v="10"/>
  </r>
  <r>
    <x v="1"/>
    <x v="88"/>
    <d v="1899-12-30T11:00:00"/>
    <n v="16"/>
    <s v="avril"/>
    <n v="11"/>
  </r>
  <r>
    <x v="1"/>
    <x v="88"/>
    <d v="1899-12-30T12:00:00"/>
    <n v="16"/>
    <s v="avril"/>
    <n v="12"/>
  </r>
  <r>
    <x v="1"/>
    <x v="88"/>
    <d v="1899-12-30T13:00:00"/>
    <n v="21"/>
    <s v="avril"/>
    <n v="13"/>
  </r>
  <r>
    <x v="1"/>
    <x v="88"/>
    <d v="1899-12-30T14:00:00"/>
    <n v="18"/>
    <s v="avril"/>
    <n v="14"/>
  </r>
  <r>
    <x v="1"/>
    <x v="88"/>
    <d v="1899-12-30T15:00:00"/>
    <n v="22"/>
    <s v="avril"/>
    <n v="15"/>
  </r>
  <r>
    <x v="1"/>
    <x v="88"/>
    <d v="1899-12-30T16:00:00"/>
    <n v="15"/>
    <s v="avril"/>
    <n v="16"/>
  </r>
  <r>
    <x v="1"/>
    <x v="88"/>
    <d v="1899-12-30T17:00:00"/>
    <n v="19"/>
    <s v="avril"/>
    <n v="17"/>
  </r>
  <r>
    <x v="1"/>
    <x v="88"/>
    <d v="1899-12-30T18:00:00"/>
    <n v="20"/>
    <s v="avril"/>
    <n v="18"/>
  </r>
  <r>
    <x v="1"/>
    <x v="88"/>
    <d v="1899-12-30T19:00:00"/>
    <n v="14"/>
    <s v="avril"/>
    <n v="19"/>
  </r>
  <r>
    <x v="1"/>
    <x v="88"/>
    <d v="1899-12-30T20:00:00"/>
    <n v="16"/>
    <s v="avril"/>
    <n v="20"/>
  </r>
  <r>
    <x v="1"/>
    <x v="88"/>
    <d v="1899-12-30T21:00:00"/>
    <n v="11"/>
    <s v="avril"/>
    <n v="21"/>
  </r>
  <r>
    <x v="1"/>
    <x v="88"/>
    <d v="1899-12-30T22:00:00"/>
    <n v="12"/>
    <s v="avril"/>
    <n v="22"/>
  </r>
  <r>
    <x v="1"/>
    <x v="88"/>
    <d v="1899-12-30T23:00:00"/>
    <n v="8"/>
    <s v="avril"/>
    <n v="23"/>
  </r>
  <r>
    <x v="1"/>
    <x v="89"/>
    <d v="1899-12-30T00:00:00"/>
    <n v="2"/>
    <s v="mai"/>
    <n v="24"/>
  </r>
  <r>
    <x v="1"/>
    <x v="89"/>
    <d v="1899-12-30T01:00:00"/>
    <n v="8"/>
    <s v="mai"/>
    <n v="1"/>
  </r>
  <r>
    <x v="1"/>
    <x v="89"/>
    <d v="1899-12-30T02:00:00"/>
    <n v="0"/>
    <s v="mai"/>
    <n v="2"/>
  </r>
  <r>
    <x v="1"/>
    <x v="89"/>
    <d v="1899-12-30T03:00:00"/>
    <n v="1"/>
    <s v="mai"/>
    <n v="3"/>
  </r>
  <r>
    <x v="1"/>
    <x v="89"/>
    <d v="1899-12-30T04:00:00"/>
    <n v="0"/>
    <s v="mai"/>
    <n v="4"/>
  </r>
  <r>
    <x v="1"/>
    <x v="89"/>
    <d v="1899-12-30T05:00:00"/>
    <n v="0"/>
    <s v="mai"/>
    <e v="#N/A"/>
  </r>
  <r>
    <x v="1"/>
    <x v="89"/>
    <d v="1899-12-30T06:00:00"/>
    <n v="0"/>
    <s v="mai"/>
    <n v="6"/>
  </r>
  <r>
    <x v="1"/>
    <x v="89"/>
    <d v="1899-12-30T07:00:00"/>
    <n v="0"/>
    <s v="mai"/>
    <n v="7"/>
  </r>
  <r>
    <x v="1"/>
    <x v="89"/>
    <d v="1899-12-30T08:00:00"/>
    <n v="2"/>
    <s v="mai"/>
    <n v="8"/>
  </r>
  <r>
    <x v="1"/>
    <x v="89"/>
    <d v="1899-12-30T09:00:00"/>
    <n v="5"/>
    <s v="mai"/>
    <n v="9"/>
  </r>
  <r>
    <x v="1"/>
    <x v="89"/>
    <d v="1899-12-30T10:00:00"/>
    <n v="8"/>
    <s v="mai"/>
    <n v="10"/>
  </r>
  <r>
    <x v="1"/>
    <x v="89"/>
    <d v="1899-12-30T11:00:00"/>
    <n v="18"/>
    <s v="mai"/>
    <n v="11"/>
  </r>
  <r>
    <x v="1"/>
    <x v="89"/>
    <d v="1899-12-30T12:00:00"/>
    <n v="16"/>
    <s v="mai"/>
    <n v="12"/>
  </r>
  <r>
    <x v="1"/>
    <x v="89"/>
    <d v="1899-12-30T13:00:00"/>
    <n v="14"/>
    <s v="mai"/>
    <n v="13"/>
  </r>
  <r>
    <x v="1"/>
    <x v="89"/>
    <d v="1899-12-30T14:00:00"/>
    <n v="12"/>
    <s v="mai"/>
    <n v="14"/>
  </r>
  <r>
    <x v="1"/>
    <x v="89"/>
    <d v="1899-12-30T15:00:00"/>
    <n v="13"/>
    <s v="mai"/>
    <n v="15"/>
  </r>
  <r>
    <x v="1"/>
    <x v="89"/>
    <d v="1899-12-30T16:00:00"/>
    <n v="12"/>
    <s v="mai"/>
    <n v="16"/>
  </r>
  <r>
    <x v="1"/>
    <x v="89"/>
    <d v="1899-12-30T17:00:00"/>
    <n v="15"/>
    <s v="mai"/>
    <n v="17"/>
  </r>
  <r>
    <x v="1"/>
    <x v="89"/>
    <d v="1899-12-30T18:00:00"/>
    <n v="14"/>
    <s v="mai"/>
    <n v="18"/>
  </r>
  <r>
    <x v="1"/>
    <x v="89"/>
    <d v="1899-12-30T19:00:00"/>
    <n v="15"/>
    <s v="mai"/>
    <n v="19"/>
  </r>
  <r>
    <x v="1"/>
    <x v="89"/>
    <d v="1899-12-30T20:00:00"/>
    <n v="6"/>
    <s v="mai"/>
    <n v="20"/>
  </r>
  <r>
    <x v="1"/>
    <x v="89"/>
    <d v="1899-12-30T21:00:00"/>
    <n v="8"/>
    <s v="mai"/>
    <n v="21"/>
  </r>
  <r>
    <x v="1"/>
    <x v="89"/>
    <d v="1899-12-30T22:00:00"/>
    <n v="4"/>
    <s v="mai"/>
    <n v="22"/>
  </r>
  <r>
    <x v="1"/>
    <x v="89"/>
    <d v="1899-12-30T23:00:00"/>
    <n v="6"/>
    <s v="mai"/>
    <n v="23"/>
  </r>
  <r>
    <x v="1"/>
    <x v="89"/>
    <d v="1899-12-30T00:00:00"/>
    <n v="4"/>
    <s v="mai"/>
    <n v="24"/>
  </r>
  <r>
    <x v="1"/>
    <x v="89"/>
    <d v="1899-12-30T01:00:00"/>
    <n v="3"/>
    <s v="mai"/>
    <n v="1"/>
  </r>
  <r>
    <x v="1"/>
    <x v="89"/>
    <d v="1899-12-30T02:00:00"/>
    <n v="2"/>
    <s v="mai"/>
    <n v="2"/>
  </r>
  <r>
    <x v="1"/>
    <x v="89"/>
    <d v="1899-12-30T03:00:00"/>
    <n v="1"/>
    <s v="mai"/>
    <n v="3"/>
  </r>
  <r>
    <x v="1"/>
    <x v="89"/>
    <d v="1899-12-30T04:00:00"/>
    <n v="0"/>
    <s v="mai"/>
    <n v="4"/>
  </r>
  <r>
    <x v="1"/>
    <x v="89"/>
    <d v="1899-12-30T05:00:00"/>
    <n v="1"/>
    <s v="mai"/>
    <e v="#N/A"/>
  </r>
  <r>
    <x v="1"/>
    <x v="89"/>
    <d v="1899-12-30T06:00:00"/>
    <n v="0"/>
    <s v="mai"/>
    <n v="6"/>
  </r>
  <r>
    <x v="1"/>
    <x v="89"/>
    <d v="1899-12-30T07:00:00"/>
    <n v="0"/>
    <s v="mai"/>
    <n v="7"/>
  </r>
  <r>
    <x v="1"/>
    <x v="89"/>
    <d v="1899-12-30T08:00:00"/>
    <n v="0"/>
    <s v="mai"/>
    <n v="8"/>
  </r>
  <r>
    <x v="1"/>
    <x v="89"/>
    <d v="1899-12-30T09:00:00"/>
    <n v="2"/>
    <s v="mai"/>
    <n v="9"/>
  </r>
  <r>
    <x v="1"/>
    <x v="89"/>
    <d v="1899-12-30T10:00:00"/>
    <n v="6"/>
    <s v="mai"/>
    <n v="10"/>
  </r>
  <r>
    <x v="1"/>
    <x v="89"/>
    <d v="1899-12-30T11:00:00"/>
    <n v="5"/>
    <s v="mai"/>
    <n v="11"/>
  </r>
  <r>
    <x v="1"/>
    <x v="89"/>
    <d v="1899-12-30T12:00:00"/>
    <n v="12"/>
    <s v="mai"/>
    <n v="12"/>
  </r>
  <r>
    <x v="1"/>
    <x v="89"/>
    <d v="1899-12-30T13:00:00"/>
    <n v="13"/>
    <s v="mai"/>
    <n v="13"/>
  </r>
  <r>
    <x v="1"/>
    <x v="89"/>
    <d v="1899-12-30T14:00:00"/>
    <n v="9"/>
    <s v="mai"/>
    <n v="14"/>
  </r>
  <r>
    <x v="1"/>
    <x v="89"/>
    <d v="1899-12-30T15:00:00"/>
    <n v="11"/>
    <s v="mai"/>
    <n v="15"/>
  </r>
  <r>
    <x v="1"/>
    <x v="89"/>
    <d v="1899-12-30T16:00:00"/>
    <n v="13"/>
    <s v="mai"/>
    <n v="16"/>
  </r>
  <r>
    <x v="1"/>
    <x v="89"/>
    <d v="1899-12-30T17:00:00"/>
    <n v="10"/>
    <s v="mai"/>
    <n v="17"/>
  </r>
  <r>
    <x v="1"/>
    <x v="89"/>
    <d v="1899-12-30T18:00:00"/>
    <n v="9"/>
    <s v="mai"/>
    <n v="18"/>
  </r>
  <r>
    <x v="1"/>
    <x v="89"/>
    <d v="1899-12-30T19:00:00"/>
    <n v="8"/>
    <s v="mai"/>
    <n v="19"/>
  </r>
  <r>
    <x v="1"/>
    <x v="89"/>
    <d v="1899-12-30T20:00:00"/>
    <n v="3"/>
    <s v="mai"/>
    <n v="20"/>
  </r>
  <r>
    <x v="1"/>
    <x v="89"/>
    <d v="1899-12-30T21:00:00"/>
    <n v="7"/>
    <s v="mai"/>
    <n v="21"/>
  </r>
  <r>
    <x v="1"/>
    <x v="89"/>
    <d v="1899-12-30T22:00:00"/>
    <n v="5"/>
    <s v="mai"/>
    <n v="22"/>
  </r>
  <r>
    <x v="1"/>
    <x v="89"/>
    <d v="1899-12-30T23:00:00"/>
    <n v="3"/>
    <s v="mai"/>
    <n v="23"/>
  </r>
  <r>
    <x v="1"/>
    <x v="90"/>
    <d v="1899-12-30T00:00:00"/>
    <n v="3"/>
    <s v="mai"/>
    <n v="24"/>
  </r>
  <r>
    <x v="1"/>
    <x v="90"/>
    <d v="1899-12-30T01:00:00"/>
    <n v="2"/>
    <s v="mai"/>
    <n v="1"/>
  </r>
  <r>
    <x v="1"/>
    <x v="90"/>
    <d v="1899-12-30T02:00:00"/>
    <n v="6"/>
    <s v="mai"/>
    <n v="2"/>
  </r>
  <r>
    <x v="1"/>
    <x v="90"/>
    <d v="1899-12-30T03:00:00"/>
    <n v="1"/>
    <s v="mai"/>
    <n v="3"/>
  </r>
  <r>
    <x v="1"/>
    <x v="90"/>
    <d v="1899-12-30T04:00:00"/>
    <n v="0"/>
    <s v="mai"/>
    <n v="4"/>
  </r>
  <r>
    <x v="1"/>
    <x v="90"/>
    <d v="1899-12-30T05:00:00"/>
    <n v="2"/>
    <s v="mai"/>
    <e v="#N/A"/>
  </r>
  <r>
    <x v="1"/>
    <x v="90"/>
    <d v="1899-12-30T06:00:00"/>
    <n v="0"/>
    <s v="mai"/>
    <n v="6"/>
  </r>
  <r>
    <x v="1"/>
    <x v="90"/>
    <d v="1899-12-30T07:00:00"/>
    <n v="0"/>
    <s v="mai"/>
    <n v="7"/>
  </r>
  <r>
    <x v="1"/>
    <x v="90"/>
    <d v="1899-12-30T08:00:00"/>
    <n v="1"/>
    <s v="mai"/>
    <n v="8"/>
  </r>
  <r>
    <x v="1"/>
    <x v="90"/>
    <d v="1899-12-30T09:00:00"/>
    <n v="2"/>
    <s v="mai"/>
    <n v="9"/>
  </r>
  <r>
    <x v="1"/>
    <x v="90"/>
    <d v="1899-12-30T10:00:00"/>
    <n v="8"/>
    <s v="mai"/>
    <n v="10"/>
  </r>
  <r>
    <x v="1"/>
    <x v="90"/>
    <d v="1899-12-30T11:00:00"/>
    <n v="10"/>
    <s v="mai"/>
    <n v="11"/>
  </r>
  <r>
    <x v="1"/>
    <x v="90"/>
    <d v="1899-12-30T12:00:00"/>
    <n v="7"/>
    <s v="mai"/>
    <n v="12"/>
  </r>
  <r>
    <x v="1"/>
    <x v="90"/>
    <d v="1899-12-30T13:00:00"/>
    <n v="8"/>
    <s v="mai"/>
    <n v="13"/>
  </r>
  <r>
    <x v="1"/>
    <x v="90"/>
    <d v="1899-12-30T14:00:00"/>
    <n v="14"/>
    <s v="mai"/>
    <n v="14"/>
  </r>
  <r>
    <x v="1"/>
    <x v="90"/>
    <d v="1899-12-30T15:00:00"/>
    <n v="11"/>
    <s v="mai"/>
    <n v="15"/>
  </r>
  <r>
    <x v="1"/>
    <x v="90"/>
    <d v="1899-12-30T16:00:00"/>
    <n v="7"/>
    <s v="mai"/>
    <n v="16"/>
  </r>
  <r>
    <x v="1"/>
    <x v="90"/>
    <d v="1899-12-30T17:00:00"/>
    <n v="11"/>
    <s v="mai"/>
    <n v="17"/>
  </r>
  <r>
    <x v="1"/>
    <x v="90"/>
    <d v="1899-12-30T18:00:00"/>
    <n v="7"/>
    <s v="mai"/>
    <n v="18"/>
  </r>
  <r>
    <x v="1"/>
    <x v="90"/>
    <d v="1899-12-30T19:00:00"/>
    <n v="6"/>
    <s v="mai"/>
    <n v="19"/>
  </r>
  <r>
    <x v="1"/>
    <x v="90"/>
    <d v="1899-12-30T20:00:00"/>
    <n v="5"/>
    <s v="mai"/>
    <n v="20"/>
  </r>
  <r>
    <x v="1"/>
    <x v="90"/>
    <d v="1899-12-30T21:00:00"/>
    <n v="7"/>
    <s v="mai"/>
    <n v="21"/>
  </r>
  <r>
    <x v="1"/>
    <x v="90"/>
    <d v="1899-12-30T22:00:00"/>
    <n v="5"/>
    <s v="mai"/>
    <n v="22"/>
  </r>
  <r>
    <x v="1"/>
    <x v="90"/>
    <d v="1899-12-30T23:00:00"/>
    <n v="3"/>
    <s v="mai"/>
    <n v="23"/>
  </r>
  <r>
    <x v="1"/>
    <x v="90"/>
    <d v="1899-12-30T00:00:00"/>
    <n v="1"/>
    <s v="mai"/>
    <n v="24"/>
  </r>
  <r>
    <x v="1"/>
    <x v="90"/>
    <d v="1899-12-30T01:00:00"/>
    <n v="1"/>
    <s v="mai"/>
    <n v="1"/>
  </r>
  <r>
    <x v="1"/>
    <x v="90"/>
    <d v="1899-12-30T02:00:00"/>
    <n v="1"/>
    <s v="mai"/>
    <n v="2"/>
  </r>
  <r>
    <x v="1"/>
    <x v="90"/>
    <d v="1899-12-30T03:00:00"/>
    <n v="1"/>
    <s v="mai"/>
    <n v="3"/>
  </r>
  <r>
    <x v="1"/>
    <x v="90"/>
    <d v="1899-12-30T04:00:00"/>
    <n v="1"/>
    <s v="mai"/>
    <n v="4"/>
  </r>
  <r>
    <x v="1"/>
    <x v="90"/>
    <d v="1899-12-30T05:00:00"/>
    <n v="0"/>
    <s v="mai"/>
    <e v="#N/A"/>
  </r>
  <r>
    <x v="1"/>
    <x v="90"/>
    <d v="1899-12-30T06:00:00"/>
    <n v="0"/>
    <s v="mai"/>
    <n v="6"/>
  </r>
  <r>
    <x v="1"/>
    <x v="90"/>
    <d v="1899-12-30T07:00:00"/>
    <n v="1"/>
    <s v="mai"/>
    <n v="7"/>
  </r>
  <r>
    <x v="1"/>
    <x v="90"/>
    <d v="1899-12-30T08:00:00"/>
    <n v="2"/>
    <s v="mai"/>
    <n v="8"/>
  </r>
  <r>
    <x v="1"/>
    <x v="90"/>
    <d v="1899-12-30T09:00:00"/>
    <n v="1"/>
    <s v="mai"/>
    <n v="9"/>
  </r>
  <r>
    <x v="1"/>
    <x v="90"/>
    <d v="1899-12-30T10:00:00"/>
    <n v="5"/>
    <s v="mai"/>
    <n v="10"/>
  </r>
  <r>
    <x v="1"/>
    <x v="90"/>
    <d v="1899-12-30T11:00:00"/>
    <n v="8"/>
    <s v="mai"/>
    <n v="11"/>
  </r>
  <r>
    <x v="1"/>
    <x v="90"/>
    <d v="1899-12-30T12:00:00"/>
    <n v="8"/>
    <s v="mai"/>
    <n v="12"/>
  </r>
  <r>
    <x v="1"/>
    <x v="90"/>
    <d v="1899-12-30T13:00:00"/>
    <n v="11"/>
    <s v="mai"/>
    <n v="13"/>
  </r>
  <r>
    <x v="1"/>
    <x v="90"/>
    <d v="1899-12-30T14:00:00"/>
    <n v="8"/>
    <s v="mai"/>
    <n v="14"/>
  </r>
  <r>
    <x v="1"/>
    <x v="90"/>
    <d v="1899-12-30T15:00:00"/>
    <n v="9"/>
    <s v="mai"/>
    <n v="15"/>
  </r>
  <r>
    <x v="1"/>
    <x v="90"/>
    <d v="1899-12-30T16:00:00"/>
    <n v="4"/>
    <s v="mai"/>
    <n v="16"/>
  </r>
  <r>
    <x v="1"/>
    <x v="90"/>
    <d v="1899-12-30T17:00:00"/>
    <n v="2"/>
    <s v="mai"/>
    <n v="17"/>
  </r>
  <r>
    <x v="1"/>
    <x v="90"/>
    <d v="1899-12-30T18:00:00"/>
    <n v="5"/>
    <s v="mai"/>
    <n v="18"/>
  </r>
  <r>
    <x v="1"/>
    <x v="90"/>
    <d v="1899-12-30T19:00:00"/>
    <n v="4"/>
    <s v="mai"/>
    <n v="19"/>
  </r>
  <r>
    <x v="1"/>
    <x v="90"/>
    <d v="1899-12-30T20:00:00"/>
    <n v="3"/>
    <s v="mai"/>
    <n v="20"/>
  </r>
  <r>
    <x v="1"/>
    <x v="90"/>
    <d v="1899-12-30T21:00:00"/>
    <n v="3"/>
    <s v="mai"/>
    <n v="21"/>
  </r>
  <r>
    <x v="1"/>
    <x v="90"/>
    <d v="1899-12-30T22:00:00"/>
    <n v="4"/>
    <s v="mai"/>
    <n v="22"/>
  </r>
  <r>
    <x v="1"/>
    <x v="90"/>
    <d v="1899-12-30T23:00:00"/>
    <n v="1"/>
    <s v="mai"/>
    <n v="23"/>
  </r>
  <r>
    <x v="1"/>
    <x v="91"/>
    <d v="1899-12-30T00:00:00"/>
    <n v="1"/>
    <s v="mai"/>
    <n v="24"/>
  </r>
  <r>
    <x v="1"/>
    <x v="91"/>
    <d v="1899-12-30T01:00:00"/>
    <n v="0"/>
    <s v="mai"/>
    <n v="1"/>
  </r>
  <r>
    <x v="1"/>
    <x v="91"/>
    <d v="1899-12-30T02:00:00"/>
    <n v="0"/>
    <s v="mai"/>
    <n v="2"/>
  </r>
  <r>
    <x v="1"/>
    <x v="91"/>
    <d v="1899-12-30T03:00:00"/>
    <n v="1"/>
    <s v="mai"/>
    <n v="3"/>
  </r>
  <r>
    <x v="1"/>
    <x v="91"/>
    <d v="1899-12-30T04:00:00"/>
    <n v="0"/>
    <s v="mai"/>
    <n v="4"/>
  </r>
  <r>
    <x v="1"/>
    <x v="91"/>
    <d v="1899-12-30T05:00:00"/>
    <n v="2"/>
    <s v="mai"/>
    <e v="#N/A"/>
  </r>
  <r>
    <x v="1"/>
    <x v="91"/>
    <d v="1899-12-30T06:00:00"/>
    <n v="4"/>
    <s v="mai"/>
    <n v="6"/>
  </r>
  <r>
    <x v="1"/>
    <x v="91"/>
    <d v="1899-12-30T07:00:00"/>
    <n v="0"/>
    <s v="mai"/>
    <n v="7"/>
  </r>
  <r>
    <x v="1"/>
    <x v="91"/>
    <d v="1899-12-30T08:00:00"/>
    <n v="2"/>
    <s v="mai"/>
    <n v="8"/>
  </r>
  <r>
    <x v="1"/>
    <x v="91"/>
    <d v="1899-12-30T09:00:00"/>
    <n v="1"/>
    <s v="mai"/>
    <n v="9"/>
  </r>
  <r>
    <x v="1"/>
    <x v="91"/>
    <d v="1899-12-30T10:00:00"/>
    <n v="5"/>
    <s v="mai"/>
    <n v="10"/>
  </r>
  <r>
    <x v="1"/>
    <x v="91"/>
    <d v="1899-12-30T11:00:00"/>
    <n v="4"/>
    <s v="mai"/>
    <n v="11"/>
  </r>
  <r>
    <x v="1"/>
    <x v="91"/>
    <d v="1899-12-30T12:00:00"/>
    <n v="8"/>
    <s v="mai"/>
    <n v="12"/>
  </r>
  <r>
    <x v="1"/>
    <x v="91"/>
    <d v="1899-12-30T13:00:00"/>
    <n v="9"/>
    <s v="mai"/>
    <n v="13"/>
  </r>
  <r>
    <x v="1"/>
    <x v="91"/>
    <d v="1899-12-30T14:00:00"/>
    <n v="3"/>
    <s v="mai"/>
    <n v="14"/>
  </r>
  <r>
    <x v="1"/>
    <x v="91"/>
    <d v="1899-12-30T15:00:00"/>
    <n v="5"/>
    <s v="mai"/>
    <n v="15"/>
  </r>
  <r>
    <x v="1"/>
    <x v="91"/>
    <d v="1899-12-30T16:00:00"/>
    <n v="5"/>
    <s v="mai"/>
    <n v="16"/>
  </r>
  <r>
    <x v="1"/>
    <x v="91"/>
    <d v="1899-12-30T17:00:00"/>
    <n v="3"/>
    <s v="mai"/>
    <n v="17"/>
  </r>
  <r>
    <x v="1"/>
    <x v="91"/>
    <d v="1899-12-30T18:00:00"/>
    <n v="7"/>
    <s v="mai"/>
    <n v="18"/>
  </r>
  <r>
    <x v="1"/>
    <x v="91"/>
    <d v="1899-12-30T19:00:00"/>
    <n v="8"/>
    <s v="mai"/>
    <n v="19"/>
  </r>
  <r>
    <x v="1"/>
    <x v="91"/>
    <d v="1899-12-30T20:00:00"/>
    <n v="10"/>
    <s v="mai"/>
    <n v="20"/>
  </r>
  <r>
    <x v="1"/>
    <x v="91"/>
    <d v="1899-12-30T21:00:00"/>
    <n v="5"/>
    <s v="mai"/>
    <n v="21"/>
  </r>
  <r>
    <x v="1"/>
    <x v="91"/>
    <d v="1899-12-30T22:00:00"/>
    <n v="6"/>
    <s v="mai"/>
    <n v="22"/>
  </r>
  <r>
    <x v="1"/>
    <x v="91"/>
    <d v="1899-12-30T23:00:00"/>
    <n v="3"/>
    <s v="mai"/>
    <n v="23"/>
  </r>
  <r>
    <x v="1"/>
    <x v="91"/>
    <d v="1899-12-30T00:00:00"/>
    <n v="1"/>
    <s v="mai"/>
    <n v="24"/>
  </r>
  <r>
    <x v="1"/>
    <x v="91"/>
    <d v="1899-12-30T01:00:00"/>
    <n v="0"/>
    <s v="mai"/>
    <n v="1"/>
  </r>
  <r>
    <x v="1"/>
    <x v="91"/>
    <d v="1899-12-30T02:00:00"/>
    <n v="1"/>
    <s v="mai"/>
    <n v="2"/>
  </r>
  <r>
    <x v="1"/>
    <x v="91"/>
    <d v="1899-12-30T03:00:00"/>
    <n v="2"/>
    <s v="mai"/>
    <n v="3"/>
  </r>
  <r>
    <x v="1"/>
    <x v="91"/>
    <d v="1899-12-30T04:00:00"/>
    <n v="0"/>
    <s v="mai"/>
    <n v="4"/>
  </r>
  <r>
    <x v="1"/>
    <x v="91"/>
    <d v="1899-12-30T05:00:00"/>
    <n v="0"/>
    <s v="mai"/>
    <e v="#N/A"/>
  </r>
  <r>
    <x v="1"/>
    <x v="91"/>
    <d v="1899-12-30T06:00:00"/>
    <n v="0"/>
    <s v="mai"/>
    <n v="6"/>
  </r>
  <r>
    <x v="1"/>
    <x v="91"/>
    <d v="1899-12-30T07:00:00"/>
    <n v="1"/>
    <s v="mai"/>
    <n v="7"/>
  </r>
  <r>
    <x v="1"/>
    <x v="91"/>
    <d v="1899-12-30T08:00:00"/>
    <n v="1"/>
    <s v="mai"/>
    <n v="8"/>
  </r>
  <r>
    <x v="1"/>
    <x v="91"/>
    <d v="1899-12-30T09:00:00"/>
    <n v="1"/>
    <s v="mai"/>
    <n v="9"/>
  </r>
  <r>
    <x v="1"/>
    <x v="91"/>
    <d v="1899-12-30T10:00:00"/>
    <n v="3"/>
    <s v="mai"/>
    <n v="10"/>
  </r>
  <r>
    <x v="1"/>
    <x v="91"/>
    <d v="1899-12-30T11:00:00"/>
    <n v="2"/>
    <s v="mai"/>
    <n v="11"/>
  </r>
  <r>
    <x v="1"/>
    <x v="91"/>
    <d v="1899-12-30T12:00:00"/>
    <n v="3"/>
    <s v="mai"/>
    <n v="12"/>
  </r>
  <r>
    <x v="1"/>
    <x v="91"/>
    <d v="1899-12-30T13:00:00"/>
    <n v="7"/>
    <s v="mai"/>
    <n v="13"/>
  </r>
  <r>
    <x v="1"/>
    <x v="91"/>
    <d v="1899-12-30T14:00:00"/>
    <n v="8"/>
    <s v="mai"/>
    <n v="14"/>
  </r>
  <r>
    <x v="1"/>
    <x v="91"/>
    <d v="1899-12-30T15:00:00"/>
    <n v="5"/>
    <s v="mai"/>
    <n v="15"/>
  </r>
  <r>
    <x v="1"/>
    <x v="91"/>
    <d v="1899-12-30T16:00:00"/>
    <n v="7"/>
    <s v="mai"/>
    <n v="16"/>
  </r>
  <r>
    <x v="1"/>
    <x v="91"/>
    <d v="1899-12-30T17:00:00"/>
    <n v="6"/>
    <s v="mai"/>
    <n v="17"/>
  </r>
  <r>
    <x v="1"/>
    <x v="91"/>
    <d v="1899-12-30T18:00:00"/>
    <n v="3"/>
    <s v="mai"/>
    <n v="18"/>
  </r>
  <r>
    <x v="1"/>
    <x v="91"/>
    <d v="1899-12-30T19:00:00"/>
    <n v="3"/>
    <s v="mai"/>
    <n v="19"/>
  </r>
  <r>
    <x v="1"/>
    <x v="91"/>
    <d v="1899-12-30T20:00:00"/>
    <n v="5"/>
    <s v="mai"/>
    <n v="20"/>
  </r>
  <r>
    <x v="1"/>
    <x v="91"/>
    <d v="1899-12-30T21:00:00"/>
    <n v="3"/>
    <s v="mai"/>
    <n v="21"/>
  </r>
  <r>
    <x v="1"/>
    <x v="91"/>
    <d v="1899-12-30T22:00:00"/>
    <n v="3"/>
    <s v="mai"/>
    <n v="22"/>
  </r>
  <r>
    <x v="1"/>
    <x v="91"/>
    <d v="1899-12-30T23:00:00"/>
    <n v="3"/>
    <s v="mai"/>
    <n v="23"/>
  </r>
  <r>
    <x v="1"/>
    <x v="92"/>
    <d v="1899-12-30T00:00:00"/>
    <n v="5"/>
    <s v="mai"/>
    <n v="24"/>
  </r>
  <r>
    <x v="1"/>
    <x v="92"/>
    <d v="1899-12-30T01:00:00"/>
    <n v="0"/>
    <s v="mai"/>
    <n v="1"/>
  </r>
  <r>
    <x v="1"/>
    <x v="92"/>
    <d v="1899-12-30T02:00:00"/>
    <n v="2"/>
    <s v="mai"/>
    <n v="2"/>
  </r>
  <r>
    <x v="1"/>
    <x v="92"/>
    <d v="1899-12-30T03:00:00"/>
    <n v="4"/>
    <s v="mai"/>
    <n v="3"/>
  </r>
  <r>
    <x v="1"/>
    <x v="92"/>
    <d v="1899-12-30T04:00:00"/>
    <n v="0"/>
    <s v="mai"/>
    <n v="4"/>
  </r>
  <r>
    <x v="1"/>
    <x v="92"/>
    <d v="1899-12-30T05:00:00"/>
    <n v="0"/>
    <s v="mai"/>
    <e v="#N/A"/>
  </r>
  <r>
    <x v="1"/>
    <x v="92"/>
    <d v="1899-12-30T06:00:00"/>
    <n v="3"/>
    <s v="mai"/>
    <n v="6"/>
  </r>
  <r>
    <x v="1"/>
    <x v="92"/>
    <d v="1899-12-30T07:00:00"/>
    <n v="0"/>
    <s v="mai"/>
    <n v="7"/>
  </r>
  <r>
    <x v="1"/>
    <x v="92"/>
    <d v="1899-12-30T08:00:00"/>
    <n v="2"/>
    <s v="mai"/>
    <n v="8"/>
  </r>
  <r>
    <x v="1"/>
    <x v="92"/>
    <d v="1899-12-30T09:00:00"/>
    <n v="10"/>
    <s v="mai"/>
    <n v="9"/>
  </r>
  <r>
    <x v="1"/>
    <x v="92"/>
    <d v="1899-12-30T10:00:00"/>
    <n v="21"/>
    <s v="mai"/>
    <n v="10"/>
  </r>
  <r>
    <x v="1"/>
    <x v="92"/>
    <d v="1899-12-30T11:00:00"/>
    <n v="39"/>
    <s v="mai"/>
    <n v="11"/>
  </r>
  <r>
    <x v="1"/>
    <x v="92"/>
    <d v="1899-12-30T12:00:00"/>
    <n v="45"/>
    <s v="mai"/>
    <n v="12"/>
  </r>
  <r>
    <x v="1"/>
    <x v="92"/>
    <d v="1899-12-30T13:00:00"/>
    <n v="37"/>
    <s v="mai"/>
    <n v="13"/>
  </r>
  <r>
    <x v="1"/>
    <x v="92"/>
    <d v="1899-12-30T14:00:00"/>
    <n v="24"/>
    <s v="mai"/>
    <n v="14"/>
  </r>
  <r>
    <x v="1"/>
    <x v="92"/>
    <d v="1899-12-30T15:00:00"/>
    <n v="29"/>
    <s v="mai"/>
    <n v="15"/>
  </r>
  <r>
    <x v="1"/>
    <x v="92"/>
    <d v="1899-12-30T16:00:00"/>
    <n v="27"/>
    <s v="mai"/>
    <n v="16"/>
  </r>
  <r>
    <x v="1"/>
    <x v="92"/>
    <d v="1899-12-30T17:00:00"/>
    <n v="31"/>
    <s v="mai"/>
    <n v="17"/>
  </r>
  <r>
    <x v="1"/>
    <x v="92"/>
    <d v="1899-12-30T18:00:00"/>
    <n v="24"/>
    <s v="mai"/>
    <n v="18"/>
  </r>
  <r>
    <x v="1"/>
    <x v="92"/>
    <d v="1899-12-30T19:00:00"/>
    <n v="21"/>
    <s v="mai"/>
    <n v="19"/>
  </r>
  <r>
    <x v="1"/>
    <x v="92"/>
    <d v="1899-12-30T20:00:00"/>
    <n v="16"/>
    <s v="mai"/>
    <n v="20"/>
  </r>
  <r>
    <x v="1"/>
    <x v="92"/>
    <d v="1899-12-30T21:00:00"/>
    <n v="13"/>
    <s v="mai"/>
    <n v="21"/>
  </r>
  <r>
    <x v="1"/>
    <x v="92"/>
    <d v="1899-12-30T22:00:00"/>
    <n v="12"/>
    <s v="mai"/>
    <n v="22"/>
  </r>
  <r>
    <x v="1"/>
    <x v="92"/>
    <d v="1899-12-30T23:00:00"/>
    <n v="6"/>
    <s v="mai"/>
    <n v="23"/>
  </r>
  <r>
    <x v="1"/>
    <x v="93"/>
    <d v="1899-12-30T00:00:00"/>
    <n v="1"/>
    <s v="mai"/>
    <n v="24"/>
  </r>
  <r>
    <x v="1"/>
    <x v="93"/>
    <d v="1899-12-30T01:00:00"/>
    <n v="3"/>
    <s v="mai"/>
    <n v="1"/>
  </r>
  <r>
    <x v="1"/>
    <x v="93"/>
    <d v="1899-12-30T02:00:00"/>
    <n v="1"/>
    <s v="mai"/>
    <n v="2"/>
  </r>
  <r>
    <x v="1"/>
    <x v="93"/>
    <d v="1899-12-30T03:00:00"/>
    <n v="0"/>
    <s v="mai"/>
    <n v="3"/>
  </r>
  <r>
    <x v="1"/>
    <x v="93"/>
    <d v="1899-12-30T04:00:00"/>
    <n v="0"/>
    <s v="mai"/>
    <n v="4"/>
  </r>
  <r>
    <x v="1"/>
    <x v="93"/>
    <d v="1899-12-30T05:00:00"/>
    <n v="0"/>
    <s v="mai"/>
    <e v="#N/A"/>
  </r>
  <r>
    <x v="1"/>
    <x v="93"/>
    <d v="1899-12-30T06:00:00"/>
    <n v="0"/>
    <s v="mai"/>
    <n v="6"/>
  </r>
  <r>
    <x v="1"/>
    <x v="93"/>
    <d v="1899-12-30T07:00:00"/>
    <n v="3"/>
    <s v="mai"/>
    <n v="7"/>
  </r>
  <r>
    <x v="1"/>
    <x v="93"/>
    <d v="1899-12-30T08:00:00"/>
    <n v="2"/>
    <s v="mai"/>
    <n v="8"/>
  </r>
  <r>
    <x v="1"/>
    <x v="93"/>
    <d v="1899-12-30T09:00:00"/>
    <n v="5"/>
    <s v="mai"/>
    <n v="9"/>
  </r>
  <r>
    <x v="1"/>
    <x v="93"/>
    <d v="1899-12-30T10:00:00"/>
    <n v="15"/>
    <s v="mai"/>
    <n v="10"/>
  </r>
  <r>
    <x v="1"/>
    <x v="93"/>
    <d v="1899-12-30T11:00:00"/>
    <n v="37"/>
    <s v="mai"/>
    <n v="11"/>
  </r>
  <r>
    <x v="1"/>
    <x v="93"/>
    <d v="1899-12-30T12:00:00"/>
    <n v="38"/>
    <s v="mai"/>
    <n v="12"/>
  </r>
  <r>
    <x v="1"/>
    <x v="93"/>
    <d v="1899-12-30T13:00:00"/>
    <n v="28"/>
    <s v="mai"/>
    <n v="13"/>
  </r>
  <r>
    <x v="1"/>
    <x v="93"/>
    <d v="1899-12-30T14:00:00"/>
    <n v="19"/>
    <s v="mai"/>
    <n v="14"/>
  </r>
  <r>
    <x v="1"/>
    <x v="93"/>
    <d v="1899-12-30T15:00:00"/>
    <n v="23"/>
    <s v="mai"/>
    <n v="15"/>
  </r>
  <r>
    <x v="1"/>
    <x v="93"/>
    <d v="1899-12-30T16:00:00"/>
    <n v="30"/>
    <s v="mai"/>
    <n v="16"/>
  </r>
  <r>
    <x v="1"/>
    <x v="93"/>
    <d v="1899-12-30T17:00:00"/>
    <n v="27"/>
    <s v="mai"/>
    <n v="17"/>
  </r>
  <r>
    <x v="1"/>
    <x v="93"/>
    <d v="1899-12-30T18:00:00"/>
    <n v="22"/>
    <s v="mai"/>
    <n v="18"/>
  </r>
  <r>
    <x v="1"/>
    <x v="93"/>
    <d v="1899-12-30T19:00:00"/>
    <n v="20"/>
    <s v="mai"/>
    <n v="19"/>
  </r>
  <r>
    <x v="1"/>
    <x v="93"/>
    <d v="1899-12-30T20:00:00"/>
    <n v="14"/>
    <s v="mai"/>
    <n v="20"/>
  </r>
  <r>
    <x v="1"/>
    <x v="93"/>
    <d v="1899-12-30T21:00:00"/>
    <n v="12"/>
    <s v="mai"/>
    <n v="21"/>
  </r>
  <r>
    <x v="1"/>
    <x v="93"/>
    <d v="1899-12-30T22:00:00"/>
    <n v="7"/>
    <s v="mai"/>
    <n v="22"/>
  </r>
  <r>
    <x v="1"/>
    <x v="93"/>
    <d v="1899-12-30T23:00:00"/>
    <n v="9"/>
    <s v="mai"/>
    <n v="23"/>
  </r>
  <r>
    <x v="1"/>
    <x v="94"/>
    <d v="1899-12-30T00:00:00"/>
    <n v="5"/>
    <s v="mai"/>
    <n v="24"/>
  </r>
  <r>
    <x v="1"/>
    <x v="94"/>
    <d v="1899-12-30T01:00:00"/>
    <n v="5"/>
    <s v="mai"/>
    <n v="1"/>
  </r>
  <r>
    <x v="1"/>
    <x v="94"/>
    <d v="1899-12-30T02:00:00"/>
    <n v="1"/>
    <s v="mai"/>
    <n v="2"/>
  </r>
  <r>
    <x v="1"/>
    <x v="94"/>
    <d v="1899-12-30T03:00:00"/>
    <n v="1"/>
    <s v="mai"/>
    <n v="3"/>
  </r>
  <r>
    <x v="1"/>
    <x v="94"/>
    <d v="1899-12-30T04:00:00"/>
    <n v="1"/>
    <s v="mai"/>
    <n v="4"/>
  </r>
  <r>
    <x v="1"/>
    <x v="94"/>
    <d v="1899-12-30T05:00:00"/>
    <n v="0"/>
    <s v="mai"/>
    <e v="#N/A"/>
  </r>
  <r>
    <x v="1"/>
    <x v="94"/>
    <d v="1899-12-30T06:00:00"/>
    <n v="0"/>
    <s v="mai"/>
    <n v="6"/>
  </r>
  <r>
    <x v="1"/>
    <x v="94"/>
    <d v="1899-12-30T07:00:00"/>
    <n v="3"/>
    <s v="mai"/>
    <n v="7"/>
  </r>
  <r>
    <x v="1"/>
    <x v="94"/>
    <d v="1899-12-30T08:00:00"/>
    <n v="5"/>
    <s v="mai"/>
    <n v="8"/>
  </r>
  <r>
    <x v="1"/>
    <x v="94"/>
    <d v="1899-12-30T09:00:00"/>
    <n v="4"/>
    <s v="mai"/>
    <n v="9"/>
  </r>
  <r>
    <x v="1"/>
    <x v="94"/>
    <d v="1899-12-30T10:00:00"/>
    <n v="16"/>
    <s v="mai"/>
    <n v="10"/>
  </r>
  <r>
    <x v="1"/>
    <x v="94"/>
    <d v="1899-12-30T11:00:00"/>
    <n v="28"/>
    <s v="mai"/>
    <n v="11"/>
  </r>
  <r>
    <x v="1"/>
    <x v="94"/>
    <d v="1899-12-30T12:00:00"/>
    <n v="31"/>
    <s v="mai"/>
    <n v="12"/>
  </r>
  <r>
    <x v="1"/>
    <x v="94"/>
    <d v="1899-12-30T13:00:00"/>
    <n v="26"/>
    <s v="mai"/>
    <n v="13"/>
  </r>
  <r>
    <x v="1"/>
    <x v="94"/>
    <d v="1899-12-30T14:00:00"/>
    <n v="21"/>
    <s v="mai"/>
    <n v="14"/>
  </r>
  <r>
    <x v="1"/>
    <x v="94"/>
    <d v="1899-12-30T15:00:00"/>
    <n v="27"/>
    <s v="mai"/>
    <n v="15"/>
  </r>
  <r>
    <x v="1"/>
    <x v="94"/>
    <d v="1899-12-30T16:00:00"/>
    <n v="26"/>
    <s v="mai"/>
    <n v="16"/>
  </r>
  <r>
    <x v="1"/>
    <x v="94"/>
    <d v="1899-12-30T17:00:00"/>
    <n v="24"/>
    <s v="mai"/>
    <n v="17"/>
  </r>
  <r>
    <x v="1"/>
    <x v="94"/>
    <d v="1899-12-30T18:00:00"/>
    <n v="20"/>
    <s v="mai"/>
    <n v="18"/>
  </r>
  <r>
    <x v="1"/>
    <x v="94"/>
    <d v="1899-12-30T19:00:00"/>
    <n v="14"/>
    <s v="mai"/>
    <n v="19"/>
  </r>
  <r>
    <x v="1"/>
    <x v="94"/>
    <d v="1899-12-30T20:00:00"/>
    <n v="16"/>
    <s v="mai"/>
    <n v="20"/>
  </r>
  <r>
    <x v="1"/>
    <x v="94"/>
    <d v="1899-12-30T21:00:00"/>
    <n v="12"/>
    <s v="mai"/>
    <n v="21"/>
  </r>
  <r>
    <x v="1"/>
    <x v="94"/>
    <d v="1899-12-30T22:00:00"/>
    <n v="7"/>
    <s v="mai"/>
    <n v="22"/>
  </r>
  <r>
    <x v="1"/>
    <x v="94"/>
    <d v="1899-12-30T23:00:00"/>
    <n v="3"/>
    <s v="mai"/>
    <n v="23"/>
  </r>
  <r>
    <x v="1"/>
    <x v="95"/>
    <d v="1899-12-30T00:00:00"/>
    <n v="4"/>
    <s v="mai"/>
    <n v="24"/>
  </r>
  <r>
    <x v="1"/>
    <x v="95"/>
    <d v="1899-12-30T01:00:00"/>
    <n v="5"/>
    <s v="mai"/>
    <n v="1"/>
  </r>
  <r>
    <x v="1"/>
    <x v="95"/>
    <d v="1899-12-30T02:00:00"/>
    <n v="2"/>
    <s v="mai"/>
    <n v="2"/>
  </r>
  <r>
    <x v="1"/>
    <x v="95"/>
    <d v="1899-12-30T03:00:00"/>
    <n v="1"/>
    <s v="mai"/>
    <n v="3"/>
  </r>
  <r>
    <x v="1"/>
    <x v="95"/>
    <d v="1899-12-30T04:00:00"/>
    <n v="0"/>
    <s v="mai"/>
    <n v="4"/>
  </r>
  <r>
    <x v="1"/>
    <x v="95"/>
    <d v="1899-12-30T05:00:00"/>
    <n v="3"/>
    <s v="mai"/>
    <e v="#N/A"/>
  </r>
  <r>
    <x v="1"/>
    <x v="95"/>
    <d v="1899-12-30T06:00:00"/>
    <n v="0"/>
    <s v="mai"/>
    <n v="6"/>
  </r>
  <r>
    <x v="1"/>
    <x v="95"/>
    <d v="1899-12-30T07:00:00"/>
    <n v="1"/>
    <s v="mai"/>
    <n v="7"/>
  </r>
  <r>
    <x v="1"/>
    <x v="95"/>
    <d v="1899-12-30T08:00:00"/>
    <n v="1"/>
    <s v="mai"/>
    <n v="8"/>
  </r>
  <r>
    <x v="1"/>
    <x v="95"/>
    <d v="1899-12-30T09:00:00"/>
    <n v="4"/>
    <s v="mai"/>
    <n v="9"/>
  </r>
  <r>
    <x v="1"/>
    <x v="95"/>
    <d v="1899-12-30T10:00:00"/>
    <n v="10"/>
    <s v="mai"/>
    <n v="10"/>
  </r>
  <r>
    <x v="1"/>
    <x v="95"/>
    <d v="1899-12-30T11:00:00"/>
    <n v="16"/>
    <s v="mai"/>
    <n v="11"/>
  </r>
  <r>
    <x v="1"/>
    <x v="95"/>
    <d v="1899-12-30T12:00:00"/>
    <n v="16"/>
    <s v="mai"/>
    <n v="12"/>
  </r>
  <r>
    <x v="1"/>
    <x v="95"/>
    <d v="1899-12-30T13:00:00"/>
    <n v="21"/>
    <s v="mai"/>
    <n v="13"/>
  </r>
  <r>
    <x v="1"/>
    <x v="95"/>
    <d v="1899-12-30T14:00:00"/>
    <n v="18"/>
    <s v="mai"/>
    <n v="14"/>
  </r>
  <r>
    <x v="1"/>
    <x v="95"/>
    <d v="1899-12-30T15:00:00"/>
    <n v="22"/>
    <s v="mai"/>
    <n v="15"/>
  </r>
  <r>
    <x v="1"/>
    <x v="95"/>
    <d v="1899-12-30T16:00:00"/>
    <n v="15"/>
    <s v="mai"/>
    <n v="16"/>
  </r>
  <r>
    <x v="1"/>
    <x v="95"/>
    <d v="1899-12-30T17:00:00"/>
    <n v="19"/>
    <s v="mai"/>
    <n v="17"/>
  </r>
  <r>
    <x v="1"/>
    <x v="95"/>
    <d v="1899-12-30T18:00:00"/>
    <n v="20"/>
    <s v="mai"/>
    <n v="18"/>
  </r>
  <r>
    <x v="1"/>
    <x v="95"/>
    <d v="1899-12-30T19:00:00"/>
    <n v="14"/>
    <s v="mai"/>
    <n v="19"/>
  </r>
  <r>
    <x v="1"/>
    <x v="95"/>
    <d v="1899-12-30T20:00:00"/>
    <n v="16"/>
    <s v="mai"/>
    <n v="20"/>
  </r>
  <r>
    <x v="1"/>
    <x v="95"/>
    <d v="1899-12-30T21:00:00"/>
    <n v="11"/>
    <s v="mai"/>
    <n v="21"/>
  </r>
  <r>
    <x v="1"/>
    <x v="95"/>
    <d v="1899-12-30T22:00:00"/>
    <n v="12"/>
    <s v="mai"/>
    <n v="22"/>
  </r>
  <r>
    <x v="1"/>
    <x v="95"/>
    <d v="1899-12-30T23:00:00"/>
    <n v="8"/>
    <s v="mai"/>
    <n v="23"/>
  </r>
  <r>
    <x v="1"/>
    <x v="96"/>
    <d v="1899-12-30T00:00:00"/>
    <n v="6"/>
    <s v="mai"/>
    <n v="24"/>
  </r>
  <r>
    <x v="1"/>
    <x v="96"/>
    <d v="1899-12-30T01:00:00"/>
    <n v="11"/>
    <s v="mai"/>
    <n v="1"/>
  </r>
  <r>
    <x v="1"/>
    <x v="96"/>
    <d v="1899-12-30T02:00:00"/>
    <n v="2"/>
    <s v="mai"/>
    <n v="2"/>
  </r>
  <r>
    <x v="1"/>
    <x v="96"/>
    <d v="1899-12-30T03:00:00"/>
    <n v="2"/>
    <s v="mai"/>
    <n v="3"/>
  </r>
  <r>
    <x v="1"/>
    <x v="96"/>
    <d v="1899-12-30T04:00:00"/>
    <n v="0"/>
    <s v="mai"/>
    <n v="4"/>
  </r>
  <r>
    <x v="1"/>
    <x v="96"/>
    <d v="1899-12-30T05:00:00"/>
    <n v="1"/>
    <s v="mai"/>
    <e v="#N/A"/>
  </r>
  <r>
    <x v="1"/>
    <x v="96"/>
    <d v="1899-12-30T06:00:00"/>
    <n v="0"/>
    <s v="mai"/>
    <n v="6"/>
  </r>
  <r>
    <x v="1"/>
    <x v="96"/>
    <d v="1899-12-30T07:00:00"/>
    <n v="0"/>
    <s v="mai"/>
    <n v="7"/>
  </r>
  <r>
    <x v="1"/>
    <x v="96"/>
    <d v="1899-12-30T08:00:00"/>
    <n v="2"/>
    <s v="mai"/>
    <n v="8"/>
  </r>
  <r>
    <x v="1"/>
    <x v="96"/>
    <d v="1899-12-30T09:00:00"/>
    <n v="7"/>
    <s v="mai"/>
    <n v="9"/>
  </r>
  <r>
    <x v="1"/>
    <x v="96"/>
    <d v="1899-12-30T10:00:00"/>
    <n v="14"/>
    <s v="mai"/>
    <n v="10"/>
  </r>
  <r>
    <x v="1"/>
    <x v="96"/>
    <d v="1899-12-30T11:00:00"/>
    <n v="23"/>
    <s v="mai"/>
    <n v="11"/>
  </r>
  <r>
    <x v="1"/>
    <x v="96"/>
    <d v="1899-12-30T12:00:00"/>
    <n v="28"/>
    <s v="mai"/>
    <n v="12"/>
  </r>
  <r>
    <x v="1"/>
    <x v="96"/>
    <d v="1899-12-30T13:00:00"/>
    <n v="27"/>
    <s v="mai"/>
    <n v="13"/>
  </r>
  <r>
    <x v="1"/>
    <x v="96"/>
    <d v="1899-12-30T14:00:00"/>
    <n v="21"/>
    <s v="mai"/>
    <n v="14"/>
  </r>
  <r>
    <x v="1"/>
    <x v="96"/>
    <d v="1899-12-30T15:00:00"/>
    <n v="24"/>
    <s v="mai"/>
    <n v="15"/>
  </r>
  <r>
    <x v="1"/>
    <x v="96"/>
    <d v="1899-12-30T16:00:00"/>
    <n v="25"/>
    <s v="mai"/>
    <n v="16"/>
  </r>
  <r>
    <x v="1"/>
    <x v="96"/>
    <d v="1899-12-30T17:00:00"/>
    <n v="25"/>
    <s v="mai"/>
    <n v="17"/>
  </r>
  <r>
    <x v="1"/>
    <x v="96"/>
    <d v="1899-12-30T18:00:00"/>
    <n v="23"/>
    <s v="mai"/>
    <n v="18"/>
  </r>
  <r>
    <x v="1"/>
    <x v="96"/>
    <d v="1899-12-30T19:00:00"/>
    <n v="23"/>
    <s v="mai"/>
    <n v="19"/>
  </r>
  <r>
    <x v="1"/>
    <x v="96"/>
    <d v="1899-12-30T20:00:00"/>
    <n v="9"/>
    <s v="mai"/>
    <n v="20"/>
  </r>
  <r>
    <x v="1"/>
    <x v="96"/>
    <d v="1899-12-30T21:00:00"/>
    <n v="15"/>
    <s v="mai"/>
    <n v="21"/>
  </r>
  <r>
    <x v="1"/>
    <x v="96"/>
    <d v="1899-12-30T22:00:00"/>
    <n v="9"/>
    <s v="mai"/>
    <n v="22"/>
  </r>
  <r>
    <x v="1"/>
    <x v="96"/>
    <d v="1899-12-30T23:00:00"/>
    <n v="9"/>
    <s v="mai"/>
    <n v="23"/>
  </r>
  <r>
    <x v="1"/>
    <x v="97"/>
    <d v="1899-12-30T00:00:00"/>
    <n v="4"/>
    <s v="mai"/>
    <n v="24"/>
  </r>
  <r>
    <x v="1"/>
    <x v="97"/>
    <d v="1899-12-30T01:00:00"/>
    <n v="3"/>
    <s v="mai"/>
    <n v="1"/>
  </r>
  <r>
    <x v="1"/>
    <x v="97"/>
    <d v="1899-12-30T02:00:00"/>
    <n v="7"/>
    <s v="mai"/>
    <n v="2"/>
  </r>
  <r>
    <x v="1"/>
    <x v="97"/>
    <d v="1899-12-30T03:00:00"/>
    <n v="2"/>
    <s v="mai"/>
    <n v="3"/>
  </r>
  <r>
    <x v="1"/>
    <x v="97"/>
    <d v="1899-12-30T04:00:00"/>
    <n v="1"/>
    <s v="mai"/>
    <n v="4"/>
  </r>
  <r>
    <x v="1"/>
    <x v="97"/>
    <d v="1899-12-30T05:00:00"/>
    <n v="2"/>
    <s v="mai"/>
    <e v="#N/A"/>
  </r>
  <r>
    <x v="1"/>
    <x v="97"/>
    <d v="1899-12-30T06:00:00"/>
    <n v="0"/>
    <s v="mai"/>
    <n v="6"/>
  </r>
  <r>
    <x v="1"/>
    <x v="97"/>
    <d v="1899-12-30T07:00:00"/>
    <n v="1"/>
    <s v="mai"/>
    <n v="7"/>
  </r>
  <r>
    <x v="1"/>
    <x v="97"/>
    <d v="1899-12-30T08:00:00"/>
    <n v="3"/>
    <s v="mai"/>
    <n v="8"/>
  </r>
  <r>
    <x v="1"/>
    <x v="97"/>
    <d v="1899-12-30T09:00:00"/>
    <n v="3"/>
    <s v="mai"/>
    <n v="9"/>
  </r>
  <r>
    <x v="1"/>
    <x v="97"/>
    <d v="1899-12-30T10:00:00"/>
    <n v="13"/>
    <s v="mai"/>
    <n v="10"/>
  </r>
  <r>
    <x v="1"/>
    <x v="97"/>
    <d v="1899-12-30T11:00:00"/>
    <n v="18"/>
    <s v="mai"/>
    <n v="11"/>
  </r>
  <r>
    <x v="1"/>
    <x v="97"/>
    <d v="1899-12-30T12:00:00"/>
    <n v="15"/>
    <s v="mai"/>
    <n v="12"/>
  </r>
  <r>
    <x v="1"/>
    <x v="97"/>
    <d v="1899-12-30T13:00:00"/>
    <n v="19"/>
    <s v="mai"/>
    <n v="13"/>
  </r>
  <r>
    <x v="1"/>
    <x v="97"/>
    <d v="1899-12-30T14:00:00"/>
    <n v="22"/>
    <s v="mai"/>
    <n v="14"/>
  </r>
  <r>
    <x v="1"/>
    <x v="97"/>
    <d v="1899-12-30T15:00:00"/>
    <n v="20"/>
    <s v="mai"/>
    <n v="15"/>
  </r>
  <r>
    <x v="1"/>
    <x v="97"/>
    <d v="1899-12-30T16:00:00"/>
    <n v="11"/>
    <s v="mai"/>
    <n v="16"/>
  </r>
  <r>
    <x v="1"/>
    <x v="97"/>
    <d v="1899-12-30T17:00:00"/>
    <n v="13"/>
    <s v="mai"/>
    <n v="17"/>
  </r>
  <r>
    <x v="1"/>
    <x v="97"/>
    <d v="1899-12-30T18:00:00"/>
    <n v="12"/>
    <s v="mai"/>
    <n v="18"/>
  </r>
  <r>
    <x v="1"/>
    <x v="97"/>
    <d v="1899-12-30T19:00:00"/>
    <n v="10"/>
    <s v="mai"/>
    <n v="19"/>
  </r>
  <r>
    <x v="1"/>
    <x v="97"/>
    <d v="1899-12-30T20:00:00"/>
    <n v="8"/>
    <s v="mai"/>
    <n v="20"/>
  </r>
  <r>
    <x v="1"/>
    <x v="97"/>
    <d v="1899-12-30T21:00:00"/>
    <n v="10"/>
    <s v="mai"/>
    <n v="21"/>
  </r>
  <r>
    <x v="1"/>
    <x v="97"/>
    <d v="1899-12-30T22:00:00"/>
    <n v="9"/>
    <s v="mai"/>
    <n v="22"/>
  </r>
  <r>
    <x v="1"/>
    <x v="97"/>
    <d v="1899-12-30T23:00:00"/>
    <n v="4"/>
    <s v="mai"/>
    <n v="23"/>
  </r>
  <r>
    <x v="1"/>
    <x v="98"/>
    <d v="1899-12-30T00:00:00"/>
    <n v="2"/>
    <s v="mai"/>
    <n v="24"/>
  </r>
  <r>
    <x v="1"/>
    <x v="98"/>
    <d v="1899-12-30T01:00:00"/>
    <n v="0"/>
    <s v="mai"/>
    <n v="1"/>
  </r>
  <r>
    <x v="1"/>
    <x v="98"/>
    <d v="1899-12-30T02:00:00"/>
    <n v="1"/>
    <s v="mai"/>
    <n v="2"/>
  </r>
  <r>
    <x v="1"/>
    <x v="98"/>
    <d v="1899-12-30T03:00:00"/>
    <n v="3"/>
    <s v="mai"/>
    <n v="3"/>
  </r>
  <r>
    <x v="1"/>
    <x v="98"/>
    <d v="1899-12-30T04:00:00"/>
    <n v="0"/>
    <s v="mai"/>
    <n v="4"/>
  </r>
  <r>
    <x v="1"/>
    <x v="98"/>
    <d v="1899-12-30T05:00:00"/>
    <n v="2"/>
    <s v="mai"/>
    <e v="#N/A"/>
  </r>
  <r>
    <x v="1"/>
    <x v="98"/>
    <d v="1899-12-30T06:00:00"/>
    <n v="4"/>
    <s v="mai"/>
    <n v="6"/>
  </r>
  <r>
    <x v="1"/>
    <x v="98"/>
    <d v="1899-12-30T07:00:00"/>
    <n v="1"/>
    <s v="mai"/>
    <n v="7"/>
  </r>
  <r>
    <x v="1"/>
    <x v="98"/>
    <d v="1899-12-30T08:00:00"/>
    <n v="3"/>
    <s v="mai"/>
    <n v="8"/>
  </r>
  <r>
    <x v="1"/>
    <x v="98"/>
    <d v="1899-12-30T09:00:00"/>
    <n v="2"/>
    <s v="mai"/>
    <n v="9"/>
  </r>
  <r>
    <x v="1"/>
    <x v="98"/>
    <d v="1899-12-30T10:00:00"/>
    <n v="8"/>
    <s v="mai"/>
    <n v="10"/>
  </r>
  <r>
    <x v="1"/>
    <x v="98"/>
    <d v="1899-12-30T11:00:00"/>
    <n v="6"/>
    <s v="mai"/>
    <n v="11"/>
  </r>
  <r>
    <x v="1"/>
    <x v="98"/>
    <d v="1899-12-30T12:00:00"/>
    <n v="11"/>
    <s v="mai"/>
    <n v="12"/>
  </r>
  <r>
    <x v="1"/>
    <x v="98"/>
    <d v="1899-12-30T13:00:00"/>
    <n v="16"/>
    <s v="mai"/>
    <n v="13"/>
  </r>
  <r>
    <x v="1"/>
    <x v="98"/>
    <d v="1899-12-30T14:00:00"/>
    <n v="11"/>
    <s v="mai"/>
    <n v="14"/>
  </r>
  <r>
    <x v="1"/>
    <x v="98"/>
    <d v="1899-12-30T15:00:00"/>
    <n v="10"/>
    <s v="mai"/>
    <n v="15"/>
  </r>
  <r>
    <x v="1"/>
    <x v="98"/>
    <d v="1899-12-30T16:00:00"/>
    <n v="12"/>
    <s v="mai"/>
    <n v="16"/>
  </r>
  <r>
    <x v="1"/>
    <x v="98"/>
    <d v="1899-12-30T17:00:00"/>
    <n v="9"/>
    <s v="mai"/>
    <n v="17"/>
  </r>
  <r>
    <x v="1"/>
    <x v="98"/>
    <d v="1899-12-30T18:00:00"/>
    <n v="10"/>
    <s v="mai"/>
    <n v="18"/>
  </r>
  <r>
    <x v="1"/>
    <x v="98"/>
    <d v="1899-12-30T19:00:00"/>
    <n v="11"/>
    <s v="mai"/>
    <n v="19"/>
  </r>
  <r>
    <x v="1"/>
    <x v="98"/>
    <d v="1899-12-30T20:00:00"/>
    <n v="15"/>
    <s v="mai"/>
    <n v="20"/>
  </r>
  <r>
    <x v="1"/>
    <x v="98"/>
    <d v="1899-12-30T21:00:00"/>
    <n v="8"/>
    <s v="mai"/>
    <n v="21"/>
  </r>
  <r>
    <x v="1"/>
    <x v="98"/>
    <d v="1899-12-30T22:00:00"/>
    <n v="9"/>
    <s v="mai"/>
    <n v="22"/>
  </r>
  <r>
    <x v="1"/>
    <x v="98"/>
    <d v="1899-12-30T23:00:00"/>
    <n v="6"/>
    <s v="mai"/>
    <n v="23"/>
  </r>
  <r>
    <x v="1"/>
    <x v="99"/>
    <d v="1899-12-30T00:00:00"/>
    <n v="5"/>
    <s v="mai"/>
    <n v="24"/>
  </r>
  <r>
    <x v="1"/>
    <x v="99"/>
    <d v="1899-12-30T01:00:00"/>
    <n v="0"/>
    <s v="mai"/>
    <n v="1"/>
  </r>
  <r>
    <x v="1"/>
    <x v="99"/>
    <d v="1899-12-30T02:00:00"/>
    <n v="2"/>
    <s v="mai"/>
    <n v="2"/>
  </r>
  <r>
    <x v="1"/>
    <x v="99"/>
    <d v="1899-12-30T03:00:00"/>
    <n v="4"/>
    <s v="mai"/>
    <n v="3"/>
  </r>
  <r>
    <x v="1"/>
    <x v="99"/>
    <d v="1899-12-30T04:00:00"/>
    <n v="0"/>
    <s v="mai"/>
    <n v="4"/>
  </r>
  <r>
    <x v="1"/>
    <x v="99"/>
    <d v="1899-12-30T05:00:00"/>
    <n v="0"/>
    <s v="mai"/>
    <e v="#N/A"/>
  </r>
  <r>
    <x v="1"/>
    <x v="99"/>
    <d v="1899-12-30T06:00:00"/>
    <n v="3"/>
    <s v="mai"/>
    <n v="6"/>
  </r>
  <r>
    <x v="1"/>
    <x v="99"/>
    <d v="1899-12-30T07:00:00"/>
    <n v="0"/>
    <s v="mai"/>
    <n v="7"/>
  </r>
  <r>
    <x v="1"/>
    <x v="99"/>
    <d v="1899-12-30T08:00:00"/>
    <n v="2"/>
    <s v="mai"/>
    <n v="8"/>
  </r>
  <r>
    <x v="1"/>
    <x v="99"/>
    <d v="1899-12-30T09:00:00"/>
    <n v="10"/>
    <s v="mai"/>
    <n v="9"/>
  </r>
  <r>
    <x v="1"/>
    <x v="99"/>
    <d v="1899-12-30T10:00:00"/>
    <n v="21"/>
    <s v="mai"/>
    <n v="10"/>
  </r>
  <r>
    <x v="1"/>
    <x v="99"/>
    <d v="1899-12-30T11:00:00"/>
    <n v="39"/>
    <s v="mai"/>
    <n v="11"/>
  </r>
  <r>
    <x v="1"/>
    <x v="99"/>
    <d v="1899-12-30T12:00:00"/>
    <n v="45"/>
    <s v="mai"/>
    <n v="12"/>
  </r>
  <r>
    <x v="1"/>
    <x v="99"/>
    <d v="1899-12-30T13:00:00"/>
    <n v="37"/>
    <s v="mai"/>
    <n v="13"/>
  </r>
  <r>
    <x v="1"/>
    <x v="99"/>
    <d v="1899-12-30T14:00:00"/>
    <n v="24"/>
    <s v="mai"/>
    <n v="14"/>
  </r>
  <r>
    <x v="1"/>
    <x v="99"/>
    <d v="1899-12-30T15:00:00"/>
    <n v="29"/>
    <s v="mai"/>
    <n v="15"/>
  </r>
  <r>
    <x v="1"/>
    <x v="99"/>
    <d v="1899-12-30T16:00:00"/>
    <n v="27"/>
    <s v="mai"/>
    <n v="16"/>
  </r>
  <r>
    <x v="1"/>
    <x v="99"/>
    <d v="1899-12-30T17:00:00"/>
    <n v="31"/>
    <s v="mai"/>
    <n v="17"/>
  </r>
  <r>
    <x v="1"/>
    <x v="99"/>
    <d v="1899-12-30T18:00:00"/>
    <n v="24"/>
    <s v="mai"/>
    <n v="18"/>
  </r>
  <r>
    <x v="1"/>
    <x v="99"/>
    <d v="1899-12-30T19:00:00"/>
    <n v="21"/>
    <s v="mai"/>
    <n v="19"/>
  </r>
  <r>
    <x v="1"/>
    <x v="99"/>
    <d v="1899-12-30T20:00:00"/>
    <n v="16"/>
    <s v="mai"/>
    <n v="20"/>
  </r>
  <r>
    <x v="1"/>
    <x v="99"/>
    <d v="1899-12-30T21:00:00"/>
    <n v="13"/>
    <s v="mai"/>
    <n v="21"/>
  </r>
  <r>
    <x v="1"/>
    <x v="99"/>
    <d v="1899-12-30T22:00:00"/>
    <n v="12"/>
    <s v="mai"/>
    <n v="22"/>
  </r>
  <r>
    <x v="1"/>
    <x v="99"/>
    <d v="1899-12-30T23:00:00"/>
    <n v="6"/>
    <s v="mai"/>
    <n v="23"/>
  </r>
  <r>
    <x v="1"/>
    <x v="100"/>
    <d v="1899-12-30T00:00:00"/>
    <n v="1"/>
    <s v="mai"/>
    <n v="24"/>
  </r>
  <r>
    <x v="1"/>
    <x v="100"/>
    <d v="1899-12-30T01:00:00"/>
    <n v="3"/>
    <s v="mai"/>
    <n v="1"/>
  </r>
  <r>
    <x v="1"/>
    <x v="100"/>
    <d v="1899-12-30T02:00:00"/>
    <n v="1"/>
    <s v="mai"/>
    <n v="2"/>
  </r>
  <r>
    <x v="1"/>
    <x v="100"/>
    <d v="1899-12-30T03:00:00"/>
    <n v="0"/>
    <s v="mai"/>
    <n v="3"/>
  </r>
  <r>
    <x v="1"/>
    <x v="100"/>
    <d v="1899-12-30T04:00:00"/>
    <n v="0"/>
    <s v="mai"/>
    <n v="4"/>
  </r>
  <r>
    <x v="1"/>
    <x v="100"/>
    <d v="1899-12-30T05:00:00"/>
    <n v="0"/>
    <s v="mai"/>
    <e v="#N/A"/>
  </r>
  <r>
    <x v="1"/>
    <x v="100"/>
    <d v="1899-12-30T06:00:00"/>
    <n v="0"/>
    <s v="mai"/>
    <n v="6"/>
  </r>
  <r>
    <x v="1"/>
    <x v="100"/>
    <d v="1899-12-30T07:00:00"/>
    <n v="3"/>
    <s v="mai"/>
    <n v="7"/>
  </r>
  <r>
    <x v="1"/>
    <x v="100"/>
    <d v="1899-12-30T08:00:00"/>
    <n v="2"/>
    <s v="mai"/>
    <n v="8"/>
  </r>
  <r>
    <x v="1"/>
    <x v="100"/>
    <d v="1899-12-30T09:00:00"/>
    <n v="5"/>
    <s v="mai"/>
    <n v="9"/>
  </r>
  <r>
    <x v="1"/>
    <x v="100"/>
    <d v="1899-12-30T10:00:00"/>
    <n v="15"/>
    <s v="mai"/>
    <n v="10"/>
  </r>
  <r>
    <x v="1"/>
    <x v="100"/>
    <d v="1899-12-30T11:00:00"/>
    <n v="37"/>
    <s v="mai"/>
    <n v="11"/>
  </r>
  <r>
    <x v="1"/>
    <x v="100"/>
    <d v="1899-12-30T12:00:00"/>
    <n v="38"/>
    <s v="mai"/>
    <n v="12"/>
  </r>
  <r>
    <x v="1"/>
    <x v="100"/>
    <d v="1899-12-30T13:00:00"/>
    <n v="28"/>
    <s v="mai"/>
    <n v="13"/>
  </r>
  <r>
    <x v="1"/>
    <x v="100"/>
    <d v="1899-12-30T14:00:00"/>
    <n v="19"/>
    <s v="mai"/>
    <n v="14"/>
  </r>
  <r>
    <x v="1"/>
    <x v="100"/>
    <d v="1899-12-30T15:00:00"/>
    <n v="23"/>
    <s v="mai"/>
    <n v="15"/>
  </r>
  <r>
    <x v="1"/>
    <x v="100"/>
    <d v="1899-12-30T16:00:00"/>
    <n v="30"/>
    <s v="mai"/>
    <n v="16"/>
  </r>
  <r>
    <x v="1"/>
    <x v="100"/>
    <d v="1899-12-30T17:00:00"/>
    <n v="27"/>
    <s v="mai"/>
    <n v="17"/>
  </r>
  <r>
    <x v="1"/>
    <x v="100"/>
    <d v="1899-12-30T18:00:00"/>
    <n v="22"/>
    <s v="mai"/>
    <n v="18"/>
  </r>
  <r>
    <x v="1"/>
    <x v="100"/>
    <d v="1899-12-30T19:00:00"/>
    <n v="20"/>
    <s v="mai"/>
    <n v="19"/>
  </r>
  <r>
    <x v="1"/>
    <x v="100"/>
    <d v="1899-12-30T20:00:00"/>
    <n v="14"/>
    <s v="mai"/>
    <n v="20"/>
  </r>
  <r>
    <x v="1"/>
    <x v="100"/>
    <d v="1899-12-30T21:00:00"/>
    <n v="12"/>
    <s v="mai"/>
    <n v="21"/>
  </r>
  <r>
    <x v="1"/>
    <x v="100"/>
    <d v="1899-12-30T22:00:00"/>
    <n v="7"/>
    <s v="mai"/>
    <n v="22"/>
  </r>
  <r>
    <x v="1"/>
    <x v="100"/>
    <d v="1899-12-30T23:00:00"/>
    <n v="9"/>
    <s v="mai"/>
    <n v="23"/>
  </r>
  <r>
    <x v="1"/>
    <x v="101"/>
    <d v="1899-12-30T00:00:00"/>
    <n v="5"/>
    <s v="mai"/>
    <n v="24"/>
  </r>
  <r>
    <x v="1"/>
    <x v="101"/>
    <d v="1899-12-30T01:00:00"/>
    <n v="5"/>
    <s v="mai"/>
    <n v="1"/>
  </r>
  <r>
    <x v="1"/>
    <x v="101"/>
    <d v="1899-12-30T02:00:00"/>
    <n v="1"/>
    <s v="mai"/>
    <n v="2"/>
  </r>
  <r>
    <x v="1"/>
    <x v="101"/>
    <d v="1899-12-30T03:00:00"/>
    <n v="1"/>
    <s v="mai"/>
    <n v="3"/>
  </r>
  <r>
    <x v="1"/>
    <x v="101"/>
    <d v="1899-12-30T04:00:00"/>
    <n v="1"/>
    <s v="mai"/>
    <n v="4"/>
  </r>
  <r>
    <x v="1"/>
    <x v="101"/>
    <d v="1899-12-30T05:00:00"/>
    <n v="0"/>
    <s v="mai"/>
    <e v="#N/A"/>
  </r>
  <r>
    <x v="1"/>
    <x v="101"/>
    <d v="1899-12-30T06:00:00"/>
    <n v="0"/>
    <s v="mai"/>
    <n v="6"/>
  </r>
  <r>
    <x v="1"/>
    <x v="101"/>
    <d v="1899-12-30T07:00:00"/>
    <n v="3"/>
    <s v="mai"/>
    <n v="7"/>
  </r>
  <r>
    <x v="1"/>
    <x v="101"/>
    <d v="1899-12-30T08:00:00"/>
    <n v="5"/>
    <s v="mai"/>
    <n v="8"/>
  </r>
  <r>
    <x v="1"/>
    <x v="101"/>
    <d v="1899-12-30T09:00:00"/>
    <n v="4"/>
    <s v="mai"/>
    <n v="9"/>
  </r>
  <r>
    <x v="1"/>
    <x v="101"/>
    <d v="1899-12-30T10:00:00"/>
    <n v="16"/>
    <s v="mai"/>
    <n v="10"/>
  </r>
  <r>
    <x v="1"/>
    <x v="101"/>
    <d v="1899-12-30T11:00:00"/>
    <n v="28"/>
    <s v="mai"/>
    <n v="11"/>
  </r>
  <r>
    <x v="1"/>
    <x v="101"/>
    <d v="1899-12-30T12:00:00"/>
    <n v="31"/>
    <s v="mai"/>
    <n v="12"/>
  </r>
  <r>
    <x v="1"/>
    <x v="101"/>
    <d v="1899-12-30T13:00:00"/>
    <n v="26"/>
    <s v="mai"/>
    <n v="13"/>
  </r>
  <r>
    <x v="1"/>
    <x v="101"/>
    <d v="1899-12-30T14:00:00"/>
    <n v="21"/>
    <s v="mai"/>
    <n v="14"/>
  </r>
  <r>
    <x v="1"/>
    <x v="101"/>
    <d v="1899-12-30T15:00:00"/>
    <n v="27"/>
    <s v="mai"/>
    <n v="15"/>
  </r>
  <r>
    <x v="1"/>
    <x v="101"/>
    <d v="1899-12-30T16:00:00"/>
    <n v="26"/>
    <s v="mai"/>
    <n v="16"/>
  </r>
  <r>
    <x v="1"/>
    <x v="101"/>
    <d v="1899-12-30T17:00:00"/>
    <n v="24"/>
    <s v="mai"/>
    <n v="17"/>
  </r>
  <r>
    <x v="1"/>
    <x v="101"/>
    <d v="1899-12-30T18:00:00"/>
    <n v="20"/>
    <s v="mai"/>
    <n v="18"/>
  </r>
  <r>
    <x v="1"/>
    <x v="101"/>
    <d v="1899-12-30T19:00:00"/>
    <n v="14"/>
    <s v="mai"/>
    <n v="19"/>
  </r>
  <r>
    <x v="1"/>
    <x v="101"/>
    <d v="1899-12-30T20:00:00"/>
    <n v="16"/>
    <s v="mai"/>
    <n v="20"/>
  </r>
  <r>
    <x v="1"/>
    <x v="101"/>
    <d v="1899-12-30T21:00:00"/>
    <n v="12"/>
    <s v="mai"/>
    <n v="21"/>
  </r>
  <r>
    <x v="1"/>
    <x v="101"/>
    <d v="1899-12-30T22:00:00"/>
    <n v="7"/>
    <s v="mai"/>
    <n v="22"/>
  </r>
  <r>
    <x v="1"/>
    <x v="101"/>
    <d v="1899-12-30T23:00:00"/>
    <n v="3"/>
    <s v="mai"/>
    <n v="23"/>
  </r>
  <r>
    <x v="1"/>
    <x v="102"/>
    <d v="1899-12-30T00:00:00"/>
    <n v="4"/>
    <s v="mai"/>
    <n v="24"/>
  </r>
  <r>
    <x v="1"/>
    <x v="102"/>
    <d v="1899-12-30T01:00:00"/>
    <n v="5"/>
    <s v="mai"/>
    <n v="1"/>
  </r>
  <r>
    <x v="1"/>
    <x v="102"/>
    <d v="1899-12-30T02:00:00"/>
    <n v="2"/>
    <s v="mai"/>
    <n v="2"/>
  </r>
  <r>
    <x v="1"/>
    <x v="102"/>
    <d v="1899-12-30T03:00:00"/>
    <n v="1"/>
    <s v="mai"/>
    <n v="3"/>
  </r>
  <r>
    <x v="1"/>
    <x v="102"/>
    <d v="1899-12-30T04:00:00"/>
    <n v="0"/>
    <s v="mai"/>
    <n v="4"/>
  </r>
  <r>
    <x v="1"/>
    <x v="102"/>
    <d v="1899-12-30T05:00:00"/>
    <n v="3"/>
    <s v="mai"/>
    <e v="#N/A"/>
  </r>
  <r>
    <x v="1"/>
    <x v="102"/>
    <d v="1899-12-30T06:00:00"/>
    <n v="0"/>
    <s v="mai"/>
    <n v="6"/>
  </r>
  <r>
    <x v="1"/>
    <x v="102"/>
    <d v="1899-12-30T07:00:00"/>
    <n v="1"/>
    <s v="mai"/>
    <n v="7"/>
  </r>
  <r>
    <x v="1"/>
    <x v="102"/>
    <d v="1899-12-30T08:00:00"/>
    <n v="1"/>
    <s v="mai"/>
    <n v="8"/>
  </r>
  <r>
    <x v="1"/>
    <x v="102"/>
    <d v="1899-12-30T09:00:00"/>
    <n v="4"/>
    <s v="mai"/>
    <n v="9"/>
  </r>
  <r>
    <x v="1"/>
    <x v="102"/>
    <d v="1899-12-30T10:00:00"/>
    <n v="10"/>
    <s v="mai"/>
    <n v="10"/>
  </r>
  <r>
    <x v="1"/>
    <x v="102"/>
    <d v="1899-12-30T11:00:00"/>
    <n v="16"/>
    <s v="mai"/>
    <n v="11"/>
  </r>
  <r>
    <x v="1"/>
    <x v="102"/>
    <d v="1899-12-30T12:00:00"/>
    <n v="16"/>
    <s v="mai"/>
    <n v="12"/>
  </r>
  <r>
    <x v="1"/>
    <x v="102"/>
    <d v="1899-12-30T13:00:00"/>
    <n v="21"/>
    <s v="mai"/>
    <n v="13"/>
  </r>
  <r>
    <x v="1"/>
    <x v="102"/>
    <d v="1899-12-30T14:00:00"/>
    <n v="18"/>
    <s v="mai"/>
    <n v="14"/>
  </r>
  <r>
    <x v="1"/>
    <x v="102"/>
    <d v="1899-12-30T15:00:00"/>
    <n v="22"/>
    <s v="mai"/>
    <n v="15"/>
  </r>
  <r>
    <x v="1"/>
    <x v="102"/>
    <d v="1899-12-30T16:00:00"/>
    <n v="15"/>
    <s v="mai"/>
    <n v="16"/>
  </r>
  <r>
    <x v="1"/>
    <x v="102"/>
    <d v="1899-12-30T17:00:00"/>
    <n v="19"/>
    <s v="mai"/>
    <n v="17"/>
  </r>
  <r>
    <x v="1"/>
    <x v="102"/>
    <d v="1899-12-30T18:00:00"/>
    <n v="20"/>
    <s v="mai"/>
    <n v="18"/>
  </r>
  <r>
    <x v="1"/>
    <x v="102"/>
    <d v="1899-12-30T19:00:00"/>
    <n v="14"/>
    <s v="mai"/>
    <n v="19"/>
  </r>
  <r>
    <x v="1"/>
    <x v="102"/>
    <d v="1899-12-30T20:00:00"/>
    <n v="16"/>
    <s v="mai"/>
    <n v="20"/>
  </r>
  <r>
    <x v="1"/>
    <x v="102"/>
    <d v="1899-12-30T21:00:00"/>
    <n v="11"/>
    <s v="mai"/>
    <n v="21"/>
  </r>
  <r>
    <x v="1"/>
    <x v="102"/>
    <d v="1899-12-30T22:00:00"/>
    <n v="12"/>
    <s v="mai"/>
    <n v="22"/>
  </r>
  <r>
    <x v="1"/>
    <x v="102"/>
    <d v="1899-12-30T23:00:00"/>
    <n v="8"/>
    <s v="mai"/>
    <n v="23"/>
  </r>
  <r>
    <x v="1"/>
    <x v="103"/>
    <d v="1899-12-30T00:00:00"/>
    <n v="6"/>
    <s v="mai"/>
    <n v="24"/>
  </r>
  <r>
    <x v="1"/>
    <x v="103"/>
    <d v="1899-12-30T01:00:00"/>
    <n v="11"/>
    <s v="mai"/>
    <n v="1"/>
  </r>
  <r>
    <x v="1"/>
    <x v="103"/>
    <d v="1899-12-30T02:00:00"/>
    <n v="2"/>
    <s v="mai"/>
    <n v="2"/>
  </r>
  <r>
    <x v="1"/>
    <x v="103"/>
    <d v="1899-12-30T03:00:00"/>
    <n v="2"/>
    <s v="mai"/>
    <n v="3"/>
  </r>
  <r>
    <x v="1"/>
    <x v="103"/>
    <d v="1899-12-30T04:00:00"/>
    <n v="0"/>
    <s v="mai"/>
    <n v="4"/>
  </r>
  <r>
    <x v="1"/>
    <x v="103"/>
    <d v="1899-12-30T05:00:00"/>
    <n v="1"/>
    <s v="mai"/>
    <e v="#N/A"/>
  </r>
  <r>
    <x v="1"/>
    <x v="103"/>
    <d v="1899-12-30T06:00:00"/>
    <n v="0"/>
    <s v="mai"/>
    <n v="6"/>
  </r>
  <r>
    <x v="1"/>
    <x v="103"/>
    <d v="1899-12-30T07:00:00"/>
    <n v="0"/>
    <s v="mai"/>
    <n v="7"/>
  </r>
  <r>
    <x v="1"/>
    <x v="103"/>
    <d v="1899-12-30T08:00:00"/>
    <n v="2"/>
    <s v="mai"/>
    <n v="8"/>
  </r>
  <r>
    <x v="1"/>
    <x v="103"/>
    <d v="1899-12-30T09:00:00"/>
    <n v="7"/>
    <s v="mai"/>
    <n v="9"/>
  </r>
  <r>
    <x v="1"/>
    <x v="103"/>
    <d v="1899-12-30T10:00:00"/>
    <n v="14"/>
    <s v="mai"/>
    <n v="10"/>
  </r>
  <r>
    <x v="1"/>
    <x v="103"/>
    <d v="1899-12-30T11:00:00"/>
    <n v="23"/>
    <s v="mai"/>
    <n v="11"/>
  </r>
  <r>
    <x v="1"/>
    <x v="103"/>
    <d v="1899-12-30T12:00:00"/>
    <n v="28"/>
    <s v="mai"/>
    <n v="12"/>
  </r>
  <r>
    <x v="1"/>
    <x v="103"/>
    <d v="1899-12-30T13:00:00"/>
    <n v="27"/>
    <s v="mai"/>
    <n v="13"/>
  </r>
  <r>
    <x v="1"/>
    <x v="103"/>
    <d v="1899-12-30T14:00:00"/>
    <n v="21"/>
    <s v="mai"/>
    <n v="14"/>
  </r>
  <r>
    <x v="1"/>
    <x v="103"/>
    <d v="1899-12-30T15:00:00"/>
    <n v="24"/>
    <s v="mai"/>
    <n v="15"/>
  </r>
  <r>
    <x v="1"/>
    <x v="103"/>
    <d v="1899-12-30T16:00:00"/>
    <n v="25"/>
    <s v="mai"/>
    <n v="16"/>
  </r>
  <r>
    <x v="1"/>
    <x v="103"/>
    <d v="1899-12-30T17:00:00"/>
    <n v="25"/>
    <s v="mai"/>
    <n v="17"/>
  </r>
  <r>
    <x v="1"/>
    <x v="103"/>
    <d v="1899-12-30T18:00:00"/>
    <n v="23"/>
    <s v="mai"/>
    <n v="18"/>
  </r>
  <r>
    <x v="1"/>
    <x v="103"/>
    <d v="1899-12-30T19:00:00"/>
    <n v="23"/>
    <s v="mai"/>
    <n v="19"/>
  </r>
  <r>
    <x v="1"/>
    <x v="103"/>
    <d v="1899-12-30T20:00:00"/>
    <n v="9"/>
    <s v="mai"/>
    <n v="20"/>
  </r>
  <r>
    <x v="1"/>
    <x v="103"/>
    <d v="1899-12-30T21:00:00"/>
    <n v="15"/>
    <s v="mai"/>
    <n v="21"/>
  </r>
  <r>
    <x v="1"/>
    <x v="103"/>
    <d v="1899-12-30T22:00:00"/>
    <n v="9"/>
    <s v="mai"/>
    <n v="22"/>
  </r>
  <r>
    <x v="1"/>
    <x v="103"/>
    <d v="1899-12-30T23:00:00"/>
    <n v="9"/>
    <s v="mai"/>
    <n v="23"/>
  </r>
  <r>
    <x v="1"/>
    <x v="104"/>
    <d v="1899-12-30T00:00:00"/>
    <n v="4"/>
    <s v="mai"/>
    <n v="24"/>
  </r>
  <r>
    <x v="1"/>
    <x v="104"/>
    <d v="1899-12-30T01:00:00"/>
    <n v="3"/>
    <s v="mai"/>
    <n v="1"/>
  </r>
  <r>
    <x v="1"/>
    <x v="104"/>
    <d v="1899-12-30T02:00:00"/>
    <n v="7"/>
    <s v="mai"/>
    <n v="2"/>
  </r>
  <r>
    <x v="1"/>
    <x v="104"/>
    <d v="1899-12-30T03:00:00"/>
    <n v="2"/>
    <s v="mai"/>
    <n v="3"/>
  </r>
  <r>
    <x v="1"/>
    <x v="104"/>
    <d v="1899-12-30T04:00:00"/>
    <n v="1"/>
    <s v="mai"/>
    <n v="4"/>
  </r>
  <r>
    <x v="1"/>
    <x v="104"/>
    <d v="1899-12-30T05:00:00"/>
    <n v="2"/>
    <s v="mai"/>
    <e v="#N/A"/>
  </r>
  <r>
    <x v="1"/>
    <x v="104"/>
    <d v="1899-12-30T06:00:00"/>
    <n v="0"/>
    <s v="mai"/>
    <n v="6"/>
  </r>
  <r>
    <x v="1"/>
    <x v="104"/>
    <d v="1899-12-30T07:00:00"/>
    <n v="1"/>
    <s v="mai"/>
    <n v="7"/>
  </r>
  <r>
    <x v="1"/>
    <x v="104"/>
    <d v="1899-12-30T08:00:00"/>
    <n v="3"/>
    <s v="mai"/>
    <n v="8"/>
  </r>
  <r>
    <x v="1"/>
    <x v="104"/>
    <d v="1899-12-30T09:00:00"/>
    <n v="3"/>
    <s v="mai"/>
    <n v="9"/>
  </r>
  <r>
    <x v="1"/>
    <x v="104"/>
    <d v="1899-12-30T10:00:00"/>
    <n v="13"/>
    <s v="mai"/>
    <n v="10"/>
  </r>
  <r>
    <x v="1"/>
    <x v="104"/>
    <d v="1899-12-30T11:00:00"/>
    <n v="18"/>
    <s v="mai"/>
    <n v="11"/>
  </r>
  <r>
    <x v="1"/>
    <x v="104"/>
    <d v="1899-12-30T12:00:00"/>
    <n v="15"/>
    <s v="mai"/>
    <n v="12"/>
  </r>
  <r>
    <x v="1"/>
    <x v="104"/>
    <d v="1899-12-30T13:00:00"/>
    <n v="19"/>
    <s v="mai"/>
    <n v="13"/>
  </r>
  <r>
    <x v="1"/>
    <x v="104"/>
    <d v="1899-12-30T14:00:00"/>
    <n v="22"/>
    <s v="mai"/>
    <n v="14"/>
  </r>
  <r>
    <x v="1"/>
    <x v="104"/>
    <d v="1899-12-30T15:00:00"/>
    <n v="20"/>
    <s v="mai"/>
    <n v="15"/>
  </r>
  <r>
    <x v="1"/>
    <x v="104"/>
    <d v="1899-12-30T16:00:00"/>
    <n v="11"/>
    <s v="mai"/>
    <n v="16"/>
  </r>
  <r>
    <x v="1"/>
    <x v="104"/>
    <d v="1899-12-30T17:00:00"/>
    <n v="13"/>
    <s v="mai"/>
    <n v="17"/>
  </r>
  <r>
    <x v="1"/>
    <x v="104"/>
    <d v="1899-12-30T18:00:00"/>
    <n v="12"/>
    <s v="mai"/>
    <n v="18"/>
  </r>
  <r>
    <x v="1"/>
    <x v="104"/>
    <d v="1899-12-30T19:00:00"/>
    <n v="10"/>
    <s v="mai"/>
    <n v="19"/>
  </r>
  <r>
    <x v="1"/>
    <x v="104"/>
    <d v="1899-12-30T20:00:00"/>
    <n v="8"/>
    <s v="mai"/>
    <n v="20"/>
  </r>
  <r>
    <x v="1"/>
    <x v="104"/>
    <d v="1899-12-30T21:00:00"/>
    <n v="10"/>
    <s v="mai"/>
    <n v="21"/>
  </r>
  <r>
    <x v="1"/>
    <x v="104"/>
    <d v="1899-12-30T22:00:00"/>
    <n v="9"/>
    <s v="mai"/>
    <n v="22"/>
  </r>
  <r>
    <x v="1"/>
    <x v="104"/>
    <d v="1899-12-30T23:00:00"/>
    <n v="4"/>
    <s v="mai"/>
    <n v="23"/>
  </r>
  <r>
    <x v="1"/>
    <x v="105"/>
    <d v="1899-12-30T00:00:00"/>
    <n v="2"/>
    <s v="mai"/>
    <n v="24"/>
  </r>
  <r>
    <x v="1"/>
    <x v="105"/>
    <d v="1899-12-30T01:00:00"/>
    <n v="0"/>
    <s v="mai"/>
    <n v="1"/>
  </r>
  <r>
    <x v="1"/>
    <x v="105"/>
    <d v="1899-12-30T02:00:00"/>
    <n v="1"/>
    <s v="mai"/>
    <n v="2"/>
  </r>
  <r>
    <x v="1"/>
    <x v="105"/>
    <d v="1899-12-30T03:00:00"/>
    <n v="3"/>
    <s v="mai"/>
    <n v="3"/>
  </r>
  <r>
    <x v="1"/>
    <x v="105"/>
    <d v="1899-12-30T04:00:00"/>
    <n v="0"/>
    <s v="mai"/>
    <n v="4"/>
  </r>
  <r>
    <x v="1"/>
    <x v="105"/>
    <d v="1899-12-30T05:00:00"/>
    <n v="2"/>
    <s v="mai"/>
    <e v="#N/A"/>
  </r>
  <r>
    <x v="1"/>
    <x v="105"/>
    <d v="1899-12-30T06:00:00"/>
    <n v="4"/>
    <s v="mai"/>
    <n v="6"/>
  </r>
  <r>
    <x v="1"/>
    <x v="105"/>
    <d v="1899-12-30T07:00:00"/>
    <n v="1"/>
    <s v="mai"/>
    <n v="7"/>
  </r>
  <r>
    <x v="1"/>
    <x v="105"/>
    <d v="1899-12-30T08:00:00"/>
    <n v="3"/>
    <s v="mai"/>
    <n v="8"/>
  </r>
  <r>
    <x v="1"/>
    <x v="105"/>
    <d v="1899-12-30T09:00:00"/>
    <n v="2"/>
    <s v="mai"/>
    <n v="9"/>
  </r>
  <r>
    <x v="1"/>
    <x v="105"/>
    <d v="1899-12-30T10:00:00"/>
    <n v="8"/>
    <s v="mai"/>
    <n v="10"/>
  </r>
  <r>
    <x v="1"/>
    <x v="105"/>
    <d v="1899-12-30T11:00:00"/>
    <n v="6"/>
    <s v="mai"/>
    <n v="11"/>
  </r>
  <r>
    <x v="1"/>
    <x v="105"/>
    <d v="1899-12-30T12:00:00"/>
    <n v="11"/>
    <s v="mai"/>
    <n v="12"/>
  </r>
  <r>
    <x v="1"/>
    <x v="105"/>
    <d v="1899-12-30T13:00:00"/>
    <n v="16"/>
    <s v="mai"/>
    <n v="13"/>
  </r>
  <r>
    <x v="1"/>
    <x v="105"/>
    <d v="1899-12-30T14:00:00"/>
    <n v="11"/>
    <s v="mai"/>
    <n v="14"/>
  </r>
  <r>
    <x v="1"/>
    <x v="105"/>
    <d v="1899-12-30T15:00:00"/>
    <n v="10"/>
    <s v="mai"/>
    <n v="15"/>
  </r>
  <r>
    <x v="1"/>
    <x v="105"/>
    <d v="1899-12-30T16:00:00"/>
    <n v="12"/>
    <s v="mai"/>
    <n v="16"/>
  </r>
  <r>
    <x v="1"/>
    <x v="105"/>
    <d v="1899-12-30T17:00:00"/>
    <n v="9"/>
    <s v="mai"/>
    <n v="17"/>
  </r>
  <r>
    <x v="1"/>
    <x v="105"/>
    <d v="1899-12-30T18:00:00"/>
    <n v="10"/>
    <s v="mai"/>
    <n v="18"/>
  </r>
  <r>
    <x v="1"/>
    <x v="105"/>
    <d v="1899-12-30T19:00:00"/>
    <n v="11"/>
    <s v="mai"/>
    <n v="19"/>
  </r>
  <r>
    <x v="1"/>
    <x v="105"/>
    <d v="1899-12-30T20:00:00"/>
    <n v="15"/>
    <s v="mai"/>
    <n v="20"/>
  </r>
  <r>
    <x v="1"/>
    <x v="105"/>
    <d v="1899-12-30T21:00:00"/>
    <n v="8"/>
    <s v="mai"/>
    <n v="21"/>
  </r>
  <r>
    <x v="1"/>
    <x v="105"/>
    <d v="1899-12-30T22:00:00"/>
    <n v="9"/>
    <s v="mai"/>
    <n v="22"/>
  </r>
  <r>
    <x v="1"/>
    <x v="105"/>
    <d v="1899-12-30T23:00:00"/>
    <n v="6"/>
    <s v="mai"/>
    <n v="23"/>
  </r>
  <r>
    <x v="1"/>
    <x v="106"/>
    <d v="1899-12-30T00:00:00"/>
    <n v="5"/>
    <s v="mai"/>
    <n v="24"/>
  </r>
  <r>
    <x v="1"/>
    <x v="106"/>
    <d v="1899-12-30T01:00:00"/>
    <n v="0"/>
    <s v="mai"/>
    <n v="1"/>
  </r>
  <r>
    <x v="1"/>
    <x v="106"/>
    <d v="1899-12-30T02:00:00"/>
    <n v="2"/>
    <s v="mai"/>
    <n v="2"/>
  </r>
  <r>
    <x v="1"/>
    <x v="106"/>
    <d v="1899-12-30T03:00:00"/>
    <n v="4"/>
    <s v="mai"/>
    <n v="3"/>
  </r>
  <r>
    <x v="1"/>
    <x v="106"/>
    <d v="1899-12-30T04:00:00"/>
    <n v="0"/>
    <s v="mai"/>
    <n v="4"/>
  </r>
  <r>
    <x v="1"/>
    <x v="106"/>
    <d v="1899-12-30T05:00:00"/>
    <n v="0"/>
    <s v="mai"/>
    <e v="#N/A"/>
  </r>
  <r>
    <x v="1"/>
    <x v="106"/>
    <d v="1899-12-30T06:00:00"/>
    <n v="3"/>
    <s v="mai"/>
    <n v="6"/>
  </r>
  <r>
    <x v="1"/>
    <x v="106"/>
    <d v="1899-12-30T07:00:00"/>
    <n v="0"/>
    <s v="mai"/>
    <n v="7"/>
  </r>
  <r>
    <x v="1"/>
    <x v="106"/>
    <d v="1899-12-30T08:00:00"/>
    <n v="2"/>
    <s v="mai"/>
    <n v="8"/>
  </r>
  <r>
    <x v="1"/>
    <x v="106"/>
    <d v="1899-12-30T09:00:00"/>
    <n v="10"/>
    <s v="mai"/>
    <n v="9"/>
  </r>
  <r>
    <x v="1"/>
    <x v="106"/>
    <d v="1899-12-30T10:00:00"/>
    <n v="21"/>
    <s v="mai"/>
    <n v="10"/>
  </r>
  <r>
    <x v="1"/>
    <x v="106"/>
    <d v="1899-12-30T11:00:00"/>
    <n v="39"/>
    <s v="mai"/>
    <n v="11"/>
  </r>
  <r>
    <x v="1"/>
    <x v="106"/>
    <d v="1899-12-30T12:00:00"/>
    <n v="45"/>
    <s v="mai"/>
    <n v="12"/>
  </r>
  <r>
    <x v="1"/>
    <x v="106"/>
    <d v="1899-12-30T13:00:00"/>
    <n v="37"/>
    <s v="mai"/>
    <n v="13"/>
  </r>
  <r>
    <x v="1"/>
    <x v="106"/>
    <d v="1899-12-30T14:00:00"/>
    <n v="24"/>
    <s v="mai"/>
    <n v="14"/>
  </r>
  <r>
    <x v="1"/>
    <x v="106"/>
    <d v="1899-12-30T15:00:00"/>
    <n v="29"/>
    <s v="mai"/>
    <n v="15"/>
  </r>
  <r>
    <x v="1"/>
    <x v="106"/>
    <d v="1899-12-30T16:00:00"/>
    <n v="27"/>
    <s v="mai"/>
    <n v="16"/>
  </r>
  <r>
    <x v="1"/>
    <x v="106"/>
    <d v="1899-12-30T17:00:00"/>
    <n v="31"/>
    <s v="mai"/>
    <n v="17"/>
  </r>
  <r>
    <x v="1"/>
    <x v="106"/>
    <d v="1899-12-30T18:00:00"/>
    <n v="24"/>
    <s v="mai"/>
    <n v="18"/>
  </r>
  <r>
    <x v="1"/>
    <x v="106"/>
    <d v="1899-12-30T19:00:00"/>
    <n v="21"/>
    <s v="mai"/>
    <n v="19"/>
  </r>
  <r>
    <x v="1"/>
    <x v="106"/>
    <d v="1899-12-30T20:00:00"/>
    <n v="16"/>
    <s v="mai"/>
    <n v="20"/>
  </r>
  <r>
    <x v="1"/>
    <x v="106"/>
    <d v="1899-12-30T21:00:00"/>
    <n v="13"/>
    <s v="mai"/>
    <n v="21"/>
  </r>
  <r>
    <x v="1"/>
    <x v="106"/>
    <d v="1899-12-30T22:00:00"/>
    <n v="12"/>
    <s v="mai"/>
    <n v="22"/>
  </r>
  <r>
    <x v="1"/>
    <x v="106"/>
    <d v="1899-12-30T23:00:00"/>
    <n v="6"/>
    <s v="mai"/>
    <n v="23"/>
  </r>
  <r>
    <x v="1"/>
    <x v="107"/>
    <d v="1899-12-30T00:00:00"/>
    <n v="1"/>
    <s v="mai"/>
    <n v="24"/>
  </r>
  <r>
    <x v="1"/>
    <x v="107"/>
    <d v="1899-12-30T01:00:00"/>
    <n v="3"/>
    <s v="mai"/>
    <n v="1"/>
  </r>
  <r>
    <x v="1"/>
    <x v="107"/>
    <d v="1899-12-30T02:00:00"/>
    <n v="1"/>
    <s v="mai"/>
    <n v="2"/>
  </r>
  <r>
    <x v="1"/>
    <x v="107"/>
    <d v="1899-12-30T03:00:00"/>
    <n v="0"/>
    <s v="mai"/>
    <n v="3"/>
  </r>
  <r>
    <x v="1"/>
    <x v="107"/>
    <d v="1899-12-30T04:00:00"/>
    <n v="0"/>
    <s v="mai"/>
    <n v="4"/>
  </r>
  <r>
    <x v="1"/>
    <x v="107"/>
    <d v="1899-12-30T05:00:00"/>
    <n v="0"/>
    <s v="mai"/>
    <e v="#N/A"/>
  </r>
  <r>
    <x v="1"/>
    <x v="107"/>
    <d v="1899-12-30T06:00:00"/>
    <n v="0"/>
    <s v="mai"/>
    <n v="6"/>
  </r>
  <r>
    <x v="1"/>
    <x v="107"/>
    <d v="1899-12-30T07:00:00"/>
    <n v="3"/>
    <s v="mai"/>
    <n v="7"/>
  </r>
  <r>
    <x v="1"/>
    <x v="107"/>
    <d v="1899-12-30T08:00:00"/>
    <n v="2"/>
    <s v="mai"/>
    <n v="8"/>
  </r>
  <r>
    <x v="1"/>
    <x v="107"/>
    <d v="1899-12-30T09:00:00"/>
    <n v="5"/>
    <s v="mai"/>
    <n v="9"/>
  </r>
  <r>
    <x v="1"/>
    <x v="107"/>
    <d v="1899-12-30T10:00:00"/>
    <n v="15"/>
    <s v="mai"/>
    <n v="10"/>
  </r>
  <r>
    <x v="1"/>
    <x v="107"/>
    <d v="1899-12-30T11:00:00"/>
    <n v="37"/>
    <s v="mai"/>
    <n v="11"/>
  </r>
  <r>
    <x v="1"/>
    <x v="107"/>
    <d v="1899-12-30T12:00:00"/>
    <n v="38"/>
    <s v="mai"/>
    <n v="12"/>
  </r>
  <r>
    <x v="1"/>
    <x v="107"/>
    <d v="1899-12-30T13:00:00"/>
    <n v="28"/>
    <s v="mai"/>
    <n v="13"/>
  </r>
  <r>
    <x v="1"/>
    <x v="107"/>
    <d v="1899-12-30T14:00:00"/>
    <n v="19"/>
    <s v="mai"/>
    <n v="14"/>
  </r>
  <r>
    <x v="1"/>
    <x v="107"/>
    <d v="1899-12-30T15:00:00"/>
    <n v="23"/>
    <s v="mai"/>
    <n v="15"/>
  </r>
  <r>
    <x v="1"/>
    <x v="107"/>
    <d v="1899-12-30T16:00:00"/>
    <n v="30"/>
    <s v="mai"/>
    <n v="16"/>
  </r>
  <r>
    <x v="1"/>
    <x v="107"/>
    <d v="1899-12-30T17:00:00"/>
    <n v="27"/>
    <s v="mai"/>
    <n v="17"/>
  </r>
  <r>
    <x v="1"/>
    <x v="107"/>
    <d v="1899-12-30T18:00:00"/>
    <n v="22"/>
    <s v="mai"/>
    <n v="18"/>
  </r>
  <r>
    <x v="1"/>
    <x v="107"/>
    <d v="1899-12-30T19:00:00"/>
    <n v="20"/>
    <s v="mai"/>
    <n v="19"/>
  </r>
  <r>
    <x v="1"/>
    <x v="107"/>
    <d v="1899-12-30T20:00:00"/>
    <n v="14"/>
    <s v="mai"/>
    <n v="20"/>
  </r>
  <r>
    <x v="1"/>
    <x v="107"/>
    <d v="1899-12-30T21:00:00"/>
    <n v="12"/>
    <s v="mai"/>
    <n v="21"/>
  </r>
  <r>
    <x v="1"/>
    <x v="107"/>
    <d v="1899-12-30T22:00:00"/>
    <n v="7"/>
    <s v="mai"/>
    <n v="22"/>
  </r>
  <r>
    <x v="1"/>
    <x v="107"/>
    <d v="1899-12-30T23:00:00"/>
    <n v="9"/>
    <s v="mai"/>
    <n v="23"/>
  </r>
  <r>
    <x v="1"/>
    <x v="108"/>
    <d v="1899-12-30T00:00:00"/>
    <n v="5"/>
    <s v="mai"/>
    <n v="24"/>
  </r>
  <r>
    <x v="1"/>
    <x v="108"/>
    <d v="1899-12-30T01:00:00"/>
    <n v="5"/>
    <s v="mai"/>
    <n v="1"/>
  </r>
  <r>
    <x v="1"/>
    <x v="108"/>
    <d v="1899-12-30T02:00:00"/>
    <n v="1"/>
    <s v="mai"/>
    <n v="2"/>
  </r>
  <r>
    <x v="1"/>
    <x v="108"/>
    <d v="1899-12-30T03:00:00"/>
    <n v="1"/>
    <s v="mai"/>
    <n v="3"/>
  </r>
  <r>
    <x v="1"/>
    <x v="108"/>
    <d v="1899-12-30T04:00:00"/>
    <n v="1"/>
    <s v="mai"/>
    <n v="4"/>
  </r>
  <r>
    <x v="1"/>
    <x v="108"/>
    <d v="1899-12-30T05:00:00"/>
    <n v="0"/>
    <s v="mai"/>
    <e v="#N/A"/>
  </r>
  <r>
    <x v="1"/>
    <x v="108"/>
    <d v="1899-12-30T06:00:00"/>
    <n v="0"/>
    <s v="mai"/>
    <n v="6"/>
  </r>
  <r>
    <x v="1"/>
    <x v="108"/>
    <d v="1899-12-30T07:00:00"/>
    <n v="3"/>
    <s v="mai"/>
    <n v="7"/>
  </r>
  <r>
    <x v="1"/>
    <x v="108"/>
    <d v="1899-12-30T08:00:00"/>
    <n v="5"/>
    <s v="mai"/>
    <n v="8"/>
  </r>
  <r>
    <x v="1"/>
    <x v="108"/>
    <d v="1899-12-30T09:00:00"/>
    <n v="4"/>
    <s v="mai"/>
    <n v="9"/>
  </r>
  <r>
    <x v="1"/>
    <x v="108"/>
    <d v="1899-12-30T10:00:00"/>
    <n v="16"/>
    <s v="mai"/>
    <n v="10"/>
  </r>
  <r>
    <x v="1"/>
    <x v="108"/>
    <d v="1899-12-30T11:00:00"/>
    <n v="28"/>
    <s v="mai"/>
    <n v="11"/>
  </r>
  <r>
    <x v="1"/>
    <x v="108"/>
    <d v="1899-12-30T12:00:00"/>
    <n v="31"/>
    <s v="mai"/>
    <n v="12"/>
  </r>
  <r>
    <x v="1"/>
    <x v="108"/>
    <d v="1899-12-30T13:00:00"/>
    <n v="26"/>
    <s v="mai"/>
    <n v="13"/>
  </r>
  <r>
    <x v="1"/>
    <x v="108"/>
    <d v="1899-12-30T14:00:00"/>
    <n v="21"/>
    <s v="mai"/>
    <n v="14"/>
  </r>
  <r>
    <x v="1"/>
    <x v="108"/>
    <d v="1899-12-30T15:00:00"/>
    <n v="27"/>
    <s v="mai"/>
    <n v="15"/>
  </r>
  <r>
    <x v="1"/>
    <x v="108"/>
    <d v="1899-12-30T16:00:00"/>
    <n v="26"/>
    <s v="mai"/>
    <n v="16"/>
  </r>
  <r>
    <x v="1"/>
    <x v="108"/>
    <d v="1899-12-30T17:00:00"/>
    <n v="24"/>
    <s v="mai"/>
    <n v="17"/>
  </r>
  <r>
    <x v="1"/>
    <x v="108"/>
    <d v="1899-12-30T18:00:00"/>
    <n v="20"/>
    <s v="mai"/>
    <n v="18"/>
  </r>
  <r>
    <x v="1"/>
    <x v="108"/>
    <d v="1899-12-30T19:00:00"/>
    <n v="14"/>
    <s v="mai"/>
    <n v="19"/>
  </r>
  <r>
    <x v="1"/>
    <x v="108"/>
    <d v="1899-12-30T20:00:00"/>
    <n v="16"/>
    <s v="mai"/>
    <n v="20"/>
  </r>
  <r>
    <x v="1"/>
    <x v="108"/>
    <d v="1899-12-30T21:00:00"/>
    <n v="12"/>
    <s v="mai"/>
    <n v="21"/>
  </r>
  <r>
    <x v="1"/>
    <x v="108"/>
    <d v="1899-12-30T22:00:00"/>
    <n v="7"/>
    <s v="mai"/>
    <n v="22"/>
  </r>
  <r>
    <x v="1"/>
    <x v="108"/>
    <d v="1899-12-30T23:00:00"/>
    <n v="3"/>
    <s v="mai"/>
    <n v="23"/>
  </r>
  <r>
    <x v="1"/>
    <x v="109"/>
    <d v="1899-12-30T00:00:00"/>
    <n v="4"/>
    <s v="mai"/>
    <n v="24"/>
  </r>
  <r>
    <x v="1"/>
    <x v="109"/>
    <d v="1899-12-30T01:00:00"/>
    <n v="5"/>
    <s v="mai"/>
    <n v="1"/>
  </r>
  <r>
    <x v="1"/>
    <x v="109"/>
    <d v="1899-12-30T02:00:00"/>
    <n v="2"/>
    <s v="mai"/>
    <n v="2"/>
  </r>
  <r>
    <x v="1"/>
    <x v="109"/>
    <d v="1899-12-30T03:00:00"/>
    <n v="1"/>
    <s v="mai"/>
    <n v="3"/>
  </r>
  <r>
    <x v="1"/>
    <x v="109"/>
    <d v="1899-12-30T04:00:00"/>
    <n v="0"/>
    <s v="mai"/>
    <n v="4"/>
  </r>
  <r>
    <x v="1"/>
    <x v="109"/>
    <d v="1899-12-30T05:00:00"/>
    <n v="3"/>
    <s v="mai"/>
    <e v="#N/A"/>
  </r>
  <r>
    <x v="1"/>
    <x v="109"/>
    <d v="1899-12-30T06:00:00"/>
    <n v="0"/>
    <s v="mai"/>
    <n v="6"/>
  </r>
  <r>
    <x v="1"/>
    <x v="109"/>
    <d v="1899-12-30T07:00:00"/>
    <n v="1"/>
    <s v="mai"/>
    <n v="7"/>
  </r>
  <r>
    <x v="1"/>
    <x v="109"/>
    <d v="1899-12-30T08:00:00"/>
    <n v="1"/>
    <s v="mai"/>
    <n v="8"/>
  </r>
  <r>
    <x v="1"/>
    <x v="109"/>
    <d v="1899-12-30T09:00:00"/>
    <n v="4"/>
    <s v="mai"/>
    <n v="9"/>
  </r>
  <r>
    <x v="1"/>
    <x v="109"/>
    <d v="1899-12-30T10:00:00"/>
    <n v="10"/>
    <s v="mai"/>
    <n v="10"/>
  </r>
  <r>
    <x v="1"/>
    <x v="109"/>
    <d v="1899-12-30T11:00:00"/>
    <n v="16"/>
    <s v="mai"/>
    <n v="11"/>
  </r>
  <r>
    <x v="1"/>
    <x v="109"/>
    <d v="1899-12-30T12:00:00"/>
    <n v="16"/>
    <s v="mai"/>
    <n v="12"/>
  </r>
  <r>
    <x v="1"/>
    <x v="109"/>
    <d v="1899-12-30T13:00:00"/>
    <n v="21"/>
    <s v="mai"/>
    <n v="13"/>
  </r>
  <r>
    <x v="1"/>
    <x v="109"/>
    <d v="1899-12-30T14:00:00"/>
    <n v="18"/>
    <s v="mai"/>
    <n v="14"/>
  </r>
  <r>
    <x v="1"/>
    <x v="109"/>
    <d v="1899-12-30T15:00:00"/>
    <n v="22"/>
    <s v="mai"/>
    <n v="15"/>
  </r>
  <r>
    <x v="1"/>
    <x v="109"/>
    <d v="1899-12-30T16:00:00"/>
    <n v="15"/>
    <s v="mai"/>
    <n v="16"/>
  </r>
  <r>
    <x v="1"/>
    <x v="109"/>
    <d v="1899-12-30T17:00:00"/>
    <n v="19"/>
    <s v="mai"/>
    <n v="17"/>
  </r>
  <r>
    <x v="1"/>
    <x v="109"/>
    <d v="1899-12-30T18:00:00"/>
    <n v="20"/>
    <s v="mai"/>
    <n v="18"/>
  </r>
  <r>
    <x v="1"/>
    <x v="109"/>
    <d v="1899-12-30T19:00:00"/>
    <n v="14"/>
    <s v="mai"/>
    <n v="19"/>
  </r>
  <r>
    <x v="1"/>
    <x v="109"/>
    <d v="1899-12-30T20:00:00"/>
    <n v="16"/>
    <s v="mai"/>
    <n v="20"/>
  </r>
  <r>
    <x v="1"/>
    <x v="109"/>
    <d v="1899-12-30T21:00:00"/>
    <n v="11"/>
    <s v="mai"/>
    <n v="21"/>
  </r>
  <r>
    <x v="1"/>
    <x v="109"/>
    <d v="1899-12-30T22:00:00"/>
    <n v="12"/>
    <s v="mai"/>
    <n v="22"/>
  </r>
  <r>
    <x v="1"/>
    <x v="109"/>
    <d v="1899-12-30T23:00:00"/>
    <n v="8"/>
    <s v="mai"/>
    <n v="23"/>
  </r>
  <r>
    <x v="1"/>
    <x v="110"/>
    <d v="1899-12-30T00:00:00"/>
    <n v="6"/>
    <s v="mai"/>
    <n v="24"/>
  </r>
  <r>
    <x v="1"/>
    <x v="110"/>
    <d v="1899-12-30T01:00:00"/>
    <n v="11"/>
    <s v="mai"/>
    <n v="1"/>
  </r>
  <r>
    <x v="1"/>
    <x v="110"/>
    <d v="1899-12-30T02:00:00"/>
    <n v="2"/>
    <s v="mai"/>
    <n v="2"/>
  </r>
  <r>
    <x v="1"/>
    <x v="110"/>
    <d v="1899-12-30T03:00:00"/>
    <n v="2"/>
    <s v="mai"/>
    <n v="3"/>
  </r>
  <r>
    <x v="1"/>
    <x v="110"/>
    <d v="1899-12-30T04:00:00"/>
    <n v="0"/>
    <s v="mai"/>
    <n v="4"/>
  </r>
  <r>
    <x v="1"/>
    <x v="110"/>
    <d v="1899-12-30T05:00:00"/>
    <n v="1"/>
    <s v="mai"/>
    <e v="#N/A"/>
  </r>
  <r>
    <x v="1"/>
    <x v="110"/>
    <d v="1899-12-30T06:00:00"/>
    <n v="0"/>
    <s v="mai"/>
    <n v="6"/>
  </r>
  <r>
    <x v="1"/>
    <x v="110"/>
    <d v="1899-12-30T07:00:00"/>
    <n v="0"/>
    <s v="mai"/>
    <n v="7"/>
  </r>
  <r>
    <x v="1"/>
    <x v="110"/>
    <d v="1899-12-30T08:00:00"/>
    <n v="2"/>
    <s v="mai"/>
    <n v="8"/>
  </r>
  <r>
    <x v="1"/>
    <x v="110"/>
    <d v="1899-12-30T09:00:00"/>
    <n v="7"/>
    <s v="mai"/>
    <n v="9"/>
  </r>
  <r>
    <x v="1"/>
    <x v="110"/>
    <d v="1899-12-30T10:00:00"/>
    <n v="14"/>
    <s v="mai"/>
    <n v="10"/>
  </r>
  <r>
    <x v="1"/>
    <x v="110"/>
    <d v="1899-12-30T11:00:00"/>
    <n v="23"/>
    <s v="mai"/>
    <n v="11"/>
  </r>
  <r>
    <x v="1"/>
    <x v="110"/>
    <d v="1899-12-30T12:00:00"/>
    <n v="28"/>
    <s v="mai"/>
    <n v="12"/>
  </r>
  <r>
    <x v="1"/>
    <x v="110"/>
    <d v="1899-12-30T13:00:00"/>
    <n v="27"/>
    <s v="mai"/>
    <n v="13"/>
  </r>
  <r>
    <x v="1"/>
    <x v="110"/>
    <d v="1899-12-30T14:00:00"/>
    <n v="21"/>
    <s v="mai"/>
    <n v="14"/>
  </r>
  <r>
    <x v="1"/>
    <x v="110"/>
    <d v="1899-12-30T15:00:00"/>
    <n v="24"/>
    <s v="mai"/>
    <n v="15"/>
  </r>
  <r>
    <x v="1"/>
    <x v="110"/>
    <d v="1899-12-30T16:00:00"/>
    <n v="25"/>
    <s v="mai"/>
    <n v="16"/>
  </r>
  <r>
    <x v="1"/>
    <x v="110"/>
    <d v="1899-12-30T17:00:00"/>
    <n v="25"/>
    <s v="mai"/>
    <n v="17"/>
  </r>
  <r>
    <x v="1"/>
    <x v="110"/>
    <d v="1899-12-30T18:00:00"/>
    <n v="23"/>
    <s v="mai"/>
    <n v="18"/>
  </r>
  <r>
    <x v="1"/>
    <x v="110"/>
    <d v="1899-12-30T19:00:00"/>
    <n v="23"/>
    <s v="mai"/>
    <n v="19"/>
  </r>
  <r>
    <x v="1"/>
    <x v="110"/>
    <d v="1899-12-30T20:00:00"/>
    <n v="9"/>
    <s v="mai"/>
    <n v="20"/>
  </r>
  <r>
    <x v="1"/>
    <x v="110"/>
    <d v="1899-12-30T21:00:00"/>
    <n v="15"/>
    <s v="mai"/>
    <n v="21"/>
  </r>
  <r>
    <x v="1"/>
    <x v="110"/>
    <d v="1899-12-30T22:00:00"/>
    <n v="9"/>
    <s v="mai"/>
    <n v="22"/>
  </r>
  <r>
    <x v="1"/>
    <x v="110"/>
    <d v="1899-12-30T23:00:00"/>
    <n v="9"/>
    <s v="mai"/>
    <n v="23"/>
  </r>
  <r>
    <x v="1"/>
    <x v="111"/>
    <d v="1899-12-30T00:00:00"/>
    <n v="4"/>
    <s v="mai"/>
    <n v="24"/>
  </r>
  <r>
    <x v="1"/>
    <x v="111"/>
    <d v="1899-12-30T01:00:00"/>
    <n v="3"/>
    <s v="mai"/>
    <n v="1"/>
  </r>
  <r>
    <x v="1"/>
    <x v="111"/>
    <d v="1899-12-30T02:00:00"/>
    <n v="7"/>
    <s v="mai"/>
    <n v="2"/>
  </r>
  <r>
    <x v="1"/>
    <x v="111"/>
    <d v="1899-12-30T03:00:00"/>
    <n v="2"/>
    <s v="mai"/>
    <n v="3"/>
  </r>
  <r>
    <x v="1"/>
    <x v="111"/>
    <d v="1899-12-30T04:00:00"/>
    <n v="1"/>
    <s v="mai"/>
    <n v="4"/>
  </r>
  <r>
    <x v="1"/>
    <x v="111"/>
    <d v="1899-12-30T05:00:00"/>
    <n v="2"/>
    <s v="mai"/>
    <e v="#N/A"/>
  </r>
  <r>
    <x v="1"/>
    <x v="111"/>
    <d v="1899-12-30T06:00:00"/>
    <n v="0"/>
    <s v="mai"/>
    <n v="6"/>
  </r>
  <r>
    <x v="1"/>
    <x v="111"/>
    <d v="1899-12-30T07:00:00"/>
    <n v="1"/>
    <s v="mai"/>
    <n v="7"/>
  </r>
  <r>
    <x v="1"/>
    <x v="111"/>
    <d v="1899-12-30T08:00:00"/>
    <n v="3"/>
    <s v="mai"/>
    <n v="8"/>
  </r>
  <r>
    <x v="1"/>
    <x v="111"/>
    <d v="1899-12-30T09:00:00"/>
    <n v="3"/>
    <s v="mai"/>
    <n v="9"/>
  </r>
  <r>
    <x v="1"/>
    <x v="111"/>
    <d v="1899-12-30T10:00:00"/>
    <n v="13"/>
    <s v="mai"/>
    <n v="10"/>
  </r>
  <r>
    <x v="1"/>
    <x v="111"/>
    <d v="1899-12-30T11:00:00"/>
    <n v="18"/>
    <s v="mai"/>
    <n v="11"/>
  </r>
  <r>
    <x v="1"/>
    <x v="111"/>
    <d v="1899-12-30T12:00:00"/>
    <n v="15"/>
    <s v="mai"/>
    <n v="12"/>
  </r>
  <r>
    <x v="1"/>
    <x v="111"/>
    <d v="1899-12-30T13:00:00"/>
    <n v="19"/>
    <s v="mai"/>
    <n v="13"/>
  </r>
  <r>
    <x v="1"/>
    <x v="111"/>
    <d v="1899-12-30T14:00:00"/>
    <n v="22"/>
    <s v="mai"/>
    <n v="14"/>
  </r>
  <r>
    <x v="1"/>
    <x v="111"/>
    <d v="1899-12-30T15:00:00"/>
    <n v="20"/>
    <s v="mai"/>
    <n v="15"/>
  </r>
  <r>
    <x v="1"/>
    <x v="111"/>
    <d v="1899-12-30T16:00:00"/>
    <n v="11"/>
    <s v="mai"/>
    <n v="16"/>
  </r>
  <r>
    <x v="1"/>
    <x v="111"/>
    <d v="1899-12-30T17:00:00"/>
    <n v="13"/>
    <s v="mai"/>
    <n v="17"/>
  </r>
  <r>
    <x v="1"/>
    <x v="111"/>
    <d v="1899-12-30T18:00:00"/>
    <n v="12"/>
    <s v="mai"/>
    <n v="18"/>
  </r>
  <r>
    <x v="1"/>
    <x v="111"/>
    <d v="1899-12-30T19:00:00"/>
    <n v="10"/>
    <s v="mai"/>
    <n v="19"/>
  </r>
  <r>
    <x v="1"/>
    <x v="111"/>
    <d v="1899-12-30T20:00:00"/>
    <n v="8"/>
    <s v="mai"/>
    <n v="20"/>
  </r>
  <r>
    <x v="1"/>
    <x v="111"/>
    <d v="1899-12-30T21:00:00"/>
    <n v="10"/>
    <s v="mai"/>
    <n v="21"/>
  </r>
  <r>
    <x v="1"/>
    <x v="111"/>
    <d v="1899-12-30T22:00:00"/>
    <n v="9"/>
    <s v="mai"/>
    <n v="22"/>
  </r>
  <r>
    <x v="1"/>
    <x v="111"/>
    <d v="1899-12-30T23:00:00"/>
    <n v="4"/>
    <s v="mai"/>
    <n v="23"/>
  </r>
  <r>
    <x v="1"/>
    <x v="112"/>
    <d v="1899-12-30T00:00:00"/>
    <n v="2"/>
    <s v="mai"/>
    <n v="24"/>
  </r>
  <r>
    <x v="1"/>
    <x v="112"/>
    <d v="1899-12-30T01:00:00"/>
    <n v="0"/>
    <s v="mai"/>
    <n v="1"/>
  </r>
  <r>
    <x v="1"/>
    <x v="112"/>
    <d v="1899-12-30T02:00:00"/>
    <n v="1"/>
    <s v="mai"/>
    <n v="2"/>
  </r>
  <r>
    <x v="1"/>
    <x v="112"/>
    <d v="1899-12-30T03:00:00"/>
    <n v="3"/>
    <s v="mai"/>
    <n v="3"/>
  </r>
  <r>
    <x v="1"/>
    <x v="112"/>
    <d v="1899-12-30T04:00:00"/>
    <n v="0"/>
    <s v="mai"/>
    <n v="4"/>
  </r>
  <r>
    <x v="1"/>
    <x v="112"/>
    <d v="1899-12-30T05:00:00"/>
    <n v="2"/>
    <s v="mai"/>
    <e v="#N/A"/>
  </r>
  <r>
    <x v="1"/>
    <x v="112"/>
    <d v="1899-12-30T06:00:00"/>
    <n v="4"/>
    <s v="mai"/>
    <n v="6"/>
  </r>
  <r>
    <x v="1"/>
    <x v="112"/>
    <d v="1899-12-30T07:00:00"/>
    <n v="1"/>
    <s v="mai"/>
    <n v="7"/>
  </r>
  <r>
    <x v="1"/>
    <x v="112"/>
    <d v="1899-12-30T08:00:00"/>
    <n v="3"/>
    <s v="mai"/>
    <n v="8"/>
  </r>
  <r>
    <x v="1"/>
    <x v="112"/>
    <d v="1899-12-30T09:00:00"/>
    <n v="2"/>
    <s v="mai"/>
    <n v="9"/>
  </r>
  <r>
    <x v="1"/>
    <x v="112"/>
    <d v="1899-12-30T10:00:00"/>
    <n v="8"/>
    <s v="mai"/>
    <n v="10"/>
  </r>
  <r>
    <x v="1"/>
    <x v="112"/>
    <d v="1899-12-30T11:00:00"/>
    <n v="6"/>
    <s v="mai"/>
    <n v="11"/>
  </r>
  <r>
    <x v="1"/>
    <x v="112"/>
    <d v="1899-12-30T12:00:00"/>
    <n v="11"/>
    <s v="mai"/>
    <n v="12"/>
  </r>
  <r>
    <x v="1"/>
    <x v="112"/>
    <d v="1899-12-30T13:00:00"/>
    <n v="16"/>
    <s v="mai"/>
    <n v="13"/>
  </r>
  <r>
    <x v="1"/>
    <x v="112"/>
    <d v="1899-12-30T14:00:00"/>
    <n v="11"/>
    <s v="mai"/>
    <n v="14"/>
  </r>
  <r>
    <x v="1"/>
    <x v="112"/>
    <d v="1899-12-30T15:00:00"/>
    <n v="10"/>
    <s v="mai"/>
    <n v="15"/>
  </r>
  <r>
    <x v="1"/>
    <x v="112"/>
    <d v="1899-12-30T16:00:00"/>
    <n v="12"/>
    <s v="mai"/>
    <n v="16"/>
  </r>
  <r>
    <x v="1"/>
    <x v="112"/>
    <d v="1899-12-30T17:00:00"/>
    <n v="9"/>
    <s v="mai"/>
    <n v="17"/>
  </r>
  <r>
    <x v="1"/>
    <x v="112"/>
    <d v="1899-12-30T18:00:00"/>
    <n v="10"/>
    <s v="mai"/>
    <n v="18"/>
  </r>
  <r>
    <x v="1"/>
    <x v="112"/>
    <d v="1899-12-30T19:00:00"/>
    <n v="11"/>
    <s v="mai"/>
    <n v="19"/>
  </r>
  <r>
    <x v="1"/>
    <x v="112"/>
    <d v="1899-12-30T20:00:00"/>
    <n v="15"/>
    <s v="mai"/>
    <n v="20"/>
  </r>
  <r>
    <x v="1"/>
    <x v="112"/>
    <d v="1899-12-30T21:00:00"/>
    <n v="8"/>
    <s v="mai"/>
    <n v="21"/>
  </r>
  <r>
    <x v="1"/>
    <x v="112"/>
    <d v="1899-12-30T22:00:00"/>
    <n v="9"/>
    <s v="mai"/>
    <n v="22"/>
  </r>
  <r>
    <x v="1"/>
    <x v="112"/>
    <d v="1899-12-30T23:00:00"/>
    <n v="6"/>
    <s v="mai"/>
    <n v="23"/>
  </r>
  <r>
    <x v="1"/>
    <x v="113"/>
    <d v="1899-12-30T00:00:00"/>
    <n v="2"/>
    <s v="mai"/>
    <n v="24"/>
  </r>
  <r>
    <x v="1"/>
    <x v="113"/>
    <d v="1899-12-30T01:00:00"/>
    <n v="3"/>
    <s v="mai"/>
    <n v="1"/>
  </r>
  <r>
    <x v="1"/>
    <x v="113"/>
    <d v="1899-12-30T02:00:00"/>
    <n v="0"/>
    <s v="mai"/>
    <n v="2"/>
  </r>
  <r>
    <x v="1"/>
    <x v="113"/>
    <d v="1899-12-30T03:00:00"/>
    <n v="0"/>
    <s v="mai"/>
    <n v="3"/>
  </r>
  <r>
    <x v="1"/>
    <x v="113"/>
    <d v="1899-12-30T04:00:00"/>
    <n v="1"/>
    <s v="mai"/>
    <n v="4"/>
  </r>
  <r>
    <x v="1"/>
    <x v="113"/>
    <d v="1899-12-30T05:00:00"/>
    <n v="0"/>
    <s v="mai"/>
    <e v="#N/A"/>
  </r>
  <r>
    <x v="1"/>
    <x v="113"/>
    <d v="1899-12-30T06:00:00"/>
    <n v="3"/>
    <s v="mai"/>
    <n v="6"/>
  </r>
  <r>
    <x v="1"/>
    <x v="113"/>
    <d v="1899-12-30T07:00:00"/>
    <n v="5"/>
    <s v="mai"/>
    <n v="7"/>
  </r>
  <r>
    <x v="1"/>
    <x v="113"/>
    <d v="1899-12-30T08:00:00"/>
    <n v="7"/>
    <s v="mai"/>
    <n v="8"/>
  </r>
  <r>
    <x v="1"/>
    <x v="113"/>
    <d v="1899-12-30T09:00:00"/>
    <n v="16"/>
    <s v="mai"/>
    <n v="9"/>
  </r>
  <r>
    <x v="1"/>
    <x v="113"/>
    <d v="1899-12-30T10:00:00"/>
    <n v="17"/>
    <s v="mai"/>
    <n v="10"/>
  </r>
  <r>
    <x v="1"/>
    <x v="113"/>
    <d v="1899-12-30T11:00:00"/>
    <n v="22"/>
    <s v="mai"/>
    <n v="11"/>
  </r>
  <r>
    <x v="1"/>
    <x v="113"/>
    <d v="1899-12-30T12:00:00"/>
    <n v="23"/>
    <s v="mai"/>
    <n v="12"/>
  </r>
  <r>
    <x v="1"/>
    <x v="113"/>
    <d v="1899-12-30T13:00:00"/>
    <n v="13"/>
    <s v="mai"/>
    <n v="13"/>
  </r>
  <r>
    <x v="1"/>
    <x v="113"/>
    <d v="1899-12-30T14:00:00"/>
    <n v="13"/>
    <s v="mai"/>
    <n v="14"/>
  </r>
  <r>
    <x v="1"/>
    <x v="113"/>
    <d v="1899-12-30T15:00:00"/>
    <n v="15"/>
    <s v="mai"/>
    <n v="15"/>
  </r>
  <r>
    <x v="1"/>
    <x v="113"/>
    <d v="1899-12-30T16:00:00"/>
    <n v="12"/>
    <s v="mai"/>
    <n v="16"/>
  </r>
  <r>
    <x v="1"/>
    <x v="113"/>
    <d v="1899-12-30T17:00:00"/>
    <n v="12"/>
    <s v="mai"/>
    <n v="17"/>
  </r>
  <r>
    <x v="1"/>
    <x v="113"/>
    <d v="1899-12-30T18:00:00"/>
    <n v="15"/>
    <s v="mai"/>
    <n v="18"/>
  </r>
  <r>
    <x v="1"/>
    <x v="113"/>
    <d v="1899-12-30T19:00:00"/>
    <n v="10"/>
    <s v="mai"/>
    <n v="19"/>
  </r>
  <r>
    <x v="1"/>
    <x v="113"/>
    <d v="1899-12-30T20:00:00"/>
    <n v="8"/>
    <s v="mai"/>
    <n v="20"/>
  </r>
  <r>
    <x v="1"/>
    <x v="113"/>
    <d v="1899-12-30T21:00:00"/>
    <n v="6"/>
    <s v="mai"/>
    <n v="21"/>
  </r>
  <r>
    <x v="1"/>
    <x v="113"/>
    <d v="1899-12-30T22:00:00"/>
    <n v="4"/>
    <s v="mai"/>
    <n v="22"/>
  </r>
  <r>
    <x v="1"/>
    <x v="113"/>
    <d v="1899-12-30T23:00:00"/>
    <n v="3"/>
    <s v="mai"/>
    <n v="23"/>
  </r>
  <r>
    <x v="1"/>
    <x v="114"/>
    <d v="1899-12-30T00:00:00"/>
    <n v="3"/>
    <s v="mai"/>
    <n v="24"/>
  </r>
  <r>
    <x v="1"/>
    <x v="114"/>
    <d v="1899-12-30T01:00:00"/>
    <n v="0"/>
    <s v="mai"/>
    <n v="1"/>
  </r>
  <r>
    <x v="1"/>
    <x v="114"/>
    <d v="1899-12-30T02:00:00"/>
    <n v="0"/>
    <s v="mai"/>
    <n v="2"/>
  </r>
  <r>
    <x v="1"/>
    <x v="114"/>
    <d v="1899-12-30T03:00:00"/>
    <n v="0"/>
    <s v="mai"/>
    <n v="3"/>
  </r>
  <r>
    <x v="1"/>
    <x v="114"/>
    <d v="1899-12-30T04:00:00"/>
    <n v="1"/>
    <s v="mai"/>
    <n v="4"/>
  </r>
  <r>
    <x v="1"/>
    <x v="114"/>
    <d v="1899-12-30T05:00:00"/>
    <n v="0"/>
    <s v="mai"/>
    <e v="#N/A"/>
  </r>
  <r>
    <x v="1"/>
    <x v="114"/>
    <d v="1899-12-30T06:00:00"/>
    <n v="3"/>
    <s v="mai"/>
    <n v="6"/>
  </r>
  <r>
    <x v="1"/>
    <x v="114"/>
    <d v="1899-12-30T07:00:00"/>
    <n v="8"/>
    <s v="mai"/>
    <n v="7"/>
  </r>
  <r>
    <x v="1"/>
    <x v="114"/>
    <d v="1899-12-30T08:00:00"/>
    <n v="20"/>
    <s v="mai"/>
    <n v="8"/>
  </r>
  <r>
    <x v="1"/>
    <x v="114"/>
    <d v="1899-12-30T09:00:00"/>
    <n v="33"/>
    <s v="mai"/>
    <n v="9"/>
  </r>
  <r>
    <x v="1"/>
    <x v="114"/>
    <d v="1899-12-30T10:00:00"/>
    <n v="39"/>
    <s v="mai"/>
    <n v="10"/>
  </r>
  <r>
    <x v="1"/>
    <x v="114"/>
    <d v="1899-12-30T11:00:00"/>
    <n v="35"/>
    <s v="mai"/>
    <n v="11"/>
  </r>
  <r>
    <x v="1"/>
    <x v="114"/>
    <d v="1899-12-30T12:00:00"/>
    <n v="32"/>
    <s v="mai"/>
    <n v="12"/>
  </r>
  <r>
    <x v="1"/>
    <x v="114"/>
    <d v="1899-12-30T13:00:00"/>
    <n v="23"/>
    <s v="mai"/>
    <n v="13"/>
  </r>
  <r>
    <x v="1"/>
    <x v="114"/>
    <d v="1899-12-30T14:00:00"/>
    <n v="25"/>
    <s v="mai"/>
    <n v="14"/>
  </r>
  <r>
    <x v="1"/>
    <x v="114"/>
    <d v="1899-12-30T15:00:00"/>
    <n v="31"/>
    <s v="mai"/>
    <n v="15"/>
  </r>
  <r>
    <x v="1"/>
    <x v="114"/>
    <d v="1899-12-30T16:00:00"/>
    <n v="37"/>
    <s v="mai"/>
    <n v="16"/>
  </r>
  <r>
    <x v="1"/>
    <x v="114"/>
    <d v="1899-12-30T17:00:00"/>
    <n v="34"/>
    <s v="mai"/>
    <n v="17"/>
  </r>
  <r>
    <x v="1"/>
    <x v="114"/>
    <d v="1899-12-30T18:00:00"/>
    <n v="25"/>
    <s v="mai"/>
    <n v="18"/>
  </r>
  <r>
    <x v="1"/>
    <x v="114"/>
    <d v="1899-12-30T19:00:00"/>
    <n v="12"/>
    <s v="mai"/>
    <n v="19"/>
  </r>
  <r>
    <x v="1"/>
    <x v="114"/>
    <d v="1899-12-30T20:00:00"/>
    <n v="13"/>
    <s v="mai"/>
    <n v="20"/>
  </r>
  <r>
    <x v="1"/>
    <x v="114"/>
    <d v="1899-12-30T21:00:00"/>
    <n v="9"/>
    <s v="mai"/>
    <n v="21"/>
  </r>
  <r>
    <x v="1"/>
    <x v="114"/>
    <d v="1899-12-30T22:00:00"/>
    <n v="6"/>
    <s v="mai"/>
    <n v="22"/>
  </r>
  <r>
    <x v="1"/>
    <x v="114"/>
    <d v="1899-12-30T23:00:00"/>
    <n v="7"/>
    <s v="mai"/>
    <n v="23"/>
  </r>
  <r>
    <x v="1"/>
    <x v="115"/>
    <d v="1899-12-30T00:00:00"/>
    <n v="2"/>
    <s v="mai"/>
    <n v="24"/>
  </r>
  <r>
    <x v="1"/>
    <x v="115"/>
    <d v="1899-12-30T01:00:00"/>
    <n v="3"/>
    <s v="mai"/>
    <n v="1"/>
  </r>
  <r>
    <x v="1"/>
    <x v="115"/>
    <d v="1899-12-30T02:00:00"/>
    <n v="2"/>
    <s v="mai"/>
    <n v="2"/>
  </r>
  <r>
    <x v="1"/>
    <x v="115"/>
    <d v="1899-12-30T03:00:00"/>
    <n v="2"/>
    <s v="mai"/>
    <n v="3"/>
  </r>
  <r>
    <x v="1"/>
    <x v="115"/>
    <d v="1899-12-30T04:00:00"/>
    <n v="0"/>
    <s v="mai"/>
    <n v="4"/>
  </r>
  <r>
    <x v="1"/>
    <x v="115"/>
    <d v="1899-12-30T05:00:00"/>
    <n v="0"/>
    <s v="mai"/>
    <e v="#N/A"/>
  </r>
  <r>
    <x v="1"/>
    <x v="115"/>
    <d v="1899-12-30T06:00:00"/>
    <n v="2"/>
    <s v="mai"/>
    <n v="6"/>
  </r>
  <r>
    <x v="1"/>
    <x v="115"/>
    <d v="1899-12-30T07:00:00"/>
    <n v="2"/>
    <s v="mai"/>
    <n v="7"/>
  </r>
  <r>
    <x v="1"/>
    <x v="115"/>
    <d v="1899-12-30T08:00:00"/>
    <n v="8"/>
    <s v="mai"/>
    <n v="8"/>
  </r>
  <r>
    <x v="1"/>
    <x v="115"/>
    <d v="1899-12-30T09:00:00"/>
    <n v="21"/>
    <s v="mai"/>
    <n v="9"/>
  </r>
  <r>
    <x v="1"/>
    <x v="115"/>
    <d v="1899-12-30T10:00:00"/>
    <n v="24"/>
    <s v="mai"/>
    <n v="10"/>
  </r>
  <r>
    <x v="1"/>
    <x v="115"/>
    <d v="1899-12-30T11:00:00"/>
    <n v="24"/>
    <s v="mai"/>
    <n v="11"/>
  </r>
  <r>
    <x v="1"/>
    <x v="115"/>
    <d v="1899-12-30T12:00:00"/>
    <n v="25"/>
    <s v="mai"/>
    <n v="12"/>
  </r>
  <r>
    <x v="1"/>
    <x v="115"/>
    <d v="1899-12-30T13:00:00"/>
    <n v="18"/>
    <s v="mai"/>
    <n v="13"/>
  </r>
  <r>
    <x v="1"/>
    <x v="115"/>
    <d v="1899-12-30T14:00:00"/>
    <n v="26"/>
    <s v="mai"/>
    <n v="14"/>
  </r>
  <r>
    <x v="1"/>
    <x v="115"/>
    <d v="1899-12-30T15:00:00"/>
    <n v="27"/>
    <s v="mai"/>
    <n v="15"/>
  </r>
  <r>
    <x v="1"/>
    <x v="115"/>
    <d v="1899-12-30T16:00:00"/>
    <n v="26"/>
    <s v="mai"/>
    <n v="16"/>
  </r>
  <r>
    <x v="1"/>
    <x v="115"/>
    <d v="1899-12-30T17:00:00"/>
    <n v="22"/>
    <s v="mai"/>
    <n v="17"/>
  </r>
  <r>
    <x v="1"/>
    <x v="115"/>
    <d v="1899-12-30T18:00:00"/>
    <n v="17"/>
    <s v="mai"/>
    <n v="18"/>
  </r>
  <r>
    <x v="1"/>
    <x v="115"/>
    <d v="1899-12-30T19:00:00"/>
    <n v="18"/>
    <s v="mai"/>
    <n v="19"/>
  </r>
  <r>
    <x v="1"/>
    <x v="115"/>
    <d v="1899-12-30T20:00:00"/>
    <n v="9"/>
    <s v="mai"/>
    <n v="20"/>
  </r>
  <r>
    <x v="1"/>
    <x v="115"/>
    <d v="1899-12-30T21:00:00"/>
    <n v="4"/>
    <s v="mai"/>
    <n v="21"/>
  </r>
  <r>
    <x v="1"/>
    <x v="115"/>
    <d v="1899-12-30T22:00:00"/>
    <n v="5"/>
    <s v="mai"/>
    <n v="22"/>
  </r>
  <r>
    <x v="1"/>
    <x v="115"/>
    <d v="1899-12-30T23:00:00"/>
    <n v="6"/>
    <s v="mai"/>
    <n v="23"/>
  </r>
  <r>
    <x v="1"/>
    <x v="116"/>
    <d v="1899-12-30T00:00:00"/>
    <n v="3"/>
    <s v="mai"/>
    <n v="24"/>
  </r>
  <r>
    <x v="1"/>
    <x v="116"/>
    <d v="1899-12-30T01:00:00"/>
    <n v="1"/>
    <s v="mai"/>
    <n v="1"/>
  </r>
  <r>
    <x v="1"/>
    <x v="116"/>
    <d v="1899-12-30T02:00:00"/>
    <n v="2"/>
    <s v="mai"/>
    <n v="2"/>
  </r>
  <r>
    <x v="1"/>
    <x v="116"/>
    <d v="1899-12-30T03:00:00"/>
    <n v="0"/>
    <s v="mai"/>
    <n v="3"/>
  </r>
  <r>
    <x v="1"/>
    <x v="116"/>
    <d v="1899-12-30T04:00:00"/>
    <n v="1"/>
    <s v="mai"/>
    <n v="4"/>
  </r>
  <r>
    <x v="1"/>
    <x v="116"/>
    <d v="1899-12-30T05:00:00"/>
    <n v="1"/>
    <s v="mai"/>
    <e v="#N/A"/>
  </r>
  <r>
    <x v="1"/>
    <x v="116"/>
    <d v="1899-12-30T06:00:00"/>
    <n v="2"/>
    <s v="mai"/>
    <n v="6"/>
  </r>
  <r>
    <x v="1"/>
    <x v="116"/>
    <d v="1899-12-30T07:00:00"/>
    <n v="4"/>
    <s v="mai"/>
    <n v="7"/>
  </r>
  <r>
    <x v="1"/>
    <x v="116"/>
    <d v="1899-12-30T08:00:00"/>
    <n v="4"/>
    <s v="mai"/>
    <n v="8"/>
  </r>
  <r>
    <x v="1"/>
    <x v="116"/>
    <d v="1899-12-30T09:00:00"/>
    <n v="21"/>
    <s v="mai"/>
    <n v="9"/>
  </r>
  <r>
    <x v="1"/>
    <x v="116"/>
    <d v="1899-12-30T10:00:00"/>
    <n v="25"/>
    <s v="mai"/>
    <n v="10"/>
  </r>
  <r>
    <x v="1"/>
    <x v="116"/>
    <d v="1899-12-30T11:00:00"/>
    <n v="22"/>
    <s v="mai"/>
    <n v="11"/>
  </r>
  <r>
    <x v="1"/>
    <x v="116"/>
    <d v="1899-12-30T12:00:00"/>
    <n v="21"/>
    <s v="mai"/>
    <n v="12"/>
  </r>
  <r>
    <x v="1"/>
    <x v="116"/>
    <d v="1899-12-30T13:00:00"/>
    <n v="26"/>
    <s v="mai"/>
    <n v="13"/>
  </r>
  <r>
    <x v="1"/>
    <x v="116"/>
    <d v="1899-12-30T14:00:00"/>
    <n v="25"/>
    <s v="mai"/>
    <n v="14"/>
  </r>
  <r>
    <x v="1"/>
    <x v="116"/>
    <d v="1899-12-30T15:00:00"/>
    <n v="16"/>
    <s v="mai"/>
    <n v="15"/>
  </r>
  <r>
    <x v="1"/>
    <x v="116"/>
    <d v="1899-12-30T16:00:00"/>
    <n v="19"/>
    <s v="mai"/>
    <n v="16"/>
  </r>
  <r>
    <x v="1"/>
    <x v="116"/>
    <d v="1899-12-30T17:00:00"/>
    <n v="18"/>
    <s v="mai"/>
    <n v="17"/>
  </r>
  <r>
    <x v="1"/>
    <x v="116"/>
    <d v="1899-12-30T18:00:00"/>
    <n v="17"/>
    <s v="mai"/>
    <n v="18"/>
  </r>
  <r>
    <x v="1"/>
    <x v="116"/>
    <d v="1899-12-30T19:00:00"/>
    <n v="15"/>
    <s v="mai"/>
    <n v="19"/>
  </r>
  <r>
    <x v="1"/>
    <x v="116"/>
    <d v="1899-12-30T20:00:00"/>
    <n v="14"/>
    <s v="mai"/>
    <n v="20"/>
  </r>
  <r>
    <x v="1"/>
    <x v="116"/>
    <d v="1899-12-30T21:00:00"/>
    <n v="12"/>
    <s v="mai"/>
    <n v="21"/>
  </r>
  <r>
    <x v="1"/>
    <x v="116"/>
    <d v="1899-12-30T22:00:00"/>
    <n v="9"/>
    <s v="mai"/>
    <n v="22"/>
  </r>
  <r>
    <x v="1"/>
    <x v="116"/>
    <d v="1899-12-30T23:00:00"/>
    <n v="8"/>
    <s v="mai"/>
    <n v="23"/>
  </r>
  <r>
    <x v="1"/>
    <x v="117"/>
    <d v="1899-12-30T00:00:00"/>
    <n v="4"/>
    <s v="mai"/>
    <n v="24"/>
  </r>
  <r>
    <x v="1"/>
    <x v="117"/>
    <d v="1899-12-30T01:00:00"/>
    <n v="8"/>
    <s v="mai"/>
    <n v="1"/>
  </r>
  <r>
    <x v="1"/>
    <x v="117"/>
    <d v="1899-12-30T02:00:00"/>
    <n v="2"/>
    <s v="mai"/>
    <n v="2"/>
  </r>
  <r>
    <x v="1"/>
    <x v="117"/>
    <d v="1899-12-30T03:00:00"/>
    <n v="1"/>
    <s v="mai"/>
    <n v="3"/>
  </r>
  <r>
    <x v="1"/>
    <x v="117"/>
    <d v="1899-12-30T04:00:00"/>
    <n v="3"/>
    <s v="mai"/>
    <n v="4"/>
  </r>
  <r>
    <x v="1"/>
    <x v="117"/>
    <d v="1899-12-30T05:00:00"/>
    <n v="1"/>
    <s v="mai"/>
    <e v="#N/A"/>
  </r>
  <r>
    <x v="1"/>
    <x v="117"/>
    <d v="1899-12-30T06:00:00"/>
    <n v="1"/>
    <s v="mai"/>
    <n v="6"/>
  </r>
  <r>
    <x v="1"/>
    <x v="117"/>
    <d v="1899-12-30T07:00:00"/>
    <n v="5"/>
    <s v="mai"/>
    <n v="7"/>
  </r>
  <r>
    <x v="1"/>
    <x v="117"/>
    <d v="1899-12-30T08:00:00"/>
    <n v="9"/>
    <s v="mai"/>
    <n v="8"/>
  </r>
  <r>
    <x v="1"/>
    <x v="117"/>
    <d v="1899-12-30T09:00:00"/>
    <n v="19"/>
    <s v="mai"/>
    <n v="9"/>
  </r>
  <r>
    <x v="1"/>
    <x v="117"/>
    <d v="1899-12-30T10:00:00"/>
    <n v="16"/>
    <s v="mai"/>
    <n v="10"/>
  </r>
  <r>
    <x v="1"/>
    <x v="117"/>
    <d v="1899-12-30T11:00:00"/>
    <n v="26"/>
    <s v="mai"/>
    <n v="11"/>
  </r>
  <r>
    <x v="1"/>
    <x v="117"/>
    <d v="1899-12-30T12:00:00"/>
    <n v="18"/>
    <s v="mai"/>
    <n v="12"/>
  </r>
  <r>
    <x v="1"/>
    <x v="117"/>
    <d v="1899-12-30T13:00:00"/>
    <n v="23"/>
    <s v="mai"/>
    <n v="13"/>
  </r>
  <r>
    <x v="1"/>
    <x v="117"/>
    <d v="1899-12-30T14:00:00"/>
    <n v="28"/>
    <s v="mai"/>
    <n v="14"/>
  </r>
  <r>
    <x v="1"/>
    <x v="117"/>
    <d v="1899-12-30T15:00:00"/>
    <n v="22"/>
    <s v="mai"/>
    <n v="15"/>
  </r>
  <r>
    <x v="1"/>
    <x v="117"/>
    <d v="1899-12-30T16:00:00"/>
    <n v="26"/>
    <s v="mai"/>
    <n v="16"/>
  </r>
  <r>
    <x v="1"/>
    <x v="117"/>
    <d v="1899-12-30T17:00:00"/>
    <n v="18"/>
    <s v="mai"/>
    <n v="17"/>
  </r>
  <r>
    <x v="1"/>
    <x v="117"/>
    <d v="1899-12-30T18:00:00"/>
    <n v="14"/>
    <s v="mai"/>
    <n v="18"/>
  </r>
  <r>
    <x v="1"/>
    <x v="117"/>
    <d v="1899-12-30T19:00:00"/>
    <n v="19"/>
    <s v="mai"/>
    <n v="19"/>
  </r>
  <r>
    <x v="1"/>
    <x v="117"/>
    <d v="1899-12-30T20:00:00"/>
    <n v="11"/>
    <s v="mai"/>
    <n v="20"/>
  </r>
  <r>
    <x v="1"/>
    <x v="117"/>
    <d v="1899-12-30T21:00:00"/>
    <n v="9"/>
    <s v="mai"/>
    <n v="21"/>
  </r>
  <r>
    <x v="1"/>
    <x v="117"/>
    <d v="1899-12-30T22:00:00"/>
    <n v="9"/>
    <s v="mai"/>
    <n v="22"/>
  </r>
  <r>
    <x v="1"/>
    <x v="117"/>
    <d v="1899-12-30T23:00:00"/>
    <n v="12"/>
    <s v="mai"/>
    <n v="23"/>
  </r>
  <r>
    <x v="1"/>
    <x v="118"/>
    <d v="1899-12-30T00:00:00"/>
    <n v="8"/>
    <s v="mai"/>
    <n v="24"/>
  </r>
  <r>
    <x v="1"/>
    <x v="118"/>
    <d v="1899-12-30T01:00:00"/>
    <n v="4"/>
    <s v="mai"/>
    <n v="1"/>
  </r>
  <r>
    <x v="1"/>
    <x v="118"/>
    <d v="1899-12-30T02:00:00"/>
    <n v="5"/>
    <s v="mai"/>
    <n v="2"/>
  </r>
  <r>
    <x v="1"/>
    <x v="118"/>
    <d v="1899-12-30T03:00:00"/>
    <n v="2"/>
    <s v="mai"/>
    <n v="3"/>
  </r>
  <r>
    <x v="1"/>
    <x v="118"/>
    <d v="1899-12-30T04:00:00"/>
    <n v="1"/>
    <s v="mai"/>
    <n v="4"/>
  </r>
  <r>
    <x v="1"/>
    <x v="118"/>
    <d v="1899-12-30T05:00:00"/>
    <n v="0"/>
    <s v="mai"/>
    <e v="#N/A"/>
  </r>
  <r>
    <x v="1"/>
    <x v="118"/>
    <d v="1899-12-30T06:00:00"/>
    <n v="0"/>
    <s v="mai"/>
    <n v="6"/>
  </r>
  <r>
    <x v="1"/>
    <x v="118"/>
    <d v="1899-12-30T07:00:00"/>
    <n v="6"/>
    <s v="mai"/>
    <n v="7"/>
  </r>
  <r>
    <x v="1"/>
    <x v="118"/>
    <d v="1899-12-30T08:00:00"/>
    <n v="9"/>
    <s v="mai"/>
    <n v="8"/>
  </r>
  <r>
    <x v="1"/>
    <x v="118"/>
    <d v="1899-12-30T09:00:00"/>
    <n v="14"/>
    <s v="mai"/>
    <n v="9"/>
  </r>
  <r>
    <x v="1"/>
    <x v="118"/>
    <d v="1899-12-30T10:00:00"/>
    <n v="19"/>
    <s v="mai"/>
    <n v="10"/>
  </r>
  <r>
    <x v="1"/>
    <x v="118"/>
    <d v="1899-12-30T11:00:00"/>
    <n v="20"/>
    <s v="mai"/>
    <n v="11"/>
  </r>
  <r>
    <x v="1"/>
    <x v="118"/>
    <d v="1899-12-30T12:00:00"/>
    <n v="15"/>
    <s v="mai"/>
    <n v="12"/>
  </r>
  <r>
    <x v="1"/>
    <x v="118"/>
    <d v="1899-12-30T13:00:00"/>
    <n v="12"/>
    <s v="mai"/>
    <n v="13"/>
  </r>
  <r>
    <x v="1"/>
    <x v="118"/>
    <d v="1899-12-30T14:00:00"/>
    <n v="21"/>
    <s v="mai"/>
    <n v="14"/>
  </r>
  <r>
    <x v="1"/>
    <x v="118"/>
    <d v="1899-12-30T15:00:00"/>
    <n v="10"/>
    <s v="mai"/>
    <n v="15"/>
  </r>
  <r>
    <x v="1"/>
    <x v="118"/>
    <d v="1899-12-30T16:00:00"/>
    <n v="18"/>
    <s v="mai"/>
    <n v="16"/>
  </r>
  <r>
    <x v="1"/>
    <x v="118"/>
    <d v="1899-12-30T17:00:00"/>
    <n v="10"/>
    <s v="mai"/>
    <n v="17"/>
  </r>
  <r>
    <x v="1"/>
    <x v="118"/>
    <d v="1899-12-30T18:00:00"/>
    <n v="13"/>
    <s v="mai"/>
    <n v="18"/>
  </r>
  <r>
    <x v="1"/>
    <x v="118"/>
    <d v="1899-12-30T19:00:00"/>
    <n v="6"/>
    <s v="mai"/>
    <n v="19"/>
  </r>
  <r>
    <x v="1"/>
    <x v="118"/>
    <d v="1899-12-30T20:00:00"/>
    <n v="5"/>
    <s v="mai"/>
    <n v="20"/>
  </r>
  <r>
    <x v="1"/>
    <x v="118"/>
    <d v="1899-12-30T21:00:00"/>
    <n v="5"/>
    <s v="mai"/>
    <n v="21"/>
  </r>
  <r>
    <x v="1"/>
    <x v="118"/>
    <d v="1899-12-30T22:00:00"/>
    <n v="5"/>
    <s v="mai"/>
    <n v="22"/>
  </r>
  <r>
    <x v="1"/>
    <x v="118"/>
    <d v="1899-12-30T23:00:00"/>
    <n v="2"/>
    <s v="mai"/>
    <n v="23"/>
  </r>
  <r>
    <x v="1"/>
    <x v="119"/>
    <d v="1899-12-30T00:00:00"/>
    <n v="2"/>
    <s v="mai"/>
    <n v="24"/>
  </r>
  <r>
    <x v="1"/>
    <x v="119"/>
    <d v="1899-12-30T01:00:00"/>
    <n v="3"/>
    <s v="mai"/>
    <n v="1"/>
  </r>
  <r>
    <x v="1"/>
    <x v="119"/>
    <d v="1899-12-30T02:00:00"/>
    <n v="1"/>
    <s v="mai"/>
    <n v="2"/>
  </r>
  <r>
    <x v="1"/>
    <x v="119"/>
    <d v="1899-12-30T03:00:00"/>
    <n v="4"/>
    <s v="mai"/>
    <n v="3"/>
  </r>
  <r>
    <x v="1"/>
    <x v="119"/>
    <d v="1899-12-30T04:00:00"/>
    <n v="1"/>
    <s v="mai"/>
    <n v="4"/>
  </r>
  <r>
    <x v="1"/>
    <x v="119"/>
    <d v="1899-12-30T05:00:00"/>
    <n v="0"/>
    <s v="mai"/>
    <e v="#N/A"/>
  </r>
  <r>
    <x v="1"/>
    <x v="119"/>
    <d v="1899-12-30T06:00:00"/>
    <n v="4"/>
    <s v="mai"/>
    <n v="6"/>
  </r>
  <r>
    <x v="1"/>
    <x v="119"/>
    <d v="1899-12-30T07:00:00"/>
    <n v="1"/>
    <s v="mai"/>
    <n v="7"/>
  </r>
  <r>
    <x v="1"/>
    <x v="119"/>
    <d v="1899-12-30T08:00:00"/>
    <n v="6"/>
    <s v="mai"/>
    <n v="8"/>
  </r>
  <r>
    <x v="1"/>
    <x v="119"/>
    <d v="1899-12-30T09:00:00"/>
    <n v="5"/>
    <s v="mai"/>
    <n v="9"/>
  </r>
  <r>
    <x v="1"/>
    <x v="119"/>
    <d v="1899-12-30T10:00:00"/>
    <n v="12"/>
    <s v="mai"/>
    <n v="10"/>
  </r>
  <r>
    <x v="1"/>
    <x v="119"/>
    <d v="1899-12-30T11:00:00"/>
    <n v="10"/>
    <s v="mai"/>
    <n v="11"/>
  </r>
  <r>
    <x v="1"/>
    <x v="119"/>
    <d v="1899-12-30T12:00:00"/>
    <n v="14"/>
    <s v="mai"/>
    <n v="12"/>
  </r>
  <r>
    <x v="1"/>
    <x v="119"/>
    <d v="1899-12-30T13:00:00"/>
    <n v="16"/>
    <s v="mai"/>
    <n v="13"/>
  </r>
  <r>
    <x v="1"/>
    <x v="119"/>
    <d v="1899-12-30T14:00:00"/>
    <n v="12"/>
    <s v="mai"/>
    <n v="14"/>
  </r>
  <r>
    <x v="1"/>
    <x v="119"/>
    <d v="1899-12-30T15:00:00"/>
    <n v="11"/>
    <s v="mai"/>
    <n v="15"/>
  </r>
  <r>
    <x v="1"/>
    <x v="119"/>
    <d v="1899-12-30T16:00:00"/>
    <n v="10"/>
    <s v="mai"/>
    <n v="16"/>
  </r>
  <r>
    <x v="1"/>
    <x v="119"/>
    <d v="1899-12-30T17:00:00"/>
    <n v="14"/>
    <s v="mai"/>
    <n v="17"/>
  </r>
  <r>
    <x v="1"/>
    <x v="119"/>
    <d v="1899-12-30T18:00:00"/>
    <n v="8"/>
    <s v="mai"/>
    <n v="18"/>
  </r>
  <r>
    <x v="1"/>
    <x v="119"/>
    <d v="1899-12-30T19:00:00"/>
    <n v="13"/>
    <s v="mai"/>
    <n v="19"/>
  </r>
  <r>
    <x v="1"/>
    <x v="119"/>
    <d v="1899-12-30T20:00:00"/>
    <n v="11"/>
    <s v="mai"/>
    <n v="20"/>
  </r>
  <r>
    <x v="1"/>
    <x v="119"/>
    <d v="1899-12-30T21:00:00"/>
    <n v="10"/>
    <s v="mai"/>
    <n v="21"/>
  </r>
  <r>
    <x v="1"/>
    <x v="119"/>
    <d v="1899-12-30T22:00:00"/>
    <n v="12"/>
    <s v="mai"/>
    <n v="22"/>
  </r>
  <r>
    <x v="1"/>
    <x v="119"/>
    <d v="1899-12-30T23:00:00"/>
    <n v="10"/>
    <s v="mai"/>
    <n v="23"/>
  </r>
  <r>
    <x v="0"/>
    <x v="120"/>
    <d v="1899-12-30T00:00:00"/>
    <n v="4"/>
    <s v="juin"/>
    <n v="24"/>
  </r>
  <r>
    <x v="0"/>
    <x v="120"/>
    <d v="1899-12-30T01:00:00"/>
    <n v="0"/>
    <s v="juin"/>
    <n v="1"/>
  </r>
  <r>
    <x v="0"/>
    <x v="120"/>
    <d v="1899-12-30T02:00:00"/>
    <n v="0"/>
    <s v="juin"/>
    <n v="2"/>
  </r>
  <r>
    <x v="0"/>
    <x v="120"/>
    <d v="1899-12-30T03:00:00"/>
    <n v="1"/>
    <s v="juin"/>
    <n v="3"/>
  </r>
  <r>
    <x v="0"/>
    <x v="120"/>
    <d v="1899-12-30T04:00:00"/>
    <n v="0"/>
    <s v="juin"/>
    <n v="4"/>
  </r>
  <r>
    <x v="0"/>
    <x v="120"/>
    <d v="1899-12-30T05:00:00"/>
    <n v="1"/>
    <s v="juin"/>
    <e v="#N/A"/>
  </r>
  <r>
    <x v="0"/>
    <x v="120"/>
    <d v="1899-12-30T06:00:00"/>
    <n v="7"/>
    <s v="juin"/>
    <n v="6"/>
  </r>
  <r>
    <x v="0"/>
    <x v="120"/>
    <d v="1899-12-30T07:00:00"/>
    <n v="22"/>
    <s v="juin"/>
    <n v="7"/>
  </r>
  <r>
    <x v="0"/>
    <x v="120"/>
    <d v="1899-12-30T08:00:00"/>
    <n v="67"/>
    <s v="juin"/>
    <n v="8"/>
  </r>
  <r>
    <x v="0"/>
    <x v="120"/>
    <d v="1899-12-30T09:00:00"/>
    <n v="78"/>
    <s v="juin"/>
    <n v="9"/>
  </r>
  <r>
    <x v="0"/>
    <x v="120"/>
    <d v="1899-12-30T10:00:00"/>
    <n v="82"/>
    <s v="juin"/>
    <n v="10"/>
  </r>
  <r>
    <x v="0"/>
    <x v="120"/>
    <d v="1899-12-30T11:00:00"/>
    <n v="68"/>
    <s v="juin"/>
    <n v="11"/>
  </r>
  <r>
    <x v="0"/>
    <x v="120"/>
    <d v="1899-12-30T12:00:00"/>
    <n v="59"/>
    <s v="juin"/>
    <n v="12"/>
  </r>
  <r>
    <x v="0"/>
    <x v="120"/>
    <d v="1899-12-30T13:00:00"/>
    <n v="67"/>
    <s v="juin"/>
    <n v="13"/>
  </r>
  <r>
    <x v="0"/>
    <x v="120"/>
    <d v="1899-12-30T14:00:00"/>
    <n v="71"/>
    <s v="juin"/>
    <n v="14"/>
  </r>
  <r>
    <x v="0"/>
    <x v="120"/>
    <d v="1899-12-30T15:00:00"/>
    <n v="53"/>
    <s v="juin"/>
    <n v="15"/>
  </r>
  <r>
    <x v="0"/>
    <x v="120"/>
    <d v="1899-12-30T16:00:00"/>
    <n v="63"/>
    <s v="juin"/>
    <n v="16"/>
  </r>
  <r>
    <x v="0"/>
    <x v="120"/>
    <d v="1899-12-30T17:00:00"/>
    <n v="43"/>
    <s v="juin"/>
    <n v="17"/>
  </r>
  <r>
    <x v="0"/>
    <x v="120"/>
    <d v="1899-12-30T18:00:00"/>
    <n v="24"/>
    <s v="juin"/>
    <n v="18"/>
  </r>
  <r>
    <x v="0"/>
    <x v="120"/>
    <d v="1899-12-30T19:00:00"/>
    <n v="14"/>
    <s v="juin"/>
    <n v="19"/>
  </r>
  <r>
    <x v="0"/>
    <x v="120"/>
    <d v="1899-12-30T20:00:00"/>
    <n v="10"/>
    <s v="juin"/>
    <n v="20"/>
  </r>
  <r>
    <x v="0"/>
    <x v="120"/>
    <d v="1899-12-30T21:00:00"/>
    <n v="6"/>
    <s v="juin"/>
    <n v="21"/>
  </r>
  <r>
    <x v="0"/>
    <x v="120"/>
    <d v="1899-12-30T22:00:00"/>
    <n v="6"/>
    <s v="juin"/>
    <n v="22"/>
  </r>
  <r>
    <x v="0"/>
    <x v="120"/>
    <d v="1899-12-30T23:00:00"/>
    <n v="7"/>
    <s v="juin"/>
    <n v="23"/>
  </r>
  <r>
    <x v="0"/>
    <x v="121"/>
    <d v="1899-12-30T00:00:00"/>
    <n v="3"/>
    <s v="juin"/>
    <n v="24"/>
  </r>
  <r>
    <x v="0"/>
    <x v="121"/>
    <d v="1899-12-30T01:00:00"/>
    <n v="1"/>
    <s v="juin"/>
    <n v="1"/>
  </r>
  <r>
    <x v="0"/>
    <x v="121"/>
    <d v="1899-12-30T02:00:00"/>
    <n v="1"/>
    <s v="juin"/>
    <n v="2"/>
  </r>
  <r>
    <x v="0"/>
    <x v="121"/>
    <d v="1899-12-30T03:00:00"/>
    <n v="0"/>
    <s v="juin"/>
    <n v="3"/>
  </r>
  <r>
    <x v="0"/>
    <x v="121"/>
    <d v="1899-12-30T04:00:00"/>
    <n v="0"/>
    <s v="juin"/>
    <n v="4"/>
  </r>
  <r>
    <x v="0"/>
    <x v="121"/>
    <d v="1899-12-30T05:00:00"/>
    <n v="2"/>
    <s v="juin"/>
    <e v="#N/A"/>
  </r>
  <r>
    <x v="0"/>
    <x v="121"/>
    <d v="1899-12-30T06:00:00"/>
    <n v="5"/>
    <s v="juin"/>
    <n v="6"/>
  </r>
  <r>
    <x v="0"/>
    <x v="121"/>
    <d v="1899-12-30T07:00:00"/>
    <n v="13"/>
    <s v="juin"/>
    <n v="7"/>
  </r>
  <r>
    <x v="0"/>
    <x v="121"/>
    <d v="1899-12-30T08:00:00"/>
    <n v="44"/>
    <s v="juin"/>
    <n v="8"/>
  </r>
  <r>
    <x v="0"/>
    <x v="121"/>
    <d v="1899-12-30T09:00:00"/>
    <n v="51"/>
    <s v="juin"/>
    <n v="9"/>
  </r>
  <r>
    <x v="0"/>
    <x v="121"/>
    <d v="1899-12-30T10:00:00"/>
    <n v="63"/>
    <s v="juin"/>
    <n v="10"/>
  </r>
  <r>
    <x v="0"/>
    <x v="121"/>
    <d v="1899-12-30T11:00:00"/>
    <n v="55"/>
    <s v="juin"/>
    <n v="11"/>
  </r>
  <r>
    <x v="0"/>
    <x v="121"/>
    <d v="1899-12-30T12:00:00"/>
    <n v="62"/>
    <s v="juin"/>
    <n v="12"/>
  </r>
  <r>
    <x v="0"/>
    <x v="121"/>
    <d v="1899-12-30T13:00:00"/>
    <n v="62"/>
    <s v="juin"/>
    <n v="13"/>
  </r>
  <r>
    <x v="0"/>
    <x v="121"/>
    <d v="1899-12-30T14:00:00"/>
    <n v="52"/>
    <s v="juin"/>
    <n v="14"/>
  </r>
  <r>
    <x v="0"/>
    <x v="121"/>
    <d v="1899-12-30T15:00:00"/>
    <n v="54"/>
    <s v="juin"/>
    <n v="15"/>
  </r>
  <r>
    <x v="0"/>
    <x v="121"/>
    <d v="1899-12-30T16:00:00"/>
    <n v="52"/>
    <s v="juin"/>
    <n v="16"/>
  </r>
  <r>
    <x v="0"/>
    <x v="121"/>
    <d v="1899-12-30T17:00:00"/>
    <n v="45"/>
    <s v="juin"/>
    <n v="17"/>
  </r>
  <r>
    <x v="0"/>
    <x v="121"/>
    <d v="1899-12-30T18:00:00"/>
    <n v="30"/>
    <s v="juin"/>
    <n v="18"/>
  </r>
  <r>
    <x v="0"/>
    <x v="121"/>
    <d v="1899-12-30T19:00:00"/>
    <n v="22"/>
    <s v="juin"/>
    <n v="19"/>
  </r>
  <r>
    <x v="0"/>
    <x v="121"/>
    <d v="1899-12-30T20:00:00"/>
    <n v="11"/>
    <s v="juin"/>
    <n v="20"/>
  </r>
  <r>
    <x v="0"/>
    <x v="121"/>
    <d v="1899-12-30T21:00:00"/>
    <n v="7"/>
    <s v="juin"/>
    <n v="21"/>
  </r>
  <r>
    <x v="0"/>
    <x v="121"/>
    <d v="1899-12-30T22:00:00"/>
    <n v="6"/>
    <s v="juin"/>
    <n v="22"/>
  </r>
  <r>
    <x v="0"/>
    <x v="121"/>
    <d v="1899-12-30T23:00:00"/>
    <n v="6"/>
    <s v="juin"/>
    <n v="23"/>
  </r>
  <r>
    <x v="0"/>
    <x v="122"/>
    <d v="1899-12-30T00:00:00"/>
    <n v="0"/>
    <s v="juin"/>
    <n v="24"/>
  </r>
  <r>
    <x v="0"/>
    <x v="122"/>
    <d v="1899-12-30T01:00:00"/>
    <n v="0"/>
    <s v="juin"/>
    <n v="1"/>
  </r>
  <r>
    <x v="0"/>
    <x v="122"/>
    <d v="1899-12-30T02:00:00"/>
    <n v="0"/>
    <s v="juin"/>
    <n v="2"/>
  </r>
  <r>
    <x v="0"/>
    <x v="122"/>
    <d v="1899-12-30T03:00:00"/>
    <n v="0"/>
    <s v="juin"/>
    <n v="3"/>
  </r>
  <r>
    <x v="0"/>
    <x v="122"/>
    <d v="1899-12-30T04:00:00"/>
    <n v="0"/>
    <s v="juin"/>
    <n v="4"/>
  </r>
  <r>
    <x v="0"/>
    <x v="122"/>
    <d v="1899-12-30T05:00:00"/>
    <n v="0"/>
    <s v="juin"/>
    <e v="#N/A"/>
  </r>
  <r>
    <x v="0"/>
    <x v="122"/>
    <d v="1899-12-30T06:00:00"/>
    <n v="5"/>
    <s v="juin"/>
    <n v="6"/>
  </r>
  <r>
    <x v="0"/>
    <x v="122"/>
    <d v="1899-12-30T07:00:00"/>
    <n v="13"/>
    <s v="juin"/>
    <n v="7"/>
  </r>
  <r>
    <x v="0"/>
    <x v="122"/>
    <d v="1899-12-30T08:00:00"/>
    <n v="42"/>
    <s v="juin"/>
    <n v="8"/>
  </r>
  <r>
    <x v="0"/>
    <x v="122"/>
    <d v="1899-12-30T09:00:00"/>
    <n v="62"/>
    <s v="juin"/>
    <n v="9"/>
  </r>
  <r>
    <x v="0"/>
    <x v="122"/>
    <d v="1899-12-30T10:00:00"/>
    <n v="55"/>
    <s v="juin"/>
    <n v="10"/>
  </r>
  <r>
    <x v="0"/>
    <x v="122"/>
    <d v="1899-12-30T11:00:00"/>
    <n v="53"/>
    <s v="juin"/>
    <n v="11"/>
  </r>
  <r>
    <x v="0"/>
    <x v="122"/>
    <d v="1899-12-30T12:00:00"/>
    <n v="56"/>
    <s v="juin"/>
    <n v="12"/>
  </r>
  <r>
    <x v="0"/>
    <x v="122"/>
    <d v="1899-12-30T13:00:00"/>
    <n v="55"/>
    <s v="juin"/>
    <n v="13"/>
  </r>
  <r>
    <x v="0"/>
    <x v="122"/>
    <d v="1899-12-30T14:00:00"/>
    <n v="52"/>
    <s v="juin"/>
    <n v="14"/>
  </r>
  <r>
    <x v="0"/>
    <x v="122"/>
    <d v="1899-12-30T15:00:00"/>
    <n v="45"/>
    <s v="juin"/>
    <n v="15"/>
  </r>
  <r>
    <x v="0"/>
    <x v="122"/>
    <d v="1899-12-30T16:00:00"/>
    <n v="48"/>
    <s v="juin"/>
    <n v="16"/>
  </r>
  <r>
    <x v="0"/>
    <x v="122"/>
    <d v="1899-12-30T17:00:00"/>
    <n v="40"/>
    <s v="juin"/>
    <n v="17"/>
  </r>
  <r>
    <x v="0"/>
    <x v="122"/>
    <d v="1899-12-30T18:00:00"/>
    <n v="25"/>
    <s v="juin"/>
    <n v="18"/>
  </r>
  <r>
    <x v="0"/>
    <x v="122"/>
    <d v="1899-12-30T19:00:00"/>
    <n v="13"/>
    <s v="juin"/>
    <n v="19"/>
  </r>
  <r>
    <x v="0"/>
    <x v="122"/>
    <d v="1899-12-30T20:00:00"/>
    <n v="11"/>
    <s v="juin"/>
    <n v="20"/>
  </r>
  <r>
    <x v="0"/>
    <x v="122"/>
    <d v="1899-12-30T21:00:00"/>
    <n v="8"/>
    <s v="juin"/>
    <n v="21"/>
  </r>
  <r>
    <x v="0"/>
    <x v="122"/>
    <d v="1899-12-30T22:00:00"/>
    <n v="6"/>
    <s v="juin"/>
    <n v="22"/>
  </r>
  <r>
    <x v="0"/>
    <x v="122"/>
    <d v="1899-12-30T23:00:00"/>
    <n v="5"/>
    <s v="juin"/>
    <n v="23"/>
  </r>
  <r>
    <x v="0"/>
    <x v="123"/>
    <d v="1899-12-30T00:00:00"/>
    <n v="4"/>
    <s v="juin"/>
    <n v="24"/>
  </r>
  <r>
    <x v="0"/>
    <x v="123"/>
    <d v="1899-12-30T01:00:00"/>
    <n v="2"/>
    <s v="juin"/>
    <n v="1"/>
  </r>
  <r>
    <x v="0"/>
    <x v="123"/>
    <d v="1899-12-30T02:00:00"/>
    <n v="1"/>
    <s v="juin"/>
    <n v="2"/>
  </r>
  <r>
    <x v="0"/>
    <x v="123"/>
    <d v="1899-12-30T03:00:00"/>
    <n v="1"/>
    <s v="juin"/>
    <n v="3"/>
  </r>
  <r>
    <x v="0"/>
    <x v="123"/>
    <d v="1899-12-30T04:00:00"/>
    <n v="0"/>
    <s v="juin"/>
    <n v="4"/>
  </r>
  <r>
    <x v="0"/>
    <x v="123"/>
    <d v="1899-12-30T05:00:00"/>
    <n v="3"/>
    <s v="juin"/>
    <e v="#N/A"/>
  </r>
  <r>
    <x v="0"/>
    <x v="123"/>
    <d v="1899-12-30T06:00:00"/>
    <n v="2"/>
    <s v="juin"/>
    <n v="6"/>
  </r>
  <r>
    <x v="0"/>
    <x v="123"/>
    <d v="1899-12-30T07:00:00"/>
    <n v="15"/>
    <s v="juin"/>
    <n v="7"/>
  </r>
  <r>
    <x v="0"/>
    <x v="123"/>
    <d v="1899-12-30T08:00:00"/>
    <n v="43"/>
    <s v="juin"/>
    <n v="8"/>
  </r>
  <r>
    <x v="0"/>
    <x v="123"/>
    <d v="1899-12-30T09:00:00"/>
    <n v="56"/>
    <s v="juin"/>
    <n v="9"/>
  </r>
  <r>
    <x v="0"/>
    <x v="123"/>
    <d v="1899-12-30T10:00:00"/>
    <n v="58"/>
    <s v="juin"/>
    <n v="10"/>
  </r>
  <r>
    <x v="0"/>
    <x v="123"/>
    <d v="1899-12-30T11:00:00"/>
    <n v="61"/>
    <s v="juin"/>
    <n v="11"/>
  </r>
  <r>
    <x v="0"/>
    <x v="123"/>
    <d v="1899-12-30T12:00:00"/>
    <n v="62"/>
    <s v="juin"/>
    <n v="12"/>
  </r>
  <r>
    <x v="0"/>
    <x v="123"/>
    <d v="1899-12-30T13:00:00"/>
    <n v="56"/>
    <s v="juin"/>
    <n v="13"/>
  </r>
  <r>
    <x v="0"/>
    <x v="123"/>
    <d v="1899-12-30T14:00:00"/>
    <n v="58"/>
    <s v="juin"/>
    <n v="14"/>
  </r>
  <r>
    <x v="0"/>
    <x v="123"/>
    <d v="1899-12-30T15:00:00"/>
    <n v="45"/>
    <s v="juin"/>
    <n v="15"/>
  </r>
  <r>
    <x v="0"/>
    <x v="123"/>
    <d v="1899-12-30T16:00:00"/>
    <n v="49"/>
    <s v="juin"/>
    <n v="16"/>
  </r>
  <r>
    <x v="0"/>
    <x v="123"/>
    <d v="1899-12-30T17:00:00"/>
    <n v="49"/>
    <s v="juin"/>
    <n v="17"/>
  </r>
  <r>
    <x v="0"/>
    <x v="123"/>
    <d v="1899-12-30T18:00:00"/>
    <n v="27"/>
    <s v="juin"/>
    <n v="18"/>
  </r>
  <r>
    <x v="0"/>
    <x v="123"/>
    <d v="1899-12-30T19:00:00"/>
    <n v="20"/>
    <s v="juin"/>
    <n v="19"/>
  </r>
  <r>
    <x v="0"/>
    <x v="123"/>
    <d v="1899-12-30T20:00:00"/>
    <n v="16"/>
    <s v="juin"/>
    <n v="20"/>
  </r>
  <r>
    <x v="0"/>
    <x v="123"/>
    <d v="1899-12-30T21:00:00"/>
    <n v="13"/>
    <s v="juin"/>
    <n v="21"/>
  </r>
  <r>
    <x v="0"/>
    <x v="123"/>
    <d v="1899-12-30T22:00:00"/>
    <n v="8"/>
    <s v="juin"/>
    <n v="22"/>
  </r>
  <r>
    <x v="0"/>
    <x v="123"/>
    <d v="1899-12-30T23:00:00"/>
    <n v="5"/>
    <s v="juin"/>
    <n v="23"/>
  </r>
  <r>
    <x v="0"/>
    <x v="124"/>
    <d v="1899-12-30T00:00:00"/>
    <n v="2"/>
    <s v="juin"/>
    <n v="24"/>
  </r>
  <r>
    <x v="0"/>
    <x v="124"/>
    <d v="1899-12-30T01:00:00"/>
    <n v="0"/>
    <s v="juin"/>
    <n v="1"/>
  </r>
  <r>
    <x v="0"/>
    <x v="124"/>
    <d v="1899-12-30T02:00:00"/>
    <n v="1"/>
    <s v="juin"/>
    <n v="2"/>
  </r>
  <r>
    <x v="0"/>
    <x v="124"/>
    <d v="1899-12-30T03:00:00"/>
    <n v="3"/>
    <s v="juin"/>
    <n v="3"/>
  </r>
  <r>
    <x v="0"/>
    <x v="124"/>
    <d v="1899-12-30T04:00:00"/>
    <n v="0"/>
    <s v="juin"/>
    <n v="4"/>
  </r>
  <r>
    <x v="0"/>
    <x v="124"/>
    <d v="1899-12-30T05:00:00"/>
    <n v="3"/>
    <s v="juin"/>
    <e v="#N/A"/>
  </r>
  <r>
    <x v="0"/>
    <x v="124"/>
    <d v="1899-12-30T06:00:00"/>
    <n v="6"/>
    <s v="juin"/>
    <n v="6"/>
  </r>
  <r>
    <x v="0"/>
    <x v="124"/>
    <d v="1899-12-30T07:00:00"/>
    <n v="11"/>
    <s v="juin"/>
    <n v="7"/>
  </r>
  <r>
    <x v="0"/>
    <x v="124"/>
    <d v="1899-12-30T08:00:00"/>
    <n v="42"/>
    <s v="juin"/>
    <n v="8"/>
  </r>
  <r>
    <x v="0"/>
    <x v="124"/>
    <d v="1899-12-30T09:00:00"/>
    <n v="60"/>
    <s v="juin"/>
    <n v="9"/>
  </r>
  <r>
    <x v="0"/>
    <x v="124"/>
    <d v="1899-12-30T10:00:00"/>
    <n v="55"/>
    <s v="juin"/>
    <n v="10"/>
  </r>
  <r>
    <x v="0"/>
    <x v="124"/>
    <d v="1899-12-30T11:00:00"/>
    <n v="61"/>
    <s v="juin"/>
    <n v="11"/>
  </r>
  <r>
    <x v="0"/>
    <x v="124"/>
    <d v="1899-12-30T12:00:00"/>
    <n v="52"/>
    <s v="juin"/>
    <n v="12"/>
  </r>
  <r>
    <x v="0"/>
    <x v="124"/>
    <d v="1899-12-30T13:00:00"/>
    <n v="61"/>
    <s v="juin"/>
    <n v="13"/>
  </r>
  <r>
    <x v="0"/>
    <x v="124"/>
    <d v="1899-12-30T14:00:00"/>
    <n v="52"/>
    <s v="juin"/>
    <n v="14"/>
  </r>
  <r>
    <x v="0"/>
    <x v="124"/>
    <d v="1899-12-30T15:00:00"/>
    <n v="57"/>
    <s v="juin"/>
    <n v="15"/>
  </r>
  <r>
    <x v="0"/>
    <x v="124"/>
    <d v="1899-12-30T16:00:00"/>
    <n v="56"/>
    <s v="juin"/>
    <n v="16"/>
  </r>
  <r>
    <x v="0"/>
    <x v="124"/>
    <d v="1899-12-30T17:00:00"/>
    <n v="45"/>
    <s v="juin"/>
    <n v="17"/>
  </r>
  <r>
    <x v="0"/>
    <x v="124"/>
    <d v="1899-12-30T18:00:00"/>
    <n v="32"/>
    <s v="juin"/>
    <n v="18"/>
  </r>
  <r>
    <x v="0"/>
    <x v="124"/>
    <d v="1899-12-30T19:00:00"/>
    <n v="21"/>
    <s v="juin"/>
    <n v="19"/>
  </r>
  <r>
    <x v="0"/>
    <x v="124"/>
    <d v="1899-12-30T20:00:00"/>
    <n v="13"/>
    <s v="juin"/>
    <n v="20"/>
  </r>
  <r>
    <x v="0"/>
    <x v="124"/>
    <d v="1899-12-30T21:00:00"/>
    <n v="9"/>
    <s v="juin"/>
    <n v="21"/>
  </r>
  <r>
    <x v="0"/>
    <x v="124"/>
    <d v="1899-12-30T22:00:00"/>
    <n v="6"/>
    <s v="juin"/>
    <n v="22"/>
  </r>
  <r>
    <x v="0"/>
    <x v="124"/>
    <d v="1899-12-30T23:00:00"/>
    <n v="5"/>
    <s v="juin"/>
    <n v="23"/>
  </r>
  <r>
    <x v="0"/>
    <x v="125"/>
    <d v="1899-12-30T00:00:00"/>
    <n v="7"/>
    <s v="juin"/>
    <n v="24"/>
  </r>
  <r>
    <x v="0"/>
    <x v="125"/>
    <d v="1899-12-30T01:00:00"/>
    <n v="3"/>
    <s v="juin"/>
    <n v="1"/>
  </r>
  <r>
    <x v="0"/>
    <x v="125"/>
    <d v="1899-12-30T02:00:00"/>
    <n v="2"/>
    <s v="juin"/>
    <n v="2"/>
  </r>
  <r>
    <x v="0"/>
    <x v="125"/>
    <d v="1899-12-30T03:00:00"/>
    <n v="2"/>
    <s v="juin"/>
    <n v="3"/>
  </r>
  <r>
    <x v="0"/>
    <x v="125"/>
    <d v="1899-12-30T04:00:00"/>
    <n v="1"/>
    <s v="juin"/>
    <n v="4"/>
  </r>
  <r>
    <x v="0"/>
    <x v="125"/>
    <d v="1899-12-30T05:00:00"/>
    <n v="3"/>
    <s v="juin"/>
    <e v="#N/A"/>
  </r>
  <r>
    <x v="0"/>
    <x v="125"/>
    <d v="1899-12-30T06:00:00"/>
    <n v="4"/>
    <s v="juin"/>
    <n v="6"/>
  </r>
  <r>
    <x v="0"/>
    <x v="125"/>
    <d v="1899-12-30T07:00:00"/>
    <n v="12"/>
    <s v="juin"/>
    <n v="7"/>
  </r>
  <r>
    <x v="0"/>
    <x v="125"/>
    <d v="1899-12-30T08:00:00"/>
    <n v="19"/>
    <s v="juin"/>
    <n v="8"/>
  </r>
  <r>
    <x v="0"/>
    <x v="125"/>
    <d v="1899-12-30T09:00:00"/>
    <n v="46"/>
    <s v="juin"/>
    <n v="9"/>
  </r>
  <r>
    <x v="0"/>
    <x v="125"/>
    <d v="1899-12-30T10:00:00"/>
    <n v="56"/>
    <s v="juin"/>
    <n v="10"/>
  </r>
  <r>
    <x v="0"/>
    <x v="125"/>
    <d v="1899-12-30T11:00:00"/>
    <n v="56"/>
    <s v="juin"/>
    <n v="11"/>
  </r>
  <r>
    <x v="0"/>
    <x v="125"/>
    <d v="1899-12-30T12:00:00"/>
    <n v="60"/>
    <s v="juin"/>
    <n v="12"/>
  </r>
  <r>
    <x v="0"/>
    <x v="125"/>
    <d v="1899-12-30T13:00:00"/>
    <n v="62"/>
    <s v="juin"/>
    <n v="13"/>
  </r>
  <r>
    <x v="0"/>
    <x v="125"/>
    <d v="1899-12-30T14:00:00"/>
    <n v="54"/>
    <s v="juin"/>
    <n v="14"/>
  </r>
  <r>
    <x v="0"/>
    <x v="125"/>
    <d v="1899-12-30T15:00:00"/>
    <n v="46"/>
    <s v="juin"/>
    <n v="15"/>
  </r>
  <r>
    <x v="0"/>
    <x v="125"/>
    <d v="1899-12-30T16:00:00"/>
    <n v="37"/>
    <s v="juin"/>
    <n v="16"/>
  </r>
  <r>
    <x v="0"/>
    <x v="125"/>
    <d v="1899-12-30T17:00:00"/>
    <n v="29"/>
    <s v="juin"/>
    <n v="17"/>
  </r>
  <r>
    <x v="0"/>
    <x v="125"/>
    <d v="1899-12-30T18:00:00"/>
    <n v="26"/>
    <s v="juin"/>
    <n v="18"/>
  </r>
  <r>
    <x v="0"/>
    <x v="125"/>
    <d v="1899-12-30T19:00:00"/>
    <n v="23"/>
    <s v="juin"/>
    <n v="19"/>
  </r>
  <r>
    <x v="0"/>
    <x v="125"/>
    <d v="1899-12-30T20:00:00"/>
    <n v="24"/>
    <s v="juin"/>
    <n v="20"/>
  </r>
  <r>
    <x v="0"/>
    <x v="125"/>
    <d v="1899-12-30T21:00:00"/>
    <n v="11"/>
    <s v="juin"/>
    <n v="21"/>
  </r>
  <r>
    <x v="0"/>
    <x v="125"/>
    <d v="1899-12-30T22:00:00"/>
    <n v="9"/>
    <s v="juin"/>
    <n v="22"/>
  </r>
  <r>
    <x v="0"/>
    <x v="125"/>
    <d v="1899-12-30T23:00:00"/>
    <n v="5"/>
    <s v="juin"/>
    <n v="23"/>
  </r>
  <r>
    <x v="0"/>
    <x v="126"/>
    <d v="1899-12-30T00:00:00"/>
    <n v="5"/>
    <s v="juin"/>
    <n v="24"/>
  </r>
  <r>
    <x v="0"/>
    <x v="126"/>
    <d v="1899-12-30T01:00:00"/>
    <n v="4"/>
    <s v="juin"/>
    <n v="1"/>
  </r>
  <r>
    <x v="0"/>
    <x v="126"/>
    <d v="1899-12-30T02:00:00"/>
    <n v="2"/>
    <s v="juin"/>
    <n v="2"/>
  </r>
  <r>
    <x v="0"/>
    <x v="126"/>
    <d v="1899-12-30T03:00:00"/>
    <n v="1"/>
    <s v="juin"/>
    <n v="3"/>
  </r>
  <r>
    <x v="0"/>
    <x v="126"/>
    <d v="1899-12-30T04:00:00"/>
    <n v="1"/>
    <s v="juin"/>
    <n v="4"/>
  </r>
  <r>
    <x v="0"/>
    <x v="126"/>
    <d v="1899-12-30T05:00:00"/>
    <n v="0"/>
    <s v="juin"/>
    <e v="#N/A"/>
  </r>
  <r>
    <x v="0"/>
    <x v="126"/>
    <d v="1899-12-30T06:00:00"/>
    <n v="3"/>
    <s v="juin"/>
    <n v="6"/>
  </r>
  <r>
    <x v="0"/>
    <x v="126"/>
    <d v="1899-12-30T07:00:00"/>
    <n v="7"/>
    <s v="juin"/>
    <n v="7"/>
  </r>
  <r>
    <x v="0"/>
    <x v="126"/>
    <d v="1899-12-30T08:00:00"/>
    <n v="16"/>
    <s v="juin"/>
    <n v="8"/>
  </r>
  <r>
    <x v="0"/>
    <x v="126"/>
    <d v="1899-12-30T09:00:00"/>
    <n v="24"/>
    <s v="juin"/>
    <n v="9"/>
  </r>
  <r>
    <x v="0"/>
    <x v="126"/>
    <d v="1899-12-30T10:00:00"/>
    <n v="37"/>
    <s v="juin"/>
    <n v="10"/>
  </r>
  <r>
    <x v="0"/>
    <x v="126"/>
    <d v="1899-12-30T11:00:00"/>
    <n v="47"/>
    <s v="juin"/>
    <n v="11"/>
  </r>
  <r>
    <x v="0"/>
    <x v="126"/>
    <d v="1899-12-30T12:00:00"/>
    <n v="37"/>
    <s v="juin"/>
    <n v="12"/>
  </r>
  <r>
    <x v="0"/>
    <x v="126"/>
    <d v="1899-12-30T13:00:00"/>
    <n v="46"/>
    <s v="juin"/>
    <n v="13"/>
  </r>
  <r>
    <x v="0"/>
    <x v="126"/>
    <d v="1899-12-30T14:00:00"/>
    <n v="41"/>
    <s v="juin"/>
    <n v="14"/>
  </r>
  <r>
    <x v="0"/>
    <x v="126"/>
    <d v="1899-12-30T15:00:00"/>
    <n v="43"/>
    <s v="juin"/>
    <n v="15"/>
  </r>
  <r>
    <x v="0"/>
    <x v="126"/>
    <d v="1899-12-30T16:00:00"/>
    <n v="38"/>
    <s v="juin"/>
    <n v="16"/>
  </r>
  <r>
    <x v="0"/>
    <x v="126"/>
    <d v="1899-12-30T17:00:00"/>
    <n v="23"/>
    <s v="juin"/>
    <n v="17"/>
  </r>
  <r>
    <x v="0"/>
    <x v="126"/>
    <d v="1899-12-30T18:00:00"/>
    <n v="29"/>
    <s v="juin"/>
    <n v="18"/>
  </r>
  <r>
    <x v="0"/>
    <x v="126"/>
    <d v="1899-12-30T19:00:00"/>
    <n v="21"/>
    <s v="juin"/>
    <n v="19"/>
  </r>
  <r>
    <x v="0"/>
    <x v="126"/>
    <d v="1899-12-30T20:00:00"/>
    <n v="19"/>
    <s v="juin"/>
    <n v="20"/>
  </r>
  <r>
    <x v="0"/>
    <x v="126"/>
    <d v="1899-12-30T21:00:00"/>
    <n v="13"/>
    <s v="juin"/>
    <n v="21"/>
  </r>
  <r>
    <x v="0"/>
    <x v="126"/>
    <d v="1899-12-30T22:00:00"/>
    <n v="7"/>
    <s v="juin"/>
    <n v="22"/>
  </r>
  <r>
    <x v="0"/>
    <x v="126"/>
    <d v="1899-12-30T23:00:00"/>
    <n v="4"/>
    <s v="juin"/>
    <n v="23"/>
  </r>
  <r>
    <x v="0"/>
    <x v="127"/>
    <d v="1899-12-30T00:00:00"/>
    <n v="4"/>
    <s v="juin"/>
    <n v="24"/>
  </r>
  <r>
    <x v="0"/>
    <x v="127"/>
    <d v="1899-12-30T01:00:00"/>
    <n v="0"/>
    <s v="juin"/>
    <n v="1"/>
  </r>
  <r>
    <x v="0"/>
    <x v="127"/>
    <d v="1899-12-30T02:00:00"/>
    <n v="0"/>
    <s v="juin"/>
    <n v="2"/>
  </r>
  <r>
    <x v="0"/>
    <x v="127"/>
    <d v="1899-12-30T03:00:00"/>
    <n v="1"/>
    <s v="juin"/>
    <n v="3"/>
  </r>
  <r>
    <x v="0"/>
    <x v="127"/>
    <d v="1899-12-30T04:00:00"/>
    <n v="0"/>
    <s v="juin"/>
    <n v="4"/>
  </r>
  <r>
    <x v="0"/>
    <x v="127"/>
    <d v="1899-12-30T05:00:00"/>
    <n v="1"/>
    <s v="juin"/>
    <e v="#N/A"/>
  </r>
  <r>
    <x v="0"/>
    <x v="127"/>
    <d v="1899-12-30T06:00:00"/>
    <n v="7"/>
    <s v="juin"/>
    <n v="6"/>
  </r>
  <r>
    <x v="0"/>
    <x v="127"/>
    <d v="1899-12-30T07:00:00"/>
    <n v="22"/>
    <s v="juin"/>
    <n v="7"/>
  </r>
  <r>
    <x v="0"/>
    <x v="127"/>
    <d v="1899-12-30T08:00:00"/>
    <n v="67"/>
    <s v="juin"/>
    <n v="8"/>
  </r>
  <r>
    <x v="0"/>
    <x v="127"/>
    <d v="1899-12-30T09:00:00"/>
    <n v="78"/>
    <s v="juin"/>
    <n v="9"/>
  </r>
  <r>
    <x v="0"/>
    <x v="127"/>
    <d v="1899-12-30T10:00:00"/>
    <n v="82"/>
    <s v="juin"/>
    <n v="10"/>
  </r>
  <r>
    <x v="0"/>
    <x v="127"/>
    <d v="1899-12-30T11:00:00"/>
    <n v="68"/>
    <s v="juin"/>
    <n v="11"/>
  </r>
  <r>
    <x v="0"/>
    <x v="127"/>
    <d v="1899-12-30T12:00:00"/>
    <n v="59"/>
    <s v="juin"/>
    <n v="12"/>
  </r>
  <r>
    <x v="0"/>
    <x v="127"/>
    <d v="1899-12-30T13:00:00"/>
    <n v="67"/>
    <s v="juin"/>
    <n v="13"/>
  </r>
  <r>
    <x v="0"/>
    <x v="127"/>
    <d v="1899-12-30T14:00:00"/>
    <n v="71"/>
    <s v="juin"/>
    <n v="14"/>
  </r>
  <r>
    <x v="0"/>
    <x v="127"/>
    <d v="1899-12-30T15:00:00"/>
    <n v="53"/>
    <s v="juin"/>
    <n v="15"/>
  </r>
  <r>
    <x v="0"/>
    <x v="127"/>
    <d v="1899-12-30T16:00:00"/>
    <n v="63"/>
    <s v="juin"/>
    <n v="16"/>
  </r>
  <r>
    <x v="0"/>
    <x v="127"/>
    <d v="1899-12-30T17:00:00"/>
    <n v="43"/>
    <s v="juin"/>
    <n v="17"/>
  </r>
  <r>
    <x v="0"/>
    <x v="127"/>
    <d v="1899-12-30T18:00:00"/>
    <n v="24"/>
    <s v="juin"/>
    <n v="18"/>
  </r>
  <r>
    <x v="0"/>
    <x v="127"/>
    <d v="1899-12-30T19:00:00"/>
    <n v="14"/>
    <s v="juin"/>
    <n v="19"/>
  </r>
  <r>
    <x v="0"/>
    <x v="127"/>
    <d v="1899-12-30T20:00:00"/>
    <n v="10"/>
    <s v="juin"/>
    <n v="20"/>
  </r>
  <r>
    <x v="0"/>
    <x v="127"/>
    <d v="1899-12-30T21:00:00"/>
    <n v="6"/>
    <s v="juin"/>
    <n v="21"/>
  </r>
  <r>
    <x v="0"/>
    <x v="127"/>
    <d v="1899-12-30T22:00:00"/>
    <n v="6"/>
    <s v="juin"/>
    <n v="22"/>
  </r>
  <r>
    <x v="0"/>
    <x v="127"/>
    <d v="1899-12-30T23:00:00"/>
    <n v="7"/>
    <s v="juin"/>
    <n v="23"/>
  </r>
  <r>
    <x v="0"/>
    <x v="128"/>
    <d v="1899-12-30T00:00:00"/>
    <n v="3"/>
    <s v="juin"/>
    <n v="24"/>
  </r>
  <r>
    <x v="0"/>
    <x v="128"/>
    <d v="1899-12-30T01:00:00"/>
    <n v="1"/>
    <s v="juin"/>
    <n v="1"/>
  </r>
  <r>
    <x v="0"/>
    <x v="128"/>
    <d v="1899-12-30T02:00:00"/>
    <n v="1"/>
    <s v="juin"/>
    <n v="2"/>
  </r>
  <r>
    <x v="0"/>
    <x v="128"/>
    <d v="1899-12-30T03:00:00"/>
    <n v="0"/>
    <s v="juin"/>
    <n v="3"/>
  </r>
  <r>
    <x v="0"/>
    <x v="128"/>
    <d v="1899-12-30T04:00:00"/>
    <n v="0"/>
    <s v="juin"/>
    <n v="4"/>
  </r>
  <r>
    <x v="0"/>
    <x v="128"/>
    <d v="1899-12-30T05:00:00"/>
    <n v="2"/>
    <s v="juin"/>
    <e v="#N/A"/>
  </r>
  <r>
    <x v="0"/>
    <x v="128"/>
    <d v="1899-12-30T06:00:00"/>
    <n v="5"/>
    <s v="juin"/>
    <n v="6"/>
  </r>
  <r>
    <x v="0"/>
    <x v="128"/>
    <d v="1899-12-30T07:00:00"/>
    <n v="13"/>
    <s v="juin"/>
    <n v="7"/>
  </r>
  <r>
    <x v="0"/>
    <x v="128"/>
    <d v="1899-12-30T08:00:00"/>
    <n v="44"/>
    <s v="juin"/>
    <n v="8"/>
  </r>
  <r>
    <x v="0"/>
    <x v="128"/>
    <d v="1899-12-30T09:00:00"/>
    <n v="51"/>
    <s v="juin"/>
    <n v="9"/>
  </r>
  <r>
    <x v="0"/>
    <x v="128"/>
    <d v="1899-12-30T10:00:00"/>
    <n v="63"/>
    <s v="juin"/>
    <n v="10"/>
  </r>
  <r>
    <x v="0"/>
    <x v="128"/>
    <d v="1899-12-30T11:00:00"/>
    <n v="55"/>
    <s v="juin"/>
    <n v="11"/>
  </r>
  <r>
    <x v="0"/>
    <x v="128"/>
    <d v="1899-12-30T12:00:00"/>
    <n v="62"/>
    <s v="juin"/>
    <n v="12"/>
  </r>
  <r>
    <x v="0"/>
    <x v="128"/>
    <d v="1899-12-30T13:00:00"/>
    <n v="62"/>
    <s v="juin"/>
    <n v="13"/>
  </r>
  <r>
    <x v="0"/>
    <x v="128"/>
    <d v="1899-12-30T14:00:00"/>
    <n v="52"/>
    <s v="juin"/>
    <n v="14"/>
  </r>
  <r>
    <x v="0"/>
    <x v="128"/>
    <d v="1899-12-30T15:00:00"/>
    <n v="54"/>
    <s v="juin"/>
    <n v="15"/>
  </r>
  <r>
    <x v="0"/>
    <x v="128"/>
    <d v="1899-12-30T16:00:00"/>
    <n v="52"/>
    <s v="juin"/>
    <n v="16"/>
  </r>
  <r>
    <x v="0"/>
    <x v="128"/>
    <d v="1899-12-30T17:00:00"/>
    <n v="45"/>
    <s v="juin"/>
    <n v="17"/>
  </r>
  <r>
    <x v="0"/>
    <x v="128"/>
    <d v="1899-12-30T18:00:00"/>
    <n v="30"/>
    <s v="juin"/>
    <n v="18"/>
  </r>
  <r>
    <x v="0"/>
    <x v="128"/>
    <d v="1899-12-30T19:00:00"/>
    <n v="22"/>
    <s v="juin"/>
    <n v="19"/>
  </r>
  <r>
    <x v="0"/>
    <x v="128"/>
    <d v="1899-12-30T20:00:00"/>
    <n v="11"/>
    <s v="juin"/>
    <n v="20"/>
  </r>
  <r>
    <x v="0"/>
    <x v="128"/>
    <d v="1899-12-30T21:00:00"/>
    <n v="7"/>
    <s v="juin"/>
    <n v="21"/>
  </r>
  <r>
    <x v="0"/>
    <x v="128"/>
    <d v="1899-12-30T22:00:00"/>
    <n v="6"/>
    <s v="juin"/>
    <n v="22"/>
  </r>
  <r>
    <x v="0"/>
    <x v="128"/>
    <d v="1899-12-30T23:00:00"/>
    <n v="6"/>
    <s v="juin"/>
    <n v="23"/>
  </r>
  <r>
    <x v="0"/>
    <x v="129"/>
    <d v="1899-12-30T00:00:00"/>
    <n v="0"/>
    <s v="juin"/>
    <n v="24"/>
  </r>
  <r>
    <x v="0"/>
    <x v="129"/>
    <d v="1899-12-30T01:00:00"/>
    <n v="0"/>
    <s v="juin"/>
    <n v="1"/>
  </r>
  <r>
    <x v="0"/>
    <x v="129"/>
    <d v="1899-12-30T02:00:00"/>
    <n v="0"/>
    <s v="juin"/>
    <n v="2"/>
  </r>
  <r>
    <x v="0"/>
    <x v="129"/>
    <d v="1899-12-30T03:00:00"/>
    <n v="0"/>
    <s v="juin"/>
    <n v="3"/>
  </r>
  <r>
    <x v="0"/>
    <x v="129"/>
    <d v="1899-12-30T04:00:00"/>
    <n v="0"/>
    <s v="juin"/>
    <n v="4"/>
  </r>
  <r>
    <x v="0"/>
    <x v="129"/>
    <d v="1899-12-30T05:00:00"/>
    <n v="0"/>
    <s v="juin"/>
    <e v="#N/A"/>
  </r>
  <r>
    <x v="0"/>
    <x v="129"/>
    <d v="1899-12-30T06:00:00"/>
    <n v="5"/>
    <s v="juin"/>
    <n v="6"/>
  </r>
  <r>
    <x v="0"/>
    <x v="129"/>
    <d v="1899-12-30T07:00:00"/>
    <n v="13"/>
    <s v="juin"/>
    <n v="7"/>
  </r>
  <r>
    <x v="0"/>
    <x v="129"/>
    <d v="1899-12-30T08:00:00"/>
    <n v="42"/>
    <s v="juin"/>
    <n v="8"/>
  </r>
  <r>
    <x v="0"/>
    <x v="129"/>
    <d v="1899-12-30T09:00:00"/>
    <n v="62"/>
    <s v="juin"/>
    <n v="9"/>
  </r>
  <r>
    <x v="0"/>
    <x v="129"/>
    <d v="1899-12-30T10:00:00"/>
    <n v="55"/>
    <s v="juin"/>
    <n v="10"/>
  </r>
  <r>
    <x v="0"/>
    <x v="129"/>
    <d v="1899-12-30T11:00:00"/>
    <n v="53"/>
    <s v="juin"/>
    <n v="11"/>
  </r>
  <r>
    <x v="0"/>
    <x v="129"/>
    <d v="1899-12-30T12:00:00"/>
    <n v="56"/>
    <s v="juin"/>
    <n v="12"/>
  </r>
  <r>
    <x v="0"/>
    <x v="129"/>
    <d v="1899-12-30T13:00:00"/>
    <n v="55"/>
    <s v="juin"/>
    <n v="13"/>
  </r>
  <r>
    <x v="0"/>
    <x v="129"/>
    <d v="1899-12-30T14:00:00"/>
    <n v="52"/>
    <s v="juin"/>
    <n v="14"/>
  </r>
  <r>
    <x v="0"/>
    <x v="129"/>
    <d v="1899-12-30T15:00:00"/>
    <n v="45"/>
    <s v="juin"/>
    <n v="15"/>
  </r>
  <r>
    <x v="0"/>
    <x v="129"/>
    <d v="1899-12-30T16:00:00"/>
    <n v="48"/>
    <s v="juin"/>
    <n v="16"/>
  </r>
  <r>
    <x v="0"/>
    <x v="129"/>
    <d v="1899-12-30T17:00:00"/>
    <n v="40"/>
    <s v="juin"/>
    <n v="17"/>
  </r>
  <r>
    <x v="0"/>
    <x v="129"/>
    <d v="1899-12-30T18:00:00"/>
    <n v="25"/>
    <s v="juin"/>
    <n v="18"/>
  </r>
  <r>
    <x v="0"/>
    <x v="129"/>
    <d v="1899-12-30T19:00:00"/>
    <n v="13"/>
    <s v="juin"/>
    <n v="19"/>
  </r>
  <r>
    <x v="0"/>
    <x v="129"/>
    <d v="1899-12-30T20:00:00"/>
    <n v="11"/>
    <s v="juin"/>
    <n v="20"/>
  </r>
  <r>
    <x v="0"/>
    <x v="129"/>
    <d v="1899-12-30T21:00:00"/>
    <n v="8"/>
    <s v="juin"/>
    <n v="21"/>
  </r>
  <r>
    <x v="0"/>
    <x v="129"/>
    <d v="1899-12-30T22:00:00"/>
    <n v="6"/>
    <s v="juin"/>
    <n v="22"/>
  </r>
  <r>
    <x v="0"/>
    <x v="129"/>
    <d v="1899-12-30T23:00:00"/>
    <n v="5"/>
    <s v="juin"/>
    <n v="23"/>
  </r>
  <r>
    <x v="0"/>
    <x v="130"/>
    <d v="1899-12-30T00:00:00"/>
    <n v="4"/>
    <s v="juin"/>
    <n v="24"/>
  </r>
  <r>
    <x v="0"/>
    <x v="130"/>
    <d v="1899-12-30T01:00:00"/>
    <n v="2"/>
    <s v="juin"/>
    <n v="1"/>
  </r>
  <r>
    <x v="0"/>
    <x v="130"/>
    <d v="1899-12-30T02:00:00"/>
    <n v="1"/>
    <s v="juin"/>
    <n v="2"/>
  </r>
  <r>
    <x v="0"/>
    <x v="130"/>
    <d v="1899-12-30T03:00:00"/>
    <n v="1"/>
    <s v="juin"/>
    <n v="3"/>
  </r>
  <r>
    <x v="0"/>
    <x v="130"/>
    <d v="1899-12-30T04:00:00"/>
    <n v="0"/>
    <s v="juin"/>
    <n v="4"/>
  </r>
  <r>
    <x v="0"/>
    <x v="130"/>
    <d v="1899-12-30T05:00:00"/>
    <n v="3"/>
    <s v="juin"/>
    <e v="#N/A"/>
  </r>
  <r>
    <x v="0"/>
    <x v="130"/>
    <d v="1899-12-30T06:00:00"/>
    <n v="2"/>
    <s v="juin"/>
    <n v="6"/>
  </r>
  <r>
    <x v="0"/>
    <x v="130"/>
    <d v="1899-12-30T07:00:00"/>
    <n v="15"/>
    <s v="juin"/>
    <n v="7"/>
  </r>
  <r>
    <x v="0"/>
    <x v="130"/>
    <d v="1899-12-30T08:00:00"/>
    <n v="43"/>
    <s v="juin"/>
    <n v="8"/>
  </r>
  <r>
    <x v="0"/>
    <x v="130"/>
    <d v="1899-12-30T09:00:00"/>
    <n v="56"/>
    <s v="juin"/>
    <n v="9"/>
  </r>
  <r>
    <x v="0"/>
    <x v="130"/>
    <d v="1899-12-30T10:00:00"/>
    <n v="58"/>
    <s v="juin"/>
    <n v="10"/>
  </r>
  <r>
    <x v="0"/>
    <x v="130"/>
    <d v="1899-12-30T11:00:00"/>
    <n v="61"/>
    <s v="juin"/>
    <n v="11"/>
  </r>
  <r>
    <x v="0"/>
    <x v="130"/>
    <d v="1899-12-30T12:00:00"/>
    <n v="62"/>
    <s v="juin"/>
    <n v="12"/>
  </r>
  <r>
    <x v="0"/>
    <x v="130"/>
    <d v="1899-12-30T13:00:00"/>
    <n v="56"/>
    <s v="juin"/>
    <n v="13"/>
  </r>
  <r>
    <x v="0"/>
    <x v="130"/>
    <d v="1899-12-30T14:00:00"/>
    <n v="58"/>
    <s v="juin"/>
    <n v="14"/>
  </r>
  <r>
    <x v="0"/>
    <x v="130"/>
    <d v="1899-12-30T15:00:00"/>
    <n v="45"/>
    <s v="juin"/>
    <n v="15"/>
  </r>
  <r>
    <x v="0"/>
    <x v="130"/>
    <d v="1899-12-30T16:00:00"/>
    <n v="49"/>
    <s v="juin"/>
    <n v="16"/>
  </r>
  <r>
    <x v="0"/>
    <x v="130"/>
    <d v="1899-12-30T17:00:00"/>
    <n v="49"/>
    <s v="juin"/>
    <n v="17"/>
  </r>
  <r>
    <x v="0"/>
    <x v="130"/>
    <d v="1899-12-30T18:00:00"/>
    <n v="27"/>
    <s v="juin"/>
    <n v="18"/>
  </r>
  <r>
    <x v="0"/>
    <x v="130"/>
    <d v="1899-12-30T19:00:00"/>
    <n v="20"/>
    <s v="juin"/>
    <n v="19"/>
  </r>
  <r>
    <x v="0"/>
    <x v="130"/>
    <d v="1899-12-30T20:00:00"/>
    <n v="16"/>
    <s v="juin"/>
    <n v="20"/>
  </r>
  <r>
    <x v="0"/>
    <x v="130"/>
    <d v="1899-12-30T21:00:00"/>
    <n v="13"/>
    <s v="juin"/>
    <n v="21"/>
  </r>
  <r>
    <x v="0"/>
    <x v="130"/>
    <d v="1899-12-30T22:00:00"/>
    <n v="8"/>
    <s v="juin"/>
    <n v="22"/>
  </r>
  <r>
    <x v="0"/>
    <x v="130"/>
    <d v="1899-12-30T23:00:00"/>
    <n v="5"/>
    <s v="juin"/>
    <n v="23"/>
  </r>
  <r>
    <x v="0"/>
    <x v="131"/>
    <d v="1899-12-30T00:00:00"/>
    <n v="2"/>
    <s v="juin"/>
    <n v="24"/>
  </r>
  <r>
    <x v="0"/>
    <x v="131"/>
    <d v="1899-12-30T01:00:00"/>
    <n v="0"/>
    <s v="juin"/>
    <n v="1"/>
  </r>
  <r>
    <x v="0"/>
    <x v="131"/>
    <d v="1899-12-30T02:00:00"/>
    <n v="1"/>
    <s v="juin"/>
    <n v="2"/>
  </r>
  <r>
    <x v="0"/>
    <x v="131"/>
    <d v="1899-12-30T03:00:00"/>
    <n v="3"/>
    <s v="juin"/>
    <n v="3"/>
  </r>
  <r>
    <x v="0"/>
    <x v="131"/>
    <d v="1899-12-30T04:00:00"/>
    <n v="0"/>
    <s v="juin"/>
    <n v="4"/>
  </r>
  <r>
    <x v="0"/>
    <x v="131"/>
    <d v="1899-12-30T05:00:00"/>
    <n v="3"/>
    <s v="juin"/>
    <e v="#N/A"/>
  </r>
  <r>
    <x v="0"/>
    <x v="131"/>
    <d v="1899-12-30T06:00:00"/>
    <n v="6"/>
    <s v="juin"/>
    <n v="6"/>
  </r>
  <r>
    <x v="0"/>
    <x v="131"/>
    <d v="1899-12-30T07:00:00"/>
    <n v="11"/>
    <s v="juin"/>
    <n v="7"/>
  </r>
  <r>
    <x v="0"/>
    <x v="131"/>
    <d v="1899-12-30T08:00:00"/>
    <n v="42"/>
    <s v="juin"/>
    <n v="8"/>
  </r>
  <r>
    <x v="0"/>
    <x v="131"/>
    <d v="1899-12-30T09:00:00"/>
    <n v="60"/>
    <s v="juin"/>
    <n v="9"/>
  </r>
  <r>
    <x v="0"/>
    <x v="131"/>
    <d v="1899-12-30T10:00:00"/>
    <n v="55"/>
    <s v="juin"/>
    <n v="10"/>
  </r>
  <r>
    <x v="0"/>
    <x v="131"/>
    <d v="1899-12-30T11:00:00"/>
    <n v="61"/>
    <s v="juin"/>
    <n v="11"/>
  </r>
  <r>
    <x v="0"/>
    <x v="131"/>
    <d v="1899-12-30T12:00:00"/>
    <n v="52"/>
    <s v="juin"/>
    <n v="12"/>
  </r>
  <r>
    <x v="0"/>
    <x v="131"/>
    <d v="1899-12-30T13:00:00"/>
    <n v="61"/>
    <s v="juin"/>
    <n v="13"/>
  </r>
  <r>
    <x v="0"/>
    <x v="131"/>
    <d v="1899-12-30T14:00:00"/>
    <n v="52"/>
    <s v="juin"/>
    <n v="14"/>
  </r>
  <r>
    <x v="0"/>
    <x v="131"/>
    <d v="1899-12-30T15:00:00"/>
    <n v="57"/>
    <s v="juin"/>
    <n v="15"/>
  </r>
  <r>
    <x v="0"/>
    <x v="131"/>
    <d v="1899-12-30T16:00:00"/>
    <n v="56"/>
    <s v="juin"/>
    <n v="16"/>
  </r>
  <r>
    <x v="0"/>
    <x v="131"/>
    <d v="1899-12-30T17:00:00"/>
    <n v="45"/>
    <s v="juin"/>
    <n v="17"/>
  </r>
  <r>
    <x v="0"/>
    <x v="131"/>
    <d v="1899-12-30T18:00:00"/>
    <n v="32"/>
    <s v="juin"/>
    <n v="18"/>
  </r>
  <r>
    <x v="0"/>
    <x v="131"/>
    <d v="1899-12-30T19:00:00"/>
    <n v="21"/>
    <s v="juin"/>
    <n v="19"/>
  </r>
  <r>
    <x v="0"/>
    <x v="131"/>
    <d v="1899-12-30T20:00:00"/>
    <n v="13"/>
    <s v="juin"/>
    <n v="20"/>
  </r>
  <r>
    <x v="0"/>
    <x v="131"/>
    <d v="1899-12-30T21:00:00"/>
    <n v="9"/>
    <s v="juin"/>
    <n v="21"/>
  </r>
  <r>
    <x v="0"/>
    <x v="131"/>
    <d v="1899-12-30T22:00:00"/>
    <n v="6"/>
    <s v="juin"/>
    <n v="22"/>
  </r>
  <r>
    <x v="0"/>
    <x v="131"/>
    <d v="1899-12-30T23:00:00"/>
    <n v="5"/>
    <s v="juin"/>
    <n v="23"/>
  </r>
  <r>
    <x v="0"/>
    <x v="132"/>
    <d v="1899-12-30T00:00:00"/>
    <n v="7"/>
    <s v="juin"/>
    <n v="24"/>
  </r>
  <r>
    <x v="0"/>
    <x v="132"/>
    <d v="1899-12-30T01:00:00"/>
    <n v="3"/>
    <s v="juin"/>
    <n v="1"/>
  </r>
  <r>
    <x v="0"/>
    <x v="132"/>
    <d v="1899-12-30T02:00:00"/>
    <n v="2"/>
    <s v="juin"/>
    <n v="2"/>
  </r>
  <r>
    <x v="0"/>
    <x v="132"/>
    <d v="1899-12-30T03:00:00"/>
    <n v="2"/>
    <s v="juin"/>
    <n v="3"/>
  </r>
  <r>
    <x v="0"/>
    <x v="132"/>
    <d v="1899-12-30T04:00:00"/>
    <n v="1"/>
    <s v="juin"/>
    <n v="4"/>
  </r>
  <r>
    <x v="0"/>
    <x v="132"/>
    <d v="1899-12-30T05:00:00"/>
    <n v="3"/>
    <s v="juin"/>
    <e v="#N/A"/>
  </r>
  <r>
    <x v="0"/>
    <x v="132"/>
    <d v="1899-12-30T06:00:00"/>
    <n v="4"/>
    <s v="juin"/>
    <n v="6"/>
  </r>
  <r>
    <x v="0"/>
    <x v="132"/>
    <d v="1899-12-30T07:00:00"/>
    <n v="12"/>
    <s v="juin"/>
    <n v="7"/>
  </r>
  <r>
    <x v="0"/>
    <x v="132"/>
    <d v="1899-12-30T08:00:00"/>
    <n v="19"/>
    <s v="juin"/>
    <n v="8"/>
  </r>
  <r>
    <x v="0"/>
    <x v="132"/>
    <d v="1899-12-30T09:00:00"/>
    <n v="46"/>
    <s v="juin"/>
    <n v="9"/>
  </r>
  <r>
    <x v="0"/>
    <x v="132"/>
    <d v="1899-12-30T10:00:00"/>
    <n v="56"/>
    <s v="juin"/>
    <n v="10"/>
  </r>
  <r>
    <x v="0"/>
    <x v="132"/>
    <d v="1899-12-30T11:00:00"/>
    <n v="56"/>
    <s v="juin"/>
    <n v="11"/>
  </r>
  <r>
    <x v="0"/>
    <x v="132"/>
    <d v="1899-12-30T12:00:00"/>
    <n v="60"/>
    <s v="juin"/>
    <n v="12"/>
  </r>
  <r>
    <x v="0"/>
    <x v="132"/>
    <d v="1899-12-30T13:00:00"/>
    <n v="62"/>
    <s v="juin"/>
    <n v="13"/>
  </r>
  <r>
    <x v="0"/>
    <x v="132"/>
    <d v="1899-12-30T14:00:00"/>
    <n v="54"/>
    <s v="juin"/>
    <n v="14"/>
  </r>
  <r>
    <x v="0"/>
    <x v="132"/>
    <d v="1899-12-30T15:00:00"/>
    <n v="46"/>
    <s v="juin"/>
    <n v="15"/>
  </r>
  <r>
    <x v="0"/>
    <x v="132"/>
    <d v="1899-12-30T16:00:00"/>
    <n v="37"/>
    <s v="juin"/>
    <n v="16"/>
  </r>
  <r>
    <x v="0"/>
    <x v="132"/>
    <d v="1899-12-30T17:00:00"/>
    <n v="29"/>
    <s v="juin"/>
    <n v="17"/>
  </r>
  <r>
    <x v="0"/>
    <x v="132"/>
    <d v="1899-12-30T18:00:00"/>
    <n v="26"/>
    <s v="juin"/>
    <n v="18"/>
  </r>
  <r>
    <x v="0"/>
    <x v="132"/>
    <d v="1899-12-30T19:00:00"/>
    <n v="23"/>
    <s v="juin"/>
    <n v="19"/>
  </r>
  <r>
    <x v="0"/>
    <x v="132"/>
    <d v="1899-12-30T20:00:00"/>
    <n v="24"/>
    <s v="juin"/>
    <n v="20"/>
  </r>
  <r>
    <x v="0"/>
    <x v="132"/>
    <d v="1899-12-30T21:00:00"/>
    <n v="11"/>
    <s v="juin"/>
    <n v="21"/>
  </r>
  <r>
    <x v="0"/>
    <x v="132"/>
    <d v="1899-12-30T22:00:00"/>
    <n v="9"/>
    <s v="juin"/>
    <n v="22"/>
  </r>
  <r>
    <x v="0"/>
    <x v="132"/>
    <d v="1899-12-30T23:00:00"/>
    <n v="5"/>
    <s v="juin"/>
    <n v="23"/>
  </r>
  <r>
    <x v="0"/>
    <x v="133"/>
    <d v="1899-12-30T00:00:00"/>
    <n v="5"/>
    <s v="juin"/>
    <n v="24"/>
  </r>
  <r>
    <x v="0"/>
    <x v="133"/>
    <d v="1899-12-30T01:00:00"/>
    <n v="4"/>
    <s v="juin"/>
    <n v="1"/>
  </r>
  <r>
    <x v="0"/>
    <x v="133"/>
    <d v="1899-12-30T02:00:00"/>
    <n v="2"/>
    <s v="juin"/>
    <n v="2"/>
  </r>
  <r>
    <x v="0"/>
    <x v="133"/>
    <d v="1899-12-30T03:00:00"/>
    <n v="1"/>
    <s v="juin"/>
    <n v="3"/>
  </r>
  <r>
    <x v="0"/>
    <x v="133"/>
    <d v="1899-12-30T04:00:00"/>
    <n v="1"/>
    <s v="juin"/>
    <n v="4"/>
  </r>
  <r>
    <x v="0"/>
    <x v="133"/>
    <d v="1899-12-30T05:00:00"/>
    <n v="0"/>
    <s v="juin"/>
    <e v="#N/A"/>
  </r>
  <r>
    <x v="0"/>
    <x v="133"/>
    <d v="1899-12-30T06:00:00"/>
    <n v="3"/>
    <s v="juin"/>
    <n v="6"/>
  </r>
  <r>
    <x v="0"/>
    <x v="133"/>
    <d v="1899-12-30T07:00:00"/>
    <n v="7"/>
    <s v="juin"/>
    <n v="7"/>
  </r>
  <r>
    <x v="0"/>
    <x v="133"/>
    <d v="1899-12-30T08:00:00"/>
    <n v="16"/>
    <s v="juin"/>
    <n v="8"/>
  </r>
  <r>
    <x v="0"/>
    <x v="133"/>
    <d v="1899-12-30T09:00:00"/>
    <n v="24"/>
    <s v="juin"/>
    <n v="9"/>
  </r>
  <r>
    <x v="0"/>
    <x v="133"/>
    <d v="1899-12-30T10:00:00"/>
    <n v="37"/>
    <s v="juin"/>
    <n v="10"/>
  </r>
  <r>
    <x v="0"/>
    <x v="133"/>
    <d v="1899-12-30T11:00:00"/>
    <n v="47"/>
    <s v="juin"/>
    <n v="11"/>
  </r>
  <r>
    <x v="0"/>
    <x v="133"/>
    <d v="1899-12-30T12:00:00"/>
    <n v="37"/>
    <s v="juin"/>
    <n v="12"/>
  </r>
  <r>
    <x v="0"/>
    <x v="133"/>
    <d v="1899-12-30T13:00:00"/>
    <n v="46"/>
    <s v="juin"/>
    <n v="13"/>
  </r>
  <r>
    <x v="0"/>
    <x v="133"/>
    <d v="1899-12-30T14:00:00"/>
    <n v="41"/>
    <s v="juin"/>
    <n v="14"/>
  </r>
  <r>
    <x v="0"/>
    <x v="133"/>
    <d v="1899-12-30T15:00:00"/>
    <n v="43"/>
    <s v="juin"/>
    <n v="15"/>
  </r>
  <r>
    <x v="0"/>
    <x v="133"/>
    <d v="1899-12-30T16:00:00"/>
    <n v="38"/>
    <s v="juin"/>
    <n v="16"/>
  </r>
  <r>
    <x v="0"/>
    <x v="133"/>
    <d v="1899-12-30T17:00:00"/>
    <n v="23"/>
    <s v="juin"/>
    <n v="17"/>
  </r>
  <r>
    <x v="0"/>
    <x v="133"/>
    <d v="1899-12-30T18:00:00"/>
    <n v="29"/>
    <s v="juin"/>
    <n v="18"/>
  </r>
  <r>
    <x v="0"/>
    <x v="133"/>
    <d v="1899-12-30T19:00:00"/>
    <n v="21"/>
    <s v="juin"/>
    <n v="19"/>
  </r>
  <r>
    <x v="0"/>
    <x v="133"/>
    <d v="1899-12-30T20:00:00"/>
    <n v="19"/>
    <s v="juin"/>
    <n v="20"/>
  </r>
  <r>
    <x v="0"/>
    <x v="133"/>
    <d v="1899-12-30T21:00:00"/>
    <n v="13"/>
    <s v="juin"/>
    <n v="21"/>
  </r>
  <r>
    <x v="0"/>
    <x v="133"/>
    <d v="1899-12-30T22:00:00"/>
    <n v="7"/>
    <s v="juin"/>
    <n v="22"/>
  </r>
  <r>
    <x v="0"/>
    <x v="133"/>
    <d v="1899-12-30T23:00:00"/>
    <n v="4"/>
    <s v="juin"/>
    <n v="23"/>
  </r>
  <r>
    <x v="0"/>
    <x v="134"/>
    <d v="1899-12-30T00:00:00"/>
    <n v="4"/>
    <s v="juin"/>
    <n v="24"/>
  </r>
  <r>
    <x v="0"/>
    <x v="134"/>
    <d v="1899-12-30T01:00:00"/>
    <n v="0"/>
    <s v="juin"/>
    <n v="1"/>
  </r>
  <r>
    <x v="0"/>
    <x v="134"/>
    <d v="1899-12-30T02:00:00"/>
    <n v="0"/>
    <s v="juin"/>
    <n v="2"/>
  </r>
  <r>
    <x v="0"/>
    <x v="134"/>
    <d v="1899-12-30T03:00:00"/>
    <n v="1"/>
    <s v="juin"/>
    <n v="3"/>
  </r>
  <r>
    <x v="0"/>
    <x v="134"/>
    <d v="1899-12-30T04:00:00"/>
    <n v="0"/>
    <s v="juin"/>
    <n v="4"/>
  </r>
  <r>
    <x v="0"/>
    <x v="134"/>
    <d v="1899-12-30T05:00:00"/>
    <n v="1"/>
    <s v="juin"/>
    <e v="#N/A"/>
  </r>
  <r>
    <x v="0"/>
    <x v="134"/>
    <d v="1899-12-30T06:00:00"/>
    <n v="7"/>
    <s v="juin"/>
    <n v="6"/>
  </r>
  <r>
    <x v="0"/>
    <x v="134"/>
    <d v="1899-12-30T07:00:00"/>
    <n v="22"/>
    <s v="juin"/>
    <n v="7"/>
  </r>
  <r>
    <x v="0"/>
    <x v="134"/>
    <d v="1899-12-30T08:00:00"/>
    <n v="67"/>
    <s v="juin"/>
    <n v="8"/>
  </r>
  <r>
    <x v="0"/>
    <x v="134"/>
    <d v="1899-12-30T09:00:00"/>
    <n v="78"/>
    <s v="juin"/>
    <n v="9"/>
  </r>
  <r>
    <x v="0"/>
    <x v="134"/>
    <d v="1899-12-30T10:00:00"/>
    <n v="82"/>
    <s v="juin"/>
    <n v="10"/>
  </r>
  <r>
    <x v="0"/>
    <x v="134"/>
    <d v="1899-12-30T11:00:00"/>
    <n v="68"/>
    <s v="juin"/>
    <n v="11"/>
  </r>
  <r>
    <x v="0"/>
    <x v="134"/>
    <d v="1899-12-30T12:00:00"/>
    <n v="59"/>
    <s v="juin"/>
    <n v="12"/>
  </r>
  <r>
    <x v="0"/>
    <x v="134"/>
    <d v="1899-12-30T13:00:00"/>
    <n v="67"/>
    <s v="juin"/>
    <n v="13"/>
  </r>
  <r>
    <x v="0"/>
    <x v="134"/>
    <d v="1899-12-30T14:00:00"/>
    <n v="71"/>
    <s v="juin"/>
    <n v="14"/>
  </r>
  <r>
    <x v="0"/>
    <x v="134"/>
    <d v="1899-12-30T15:00:00"/>
    <n v="53"/>
    <s v="juin"/>
    <n v="15"/>
  </r>
  <r>
    <x v="0"/>
    <x v="134"/>
    <d v="1899-12-30T16:00:00"/>
    <n v="63"/>
    <s v="juin"/>
    <n v="16"/>
  </r>
  <r>
    <x v="0"/>
    <x v="134"/>
    <d v="1899-12-30T17:00:00"/>
    <n v="43"/>
    <s v="juin"/>
    <n v="17"/>
  </r>
  <r>
    <x v="0"/>
    <x v="134"/>
    <d v="1899-12-30T18:00:00"/>
    <n v="24"/>
    <s v="juin"/>
    <n v="18"/>
  </r>
  <r>
    <x v="0"/>
    <x v="134"/>
    <d v="1899-12-30T19:00:00"/>
    <n v="14"/>
    <s v="juin"/>
    <n v="19"/>
  </r>
  <r>
    <x v="0"/>
    <x v="134"/>
    <d v="1899-12-30T20:00:00"/>
    <n v="10"/>
    <s v="juin"/>
    <n v="20"/>
  </r>
  <r>
    <x v="0"/>
    <x v="134"/>
    <d v="1899-12-30T21:00:00"/>
    <n v="6"/>
    <s v="juin"/>
    <n v="21"/>
  </r>
  <r>
    <x v="0"/>
    <x v="134"/>
    <d v="1899-12-30T22:00:00"/>
    <n v="6"/>
    <s v="juin"/>
    <n v="22"/>
  </r>
  <r>
    <x v="0"/>
    <x v="134"/>
    <d v="1899-12-30T23:00:00"/>
    <n v="7"/>
    <s v="juin"/>
    <n v="23"/>
  </r>
  <r>
    <x v="0"/>
    <x v="135"/>
    <d v="1899-12-30T00:00:00"/>
    <n v="3"/>
    <s v="juin"/>
    <n v="24"/>
  </r>
  <r>
    <x v="0"/>
    <x v="135"/>
    <d v="1899-12-30T01:00:00"/>
    <n v="1"/>
    <s v="juin"/>
    <n v="1"/>
  </r>
  <r>
    <x v="0"/>
    <x v="135"/>
    <d v="1899-12-30T02:00:00"/>
    <n v="1"/>
    <s v="juin"/>
    <n v="2"/>
  </r>
  <r>
    <x v="0"/>
    <x v="135"/>
    <d v="1899-12-30T03:00:00"/>
    <n v="0"/>
    <s v="juin"/>
    <n v="3"/>
  </r>
  <r>
    <x v="0"/>
    <x v="135"/>
    <d v="1899-12-30T04:00:00"/>
    <n v="0"/>
    <s v="juin"/>
    <n v="4"/>
  </r>
  <r>
    <x v="0"/>
    <x v="135"/>
    <d v="1899-12-30T05:00:00"/>
    <n v="2"/>
    <s v="juin"/>
    <e v="#N/A"/>
  </r>
  <r>
    <x v="0"/>
    <x v="135"/>
    <d v="1899-12-30T06:00:00"/>
    <n v="5"/>
    <s v="juin"/>
    <n v="6"/>
  </r>
  <r>
    <x v="0"/>
    <x v="135"/>
    <d v="1899-12-30T07:00:00"/>
    <n v="13"/>
    <s v="juin"/>
    <n v="7"/>
  </r>
  <r>
    <x v="0"/>
    <x v="135"/>
    <d v="1899-12-30T08:00:00"/>
    <n v="44"/>
    <s v="juin"/>
    <n v="8"/>
  </r>
  <r>
    <x v="0"/>
    <x v="135"/>
    <d v="1899-12-30T09:00:00"/>
    <n v="51"/>
    <s v="juin"/>
    <n v="9"/>
  </r>
  <r>
    <x v="0"/>
    <x v="135"/>
    <d v="1899-12-30T10:00:00"/>
    <n v="63"/>
    <s v="juin"/>
    <n v="10"/>
  </r>
  <r>
    <x v="0"/>
    <x v="135"/>
    <d v="1899-12-30T11:00:00"/>
    <n v="55"/>
    <s v="juin"/>
    <n v="11"/>
  </r>
  <r>
    <x v="0"/>
    <x v="135"/>
    <d v="1899-12-30T12:00:00"/>
    <n v="62"/>
    <s v="juin"/>
    <n v="12"/>
  </r>
  <r>
    <x v="0"/>
    <x v="135"/>
    <d v="1899-12-30T13:00:00"/>
    <n v="62"/>
    <s v="juin"/>
    <n v="13"/>
  </r>
  <r>
    <x v="0"/>
    <x v="135"/>
    <d v="1899-12-30T14:00:00"/>
    <n v="52"/>
    <s v="juin"/>
    <n v="14"/>
  </r>
  <r>
    <x v="0"/>
    <x v="135"/>
    <d v="1899-12-30T15:00:00"/>
    <n v="54"/>
    <s v="juin"/>
    <n v="15"/>
  </r>
  <r>
    <x v="0"/>
    <x v="135"/>
    <d v="1899-12-30T16:00:00"/>
    <n v="52"/>
    <s v="juin"/>
    <n v="16"/>
  </r>
  <r>
    <x v="0"/>
    <x v="135"/>
    <d v="1899-12-30T17:00:00"/>
    <n v="45"/>
    <s v="juin"/>
    <n v="17"/>
  </r>
  <r>
    <x v="0"/>
    <x v="135"/>
    <d v="1899-12-30T18:00:00"/>
    <n v="30"/>
    <s v="juin"/>
    <n v="18"/>
  </r>
  <r>
    <x v="0"/>
    <x v="135"/>
    <d v="1899-12-30T19:00:00"/>
    <n v="22"/>
    <s v="juin"/>
    <n v="19"/>
  </r>
  <r>
    <x v="0"/>
    <x v="135"/>
    <d v="1899-12-30T20:00:00"/>
    <n v="11"/>
    <s v="juin"/>
    <n v="20"/>
  </r>
  <r>
    <x v="0"/>
    <x v="135"/>
    <d v="1899-12-30T21:00:00"/>
    <n v="7"/>
    <s v="juin"/>
    <n v="21"/>
  </r>
  <r>
    <x v="0"/>
    <x v="135"/>
    <d v="1899-12-30T22:00:00"/>
    <n v="6"/>
    <s v="juin"/>
    <n v="22"/>
  </r>
  <r>
    <x v="0"/>
    <x v="135"/>
    <d v="1899-12-30T23:00:00"/>
    <n v="6"/>
    <s v="juin"/>
    <n v="23"/>
  </r>
  <r>
    <x v="0"/>
    <x v="136"/>
    <d v="1899-12-30T00:00:00"/>
    <n v="0"/>
    <s v="juin"/>
    <n v="24"/>
  </r>
  <r>
    <x v="0"/>
    <x v="136"/>
    <d v="1899-12-30T01:00:00"/>
    <n v="0"/>
    <s v="juin"/>
    <n v="1"/>
  </r>
  <r>
    <x v="0"/>
    <x v="136"/>
    <d v="1899-12-30T02:00:00"/>
    <n v="0"/>
    <s v="juin"/>
    <n v="2"/>
  </r>
  <r>
    <x v="0"/>
    <x v="136"/>
    <d v="1899-12-30T03:00:00"/>
    <n v="0"/>
    <s v="juin"/>
    <n v="3"/>
  </r>
  <r>
    <x v="0"/>
    <x v="136"/>
    <d v="1899-12-30T04:00:00"/>
    <n v="0"/>
    <s v="juin"/>
    <n v="4"/>
  </r>
  <r>
    <x v="0"/>
    <x v="136"/>
    <d v="1899-12-30T05:00:00"/>
    <n v="0"/>
    <s v="juin"/>
    <e v="#N/A"/>
  </r>
  <r>
    <x v="0"/>
    <x v="136"/>
    <d v="1899-12-30T06:00:00"/>
    <n v="5"/>
    <s v="juin"/>
    <n v="6"/>
  </r>
  <r>
    <x v="0"/>
    <x v="136"/>
    <d v="1899-12-30T07:00:00"/>
    <n v="13"/>
    <s v="juin"/>
    <n v="7"/>
  </r>
  <r>
    <x v="0"/>
    <x v="136"/>
    <d v="1899-12-30T08:00:00"/>
    <n v="42"/>
    <s v="juin"/>
    <n v="8"/>
  </r>
  <r>
    <x v="0"/>
    <x v="136"/>
    <d v="1899-12-30T09:00:00"/>
    <n v="62"/>
    <s v="juin"/>
    <n v="9"/>
  </r>
  <r>
    <x v="0"/>
    <x v="136"/>
    <d v="1899-12-30T10:00:00"/>
    <n v="55"/>
    <s v="juin"/>
    <n v="10"/>
  </r>
  <r>
    <x v="0"/>
    <x v="136"/>
    <d v="1899-12-30T11:00:00"/>
    <n v="53"/>
    <s v="juin"/>
    <n v="11"/>
  </r>
  <r>
    <x v="0"/>
    <x v="136"/>
    <d v="1899-12-30T12:00:00"/>
    <n v="56"/>
    <s v="juin"/>
    <n v="12"/>
  </r>
  <r>
    <x v="0"/>
    <x v="136"/>
    <d v="1899-12-30T13:00:00"/>
    <n v="55"/>
    <s v="juin"/>
    <n v="13"/>
  </r>
  <r>
    <x v="0"/>
    <x v="136"/>
    <d v="1899-12-30T14:00:00"/>
    <n v="52"/>
    <s v="juin"/>
    <n v="14"/>
  </r>
  <r>
    <x v="0"/>
    <x v="136"/>
    <d v="1899-12-30T15:00:00"/>
    <n v="45"/>
    <s v="juin"/>
    <n v="15"/>
  </r>
  <r>
    <x v="0"/>
    <x v="136"/>
    <d v="1899-12-30T16:00:00"/>
    <n v="48"/>
    <s v="juin"/>
    <n v="16"/>
  </r>
  <r>
    <x v="0"/>
    <x v="136"/>
    <d v="1899-12-30T17:00:00"/>
    <n v="40"/>
    <s v="juin"/>
    <n v="17"/>
  </r>
  <r>
    <x v="0"/>
    <x v="136"/>
    <d v="1899-12-30T18:00:00"/>
    <n v="25"/>
    <s v="juin"/>
    <n v="18"/>
  </r>
  <r>
    <x v="0"/>
    <x v="136"/>
    <d v="1899-12-30T19:00:00"/>
    <n v="13"/>
    <s v="juin"/>
    <n v="19"/>
  </r>
  <r>
    <x v="0"/>
    <x v="136"/>
    <d v="1899-12-30T20:00:00"/>
    <n v="11"/>
    <s v="juin"/>
    <n v="20"/>
  </r>
  <r>
    <x v="0"/>
    <x v="136"/>
    <d v="1899-12-30T21:00:00"/>
    <n v="8"/>
    <s v="juin"/>
    <n v="21"/>
  </r>
  <r>
    <x v="0"/>
    <x v="136"/>
    <d v="1899-12-30T22:00:00"/>
    <n v="6"/>
    <s v="juin"/>
    <n v="22"/>
  </r>
  <r>
    <x v="0"/>
    <x v="136"/>
    <d v="1899-12-30T23:00:00"/>
    <n v="5"/>
    <s v="juin"/>
    <n v="23"/>
  </r>
  <r>
    <x v="0"/>
    <x v="137"/>
    <d v="1899-12-30T00:00:00"/>
    <n v="4"/>
    <s v="juin"/>
    <n v="24"/>
  </r>
  <r>
    <x v="0"/>
    <x v="137"/>
    <d v="1899-12-30T01:00:00"/>
    <n v="2"/>
    <s v="juin"/>
    <n v="1"/>
  </r>
  <r>
    <x v="0"/>
    <x v="137"/>
    <d v="1899-12-30T02:00:00"/>
    <n v="1"/>
    <s v="juin"/>
    <n v="2"/>
  </r>
  <r>
    <x v="0"/>
    <x v="137"/>
    <d v="1899-12-30T03:00:00"/>
    <n v="1"/>
    <s v="juin"/>
    <n v="3"/>
  </r>
  <r>
    <x v="0"/>
    <x v="137"/>
    <d v="1899-12-30T04:00:00"/>
    <n v="0"/>
    <s v="juin"/>
    <n v="4"/>
  </r>
  <r>
    <x v="0"/>
    <x v="137"/>
    <d v="1899-12-30T05:00:00"/>
    <n v="3"/>
    <s v="juin"/>
    <e v="#N/A"/>
  </r>
  <r>
    <x v="0"/>
    <x v="137"/>
    <d v="1899-12-30T06:00:00"/>
    <n v="2"/>
    <s v="juin"/>
    <n v="6"/>
  </r>
  <r>
    <x v="0"/>
    <x v="137"/>
    <d v="1899-12-30T07:00:00"/>
    <n v="15"/>
    <s v="juin"/>
    <n v="7"/>
  </r>
  <r>
    <x v="0"/>
    <x v="137"/>
    <d v="1899-12-30T08:00:00"/>
    <n v="43"/>
    <s v="juin"/>
    <n v="8"/>
  </r>
  <r>
    <x v="0"/>
    <x v="137"/>
    <d v="1899-12-30T09:00:00"/>
    <n v="56"/>
    <s v="juin"/>
    <n v="9"/>
  </r>
  <r>
    <x v="0"/>
    <x v="137"/>
    <d v="1899-12-30T10:00:00"/>
    <n v="58"/>
    <s v="juin"/>
    <n v="10"/>
  </r>
  <r>
    <x v="0"/>
    <x v="137"/>
    <d v="1899-12-30T11:00:00"/>
    <n v="61"/>
    <s v="juin"/>
    <n v="11"/>
  </r>
  <r>
    <x v="0"/>
    <x v="137"/>
    <d v="1899-12-30T12:00:00"/>
    <n v="62"/>
    <s v="juin"/>
    <n v="12"/>
  </r>
  <r>
    <x v="0"/>
    <x v="137"/>
    <d v="1899-12-30T13:00:00"/>
    <n v="56"/>
    <s v="juin"/>
    <n v="13"/>
  </r>
  <r>
    <x v="0"/>
    <x v="137"/>
    <d v="1899-12-30T14:00:00"/>
    <n v="58"/>
    <s v="juin"/>
    <n v="14"/>
  </r>
  <r>
    <x v="0"/>
    <x v="137"/>
    <d v="1899-12-30T15:00:00"/>
    <n v="45"/>
    <s v="juin"/>
    <n v="15"/>
  </r>
  <r>
    <x v="0"/>
    <x v="137"/>
    <d v="1899-12-30T16:00:00"/>
    <n v="49"/>
    <s v="juin"/>
    <n v="16"/>
  </r>
  <r>
    <x v="0"/>
    <x v="137"/>
    <d v="1899-12-30T17:00:00"/>
    <n v="49"/>
    <s v="juin"/>
    <n v="17"/>
  </r>
  <r>
    <x v="0"/>
    <x v="137"/>
    <d v="1899-12-30T18:00:00"/>
    <n v="27"/>
    <s v="juin"/>
    <n v="18"/>
  </r>
  <r>
    <x v="0"/>
    <x v="137"/>
    <d v="1899-12-30T19:00:00"/>
    <n v="20"/>
    <s v="juin"/>
    <n v="19"/>
  </r>
  <r>
    <x v="0"/>
    <x v="137"/>
    <d v="1899-12-30T20:00:00"/>
    <n v="16"/>
    <s v="juin"/>
    <n v="20"/>
  </r>
  <r>
    <x v="0"/>
    <x v="137"/>
    <d v="1899-12-30T21:00:00"/>
    <n v="13"/>
    <s v="juin"/>
    <n v="21"/>
  </r>
  <r>
    <x v="0"/>
    <x v="137"/>
    <d v="1899-12-30T22:00:00"/>
    <n v="8"/>
    <s v="juin"/>
    <n v="22"/>
  </r>
  <r>
    <x v="0"/>
    <x v="137"/>
    <d v="1899-12-30T23:00:00"/>
    <n v="5"/>
    <s v="juin"/>
    <n v="23"/>
  </r>
  <r>
    <x v="0"/>
    <x v="138"/>
    <d v="1899-12-30T00:00:00"/>
    <n v="2"/>
    <s v="juin"/>
    <n v="24"/>
  </r>
  <r>
    <x v="0"/>
    <x v="138"/>
    <d v="1899-12-30T01:00:00"/>
    <n v="0"/>
    <s v="juin"/>
    <n v="1"/>
  </r>
  <r>
    <x v="0"/>
    <x v="138"/>
    <d v="1899-12-30T02:00:00"/>
    <n v="1"/>
    <s v="juin"/>
    <n v="2"/>
  </r>
  <r>
    <x v="0"/>
    <x v="138"/>
    <d v="1899-12-30T03:00:00"/>
    <n v="3"/>
    <s v="juin"/>
    <n v="3"/>
  </r>
  <r>
    <x v="0"/>
    <x v="138"/>
    <d v="1899-12-30T04:00:00"/>
    <n v="0"/>
    <s v="juin"/>
    <n v="4"/>
  </r>
  <r>
    <x v="0"/>
    <x v="138"/>
    <d v="1899-12-30T05:00:00"/>
    <n v="3"/>
    <s v="juin"/>
    <e v="#N/A"/>
  </r>
  <r>
    <x v="0"/>
    <x v="138"/>
    <d v="1899-12-30T06:00:00"/>
    <n v="6"/>
    <s v="juin"/>
    <n v="6"/>
  </r>
  <r>
    <x v="0"/>
    <x v="138"/>
    <d v="1899-12-30T07:00:00"/>
    <n v="11"/>
    <s v="juin"/>
    <n v="7"/>
  </r>
  <r>
    <x v="0"/>
    <x v="138"/>
    <d v="1899-12-30T08:00:00"/>
    <n v="42"/>
    <s v="juin"/>
    <n v="8"/>
  </r>
  <r>
    <x v="0"/>
    <x v="138"/>
    <d v="1899-12-30T09:00:00"/>
    <n v="60"/>
    <s v="juin"/>
    <n v="9"/>
  </r>
  <r>
    <x v="0"/>
    <x v="138"/>
    <d v="1899-12-30T10:00:00"/>
    <n v="55"/>
    <s v="juin"/>
    <n v="10"/>
  </r>
  <r>
    <x v="0"/>
    <x v="138"/>
    <d v="1899-12-30T11:00:00"/>
    <n v="61"/>
    <s v="juin"/>
    <n v="11"/>
  </r>
  <r>
    <x v="0"/>
    <x v="138"/>
    <d v="1899-12-30T12:00:00"/>
    <n v="52"/>
    <s v="juin"/>
    <n v="12"/>
  </r>
  <r>
    <x v="0"/>
    <x v="138"/>
    <d v="1899-12-30T13:00:00"/>
    <n v="61"/>
    <s v="juin"/>
    <n v="13"/>
  </r>
  <r>
    <x v="0"/>
    <x v="138"/>
    <d v="1899-12-30T14:00:00"/>
    <n v="52"/>
    <s v="juin"/>
    <n v="14"/>
  </r>
  <r>
    <x v="0"/>
    <x v="138"/>
    <d v="1899-12-30T15:00:00"/>
    <n v="57"/>
    <s v="juin"/>
    <n v="15"/>
  </r>
  <r>
    <x v="0"/>
    <x v="138"/>
    <d v="1899-12-30T16:00:00"/>
    <n v="56"/>
    <s v="juin"/>
    <n v="16"/>
  </r>
  <r>
    <x v="0"/>
    <x v="138"/>
    <d v="1899-12-30T17:00:00"/>
    <n v="45"/>
    <s v="juin"/>
    <n v="17"/>
  </r>
  <r>
    <x v="0"/>
    <x v="138"/>
    <d v="1899-12-30T18:00:00"/>
    <n v="32"/>
    <s v="juin"/>
    <n v="18"/>
  </r>
  <r>
    <x v="0"/>
    <x v="138"/>
    <d v="1899-12-30T19:00:00"/>
    <n v="21"/>
    <s v="juin"/>
    <n v="19"/>
  </r>
  <r>
    <x v="0"/>
    <x v="138"/>
    <d v="1899-12-30T20:00:00"/>
    <n v="13"/>
    <s v="juin"/>
    <n v="20"/>
  </r>
  <r>
    <x v="0"/>
    <x v="138"/>
    <d v="1899-12-30T21:00:00"/>
    <n v="9"/>
    <s v="juin"/>
    <n v="21"/>
  </r>
  <r>
    <x v="0"/>
    <x v="138"/>
    <d v="1899-12-30T22:00:00"/>
    <n v="6"/>
    <s v="juin"/>
    <n v="22"/>
  </r>
  <r>
    <x v="0"/>
    <x v="138"/>
    <d v="1899-12-30T23:00:00"/>
    <n v="5"/>
    <s v="juin"/>
    <n v="23"/>
  </r>
  <r>
    <x v="0"/>
    <x v="139"/>
    <d v="1899-12-30T00:00:00"/>
    <n v="7"/>
    <s v="juin"/>
    <n v="24"/>
  </r>
  <r>
    <x v="0"/>
    <x v="139"/>
    <d v="1899-12-30T01:00:00"/>
    <n v="3"/>
    <s v="juin"/>
    <n v="1"/>
  </r>
  <r>
    <x v="0"/>
    <x v="139"/>
    <d v="1899-12-30T02:00:00"/>
    <n v="2"/>
    <s v="juin"/>
    <n v="2"/>
  </r>
  <r>
    <x v="0"/>
    <x v="139"/>
    <d v="1899-12-30T03:00:00"/>
    <n v="2"/>
    <s v="juin"/>
    <n v="3"/>
  </r>
  <r>
    <x v="0"/>
    <x v="139"/>
    <d v="1899-12-30T04:00:00"/>
    <n v="1"/>
    <s v="juin"/>
    <n v="4"/>
  </r>
  <r>
    <x v="0"/>
    <x v="139"/>
    <d v="1899-12-30T05:00:00"/>
    <n v="3"/>
    <s v="juin"/>
    <e v="#N/A"/>
  </r>
  <r>
    <x v="0"/>
    <x v="139"/>
    <d v="1899-12-30T06:00:00"/>
    <n v="4"/>
    <s v="juin"/>
    <n v="6"/>
  </r>
  <r>
    <x v="0"/>
    <x v="139"/>
    <d v="1899-12-30T07:00:00"/>
    <n v="12"/>
    <s v="juin"/>
    <n v="7"/>
  </r>
  <r>
    <x v="0"/>
    <x v="139"/>
    <d v="1899-12-30T08:00:00"/>
    <n v="19"/>
    <s v="juin"/>
    <n v="8"/>
  </r>
  <r>
    <x v="0"/>
    <x v="139"/>
    <d v="1899-12-30T09:00:00"/>
    <n v="46"/>
    <s v="juin"/>
    <n v="9"/>
  </r>
  <r>
    <x v="0"/>
    <x v="139"/>
    <d v="1899-12-30T10:00:00"/>
    <n v="56"/>
    <s v="juin"/>
    <n v="10"/>
  </r>
  <r>
    <x v="0"/>
    <x v="139"/>
    <d v="1899-12-30T11:00:00"/>
    <n v="56"/>
    <s v="juin"/>
    <n v="11"/>
  </r>
  <r>
    <x v="0"/>
    <x v="139"/>
    <d v="1899-12-30T12:00:00"/>
    <n v="60"/>
    <s v="juin"/>
    <n v="12"/>
  </r>
  <r>
    <x v="0"/>
    <x v="139"/>
    <d v="1899-12-30T13:00:00"/>
    <n v="62"/>
    <s v="juin"/>
    <n v="13"/>
  </r>
  <r>
    <x v="0"/>
    <x v="139"/>
    <d v="1899-12-30T14:00:00"/>
    <n v="54"/>
    <s v="juin"/>
    <n v="14"/>
  </r>
  <r>
    <x v="0"/>
    <x v="139"/>
    <d v="1899-12-30T15:00:00"/>
    <n v="46"/>
    <s v="juin"/>
    <n v="15"/>
  </r>
  <r>
    <x v="0"/>
    <x v="139"/>
    <d v="1899-12-30T16:00:00"/>
    <n v="37"/>
    <s v="juin"/>
    <n v="16"/>
  </r>
  <r>
    <x v="0"/>
    <x v="139"/>
    <d v="1899-12-30T17:00:00"/>
    <n v="29"/>
    <s v="juin"/>
    <n v="17"/>
  </r>
  <r>
    <x v="0"/>
    <x v="139"/>
    <d v="1899-12-30T18:00:00"/>
    <n v="26"/>
    <s v="juin"/>
    <n v="18"/>
  </r>
  <r>
    <x v="0"/>
    <x v="139"/>
    <d v="1899-12-30T19:00:00"/>
    <n v="23"/>
    <s v="juin"/>
    <n v="19"/>
  </r>
  <r>
    <x v="0"/>
    <x v="139"/>
    <d v="1899-12-30T20:00:00"/>
    <n v="24"/>
    <s v="juin"/>
    <n v="20"/>
  </r>
  <r>
    <x v="0"/>
    <x v="139"/>
    <d v="1899-12-30T21:00:00"/>
    <n v="11"/>
    <s v="juin"/>
    <n v="21"/>
  </r>
  <r>
    <x v="0"/>
    <x v="139"/>
    <d v="1899-12-30T22:00:00"/>
    <n v="9"/>
    <s v="juin"/>
    <n v="22"/>
  </r>
  <r>
    <x v="0"/>
    <x v="139"/>
    <d v="1899-12-30T23:00:00"/>
    <n v="5"/>
    <s v="juin"/>
    <n v="23"/>
  </r>
  <r>
    <x v="0"/>
    <x v="140"/>
    <d v="1899-12-30T00:00:00"/>
    <n v="5"/>
    <s v="juin"/>
    <n v="24"/>
  </r>
  <r>
    <x v="0"/>
    <x v="140"/>
    <d v="1899-12-30T01:00:00"/>
    <n v="4"/>
    <s v="juin"/>
    <n v="1"/>
  </r>
  <r>
    <x v="0"/>
    <x v="140"/>
    <d v="1899-12-30T02:00:00"/>
    <n v="2"/>
    <s v="juin"/>
    <n v="2"/>
  </r>
  <r>
    <x v="0"/>
    <x v="140"/>
    <d v="1899-12-30T03:00:00"/>
    <n v="1"/>
    <s v="juin"/>
    <n v="3"/>
  </r>
  <r>
    <x v="0"/>
    <x v="140"/>
    <d v="1899-12-30T04:00:00"/>
    <n v="1"/>
    <s v="juin"/>
    <n v="4"/>
  </r>
  <r>
    <x v="0"/>
    <x v="140"/>
    <d v="1899-12-30T05:00:00"/>
    <n v="0"/>
    <s v="juin"/>
    <e v="#N/A"/>
  </r>
  <r>
    <x v="0"/>
    <x v="140"/>
    <d v="1899-12-30T06:00:00"/>
    <n v="3"/>
    <s v="juin"/>
    <n v="6"/>
  </r>
  <r>
    <x v="0"/>
    <x v="140"/>
    <d v="1899-12-30T07:00:00"/>
    <n v="7"/>
    <s v="juin"/>
    <n v="7"/>
  </r>
  <r>
    <x v="0"/>
    <x v="140"/>
    <d v="1899-12-30T08:00:00"/>
    <n v="16"/>
    <s v="juin"/>
    <n v="8"/>
  </r>
  <r>
    <x v="0"/>
    <x v="140"/>
    <d v="1899-12-30T09:00:00"/>
    <n v="24"/>
    <s v="juin"/>
    <n v="9"/>
  </r>
  <r>
    <x v="0"/>
    <x v="140"/>
    <d v="1899-12-30T10:00:00"/>
    <n v="37"/>
    <s v="juin"/>
    <n v="10"/>
  </r>
  <r>
    <x v="0"/>
    <x v="140"/>
    <d v="1899-12-30T11:00:00"/>
    <n v="47"/>
    <s v="juin"/>
    <n v="11"/>
  </r>
  <r>
    <x v="0"/>
    <x v="140"/>
    <d v="1899-12-30T12:00:00"/>
    <n v="37"/>
    <s v="juin"/>
    <n v="12"/>
  </r>
  <r>
    <x v="0"/>
    <x v="140"/>
    <d v="1899-12-30T13:00:00"/>
    <n v="46"/>
    <s v="juin"/>
    <n v="13"/>
  </r>
  <r>
    <x v="0"/>
    <x v="140"/>
    <d v="1899-12-30T14:00:00"/>
    <n v="41"/>
    <s v="juin"/>
    <n v="14"/>
  </r>
  <r>
    <x v="0"/>
    <x v="140"/>
    <d v="1899-12-30T15:00:00"/>
    <n v="43"/>
    <s v="juin"/>
    <n v="15"/>
  </r>
  <r>
    <x v="0"/>
    <x v="140"/>
    <d v="1899-12-30T16:00:00"/>
    <n v="38"/>
    <s v="juin"/>
    <n v="16"/>
  </r>
  <r>
    <x v="0"/>
    <x v="140"/>
    <d v="1899-12-30T17:00:00"/>
    <n v="23"/>
    <s v="juin"/>
    <n v="17"/>
  </r>
  <r>
    <x v="0"/>
    <x v="140"/>
    <d v="1899-12-30T18:00:00"/>
    <n v="29"/>
    <s v="juin"/>
    <n v="18"/>
  </r>
  <r>
    <x v="0"/>
    <x v="140"/>
    <d v="1899-12-30T19:00:00"/>
    <n v="21"/>
    <s v="juin"/>
    <n v="19"/>
  </r>
  <r>
    <x v="0"/>
    <x v="140"/>
    <d v="1899-12-30T20:00:00"/>
    <n v="19"/>
    <s v="juin"/>
    <n v="20"/>
  </r>
  <r>
    <x v="0"/>
    <x v="140"/>
    <d v="1899-12-30T21:00:00"/>
    <n v="13"/>
    <s v="juin"/>
    <n v="21"/>
  </r>
  <r>
    <x v="0"/>
    <x v="140"/>
    <d v="1899-12-30T22:00:00"/>
    <n v="7"/>
    <s v="juin"/>
    <n v="22"/>
  </r>
  <r>
    <x v="0"/>
    <x v="140"/>
    <d v="1899-12-30T23:00:00"/>
    <n v="4"/>
    <s v="juin"/>
    <n v="23"/>
  </r>
  <r>
    <x v="0"/>
    <x v="141"/>
    <d v="1899-12-30T00:00:00"/>
    <n v="4"/>
    <s v="juin"/>
    <n v="24"/>
  </r>
  <r>
    <x v="0"/>
    <x v="141"/>
    <d v="1899-12-30T01:00:00"/>
    <n v="0"/>
    <s v="juin"/>
    <n v="1"/>
  </r>
  <r>
    <x v="0"/>
    <x v="141"/>
    <d v="1899-12-30T02:00:00"/>
    <n v="0"/>
    <s v="juin"/>
    <n v="2"/>
  </r>
  <r>
    <x v="0"/>
    <x v="141"/>
    <d v="1899-12-30T03:00:00"/>
    <n v="1"/>
    <s v="juin"/>
    <n v="3"/>
  </r>
  <r>
    <x v="0"/>
    <x v="141"/>
    <d v="1899-12-30T04:00:00"/>
    <n v="0"/>
    <s v="juin"/>
    <n v="4"/>
  </r>
  <r>
    <x v="0"/>
    <x v="141"/>
    <d v="1899-12-30T05:00:00"/>
    <n v="1"/>
    <s v="juin"/>
    <e v="#N/A"/>
  </r>
  <r>
    <x v="0"/>
    <x v="141"/>
    <d v="1899-12-30T06:00:00"/>
    <n v="7"/>
    <s v="juin"/>
    <n v="6"/>
  </r>
  <r>
    <x v="0"/>
    <x v="141"/>
    <d v="1899-12-30T07:00:00"/>
    <n v="22"/>
    <s v="juin"/>
    <n v="7"/>
  </r>
  <r>
    <x v="0"/>
    <x v="141"/>
    <d v="1899-12-30T08:00:00"/>
    <n v="67"/>
    <s v="juin"/>
    <n v="8"/>
  </r>
  <r>
    <x v="0"/>
    <x v="141"/>
    <d v="1899-12-30T09:00:00"/>
    <n v="78"/>
    <s v="juin"/>
    <n v="9"/>
  </r>
  <r>
    <x v="0"/>
    <x v="141"/>
    <d v="1899-12-30T10:00:00"/>
    <n v="82"/>
    <s v="juin"/>
    <n v="10"/>
  </r>
  <r>
    <x v="0"/>
    <x v="141"/>
    <d v="1899-12-30T11:00:00"/>
    <n v="68"/>
    <s v="juin"/>
    <n v="11"/>
  </r>
  <r>
    <x v="0"/>
    <x v="141"/>
    <d v="1899-12-30T12:00:00"/>
    <n v="59"/>
    <s v="juin"/>
    <n v="12"/>
  </r>
  <r>
    <x v="0"/>
    <x v="141"/>
    <d v="1899-12-30T13:00:00"/>
    <n v="67"/>
    <s v="juin"/>
    <n v="13"/>
  </r>
  <r>
    <x v="0"/>
    <x v="141"/>
    <d v="1899-12-30T14:00:00"/>
    <n v="71"/>
    <s v="juin"/>
    <n v="14"/>
  </r>
  <r>
    <x v="0"/>
    <x v="141"/>
    <d v="1899-12-30T15:00:00"/>
    <n v="53"/>
    <s v="juin"/>
    <n v="15"/>
  </r>
  <r>
    <x v="0"/>
    <x v="141"/>
    <d v="1899-12-30T16:00:00"/>
    <n v="63"/>
    <s v="juin"/>
    <n v="16"/>
  </r>
  <r>
    <x v="0"/>
    <x v="141"/>
    <d v="1899-12-30T17:00:00"/>
    <n v="43"/>
    <s v="juin"/>
    <n v="17"/>
  </r>
  <r>
    <x v="0"/>
    <x v="141"/>
    <d v="1899-12-30T18:00:00"/>
    <n v="24"/>
    <s v="juin"/>
    <n v="18"/>
  </r>
  <r>
    <x v="0"/>
    <x v="141"/>
    <d v="1899-12-30T19:00:00"/>
    <n v="14"/>
    <s v="juin"/>
    <n v="19"/>
  </r>
  <r>
    <x v="0"/>
    <x v="141"/>
    <d v="1899-12-30T20:00:00"/>
    <n v="10"/>
    <s v="juin"/>
    <n v="20"/>
  </r>
  <r>
    <x v="0"/>
    <x v="141"/>
    <d v="1899-12-30T21:00:00"/>
    <n v="6"/>
    <s v="juin"/>
    <n v="21"/>
  </r>
  <r>
    <x v="0"/>
    <x v="141"/>
    <d v="1899-12-30T22:00:00"/>
    <n v="6"/>
    <s v="juin"/>
    <n v="22"/>
  </r>
  <r>
    <x v="0"/>
    <x v="141"/>
    <d v="1899-12-30T23:00:00"/>
    <n v="7"/>
    <s v="juin"/>
    <n v="23"/>
  </r>
  <r>
    <x v="0"/>
    <x v="142"/>
    <d v="1899-12-30T00:00:00"/>
    <n v="3"/>
    <s v="juin"/>
    <n v="24"/>
  </r>
  <r>
    <x v="0"/>
    <x v="142"/>
    <d v="1899-12-30T01:00:00"/>
    <n v="1"/>
    <s v="juin"/>
    <n v="1"/>
  </r>
  <r>
    <x v="0"/>
    <x v="142"/>
    <d v="1899-12-30T02:00:00"/>
    <n v="1"/>
    <s v="juin"/>
    <n v="2"/>
  </r>
  <r>
    <x v="0"/>
    <x v="142"/>
    <d v="1899-12-30T03:00:00"/>
    <n v="0"/>
    <s v="juin"/>
    <n v="3"/>
  </r>
  <r>
    <x v="0"/>
    <x v="142"/>
    <d v="1899-12-30T04:00:00"/>
    <n v="0"/>
    <s v="juin"/>
    <n v="4"/>
  </r>
  <r>
    <x v="0"/>
    <x v="142"/>
    <d v="1899-12-30T05:00:00"/>
    <n v="2"/>
    <s v="juin"/>
    <e v="#N/A"/>
  </r>
  <r>
    <x v="0"/>
    <x v="142"/>
    <d v="1899-12-30T06:00:00"/>
    <n v="5"/>
    <s v="juin"/>
    <n v="6"/>
  </r>
  <r>
    <x v="0"/>
    <x v="142"/>
    <d v="1899-12-30T07:00:00"/>
    <n v="13"/>
    <s v="juin"/>
    <n v="7"/>
  </r>
  <r>
    <x v="0"/>
    <x v="142"/>
    <d v="1899-12-30T08:00:00"/>
    <n v="44"/>
    <s v="juin"/>
    <n v="8"/>
  </r>
  <r>
    <x v="0"/>
    <x v="142"/>
    <d v="1899-12-30T09:00:00"/>
    <n v="51"/>
    <s v="juin"/>
    <n v="9"/>
  </r>
  <r>
    <x v="0"/>
    <x v="142"/>
    <d v="1899-12-30T10:00:00"/>
    <n v="63"/>
    <s v="juin"/>
    <n v="10"/>
  </r>
  <r>
    <x v="0"/>
    <x v="142"/>
    <d v="1899-12-30T11:00:00"/>
    <n v="55"/>
    <s v="juin"/>
    <n v="11"/>
  </r>
  <r>
    <x v="0"/>
    <x v="142"/>
    <d v="1899-12-30T12:00:00"/>
    <n v="62"/>
    <s v="juin"/>
    <n v="12"/>
  </r>
  <r>
    <x v="0"/>
    <x v="142"/>
    <d v="1899-12-30T13:00:00"/>
    <n v="62"/>
    <s v="juin"/>
    <n v="13"/>
  </r>
  <r>
    <x v="0"/>
    <x v="142"/>
    <d v="1899-12-30T14:00:00"/>
    <n v="52"/>
    <s v="juin"/>
    <n v="14"/>
  </r>
  <r>
    <x v="0"/>
    <x v="142"/>
    <d v="1899-12-30T15:00:00"/>
    <n v="54"/>
    <s v="juin"/>
    <n v="15"/>
  </r>
  <r>
    <x v="0"/>
    <x v="142"/>
    <d v="1899-12-30T16:00:00"/>
    <n v="52"/>
    <s v="juin"/>
    <n v="16"/>
  </r>
  <r>
    <x v="0"/>
    <x v="142"/>
    <d v="1899-12-30T17:00:00"/>
    <n v="45"/>
    <s v="juin"/>
    <n v="17"/>
  </r>
  <r>
    <x v="0"/>
    <x v="142"/>
    <d v="1899-12-30T18:00:00"/>
    <n v="30"/>
    <s v="juin"/>
    <n v="18"/>
  </r>
  <r>
    <x v="0"/>
    <x v="142"/>
    <d v="1899-12-30T19:00:00"/>
    <n v="22"/>
    <s v="juin"/>
    <n v="19"/>
  </r>
  <r>
    <x v="0"/>
    <x v="142"/>
    <d v="1899-12-30T20:00:00"/>
    <n v="11"/>
    <s v="juin"/>
    <n v="20"/>
  </r>
  <r>
    <x v="0"/>
    <x v="142"/>
    <d v="1899-12-30T21:00:00"/>
    <n v="7"/>
    <s v="juin"/>
    <n v="21"/>
  </r>
  <r>
    <x v="0"/>
    <x v="142"/>
    <d v="1899-12-30T22:00:00"/>
    <n v="6"/>
    <s v="juin"/>
    <n v="22"/>
  </r>
  <r>
    <x v="0"/>
    <x v="142"/>
    <d v="1899-12-30T23:00:00"/>
    <n v="6"/>
    <s v="juin"/>
    <n v="23"/>
  </r>
  <r>
    <x v="0"/>
    <x v="143"/>
    <d v="1899-12-30T00:00:00"/>
    <n v="0"/>
    <s v="juin"/>
    <n v="24"/>
  </r>
  <r>
    <x v="0"/>
    <x v="143"/>
    <d v="1899-12-30T01:00:00"/>
    <n v="0"/>
    <s v="juin"/>
    <n v="1"/>
  </r>
  <r>
    <x v="0"/>
    <x v="143"/>
    <d v="1899-12-30T02:00:00"/>
    <n v="0"/>
    <s v="juin"/>
    <n v="2"/>
  </r>
  <r>
    <x v="0"/>
    <x v="143"/>
    <d v="1899-12-30T03:00:00"/>
    <n v="0"/>
    <s v="juin"/>
    <n v="3"/>
  </r>
  <r>
    <x v="0"/>
    <x v="143"/>
    <d v="1899-12-30T04:00:00"/>
    <n v="0"/>
    <s v="juin"/>
    <n v="4"/>
  </r>
  <r>
    <x v="0"/>
    <x v="143"/>
    <d v="1899-12-30T05:00:00"/>
    <n v="0"/>
    <s v="juin"/>
    <e v="#N/A"/>
  </r>
  <r>
    <x v="0"/>
    <x v="143"/>
    <d v="1899-12-30T06:00:00"/>
    <n v="5"/>
    <s v="juin"/>
    <n v="6"/>
  </r>
  <r>
    <x v="0"/>
    <x v="143"/>
    <d v="1899-12-30T07:00:00"/>
    <n v="13"/>
    <s v="juin"/>
    <n v="7"/>
  </r>
  <r>
    <x v="0"/>
    <x v="143"/>
    <d v="1899-12-30T08:00:00"/>
    <n v="42"/>
    <s v="juin"/>
    <n v="8"/>
  </r>
  <r>
    <x v="0"/>
    <x v="143"/>
    <d v="1899-12-30T09:00:00"/>
    <n v="62"/>
    <s v="juin"/>
    <n v="9"/>
  </r>
  <r>
    <x v="0"/>
    <x v="143"/>
    <d v="1899-12-30T10:00:00"/>
    <n v="55"/>
    <s v="juin"/>
    <n v="10"/>
  </r>
  <r>
    <x v="0"/>
    <x v="143"/>
    <d v="1899-12-30T11:00:00"/>
    <n v="53"/>
    <s v="juin"/>
    <n v="11"/>
  </r>
  <r>
    <x v="0"/>
    <x v="143"/>
    <d v="1899-12-30T12:00:00"/>
    <n v="56"/>
    <s v="juin"/>
    <n v="12"/>
  </r>
  <r>
    <x v="0"/>
    <x v="143"/>
    <d v="1899-12-30T13:00:00"/>
    <n v="55"/>
    <s v="juin"/>
    <n v="13"/>
  </r>
  <r>
    <x v="0"/>
    <x v="143"/>
    <d v="1899-12-30T14:00:00"/>
    <n v="52"/>
    <s v="juin"/>
    <n v="14"/>
  </r>
  <r>
    <x v="0"/>
    <x v="143"/>
    <d v="1899-12-30T15:00:00"/>
    <n v="45"/>
    <s v="juin"/>
    <n v="15"/>
  </r>
  <r>
    <x v="0"/>
    <x v="143"/>
    <d v="1899-12-30T16:00:00"/>
    <n v="48"/>
    <s v="juin"/>
    <n v="16"/>
  </r>
  <r>
    <x v="0"/>
    <x v="143"/>
    <d v="1899-12-30T17:00:00"/>
    <n v="40"/>
    <s v="juin"/>
    <n v="17"/>
  </r>
  <r>
    <x v="0"/>
    <x v="143"/>
    <d v="1899-12-30T18:00:00"/>
    <n v="25"/>
    <s v="juin"/>
    <n v="18"/>
  </r>
  <r>
    <x v="0"/>
    <x v="143"/>
    <d v="1899-12-30T19:00:00"/>
    <n v="13"/>
    <s v="juin"/>
    <n v="19"/>
  </r>
  <r>
    <x v="0"/>
    <x v="143"/>
    <d v="1899-12-30T20:00:00"/>
    <n v="11"/>
    <s v="juin"/>
    <n v="20"/>
  </r>
  <r>
    <x v="0"/>
    <x v="143"/>
    <d v="1899-12-30T21:00:00"/>
    <n v="8"/>
    <s v="juin"/>
    <n v="21"/>
  </r>
  <r>
    <x v="0"/>
    <x v="143"/>
    <d v="1899-12-30T22:00:00"/>
    <n v="6"/>
    <s v="juin"/>
    <n v="22"/>
  </r>
  <r>
    <x v="0"/>
    <x v="143"/>
    <d v="1899-12-30T23:00:00"/>
    <n v="5"/>
    <s v="juin"/>
    <n v="23"/>
  </r>
  <r>
    <x v="0"/>
    <x v="144"/>
    <d v="1899-12-30T00:00:00"/>
    <n v="4"/>
    <s v="juin"/>
    <n v="24"/>
  </r>
  <r>
    <x v="0"/>
    <x v="144"/>
    <d v="1899-12-30T01:00:00"/>
    <n v="2"/>
    <s v="juin"/>
    <n v="1"/>
  </r>
  <r>
    <x v="0"/>
    <x v="144"/>
    <d v="1899-12-30T02:00:00"/>
    <n v="1"/>
    <s v="juin"/>
    <n v="2"/>
  </r>
  <r>
    <x v="0"/>
    <x v="144"/>
    <d v="1899-12-30T03:00:00"/>
    <n v="1"/>
    <s v="juin"/>
    <n v="3"/>
  </r>
  <r>
    <x v="0"/>
    <x v="144"/>
    <d v="1899-12-30T04:00:00"/>
    <n v="0"/>
    <s v="juin"/>
    <n v="4"/>
  </r>
  <r>
    <x v="0"/>
    <x v="144"/>
    <d v="1899-12-30T05:00:00"/>
    <n v="3"/>
    <s v="juin"/>
    <e v="#N/A"/>
  </r>
  <r>
    <x v="0"/>
    <x v="144"/>
    <d v="1899-12-30T06:00:00"/>
    <n v="2"/>
    <s v="juin"/>
    <n v="6"/>
  </r>
  <r>
    <x v="0"/>
    <x v="144"/>
    <d v="1899-12-30T07:00:00"/>
    <n v="15"/>
    <s v="juin"/>
    <n v="7"/>
  </r>
  <r>
    <x v="0"/>
    <x v="144"/>
    <d v="1899-12-30T08:00:00"/>
    <n v="43"/>
    <s v="juin"/>
    <n v="8"/>
  </r>
  <r>
    <x v="0"/>
    <x v="144"/>
    <d v="1899-12-30T09:00:00"/>
    <n v="56"/>
    <s v="juin"/>
    <n v="9"/>
  </r>
  <r>
    <x v="0"/>
    <x v="144"/>
    <d v="1899-12-30T10:00:00"/>
    <n v="58"/>
    <s v="juin"/>
    <n v="10"/>
  </r>
  <r>
    <x v="0"/>
    <x v="144"/>
    <d v="1899-12-30T11:00:00"/>
    <n v="61"/>
    <s v="juin"/>
    <n v="11"/>
  </r>
  <r>
    <x v="0"/>
    <x v="144"/>
    <d v="1899-12-30T12:00:00"/>
    <n v="62"/>
    <s v="juin"/>
    <n v="12"/>
  </r>
  <r>
    <x v="0"/>
    <x v="144"/>
    <d v="1899-12-30T13:00:00"/>
    <n v="56"/>
    <s v="juin"/>
    <n v="13"/>
  </r>
  <r>
    <x v="0"/>
    <x v="144"/>
    <d v="1899-12-30T14:00:00"/>
    <n v="58"/>
    <s v="juin"/>
    <n v="14"/>
  </r>
  <r>
    <x v="0"/>
    <x v="144"/>
    <d v="1899-12-30T15:00:00"/>
    <n v="45"/>
    <s v="juin"/>
    <n v="15"/>
  </r>
  <r>
    <x v="0"/>
    <x v="144"/>
    <d v="1899-12-30T16:00:00"/>
    <n v="49"/>
    <s v="juin"/>
    <n v="16"/>
  </r>
  <r>
    <x v="0"/>
    <x v="144"/>
    <d v="1899-12-30T17:00:00"/>
    <n v="49"/>
    <s v="juin"/>
    <n v="17"/>
  </r>
  <r>
    <x v="0"/>
    <x v="144"/>
    <d v="1899-12-30T18:00:00"/>
    <n v="27"/>
    <s v="juin"/>
    <n v="18"/>
  </r>
  <r>
    <x v="0"/>
    <x v="144"/>
    <d v="1899-12-30T19:00:00"/>
    <n v="20"/>
    <s v="juin"/>
    <n v="19"/>
  </r>
  <r>
    <x v="0"/>
    <x v="144"/>
    <d v="1899-12-30T20:00:00"/>
    <n v="16"/>
    <s v="juin"/>
    <n v="20"/>
  </r>
  <r>
    <x v="0"/>
    <x v="144"/>
    <d v="1899-12-30T21:00:00"/>
    <n v="13"/>
    <s v="juin"/>
    <n v="21"/>
  </r>
  <r>
    <x v="0"/>
    <x v="144"/>
    <d v="1899-12-30T22:00:00"/>
    <n v="8"/>
    <s v="juin"/>
    <n v="22"/>
  </r>
  <r>
    <x v="0"/>
    <x v="144"/>
    <d v="1899-12-30T23:00:00"/>
    <n v="5"/>
    <s v="juin"/>
    <n v="23"/>
  </r>
  <r>
    <x v="0"/>
    <x v="145"/>
    <d v="1899-12-30T00:00:00"/>
    <n v="2"/>
    <s v="juin"/>
    <n v="24"/>
  </r>
  <r>
    <x v="0"/>
    <x v="145"/>
    <d v="1899-12-30T01:00:00"/>
    <n v="0"/>
    <s v="juin"/>
    <n v="1"/>
  </r>
  <r>
    <x v="0"/>
    <x v="145"/>
    <d v="1899-12-30T02:00:00"/>
    <n v="1"/>
    <s v="juin"/>
    <n v="2"/>
  </r>
  <r>
    <x v="0"/>
    <x v="145"/>
    <d v="1899-12-30T03:00:00"/>
    <n v="3"/>
    <s v="juin"/>
    <n v="3"/>
  </r>
  <r>
    <x v="0"/>
    <x v="145"/>
    <d v="1899-12-30T04:00:00"/>
    <n v="0"/>
    <s v="juin"/>
    <n v="4"/>
  </r>
  <r>
    <x v="0"/>
    <x v="145"/>
    <d v="1899-12-30T05:00:00"/>
    <n v="3"/>
    <s v="juin"/>
    <e v="#N/A"/>
  </r>
  <r>
    <x v="0"/>
    <x v="145"/>
    <d v="1899-12-30T06:00:00"/>
    <n v="6"/>
    <s v="juin"/>
    <n v="6"/>
  </r>
  <r>
    <x v="0"/>
    <x v="145"/>
    <d v="1899-12-30T07:00:00"/>
    <n v="11"/>
    <s v="juin"/>
    <n v="7"/>
  </r>
  <r>
    <x v="0"/>
    <x v="145"/>
    <d v="1899-12-30T08:00:00"/>
    <n v="42"/>
    <s v="juin"/>
    <n v="8"/>
  </r>
  <r>
    <x v="0"/>
    <x v="145"/>
    <d v="1899-12-30T09:00:00"/>
    <n v="60"/>
    <s v="juin"/>
    <n v="9"/>
  </r>
  <r>
    <x v="0"/>
    <x v="145"/>
    <d v="1899-12-30T10:00:00"/>
    <n v="55"/>
    <s v="juin"/>
    <n v="10"/>
  </r>
  <r>
    <x v="0"/>
    <x v="145"/>
    <d v="1899-12-30T11:00:00"/>
    <n v="61"/>
    <s v="juin"/>
    <n v="11"/>
  </r>
  <r>
    <x v="0"/>
    <x v="145"/>
    <d v="1899-12-30T12:00:00"/>
    <n v="52"/>
    <s v="juin"/>
    <n v="12"/>
  </r>
  <r>
    <x v="0"/>
    <x v="145"/>
    <d v="1899-12-30T13:00:00"/>
    <n v="61"/>
    <s v="juin"/>
    <n v="13"/>
  </r>
  <r>
    <x v="0"/>
    <x v="145"/>
    <d v="1899-12-30T14:00:00"/>
    <n v="52"/>
    <s v="juin"/>
    <n v="14"/>
  </r>
  <r>
    <x v="0"/>
    <x v="145"/>
    <d v="1899-12-30T15:00:00"/>
    <n v="57"/>
    <s v="juin"/>
    <n v="15"/>
  </r>
  <r>
    <x v="0"/>
    <x v="145"/>
    <d v="1899-12-30T16:00:00"/>
    <n v="56"/>
    <s v="juin"/>
    <n v="16"/>
  </r>
  <r>
    <x v="0"/>
    <x v="145"/>
    <d v="1899-12-30T17:00:00"/>
    <n v="45"/>
    <s v="juin"/>
    <n v="17"/>
  </r>
  <r>
    <x v="0"/>
    <x v="145"/>
    <d v="1899-12-30T18:00:00"/>
    <n v="32"/>
    <s v="juin"/>
    <n v="18"/>
  </r>
  <r>
    <x v="0"/>
    <x v="145"/>
    <d v="1899-12-30T19:00:00"/>
    <n v="21"/>
    <s v="juin"/>
    <n v="19"/>
  </r>
  <r>
    <x v="0"/>
    <x v="145"/>
    <d v="1899-12-30T20:00:00"/>
    <n v="13"/>
    <s v="juin"/>
    <n v="20"/>
  </r>
  <r>
    <x v="0"/>
    <x v="145"/>
    <d v="1899-12-30T21:00:00"/>
    <n v="9"/>
    <s v="juin"/>
    <n v="21"/>
  </r>
  <r>
    <x v="0"/>
    <x v="145"/>
    <d v="1899-12-30T22:00:00"/>
    <n v="6"/>
    <s v="juin"/>
    <n v="22"/>
  </r>
  <r>
    <x v="0"/>
    <x v="145"/>
    <d v="1899-12-30T23:00:00"/>
    <n v="5"/>
    <s v="juin"/>
    <n v="23"/>
  </r>
  <r>
    <x v="0"/>
    <x v="146"/>
    <d v="1899-12-30T00:00:00"/>
    <n v="7"/>
    <s v="juin"/>
    <n v="24"/>
  </r>
  <r>
    <x v="0"/>
    <x v="146"/>
    <d v="1899-12-30T01:00:00"/>
    <n v="3"/>
    <s v="juin"/>
    <n v="1"/>
  </r>
  <r>
    <x v="0"/>
    <x v="146"/>
    <d v="1899-12-30T02:00:00"/>
    <n v="2"/>
    <s v="juin"/>
    <n v="2"/>
  </r>
  <r>
    <x v="0"/>
    <x v="146"/>
    <d v="1899-12-30T03:00:00"/>
    <n v="2"/>
    <s v="juin"/>
    <n v="3"/>
  </r>
  <r>
    <x v="0"/>
    <x v="146"/>
    <d v="1899-12-30T04:00:00"/>
    <n v="1"/>
    <s v="juin"/>
    <n v="4"/>
  </r>
  <r>
    <x v="0"/>
    <x v="146"/>
    <d v="1899-12-30T05:00:00"/>
    <n v="3"/>
    <s v="juin"/>
    <e v="#N/A"/>
  </r>
  <r>
    <x v="0"/>
    <x v="146"/>
    <d v="1899-12-30T06:00:00"/>
    <n v="4"/>
    <s v="juin"/>
    <n v="6"/>
  </r>
  <r>
    <x v="0"/>
    <x v="146"/>
    <d v="1899-12-30T07:00:00"/>
    <n v="12"/>
    <s v="juin"/>
    <n v="7"/>
  </r>
  <r>
    <x v="0"/>
    <x v="146"/>
    <d v="1899-12-30T08:00:00"/>
    <n v="19"/>
    <s v="juin"/>
    <n v="8"/>
  </r>
  <r>
    <x v="0"/>
    <x v="146"/>
    <d v="1899-12-30T09:00:00"/>
    <n v="46"/>
    <s v="juin"/>
    <n v="9"/>
  </r>
  <r>
    <x v="0"/>
    <x v="146"/>
    <d v="1899-12-30T10:00:00"/>
    <n v="56"/>
    <s v="juin"/>
    <n v="10"/>
  </r>
  <r>
    <x v="0"/>
    <x v="146"/>
    <d v="1899-12-30T11:00:00"/>
    <n v="56"/>
    <s v="juin"/>
    <n v="11"/>
  </r>
  <r>
    <x v="0"/>
    <x v="146"/>
    <d v="1899-12-30T12:00:00"/>
    <n v="60"/>
    <s v="juin"/>
    <n v="12"/>
  </r>
  <r>
    <x v="0"/>
    <x v="146"/>
    <d v="1899-12-30T13:00:00"/>
    <n v="62"/>
    <s v="juin"/>
    <n v="13"/>
  </r>
  <r>
    <x v="0"/>
    <x v="146"/>
    <d v="1899-12-30T14:00:00"/>
    <n v="54"/>
    <s v="juin"/>
    <n v="14"/>
  </r>
  <r>
    <x v="0"/>
    <x v="146"/>
    <d v="1899-12-30T15:00:00"/>
    <n v="46"/>
    <s v="juin"/>
    <n v="15"/>
  </r>
  <r>
    <x v="0"/>
    <x v="146"/>
    <d v="1899-12-30T16:00:00"/>
    <n v="37"/>
    <s v="juin"/>
    <n v="16"/>
  </r>
  <r>
    <x v="0"/>
    <x v="146"/>
    <d v="1899-12-30T17:00:00"/>
    <n v="29"/>
    <s v="juin"/>
    <n v="17"/>
  </r>
  <r>
    <x v="0"/>
    <x v="146"/>
    <d v="1899-12-30T18:00:00"/>
    <n v="26"/>
    <s v="juin"/>
    <n v="18"/>
  </r>
  <r>
    <x v="0"/>
    <x v="146"/>
    <d v="1899-12-30T19:00:00"/>
    <n v="23"/>
    <s v="juin"/>
    <n v="19"/>
  </r>
  <r>
    <x v="0"/>
    <x v="146"/>
    <d v="1899-12-30T20:00:00"/>
    <n v="24"/>
    <s v="juin"/>
    <n v="20"/>
  </r>
  <r>
    <x v="0"/>
    <x v="146"/>
    <d v="1899-12-30T21:00:00"/>
    <n v="11"/>
    <s v="juin"/>
    <n v="21"/>
  </r>
  <r>
    <x v="0"/>
    <x v="146"/>
    <d v="1899-12-30T22:00:00"/>
    <n v="9"/>
    <s v="juin"/>
    <n v="22"/>
  </r>
  <r>
    <x v="0"/>
    <x v="146"/>
    <d v="1899-12-30T23:00:00"/>
    <n v="5"/>
    <s v="juin"/>
    <n v="23"/>
  </r>
  <r>
    <x v="0"/>
    <x v="147"/>
    <d v="1899-12-30T00:00:00"/>
    <n v="5"/>
    <s v="juin"/>
    <n v="24"/>
  </r>
  <r>
    <x v="0"/>
    <x v="147"/>
    <d v="1899-12-30T01:00:00"/>
    <n v="4"/>
    <s v="juin"/>
    <n v="1"/>
  </r>
  <r>
    <x v="0"/>
    <x v="147"/>
    <d v="1899-12-30T02:00:00"/>
    <n v="2"/>
    <s v="juin"/>
    <n v="2"/>
  </r>
  <r>
    <x v="0"/>
    <x v="147"/>
    <d v="1899-12-30T03:00:00"/>
    <n v="1"/>
    <s v="juin"/>
    <n v="3"/>
  </r>
  <r>
    <x v="0"/>
    <x v="147"/>
    <d v="1899-12-30T04:00:00"/>
    <n v="1"/>
    <s v="juin"/>
    <n v="4"/>
  </r>
  <r>
    <x v="0"/>
    <x v="147"/>
    <d v="1899-12-30T05:00:00"/>
    <n v="0"/>
    <s v="juin"/>
    <e v="#N/A"/>
  </r>
  <r>
    <x v="0"/>
    <x v="147"/>
    <d v="1899-12-30T06:00:00"/>
    <n v="3"/>
    <s v="juin"/>
    <n v="6"/>
  </r>
  <r>
    <x v="0"/>
    <x v="147"/>
    <d v="1899-12-30T07:00:00"/>
    <n v="7"/>
    <s v="juin"/>
    <n v="7"/>
  </r>
  <r>
    <x v="0"/>
    <x v="147"/>
    <d v="1899-12-30T08:00:00"/>
    <n v="16"/>
    <s v="juin"/>
    <n v="8"/>
  </r>
  <r>
    <x v="0"/>
    <x v="147"/>
    <d v="1899-12-30T09:00:00"/>
    <n v="24"/>
    <s v="juin"/>
    <n v="9"/>
  </r>
  <r>
    <x v="0"/>
    <x v="147"/>
    <d v="1899-12-30T10:00:00"/>
    <n v="37"/>
    <s v="juin"/>
    <n v="10"/>
  </r>
  <r>
    <x v="0"/>
    <x v="147"/>
    <d v="1899-12-30T11:00:00"/>
    <n v="47"/>
    <s v="juin"/>
    <n v="11"/>
  </r>
  <r>
    <x v="0"/>
    <x v="147"/>
    <d v="1899-12-30T12:00:00"/>
    <n v="37"/>
    <s v="juin"/>
    <n v="12"/>
  </r>
  <r>
    <x v="0"/>
    <x v="147"/>
    <d v="1899-12-30T13:00:00"/>
    <n v="46"/>
    <s v="juin"/>
    <n v="13"/>
  </r>
  <r>
    <x v="0"/>
    <x v="147"/>
    <d v="1899-12-30T14:00:00"/>
    <n v="41"/>
    <s v="juin"/>
    <n v="14"/>
  </r>
  <r>
    <x v="0"/>
    <x v="147"/>
    <d v="1899-12-30T15:00:00"/>
    <n v="43"/>
    <s v="juin"/>
    <n v="15"/>
  </r>
  <r>
    <x v="0"/>
    <x v="147"/>
    <d v="1899-12-30T16:00:00"/>
    <n v="38"/>
    <s v="juin"/>
    <n v="16"/>
  </r>
  <r>
    <x v="0"/>
    <x v="147"/>
    <d v="1899-12-30T17:00:00"/>
    <n v="23"/>
    <s v="juin"/>
    <n v="17"/>
  </r>
  <r>
    <x v="0"/>
    <x v="147"/>
    <d v="1899-12-30T18:00:00"/>
    <n v="29"/>
    <s v="juin"/>
    <n v="18"/>
  </r>
  <r>
    <x v="0"/>
    <x v="147"/>
    <d v="1899-12-30T19:00:00"/>
    <n v="21"/>
    <s v="juin"/>
    <n v="19"/>
  </r>
  <r>
    <x v="0"/>
    <x v="147"/>
    <d v="1899-12-30T20:00:00"/>
    <n v="19"/>
    <s v="juin"/>
    <n v="20"/>
  </r>
  <r>
    <x v="0"/>
    <x v="147"/>
    <d v="1899-12-30T21:00:00"/>
    <n v="13"/>
    <s v="juin"/>
    <n v="21"/>
  </r>
  <r>
    <x v="0"/>
    <x v="147"/>
    <d v="1899-12-30T22:00:00"/>
    <n v="7"/>
    <s v="juin"/>
    <n v="22"/>
  </r>
  <r>
    <x v="0"/>
    <x v="147"/>
    <d v="1899-12-30T23:00:00"/>
    <n v="4"/>
    <s v="juin"/>
    <n v="23"/>
  </r>
  <r>
    <x v="0"/>
    <x v="148"/>
    <d v="1899-12-30T00:00:00"/>
    <n v="2"/>
    <s v="juin"/>
    <n v="24"/>
  </r>
  <r>
    <x v="0"/>
    <x v="148"/>
    <d v="1899-12-30T01:00:00"/>
    <n v="1"/>
    <s v="juin"/>
    <n v="1"/>
  </r>
  <r>
    <x v="0"/>
    <x v="148"/>
    <d v="1899-12-30T02:00:00"/>
    <n v="0"/>
    <s v="juin"/>
    <n v="2"/>
  </r>
  <r>
    <x v="0"/>
    <x v="148"/>
    <d v="1899-12-30T03:00:00"/>
    <n v="1"/>
    <s v="juin"/>
    <n v="3"/>
  </r>
  <r>
    <x v="0"/>
    <x v="148"/>
    <d v="1899-12-30T04:00:00"/>
    <n v="0"/>
    <s v="juin"/>
    <n v="4"/>
  </r>
  <r>
    <x v="0"/>
    <x v="148"/>
    <d v="1899-12-30T05:00:00"/>
    <n v="2"/>
    <s v="juin"/>
    <e v="#N/A"/>
  </r>
  <r>
    <x v="0"/>
    <x v="148"/>
    <d v="1899-12-30T06:00:00"/>
    <n v="5"/>
    <s v="juin"/>
    <n v="6"/>
  </r>
  <r>
    <x v="0"/>
    <x v="148"/>
    <d v="1899-12-30T07:00:00"/>
    <n v="16"/>
    <s v="juin"/>
    <n v="7"/>
  </r>
  <r>
    <x v="0"/>
    <x v="148"/>
    <d v="1899-12-30T08:00:00"/>
    <n v="53"/>
    <s v="juin"/>
    <n v="8"/>
  </r>
  <r>
    <x v="0"/>
    <x v="148"/>
    <d v="1899-12-30T09:00:00"/>
    <n v="78"/>
    <s v="juin"/>
    <n v="9"/>
  </r>
  <r>
    <x v="0"/>
    <x v="148"/>
    <d v="1899-12-30T10:00:00"/>
    <n v="74"/>
    <s v="juin"/>
    <n v="10"/>
  </r>
  <r>
    <x v="0"/>
    <x v="148"/>
    <d v="1899-12-30T11:00:00"/>
    <n v="75"/>
    <s v="juin"/>
    <n v="11"/>
  </r>
  <r>
    <x v="0"/>
    <x v="148"/>
    <d v="1899-12-30T12:00:00"/>
    <n v="60"/>
    <s v="juin"/>
    <n v="12"/>
  </r>
  <r>
    <x v="0"/>
    <x v="148"/>
    <d v="1899-12-30T13:00:00"/>
    <n v="65"/>
    <s v="juin"/>
    <n v="13"/>
  </r>
  <r>
    <x v="0"/>
    <x v="148"/>
    <d v="1899-12-30T14:00:00"/>
    <n v="54"/>
    <s v="juin"/>
    <n v="14"/>
  </r>
  <r>
    <x v="0"/>
    <x v="148"/>
    <d v="1899-12-30T15:00:00"/>
    <n v="56"/>
    <s v="juin"/>
    <n v="15"/>
  </r>
  <r>
    <x v="0"/>
    <x v="148"/>
    <d v="1899-12-30T16:00:00"/>
    <n v="55"/>
    <s v="juin"/>
    <n v="16"/>
  </r>
  <r>
    <x v="0"/>
    <x v="148"/>
    <d v="1899-12-30T17:00:00"/>
    <n v="38"/>
    <s v="juin"/>
    <n v="17"/>
  </r>
  <r>
    <x v="0"/>
    <x v="148"/>
    <d v="1899-12-30T18:00:00"/>
    <n v="29"/>
    <s v="juin"/>
    <n v="18"/>
  </r>
  <r>
    <x v="0"/>
    <x v="148"/>
    <d v="1899-12-30T19:00:00"/>
    <n v="19"/>
    <s v="juin"/>
    <n v="19"/>
  </r>
  <r>
    <x v="0"/>
    <x v="148"/>
    <d v="1899-12-30T20:00:00"/>
    <n v="18"/>
    <s v="juin"/>
    <n v="20"/>
  </r>
  <r>
    <x v="0"/>
    <x v="148"/>
    <d v="1899-12-30T21:00:00"/>
    <n v="14"/>
    <s v="juin"/>
    <n v="21"/>
  </r>
  <r>
    <x v="0"/>
    <x v="148"/>
    <d v="1899-12-30T22:00:00"/>
    <n v="6"/>
    <s v="juin"/>
    <n v="22"/>
  </r>
  <r>
    <x v="0"/>
    <x v="148"/>
    <d v="1899-12-30T23:00:00"/>
    <n v="4"/>
    <s v="juin"/>
    <n v="23"/>
  </r>
  <r>
    <x v="0"/>
    <x v="149"/>
    <d v="1899-12-30T00:00:00"/>
    <n v="1"/>
    <s v="juin"/>
    <n v="24"/>
  </r>
  <r>
    <x v="0"/>
    <x v="149"/>
    <d v="1899-12-30T01:00:00"/>
    <n v="2"/>
    <s v="juin"/>
    <n v="1"/>
  </r>
  <r>
    <x v="0"/>
    <x v="149"/>
    <d v="1899-12-30T02:00:00"/>
    <n v="1"/>
    <s v="juin"/>
    <n v="2"/>
  </r>
  <r>
    <x v="0"/>
    <x v="149"/>
    <d v="1899-12-30T03:00:00"/>
    <n v="1"/>
    <s v="juin"/>
    <n v="3"/>
  </r>
  <r>
    <x v="0"/>
    <x v="149"/>
    <d v="1899-12-30T04:00:00"/>
    <n v="1"/>
    <s v="juin"/>
    <n v="4"/>
  </r>
  <r>
    <x v="0"/>
    <x v="149"/>
    <d v="1899-12-30T05:00:00"/>
    <n v="2"/>
    <s v="juin"/>
    <e v="#N/A"/>
  </r>
  <r>
    <x v="0"/>
    <x v="149"/>
    <d v="1899-12-30T06:00:00"/>
    <n v="4"/>
    <s v="juin"/>
    <n v="6"/>
  </r>
  <r>
    <x v="0"/>
    <x v="149"/>
    <d v="1899-12-30T07:00:00"/>
    <n v="14"/>
    <s v="juin"/>
    <n v="7"/>
  </r>
  <r>
    <x v="0"/>
    <x v="149"/>
    <d v="1899-12-30T08:00:00"/>
    <n v="42"/>
    <s v="juin"/>
    <n v="8"/>
  </r>
  <r>
    <x v="0"/>
    <x v="149"/>
    <d v="1899-12-30T09:00:00"/>
    <n v="49"/>
    <s v="juin"/>
    <n v="9"/>
  </r>
  <r>
    <x v="0"/>
    <x v="149"/>
    <d v="1899-12-30T10:00:00"/>
    <n v="53"/>
    <s v="juin"/>
    <n v="10"/>
  </r>
  <r>
    <x v="0"/>
    <x v="149"/>
    <d v="1899-12-30T11:00:00"/>
    <n v="50"/>
    <s v="juin"/>
    <n v="11"/>
  </r>
  <r>
    <x v="0"/>
    <x v="149"/>
    <d v="1899-12-30T12:00:00"/>
    <n v="44"/>
    <s v="juin"/>
    <n v="12"/>
  </r>
  <r>
    <x v="0"/>
    <x v="149"/>
    <d v="1899-12-30T13:00:00"/>
    <n v="39"/>
    <s v="juin"/>
    <n v="13"/>
  </r>
  <r>
    <x v="0"/>
    <x v="149"/>
    <d v="1899-12-30T14:00:00"/>
    <n v="45"/>
    <s v="juin"/>
    <n v="14"/>
  </r>
  <r>
    <x v="0"/>
    <x v="149"/>
    <d v="1899-12-30T15:00:00"/>
    <n v="45"/>
    <s v="juin"/>
    <n v="15"/>
  </r>
  <r>
    <x v="0"/>
    <x v="149"/>
    <d v="1899-12-30T16:00:00"/>
    <n v="50"/>
    <s v="juin"/>
    <n v="16"/>
  </r>
  <r>
    <x v="0"/>
    <x v="149"/>
    <d v="1899-12-30T17:00:00"/>
    <n v="36"/>
    <s v="juin"/>
    <n v="17"/>
  </r>
  <r>
    <x v="0"/>
    <x v="149"/>
    <d v="1899-12-30T18:00:00"/>
    <n v="27"/>
    <s v="juin"/>
    <n v="18"/>
  </r>
  <r>
    <x v="0"/>
    <x v="149"/>
    <d v="1899-12-30T19:00:00"/>
    <n v="19"/>
    <s v="juin"/>
    <n v="19"/>
  </r>
  <r>
    <x v="0"/>
    <x v="149"/>
    <d v="1899-12-30T20:00:00"/>
    <n v="17"/>
    <s v="juin"/>
    <n v="20"/>
  </r>
  <r>
    <x v="0"/>
    <x v="149"/>
    <d v="1899-12-30T21:00:00"/>
    <n v="17"/>
    <s v="juin"/>
    <n v="21"/>
  </r>
  <r>
    <x v="0"/>
    <x v="149"/>
    <d v="1899-12-30T22:00:00"/>
    <n v="7"/>
    <s v="juin"/>
    <n v="22"/>
  </r>
  <r>
    <x v="0"/>
    <x v="149"/>
    <d v="1899-12-30T23:00:00"/>
    <n v="6"/>
    <s v="juin"/>
    <n v="23"/>
  </r>
  <r>
    <x v="1"/>
    <x v="120"/>
    <d v="1899-12-30T00:00:00"/>
    <n v="2"/>
    <s v="juin"/>
    <n v="24"/>
  </r>
  <r>
    <x v="1"/>
    <x v="120"/>
    <d v="1899-12-30T01:00:00"/>
    <n v="1"/>
    <s v="juin"/>
    <n v="1"/>
  </r>
  <r>
    <x v="1"/>
    <x v="120"/>
    <d v="1899-12-30T02:00:00"/>
    <n v="1"/>
    <s v="juin"/>
    <n v="2"/>
  </r>
  <r>
    <x v="1"/>
    <x v="120"/>
    <d v="1899-12-30T03:00:00"/>
    <n v="0"/>
    <s v="juin"/>
    <n v="3"/>
  </r>
  <r>
    <x v="1"/>
    <x v="120"/>
    <d v="1899-12-30T04:00:00"/>
    <n v="1"/>
    <s v="juin"/>
    <n v="4"/>
  </r>
  <r>
    <x v="1"/>
    <x v="120"/>
    <d v="1899-12-30T05:00:00"/>
    <n v="1"/>
    <s v="juin"/>
    <e v="#N/A"/>
  </r>
  <r>
    <x v="1"/>
    <x v="120"/>
    <d v="1899-12-30T06:00:00"/>
    <n v="2"/>
    <s v="juin"/>
    <n v="6"/>
  </r>
  <r>
    <x v="1"/>
    <x v="120"/>
    <d v="1899-12-30T07:00:00"/>
    <n v="5"/>
    <s v="juin"/>
    <n v="7"/>
  </r>
  <r>
    <x v="1"/>
    <x v="120"/>
    <d v="1899-12-30T08:00:00"/>
    <n v="10"/>
    <s v="juin"/>
    <n v="8"/>
  </r>
  <r>
    <x v="1"/>
    <x v="120"/>
    <d v="1899-12-30T09:00:00"/>
    <n v="22"/>
    <s v="juin"/>
    <n v="9"/>
  </r>
  <r>
    <x v="1"/>
    <x v="120"/>
    <d v="1899-12-30T10:00:00"/>
    <n v="20"/>
    <s v="juin"/>
    <n v="10"/>
  </r>
  <r>
    <x v="1"/>
    <x v="120"/>
    <d v="1899-12-30T11:00:00"/>
    <n v="31"/>
    <s v="juin"/>
    <n v="11"/>
  </r>
  <r>
    <x v="1"/>
    <x v="120"/>
    <d v="1899-12-30T12:00:00"/>
    <n v="31"/>
    <s v="juin"/>
    <n v="12"/>
  </r>
  <r>
    <x v="1"/>
    <x v="120"/>
    <d v="1899-12-30T13:00:00"/>
    <n v="25"/>
    <s v="juin"/>
    <n v="13"/>
  </r>
  <r>
    <x v="1"/>
    <x v="120"/>
    <d v="1899-12-30T14:00:00"/>
    <n v="22"/>
    <s v="juin"/>
    <n v="14"/>
  </r>
  <r>
    <x v="1"/>
    <x v="120"/>
    <d v="1899-12-30T15:00:00"/>
    <n v="20"/>
    <s v="juin"/>
    <n v="15"/>
  </r>
  <r>
    <x v="1"/>
    <x v="120"/>
    <d v="1899-12-30T16:00:00"/>
    <n v="20"/>
    <s v="juin"/>
    <n v="16"/>
  </r>
  <r>
    <x v="1"/>
    <x v="120"/>
    <d v="1899-12-30T17:00:00"/>
    <n v="19"/>
    <s v="juin"/>
    <n v="17"/>
  </r>
  <r>
    <x v="1"/>
    <x v="120"/>
    <d v="1899-12-30T18:00:00"/>
    <n v="16"/>
    <s v="juin"/>
    <n v="18"/>
  </r>
  <r>
    <x v="1"/>
    <x v="120"/>
    <d v="1899-12-30T19:00:00"/>
    <n v="15"/>
    <s v="juin"/>
    <n v="19"/>
  </r>
  <r>
    <x v="1"/>
    <x v="120"/>
    <d v="1899-12-30T20:00:00"/>
    <n v="12"/>
    <s v="juin"/>
    <n v="20"/>
  </r>
  <r>
    <x v="1"/>
    <x v="120"/>
    <d v="1899-12-30T21:00:00"/>
    <n v="9"/>
    <s v="juin"/>
    <n v="21"/>
  </r>
  <r>
    <x v="1"/>
    <x v="120"/>
    <d v="1899-12-30T22:00:00"/>
    <n v="6"/>
    <s v="juin"/>
    <n v="22"/>
  </r>
  <r>
    <x v="1"/>
    <x v="120"/>
    <d v="1899-12-30T23:00:00"/>
    <n v="5"/>
    <s v="juin"/>
    <n v="23"/>
  </r>
  <r>
    <x v="1"/>
    <x v="121"/>
    <d v="1899-12-30T00:00:00"/>
    <n v="2"/>
    <s v="juin"/>
    <n v="24"/>
  </r>
  <r>
    <x v="1"/>
    <x v="121"/>
    <d v="1899-12-30T01:00:00"/>
    <n v="2"/>
    <s v="juin"/>
    <n v="1"/>
  </r>
  <r>
    <x v="1"/>
    <x v="121"/>
    <d v="1899-12-30T02:00:00"/>
    <n v="0"/>
    <s v="juin"/>
    <n v="2"/>
  </r>
  <r>
    <x v="1"/>
    <x v="121"/>
    <d v="1899-12-30T03:00:00"/>
    <n v="0"/>
    <s v="juin"/>
    <n v="3"/>
  </r>
  <r>
    <x v="1"/>
    <x v="121"/>
    <d v="1899-12-30T04:00:00"/>
    <n v="0"/>
    <s v="juin"/>
    <n v="4"/>
  </r>
  <r>
    <x v="1"/>
    <x v="121"/>
    <d v="1899-12-30T05:00:00"/>
    <n v="0"/>
    <s v="juin"/>
    <e v="#N/A"/>
  </r>
  <r>
    <x v="1"/>
    <x v="121"/>
    <d v="1899-12-30T06:00:00"/>
    <n v="1"/>
    <s v="juin"/>
    <n v="6"/>
  </r>
  <r>
    <x v="1"/>
    <x v="121"/>
    <d v="1899-12-30T07:00:00"/>
    <n v="3"/>
    <s v="juin"/>
    <n v="7"/>
  </r>
  <r>
    <x v="1"/>
    <x v="121"/>
    <d v="1899-12-30T08:00:00"/>
    <n v="10"/>
    <s v="juin"/>
    <n v="8"/>
  </r>
  <r>
    <x v="1"/>
    <x v="121"/>
    <d v="1899-12-30T09:00:00"/>
    <n v="16"/>
    <s v="juin"/>
    <n v="9"/>
  </r>
  <r>
    <x v="1"/>
    <x v="121"/>
    <d v="1899-12-30T10:00:00"/>
    <n v="23"/>
    <s v="juin"/>
    <n v="10"/>
  </r>
  <r>
    <x v="1"/>
    <x v="121"/>
    <d v="1899-12-30T11:00:00"/>
    <n v="24"/>
    <s v="juin"/>
    <n v="11"/>
  </r>
  <r>
    <x v="1"/>
    <x v="121"/>
    <d v="1899-12-30T12:00:00"/>
    <n v="22"/>
    <s v="juin"/>
    <n v="12"/>
  </r>
  <r>
    <x v="1"/>
    <x v="121"/>
    <d v="1899-12-30T13:00:00"/>
    <n v="19"/>
    <s v="juin"/>
    <n v="13"/>
  </r>
  <r>
    <x v="1"/>
    <x v="121"/>
    <d v="1899-12-30T14:00:00"/>
    <n v="17"/>
    <s v="juin"/>
    <n v="14"/>
  </r>
  <r>
    <x v="1"/>
    <x v="121"/>
    <d v="1899-12-30T15:00:00"/>
    <n v="22"/>
    <s v="juin"/>
    <n v="15"/>
  </r>
  <r>
    <x v="1"/>
    <x v="121"/>
    <d v="1899-12-30T16:00:00"/>
    <n v="24"/>
    <s v="juin"/>
    <n v="16"/>
  </r>
  <r>
    <x v="1"/>
    <x v="121"/>
    <d v="1899-12-30T17:00:00"/>
    <n v="25"/>
    <s v="juin"/>
    <n v="17"/>
  </r>
  <r>
    <x v="1"/>
    <x v="121"/>
    <d v="1899-12-30T18:00:00"/>
    <n v="19"/>
    <s v="juin"/>
    <n v="18"/>
  </r>
  <r>
    <x v="1"/>
    <x v="121"/>
    <d v="1899-12-30T19:00:00"/>
    <n v="10"/>
    <s v="juin"/>
    <n v="19"/>
  </r>
  <r>
    <x v="1"/>
    <x v="121"/>
    <d v="1899-12-30T20:00:00"/>
    <n v="8"/>
    <s v="juin"/>
    <n v="20"/>
  </r>
  <r>
    <x v="1"/>
    <x v="121"/>
    <d v="1899-12-30T21:00:00"/>
    <n v="10"/>
    <s v="juin"/>
    <n v="21"/>
  </r>
  <r>
    <x v="1"/>
    <x v="121"/>
    <d v="1899-12-30T22:00:00"/>
    <n v="3"/>
    <s v="juin"/>
    <n v="22"/>
  </r>
  <r>
    <x v="1"/>
    <x v="121"/>
    <d v="1899-12-30T23:00:00"/>
    <n v="5"/>
    <s v="juin"/>
    <n v="23"/>
  </r>
  <r>
    <x v="1"/>
    <x v="122"/>
    <d v="1899-12-30T00:00:00"/>
    <n v="1"/>
    <s v="juin"/>
    <n v="24"/>
  </r>
  <r>
    <x v="1"/>
    <x v="122"/>
    <d v="1899-12-30T01:00:00"/>
    <n v="2"/>
    <s v="juin"/>
    <n v="1"/>
  </r>
  <r>
    <x v="1"/>
    <x v="122"/>
    <d v="1899-12-30T02:00:00"/>
    <n v="2"/>
    <s v="juin"/>
    <n v="2"/>
  </r>
  <r>
    <x v="1"/>
    <x v="122"/>
    <d v="1899-12-30T03:00:00"/>
    <n v="1"/>
    <s v="juin"/>
    <n v="3"/>
  </r>
  <r>
    <x v="1"/>
    <x v="122"/>
    <d v="1899-12-30T04:00:00"/>
    <n v="1"/>
    <s v="juin"/>
    <n v="4"/>
  </r>
  <r>
    <x v="1"/>
    <x v="122"/>
    <d v="1899-12-30T05:00:00"/>
    <n v="0"/>
    <s v="juin"/>
    <e v="#N/A"/>
  </r>
  <r>
    <x v="1"/>
    <x v="122"/>
    <d v="1899-12-30T06:00:00"/>
    <n v="1"/>
    <s v="juin"/>
    <n v="6"/>
  </r>
  <r>
    <x v="1"/>
    <x v="122"/>
    <d v="1899-12-30T07:00:00"/>
    <n v="2"/>
    <s v="juin"/>
    <n v="7"/>
  </r>
  <r>
    <x v="1"/>
    <x v="122"/>
    <d v="1899-12-30T08:00:00"/>
    <n v="5"/>
    <s v="juin"/>
    <n v="8"/>
  </r>
  <r>
    <x v="1"/>
    <x v="122"/>
    <d v="1899-12-30T09:00:00"/>
    <n v="14"/>
    <s v="juin"/>
    <n v="9"/>
  </r>
  <r>
    <x v="1"/>
    <x v="122"/>
    <d v="1899-12-30T10:00:00"/>
    <n v="19"/>
    <s v="juin"/>
    <n v="10"/>
  </r>
  <r>
    <x v="1"/>
    <x v="122"/>
    <d v="1899-12-30T11:00:00"/>
    <n v="24"/>
    <s v="juin"/>
    <n v="11"/>
  </r>
  <r>
    <x v="1"/>
    <x v="122"/>
    <d v="1899-12-30T12:00:00"/>
    <n v="26"/>
    <s v="juin"/>
    <n v="12"/>
  </r>
  <r>
    <x v="1"/>
    <x v="122"/>
    <d v="1899-12-30T13:00:00"/>
    <n v="16"/>
    <s v="juin"/>
    <n v="13"/>
  </r>
  <r>
    <x v="1"/>
    <x v="122"/>
    <d v="1899-12-30T14:00:00"/>
    <n v="21"/>
    <s v="juin"/>
    <n v="14"/>
  </r>
  <r>
    <x v="1"/>
    <x v="122"/>
    <d v="1899-12-30T15:00:00"/>
    <n v="20"/>
    <s v="juin"/>
    <n v="15"/>
  </r>
  <r>
    <x v="1"/>
    <x v="122"/>
    <d v="1899-12-30T16:00:00"/>
    <n v="23"/>
    <s v="juin"/>
    <n v="16"/>
  </r>
  <r>
    <x v="1"/>
    <x v="122"/>
    <d v="1899-12-30T17:00:00"/>
    <n v="22"/>
    <s v="juin"/>
    <n v="17"/>
  </r>
  <r>
    <x v="1"/>
    <x v="122"/>
    <d v="1899-12-30T18:00:00"/>
    <n v="16"/>
    <s v="juin"/>
    <n v="18"/>
  </r>
  <r>
    <x v="1"/>
    <x v="122"/>
    <d v="1899-12-30T19:00:00"/>
    <n v="14"/>
    <s v="juin"/>
    <n v="19"/>
  </r>
  <r>
    <x v="1"/>
    <x v="122"/>
    <d v="1899-12-30T20:00:00"/>
    <n v="7"/>
    <s v="juin"/>
    <n v="20"/>
  </r>
  <r>
    <x v="1"/>
    <x v="122"/>
    <d v="1899-12-30T21:00:00"/>
    <n v="8"/>
    <s v="juin"/>
    <n v="21"/>
  </r>
  <r>
    <x v="1"/>
    <x v="122"/>
    <d v="1899-12-30T22:00:00"/>
    <n v="5"/>
    <s v="juin"/>
    <n v="22"/>
  </r>
  <r>
    <x v="1"/>
    <x v="122"/>
    <d v="1899-12-30T23:00:00"/>
    <n v="3"/>
    <s v="juin"/>
    <n v="23"/>
  </r>
  <r>
    <x v="1"/>
    <x v="123"/>
    <d v="1899-12-30T00:00:00"/>
    <n v="2"/>
    <s v="juin"/>
    <n v="24"/>
  </r>
  <r>
    <x v="1"/>
    <x v="123"/>
    <d v="1899-12-30T01:00:00"/>
    <n v="2"/>
    <s v="juin"/>
    <n v="1"/>
  </r>
  <r>
    <x v="1"/>
    <x v="123"/>
    <d v="1899-12-30T02:00:00"/>
    <n v="1"/>
    <s v="juin"/>
    <n v="2"/>
  </r>
  <r>
    <x v="1"/>
    <x v="123"/>
    <d v="1899-12-30T03:00:00"/>
    <n v="1"/>
    <s v="juin"/>
    <n v="3"/>
  </r>
  <r>
    <x v="1"/>
    <x v="123"/>
    <d v="1899-12-30T04:00:00"/>
    <n v="0"/>
    <s v="juin"/>
    <n v="4"/>
  </r>
  <r>
    <x v="1"/>
    <x v="123"/>
    <d v="1899-12-30T05:00:00"/>
    <n v="0"/>
    <s v="juin"/>
    <e v="#N/A"/>
  </r>
  <r>
    <x v="1"/>
    <x v="123"/>
    <d v="1899-12-30T06:00:00"/>
    <n v="1"/>
    <s v="juin"/>
    <n v="6"/>
  </r>
  <r>
    <x v="1"/>
    <x v="123"/>
    <d v="1899-12-30T07:00:00"/>
    <n v="0"/>
    <s v="juin"/>
    <n v="7"/>
  </r>
  <r>
    <x v="1"/>
    <x v="123"/>
    <d v="1899-12-30T08:00:00"/>
    <n v="6"/>
    <s v="juin"/>
    <n v="8"/>
  </r>
  <r>
    <x v="1"/>
    <x v="123"/>
    <d v="1899-12-30T09:00:00"/>
    <n v="10"/>
    <s v="juin"/>
    <n v="9"/>
  </r>
  <r>
    <x v="1"/>
    <x v="123"/>
    <d v="1899-12-30T10:00:00"/>
    <n v="12"/>
    <s v="juin"/>
    <n v="10"/>
  </r>
  <r>
    <x v="1"/>
    <x v="123"/>
    <d v="1899-12-30T11:00:00"/>
    <n v="15"/>
    <s v="juin"/>
    <n v="11"/>
  </r>
  <r>
    <x v="1"/>
    <x v="123"/>
    <d v="1899-12-30T12:00:00"/>
    <n v="13"/>
    <s v="juin"/>
    <n v="12"/>
  </r>
  <r>
    <x v="1"/>
    <x v="123"/>
    <d v="1899-12-30T13:00:00"/>
    <n v="13"/>
    <s v="juin"/>
    <n v="13"/>
  </r>
  <r>
    <x v="1"/>
    <x v="123"/>
    <d v="1899-12-30T14:00:00"/>
    <n v="14"/>
    <s v="juin"/>
    <n v="14"/>
  </r>
  <r>
    <x v="1"/>
    <x v="123"/>
    <d v="1899-12-30T15:00:00"/>
    <n v="13"/>
    <s v="juin"/>
    <n v="15"/>
  </r>
  <r>
    <x v="1"/>
    <x v="123"/>
    <d v="1899-12-30T16:00:00"/>
    <n v="12"/>
    <s v="juin"/>
    <n v="16"/>
  </r>
  <r>
    <x v="1"/>
    <x v="123"/>
    <d v="1899-12-30T17:00:00"/>
    <n v="11"/>
    <s v="juin"/>
    <n v="17"/>
  </r>
  <r>
    <x v="1"/>
    <x v="123"/>
    <d v="1899-12-30T18:00:00"/>
    <n v="14"/>
    <s v="juin"/>
    <n v="18"/>
  </r>
  <r>
    <x v="1"/>
    <x v="123"/>
    <d v="1899-12-30T19:00:00"/>
    <n v="9"/>
    <s v="juin"/>
    <n v="19"/>
  </r>
  <r>
    <x v="1"/>
    <x v="123"/>
    <d v="1899-12-30T20:00:00"/>
    <n v="9"/>
    <s v="juin"/>
    <n v="20"/>
  </r>
  <r>
    <x v="1"/>
    <x v="123"/>
    <d v="1899-12-30T21:00:00"/>
    <n v="8"/>
    <s v="juin"/>
    <n v="21"/>
  </r>
  <r>
    <x v="1"/>
    <x v="123"/>
    <d v="1899-12-30T22:00:00"/>
    <n v="8"/>
    <s v="juin"/>
    <n v="22"/>
  </r>
  <r>
    <x v="1"/>
    <x v="123"/>
    <d v="1899-12-30T23:00:00"/>
    <n v="4"/>
    <s v="juin"/>
    <n v="23"/>
  </r>
  <r>
    <x v="1"/>
    <x v="124"/>
    <d v="1899-12-30T00:00:00"/>
    <n v="3"/>
    <s v="juin"/>
    <n v="24"/>
  </r>
  <r>
    <x v="1"/>
    <x v="124"/>
    <d v="1899-12-30T01:00:00"/>
    <n v="5"/>
    <s v="juin"/>
    <n v="1"/>
  </r>
  <r>
    <x v="1"/>
    <x v="124"/>
    <d v="1899-12-30T02:00:00"/>
    <n v="2"/>
    <s v="juin"/>
    <n v="2"/>
  </r>
  <r>
    <x v="1"/>
    <x v="124"/>
    <d v="1899-12-30T03:00:00"/>
    <n v="2"/>
    <s v="juin"/>
    <n v="3"/>
  </r>
  <r>
    <x v="1"/>
    <x v="124"/>
    <d v="1899-12-30T04:00:00"/>
    <n v="1"/>
    <s v="juin"/>
    <n v="4"/>
  </r>
  <r>
    <x v="1"/>
    <x v="124"/>
    <d v="1899-12-30T05:00:00"/>
    <n v="0"/>
    <s v="juin"/>
    <e v="#N/A"/>
  </r>
  <r>
    <x v="1"/>
    <x v="124"/>
    <d v="1899-12-30T06:00:00"/>
    <n v="1"/>
    <s v="juin"/>
    <n v="6"/>
  </r>
  <r>
    <x v="1"/>
    <x v="124"/>
    <d v="1899-12-30T07:00:00"/>
    <n v="4"/>
    <s v="juin"/>
    <n v="7"/>
  </r>
  <r>
    <x v="1"/>
    <x v="124"/>
    <d v="1899-12-30T08:00:00"/>
    <n v="6"/>
    <s v="juin"/>
    <n v="8"/>
  </r>
  <r>
    <x v="1"/>
    <x v="124"/>
    <d v="1899-12-30T09:00:00"/>
    <n v="13"/>
    <s v="juin"/>
    <n v="9"/>
  </r>
  <r>
    <x v="1"/>
    <x v="124"/>
    <d v="1899-12-30T10:00:00"/>
    <n v="15"/>
    <s v="juin"/>
    <n v="10"/>
  </r>
  <r>
    <x v="1"/>
    <x v="124"/>
    <d v="1899-12-30T11:00:00"/>
    <n v="20"/>
    <s v="juin"/>
    <n v="11"/>
  </r>
  <r>
    <x v="1"/>
    <x v="124"/>
    <d v="1899-12-30T12:00:00"/>
    <n v="15"/>
    <s v="juin"/>
    <n v="12"/>
  </r>
  <r>
    <x v="1"/>
    <x v="124"/>
    <d v="1899-12-30T13:00:00"/>
    <n v="19"/>
    <s v="juin"/>
    <n v="13"/>
  </r>
  <r>
    <x v="1"/>
    <x v="124"/>
    <d v="1899-12-30T14:00:00"/>
    <n v="23"/>
    <s v="juin"/>
    <n v="14"/>
  </r>
  <r>
    <x v="1"/>
    <x v="124"/>
    <d v="1899-12-30T15:00:00"/>
    <n v="21"/>
    <s v="juin"/>
    <n v="15"/>
  </r>
  <r>
    <x v="1"/>
    <x v="124"/>
    <d v="1899-12-30T16:00:00"/>
    <n v="23"/>
    <s v="juin"/>
    <n v="16"/>
  </r>
  <r>
    <x v="1"/>
    <x v="124"/>
    <d v="1899-12-30T17:00:00"/>
    <n v="16"/>
    <s v="juin"/>
    <n v="17"/>
  </r>
  <r>
    <x v="1"/>
    <x v="124"/>
    <d v="1899-12-30T18:00:00"/>
    <n v="14"/>
    <s v="juin"/>
    <n v="18"/>
  </r>
  <r>
    <x v="1"/>
    <x v="124"/>
    <d v="1899-12-30T19:00:00"/>
    <n v="14"/>
    <s v="juin"/>
    <n v="19"/>
  </r>
  <r>
    <x v="1"/>
    <x v="124"/>
    <d v="1899-12-30T20:00:00"/>
    <n v="8"/>
    <s v="juin"/>
    <n v="20"/>
  </r>
  <r>
    <x v="1"/>
    <x v="124"/>
    <d v="1899-12-30T21:00:00"/>
    <n v="9"/>
    <s v="juin"/>
    <n v="21"/>
  </r>
  <r>
    <x v="1"/>
    <x v="124"/>
    <d v="1899-12-30T22:00:00"/>
    <n v="8"/>
    <s v="juin"/>
    <n v="22"/>
  </r>
  <r>
    <x v="1"/>
    <x v="124"/>
    <d v="1899-12-30T23:00:00"/>
    <n v="6"/>
    <s v="juin"/>
    <n v="23"/>
  </r>
  <r>
    <x v="1"/>
    <x v="125"/>
    <d v="1899-12-30T00:00:00"/>
    <n v="5"/>
    <s v="juin"/>
    <n v="24"/>
  </r>
  <r>
    <x v="1"/>
    <x v="125"/>
    <d v="1899-12-30T01:00:00"/>
    <n v="5"/>
    <s v="juin"/>
    <n v="1"/>
  </r>
  <r>
    <x v="1"/>
    <x v="125"/>
    <d v="1899-12-30T02:00:00"/>
    <n v="3"/>
    <s v="juin"/>
    <n v="2"/>
  </r>
  <r>
    <x v="1"/>
    <x v="125"/>
    <d v="1899-12-30T03:00:00"/>
    <n v="2"/>
    <s v="juin"/>
    <n v="3"/>
  </r>
  <r>
    <x v="1"/>
    <x v="125"/>
    <d v="1899-12-30T04:00:00"/>
    <n v="2"/>
    <s v="juin"/>
    <n v="4"/>
  </r>
  <r>
    <x v="1"/>
    <x v="125"/>
    <d v="1899-12-30T05:00:00"/>
    <n v="1"/>
    <s v="juin"/>
    <e v="#N/A"/>
  </r>
  <r>
    <x v="1"/>
    <x v="125"/>
    <d v="1899-12-30T06:00:00"/>
    <n v="0"/>
    <s v="juin"/>
    <n v="6"/>
  </r>
  <r>
    <x v="1"/>
    <x v="125"/>
    <d v="1899-12-30T07:00:00"/>
    <n v="3"/>
    <s v="juin"/>
    <n v="7"/>
  </r>
  <r>
    <x v="1"/>
    <x v="125"/>
    <d v="1899-12-30T08:00:00"/>
    <n v="7"/>
    <s v="juin"/>
    <n v="8"/>
  </r>
  <r>
    <x v="1"/>
    <x v="125"/>
    <d v="1899-12-30T09:00:00"/>
    <n v="10"/>
    <s v="juin"/>
    <n v="9"/>
  </r>
  <r>
    <x v="1"/>
    <x v="125"/>
    <d v="1899-12-30T10:00:00"/>
    <n v="15"/>
    <s v="juin"/>
    <n v="10"/>
  </r>
  <r>
    <x v="1"/>
    <x v="125"/>
    <d v="1899-12-30T11:00:00"/>
    <n v="16"/>
    <s v="juin"/>
    <n v="11"/>
  </r>
  <r>
    <x v="1"/>
    <x v="125"/>
    <d v="1899-12-30T12:00:00"/>
    <n v="12"/>
    <s v="juin"/>
    <n v="12"/>
  </r>
  <r>
    <x v="1"/>
    <x v="125"/>
    <d v="1899-12-30T13:00:00"/>
    <n v="15"/>
    <s v="juin"/>
    <n v="13"/>
  </r>
  <r>
    <x v="1"/>
    <x v="125"/>
    <d v="1899-12-30T14:00:00"/>
    <n v="17"/>
    <s v="juin"/>
    <n v="14"/>
  </r>
  <r>
    <x v="1"/>
    <x v="125"/>
    <d v="1899-12-30T15:00:00"/>
    <n v="8"/>
    <s v="juin"/>
    <n v="15"/>
  </r>
  <r>
    <x v="1"/>
    <x v="125"/>
    <d v="1899-12-30T16:00:00"/>
    <n v="12"/>
    <s v="juin"/>
    <n v="16"/>
  </r>
  <r>
    <x v="1"/>
    <x v="125"/>
    <d v="1899-12-30T17:00:00"/>
    <n v="10"/>
    <s v="juin"/>
    <n v="17"/>
  </r>
  <r>
    <x v="1"/>
    <x v="125"/>
    <d v="1899-12-30T18:00:00"/>
    <n v="13"/>
    <s v="juin"/>
    <n v="18"/>
  </r>
  <r>
    <x v="1"/>
    <x v="125"/>
    <d v="1899-12-30T19:00:00"/>
    <n v="6"/>
    <s v="juin"/>
    <n v="19"/>
  </r>
  <r>
    <x v="1"/>
    <x v="125"/>
    <d v="1899-12-30T20:00:00"/>
    <n v="5"/>
    <s v="juin"/>
    <n v="20"/>
  </r>
  <r>
    <x v="1"/>
    <x v="125"/>
    <d v="1899-12-30T21:00:00"/>
    <n v="4"/>
    <s v="juin"/>
    <n v="21"/>
  </r>
  <r>
    <x v="1"/>
    <x v="125"/>
    <d v="1899-12-30T22:00:00"/>
    <n v="3"/>
    <s v="juin"/>
    <n v="22"/>
  </r>
  <r>
    <x v="1"/>
    <x v="125"/>
    <d v="1899-12-30T23:00:00"/>
    <n v="4"/>
    <s v="juin"/>
    <n v="23"/>
  </r>
  <r>
    <x v="1"/>
    <x v="126"/>
    <d v="1899-12-30T00:00:00"/>
    <n v="1"/>
    <s v="juin"/>
    <n v="24"/>
  </r>
  <r>
    <x v="1"/>
    <x v="126"/>
    <d v="1899-12-30T01:00:00"/>
    <n v="2"/>
    <s v="juin"/>
    <n v="1"/>
  </r>
  <r>
    <x v="1"/>
    <x v="126"/>
    <d v="1899-12-30T02:00:00"/>
    <n v="3"/>
    <s v="juin"/>
    <n v="2"/>
  </r>
  <r>
    <x v="1"/>
    <x v="126"/>
    <d v="1899-12-30T03:00:00"/>
    <n v="2"/>
    <s v="juin"/>
    <n v="3"/>
  </r>
  <r>
    <x v="1"/>
    <x v="126"/>
    <d v="1899-12-30T04:00:00"/>
    <n v="1"/>
    <s v="juin"/>
    <n v="4"/>
  </r>
  <r>
    <x v="1"/>
    <x v="126"/>
    <d v="1899-12-30T05:00:00"/>
    <n v="1"/>
    <s v="juin"/>
    <e v="#N/A"/>
  </r>
  <r>
    <x v="1"/>
    <x v="126"/>
    <d v="1899-12-30T06:00:00"/>
    <n v="2"/>
    <s v="juin"/>
    <n v="6"/>
  </r>
  <r>
    <x v="1"/>
    <x v="126"/>
    <d v="1899-12-30T07:00:00"/>
    <n v="3"/>
    <s v="juin"/>
    <n v="7"/>
  </r>
  <r>
    <x v="1"/>
    <x v="126"/>
    <d v="1899-12-30T08:00:00"/>
    <n v="5"/>
    <s v="juin"/>
    <n v="8"/>
  </r>
  <r>
    <x v="1"/>
    <x v="126"/>
    <d v="1899-12-30T09:00:00"/>
    <n v="4"/>
    <s v="juin"/>
    <n v="9"/>
  </r>
  <r>
    <x v="1"/>
    <x v="126"/>
    <d v="1899-12-30T10:00:00"/>
    <n v="7"/>
    <s v="juin"/>
    <n v="10"/>
  </r>
  <r>
    <x v="1"/>
    <x v="126"/>
    <d v="1899-12-30T11:00:00"/>
    <n v="6"/>
    <s v="juin"/>
    <n v="11"/>
  </r>
  <r>
    <x v="1"/>
    <x v="126"/>
    <d v="1899-12-30T12:00:00"/>
    <n v="13"/>
    <s v="juin"/>
    <n v="12"/>
  </r>
  <r>
    <x v="1"/>
    <x v="126"/>
    <d v="1899-12-30T13:00:00"/>
    <n v="14"/>
    <s v="juin"/>
    <n v="13"/>
  </r>
  <r>
    <x v="1"/>
    <x v="126"/>
    <d v="1899-12-30T14:00:00"/>
    <n v="10"/>
    <s v="juin"/>
    <n v="14"/>
  </r>
  <r>
    <x v="1"/>
    <x v="126"/>
    <d v="1899-12-30T15:00:00"/>
    <n v="8"/>
    <s v="juin"/>
    <n v="15"/>
  </r>
  <r>
    <x v="1"/>
    <x v="126"/>
    <d v="1899-12-30T16:00:00"/>
    <n v="10"/>
    <s v="juin"/>
    <n v="16"/>
  </r>
  <r>
    <x v="1"/>
    <x v="126"/>
    <d v="1899-12-30T17:00:00"/>
    <n v="12"/>
    <s v="juin"/>
    <n v="17"/>
  </r>
  <r>
    <x v="1"/>
    <x v="126"/>
    <d v="1899-12-30T18:00:00"/>
    <n v="7"/>
    <s v="juin"/>
    <n v="18"/>
  </r>
  <r>
    <x v="1"/>
    <x v="126"/>
    <d v="1899-12-30T19:00:00"/>
    <n v="9"/>
    <s v="juin"/>
    <n v="19"/>
  </r>
  <r>
    <x v="1"/>
    <x v="126"/>
    <d v="1899-12-30T20:00:00"/>
    <n v="10"/>
    <s v="juin"/>
    <n v="20"/>
  </r>
  <r>
    <x v="1"/>
    <x v="126"/>
    <d v="1899-12-30T21:00:00"/>
    <n v="7"/>
    <s v="juin"/>
    <n v="21"/>
  </r>
  <r>
    <x v="1"/>
    <x v="126"/>
    <d v="1899-12-30T22:00:00"/>
    <n v="6"/>
    <s v="juin"/>
    <n v="22"/>
  </r>
  <r>
    <x v="1"/>
    <x v="126"/>
    <d v="1899-12-30T23:00:00"/>
    <n v="5"/>
    <s v="juin"/>
    <n v="23"/>
  </r>
  <r>
    <x v="1"/>
    <x v="127"/>
    <d v="1899-12-30T00:00:00"/>
    <n v="4"/>
    <s v="juin"/>
    <n v="24"/>
  </r>
  <r>
    <x v="1"/>
    <x v="127"/>
    <d v="1899-12-30T01:00:00"/>
    <n v="2"/>
    <s v="juin"/>
    <n v="1"/>
  </r>
  <r>
    <x v="1"/>
    <x v="127"/>
    <d v="1899-12-30T02:00:00"/>
    <n v="0"/>
    <s v="juin"/>
    <n v="2"/>
  </r>
  <r>
    <x v="1"/>
    <x v="127"/>
    <d v="1899-12-30T03:00:00"/>
    <n v="0"/>
    <s v="juin"/>
    <n v="3"/>
  </r>
  <r>
    <x v="1"/>
    <x v="127"/>
    <d v="1899-12-30T04:00:00"/>
    <n v="0"/>
    <s v="juin"/>
    <n v="4"/>
  </r>
  <r>
    <x v="1"/>
    <x v="127"/>
    <d v="1899-12-30T05:00:00"/>
    <n v="1"/>
    <s v="juin"/>
    <e v="#N/A"/>
  </r>
  <r>
    <x v="1"/>
    <x v="127"/>
    <d v="1899-12-30T06:00:00"/>
    <n v="4"/>
    <s v="juin"/>
    <n v="6"/>
  </r>
  <r>
    <x v="1"/>
    <x v="127"/>
    <d v="1899-12-30T07:00:00"/>
    <n v="7"/>
    <s v="juin"/>
    <n v="7"/>
  </r>
  <r>
    <x v="1"/>
    <x v="127"/>
    <d v="1899-12-30T08:00:00"/>
    <n v="22"/>
    <s v="juin"/>
    <n v="8"/>
  </r>
  <r>
    <x v="1"/>
    <x v="127"/>
    <d v="1899-12-30T09:00:00"/>
    <n v="37"/>
    <s v="juin"/>
    <n v="9"/>
  </r>
  <r>
    <x v="1"/>
    <x v="127"/>
    <d v="1899-12-30T10:00:00"/>
    <n v="30"/>
    <s v="juin"/>
    <n v="10"/>
  </r>
  <r>
    <x v="1"/>
    <x v="127"/>
    <d v="1899-12-30T11:00:00"/>
    <n v="31"/>
    <s v="juin"/>
    <n v="11"/>
  </r>
  <r>
    <x v="1"/>
    <x v="127"/>
    <d v="1899-12-30T12:00:00"/>
    <n v="24"/>
    <s v="juin"/>
    <n v="12"/>
  </r>
  <r>
    <x v="1"/>
    <x v="127"/>
    <d v="1899-12-30T13:00:00"/>
    <n v="20"/>
    <s v="juin"/>
    <n v="13"/>
  </r>
  <r>
    <x v="1"/>
    <x v="127"/>
    <d v="1899-12-30T14:00:00"/>
    <n v="23"/>
    <s v="juin"/>
    <n v="14"/>
  </r>
  <r>
    <x v="1"/>
    <x v="127"/>
    <d v="1899-12-30T15:00:00"/>
    <n v="20"/>
    <s v="juin"/>
    <n v="15"/>
  </r>
  <r>
    <x v="1"/>
    <x v="127"/>
    <d v="1899-12-30T16:00:00"/>
    <n v="18"/>
    <s v="juin"/>
    <n v="16"/>
  </r>
  <r>
    <x v="1"/>
    <x v="127"/>
    <d v="1899-12-30T17:00:00"/>
    <n v="15"/>
    <s v="juin"/>
    <n v="17"/>
  </r>
  <r>
    <x v="1"/>
    <x v="127"/>
    <d v="1899-12-30T18:00:00"/>
    <n v="13"/>
    <s v="juin"/>
    <n v="18"/>
  </r>
  <r>
    <x v="1"/>
    <x v="127"/>
    <d v="1899-12-30T19:00:00"/>
    <n v="8"/>
    <s v="juin"/>
    <n v="19"/>
  </r>
  <r>
    <x v="1"/>
    <x v="127"/>
    <d v="1899-12-30T20:00:00"/>
    <n v="9"/>
    <s v="juin"/>
    <n v="20"/>
  </r>
  <r>
    <x v="1"/>
    <x v="127"/>
    <d v="1899-12-30T21:00:00"/>
    <n v="4"/>
    <s v="juin"/>
    <n v="21"/>
  </r>
  <r>
    <x v="1"/>
    <x v="127"/>
    <d v="1899-12-30T22:00:00"/>
    <n v="0"/>
    <s v="juin"/>
    <n v="22"/>
  </r>
  <r>
    <x v="1"/>
    <x v="127"/>
    <d v="1899-12-30T23:00:00"/>
    <n v="4"/>
    <s v="juin"/>
    <n v="23"/>
  </r>
  <r>
    <x v="1"/>
    <x v="128"/>
    <d v="1899-12-30T00:00:00"/>
    <n v="1"/>
    <s v="juin"/>
    <n v="24"/>
  </r>
  <r>
    <x v="1"/>
    <x v="128"/>
    <d v="1899-12-30T01:00:00"/>
    <n v="1"/>
    <s v="juin"/>
    <n v="1"/>
  </r>
  <r>
    <x v="1"/>
    <x v="128"/>
    <d v="1899-12-30T02:00:00"/>
    <n v="0"/>
    <s v="juin"/>
    <n v="2"/>
  </r>
  <r>
    <x v="1"/>
    <x v="128"/>
    <d v="1899-12-30T03:00:00"/>
    <n v="0"/>
    <s v="juin"/>
    <n v="3"/>
  </r>
  <r>
    <x v="1"/>
    <x v="128"/>
    <d v="1899-12-30T04:00:00"/>
    <n v="0"/>
    <s v="juin"/>
    <n v="4"/>
  </r>
  <r>
    <x v="1"/>
    <x v="128"/>
    <d v="1899-12-30T05:00:00"/>
    <n v="2"/>
    <s v="juin"/>
    <e v="#N/A"/>
  </r>
  <r>
    <x v="1"/>
    <x v="128"/>
    <d v="1899-12-30T06:00:00"/>
    <n v="2"/>
    <s v="juin"/>
    <n v="6"/>
  </r>
  <r>
    <x v="1"/>
    <x v="128"/>
    <d v="1899-12-30T07:00:00"/>
    <n v="7"/>
    <s v="juin"/>
    <n v="7"/>
  </r>
  <r>
    <x v="1"/>
    <x v="128"/>
    <d v="1899-12-30T08:00:00"/>
    <n v="19"/>
    <s v="juin"/>
    <n v="8"/>
  </r>
  <r>
    <x v="1"/>
    <x v="128"/>
    <d v="1899-12-30T09:00:00"/>
    <n v="28"/>
    <s v="juin"/>
    <n v="9"/>
  </r>
  <r>
    <x v="1"/>
    <x v="128"/>
    <d v="1899-12-30T10:00:00"/>
    <n v="26"/>
    <s v="juin"/>
    <n v="10"/>
  </r>
  <r>
    <x v="1"/>
    <x v="128"/>
    <d v="1899-12-30T11:00:00"/>
    <n v="21"/>
    <s v="juin"/>
    <n v="11"/>
  </r>
  <r>
    <x v="1"/>
    <x v="128"/>
    <d v="1899-12-30T12:00:00"/>
    <n v="16"/>
    <s v="juin"/>
    <n v="12"/>
  </r>
  <r>
    <x v="1"/>
    <x v="128"/>
    <d v="1899-12-30T13:00:00"/>
    <n v="16"/>
    <s v="juin"/>
    <n v="13"/>
  </r>
  <r>
    <x v="1"/>
    <x v="128"/>
    <d v="1899-12-30T14:00:00"/>
    <n v="22"/>
    <s v="juin"/>
    <n v="14"/>
  </r>
  <r>
    <x v="1"/>
    <x v="128"/>
    <d v="1899-12-30T15:00:00"/>
    <n v="27"/>
    <s v="juin"/>
    <n v="15"/>
  </r>
  <r>
    <x v="1"/>
    <x v="128"/>
    <d v="1899-12-30T16:00:00"/>
    <n v="23"/>
    <s v="juin"/>
    <n v="16"/>
  </r>
  <r>
    <x v="1"/>
    <x v="128"/>
    <d v="1899-12-30T17:00:00"/>
    <n v="21"/>
    <s v="juin"/>
    <n v="17"/>
  </r>
  <r>
    <x v="1"/>
    <x v="128"/>
    <d v="1899-12-30T18:00:00"/>
    <n v="19"/>
    <s v="juin"/>
    <n v="18"/>
  </r>
  <r>
    <x v="1"/>
    <x v="128"/>
    <d v="1899-12-30T19:00:00"/>
    <n v="7"/>
    <s v="juin"/>
    <n v="19"/>
  </r>
  <r>
    <x v="1"/>
    <x v="128"/>
    <d v="1899-12-30T20:00:00"/>
    <n v="5"/>
    <s v="juin"/>
    <n v="20"/>
  </r>
  <r>
    <x v="1"/>
    <x v="128"/>
    <d v="1899-12-30T21:00:00"/>
    <n v="5"/>
    <s v="juin"/>
    <n v="21"/>
  </r>
  <r>
    <x v="1"/>
    <x v="128"/>
    <d v="1899-12-30T22:00:00"/>
    <n v="3"/>
    <s v="juin"/>
    <n v="22"/>
  </r>
  <r>
    <x v="1"/>
    <x v="128"/>
    <d v="1899-12-30T23:00:00"/>
    <n v="4"/>
    <s v="juin"/>
    <n v="23"/>
  </r>
  <r>
    <x v="1"/>
    <x v="129"/>
    <d v="1899-12-30T00:00:00"/>
    <n v="2"/>
    <s v="juin"/>
    <n v="24"/>
  </r>
  <r>
    <x v="1"/>
    <x v="129"/>
    <d v="1899-12-30T01:00:00"/>
    <n v="1"/>
    <s v="juin"/>
    <n v="1"/>
  </r>
  <r>
    <x v="1"/>
    <x v="129"/>
    <d v="1899-12-30T02:00:00"/>
    <n v="3"/>
    <s v="juin"/>
    <n v="2"/>
  </r>
  <r>
    <x v="1"/>
    <x v="129"/>
    <d v="1899-12-30T03:00:00"/>
    <n v="2"/>
    <s v="juin"/>
    <n v="3"/>
  </r>
  <r>
    <x v="1"/>
    <x v="129"/>
    <d v="1899-12-30T04:00:00"/>
    <n v="0"/>
    <s v="juin"/>
    <n v="4"/>
  </r>
  <r>
    <x v="1"/>
    <x v="129"/>
    <d v="1899-12-30T05:00:00"/>
    <n v="1"/>
    <s v="juin"/>
    <e v="#N/A"/>
  </r>
  <r>
    <x v="1"/>
    <x v="129"/>
    <d v="1899-12-30T06:00:00"/>
    <n v="3"/>
    <s v="juin"/>
    <n v="6"/>
  </r>
  <r>
    <x v="1"/>
    <x v="129"/>
    <d v="1899-12-30T07:00:00"/>
    <n v="3"/>
    <s v="juin"/>
    <n v="7"/>
  </r>
  <r>
    <x v="1"/>
    <x v="129"/>
    <d v="1899-12-30T08:00:00"/>
    <n v="10"/>
    <s v="juin"/>
    <n v="8"/>
  </r>
  <r>
    <x v="1"/>
    <x v="129"/>
    <d v="1899-12-30T09:00:00"/>
    <n v="26"/>
    <s v="juin"/>
    <n v="9"/>
  </r>
  <r>
    <x v="1"/>
    <x v="129"/>
    <d v="1899-12-30T10:00:00"/>
    <n v="22"/>
    <s v="juin"/>
    <n v="10"/>
  </r>
  <r>
    <x v="1"/>
    <x v="129"/>
    <d v="1899-12-30T11:00:00"/>
    <n v="20"/>
    <s v="juin"/>
    <n v="11"/>
  </r>
  <r>
    <x v="1"/>
    <x v="129"/>
    <d v="1899-12-30T12:00:00"/>
    <n v="16"/>
    <s v="juin"/>
    <n v="12"/>
  </r>
  <r>
    <x v="1"/>
    <x v="129"/>
    <d v="1899-12-30T13:00:00"/>
    <n v="15"/>
    <s v="juin"/>
    <n v="13"/>
  </r>
  <r>
    <x v="1"/>
    <x v="129"/>
    <d v="1899-12-30T14:00:00"/>
    <n v="22"/>
    <s v="juin"/>
    <n v="14"/>
  </r>
  <r>
    <x v="1"/>
    <x v="129"/>
    <d v="1899-12-30T15:00:00"/>
    <n v="22"/>
    <s v="juin"/>
    <n v="15"/>
  </r>
  <r>
    <x v="1"/>
    <x v="129"/>
    <d v="1899-12-30T16:00:00"/>
    <n v="21"/>
    <s v="juin"/>
    <n v="16"/>
  </r>
  <r>
    <x v="1"/>
    <x v="129"/>
    <d v="1899-12-30T17:00:00"/>
    <n v="18"/>
    <s v="juin"/>
    <n v="17"/>
  </r>
  <r>
    <x v="1"/>
    <x v="129"/>
    <d v="1899-12-30T18:00:00"/>
    <n v="17"/>
    <s v="juin"/>
    <n v="18"/>
  </r>
  <r>
    <x v="1"/>
    <x v="129"/>
    <d v="1899-12-30T19:00:00"/>
    <n v="11"/>
    <s v="juin"/>
    <n v="19"/>
  </r>
  <r>
    <x v="1"/>
    <x v="129"/>
    <d v="1899-12-30T20:00:00"/>
    <n v="8"/>
    <s v="juin"/>
    <n v="20"/>
  </r>
  <r>
    <x v="1"/>
    <x v="129"/>
    <d v="1899-12-30T21:00:00"/>
    <n v="4"/>
    <s v="juin"/>
    <n v="21"/>
  </r>
  <r>
    <x v="1"/>
    <x v="129"/>
    <d v="1899-12-30T22:00:00"/>
    <n v="2"/>
    <s v="juin"/>
    <n v="22"/>
  </r>
  <r>
    <x v="1"/>
    <x v="129"/>
    <d v="1899-12-30T23:00:00"/>
    <n v="4"/>
    <s v="juin"/>
    <n v="23"/>
  </r>
  <r>
    <x v="1"/>
    <x v="130"/>
    <d v="1899-12-30T00:00:00"/>
    <n v="2"/>
    <s v="juin"/>
    <n v="24"/>
  </r>
  <r>
    <x v="1"/>
    <x v="130"/>
    <d v="1899-12-30T01:00:00"/>
    <n v="1"/>
    <s v="juin"/>
    <n v="1"/>
  </r>
  <r>
    <x v="1"/>
    <x v="130"/>
    <d v="1899-12-30T02:00:00"/>
    <n v="1"/>
    <s v="juin"/>
    <n v="2"/>
  </r>
  <r>
    <x v="1"/>
    <x v="130"/>
    <d v="1899-12-30T03:00:00"/>
    <n v="0"/>
    <s v="juin"/>
    <n v="3"/>
  </r>
  <r>
    <x v="1"/>
    <x v="130"/>
    <d v="1899-12-30T04:00:00"/>
    <n v="0"/>
    <s v="juin"/>
    <n v="4"/>
  </r>
  <r>
    <x v="1"/>
    <x v="130"/>
    <d v="1899-12-30T05:00:00"/>
    <n v="1"/>
    <s v="juin"/>
    <e v="#N/A"/>
  </r>
  <r>
    <x v="1"/>
    <x v="130"/>
    <d v="1899-12-30T06:00:00"/>
    <n v="0"/>
    <s v="juin"/>
    <n v="6"/>
  </r>
  <r>
    <x v="1"/>
    <x v="130"/>
    <d v="1899-12-30T07:00:00"/>
    <n v="3"/>
    <s v="juin"/>
    <n v="7"/>
  </r>
  <r>
    <x v="1"/>
    <x v="130"/>
    <d v="1899-12-30T08:00:00"/>
    <n v="8"/>
    <s v="juin"/>
    <n v="8"/>
  </r>
  <r>
    <x v="1"/>
    <x v="130"/>
    <d v="1899-12-30T09:00:00"/>
    <n v="21"/>
    <s v="juin"/>
    <n v="9"/>
  </r>
  <r>
    <x v="1"/>
    <x v="130"/>
    <d v="1899-12-30T10:00:00"/>
    <n v="18"/>
    <s v="juin"/>
    <n v="10"/>
  </r>
  <r>
    <x v="1"/>
    <x v="130"/>
    <d v="1899-12-30T11:00:00"/>
    <n v="16"/>
    <s v="juin"/>
    <n v="11"/>
  </r>
  <r>
    <x v="1"/>
    <x v="130"/>
    <d v="1899-12-30T12:00:00"/>
    <n v="18"/>
    <s v="juin"/>
    <n v="12"/>
  </r>
  <r>
    <x v="1"/>
    <x v="130"/>
    <d v="1899-12-30T13:00:00"/>
    <n v="17"/>
    <s v="juin"/>
    <n v="13"/>
  </r>
  <r>
    <x v="1"/>
    <x v="130"/>
    <d v="1899-12-30T14:00:00"/>
    <n v="15"/>
    <s v="juin"/>
    <n v="14"/>
  </r>
  <r>
    <x v="1"/>
    <x v="130"/>
    <d v="1899-12-30T15:00:00"/>
    <n v="13"/>
    <s v="juin"/>
    <n v="15"/>
  </r>
  <r>
    <x v="1"/>
    <x v="130"/>
    <d v="1899-12-30T16:00:00"/>
    <n v="15"/>
    <s v="juin"/>
    <n v="16"/>
  </r>
  <r>
    <x v="1"/>
    <x v="130"/>
    <d v="1899-12-30T17:00:00"/>
    <n v="15"/>
    <s v="juin"/>
    <n v="17"/>
  </r>
  <r>
    <x v="1"/>
    <x v="130"/>
    <d v="1899-12-30T18:00:00"/>
    <n v="12"/>
    <s v="juin"/>
    <n v="18"/>
  </r>
  <r>
    <x v="1"/>
    <x v="130"/>
    <d v="1899-12-30T19:00:00"/>
    <n v="11"/>
    <s v="juin"/>
    <n v="19"/>
  </r>
  <r>
    <x v="1"/>
    <x v="130"/>
    <d v="1899-12-30T20:00:00"/>
    <n v="5"/>
    <s v="juin"/>
    <n v="20"/>
  </r>
  <r>
    <x v="1"/>
    <x v="130"/>
    <d v="1899-12-30T21:00:00"/>
    <n v="7"/>
    <s v="juin"/>
    <n v="21"/>
  </r>
  <r>
    <x v="1"/>
    <x v="130"/>
    <d v="1899-12-30T22:00:00"/>
    <n v="7"/>
    <s v="juin"/>
    <n v="22"/>
  </r>
  <r>
    <x v="1"/>
    <x v="130"/>
    <d v="1899-12-30T23:00:00"/>
    <n v="4"/>
    <s v="juin"/>
    <n v="23"/>
  </r>
  <r>
    <x v="1"/>
    <x v="131"/>
    <d v="1899-12-30T00:00:00"/>
    <n v="3"/>
    <s v="juin"/>
    <n v="24"/>
  </r>
  <r>
    <x v="1"/>
    <x v="131"/>
    <d v="1899-12-30T01:00:00"/>
    <n v="2"/>
    <s v="juin"/>
    <n v="1"/>
  </r>
  <r>
    <x v="1"/>
    <x v="131"/>
    <d v="1899-12-30T02:00:00"/>
    <n v="1"/>
    <s v="juin"/>
    <n v="2"/>
  </r>
  <r>
    <x v="1"/>
    <x v="131"/>
    <d v="1899-12-30T03:00:00"/>
    <n v="2"/>
    <s v="juin"/>
    <n v="3"/>
  </r>
  <r>
    <x v="1"/>
    <x v="131"/>
    <d v="1899-12-30T04:00:00"/>
    <n v="1"/>
    <s v="juin"/>
    <n v="4"/>
  </r>
  <r>
    <x v="1"/>
    <x v="131"/>
    <d v="1899-12-30T05:00:00"/>
    <n v="3"/>
    <s v="juin"/>
    <e v="#N/A"/>
  </r>
  <r>
    <x v="1"/>
    <x v="131"/>
    <d v="1899-12-30T06:00:00"/>
    <n v="2"/>
    <s v="juin"/>
    <n v="6"/>
  </r>
  <r>
    <x v="1"/>
    <x v="131"/>
    <d v="1899-12-30T07:00:00"/>
    <n v="8"/>
    <s v="juin"/>
    <n v="7"/>
  </r>
  <r>
    <x v="1"/>
    <x v="131"/>
    <d v="1899-12-30T08:00:00"/>
    <n v="9"/>
    <s v="juin"/>
    <n v="8"/>
  </r>
  <r>
    <x v="1"/>
    <x v="131"/>
    <d v="1899-12-30T09:00:00"/>
    <n v="18"/>
    <s v="juin"/>
    <n v="9"/>
  </r>
  <r>
    <x v="1"/>
    <x v="131"/>
    <d v="1899-12-30T10:00:00"/>
    <n v="19"/>
    <s v="juin"/>
    <n v="10"/>
  </r>
  <r>
    <x v="1"/>
    <x v="131"/>
    <d v="1899-12-30T11:00:00"/>
    <n v="26"/>
    <s v="juin"/>
    <n v="11"/>
  </r>
  <r>
    <x v="1"/>
    <x v="131"/>
    <d v="1899-12-30T12:00:00"/>
    <n v="15"/>
    <s v="juin"/>
    <n v="12"/>
  </r>
  <r>
    <x v="1"/>
    <x v="131"/>
    <d v="1899-12-30T13:00:00"/>
    <n v="15"/>
    <s v="juin"/>
    <n v="13"/>
  </r>
  <r>
    <x v="1"/>
    <x v="131"/>
    <d v="1899-12-30T14:00:00"/>
    <n v="25"/>
    <s v="juin"/>
    <n v="14"/>
  </r>
  <r>
    <x v="1"/>
    <x v="131"/>
    <d v="1899-12-30T15:00:00"/>
    <n v="19"/>
    <s v="juin"/>
    <n v="15"/>
  </r>
  <r>
    <x v="1"/>
    <x v="131"/>
    <d v="1899-12-30T16:00:00"/>
    <n v="20"/>
    <s v="juin"/>
    <n v="16"/>
  </r>
  <r>
    <x v="1"/>
    <x v="131"/>
    <d v="1899-12-30T17:00:00"/>
    <n v="19"/>
    <s v="juin"/>
    <n v="17"/>
  </r>
  <r>
    <x v="1"/>
    <x v="131"/>
    <d v="1899-12-30T18:00:00"/>
    <n v="16"/>
    <s v="juin"/>
    <n v="18"/>
  </r>
  <r>
    <x v="1"/>
    <x v="131"/>
    <d v="1899-12-30T19:00:00"/>
    <n v="13"/>
    <s v="juin"/>
    <n v="19"/>
  </r>
  <r>
    <x v="1"/>
    <x v="131"/>
    <d v="1899-12-30T20:00:00"/>
    <n v="12"/>
    <s v="juin"/>
    <n v="20"/>
  </r>
  <r>
    <x v="1"/>
    <x v="131"/>
    <d v="1899-12-30T21:00:00"/>
    <n v="5"/>
    <s v="juin"/>
    <n v="21"/>
  </r>
  <r>
    <x v="1"/>
    <x v="131"/>
    <d v="1899-12-30T22:00:00"/>
    <n v="5"/>
    <s v="juin"/>
    <n v="22"/>
  </r>
  <r>
    <x v="1"/>
    <x v="131"/>
    <d v="1899-12-30T23:00:00"/>
    <n v="7"/>
    <s v="juin"/>
    <n v="23"/>
  </r>
  <r>
    <x v="1"/>
    <x v="132"/>
    <d v="1899-12-30T00:00:00"/>
    <n v="7"/>
    <s v="juin"/>
    <n v="24"/>
  </r>
  <r>
    <x v="1"/>
    <x v="132"/>
    <d v="1899-12-30T01:00:00"/>
    <n v="6"/>
    <s v="juin"/>
    <n v="1"/>
  </r>
  <r>
    <x v="1"/>
    <x v="132"/>
    <d v="1899-12-30T02:00:00"/>
    <n v="4"/>
    <s v="juin"/>
    <n v="2"/>
  </r>
  <r>
    <x v="1"/>
    <x v="132"/>
    <d v="1899-12-30T03:00:00"/>
    <n v="0"/>
    <s v="juin"/>
    <n v="3"/>
  </r>
  <r>
    <x v="1"/>
    <x v="132"/>
    <d v="1899-12-30T04:00:00"/>
    <n v="1"/>
    <s v="juin"/>
    <n v="4"/>
  </r>
  <r>
    <x v="1"/>
    <x v="132"/>
    <d v="1899-12-30T05:00:00"/>
    <n v="1"/>
    <s v="juin"/>
    <e v="#N/A"/>
  </r>
  <r>
    <x v="1"/>
    <x v="132"/>
    <d v="1899-12-30T06:00:00"/>
    <n v="0"/>
    <s v="juin"/>
    <n v="6"/>
  </r>
  <r>
    <x v="1"/>
    <x v="132"/>
    <d v="1899-12-30T07:00:00"/>
    <n v="5"/>
    <s v="juin"/>
    <n v="7"/>
  </r>
  <r>
    <x v="1"/>
    <x v="132"/>
    <d v="1899-12-30T08:00:00"/>
    <n v="9"/>
    <s v="juin"/>
    <n v="8"/>
  </r>
  <r>
    <x v="1"/>
    <x v="132"/>
    <d v="1899-12-30T09:00:00"/>
    <n v="14"/>
    <s v="juin"/>
    <n v="9"/>
  </r>
  <r>
    <x v="1"/>
    <x v="132"/>
    <d v="1899-12-30T10:00:00"/>
    <n v="21"/>
    <s v="juin"/>
    <n v="10"/>
  </r>
  <r>
    <x v="1"/>
    <x v="132"/>
    <d v="1899-12-30T11:00:00"/>
    <n v="20"/>
    <s v="juin"/>
    <n v="11"/>
  </r>
  <r>
    <x v="1"/>
    <x v="132"/>
    <d v="1899-12-30T12:00:00"/>
    <n v="12"/>
    <s v="juin"/>
    <n v="12"/>
  </r>
  <r>
    <x v="1"/>
    <x v="132"/>
    <d v="1899-12-30T13:00:00"/>
    <n v="12"/>
    <s v="juin"/>
    <n v="13"/>
  </r>
  <r>
    <x v="1"/>
    <x v="132"/>
    <d v="1899-12-30T14:00:00"/>
    <n v="15"/>
    <s v="juin"/>
    <n v="14"/>
  </r>
  <r>
    <x v="1"/>
    <x v="132"/>
    <d v="1899-12-30T15:00:00"/>
    <n v="11"/>
    <s v="juin"/>
    <n v="15"/>
  </r>
  <r>
    <x v="1"/>
    <x v="132"/>
    <d v="1899-12-30T16:00:00"/>
    <n v="14"/>
    <s v="juin"/>
    <n v="16"/>
  </r>
  <r>
    <x v="1"/>
    <x v="132"/>
    <d v="1899-12-30T17:00:00"/>
    <n v="15"/>
    <s v="juin"/>
    <n v="17"/>
  </r>
  <r>
    <x v="1"/>
    <x v="132"/>
    <d v="1899-12-30T18:00:00"/>
    <n v="16"/>
    <s v="juin"/>
    <n v="18"/>
  </r>
  <r>
    <x v="1"/>
    <x v="132"/>
    <d v="1899-12-30T19:00:00"/>
    <n v="7"/>
    <s v="juin"/>
    <n v="19"/>
  </r>
  <r>
    <x v="1"/>
    <x v="132"/>
    <d v="1899-12-30T20:00:00"/>
    <n v="6"/>
    <s v="juin"/>
    <n v="20"/>
  </r>
  <r>
    <x v="1"/>
    <x v="132"/>
    <d v="1899-12-30T21:00:00"/>
    <n v="6"/>
    <s v="juin"/>
    <n v="21"/>
  </r>
  <r>
    <x v="1"/>
    <x v="132"/>
    <d v="1899-12-30T22:00:00"/>
    <n v="4"/>
    <s v="juin"/>
    <n v="22"/>
  </r>
  <r>
    <x v="1"/>
    <x v="132"/>
    <d v="1899-12-30T23:00:00"/>
    <n v="6"/>
    <s v="juin"/>
    <n v="23"/>
  </r>
  <r>
    <x v="1"/>
    <x v="133"/>
    <d v="1899-12-30T00:00:00"/>
    <n v="3"/>
    <s v="juin"/>
    <n v="24"/>
  </r>
  <r>
    <x v="1"/>
    <x v="133"/>
    <d v="1899-12-30T01:00:00"/>
    <n v="4"/>
    <s v="juin"/>
    <n v="1"/>
  </r>
  <r>
    <x v="1"/>
    <x v="133"/>
    <d v="1899-12-30T02:00:00"/>
    <n v="3"/>
    <s v="juin"/>
    <n v="2"/>
  </r>
  <r>
    <x v="1"/>
    <x v="133"/>
    <d v="1899-12-30T03:00:00"/>
    <n v="2"/>
    <s v="juin"/>
    <n v="3"/>
  </r>
  <r>
    <x v="1"/>
    <x v="133"/>
    <d v="1899-12-30T04:00:00"/>
    <n v="1"/>
    <s v="juin"/>
    <n v="4"/>
  </r>
  <r>
    <x v="1"/>
    <x v="133"/>
    <d v="1899-12-30T05:00:00"/>
    <n v="2"/>
    <s v="juin"/>
    <e v="#N/A"/>
  </r>
  <r>
    <x v="1"/>
    <x v="133"/>
    <d v="1899-12-30T06:00:00"/>
    <n v="2"/>
    <s v="juin"/>
    <n v="6"/>
  </r>
  <r>
    <x v="1"/>
    <x v="133"/>
    <d v="1899-12-30T07:00:00"/>
    <n v="3"/>
    <s v="juin"/>
    <n v="7"/>
  </r>
  <r>
    <x v="1"/>
    <x v="133"/>
    <d v="1899-12-30T08:00:00"/>
    <n v="5"/>
    <s v="juin"/>
    <n v="8"/>
  </r>
  <r>
    <x v="1"/>
    <x v="133"/>
    <d v="1899-12-30T09:00:00"/>
    <n v="7"/>
    <s v="juin"/>
    <n v="9"/>
  </r>
  <r>
    <x v="1"/>
    <x v="133"/>
    <d v="1899-12-30T10:00:00"/>
    <n v="8"/>
    <s v="juin"/>
    <n v="10"/>
  </r>
  <r>
    <x v="1"/>
    <x v="133"/>
    <d v="1899-12-30T11:00:00"/>
    <n v="9"/>
    <s v="juin"/>
    <n v="11"/>
  </r>
  <r>
    <x v="1"/>
    <x v="133"/>
    <d v="1899-12-30T12:00:00"/>
    <n v="11"/>
    <s v="juin"/>
    <n v="12"/>
  </r>
  <r>
    <x v="1"/>
    <x v="133"/>
    <d v="1899-12-30T13:00:00"/>
    <n v="12"/>
    <s v="juin"/>
    <n v="13"/>
  </r>
  <r>
    <x v="1"/>
    <x v="133"/>
    <d v="1899-12-30T14:00:00"/>
    <n v="11"/>
    <s v="juin"/>
    <n v="14"/>
  </r>
  <r>
    <x v="1"/>
    <x v="133"/>
    <d v="1899-12-30T15:00:00"/>
    <n v="9"/>
    <s v="juin"/>
    <n v="15"/>
  </r>
  <r>
    <x v="1"/>
    <x v="133"/>
    <d v="1899-12-30T16:00:00"/>
    <n v="11"/>
    <s v="juin"/>
    <n v="16"/>
  </r>
  <r>
    <x v="1"/>
    <x v="133"/>
    <d v="1899-12-30T17:00:00"/>
    <n v="14"/>
    <s v="juin"/>
    <n v="17"/>
  </r>
  <r>
    <x v="1"/>
    <x v="133"/>
    <d v="1899-12-30T18:00:00"/>
    <n v="10"/>
    <s v="juin"/>
    <n v="18"/>
  </r>
  <r>
    <x v="1"/>
    <x v="133"/>
    <d v="1899-12-30T19:00:00"/>
    <n v="11"/>
    <s v="juin"/>
    <n v="19"/>
  </r>
  <r>
    <x v="1"/>
    <x v="133"/>
    <d v="1899-12-30T20:00:00"/>
    <n v="8"/>
    <s v="juin"/>
    <n v="20"/>
  </r>
  <r>
    <x v="1"/>
    <x v="133"/>
    <d v="1899-12-30T21:00:00"/>
    <n v="7"/>
    <s v="juin"/>
    <n v="21"/>
  </r>
  <r>
    <x v="1"/>
    <x v="133"/>
    <d v="1899-12-30T22:00:00"/>
    <n v="10"/>
    <s v="juin"/>
    <n v="22"/>
  </r>
  <r>
    <x v="1"/>
    <x v="133"/>
    <d v="1899-12-30T23:00:00"/>
    <n v="7"/>
    <s v="juin"/>
    <n v="23"/>
  </r>
  <r>
    <x v="1"/>
    <x v="134"/>
    <d v="1899-12-30T00:00:00"/>
    <n v="4"/>
    <s v="juin"/>
    <n v="24"/>
  </r>
  <r>
    <x v="1"/>
    <x v="134"/>
    <d v="1899-12-30T01:00:00"/>
    <n v="2"/>
    <s v="juin"/>
    <n v="1"/>
  </r>
  <r>
    <x v="1"/>
    <x v="134"/>
    <d v="1899-12-30T02:00:00"/>
    <n v="0"/>
    <s v="juin"/>
    <n v="2"/>
  </r>
  <r>
    <x v="1"/>
    <x v="134"/>
    <d v="1899-12-30T03:00:00"/>
    <n v="0"/>
    <s v="juin"/>
    <n v="3"/>
  </r>
  <r>
    <x v="1"/>
    <x v="134"/>
    <d v="1899-12-30T04:00:00"/>
    <n v="0"/>
    <s v="juin"/>
    <n v="4"/>
  </r>
  <r>
    <x v="1"/>
    <x v="134"/>
    <d v="1899-12-30T05:00:00"/>
    <n v="2"/>
    <s v="juin"/>
    <e v="#N/A"/>
  </r>
  <r>
    <x v="1"/>
    <x v="134"/>
    <d v="1899-12-30T06:00:00"/>
    <n v="3"/>
    <s v="juin"/>
    <n v="6"/>
  </r>
  <r>
    <x v="1"/>
    <x v="134"/>
    <d v="1899-12-30T07:00:00"/>
    <n v="7"/>
    <s v="juin"/>
    <n v="7"/>
  </r>
  <r>
    <x v="1"/>
    <x v="134"/>
    <d v="1899-12-30T08:00:00"/>
    <n v="23"/>
    <s v="juin"/>
    <n v="8"/>
  </r>
  <r>
    <x v="1"/>
    <x v="134"/>
    <d v="1899-12-30T09:00:00"/>
    <n v="37"/>
    <s v="juin"/>
    <n v="9"/>
  </r>
  <r>
    <x v="1"/>
    <x v="134"/>
    <d v="1899-12-30T10:00:00"/>
    <n v="30"/>
    <s v="juin"/>
    <n v="10"/>
  </r>
  <r>
    <x v="1"/>
    <x v="134"/>
    <d v="1899-12-30T11:00:00"/>
    <n v="32"/>
    <s v="juin"/>
    <n v="11"/>
  </r>
  <r>
    <x v="1"/>
    <x v="134"/>
    <d v="1899-12-30T12:00:00"/>
    <n v="24"/>
    <s v="juin"/>
    <n v="12"/>
  </r>
  <r>
    <x v="1"/>
    <x v="134"/>
    <d v="1899-12-30T13:00:00"/>
    <n v="22"/>
    <s v="juin"/>
    <n v="13"/>
  </r>
  <r>
    <x v="1"/>
    <x v="134"/>
    <d v="1899-12-30T14:00:00"/>
    <n v="24"/>
    <s v="juin"/>
    <n v="14"/>
  </r>
  <r>
    <x v="1"/>
    <x v="134"/>
    <d v="1899-12-30T15:00:00"/>
    <n v="24"/>
    <s v="juin"/>
    <n v="15"/>
  </r>
  <r>
    <x v="1"/>
    <x v="134"/>
    <d v="1899-12-30T16:00:00"/>
    <n v="21"/>
    <s v="juin"/>
    <n v="16"/>
  </r>
  <r>
    <x v="1"/>
    <x v="134"/>
    <d v="1899-12-30T17:00:00"/>
    <n v="18"/>
    <s v="juin"/>
    <n v="17"/>
  </r>
  <r>
    <x v="1"/>
    <x v="134"/>
    <d v="1899-12-30T18:00:00"/>
    <n v="15"/>
    <s v="juin"/>
    <n v="18"/>
  </r>
  <r>
    <x v="1"/>
    <x v="134"/>
    <d v="1899-12-30T19:00:00"/>
    <n v="8"/>
    <s v="juin"/>
    <n v="19"/>
  </r>
  <r>
    <x v="1"/>
    <x v="134"/>
    <d v="1899-12-30T20:00:00"/>
    <n v="8"/>
    <s v="juin"/>
    <n v="20"/>
  </r>
  <r>
    <x v="1"/>
    <x v="134"/>
    <d v="1899-12-30T21:00:00"/>
    <n v="5"/>
    <s v="juin"/>
    <n v="21"/>
  </r>
  <r>
    <x v="1"/>
    <x v="134"/>
    <d v="1899-12-30T22:00:00"/>
    <n v="1"/>
    <s v="juin"/>
    <n v="22"/>
  </r>
  <r>
    <x v="1"/>
    <x v="134"/>
    <d v="1899-12-30T23:00:00"/>
    <n v="3"/>
    <s v="juin"/>
    <n v="23"/>
  </r>
  <r>
    <x v="1"/>
    <x v="135"/>
    <d v="1899-12-30T00:00:00"/>
    <n v="0"/>
    <s v="juin"/>
    <n v="24"/>
  </r>
  <r>
    <x v="1"/>
    <x v="135"/>
    <d v="1899-12-30T01:00:00"/>
    <n v="1"/>
    <s v="juin"/>
    <n v="1"/>
  </r>
  <r>
    <x v="1"/>
    <x v="135"/>
    <d v="1899-12-30T02:00:00"/>
    <n v="1"/>
    <s v="juin"/>
    <n v="2"/>
  </r>
  <r>
    <x v="1"/>
    <x v="135"/>
    <d v="1899-12-30T03:00:00"/>
    <n v="0"/>
    <s v="juin"/>
    <n v="3"/>
  </r>
  <r>
    <x v="1"/>
    <x v="135"/>
    <d v="1899-12-30T04:00:00"/>
    <n v="0"/>
    <s v="juin"/>
    <n v="4"/>
  </r>
  <r>
    <x v="1"/>
    <x v="135"/>
    <d v="1899-12-30T05:00:00"/>
    <n v="2"/>
    <s v="juin"/>
    <e v="#N/A"/>
  </r>
  <r>
    <x v="1"/>
    <x v="135"/>
    <d v="1899-12-30T06:00:00"/>
    <n v="3"/>
    <s v="juin"/>
    <n v="6"/>
  </r>
  <r>
    <x v="1"/>
    <x v="135"/>
    <d v="1899-12-30T07:00:00"/>
    <n v="5"/>
    <s v="juin"/>
    <n v="7"/>
  </r>
  <r>
    <x v="1"/>
    <x v="135"/>
    <d v="1899-12-30T08:00:00"/>
    <n v="21"/>
    <s v="juin"/>
    <n v="8"/>
  </r>
  <r>
    <x v="1"/>
    <x v="135"/>
    <d v="1899-12-30T09:00:00"/>
    <n v="29"/>
    <s v="juin"/>
    <n v="9"/>
  </r>
  <r>
    <x v="1"/>
    <x v="135"/>
    <d v="1899-12-30T10:00:00"/>
    <n v="26"/>
    <s v="juin"/>
    <n v="10"/>
  </r>
  <r>
    <x v="1"/>
    <x v="135"/>
    <d v="1899-12-30T11:00:00"/>
    <n v="22"/>
    <s v="juin"/>
    <n v="11"/>
  </r>
  <r>
    <x v="1"/>
    <x v="135"/>
    <d v="1899-12-30T12:00:00"/>
    <n v="17"/>
    <s v="juin"/>
    <n v="12"/>
  </r>
  <r>
    <x v="1"/>
    <x v="135"/>
    <d v="1899-12-30T13:00:00"/>
    <n v="16"/>
    <s v="juin"/>
    <n v="13"/>
  </r>
  <r>
    <x v="1"/>
    <x v="135"/>
    <d v="1899-12-30T14:00:00"/>
    <n v="28"/>
    <s v="juin"/>
    <n v="14"/>
  </r>
  <r>
    <x v="1"/>
    <x v="135"/>
    <d v="1899-12-30T15:00:00"/>
    <n v="28"/>
    <s v="juin"/>
    <n v="15"/>
  </r>
  <r>
    <x v="1"/>
    <x v="135"/>
    <d v="1899-12-30T16:00:00"/>
    <n v="25"/>
    <s v="juin"/>
    <n v="16"/>
  </r>
  <r>
    <x v="1"/>
    <x v="135"/>
    <d v="1899-12-30T17:00:00"/>
    <n v="20"/>
    <s v="juin"/>
    <n v="17"/>
  </r>
  <r>
    <x v="1"/>
    <x v="135"/>
    <d v="1899-12-30T18:00:00"/>
    <n v="15"/>
    <s v="juin"/>
    <n v="18"/>
  </r>
  <r>
    <x v="1"/>
    <x v="135"/>
    <d v="1899-12-30T19:00:00"/>
    <n v="10"/>
    <s v="juin"/>
    <n v="19"/>
  </r>
  <r>
    <x v="1"/>
    <x v="135"/>
    <d v="1899-12-30T20:00:00"/>
    <n v="9"/>
    <s v="juin"/>
    <n v="20"/>
  </r>
  <r>
    <x v="1"/>
    <x v="135"/>
    <d v="1899-12-30T21:00:00"/>
    <n v="9"/>
    <s v="juin"/>
    <n v="21"/>
  </r>
  <r>
    <x v="1"/>
    <x v="135"/>
    <d v="1899-12-30T22:00:00"/>
    <n v="6"/>
    <s v="juin"/>
    <n v="22"/>
  </r>
  <r>
    <x v="1"/>
    <x v="135"/>
    <d v="1899-12-30T23:00:00"/>
    <n v="3"/>
    <s v="juin"/>
    <n v="23"/>
  </r>
  <r>
    <x v="1"/>
    <x v="136"/>
    <d v="1899-12-30T00:00:00"/>
    <n v="2"/>
    <s v="juin"/>
    <n v="24"/>
  </r>
  <r>
    <x v="1"/>
    <x v="136"/>
    <d v="1899-12-30T01:00:00"/>
    <n v="3"/>
    <s v="juin"/>
    <n v="1"/>
  </r>
  <r>
    <x v="1"/>
    <x v="136"/>
    <d v="1899-12-30T02:00:00"/>
    <n v="1"/>
    <s v="juin"/>
    <n v="2"/>
  </r>
  <r>
    <x v="1"/>
    <x v="136"/>
    <d v="1899-12-30T03:00:00"/>
    <n v="1"/>
    <s v="juin"/>
    <n v="3"/>
  </r>
  <r>
    <x v="1"/>
    <x v="136"/>
    <d v="1899-12-30T04:00:00"/>
    <n v="0"/>
    <s v="juin"/>
    <n v="4"/>
  </r>
  <r>
    <x v="1"/>
    <x v="136"/>
    <d v="1899-12-30T05:00:00"/>
    <n v="2"/>
    <s v="juin"/>
    <e v="#N/A"/>
  </r>
  <r>
    <x v="1"/>
    <x v="136"/>
    <d v="1899-12-30T06:00:00"/>
    <n v="3"/>
    <s v="juin"/>
    <n v="6"/>
  </r>
  <r>
    <x v="1"/>
    <x v="136"/>
    <d v="1899-12-30T07:00:00"/>
    <n v="3"/>
    <s v="juin"/>
    <n v="7"/>
  </r>
  <r>
    <x v="1"/>
    <x v="136"/>
    <d v="1899-12-30T08:00:00"/>
    <n v="10"/>
    <s v="juin"/>
    <n v="8"/>
  </r>
  <r>
    <x v="1"/>
    <x v="136"/>
    <d v="1899-12-30T09:00:00"/>
    <n v="26"/>
    <s v="juin"/>
    <n v="9"/>
  </r>
  <r>
    <x v="1"/>
    <x v="136"/>
    <d v="1899-12-30T10:00:00"/>
    <n v="21"/>
    <s v="juin"/>
    <n v="10"/>
  </r>
  <r>
    <x v="1"/>
    <x v="136"/>
    <d v="1899-12-30T11:00:00"/>
    <n v="19"/>
    <s v="juin"/>
    <n v="11"/>
  </r>
  <r>
    <x v="1"/>
    <x v="136"/>
    <d v="1899-12-30T12:00:00"/>
    <n v="16"/>
    <s v="juin"/>
    <n v="12"/>
  </r>
  <r>
    <x v="1"/>
    <x v="136"/>
    <d v="1899-12-30T13:00:00"/>
    <n v="20"/>
    <s v="juin"/>
    <n v="13"/>
  </r>
  <r>
    <x v="1"/>
    <x v="136"/>
    <d v="1899-12-30T14:00:00"/>
    <n v="21"/>
    <s v="juin"/>
    <n v="14"/>
  </r>
  <r>
    <x v="1"/>
    <x v="136"/>
    <d v="1899-12-30T15:00:00"/>
    <n v="24"/>
    <s v="juin"/>
    <n v="15"/>
  </r>
  <r>
    <x v="1"/>
    <x v="136"/>
    <d v="1899-12-30T16:00:00"/>
    <n v="23"/>
    <s v="juin"/>
    <n v="16"/>
  </r>
  <r>
    <x v="1"/>
    <x v="136"/>
    <d v="1899-12-30T17:00:00"/>
    <n v="24"/>
    <s v="juin"/>
    <n v="17"/>
  </r>
  <r>
    <x v="1"/>
    <x v="136"/>
    <d v="1899-12-30T18:00:00"/>
    <n v="18"/>
    <s v="juin"/>
    <n v="18"/>
  </r>
  <r>
    <x v="1"/>
    <x v="136"/>
    <d v="1899-12-30T19:00:00"/>
    <n v="12"/>
    <s v="juin"/>
    <n v="19"/>
  </r>
  <r>
    <x v="1"/>
    <x v="136"/>
    <d v="1899-12-30T20:00:00"/>
    <n v="8"/>
    <s v="juin"/>
    <n v="20"/>
  </r>
  <r>
    <x v="1"/>
    <x v="136"/>
    <d v="1899-12-30T21:00:00"/>
    <n v="3"/>
    <s v="juin"/>
    <n v="21"/>
  </r>
  <r>
    <x v="1"/>
    <x v="136"/>
    <d v="1899-12-30T22:00:00"/>
    <n v="2"/>
    <s v="juin"/>
    <n v="22"/>
  </r>
  <r>
    <x v="1"/>
    <x v="136"/>
    <d v="1899-12-30T23:00:00"/>
    <n v="4"/>
    <s v="juin"/>
    <n v="23"/>
  </r>
  <r>
    <x v="1"/>
    <x v="137"/>
    <d v="1899-12-30T00:00:00"/>
    <n v="1"/>
    <s v="juin"/>
    <n v="24"/>
  </r>
  <r>
    <x v="1"/>
    <x v="137"/>
    <d v="1899-12-30T01:00:00"/>
    <n v="1"/>
    <s v="juin"/>
    <n v="1"/>
  </r>
  <r>
    <x v="1"/>
    <x v="137"/>
    <d v="1899-12-30T02:00:00"/>
    <n v="0"/>
    <s v="juin"/>
    <n v="2"/>
  </r>
  <r>
    <x v="1"/>
    <x v="137"/>
    <d v="1899-12-30T03:00:00"/>
    <n v="1"/>
    <s v="juin"/>
    <n v="3"/>
  </r>
  <r>
    <x v="1"/>
    <x v="137"/>
    <d v="1899-12-30T04:00:00"/>
    <n v="1"/>
    <s v="juin"/>
    <n v="4"/>
  </r>
  <r>
    <x v="1"/>
    <x v="137"/>
    <d v="1899-12-30T05:00:00"/>
    <n v="0"/>
    <s v="juin"/>
    <e v="#N/A"/>
  </r>
  <r>
    <x v="1"/>
    <x v="137"/>
    <d v="1899-12-30T06:00:00"/>
    <n v="2"/>
    <s v="juin"/>
    <n v="6"/>
  </r>
  <r>
    <x v="1"/>
    <x v="137"/>
    <d v="1899-12-30T07:00:00"/>
    <n v="3"/>
    <s v="juin"/>
    <n v="7"/>
  </r>
  <r>
    <x v="1"/>
    <x v="137"/>
    <d v="1899-12-30T08:00:00"/>
    <n v="14"/>
    <s v="juin"/>
    <n v="8"/>
  </r>
  <r>
    <x v="1"/>
    <x v="137"/>
    <d v="1899-12-30T09:00:00"/>
    <n v="24"/>
    <s v="juin"/>
    <n v="9"/>
  </r>
  <r>
    <x v="1"/>
    <x v="137"/>
    <d v="1899-12-30T10:00:00"/>
    <n v="24"/>
    <s v="juin"/>
    <n v="10"/>
  </r>
  <r>
    <x v="1"/>
    <x v="137"/>
    <d v="1899-12-30T11:00:00"/>
    <n v="18"/>
    <s v="juin"/>
    <n v="11"/>
  </r>
  <r>
    <x v="1"/>
    <x v="137"/>
    <d v="1899-12-30T12:00:00"/>
    <n v="22"/>
    <s v="juin"/>
    <n v="12"/>
  </r>
  <r>
    <x v="1"/>
    <x v="137"/>
    <d v="1899-12-30T13:00:00"/>
    <n v="16"/>
    <s v="juin"/>
    <n v="13"/>
  </r>
  <r>
    <x v="1"/>
    <x v="137"/>
    <d v="1899-12-30T14:00:00"/>
    <n v="19"/>
    <s v="juin"/>
    <n v="14"/>
  </r>
  <r>
    <x v="1"/>
    <x v="137"/>
    <d v="1899-12-30T15:00:00"/>
    <n v="16"/>
    <s v="juin"/>
    <n v="15"/>
  </r>
  <r>
    <x v="1"/>
    <x v="137"/>
    <d v="1899-12-30T16:00:00"/>
    <n v="20"/>
    <s v="juin"/>
    <n v="16"/>
  </r>
  <r>
    <x v="1"/>
    <x v="137"/>
    <d v="1899-12-30T17:00:00"/>
    <n v="19"/>
    <s v="juin"/>
    <n v="17"/>
  </r>
  <r>
    <x v="1"/>
    <x v="137"/>
    <d v="1899-12-30T18:00:00"/>
    <n v="15"/>
    <s v="juin"/>
    <n v="18"/>
  </r>
  <r>
    <x v="1"/>
    <x v="137"/>
    <d v="1899-12-30T19:00:00"/>
    <n v="12"/>
    <s v="juin"/>
    <n v="19"/>
  </r>
  <r>
    <x v="1"/>
    <x v="137"/>
    <d v="1899-12-30T20:00:00"/>
    <n v="7"/>
    <s v="juin"/>
    <n v="20"/>
  </r>
  <r>
    <x v="1"/>
    <x v="137"/>
    <d v="1899-12-30T21:00:00"/>
    <n v="7"/>
    <s v="juin"/>
    <n v="21"/>
  </r>
  <r>
    <x v="1"/>
    <x v="137"/>
    <d v="1899-12-30T22:00:00"/>
    <n v="7"/>
    <s v="juin"/>
    <n v="22"/>
  </r>
  <r>
    <x v="1"/>
    <x v="137"/>
    <d v="1899-12-30T23:00:00"/>
    <n v="5"/>
    <s v="juin"/>
    <n v="23"/>
  </r>
  <r>
    <x v="1"/>
    <x v="138"/>
    <d v="1899-12-30T00:00:00"/>
    <n v="2"/>
    <s v="juin"/>
    <n v="24"/>
  </r>
  <r>
    <x v="1"/>
    <x v="138"/>
    <d v="1899-12-30T01:00:00"/>
    <n v="3"/>
    <s v="juin"/>
    <n v="1"/>
  </r>
  <r>
    <x v="1"/>
    <x v="138"/>
    <d v="1899-12-30T02:00:00"/>
    <n v="1"/>
    <s v="juin"/>
    <n v="2"/>
  </r>
  <r>
    <x v="1"/>
    <x v="138"/>
    <d v="1899-12-30T03:00:00"/>
    <n v="2"/>
    <s v="juin"/>
    <n v="3"/>
  </r>
  <r>
    <x v="1"/>
    <x v="138"/>
    <d v="1899-12-30T04:00:00"/>
    <n v="0"/>
    <s v="juin"/>
    <n v="4"/>
  </r>
  <r>
    <x v="1"/>
    <x v="138"/>
    <d v="1899-12-30T05:00:00"/>
    <n v="4"/>
    <s v="juin"/>
    <e v="#N/A"/>
  </r>
  <r>
    <x v="1"/>
    <x v="138"/>
    <d v="1899-12-30T06:00:00"/>
    <n v="2"/>
    <s v="juin"/>
    <n v="6"/>
  </r>
  <r>
    <x v="1"/>
    <x v="138"/>
    <d v="1899-12-30T07:00:00"/>
    <n v="8"/>
    <s v="juin"/>
    <n v="7"/>
  </r>
  <r>
    <x v="1"/>
    <x v="138"/>
    <d v="1899-12-30T08:00:00"/>
    <n v="11"/>
    <s v="juin"/>
    <n v="8"/>
  </r>
  <r>
    <x v="1"/>
    <x v="138"/>
    <d v="1899-12-30T09:00:00"/>
    <n v="18"/>
    <s v="juin"/>
    <n v="9"/>
  </r>
  <r>
    <x v="1"/>
    <x v="138"/>
    <d v="1899-12-30T10:00:00"/>
    <n v="21"/>
    <s v="juin"/>
    <n v="10"/>
  </r>
  <r>
    <x v="1"/>
    <x v="138"/>
    <d v="1899-12-30T11:00:00"/>
    <n v="29"/>
    <s v="juin"/>
    <n v="11"/>
  </r>
  <r>
    <x v="1"/>
    <x v="138"/>
    <d v="1899-12-30T12:00:00"/>
    <n v="20"/>
    <s v="juin"/>
    <n v="12"/>
  </r>
  <r>
    <x v="1"/>
    <x v="138"/>
    <d v="1899-12-30T13:00:00"/>
    <n v="18"/>
    <s v="juin"/>
    <n v="13"/>
  </r>
  <r>
    <x v="1"/>
    <x v="138"/>
    <d v="1899-12-30T14:00:00"/>
    <n v="25"/>
    <s v="juin"/>
    <n v="14"/>
  </r>
  <r>
    <x v="1"/>
    <x v="138"/>
    <d v="1899-12-30T15:00:00"/>
    <n v="24"/>
    <s v="juin"/>
    <n v="15"/>
  </r>
  <r>
    <x v="1"/>
    <x v="138"/>
    <d v="1899-12-30T16:00:00"/>
    <n v="19"/>
    <s v="juin"/>
    <n v="16"/>
  </r>
  <r>
    <x v="1"/>
    <x v="138"/>
    <d v="1899-12-30T17:00:00"/>
    <n v="17"/>
    <s v="juin"/>
    <n v="17"/>
  </r>
  <r>
    <x v="1"/>
    <x v="138"/>
    <d v="1899-12-30T18:00:00"/>
    <n v="17"/>
    <s v="juin"/>
    <n v="18"/>
  </r>
  <r>
    <x v="1"/>
    <x v="138"/>
    <d v="1899-12-30T19:00:00"/>
    <n v="13"/>
    <s v="juin"/>
    <n v="19"/>
  </r>
  <r>
    <x v="1"/>
    <x v="138"/>
    <d v="1899-12-30T20:00:00"/>
    <n v="10"/>
    <s v="juin"/>
    <n v="20"/>
  </r>
  <r>
    <x v="1"/>
    <x v="138"/>
    <d v="1899-12-30T21:00:00"/>
    <n v="5"/>
    <s v="juin"/>
    <n v="21"/>
  </r>
  <r>
    <x v="1"/>
    <x v="138"/>
    <d v="1899-12-30T22:00:00"/>
    <n v="5"/>
    <s v="juin"/>
    <n v="22"/>
  </r>
  <r>
    <x v="1"/>
    <x v="138"/>
    <d v="1899-12-30T23:00:00"/>
    <n v="8"/>
    <s v="juin"/>
    <n v="23"/>
  </r>
  <r>
    <x v="1"/>
    <x v="139"/>
    <d v="1899-12-30T00:00:00"/>
    <n v="7"/>
    <s v="juin"/>
    <n v="24"/>
  </r>
  <r>
    <x v="1"/>
    <x v="139"/>
    <d v="1899-12-30T01:00:00"/>
    <n v="6"/>
    <s v="juin"/>
    <n v="1"/>
  </r>
  <r>
    <x v="1"/>
    <x v="139"/>
    <d v="1899-12-30T02:00:00"/>
    <n v="4"/>
    <s v="juin"/>
    <n v="2"/>
  </r>
  <r>
    <x v="1"/>
    <x v="139"/>
    <d v="1899-12-30T03:00:00"/>
    <n v="1"/>
    <s v="juin"/>
    <n v="3"/>
  </r>
  <r>
    <x v="1"/>
    <x v="139"/>
    <d v="1899-12-30T04:00:00"/>
    <n v="2"/>
    <s v="juin"/>
    <n v="4"/>
  </r>
  <r>
    <x v="1"/>
    <x v="139"/>
    <d v="1899-12-30T05:00:00"/>
    <n v="0"/>
    <s v="juin"/>
    <e v="#N/A"/>
  </r>
  <r>
    <x v="1"/>
    <x v="139"/>
    <d v="1899-12-30T06:00:00"/>
    <n v="1"/>
    <s v="juin"/>
    <n v="6"/>
  </r>
  <r>
    <x v="1"/>
    <x v="139"/>
    <d v="1899-12-30T07:00:00"/>
    <n v="5"/>
    <s v="juin"/>
    <n v="7"/>
  </r>
  <r>
    <x v="1"/>
    <x v="139"/>
    <d v="1899-12-30T08:00:00"/>
    <n v="10"/>
    <s v="juin"/>
    <n v="8"/>
  </r>
  <r>
    <x v="1"/>
    <x v="139"/>
    <d v="1899-12-30T09:00:00"/>
    <n v="17"/>
    <s v="juin"/>
    <n v="9"/>
  </r>
  <r>
    <x v="1"/>
    <x v="139"/>
    <d v="1899-12-30T10:00:00"/>
    <n v="21"/>
    <s v="juin"/>
    <n v="10"/>
  </r>
  <r>
    <x v="1"/>
    <x v="139"/>
    <d v="1899-12-30T11:00:00"/>
    <n v="19"/>
    <s v="juin"/>
    <n v="11"/>
  </r>
  <r>
    <x v="1"/>
    <x v="139"/>
    <d v="1899-12-30T12:00:00"/>
    <n v="15"/>
    <s v="juin"/>
    <n v="12"/>
  </r>
  <r>
    <x v="1"/>
    <x v="139"/>
    <d v="1899-12-30T13:00:00"/>
    <n v="12"/>
    <s v="juin"/>
    <n v="13"/>
  </r>
  <r>
    <x v="1"/>
    <x v="139"/>
    <d v="1899-12-30T14:00:00"/>
    <n v="17"/>
    <s v="juin"/>
    <n v="14"/>
  </r>
  <r>
    <x v="1"/>
    <x v="139"/>
    <d v="1899-12-30T15:00:00"/>
    <n v="11"/>
    <s v="juin"/>
    <n v="15"/>
  </r>
  <r>
    <x v="1"/>
    <x v="139"/>
    <d v="1899-12-30T16:00:00"/>
    <n v="16"/>
    <s v="juin"/>
    <n v="16"/>
  </r>
  <r>
    <x v="1"/>
    <x v="139"/>
    <d v="1899-12-30T17:00:00"/>
    <n v="13"/>
    <s v="juin"/>
    <n v="17"/>
  </r>
  <r>
    <x v="1"/>
    <x v="139"/>
    <d v="1899-12-30T18:00:00"/>
    <n v="15"/>
    <s v="juin"/>
    <n v="18"/>
  </r>
  <r>
    <x v="1"/>
    <x v="139"/>
    <d v="1899-12-30T19:00:00"/>
    <n v="8"/>
    <s v="juin"/>
    <n v="19"/>
  </r>
  <r>
    <x v="1"/>
    <x v="139"/>
    <d v="1899-12-30T20:00:00"/>
    <n v="7"/>
    <s v="juin"/>
    <n v="20"/>
  </r>
  <r>
    <x v="1"/>
    <x v="139"/>
    <d v="1899-12-30T21:00:00"/>
    <n v="9"/>
    <s v="juin"/>
    <n v="21"/>
  </r>
  <r>
    <x v="1"/>
    <x v="139"/>
    <d v="1899-12-30T22:00:00"/>
    <n v="5"/>
    <s v="juin"/>
    <n v="22"/>
  </r>
  <r>
    <x v="1"/>
    <x v="139"/>
    <d v="1899-12-30T23:00:00"/>
    <n v="11"/>
    <s v="juin"/>
    <n v="23"/>
  </r>
  <r>
    <x v="1"/>
    <x v="140"/>
    <d v="1899-12-30T00:00:00"/>
    <n v="4"/>
    <s v="juin"/>
    <n v="24"/>
  </r>
  <r>
    <x v="1"/>
    <x v="140"/>
    <d v="1899-12-30T01:00:00"/>
    <n v="4"/>
    <s v="juin"/>
    <n v="1"/>
  </r>
  <r>
    <x v="1"/>
    <x v="140"/>
    <d v="1899-12-30T02:00:00"/>
    <n v="3"/>
    <s v="juin"/>
    <n v="2"/>
  </r>
  <r>
    <x v="1"/>
    <x v="140"/>
    <d v="1899-12-30T03:00:00"/>
    <n v="2"/>
    <s v="juin"/>
    <n v="3"/>
  </r>
  <r>
    <x v="1"/>
    <x v="140"/>
    <d v="1899-12-30T04:00:00"/>
    <n v="1"/>
    <s v="juin"/>
    <n v="4"/>
  </r>
  <r>
    <x v="1"/>
    <x v="140"/>
    <d v="1899-12-30T05:00:00"/>
    <n v="3"/>
    <s v="juin"/>
    <e v="#N/A"/>
  </r>
  <r>
    <x v="1"/>
    <x v="140"/>
    <d v="1899-12-30T06:00:00"/>
    <n v="2"/>
    <s v="juin"/>
    <n v="6"/>
  </r>
  <r>
    <x v="1"/>
    <x v="140"/>
    <d v="1899-12-30T07:00:00"/>
    <n v="2"/>
    <s v="juin"/>
    <n v="7"/>
  </r>
  <r>
    <x v="1"/>
    <x v="140"/>
    <d v="1899-12-30T08:00:00"/>
    <n v="4"/>
    <s v="juin"/>
    <n v="8"/>
  </r>
  <r>
    <x v="1"/>
    <x v="140"/>
    <d v="1899-12-30T09:00:00"/>
    <n v="7"/>
    <s v="juin"/>
    <n v="9"/>
  </r>
  <r>
    <x v="1"/>
    <x v="140"/>
    <d v="1899-12-30T10:00:00"/>
    <n v="10"/>
    <s v="juin"/>
    <n v="10"/>
  </r>
  <r>
    <x v="1"/>
    <x v="140"/>
    <d v="1899-12-30T11:00:00"/>
    <n v="11"/>
    <s v="juin"/>
    <n v="11"/>
  </r>
  <r>
    <x v="1"/>
    <x v="140"/>
    <d v="1899-12-30T12:00:00"/>
    <n v="14"/>
    <s v="juin"/>
    <n v="12"/>
  </r>
  <r>
    <x v="1"/>
    <x v="140"/>
    <d v="1899-12-30T13:00:00"/>
    <n v="14"/>
    <s v="juin"/>
    <n v="13"/>
  </r>
  <r>
    <x v="1"/>
    <x v="140"/>
    <d v="1899-12-30T14:00:00"/>
    <n v="8"/>
    <s v="juin"/>
    <n v="14"/>
  </r>
  <r>
    <x v="1"/>
    <x v="140"/>
    <d v="1899-12-30T15:00:00"/>
    <n v="13"/>
    <s v="juin"/>
    <n v="15"/>
  </r>
  <r>
    <x v="1"/>
    <x v="140"/>
    <d v="1899-12-30T16:00:00"/>
    <n v="10"/>
    <s v="juin"/>
    <n v="16"/>
  </r>
  <r>
    <x v="1"/>
    <x v="140"/>
    <d v="1899-12-30T17:00:00"/>
    <n v="17"/>
    <s v="juin"/>
    <n v="17"/>
  </r>
  <r>
    <x v="1"/>
    <x v="140"/>
    <d v="1899-12-30T18:00:00"/>
    <n v="10"/>
    <s v="juin"/>
    <n v="18"/>
  </r>
  <r>
    <x v="1"/>
    <x v="140"/>
    <d v="1899-12-30T19:00:00"/>
    <n v="8"/>
    <s v="juin"/>
    <n v="19"/>
  </r>
  <r>
    <x v="1"/>
    <x v="140"/>
    <d v="1899-12-30T20:00:00"/>
    <n v="7"/>
    <s v="juin"/>
    <n v="20"/>
  </r>
  <r>
    <x v="1"/>
    <x v="140"/>
    <d v="1899-12-30T21:00:00"/>
    <n v="10"/>
    <s v="juin"/>
    <n v="21"/>
  </r>
  <r>
    <x v="1"/>
    <x v="140"/>
    <d v="1899-12-30T22:00:00"/>
    <n v="9"/>
    <s v="juin"/>
    <n v="22"/>
  </r>
  <r>
    <x v="1"/>
    <x v="140"/>
    <d v="1899-12-30T23:00:00"/>
    <n v="7"/>
    <s v="juin"/>
    <n v="23"/>
  </r>
  <r>
    <x v="1"/>
    <x v="141"/>
    <d v="1899-12-30T00:00:00"/>
    <n v="5"/>
    <s v="juin"/>
    <n v="24"/>
  </r>
  <r>
    <x v="1"/>
    <x v="141"/>
    <d v="1899-12-30T01:00:00"/>
    <n v="2"/>
    <s v="juin"/>
    <n v="1"/>
  </r>
  <r>
    <x v="1"/>
    <x v="141"/>
    <d v="1899-12-30T02:00:00"/>
    <n v="2"/>
    <s v="juin"/>
    <n v="2"/>
  </r>
  <r>
    <x v="1"/>
    <x v="141"/>
    <d v="1899-12-30T03:00:00"/>
    <n v="0"/>
    <s v="juin"/>
    <n v="3"/>
  </r>
  <r>
    <x v="1"/>
    <x v="141"/>
    <d v="1899-12-30T04:00:00"/>
    <n v="1"/>
    <s v="juin"/>
    <n v="4"/>
  </r>
  <r>
    <x v="1"/>
    <x v="141"/>
    <d v="1899-12-30T05:00:00"/>
    <n v="2"/>
    <s v="juin"/>
    <e v="#N/A"/>
  </r>
  <r>
    <x v="1"/>
    <x v="141"/>
    <d v="1899-12-30T06:00:00"/>
    <n v="3"/>
    <s v="juin"/>
    <n v="6"/>
  </r>
  <r>
    <x v="1"/>
    <x v="141"/>
    <d v="1899-12-30T07:00:00"/>
    <n v="5"/>
    <s v="juin"/>
    <n v="7"/>
  </r>
  <r>
    <x v="1"/>
    <x v="141"/>
    <d v="1899-12-30T08:00:00"/>
    <n v="23"/>
    <s v="juin"/>
    <n v="8"/>
  </r>
  <r>
    <x v="1"/>
    <x v="141"/>
    <d v="1899-12-30T09:00:00"/>
    <n v="30"/>
    <s v="juin"/>
    <n v="9"/>
  </r>
  <r>
    <x v="1"/>
    <x v="141"/>
    <d v="1899-12-30T10:00:00"/>
    <n v="30"/>
    <s v="juin"/>
    <n v="10"/>
  </r>
  <r>
    <x v="1"/>
    <x v="141"/>
    <d v="1899-12-30T11:00:00"/>
    <n v="32"/>
    <s v="juin"/>
    <n v="11"/>
  </r>
  <r>
    <x v="1"/>
    <x v="141"/>
    <d v="1899-12-30T12:00:00"/>
    <n v="25"/>
    <s v="juin"/>
    <n v="12"/>
  </r>
  <r>
    <x v="1"/>
    <x v="141"/>
    <d v="1899-12-30T13:00:00"/>
    <n v="24"/>
    <s v="juin"/>
    <n v="13"/>
  </r>
  <r>
    <x v="1"/>
    <x v="141"/>
    <d v="1899-12-30T14:00:00"/>
    <n v="28"/>
    <s v="juin"/>
    <n v="14"/>
  </r>
  <r>
    <x v="1"/>
    <x v="141"/>
    <d v="1899-12-30T15:00:00"/>
    <n v="25"/>
    <s v="juin"/>
    <n v="15"/>
  </r>
  <r>
    <x v="1"/>
    <x v="141"/>
    <d v="1899-12-30T16:00:00"/>
    <n v="20"/>
    <s v="juin"/>
    <n v="16"/>
  </r>
  <r>
    <x v="1"/>
    <x v="141"/>
    <d v="1899-12-30T17:00:00"/>
    <n v="18"/>
    <s v="juin"/>
    <n v="17"/>
  </r>
  <r>
    <x v="1"/>
    <x v="141"/>
    <d v="1899-12-30T18:00:00"/>
    <n v="15"/>
    <s v="juin"/>
    <n v="18"/>
  </r>
  <r>
    <x v="1"/>
    <x v="141"/>
    <d v="1899-12-30T19:00:00"/>
    <n v="11"/>
    <s v="juin"/>
    <n v="19"/>
  </r>
  <r>
    <x v="1"/>
    <x v="141"/>
    <d v="1899-12-30T20:00:00"/>
    <n v="8"/>
    <s v="juin"/>
    <n v="20"/>
  </r>
  <r>
    <x v="1"/>
    <x v="141"/>
    <d v="1899-12-30T21:00:00"/>
    <n v="3"/>
    <s v="juin"/>
    <n v="21"/>
  </r>
  <r>
    <x v="1"/>
    <x v="141"/>
    <d v="1899-12-30T22:00:00"/>
    <n v="2"/>
    <s v="juin"/>
    <n v="22"/>
  </r>
  <r>
    <x v="1"/>
    <x v="141"/>
    <d v="1899-12-30T23:00:00"/>
    <n v="2"/>
    <s v="juin"/>
    <n v="23"/>
  </r>
  <r>
    <x v="1"/>
    <x v="142"/>
    <d v="1899-12-30T00:00:00"/>
    <n v="1"/>
    <s v="juin"/>
    <n v="24"/>
  </r>
  <r>
    <x v="1"/>
    <x v="142"/>
    <d v="1899-12-30T01:00:00"/>
    <n v="0"/>
    <s v="juin"/>
    <n v="1"/>
  </r>
  <r>
    <x v="1"/>
    <x v="142"/>
    <d v="1899-12-30T02:00:00"/>
    <n v="0"/>
    <s v="juin"/>
    <n v="2"/>
  </r>
  <r>
    <x v="1"/>
    <x v="142"/>
    <d v="1899-12-30T03:00:00"/>
    <n v="1"/>
    <s v="juin"/>
    <n v="3"/>
  </r>
  <r>
    <x v="1"/>
    <x v="142"/>
    <d v="1899-12-30T04:00:00"/>
    <n v="1"/>
    <s v="juin"/>
    <n v="4"/>
  </r>
  <r>
    <x v="1"/>
    <x v="142"/>
    <d v="1899-12-30T05:00:00"/>
    <n v="1"/>
    <s v="juin"/>
    <e v="#N/A"/>
  </r>
  <r>
    <x v="1"/>
    <x v="142"/>
    <d v="1899-12-30T06:00:00"/>
    <n v="3"/>
    <s v="juin"/>
    <n v="6"/>
  </r>
  <r>
    <x v="1"/>
    <x v="142"/>
    <d v="1899-12-30T07:00:00"/>
    <n v="6"/>
    <s v="juin"/>
    <n v="7"/>
  </r>
  <r>
    <x v="1"/>
    <x v="142"/>
    <d v="1899-12-30T08:00:00"/>
    <n v="16"/>
    <s v="juin"/>
    <n v="8"/>
  </r>
  <r>
    <x v="1"/>
    <x v="142"/>
    <d v="1899-12-30T09:00:00"/>
    <n v="29"/>
    <s v="juin"/>
    <n v="9"/>
  </r>
  <r>
    <x v="1"/>
    <x v="142"/>
    <d v="1899-12-30T10:00:00"/>
    <n v="26"/>
    <s v="juin"/>
    <n v="10"/>
  </r>
  <r>
    <x v="1"/>
    <x v="142"/>
    <d v="1899-12-30T11:00:00"/>
    <n v="24"/>
    <s v="juin"/>
    <n v="11"/>
  </r>
  <r>
    <x v="1"/>
    <x v="142"/>
    <d v="1899-12-30T12:00:00"/>
    <n v="19"/>
    <s v="juin"/>
    <n v="12"/>
  </r>
  <r>
    <x v="1"/>
    <x v="142"/>
    <d v="1899-12-30T13:00:00"/>
    <n v="17"/>
    <s v="juin"/>
    <n v="13"/>
  </r>
  <r>
    <x v="1"/>
    <x v="142"/>
    <d v="1899-12-30T14:00:00"/>
    <n v="30"/>
    <s v="juin"/>
    <n v="14"/>
  </r>
  <r>
    <x v="1"/>
    <x v="142"/>
    <d v="1899-12-30T15:00:00"/>
    <n v="28"/>
    <s v="juin"/>
    <n v="15"/>
  </r>
  <r>
    <x v="1"/>
    <x v="142"/>
    <d v="1899-12-30T16:00:00"/>
    <n v="23"/>
    <s v="juin"/>
    <n v="16"/>
  </r>
  <r>
    <x v="1"/>
    <x v="142"/>
    <d v="1899-12-30T17:00:00"/>
    <n v="19"/>
    <s v="juin"/>
    <n v="17"/>
  </r>
  <r>
    <x v="1"/>
    <x v="142"/>
    <d v="1899-12-30T18:00:00"/>
    <n v="15"/>
    <s v="juin"/>
    <n v="18"/>
  </r>
  <r>
    <x v="1"/>
    <x v="142"/>
    <d v="1899-12-30T19:00:00"/>
    <n v="10"/>
    <s v="juin"/>
    <n v="19"/>
  </r>
  <r>
    <x v="1"/>
    <x v="142"/>
    <d v="1899-12-30T20:00:00"/>
    <n v="9"/>
    <s v="juin"/>
    <n v="20"/>
  </r>
  <r>
    <x v="1"/>
    <x v="142"/>
    <d v="1899-12-30T21:00:00"/>
    <n v="12"/>
    <s v="juin"/>
    <n v="21"/>
  </r>
  <r>
    <x v="1"/>
    <x v="142"/>
    <d v="1899-12-30T22:00:00"/>
    <n v="9"/>
    <s v="juin"/>
    <n v="22"/>
  </r>
  <r>
    <x v="1"/>
    <x v="142"/>
    <d v="1899-12-30T23:00:00"/>
    <n v="3"/>
    <s v="juin"/>
    <n v="23"/>
  </r>
  <r>
    <x v="1"/>
    <x v="143"/>
    <d v="1899-12-30T00:00:00"/>
    <n v="2"/>
    <s v="juin"/>
    <n v="24"/>
  </r>
  <r>
    <x v="1"/>
    <x v="143"/>
    <d v="1899-12-30T01:00:00"/>
    <n v="2"/>
    <s v="juin"/>
    <n v="1"/>
  </r>
  <r>
    <x v="1"/>
    <x v="143"/>
    <d v="1899-12-30T02:00:00"/>
    <n v="1"/>
    <s v="juin"/>
    <n v="2"/>
  </r>
  <r>
    <x v="1"/>
    <x v="143"/>
    <d v="1899-12-30T03:00:00"/>
    <n v="1"/>
    <s v="juin"/>
    <n v="3"/>
  </r>
  <r>
    <x v="1"/>
    <x v="143"/>
    <d v="1899-12-30T04:00:00"/>
    <n v="0"/>
    <s v="juin"/>
    <n v="4"/>
  </r>
  <r>
    <x v="1"/>
    <x v="143"/>
    <d v="1899-12-30T05:00:00"/>
    <n v="2"/>
    <s v="juin"/>
    <e v="#N/A"/>
  </r>
  <r>
    <x v="1"/>
    <x v="143"/>
    <d v="1899-12-30T06:00:00"/>
    <n v="1"/>
    <s v="juin"/>
    <n v="6"/>
  </r>
  <r>
    <x v="1"/>
    <x v="143"/>
    <d v="1899-12-30T07:00:00"/>
    <n v="4"/>
    <s v="juin"/>
    <n v="7"/>
  </r>
  <r>
    <x v="1"/>
    <x v="143"/>
    <d v="1899-12-30T08:00:00"/>
    <n v="12"/>
    <s v="juin"/>
    <n v="8"/>
  </r>
  <r>
    <x v="1"/>
    <x v="143"/>
    <d v="1899-12-30T09:00:00"/>
    <n v="26"/>
    <s v="juin"/>
    <n v="9"/>
  </r>
  <r>
    <x v="1"/>
    <x v="143"/>
    <d v="1899-12-30T10:00:00"/>
    <n v="20"/>
    <s v="juin"/>
    <n v="10"/>
  </r>
  <r>
    <x v="1"/>
    <x v="143"/>
    <d v="1899-12-30T11:00:00"/>
    <n v="20"/>
    <s v="juin"/>
    <n v="11"/>
  </r>
  <r>
    <x v="1"/>
    <x v="143"/>
    <d v="1899-12-30T12:00:00"/>
    <n v="14"/>
    <s v="juin"/>
    <n v="12"/>
  </r>
  <r>
    <x v="1"/>
    <x v="143"/>
    <d v="1899-12-30T13:00:00"/>
    <n v="20"/>
    <s v="juin"/>
    <n v="13"/>
  </r>
  <r>
    <x v="1"/>
    <x v="143"/>
    <d v="1899-12-30T14:00:00"/>
    <n v="22"/>
    <s v="juin"/>
    <n v="14"/>
  </r>
  <r>
    <x v="1"/>
    <x v="143"/>
    <d v="1899-12-30T15:00:00"/>
    <n v="24"/>
    <s v="juin"/>
    <n v="15"/>
  </r>
  <r>
    <x v="1"/>
    <x v="143"/>
    <d v="1899-12-30T16:00:00"/>
    <n v="21"/>
    <s v="juin"/>
    <n v="16"/>
  </r>
  <r>
    <x v="1"/>
    <x v="143"/>
    <d v="1899-12-30T17:00:00"/>
    <n v="23"/>
    <s v="juin"/>
    <n v="17"/>
  </r>
  <r>
    <x v="1"/>
    <x v="143"/>
    <d v="1899-12-30T18:00:00"/>
    <n v="18"/>
    <s v="juin"/>
    <n v="18"/>
  </r>
  <r>
    <x v="1"/>
    <x v="143"/>
    <d v="1899-12-30T19:00:00"/>
    <n v="12"/>
    <s v="juin"/>
    <n v="19"/>
  </r>
  <r>
    <x v="1"/>
    <x v="143"/>
    <d v="1899-12-30T20:00:00"/>
    <n v="8"/>
    <s v="juin"/>
    <n v="20"/>
  </r>
  <r>
    <x v="1"/>
    <x v="143"/>
    <d v="1899-12-30T21:00:00"/>
    <n v="3"/>
    <s v="juin"/>
    <n v="21"/>
  </r>
  <r>
    <x v="1"/>
    <x v="143"/>
    <d v="1899-12-30T22:00:00"/>
    <n v="1"/>
    <s v="juin"/>
    <n v="22"/>
  </r>
  <r>
    <x v="1"/>
    <x v="143"/>
    <d v="1899-12-30T23:00:00"/>
    <n v="7"/>
    <s v="juin"/>
    <n v="23"/>
  </r>
  <r>
    <x v="1"/>
    <x v="144"/>
    <d v="1899-12-30T00:00:00"/>
    <n v="3"/>
    <s v="juin"/>
    <n v="24"/>
  </r>
  <r>
    <x v="1"/>
    <x v="144"/>
    <d v="1899-12-30T01:00:00"/>
    <n v="2"/>
    <s v="juin"/>
    <n v="1"/>
  </r>
  <r>
    <x v="1"/>
    <x v="144"/>
    <d v="1899-12-30T02:00:00"/>
    <n v="1"/>
    <s v="juin"/>
    <n v="2"/>
  </r>
  <r>
    <x v="1"/>
    <x v="144"/>
    <d v="1899-12-30T03:00:00"/>
    <n v="0"/>
    <s v="juin"/>
    <n v="3"/>
  </r>
  <r>
    <x v="1"/>
    <x v="144"/>
    <d v="1899-12-30T04:00:00"/>
    <n v="2"/>
    <s v="juin"/>
    <n v="4"/>
  </r>
  <r>
    <x v="1"/>
    <x v="144"/>
    <d v="1899-12-30T05:00:00"/>
    <n v="0"/>
    <s v="juin"/>
    <e v="#N/A"/>
  </r>
  <r>
    <x v="1"/>
    <x v="144"/>
    <d v="1899-12-30T06:00:00"/>
    <n v="3"/>
    <s v="juin"/>
    <n v="6"/>
  </r>
  <r>
    <x v="1"/>
    <x v="144"/>
    <d v="1899-12-30T07:00:00"/>
    <n v="5"/>
    <s v="juin"/>
    <n v="7"/>
  </r>
  <r>
    <x v="1"/>
    <x v="144"/>
    <d v="1899-12-30T08:00:00"/>
    <n v="15"/>
    <s v="juin"/>
    <n v="8"/>
  </r>
  <r>
    <x v="1"/>
    <x v="144"/>
    <d v="1899-12-30T09:00:00"/>
    <n v="26"/>
    <s v="juin"/>
    <n v="9"/>
  </r>
  <r>
    <x v="1"/>
    <x v="144"/>
    <d v="1899-12-30T10:00:00"/>
    <n v="21"/>
    <s v="juin"/>
    <n v="10"/>
  </r>
  <r>
    <x v="1"/>
    <x v="144"/>
    <d v="1899-12-30T11:00:00"/>
    <n v="18"/>
    <s v="juin"/>
    <n v="11"/>
  </r>
  <r>
    <x v="1"/>
    <x v="144"/>
    <d v="1899-12-30T12:00:00"/>
    <n v="22"/>
    <s v="juin"/>
    <n v="12"/>
  </r>
  <r>
    <x v="1"/>
    <x v="144"/>
    <d v="1899-12-30T13:00:00"/>
    <n v="16"/>
    <s v="juin"/>
    <n v="13"/>
  </r>
  <r>
    <x v="1"/>
    <x v="144"/>
    <d v="1899-12-30T14:00:00"/>
    <n v="19"/>
    <s v="juin"/>
    <n v="14"/>
  </r>
  <r>
    <x v="1"/>
    <x v="144"/>
    <d v="1899-12-30T15:00:00"/>
    <n v="18"/>
    <s v="juin"/>
    <n v="15"/>
  </r>
  <r>
    <x v="1"/>
    <x v="144"/>
    <d v="1899-12-30T16:00:00"/>
    <n v="22"/>
    <s v="juin"/>
    <n v="16"/>
  </r>
  <r>
    <x v="1"/>
    <x v="144"/>
    <d v="1899-12-30T17:00:00"/>
    <n v="17"/>
    <s v="juin"/>
    <n v="17"/>
  </r>
  <r>
    <x v="1"/>
    <x v="144"/>
    <d v="1899-12-30T18:00:00"/>
    <n v="16"/>
    <s v="juin"/>
    <n v="18"/>
  </r>
  <r>
    <x v="1"/>
    <x v="144"/>
    <d v="1899-12-30T19:00:00"/>
    <n v="13"/>
    <s v="juin"/>
    <n v="19"/>
  </r>
  <r>
    <x v="1"/>
    <x v="144"/>
    <d v="1899-12-30T20:00:00"/>
    <n v="7"/>
    <s v="juin"/>
    <n v="20"/>
  </r>
  <r>
    <x v="1"/>
    <x v="144"/>
    <d v="1899-12-30T21:00:00"/>
    <n v="9"/>
    <s v="juin"/>
    <n v="21"/>
  </r>
  <r>
    <x v="1"/>
    <x v="144"/>
    <d v="1899-12-30T22:00:00"/>
    <n v="5"/>
    <s v="juin"/>
    <n v="22"/>
  </r>
  <r>
    <x v="1"/>
    <x v="144"/>
    <d v="1899-12-30T23:00:00"/>
    <n v="5"/>
    <s v="juin"/>
    <n v="23"/>
  </r>
  <r>
    <x v="1"/>
    <x v="145"/>
    <d v="1899-12-30T00:00:00"/>
    <n v="2"/>
    <s v="juin"/>
    <n v="24"/>
  </r>
  <r>
    <x v="1"/>
    <x v="145"/>
    <d v="1899-12-30T01:00:00"/>
    <n v="3"/>
    <s v="juin"/>
    <n v="1"/>
  </r>
  <r>
    <x v="1"/>
    <x v="145"/>
    <d v="1899-12-30T02:00:00"/>
    <n v="1"/>
    <s v="juin"/>
    <n v="2"/>
  </r>
  <r>
    <x v="1"/>
    <x v="145"/>
    <d v="1899-12-30T03:00:00"/>
    <n v="0"/>
    <s v="juin"/>
    <n v="3"/>
  </r>
  <r>
    <x v="1"/>
    <x v="145"/>
    <d v="1899-12-30T04:00:00"/>
    <n v="1"/>
    <s v="juin"/>
    <n v="4"/>
  </r>
  <r>
    <x v="1"/>
    <x v="145"/>
    <d v="1899-12-30T05:00:00"/>
    <n v="4"/>
    <s v="juin"/>
    <e v="#N/A"/>
  </r>
  <r>
    <x v="1"/>
    <x v="145"/>
    <d v="1899-12-30T06:00:00"/>
    <n v="2"/>
    <s v="juin"/>
    <n v="6"/>
  </r>
  <r>
    <x v="1"/>
    <x v="145"/>
    <d v="1899-12-30T07:00:00"/>
    <n v="8"/>
    <s v="juin"/>
    <n v="7"/>
  </r>
  <r>
    <x v="1"/>
    <x v="145"/>
    <d v="1899-12-30T08:00:00"/>
    <n v="10"/>
    <s v="juin"/>
    <n v="8"/>
  </r>
  <r>
    <x v="1"/>
    <x v="145"/>
    <d v="1899-12-30T09:00:00"/>
    <n v="15"/>
    <s v="juin"/>
    <n v="9"/>
  </r>
  <r>
    <x v="1"/>
    <x v="145"/>
    <d v="1899-12-30T10:00:00"/>
    <n v="23"/>
    <s v="juin"/>
    <n v="10"/>
  </r>
  <r>
    <x v="1"/>
    <x v="145"/>
    <d v="1899-12-30T11:00:00"/>
    <n v="33"/>
    <s v="juin"/>
    <n v="11"/>
  </r>
  <r>
    <x v="1"/>
    <x v="145"/>
    <d v="1899-12-30T12:00:00"/>
    <n v="21"/>
    <s v="juin"/>
    <n v="12"/>
  </r>
  <r>
    <x v="1"/>
    <x v="145"/>
    <d v="1899-12-30T13:00:00"/>
    <n v="21"/>
    <s v="juin"/>
    <n v="13"/>
  </r>
  <r>
    <x v="1"/>
    <x v="145"/>
    <d v="1899-12-30T14:00:00"/>
    <n v="23"/>
    <s v="juin"/>
    <n v="14"/>
  </r>
  <r>
    <x v="1"/>
    <x v="145"/>
    <d v="1899-12-30T15:00:00"/>
    <n v="26"/>
    <s v="juin"/>
    <n v="15"/>
  </r>
  <r>
    <x v="1"/>
    <x v="145"/>
    <d v="1899-12-30T16:00:00"/>
    <n v="23"/>
    <s v="juin"/>
    <n v="16"/>
  </r>
  <r>
    <x v="1"/>
    <x v="145"/>
    <d v="1899-12-30T17:00:00"/>
    <n v="18"/>
    <s v="juin"/>
    <n v="17"/>
  </r>
  <r>
    <x v="1"/>
    <x v="145"/>
    <d v="1899-12-30T18:00:00"/>
    <n v="17"/>
    <s v="juin"/>
    <n v="18"/>
  </r>
  <r>
    <x v="1"/>
    <x v="145"/>
    <d v="1899-12-30T19:00:00"/>
    <n v="14"/>
    <s v="juin"/>
    <n v="19"/>
  </r>
  <r>
    <x v="1"/>
    <x v="145"/>
    <d v="1899-12-30T20:00:00"/>
    <n v="13"/>
    <s v="juin"/>
    <n v="20"/>
  </r>
  <r>
    <x v="1"/>
    <x v="145"/>
    <d v="1899-12-30T21:00:00"/>
    <n v="6"/>
    <s v="juin"/>
    <n v="21"/>
  </r>
  <r>
    <x v="1"/>
    <x v="145"/>
    <d v="1899-12-30T22:00:00"/>
    <n v="9"/>
    <s v="juin"/>
    <n v="22"/>
  </r>
  <r>
    <x v="1"/>
    <x v="145"/>
    <d v="1899-12-30T23:00:00"/>
    <n v="11"/>
    <s v="juin"/>
    <n v="23"/>
  </r>
  <r>
    <x v="1"/>
    <x v="146"/>
    <d v="1899-12-30T00:00:00"/>
    <n v="7"/>
    <s v="juin"/>
    <n v="24"/>
  </r>
  <r>
    <x v="1"/>
    <x v="146"/>
    <d v="1899-12-30T01:00:00"/>
    <n v="6"/>
    <s v="juin"/>
    <n v="1"/>
  </r>
  <r>
    <x v="1"/>
    <x v="146"/>
    <d v="1899-12-30T02:00:00"/>
    <n v="3"/>
    <s v="juin"/>
    <n v="2"/>
  </r>
  <r>
    <x v="1"/>
    <x v="146"/>
    <d v="1899-12-30T03:00:00"/>
    <n v="2"/>
    <s v="juin"/>
    <n v="3"/>
  </r>
  <r>
    <x v="1"/>
    <x v="146"/>
    <d v="1899-12-30T04:00:00"/>
    <n v="1"/>
    <s v="juin"/>
    <n v="4"/>
  </r>
  <r>
    <x v="1"/>
    <x v="146"/>
    <d v="1899-12-30T05:00:00"/>
    <n v="0"/>
    <s v="juin"/>
    <e v="#N/A"/>
  </r>
  <r>
    <x v="1"/>
    <x v="146"/>
    <d v="1899-12-30T06:00:00"/>
    <n v="2"/>
    <s v="juin"/>
    <n v="6"/>
  </r>
  <r>
    <x v="1"/>
    <x v="146"/>
    <d v="1899-12-30T07:00:00"/>
    <n v="5"/>
    <s v="juin"/>
    <n v="7"/>
  </r>
  <r>
    <x v="1"/>
    <x v="146"/>
    <d v="1899-12-30T08:00:00"/>
    <n v="9"/>
    <s v="juin"/>
    <n v="8"/>
  </r>
  <r>
    <x v="1"/>
    <x v="146"/>
    <d v="1899-12-30T09:00:00"/>
    <n v="17"/>
    <s v="juin"/>
    <n v="9"/>
  </r>
  <r>
    <x v="1"/>
    <x v="146"/>
    <d v="1899-12-30T10:00:00"/>
    <n v="20"/>
    <s v="juin"/>
    <n v="10"/>
  </r>
  <r>
    <x v="1"/>
    <x v="146"/>
    <d v="1899-12-30T11:00:00"/>
    <n v="20"/>
    <s v="juin"/>
    <n v="11"/>
  </r>
  <r>
    <x v="1"/>
    <x v="146"/>
    <d v="1899-12-30T12:00:00"/>
    <n v="17"/>
    <s v="juin"/>
    <n v="12"/>
  </r>
  <r>
    <x v="1"/>
    <x v="146"/>
    <d v="1899-12-30T13:00:00"/>
    <n v="12"/>
    <s v="juin"/>
    <n v="13"/>
  </r>
  <r>
    <x v="1"/>
    <x v="146"/>
    <d v="1899-12-30T14:00:00"/>
    <n v="18"/>
    <s v="juin"/>
    <n v="14"/>
  </r>
  <r>
    <x v="1"/>
    <x v="146"/>
    <d v="1899-12-30T15:00:00"/>
    <n v="11"/>
    <s v="juin"/>
    <n v="15"/>
  </r>
  <r>
    <x v="1"/>
    <x v="146"/>
    <d v="1899-12-30T16:00:00"/>
    <n v="16"/>
    <s v="juin"/>
    <n v="16"/>
  </r>
  <r>
    <x v="1"/>
    <x v="146"/>
    <d v="1899-12-30T17:00:00"/>
    <n v="13"/>
    <s v="juin"/>
    <n v="17"/>
  </r>
  <r>
    <x v="1"/>
    <x v="146"/>
    <d v="1899-12-30T18:00:00"/>
    <n v="18"/>
    <s v="juin"/>
    <n v="18"/>
  </r>
  <r>
    <x v="1"/>
    <x v="146"/>
    <d v="1899-12-30T19:00:00"/>
    <n v="10"/>
    <s v="juin"/>
    <n v="19"/>
  </r>
  <r>
    <x v="1"/>
    <x v="146"/>
    <d v="1899-12-30T20:00:00"/>
    <n v="8"/>
    <s v="juin"/>
    <n v="20"/>
  </r>
  <r>
    <x v="1"/>
    <x v="146"/>
    <d v="1899-12-30T21:00:00"/>
    <n v="11"/>
    <s v="juin"/>
    <n v="21"/>
  </r>
  <r>
    <x v="1"/>
    <x v="146"/>
    <d v="1899-12-30T22:00:00"/>
    <n v="5"/>
    <s v="juin"/>
    <n v="22"/>
  </r>
  <r>
    <x v="1"/>
    <x v="146"/>
    <d v="1899-12-30T23:00:00"/>
    <n v="9"/>
    <s v="juin"/>
    <n v="23"/>
  </r>
  <r>
    <x v="1"/>
    <x v="147"/>
    <d v="1899-12-30T00:00:00"/>
    <n v="4"/>
    <s v="juin"/>
    <n v="24"/>
  </r>
  <r>
    <x v="1"/>
    <x v="147"/>
    <d v="1899-12-30T01:00:00"/>
    <n v="5"/>
    <s v="juin"/>
    <n v="1"/>
  </r>
  <r>
    <x v="1"/>
    <x v="147"/>
    <d v="1899-12-30T02:00:00"/>
    <n v="3"/>
    <s v="juin"/>
    <n v="2"/>
  </r>
  <r>
    <x v="1"/>
    <x v="147"/>
    <d v="1899-12-30T03:00:00"/>
    <n v="2"/>
    <s v="juin"/>
    <n v="3"/>
  </r>
  <r>
    <x v="1"/>
    <x v="147"/>
    <d v="1899-12-30T04:00:00"/>
    <n v="0"/>
    <s v="juin"/>
    <n v="4"/>
  </r>
  <r>
    <x v="1"/>
    <x v="147"/>
    <d v="1899-12-30T05:00:00"/>
    <n v="3"/>
    <s v="juin"/>
    <e v="#N/A"/>
  </r>
  <r>
    <x v="1"/>
    <x v="147"/>
    <d v="1899-12-30T06:00:00"/>
    <n v="3"/>
    <s v="juin"/>
    <n v="6"/>
  </r>
  <r>
    <x v="1"/>
    <x v="147"/>
    <d v="1899-12-30T07:00:00"/>
    <n v="3"/>
    <s v="juin"/>
    <n v="7"/>
  </r>
  <r>
    <x v="1"/>
    <x v="147"/>
    <d v="1899-12-30T08:00:00"/>
    <n v="5"/>
    <s v="juin"/>
    <n v="8"/>
  </r>
  <r>
    <x v="1"/>
    <x v="147"/>
    <d v="1899-12-30T09:00:00"/>
    <n v="8"/>
    <s v="juin"/>
    <n v="9"/>
  </r>
  <r>
    <x v="1"/>
    <x v="147"/>
    <d v="1899-12-30T10:00:00"/>
    <n v="10"/>
    <s v="juin"/>
    <n v="10"/>
  </r>
  <r>
    <x v="1"/>
    <x v="147"/>
    <d v="1899-12-30T11:00:00"/>
    <n v="10"/>
    <s v="juin"/>
    <n v="11"/>
  </r>
  <r>
    <x v="1"/>
    <x v="147"/>
    <d v="1899-12-30T12:00:00"/>
    <n v="14"/>
    <s v="juin"/>
    <n v="12"/>
  </r>
  <r>
    <x v="1"/>
    <x v="147"/>
    <d v="1899-12-30T13:00:00"/>
    <n v="13"/>
    <s v="juin"/>
    <n v="13"/>
  </r>
  <r>
    <x v="1"/>
    <x v="147"/>
    <d v="1899-12-30T14:00:00"/>
    <n v="9"/>
    <s v="juin"/>
    <n v="14"/>
  </r>
  <r>
    <x v="1"/>
    <x v="147"/>
    <d v="1899-12-30T15:00:00"/>
    <n v="11"/>
    <s v="juin"/>
    <n v="15"/>
  </r>
  <r>
    <x v="1"/>
    <x v="147"/>
    <d v="1899-12-30T16:00:00"/>
    <n v="14"/>
    <s v="juin"/>
    <n v="16"/>
  </r>
  <r>
    <x v="1"/>
    <x v="147"/>
    <d v="1899-12-30T17:00:00"/>
    <n v="12"/>
    <s v="juin"/>
    <n v="17"/>
  </r>
  <r>
    <x v="1"/>
    <x v="147"/>
    <d v="1899-12-30T18:00:00"/>
    <n v="8"/>
    <s v="juin"/>
    <n v="18"/>
  </r>
  <r>
    <x v="1"/>
    <x v="147"/>
    <d v="1899-12-30T19:00:00"/>
    <n v="9"/>
    <s v="juin"/>
    <n v="19"/>
  </r>
  <r>
    <x v="1"/>
    <x v="147"/>
    <d v="1899-12-30T20:00:00"/>
    <n v="8"/>
    <s v="juin"/>
    <n v="20"/>
  </r>
  <r>
    <x v="1"/>
    <x v="147"/>
    <d v="1899-12-30T21:00:00"/>
    <n v="9"/>
    <s v="juin"/>
    <n v="21"/>
  </r>
  <r>
    <x v="1"/>
    <x v="147"/>
    <d v="1899-12-30T22:00:00"/>
    <n v="8"/>
    <s v="juin"/>
    <n v="22"/>
  </r>
  <r>
    <x v="1"/>
    <x v="147"/>
    <d v="1899-12-30T23:00:00"/>
    <n v="5"/>
    <s v="juin"/>
    <n v="23"/>
  </r>
  <r>
    <x v="1"/>
    <x v="148"/>
    <d v="1899-12-30T00:00:00"/>
    <n v="5"/>
    <s v="juin"/>
    <n v="24"/>
  </r>
  <r>
    <x v="1"/>
    <x v="148"/>
    <d v="1899-12-30T01:00:00"/>
    <n v="1"/>
    <s v="juin"/>
    <n v="1"/>
  </r>
  <r>
    <x v="1"/>
    <x v="148"/>
    <d v="1899-12-30T02:00:00"/>
    <n v="1"/>
    <s v="juin"/>
    <n v="2"/>
  </r>
  <r>
    <x v="1"/>
    <x v="148"/>
    <d v="1899-12-30T03:00:00"/>
    <n v="0"/>
    <s v="juin"/>
    <n v="3"/>
  </r>
  <r>
    <x v="1"/>
    <x v="148"/>
    <d v="1899-12-30T04:00:00"/>
    <n v="2"/>
    <s v="juin"/>
    <n v="4"/>
  </r>
  <r>
    <x v="1"/>
    <x v="148"/>
    <d v="1899-12-30T05:00:00"/>
    <n v="0"/>
    <s v="juin"/>
    <e v="#N/A"/>
  </r>
  <r>
    <x v="1"/>
    <x v="148"/>
    <d v="1899-12-30T06:00:00"/>
    <n v="3"/>
    <s v="juin"/>
    <n v="6"/>
  </r>
  <r>
    <x v="1"/>
    <x v="148"/>
    <d v="1899-12-30T07:00:00"/>
    <n v="5"/>
    <s v="juin"/>
    <n v="7"/>
  </r>
  <r>
    <x v="1"/>
    <x v="148"/>
    <d v="1899-12-30T08:00:00"/>
    <n v="25"/>
    <s v="juin"/>
    <n v="8"/>
  </r>
  <r>
    <x v="1"/>
    <x v="148"/>
    <d v="1899-12-30T09:00:00"/>
    <n v="34"/>
    <s v="juin"/>
    <n v="9"/>
  </r>
  <r>
    <x v="1"/>
    <x v="148"/>
    <d v="1899-12-30T10:00:00"/>
    <n v="38"/>
    <s v="juin"/>
    <n v="10"/>
  </r>
  <r>
    <x v="1"/>
    <x v="148"/>
    <d v="1899-12-30T11:00:00"/>
    <n v="34"/>
    <s v="juin"/>
    <n v="11"/>
  </r>
  <r>
    <x v="1"/>
    <x v="148"/>
    <d v="1899-12-30T12:00:00"/>
    <n v="25"/>
    <s v="juin"/>
    <n v="12"/>
  </r>
  <r>
    <x v="1"/>
    <x v="148"/>
    <d v="1899-12-30T13:00:00"/>
    <n v="25"/>
    <s v="juin"/>
    <n v="13"/>
  </r>
  <r>
    <x v="1"/>
    <x v="148"/>
    <d v="1899-12-30T14:00:00"/>
    <n v="31"/>
    <s v="juin"/>
    <n v="14"/>
  </r>
  <r>
    <x v="1"/>
    <x v="148"/>
    <d v="1899-12-30T15:00:00"/>
    <n v="29"/>
    <s v="juin"/>
    <n v="15"/>
  </r>
  <r>
    <x v="1"/>
    <x v="148"/>
    <d v="1899-12-30T16:00:00"/>
    <n v="21"/>
    <s v="juin"/>
    <n v="16"/>
  </r>
  <r>
    <x v="1"/>
    <x v="148"/>
    <d v="1899-12-30T17:00:00"/>
    <n v="19"/>
    <s v="juin"/>
    <n v="17"/>
  </r>
  <r>
    <x v="1"/>
    <x v="148"/>
    <d v="1899-12-30T18:00:00"/>
    <n v="14"/>
    <s v="juin"/>
    <n v="18"/>
  </r>
  <r>
    <x v="1"/>
    <x v="148"/>
    <d v="1899-12-30T19:00:00"/>
    <n v="12"/>
    <s v="juin"/>
    <n v="19"/>
  </r>
  <r>
    <x v="1"/>
    <x v="148"/>
    <d v="1899-12-30T20:00:00"/>
    <n v="6"/>
    <s v="juin"/>
    <n v="20"/>
  </r>
  <r>
    <x v="1"/>
    <x v="148"/>
    <d v="1899-12-30T21:00:00"/>
    <n v="4"/>
    <s v="juin"/>
    <n v="21"/>
  </r>
  <r>
    <x v="1"/>
    <x v="148"/>
    <d v="1899-12-30T22:00:00"/>
    <n v="0"/>
    <s v="juin"/>
    <n v="22"/>
  </r>
  <r>
    <x v="1"/>
    <x v="148"/>
    <d v="1899-12-30T23:00:00"/>
    <n v="3"/>
    <s v="juin"/>
    <n v="23"/>
  </r>
  <r>
    <x v="1"/>
    <x v="149"/>
    <d v="1899-12-30T00:00:00"/>
    <n v="1"/>
    <s v="juin"/>
    <n v="24"/>
  </r>
  <r>
    <x v="1"/>
    <x v="149"/>
    <d v="1899-12-30T01:00:00"/>
    <n v="2"/>
    <s v="juin"/>
    <n v="1"/>
  </r>
  <r>
    <x v="1"/>
    <x v="149"/>
    <d v="1899-12-30T02:00:00"/>
    <n v="0"/>
    <s v="juin"/>
    <n v="2"/>
  </r>
  <r>
    <x v="1"/>
    <x v="149"/>
    <d v="1899-12-30T03:00:00"/>
    <n v="0"/>
    <s v="juin"/>
    <n v="3"/>
  </r>
  <r>
    <x v="1"/>
    <x v="149"/>
    <d v="1899-12-30T04:00:00"/>
    <n v="0"/>
    <s v="juin"/>
    <n v="4"/>
  </r>
  <r>
    <x v="1"/>
    <x v="149"/>
    <d v="1899-12-30T05:00:00"/>
    <n v="2"/>
    <s v="juin"/>
    <e v="#N/A"/>
  </r>
  <r>
    <x v="1"/>
    <x v="149"/>
    <d v="1899-12-30T06:00:00"/>
    <n v="2"/>
    <s v="juin"/>
    <n v="6"/>
  </r>
  <r>
    <x v="1"/>
    <x v="149"/>
    <d v="1899-12-30T07:00:00"/>
    <n v="4"/>
    <s v="juin"/>
    <n v="7"/>
  </r>
  <r>
    <x v="1"/>
    <x v="149"/>
    <d v="1899-12-30T08:00:00"/>
    <n v="12"/>
    <s v="juin"/>
    <n v="8"/>
  </r>
  <r>
    <x v="1"/>
    <x v="149"/>
    <d v="1899-12-30T09:00:00"/>
    <n v="23"/>
    <s v="juin"/>
    <n v="9"/>
  </r>
  <r>
    <x v="1"/>
    <x v="149"/>
    <d v="1899-12-30T10:00:00"/>
    <n v="21"/>
    <s v="juin"/>
    <n v="10"/>
  </r>
  <r>
    <x v="1"/>
    <x v="149"/>
    <d v="1899-12-30T11:00:00"/>
    <n v="26"/>
    <s v="juin"/>
    <n v="11"/>
  </r>
  <r>
    <x v="1"/>
    <x v="149"/>
    <d v="1899-12-30T12:00:00"/>
    <n v="19"/>
    <s v="juin"/>
    <n v="12"/>
  </r>
  <r>
    <x v="1"/>
    <x v="149"/>
    <d v="1899-12-30T13:00:00"/>
    <n v="23"/>
    <s v="juin"/>
    <n v="13"/>
  </r>
  <r>
    <x v="1"/>
    <x v="149"/>
    <d v="1899-12-30T14:00:00"/>
    <n v="28"/>
    <s v="juin"/>
    <n v="14"/>
  </r>
  <r>
    <x v="1"/>
    <x v="149"/>
    <d v="1899-12-30T15:00:00"/>
    <n v="31"/>
    <s v="juin"/>
    <n v="15"/>
  </r>
  <r>
    <x v="1"/>
    <x v="149"/>
    <d v="1899-12-30T16:00:00"/>
    <n v="23"/>
    <s v="juin"/>
    <n v="16"/>
  </r>
  <r>
    <x v="1"/>
    <x v="149"/>
    <d v="1899-12-30T17:00:00"/>
    <n v="19"/>
    <s v="juin"/>
    <n v="17"/>
  </r>
  <r>
    <x v="1"/>
    <x v="149"/>
    <d v="1899-12-30T18:00:00"/>
    <n v="16"/>
    <s v="juin"/>
    <n v="18"/>
  </r>
  <r>
    <x v="1"/>
    <x v="149"/>
    <d v="1899-12-30T19:00:00"/>
    <n v="10"/>
    <s v="juin"/>
    <n v="19"/>
  </r>
  <r>
    <x v="1"/>
    <x v="149"/>
    <d v="1899-12-30T20:00:00"/>
    <n v="8"/>
    <s v="juin"/>
    <n v="20"/>
  </r>
  <r>
    <x v="1"/>
    <x v="149"/>
    <d v="1899-12-30T21:00:00"/>
    <n v="14"/>
    <s v="juin"/>
    <n v="21"/>
  </r>
  <r>
    <x v="1"/>
    <x v="149"/>
    <d v="1899-12-30T22:00:00"/>
    <n v="9"/>
    <s v="juin"/>
    <n v="22"/>
  </r>
  <r>
    <x v="1"/>
    <x v="149"/>
    <d v="1899-12-30T23:00:00"/>
    <n v="2"/>
    <s v="juin"/>
    <n v="23"/>
  </r>
  <r>
    <x v="0"/>
    <x v="150"/>
    <d v="1899-12-30T00:00:00"/>
    <n v="3"/>
    <s v="juillet"/>
    <n v="24"/>
  </r>
  <r>
    <x v="0"/>
    <x v="150"/>
    <d v="1899-12-30T01:00:00"/>
    <n v="1"/>
    <s v="juillet"/>
    <n v="1"/>
  </r>
  <r>
    <x v="0"/>
    <x v="150"/>
    <d v="1899-12-30T02:00:00"/>
    <n v="1"/>
    <s v="juillet"/>
    <n v="2"/>
  </r>
  <r>
    <x v="0"/>
    <x v="150"/>
    <d v="1899-12-30T03:00:00"/>
    <n v="1"/>
    <s v="juillet"/>
    <n v="3"/>
  </r>
  <r>
    <x v="0"/>
    <x v="150"/>
    <d v="1899-12-30T04:00:00"/>
    <n v="0"/>
    <s v="juillet"/>
    <n v="4"/>
  </r>
  <r>
    <x v="0"/>
    <x v="150"/>
    <d v="1899-12-30T05:00:00"/>
    <n v="2"/>
    <s v="juillet"/>
    <e v="#N/A"/>
  </r>
  <r>
    <x v="0"/>
    <x v="150"/>
    <d v="1899-12-30T06:00:00"/>
    <n v="7"/>
    <s v="juillet"/>
    <n v="6"/>
  </r>
  <r>
    <x v="0"/>
    <x v="150"/>
    <d v="1899-12-30T07:00:00"/>
    <n v="16"/>
    <s v="juillet"/>
    <n v="7"/>
  </r>
  <r>
    <x v="0"/>
    <x v="150"/>
    <d v="1899-12-30T08:00:00"/>
    <n v="46"/>
    <s v="juillet"/>
    <n v="8"/>
  </r>
  <r>
    <x v="0"/>
    <x v="150"/>
    <d v="1899-12-30T09:00:00"/>
    <n v="60"/>
    <s v="juillet"/>
    <n v="9"/>
  </r>
  <r>
    <x v="0"/>
    <x v="150"/>
    <d v="1899-12-30T10:00:00"/>
    <n v="53"/>
    <s v="juillet"/>
    <n v="10"/>
  </r>
  <r>
    <x v="0"/>
    <x v="150"/>
    <d v="1899-12-30T11:00:00"/>
    <n v="58"/>
    <s v="juillet"/>
    <n v="11"/>
  </r>
  <r>
    <x v="0"/>
    <x v="150"/>
    <d v="1899-12-30T12:00:00"/>
    <n v="50"/>
    <s v="juillet"/>
    <n v="12"/>
  </r>
  <r>
    <x v="0"/>
    <x v="150"/>
    <d v="1899-12-30T13:00:00"/>
    <n v="57"/>
    <s v="juillet"/>
    <n v="13"/>
  </r>
  <r>
    <x v="0"/>
    <x v="150"/>
    <d v="1899-12-30T14:00:00"/>
    <n v="60"/>
    <s v="juillet"/>
    <n v="14"/>
  </r>
  <r>
    <x v="0"/>
    <x v="150"/>
    <d v="1899-12-30T15:00:00"/>
    <n v="59"/>
    <s v="juillet"/>
    <n v="15"/>
  </r>
  <r>
    <x v="0"/>
    <x v="150"/>
    <d v="1899-12-30T16:00:00"/>
    <n v="53"/>
    <s v="juillet"/>
    <n v="16"/>
  </r>
  <r>
    <x v="0"/>
    <x v="150"/>
    <d v="1899-12-30T17:00:00"/>
    <n v="44"/>
    <s v="juillet"/>
    <n v="17"/>
  </r>
  <r>
    <x v="0"/>
    <x v="150"/>
    <d v="1899-12-30T18:00:00"/>
    <n v="26"/>
    <s v="juillet"/>
    <n v="18"/>
  </r>
  <r>
    <x v="0"/>
    <x v="150"/>
    <d v="1899-12-30T19:00:00"/>
    <n v="21"/>
    <s v="juillet"/>
    <n v="19"/>
  </r>
  <r>
    <x v="0"/>
    <x v="150"/>
    <d v="1899-12-30T20:00:00"/>
    <n v="15"/>
    <s v="juillet"/>
    <n v="20"/>
  </r>
  <r>
    <x v="0"/>
    <x v="150"/>
    <d v="1899-12-30T21:00:00"/>
    <n v="14"/>
    <s v="juillet"/>
    <n v="21"/>
  </r>
  <r>
    <x v="0"/>
    <x v="150"/>
    <d v="1899-12-30T22:00:00"/>
    <n v="8"/>
    <s v="juillet"/>
    <n v="22"/>
  </r>
  <r>
    <x v="0"/>
    <x v="150"/>
    <d v="1899-12-30T23:00:00"/>
    <n v="5"/>
    <s v="juillet"/>
    <n v="23"/>
  </r>
  <r>
    <x v="0"/>
    <x v="151"/>
    <d v="1899-12-30T00:00:00"/>
    <n v="2"/>
    <s v="juillet"/>
    <n v="24"/>
  </r>
  <r>
    <x v="0"/>
    <x v="151"/>
    <d v="1899-12-30T01:00:00"/>
    <n v="3"/>
    <s v="juillet"/>
    <n v="1"/>
  </r>
  <r>
    <x v="0"/>
    <x v="151"/>
    <d v="1899-12-30T02:00:00"/>
    <n v="1"/>
    <s v="juillet"/>
    <n v="2"/>
  </r>
  <r>
    <x v="0"/>
    <x v="151"/>
    <d v="1899-12-30T03:00:00"/>
    <n v="0"/>
    <s v="juillet"/>
    <n v="3"/>
  </r>
  <r>
    <x v="0"/>
    <x v="151"/>
    <d v="1899-12-30T04:00:00"/>
    <n v="1"/>
    <s v="juillet"/>
    <n v="4"/>
  </r>
  <r>
    <x v="0"/>
    <x v="151"/>
    <d v="1899-12-30T05:00:00"/>
    <n v="1"/>
    <s v="juillet"/>
    <e v="#N/A"/>
  </r>
  <r>
    <x v="0"/>
    <x v="151"/>
    <d v="1899-12-30T06:00:00"/>
    <n v="4"/>
    <s v="juillet"/>
    <n v="6"/>
  </r>
  <r>
    <x v="0"/>
    <x v="151"/>
    <d v="1899-12-30T07:00:00"/>
    <n v="18"/>
    <s v="juillet"/>
    <n v="7"/>
  </r>
  <r>
    <x v="0"/>
    <x v="151"/>
    <d v="1899-12-30T08:00:00"/>
    <n v="45"/>
    <s v="juillet"/>
    <n v="8"/>
  </r>
  <r>
    <x v="0"/>
    <x v="151"/>
    <d v="1899-12-30T09:00:00"/>
    <n v="53"/>
    <s v="juillet"/>
    <n v="9"/>
  </r>
  <r>
    <x v="0"/>
    <x v="151"/>
    <d v="1899-12-30T10:00:00"/>
    <n v="58"/>
    <s v="juillet"/>
    <n v="10"/>
  </r>
  <r>
    <x v="0"/>
    <x v="151"/>
    <d v="1899-12-30T11:00:00"/>
    <n v="54"/>
    <s v="juillet"/>
    <n v="11"/>
  </r>
  <r>
    <x v="0"/>
    <x v="151"/>
    <d v="1899-12-30T12:00:00"/>
    <n v="50"/>
    <s v="juillet"/>
    <n v="12"/>
  </r>
  <r>
    <x v="0"/>
    <x v="151"/>
    <d v="1899-12-30T13:00:00"/>
    <n v="48"/>
    <s v="juillet"/>
    <n v="13"/>
  </r>
  <r>
    <x v="0"/>
    <x v="151"/>
    <d v="1899-12-30T14:00:00"/>
    <n v="47"/>
    <s v="juillet"/>
    <n v="14"/>
  </r>
  <r>
    <x v="0"/>
    <x v="151"/>
    <d v="1899-12-30T15:00:00"/>
    <n v="61"/>
    <s v="juillet"/>
    <n v="15"/>
  </r>
  <r>
    <x v="0"/>
    <x v="151"/>
    <d v="1899-12-30T16:00:00"/>
    <n v="48"/>
    <s v="juillet"/>
    <n v="16"/>
  </r>
  <r>
    <x v="0"/>
    <x v="151"/>
    <d v="1899-12-30T17:00:00"/>
    <n v="37"/>
    <s v="juillet"/>
    <n v="17"/>
  </r>
  <r>
    <x v="0"/>
    <x v="151"/>
    <d v="1899-12-30T18:00:00"/>
    <n v="37"/>
    <s v="juillet"/>
    <n v="18"/>
  </r>
  <r>
    <x v="0"/>
    <x v="151"/>
    <d v="1899-12-30T19:00:00"/>
    <n v="35"/>
    <s v="juillet"/>
    <n v="19"/>
  </r>
  <r>
    <x v="0"/>
    <x v="151"/>
    <d v="1899-12-30T20:00:00"/>
    <n v="25"/>
    <s v="juillet"/>
    <n v="20"/>
  </r>
  <r>
    <x v="0"/>
    <x v="151"/>
    <d v="1899-12-30T21:00:00"/>
    <n v="15"/>
    <s v="juillet"/>
    <n v="21"/>
  </r>
  <r>
    <x v="0"/>
    <x v="151"/>
    <d v="1899-12-30T22:00:00"/>
    <n v="12"/>
    <s v="juillet"/>
    <n v="22"/>
  </r>
  <r>
    <x v="0"/>
    <x v="151"/>
    <d v="1899-12-30T23:00:00"/>
    <n v="5"/>
    <s v="juillet"/>
    <n v="23"/>
  </r>
  <r>
    <x v="0"/>
    <x v="152"/>
    <d v="1899-12-30T00:00:00"/>
    <n v="4"/>
    <s v="juillet"/>
    <n v="24"/>
  </r>
  <r>
    <x v="0"/>
    <x v="152"/>
    <d v="1899-12-30T01:00:00"/>
    <n v="1"/>
    <s v="juillet"/>
    <n v="1"/>
  </r>
  <r>
    <x v="0"/>
    <x v="152"/>
    <d v="1899-12-30T02:00:00"/>
    <n v="2"/>
    <s v="juillet"/>
    <n v="2"/>
  </r>
  <r>
    <x v="0"/>
    <x v="152"/>
    <d v="1899-12-30T03:00:00"/>
    <n v="0"/>
    <s v="juillet"/>
    <n v="3"/>
  </r>
  <r>
    <x v="0"/>
    <x v="152"/>
    <d v="1899-12-30T04:00:00"/>
    <n v="1"/>
    <s v="juillet"/>
    <n v="4"/>
  </r>
  <r>
    <x v="0"/>
    <x v="152"/>
    <d v="1899-12-30T05:00:00"/>
    <n v="1"/>
    <s v="juillet"/>
    <e v="#N/A"/>
  </r>
  <r>
    <x v="0"/>
    <x v="152"/>
    <d v="1899-12-30T06:00:00"/>
    <n v="5"/>
    <s v="juillet"/>
    <n v="6"/>
  </r>
  <r>
    <x v="0"/>
    <x v="152"/>
    <d v="1899-12-30T07:00:00"/>
    <n v="14"/>
    <s v="juillet"/>
    <n v="7"/>
  </r>
  <r>
    <x v="0"/>
    <x v="152"/>
    <d v="1899-12-30T08:00:00"/>
    <n v="38"/>
    <s v="juillet"/>
    <n v="8"/>
  </r>
  <r>
    <x v="0"/>
    <x v="152"/>
    <d v="1899-12-30T09:00:00"/>
    <n v="60"/>
    <s v="juillet"/>
    <n v="9"/>
  </r>
  <r>
    <x v="0"/>
    <x v="152"/>
    <d v="1899-12-30T10:00:00"/>
    <n v="67"/>
    <s v="juillet"/>
    <n v="10"/>
  </r>
  <r>
    <x v="0"/>
    <x v="152"/>
    <d v="1899-12-30T11:00:00"/>
    <n v="64"/>
    <s v="juillet"/>
    <n v="11"/>
  </r>
  <r>
    <x v="0"/>
    <x v="152"/>
    <d v="1899-12-30T12:00:00"/>
    <n v="59"/>
    <s v="juillet"/>
    <n v="12"/>
  </r>
  <r>
    <x v="0"/>
    <x v="152"/>
    <d v="1899-12-30T13:00:00"/>
    <n v="71"/>
    <s v="juillet"/>
    <n v="13"/>
  </r>
  <r>
    <x v="0"/>
    <x v="152"/>
    <d v="1899-12-30T14:00:00"/>
    <n v="65"/>
    <s v="juillet"/>
    <n v="14"/>
  </r>
  <r>
    <x v="0"/>
    <x v="152"/>
    <d v="1899-12-30T15:00:00"/>
    <n v="68"/>
    <s v="juillet"/>
    <n v="15"/>
  </r>
  <r>
    <x v="0"/>
    <x v="152"/>
    <d v="1899-12-30T16:00:00"/>
    <n v="56"/>
    <s v="juillet"/>
    <n v="16"/>
  </r>
  <r>
    <x v="0"/>
    <x v="152"/>
    <d v="1899-12-30T17:00:00"/>
    <n v="47"/>
    <s v="juillet"/>
    <n v="17"/>
  </r>
  <r>
    <x v="0"/>
    <x v="152"/>
    <d v="1899-12-30T18:00:00"/>
    <n v="30"/>
    <s v="juillet"/>
    <n v="18"/>
  </r>
  <r>
    <x v="0"/>
    <x v="152"/>
    <d v="1899-12-30T19:00:00"/>
    <n v="25"/>
    <s v="juillet"/>
    <n v="19"/>
  </r>
  <r>
    <x v="0"/>
    <x v="152"/>
    <d v="1899-12-30T20:00:00"/>
    <n v="20"/>
    <s v="juillet"/>
    <n v="20"/>
  </r>
  <r>
    <x v="0"/>
    <x v="152"/>
    <d v="1899-12-30T21:00:00"/>
    <n v="13"/>
    <s v="juillet"/>
    <n v="21"/>
  </r>
  <r>
    <x v="0"/>
    <x v="152"/>
    <d v="1899-12-30T22:00:00"/>
    <n v="11"/>
    <s v="juillet"/>
    <n v="22"/>
  </r>
  <r>
    <x v="0"/>
    <x v="152"/>
    <d v="1899-12-30T23:00:00"/>
    <n v="9"/>
    <s v="juillet"/>
    <n v="23"/>
  </r>
  <r>
    <x v="0"/>
    <x v="153"/>
    <d v="1899-12-30T00:00:00"/>
    <n v="4"/>
    <s v="juillet"/>
    <n v="24"/>
  </r>
  <r>
    <x v="0"/>
    <x v="153"/>
    <d v="1899-12-30T01:00:00"/>
    <n v="3"/>
    <s v="juillet"/>
    <n v="1"/>
  </r>
  <r>
    <x v="0"/>
    <x v="153"/>
    <d v="1899-12-30T02:00:00"/>
    <n v="2"/>
    <s v="juillet"/>
    <n v="2"/>
  </r>
  <r>
    <x v="0"/>
    <x v="153"/>
    <d v="1899-12-30T03:00:00"/>
    <n v="1"/>
    <s v="juillet"/>
    <n v="3"/>
  </r>
  <r>
    <x v="0"/>
    <x v="153"/>
    <d v="1899-12-30T04:00:00"/>
    <n v="1"/>
    <s v="juillet"/>
    <n v="4"/>
  </r>
  <r>
    <x v="0"/>
    <x v="153"/>
    <d v="1899-12-30T05:00:00"/>
    <n v="2"/>
    <s v="juillet"/>
    <e v="#N/A"/>
  </r>
  <r>
    <x v="0"/>
    <x v="153"/>
    <d v="1899-12-30T06:00:00"/>
    <n v="3"/>
    <s v="juillet"/>
    <n v="6"/>
  </r>
  <r>
    <x v="0"/>
    <x v="153"/>
    <d v="1899-12-30T07:00:00"/>
    <n v="8"/>
    <s v="juillet"/>
    <n v="7"/>
  </r>
  <r>
    <x v="0"/>
    <x v="153"/>
    <d v="1899-12-30T08:00:00"/>
    <n v="21"/>
    <s v="juillet"/>
    <n v="8"/>
  </r>
  <r>
    <x v="0"/>
    <x v="153"/>
    <d v="1899-12-30T09:00:00"/>
    <n v="39"/>
    <s v="juillet"/>
    <n v="9"/>
  </r>
  <r>
    <x v="0"/>
    <x v="153"/>
    <d v="1899-12-30T10:00:00"/>
    <n v="40"/>
    <s v="juillet"/>
    <n v="10"/>
  </r>
  <r>
    <x v="0"/>
    <x v="153"/>
    <d v="1899-12-30T11:00:00"/>
    <n v="50"/>
    <s v="juillet"/>
    <n v="11"/>
  </r>
  <r>
    <x v="0"/>
    <x v="153"/>
    <d v="1899-12-30T12:00:00"/>
    <n v="47"/>
    <s v="juillet"/>
    <n v="12"/>
  </r>
  <r>
    <x v="0"/>
    <x v="153"/>
    <d v="1899-12-30T13:00:00"/>
    <n v="47"/>
    <s v="juillet"/>
    <n v="13"/>
  </r>
  <r>
    <x v="0"/>
    <x v="153"/>
    <d v="1899-12-30T14:00:00"/>
    <n v="44"/>
    <s v="juillet"/>
    <n v="14"/>
  </r>
  <r>
    <x v="0"/>
    <x v="153"/>
    <d v="1899-12-30T15:00:00"/>
    <n v="42"/>
    <s v="juillet"/>
    <n v="15"/>
  </r>
  <r>
    <x v="0"/>
    <x v="153"/>
    <d v="1899-12-30T16:00:00"/>
    <n v="38"/>
    <s v="juillet"/>
    <n v="16"/>
  </r>
  <r>
    <x v="0"/>
    <x v="153"/>
    <d v="1899-12-30T17:00:00"/>
    <n v="36"/>
    <s v="juillet"/>
    <n v="17"/>
  </r>
  <r>
    <x v="0"/>
    <x v="153"/>
    <d v="1899-12-30T18:00:00"/>
    <n v="29"/>
    <s v="juillet"/>
    <n v="18"/>
  </r>
  <r>
    <x v="0"/>
    <x v="153"/>
    <d v="1899-12-30T19:00:00"/>
    <n v="21"/>
    <s v="juillet"/>
    <n v="19"/>
  </r>
  <r>
    <x v="0"/>
    <x v="153"/>
    <d v="1899-12-30T20:00:00"/>
    <n v="15"/>
    <s v="juillet"/>
    <n v="20"/>
  </r>
  <r>
    <x v="0"/>
    <x v="153"/>
    <d v="1899-12-30T21:00:00"/>
    <n v="15"/>
    <s v="juillet"/>
    <n v="21"/>
  </r>
  <r>
    <x v="0"/>
    <x v="153"/>
    <d v="1899-12-30T22:00:00"/>
    <n v="13"/>
    <s v="juillet"/>
    <n v="22"/>
  </r>
  <r>
    <x v="0"/>
    <x v="153"/>
    <d v="1899-12-30T23:00:00"/>
    <n v="5"/>
    <s v="juillet"/>
    <n v="23"/>
  </r>
  <r>
    <x v="0"/>
    <x v="154"/>
    <d v="1899-12-30T00:00:00"/>
    <n v="3"/>
    <s v="juillet"/>
    <n v="24"/>
  </r>
  <r>
    <x v="0"/>
    <x v="154"/>
    <d v="1899-12-30T01:00:00"/>
    <n v="4"/>
    <s v="juillet"/>
    <n v="1"/>
  </r>
  <r>
    <x v="0"/>
    <x v="154"/>
    <d v="1899-12-30T02:00:00"/>
    <n v="1"/>
    <s v="juillet"/>
    <n v="2"/>
  </r>
  <r>
    <x v="0"/>
    <x v="154"/>
    <d v="1899-12-30T03:00:00"/>
    <n v="2"/>
    <s v="juillet"/>
    <n v="3"/>
  </r>
  <r>
    <x v="0"/>
    <x v="154"/>
    <d v="1899-12-30T04:00:00"/>
    <n v="2"/>
    <s v="juillet"/>
    <n v="4"/>
  </r>
  <r>
    <x v="0"/>
    <x v="154"/>
    <d v="1899-12-30T05:00:00"/>
    <n v="1"/>
    <s v="juillet"/>
    <e v="#N/A"/>
  </r>
  <r>
    <x v="0"/>
    <x v="154"/>
    <d v="1899-12-30T06:00:00"/>
    <n v="1"/>
    <s v="juillet"/>
    <n v="6"/>
  </r>
  <r>
    <x v="0"/>
    <x v="154"/>
    <d v="1899-12-30T07:00:00"/>
    <n v="4"/>
    <s v="juillet"/>
    <n v="7"/>
  </r>
  <r>
    <x v="0"/>
    <x v="154"/>
    <d v="1899-12-30T08:00:00"/>
    <n v="8"/>
    <s v="juillet"/>
    <n v="8"/>
  </r>
  <r>
    <x v="0"/>
    <x v="154"/>
    <d v="1899-12-30T09:00:00"/>
    <n v="23"/>
    <s v="juillet"/>
    <n v="9"/>
  </r>
  <r>
    <x v="0"/>
    <x v="154"/>
    <d v="1899-12-30T10:00:00"/>
    <n v="36"/>
    <s v="juillet"/>
    <n v="10"/>
  </r>
  <r>
    <x v="0"/>
    <x v="154"/>
    <d v="1899-12-30T11:00:00"/>
    <n v="33"/>
    <s v="juillet"/>
    <n v="11"/>
  </r>
  <r>
    <x v="0"/>
    <x v="154"/>
    <d v="1899-12-30T12:00:00"/>
    <n v="37"/>
    <s v="juillet"/>
    <n v="12"/>
  </r>
  <r>
    <x v="0"/>
    <x v="154"/>
    <d v="1899-12-30T13:00:00"/>
    <n v="41"/>
    <s v="juillet"/>
    <n v="13"/>
  </r>
  <r>
    <x v="0"/>
    <x v="154"/>
    <d v="1899-12-30T14:00:00"/>
    <n v="34"/>
    <s v="juillet"/>
    <n v="14"/>
  </r>
  <r>
    <x v="0"/>
    <x v="154"/>
    <d v="1899-12-30T15:00:00"/>
    <n v="36"/>
    <s v="juillet"/>
    <n v="15"/>
  </r>
  <r>
    <x v="0"/>
    <x v="154"/>
    <d v="1899-12-30T16:00:00"/>
    <n v="31"/>
    <s v="juillet"/>
    <n v="16"/>
  </r>
  <r>
    <x v="0"/>
    <x v="154"/>
    <d v="1899-12-30T17:00:00"/>
    <n v="28"/>
    <s v="juillet"/>
    <n v="17"/>
  </r>
  <r>
    <x v="0"/>
    <x v="154"/>
    <d v="1899-12-30T18:00:00"/>
    <n v="22"/>
    <s v="juillet"/>
    <n v="18"/>
  </r>
  <r>
    <x v="0"/>
    <x v="154"/>
    <d v="1899-12-30T19:00:00"/>
    <n v="18"/>
    <s v="juillet"/>
    <n v="19"/>
  </r>
  <r>
    <x v="0"/>
    <x v="154"/>
    <d v="1899-12-30T20:00:00"/>
    <n v="15"/>
    <s v="juillet"/>
    <n v="20"/>
  </r>
  <r>
    <x v="0"/>
    <x v="154"/>
    <d v="1899-12-30T21:00:00"/>
    <n v="11"/>
    <s v="juillet"/>
    <n v="21"/>
  </r>
  <r>
    <x v="0"/>
    <x v="154"/>
    <d v="1899-12-30T22:00:00"/>
    <n v="7"/>
    <s v="juillet"/>
    <n v="22"/>
  </r>
  <r>
    <x v="0"/>
    <x v="154"/>
    <d v="1899-12-30T23:00:00"/>
    <n v="5"/>
    <s v="juillet"/>
    <n v="23"/>
  </r>
  <r>
    <x v="0"/>
    <x v="155"/>
    <d v="1899-12-30T00:00:00"/>
    <n v="3"/>
    <s v="juillet"/>
    <n v="24"/>
  </r>
  <r>
    <x v="0"/>
    <x v="155"/>
    <d v="1899-12-30T01:00:00"/>
    <n v="1"/>
    <s v="juillet"/>
    <n v="1"/>
  </r>
  <r>
    <x v="0"/>
    <x v="155"/>
    <d v="1899-12-30T02:00:00"/>
    <n v="0"/>
    <s v="juillet"/>
    <n v="2"/>
  </r>
  <r>
    <x v="0"/>
    <x v="155"/>
    <d v="1899-12-30T03:00:00"/>
    <n v="0"/>
    <s v="juillet"/>
    <n v="3"/>
  </r>
  <r>
    <x v="0"/>
    <x v="155"/>
    <d v="1899-12-30T04:00:00"/>
    <n v="0"/>
    <s v="juillet"/>
    <n v="4"/>
  </r>
  <r>
    <x v="0"/>
    <x v="155"/>
    <d v="1899-12-30T05:00:00"/>
    <n v="0"/>
    <s v="juillet"/>
    <e v="#N/A"/>
  </r>
  <r>
    <x v="0"/>
    <x v="155"/>
    <d v="1899-12-30T06:00:00"/>
    <n v="6"/>
    <s v="juillet"/>
    <n v="6"/>
  </r>
  <r>
    <x v="0"/>
    <x v="155"/>
    <d v="1899-12-30T07:00:00"/>
    <n v="25"/>
    <s v="juillet"/>
    <n v="7"/>
  </r>
  <r>
    <x v="0"/>
    <x v="155"/>
    <d v="1899-12-30T08:00:00"/>
    <n v="75"/>
    <s v="juillet"/>
    <n v="8"/>
  </r>
  <r>
    <x v="0"/>
    <x v="155"/>
    <d v="1899-12-30T09:00:00"/>
    <n v="99"/>
    <s v="juillet"/>
    <n v="9"/>
  </r>
  <r>
    <x v="0"/>
    <x v="155"/>
    <d v="1899-12-30T10:00:00"/>
    <n v="100"/>
    <s v="juillet"/>
    <n v="10"/>
  </r>
  <r>
    <x v="0"/>
    <x v="155"/>
    <d v="1899-12-30T11:00:00"/>
    <n v="76"/>
    <s v="juillet"/>
    <n v="11"/>
  </r>
  <r>
    <x v="0"/>
    <x v="155"/>
    <d v="1899-12-30T12:00:00"/>
    <n v="88"/>
    <s v="juillet"/>
    <n v="12"/>
  </r>
  <r>
    <x v="0"/>
    <x v="155"/>
    <d v="1899-12-30T13:00:00"/>
    <n v="82"/>
    <s v="juillet"/>
    <n v="13"/>
  </r>
  <r>
    <x v="0"/>
    <x v="155"/>
    <d v="1899-12-30T14:00:00"/>
    <n v="72"/>
    <s v="juillet"/>
    <n v="14"/>
  </r>
  <r>
    <x v="0"/>
    <x v="155"/>
    <d v="1899-12-30T15:00:00"/>
    <n v="70"/>
    <s v="juillet"/>
    <n v="15"/>
  </r>
  <r>
    <x v="0"/>
    <x v="155"/>
    <d v="1899-12-30T16:00:00"/>
    <n v="69"/>
    <s v="juillet"/>
    <n v="16"/>
  </r>
  <r>
    <x v="0"/>
    <x v="155"/>
    <d v="1899-12-30T17:00:00"/>
    <n v="42"/>
    <s v="juillet"/>
    <n v="17"/>
  </r>
  <r>
    <x v="0"/>
    <x v="155"/>
    <d v="1899-12-30T18:00:00"/>
    <n v="30"/>
    <s v="juillet"/>
    <n v="18"/>
  </r>
  <r>
    <x v="0"/>
    <x v="155"/>
    <d v="1899-12-30T19:00:00"/>
    <n v="27"/>
    <s v="juillet"/>
    <n v="19"/>
  </r>
  <r>
    <x v="0"/>
    <x v="155"/>
    <d v="1899-12-30T20:00:00"/>
    <n v="19"/>
    <s v="juillet"/>
    <n v="20"/>
  </r>
  <r>
    <x v="0"/>
    <x v="155"/>
    <d v="1899-12-30T21:00:00"/>
    <n v="15"/>
    <s v="juillet"/>
    <n v="21"/>
  </r>
  <r>
    <x v="0"/>
    <x v="155"/>
    <d v="1899-12-30T22:00:00"/>
    <n v="9"/>
    <s v="juillet"/>
    <n v="22"/>
  </r>
  <r>
    <x v="0"/>
    <x v="155"/>
    <d v="1899-12-30T23:00:00"/>
    <n v="4"/>
    <s v="juillet"/>
    <n v="23"/>
  </r>
  <r>
    <x v="0"/>
    <x v="156"/>
    <d v="1899-12-30T00:00:00"/>
    <n v="0"/>
    <s v="juillet"/>
    <n v="24"/>
  </r>
  <r>
    <x v="0"/>
    <x v="156"/>
    <d v="1899-12-30T01:00:00"/>
    <n v="2"/>
    <s v="juillet"/>
    <n v="1"/>
  </r>
  <r>
    <x v="0"/>
    <x v="156"/>
    <d v="1899-12-30T02:00:00"/>
    <n v="0"/>
    <s v="juillet"/>
    <n v="2"/>
  </r>
  <r>
    <x v="0"/>
    <x v="156"/>
    <d v="1899-12-30T03:00:00"/>
    <n v="1"/>
    <s v="juillet"/>
    <n v="3"/>
  </r>
  <r>
    <x v="0"/>
    <x v="156"/>
    <d v="1899-12-30T04:00:00"/>
    <n v="1"/>
    <s v="juillet"/>
    <n v="4"/>
  </r>
  <r>
    <x v="0"/>
    <x v="156"/>
    <d v="1899-12-30T05:00:00"/>
    <n v="1"/>
    <s v="juillet"/>
    <e v="#N/A"/>
  </r>
  <r>
    <x v="0"/>
    <x v="156"/>
    <d v="1899-12-30T06:00:00"/>
    <n v="5"/>
    <s v="juillet"/>
    <n v="6"/>
  </r>
  <r>
    <x v="0"/>
    <x v="156"/>
    <d v="1899-12-30T07:00:00"/>
    <n v="21"/>
    <s v="juillet"/>
    <n v="7"/>
  </r>
  <r>
    <x v="0"/>
    <x v="156"/>
    <d v="1899-12-30T08:00:00"/>
    <n v="40"/>
    <s v="juillet"/>
    <n v="8"/>
  </r>
  <r>
    <x v="0"/>
    <x v="156"/>
    <d v="1899-12-30T09:00:00"/>
    <n v="66"/>
    <s v="juillet"/>
    <n v="9"/>
  </r>
  <r>
    <x v="0"/>
    <x v="156"/>
    <d v="1899-12-30T10:00:00"/>
    <n v="71"/>
    <s v="juillet"/>
    <n v="10"/>
  </r>
  <r>
    <x v="0"/>
    <x v="156"/>
    <d v="1899-12-30T11:00:00"/>
    <n v="63"/>
    <s v="juillet"/>
    <n v="11"/>
  </r>
  <r>
    <x v="0"/>
    <x v="156"/>
    <d v="1899-12-30T12:00:00"/>
    <n v="70"/>
    <s v="juillet"/>
    <n v="12"/>
  </r>
  <r>
    <x v="0"/>
    <x v="156"/>
    <d v="1899-12-30T13:00:00"/>
    <n v="63"/>
    <s v="juillet"/>
    <n v="13"/>
  </r>
  <r>
    <x v="0"/>
    <x v="156"/>
    <d v="1899-12-30T14:00:00"/>
    <n v="63"/>
    <s v="juillet"/>
    <n v="14"/>
  </r>
  <r>
    <x v="0"/>
    <x v="156"/>
    <d v="1899-12-30T15:00:00"/>
    <n v="63"/>
    <s v="juillet"/>
    <n v="15"/>
  </r>
  <r>
    <x v="0"/>
    <x v="156"/>
    <d v="1899-12-30T16:00:00"/>
    <n v="56"/>
    <s v="juillet"/>
    <n v="16"/>
  </r>
  <r>
    <x v="0"/>
    <x v="156"/>
    <d v="1899-12-30T17:00:00"/>
    <n v="47"/>
    <s v="juillet"/>
    <n v="17"/>
  </r>
  <r>
    <x v="0"/>
    <x v="156"/>
    <d v="1899-12-30T18:00:00"/>
    <n v="33"/>
    <s v="juillet"/>
    <n v="18"/>
  </r>
  <r>
    <x v="0"/>
    <x v="156"/>
    <d v="1899-12-30T19:00:00"/>
    <n v="25"/>
    <s v="juillet"/>
    <n v="19"/>
  </r>
  <r>
    <x v="0"/>
    <x v="156"/>
    <d v="1899-12-30T20:00:00"/>
    <n v="20"/>
    <s v="juillet"/>
    <n v="20"/>
  </r>
  <r>
    <x v="0"/>
    <x v="156"/>
    <d v="1899-12-30T21:00:00"/>
    <n v="12"/>
    <s v="juillet"/>
    <n v="21"/>
  </r>
  <r>
    <x v="0"/>
    <x v="156"/>
    <d v="1899-12-30T22:00:00"/>
    <n v="9"/>
    <s v="juillet"/>
    <n v="22"/>
  </r>
  <r>
    <x v="0"/>
    <x v="156"/>
    <d v="1899-12-30T23:00:00"/>
    <n v="3"/>
    <s v="juillet"/>
    <n v="23"/>
  </r>
  <r>
    <x v="0"/>
    <x v="157"/>
    <d v="1899-12-30T00:00:00"/>
    <n v="5"/>
    <s v="juillet"/>
    <n v="24"/>
  </r>
  <r>
    <x v="0"/>
    <x v="157"/>
    <d v="1899-12-30T01:00:00"/>
    <n v="1"/>
    <s v="juillet"/>
    <n v="1"/>
  </r>
  <r>
    <x v="0"/>
    <x v="157"/>
    <d v="1899-12-30T02:00:00"/>
    <n v="0"/>
    <s v="juillet"/>
    <n v="2"/>
  </r>
  <r>
    <x v="0"/>
    <x v="157"/>
    <d v="1899-12-30T03:00:00"/>
    <n v="2"/>
    <s v="juillet"/>
    <n v="3"/>
  </r>
  <r>
    <x v="0"/>
    <x v="157"/>
    <d v="1899-12-30T04:00:00"/>
    <n v="2"/>
    <s v="juillet"/>
    <n v="4"/>
  </r>
  <r>
    <x v="0"/>
    <x v="157"/>
    <d v="1899-12-30T05:00:00"/>
    <n v="0"/>
    <s v="juillet"/>
    <e v="#N/A"/>
  </r>
  <r>
    <x v="0"/>
    <x v="157"/>
    <d v="1899-12-30T06:00:00"/>
    <n v="7"/>
    <s v="juillet"/>
    <n v="6"/>
  </r>
  <r>
    <x v="0"/>
    <x v="157"/>
    <d v="1899-12-30T07:00:00"/>
    <n v="18"/>
    <s v="juillet"/>
    <n v="7"/>
  </r>
  <r>
    <x v="0"/>
    <x v="157"/>
    <d v="1899-12-30T08:00:00"/>
    <n v="49"/>
    <s v="juillet"/>
    <n v="8"/>
  </r>
  <r>
    <x v="0"/>
    <x v="157"/>
    <d v="1899-12-30T09:00:00"/>
    <n v="63"/>
    <s v="juillet"/>
    <n v="9"/>
  </r>
  <r>
    <x v="0"/>
    <x v="157"/>
    <d v="1899-12-30T10:00:00"/>
    <n v="57"/>
    <s v="juillet"/>
    <n v="10"/>
  </r>
  <r>
    <x v="0"/>
    <x v="157"/>
    <d v="1899-12-30T11:00:00"/>
    <n v="63"/>
    <s v="juillet"/>
    <n v="11"/>
  </r>
  <r>
    <x v="0"/>
    <x v="157"/>
    <d v="1899-12-30T12:00:00"/>
    <n v="53"/>
    <s v="juillet"/>
    <n v="12"/>
  </r>
  <r>
    <x v="0"/>
    <x v="157"/>
    <d v="1899-12-30T13:00:00"/>
    <n v="60"/>
    <s v="juillet"/>
    <n v="13"/>
  </r>
  <r>
    <x v="0"/>
    <x v="157"/>
    <d v="1899-12-30T14:00:00"/>
    <n v="64"/>
    <s v="juillet"/>
    <n v="14"/>
  </r>
  <r>
    <x v="0"/>
    <x v="157"/>
    <d v="1899-12-30T15:00:00"/>
    <n v="63"/>
    <s v="juillet"/>
    <n v="15"/>
  </r>
  <r>
    <x v="0"/>
    <x v="157"/>
    <d v="1899-12-30T16:00:00"/>
    <n v="56"/>
    <s v="juillet"/>
    <n v="16"/>
  </r>
  <r>
    <x v="0"/>
    <x v="157"/>
    <d v="1899-12-30T17:00:00"/>
    <n v="47"/>
    <s v="juillet"/>
    <n v="17"/>
  </r>
  <r>
    <x v="0"/>
    <x v="157"/>
    <d v="1899-12-30T18:00:00"/>
    <n v="28"/>
    <s v="juillet"/>
    <n v="18"/>
  </r>
  <r>
    <x v="0"/>
    <x v="157"/>
    <d v="1899-12-30T19:00:00"/>
    <n v="22"/>
    <s v="juillet"/>
    <n v="19"/>
  </r>
  <r>
    <x v="0"/>
    <x v="157"/>
    <d v="1899-12-30T20:00:00"/>
    <n v="16"/>
    <s v="juillet"/>
    <n v="20"/>
  </r>
  <r>
    <x v="0"/>
    <x v="157"/>
    <d v="1899-12-30T21:00:00"/>
    <n v="15"/>
    <s v="juillet"/>
    <n v="21"/>
  </r>
  <r>
    <x v="0"/>
    <x v="157"/>
    <d v="1899-12-30T22:00:00"/>
    <n v="8"/>
    <s v="juillet"/>
    <n v="22"/>
  </r>
  <r>
    <x v="0"/>
    <x v="157"/>
    <d v="1899-12-30T23:00:00"/>
    <n v="5"/>
    <s v="juillet"/>
    <n v="23"/>
  </r>
  <r>
    <x v="0"/>
    <x v="158"/>
    <d v="1899-12-30T00:00:00"/>
    <n v="8"/>
    <s v="juillet"/>
    <n v="24"/>
  </r>
  <r>
    <x v="0"/>
    <x v="158"/>
    <d v="1899-12-30T01:00:00"/>
    <n v="6"/>
    <s v="juillet"/>
    <n v="1"/>
  </r>
  <r>
    <x v="0"/>
    <x v="158"/>
    <d v="1899-12-30T02:00:00"/>
    <n v="5"/>
    <s v="juillet"/>
    <n v="2"/>
  </r>
  <r>
    <x v="0"/>
    <x v="158"/>
    <d v="1899-12-30T03:00:00"/>
    <n v="0"/>
    <s v="juillet"/>
    <n v="3"/>
  </r>
  <r>
    <x v="0"/>
    <x v="158"/>
    <d v="1899-12-30T04:00:00"/>
    <n v="2"/>
    <s v="juillet"/>
    <n v="4"/>
  </r>
  <r>
    <x v="0"/>
    <x v="158"/>
    <d v="1899-12-30T05:00:00"/>
    <n v="1"/>
    <s v="juillet"/>
    <e v="#N/A"/>
  </r>
  <r>
    <x v="0"/>
    <x v="158"/>
    <d v="1899-12-30T06:00:00"/>
    <n v="4"/>
    <s v="juillet"/>
    <n v="6"/>
  </r>
  <r>
    <x v="0"/>
    <x v="158"/>
    <d v="1899-12-30T07:00:00"/>
    <n v="4"/>
    <s v="juillet"/>
    <n v="7"/>
  </r>
  <r>
    <x v="0"/>
    <x v="158"/>
    <d v="1899-12-30T08:00:00"/>
    <n v="19"/>
    <s v="juillet"/>
    <n v="8"/>
  </r>
  <r>
    <x v="0"/>
    <x v="158"/>
    <d v="1899-12-30T09:00:00"/>
    <n v="47"/>
    <s v="juillet"/>
    <n v="9"/>
  </r>
  <r>
    <x v="0"/>
    <x v="158"/>
    <d v="1899-12-30T10:00:00"/>
    <n v="57"/>
    <s v="juillet"/>
    <n v="10"/>
  </r>
  <r>
    <x v="0"/>
    <x v="158"/>
    <d v="1899-12-30T11:00:00"/>
    <n v="62"/>
    <s v="juillet"/>
    <n v="11"/>
  </r>
  <r>
    <x v="0"/>
    <x v="158"/>
    <d v="1899-12-30T12:00:00"/>
    <n v="58"/>
    <s v="juillet"/>
    <n v="12"/>
  </r>
  <r>
    <x v="0"/>
    <x v="158"/>
    <d v="1899-12-30T13:00:00"/>
    <n v="51"/>
    <s v="juillet"/>
    <n v="13"/>
  </r>
  <r>
    <x v="0"/>
    <x v="158"/>
    <d v="1899-12-30T14:00:00"/>
    <n v="51"/>
    <s v="juillet"/>
    <n v="14"/>
  </r>
  <r>
    <x v="0"/>
    <x v="158"/>
    <d v="1899-12-30T15:00:00"/>
    <n v="49"/>
    <s v="juillet"/>
    <n v="15"/>
  </r>
  <r>
    <x v="0"/>
    <x v="158"/>
    <d v="1899-12-30T16:00:00"/>
    <n v="64"/>
    <s v="juillet"/>
    <n v="16"/>
  </r>
  <r>
    <x v="0"/>
    <x v="158"/>
    <d v="1899-12-30T17:00:00"/>
    <n v="51"/>
    <s v="juillet"/>
    <n v="17"/>
  </r>
  <r>
    <x v="0"/>
    <x v="158"/>
    <d v="1899-12-30T18:00:00"/>
    <n v="40"/>
    <s v="juillet"/>
    <n v="18"/>
  </r>
  <r>
    <x v="0"/>
    <x v="158"/>
    <d v="1899-12-30T19:00:00"/>
    <n v="40"/>
    <s v="juillet"/>
    <n v="19"/>
  </r>
  <r>
    <x v="0"/>
    <x v="158"/>
    <d v="1899-12-30T20:00:00"/>
    <n v="38"/>
    <s v="juillet"/>
    <n v="20"/>
  </r>
  <r>
    <x v="0"/>
    <x v="158"/>
    <d v="1899-12-30T21:00:00"/>
    <n v="26"/>
    <s v="juillet"/>
    <n v="21"/>
  </r>
  <r>
    <x v="0"/>
    <x v="158"/>
    <d v="1899-12-30T22:00:00"/>
    <n v="16"/>
    <s v="juillet"/>
    <n v="22"/>
  </r>
  <r>
    <x v="0"/>
    <x v="158"/>
    <d v="1899-12-30T23:00:00"/>
    <n v="13"/>
    <s v="juillet"/>
    <n v="23"/>
  </r>
  <r>
    <x v="0"/>
    <x v="159"/>
    <d v="1899-12-30T00:00:00"/>
    <n v="7"/>
    <s v="juillet"/>
    <n v="24"/>
  </r>
  <r>
    <x v="0"/>
    <x v="159"/>
    <d v="1899-12-30T01:00:00"/>
    <n v="4"/>
    <s v="juillet"/>
    <n v="1"/>
  </r>
  <r>
    <x v="0"/>
    <x v="159"/>
    <d v="1899-12-30T02:00:00"/>
    <n v="2"/>
    <s v="juillet"/>
    <n v="2"/>
  </r>
  <r>
    <x v="0"/>
    <x v="159"/>
    <d v="1899-12-30T03:00:00"/>
    <n v="0"/>
    <s v="juillet"/>
    <n v="3"/>
  </r>
  <r>
    <x v="0"/>
    <x v="159"/>
    <d v="1899-12-30T04:00:00"/>
    <n v="0"/>
    <s v="juillet"/>
    <n v="4"/>
  </r>
  <r>
    <x v="0"/>
    <x v="159"/>
    <d v="1899-12-30T05:00:00"/>
    <n v="1"/>
    <s v="juillet"/>
    <e v="#N/A"/>
  </r>
  <r>
    <x v="0"/>
    <x v="159"/>
    <d v="1899-12-30T06:00:00"/>
    <n v="5"/>
    <s v="juillet"/>
    <n v="6"/>
  </r>
  <r>
    <x v="0"/>
    <x v="159"/>
    <d v="1899-12-30T07:00:00"/>
    <n v="14"/>
    <s v="juillet"/>
    <n v="7"/>
  </r>
  <r>
    <x v="0"/>
    <x v="159"/>
    <d v="1899-12-30T08:00:00"/>
    <n v="42"/>
    <s v="juillet"/>
    <n v="8"/>
  </r>
  <r>
    <x v="0"/>
    <x v="159"/>
    <d v="1899-12-30T09:00:00"/>
    <n v="64"/>
    <s v="juillet"/>
    <n v="9"/>
  </r>
  <r>
    <x v="0"/>
    <x v="159"/>
    <d v="1899-12-30T10:00:00"/>
    <n v="72"/>
    <s v="juillet"/>
    <n v="10"/>
  </r>
  <r>
    <x v="0"/>
    <x v="159"/>
    <d v="1899-12-30T11:00:00"/>
    <n v="68"/>
    <s v="juillet"/>
    <n v="11"/>
  </r>
  <r>
    <x v="0"/>
    <x v="159"/>
    <d v="1899-12-30T12:00:00"/>
    <n v="62"/>
    <s v="juillet"/>
    <n v="12"/>
  </r>
  <r>
    <x v="0"/>
    <x v="159"/>
    <d v="1899-12-30T13:00:00"/>
    <n v="75"/>
    <s v="juillet"/>
    <n v="13"/>
  </r>
  <r>
    <x v="0"/>
    <x v="159"/>
    <d v="1899-12-30T14:00:00"/>
    <n v="69"/>
    <s v="juillet"/>
    <n v="14"/>
  </r>
  <r>
    <x v="0"/>
    <x v="159"/>
    <d v="1899-12-30T15:00:00"/>
    <n v="73"/>
    <s v="juillet"/>
    <n v="15"/>
  </r>
  <r>
    <x v="0"/>
    <x v="159"/>
    <d v="1899-12-30T16:00:00"/>
    <n v="60"/>
    <s v="juillet"/>
    <n v="16"/>
  </r>
  <r>
    <x v="0"/>
    <x v="159"/>
    <d v="1899-12-30T17:00:00"/>
    <n v="49"/>
    <s v="juillet"/>
    <n v="17"/>
  </r>
  <r>
    <x v="0"/>
    <x v="159"/>
    <d v="1899-12-30T18:00:00"/>
    <n v="33"/>
    <s v="juillet"/>
    <n v="18"/>
  </r>
  <r>
    <x v="0"/>
    <x v="159"/>
    <d v="1899-12-30T19:00:00"/>
    <n v="25"/>
    <s v="juillet"/>
    <n v="19"/>
  </r>
  <r>
    <x v="0"/>
    <x v="159"/>
    <d v="1899-12-30T20:00:00"/>
    <n v="23"/>
    <s v="juillet"/>
    <n v="20"/>
  </r>
  <r>
    <x v="0"/>
    <x v="159"/>
    <d v="1899-12-30T21:00:00"/>
    <n v="13"/>
    <s v="juillet"/>
    <n v="21"/>
  </r>
  <r>
    <x v="0"/>
    <x v="159"/>
    <d v="1899-12-30T22:00:00"/>
    <n v="11"/>
    <s v="juillet"/>
    <n v="22"/>
  </r>
  <r>
    <x v="0"/>
    <x v="159"/>
    <d v="1899-12-30T23:00:00"/>
    <n v="10"/>
    <s v="juillet"/>
    <n v="23"/>
  </r>
  <r>
    <x v="0"/>
    <x v="160"/>
    <d v="1899-12-30T00:00:00"/>
    <n v="3"/>
    <s v="juillet"/>
    <n v="24"/>
  </r>
  <r>
    <x v="0"/>
    <x v="160"/>
    <d v="1899-12-30T01:00:00"/>
    <n v="1"/>
    <s v="juillet"/>
    <n v="1"/>
  </r>
  <r>
    <x v="0"/>
    <x v="160"/>
    <d v="1899-12-30T02:00:00"/>
    <n v="2"/>
    <s v="juillet"/>
    <n v="2"/>
  </r>
  <r>
    <x v="0"/>
    <x v="160"/>
    <d v="1899-12-30T03:00:00"/>
    <n v="0"/>
    <s v="juillet"/>
    <n v="3"/>
  </r>
  <r>
    <x v="0"/>
    <x v="160"/>
    <d v="1899-12-30T04:00:00"/>
    <n v="1"/>
    <s v="juillet"/>
    <n v="4"/>
  </r>
  <r>
    <x v="0"/>
    <x v="160"/>
    <d v="1899-12-30T05:00:00"/>
    <n v="1"/>
    <s v="juillet"/>
    <e v="#N/A"/>
  </r>
  <r>
    <x v="0"/>
    <x v="160"/>
    <d v="1899-12-30T06:00:00"/>
    <n v="3"/>
    <s v="juillet"/>
    <n v="6"/>
  </r>
  <r>
    <x v="0"/>
    <x v="160"/>
    <d v="1899-12-30T07:00:00"/>
    <n v="10"/>
    <s v="juillet"/>
    <n v="7"/>
  </r>
  <r>
    <x v="0"/>
    <x v="160"/>
    <d v="1899-12-30T08:00:00"/>
    <n v="23"/>
    <s v="juillet"/>
    <n v="8"/>
  </r>
  <r>
    <x v="0"/>
    <x v="160"/>
    <d v="1899-12-30T09:00:00"/>
    <n v="41"/>
    <s v="juillet"/>
    <n v="9"/>
  </r>
  <r>
    <x v="0"/>
    <x v="160"/>
    <d v="1899-12-30T10:00:00"/>
    <n v="43"/>
    <s v="juillet"/>
    <n v="10"/>
  </r>
  <r>
    <x v="0"/>
    <x v="160"/>
    <d v="1899-12-30T11:00:00"/>
    <n v="54"/>
    <s v="juillet"/>
    <n v="11"/>
  </r>
  <r>
    <x v="0"/>
    <x v="160"/>
    <d v="1899-12-30T12:00:00"/>
    <n v="51"/>
    <s v="juillet"/>
    <n v="12"/>
  </r>
  <r>
    <x v="0"/>
    <x v="160"/>
    <d v="1899-12-30T13:00:00"/>
    <n v="51"/>
    <s v="juillet"/>
    <n v="13"/>
  </r>
  <r>
    <x v="0"/>
    <x v="160"/>
    <d v="1899-12-30T14:00:00"/>
    <n v="47"/>
    <s v="juillet"/>
    <n v="14"/>
  </r>
  <r>
    <x v="0"/>
    <x v="160"/>
    <d v="1899-12-30T15:00:00"/>
    <n v="44"/>
    <s v="juillet"/>
    <n v="15"/>
  </r>
  <r>
    <x v="0"/>
    <x v="160"/>
    <d v="1899-12-30T16:00:00"/>
    <n v="39"/>
    <s v="juillet"/>
    <n v="16"/>
  </r>
  <r>
    <x v="0"/>
    <x v="160"/>
    <d v="1899-12-30T17:00:00"/>
    <n v="37"/>
    <s v="juillet"/>
    <n v="17"/>
  </r>
  <r>
    <x v="0"/>
    <x v="160"/>
    <d v="1899-12-30T18:00:00"/>
    <n v="31"/>
    <s v="juillet"/>
    <n v="18"/>
  </r>
  <r>
    <x v="0"/>
    <x v="160"/>
    <d v="1899-12-30T19:00:00"/>
    <n v="22"/>
    <s v="juillet"/>
    <n v="19"/>
  </r>
  <r>
    <x v="0"/>
    <x v="160"/>
    <d v="1899-12-30T20:00:00"/>
    <n v="16"/>
    <s v="juillet"/>
    <n v="20"/>
  </r>
  <r>
    <x v="0"/>
    <x v="160"/>
    <d v="1899-12-30T21:00:00"/>
    <n v="17"/>
    <s v="juillet"/>
    <n v="21"/>
  </r>
  <r>
    <x v="0"/>
    <x v="160"/>
    <d v="1899-12-30T22:00:00"/>
    <n v="14"/>
    <s v="juillet"/>
    <n v="22"/>
  </r>
  <r>
    <x v="0"/>
    <x v="160"/>
    <d v="1899-12-30T23:00:00"/>
    <n v="5"/>
    <s v="juillet"/>
    <n v="23"/>
  </r>
  <r>
    <x v="0"/>
    <x v="161"/>
    <d v="1899-12-30T00:00:00"/>
    <n v="1"/>
    <s v="juillet"/>
    <n v="24"/>
  </r>
  <r>
    <x v="0"/>
    <x v="161"/>
    <d v="1899-12-30T01:00:00"/>
    <n v="3"/>
    <s v="juillet"/>
    <n v="1"/>
  </r>
  <r>
    <x v="0"/>
    <x v="161"/>
    <d v="1899-12-30T02:00:00"/>
    <n v="1"/>
    <s v="juillet"/>
    <n v="2"/>
  </r>
  <r>
    <x v="0"/>
    <x v="161"/>
    <d v="1899-12-30T03:00:00"/>
    <n v="0"/>
    <s v="juillet"/>
    <n v="3"/>
  </r>
  <r>
    <x v="0"/>
    <x v="161"/>
    <d v="1899-12-30T04:00:00"/>
    <n v="1"/>
    <s v="juillet"/>
    <n v="4"/>
  </r>
  <r>
    <x v="0"/>
    <x v="161"/>
    <d v="1899-12-30T05:00:00"/>
    <n v="4"/>
    <s v="juillet"/>
    <e v="#N/A"/>
  </r>
  <r>
    <x v="0"/>
    <x v="161"/>
    <d v="1899-12-30T06:00:00"/>
    <n v="1"/>
    <s v="juillet"/>
    <n v="6"/>
  </r>
  <r>
    <x v="0"/>
    <x v="161"/>
    <d v="1899-12-30T07:00:00"/>
    <n v="4"/>
    <s v="juillet"/>
    <n v="7"/>
  </r>
  <r>
    <x v="0"/>
    <x v="161"/>
    <d v="1899-12-30T08:00:00"/>
    <n v="9"/>
    <s v="juillet"/>
    <n v="8"/>
  </r>
  <r>
    <x v="0"/>
    <x v="161"/>
    <d v="1899-12-30T09:00:00"/>
    <n v="26"/>
    <s v="juillet"/>
    <n v="9"/>
  </r>
  <r>
    <x v="0"/>
    <x v="161"/>
    <d v="1899-12-30T10:00:00"/>
    <n v="38"/>
    <s v="juillet"/>
    <n v="10"/>
  </r>
  <r>
    <x v="0"/>
    <x v="161"/>
    <d v="1899-12-30T11:00:00"/>
    <n v="33"/>
    <s v="juillet"/>
    <n v="11"/>
  </r>
  <r>
    <x v="0"/>
    <x v="161"/>
    <d v="1899-12-30T12:00:00"/>
    <n v="41"/>
    <s v="juillet"/>
    <n v="12"/>
  </r>
  <r>
    <x v="0"/>
    <x v="161"/>
    <d v="1899-12-30T13:00:00"/>
    <n v="44"/>
    <s v="juillet"/>
    <n v="13"/>
  </r>
  <r>
    <x v="0"/>
    <x v="161"/>
    <d v="1899-12-30T14:00:00"/>
    <n v="36"/>
    <s v="juillet"/>
    <n v="14"/>
  </r>
  <r>
    <x v="0"/>
    <x v="161"/>
    <d v="1899-12-30T15:00:00"/>
    <n v="39"/>
    <s v="juillet"/>
    <n v="15"/>
  </r>
  <r>
    <x v="0"/>
    <x v="161"/>
    <d v="1899-12-30T16:00:00"/>
    <n v="34"/>
    <s v="juillet"/>
    <n v="16"/>
  </r>
  <r>
    <x v="0"/>
    <x v="161"/>
    <d v="1899-12-30T17:00:00"/>
    <n v="28"/>
    <s v="juillet"/>
    <n v="17"/>
  </r>
  <r>
    <x v="0"/>
    <x v="161"/>
    <d v="1899-12-30T18:00:00"/>
    <n v="24"/>
    <s v="juillet"/>
    <n v="18"/>
  </r>
  <r>
    <x v="0"/>
    <x v="161"/>
    <d v="1899-12-30T19:00:00"/>
    <n v="19"/>
    <s v="juillet"/>
    <n v="19"/>
  </r>
  <r>
    <x v="0"/>
    <x v="161"/>
    <d v="1899-12-30T20:00:00"/>
    <n v="15"/>
    <s v="juillet"/>
    <n v="20"/>
  </r>
  <r>
    <x v="0"/>
    <x v="161"/>
    <d v="1899-12-30T21:00:00"/>
    <n v="11"/>
    <s v="juillet"/>
    <n v="21"/>
  </r>
  <r>
    <x v="0"/>
    <x v="161"/>
    <d v="1899-12-30T22:00:00"/>
    <n v="8"/>
    <s v="juillet"/>
    <n v="22"/>
  </r>
  <r>
    <x v="0"/>
    <x v="161"/>
    <d v="1899-12-30T23:00:00"/>
    <n v="6"/>
    <s v="juillet"/>
    <n v="23"/>
  </r>
  <r>
    <x v="0"/>
    <x v="162"/>
    <d v="1899-12-30T00:00:00"/>
    <n v="1"/>
    <s v="juillet"/>
    <n v="24"/>
  </r>
  <r>
    <x v="0"/>
    <x v="162"/>
    <d v="1899-12-30T01:00:00"/>
    <n v="2"/>
    <s v="juillet"/>
    <n v="1"/>
  </r>
  <r>
    <x v="0"/>
    <x v="162"/>
    <d v="1899-12-30T02:00:00"/>
    <n v="2"/>
    <s v="juillet"/>
    <n v="2"/>
  </r>
  <r>
    <x v="0"/>
    <x v="162"/>
    <d v="1899-12-30T03:00:00"/>
    <n v="0"/>
    <s v="juillet"/>
    <n v="3"/>
  </r>
  <r>
    <x v="0"/>
    <x v="162"/>
    <d v="1899-12-30T04:00:00"/>
    <n v="0"/>
    <s v="juillet"/>
    <n v="4"/>
  </r>
  <r>
    <x v="0"/>
    <x v="162"/>
    <d v="1899-12-30T05:00:00"/>
    <n v="2"/>
    <s v="juillet"/>
    <e v="#N/A"/>
  </r>
  <r>
    <x v="0"/>
    <x v="162"/>
    <d v="1899-12-30T06:00:00"/>
    <n v="6"/>
    <s v="juillet"/>
    <n v="6"/>
  </r>
  <r>
    <x v="0"/>
    <x v="162"/>
    <d v="1899-12-30T07:00:00"/>
    <n v="26"/>
    <s v="juillet"/>
    <n v="7"/>
  </r>
  <r>
    <x v="0"/>
    <x v="162"/>
    <d v="1899-12-30T08:00:00"/>
    <n v="75"/>
    <s v="juillet"/>
    <n v="8"/>
  </r>
  <r>
    <x v="0"/>
    <x v="162"/>
    <d v="1899-12-30T09:00:00"/>
    <n v="103"/>
    <s v="juillet"/>
    <n v="9"/>
  </r>
  <r>
    <x v="0"/>
    <x v="162"/>
    <d v="1899-12-30T10:00:00"/>
    <n v="103"/>
    <s v="juillet"/>
    <n v="10"/>
  </r>
  <r>
    <x v="0"/>
    <x v="162"/>
    <d v="1899-12-30T11:00:00"/>
    <n v="77"/>
    <s v="juillet"/>
    <n v="11"/>
  </r>
  <r>
    <x v="0"/>
    <x v="162"/>
    <d v="1899-12-30T12:00:00"/>
    <n v="90"/>
    <s v="juillet"/>
    <n v="12"/>
  </r>
  <r>
    <x v="0"/>
    <x v="162"/>
    <d v="1899-12-30T13:00:00"/>
    <n v="83"/>
    <s v="juillet"/>
    <n v="13"/>
  </r>
  <r>
    <x v="0"/>
    <x v="162"/>
    <d v="1899-12-30T14:00:00"/>
    <n v="74"/>
    <s v="juillet"/>
    <n v="14"/>
  </r>
  <r>
    <x v="0"/>
    <x v="162"/>
    <d v="1899-12-30T15:00:00"/>
    <n v="72"/>
    <s v="juillet"/>
    <n v="15"/>
  </r>
  <r>
    <x v="0"/>
    <x v="162"/>
    <d v="1899-12-30T16:00:00"/>
    <n v="70"/>
    <s v="juillet"/>
    <n v="16"/>
  </r>
  <r>
    <x v="0"/>
    <x v="162"/>
    <d v="1899-12-30T17:00:00"/>
    <n v="44"/>
    <s v="juillet"/>
    <n v="17"/>
  </r>
  <r>
    <x v="0"/>
    <x v="162"/>
    <d v="1899-12-30T18:00:00"/>
    <n v="31"/>
    <s v="juillet"/>
    <n v="18"/>
  </r>
  <r>
    <x v="0"/>
    <x v="162"/>
    <d v="1899-12-30T19:00:00"/>
    <n v="27"/>
    <s v="juillet"/>
    <n v="19"/>
  </r>
  <r>
    <x v="0"/>
    <x v="162"/>
    <d v="1899-12-30T20:00:00"/>
    <n v="20"/>
    <s v="juillet"/>
    <n v="20"/>
  </r>
  <r>
    <x v="0"/>
    <x v="162"/>
    <d v="1899-12-30T21:00:00"/>
    <n v="17"/>
    <s v="juillet"/>
    <n v="21"/>
  </r>
  <r>
    <x v="0"/>
    <x v="162"/>
    <d v="1899-12-30T22:00:00"/>
    <n v="11"/>
    <s v="juillet"/>
    <n v="22"/>
  </r>
  <r>
    <x v="0"/>
    <x v="162"/>
    <d v="1899-12-30T23:00:00"/>
    <n v="4"/>
    <s v="juillet"/>
    <n v="23"/>
  </r>
  <r>
    <x v="0"/>
    <x v="163"/>
    <d v="1899-12-30T00:00:00"/>
    <n v="0"/>
    <s v="juillet"/>
    <n v="24"/>
  </r>
  <r>
    <x v="0"/>
    <x v="163"/>
    <d v="1899-12-30T01:00:00"/>
    <n v="1"/>
    <s v="juillet"/>
    <n v="1"/>
  </r>
  <r>
    <x v="0"/>
    <x v="163"/>
    <d v="1899-12-30T02:00:00"/>
    <n v="1"/>
    <s v="juillet"/>
    <n v="2"/>
  </r>
  <r>
    <x v="0"/>
    <x v="163"/>
    <d v="1899-12-30T03:00:00"/>
    <n v="0"/>
    <s v="juillet"/>
    <n v="3"/>
  </r>
  <r>
    <x v="0"/>
    <x v="163"/>
    <d v="1899-12-30T04:00:00"/>
    <n v="0"/>
    <s v="juillet"/>
    <n v="4"/>
  </r>
  <r>
    <x v="0"/>
    <x v="163"/>
    <d v="1899-12-30T05:00:00"/>
    <n v="0"/>
    <s v="juillet"/>
    <e v="#N/A"/>
  </r>
  <r>
    <x v="0"/>
    <x v="163"/>
    <d v="1899-12-30T06:00:00"/>
    <n v="5"/>
    <s v="juillet"/>
    <n v="6"/>
  </r>
  <r>
    <x v="0"/>
    <x v="163"/>
    <d v="1899-12-30T07:00:00"/>
    <n v="22"/>
    <s v="juillet"/>
    <n v="7"/>
  </r>
  <r>
    <x v="0"/>
    <x v="163"/>
    <d v="1899-12-30T08:00:00"/>
    <n v="41"/>
    <s v="juillet"/>
    <n v="8"/>
  </r>
  <r>
    <x v="0"/>
    <x v="163"/>
    <d v="1899-12-30T09:00:00"/>
    <n v="69"/>
    <s v="juillet"/>
    <n v="9"/>
  </r>
  <r>
    <x v="0"/>
    <x v="163"/>
    <d v="1899-12-30T10:00:00"/>
    <n v="72"/>
    <s v="juillet"/>
    <n v="10"/>
  </r>
  <r>
    <x v="0"/>
    <x v="163"/>
    <d v="1899-12-30T11:00:00"/>
    <n v="65"/>
    <s v="juillet"/>
    <n v="11"/>
  </r>
  <r>
    <x v="0"/>
    <x v="163"/>
    <d v="1899-12-30T12:00:00"/>
    <n v="71"/>
    <s v="juillet"/>
    <n v="12"/>
  </r>
  <r>
    <x v="0"/>
    <x v="163"/>
    <d v="1899-12-30T13:00:00"/>
    <n v="66"/>
    <s v="juillet"/>
    <n v="13"/>
  </r>
  <r>
    <x v="0"/>
    <x v="163"/>
    <d v="1899-12-30T14:00:00"/>
    <n v="65"/>
    <s v="juillet"/>
    <n v="14"/>
  </r>
  <r>
    <x v="0"/>
    <x v="163"/>
    <d v="1899-12-30T15:00:00"/>
    <n v="64"/>
    <s v="juillet"/>
    <n v="15"/>
  </r>
  <r>
    <x v="0"/>
    <x v="163"/>
    <d v="1899-12-30T16:00:00"/>
    <n v="57"/>
    <s v="juillet"/>
    <n v="16"/>
  </r>
  <r>
    <x v="0"/>
    <x v="163"/>
    <d v="1899-12-30T17:00:00"/>
    <n v="49"/>
    <s v="juillet"/>
    <n v="17"/>
  </r>
  <r>
    <x v="0"/>
    <x v="163"/>
    <d v="1899-12-30T18:00:00"/>
    <n v="34"/>
    <s v="juillet"/>
    <n v="18"/>
  </r>
  <r>
    <x v="0"/>
    <x v="163"/>
    <d v="1899-12-30T19:00:00"/>
    <n v="25"/>
    <s v="juillet"/>
    <n v="19"/>
  </r>
  <r>
    <x v="0"/>
    <x v="163"/>
    <d v="1899-12-30T20:00:00"/>
    <n v="20"/>
    <s v="juillet"/>
    <n v="20"/>
  </r>
  <r>
    <x v="0"/>
    <x v="163"/>
    <d v="1899-12-30T21:00:00"/>
    <n v="12"/>
    <s v="juillet"/>
    <n v="21"/>
  </r>
  <r>
    <x v="0"/>
    <x v="163"/>
    <d v="1899-12-30T22:00:00"/>
    <n v="12"/>
    <s v="juillet"/>
    <n v="22"/>
  </r>
  <r>
    <x v="0"/>
    <x v="163"/>
    <d v="1899-12-30T23:00:00"/>
    <n v="3"/>
    <s v="juillet"/>
    <n v="23"/>
  </r>
  <r>
    <x v="0"/>
    <x v="164"/>
    <d v="1899-12-30T00:00:00"/>
    <n v="2"/>
    <s v="juillet"/>
    <n v="24"/>
  </r>
  <r>
    <x v="0"/>
    <x v="164"/>
    <d v="1899-12-30T01:00:00"/>
    <n v="1"/>
    <s v="juillet"/>
    <n v="1"/>
  </r>
  <r>
    <x v="0"/>
    <x v="164"/>
    <d v="1899-12-30T02:00:00"/>
    <n v="1"/>
    <s v="juillet"/>
    <n v="2"/>
  </r>
  <r>
    <x v="0"/>
    <x v="164"/>
    <d v="1899-12-30T03:00:00"/>
    <n v="0"/>
    <s v="juillet"/>
    <n v="3"/>
  </r>
  <r>
    <x v="0"/>
    <x v="164"/>
    <d v="1899-12-30T04:00:00"/>
    <n v="0"/>
    <s v="juillet"/>
    <n v="4"/>
  </r>
  <r>
    <x v="0"/>
    <x v="164"/>
    <d v="1899-12-30T05:00:00"/>
    <n v="2"/>
    <s v="juillet"/>
    <e v="#N/A"/>
  </r>
  <r>
    <x v="0"/>
    <x v="164"/>
    <d v="1899-12-30T06:00:00"/>
    <n v="7"/>
    <s v="juillet"/>
    <n v="6"/>
  </r>
  <r>
    <x v="0"/>
    <x v="164"/>
    <d v="1899-12-30T07:00:00"/>
    <n v="18"/>
    <s v="juillet"/>
    <n v="7"/>
  </r>
  <r>
    <x v="0"/>
    <x v="164"/>
    <d v="1899-12-30T08:00:00"/>
    <n v="51"/>
    <s v="juillet"/>
    <n v="8"/>
  </r>
  <r>
    <x v="0"/>
    <x v="164"/>
    <d v="1899-12-30T09:00:00"/>
    <n v="65"/>
    <s v="juillet"/>
    <n v="9"/>
  </r>
  <r>
    <x v="0"/>
    <x v="164"/>
    <d v="1899-12-30T10:00:00"/>
    <n v="58"/>
    <s v="juillet"/>
    <n v="10"/>
  </r>
  <r>
    <x v="0"/>
    <x v="164"/>
    <d v="1899-12-30T11:00:00"/>
    <n v="64"/>
    <s v="juillet"/>
    <n v="11"/>
  </r>
  <r>
    <x v="0"/>
    <x v="164"/>
    <d v="1899-12-30T12:00:00"/>
    <n v="54"/>
    <s v="juillet"/>
    <n v="12"/>
  </r>
  <r>
    <x v="0"/>
    <x v="164"/>
    <d v="1899-12-30T13:00:00"/>
    <n v="62"/>
    <s v="juillet"/>
    <n v="13"/>
  </r>
  <r>
    <x v="0"/>
    <x v="164"/>
    <d v="1899-12-30T14:00:00"/>
    <n v="65"/>
    <s v="juillet"/>
    <n v="14"/>
  </r>
  <r>
    <x v="0"/>
    <x v="164"/>
    <d v="1899-12-30T15:00:00"/>
    <n v="64"/>
    <s v="juillet"/>
    <n v="15"/>
  </r>
  <r>
    <x v="0"/>
    <x v="164"/>
    <d v="1899-12-30T16:00:00"/>
    <n v="58"/>
    <s v="juillet"/>
    <n v="16"/>
  </r>
  <r>
    <x v="0"/>
    <x v="164"/>
    <d v="1899-12-30T17:00:00"/>
    <n v="48"/>
    <s v="juillet"/>
    <n v="17"/>
  </r>
  <r>
    <x v="0"/>
    <x v="164"/>
    <d v="1899-12-30T18:00:00"/>
    <n v="28"/>
    <s v="juillet"/>
    <n v="18"/>
  </r>
  <r>
    <x v="0"/>
    <x v="164"/>
    <d v="1899-12-30T19:00:00"/>
    <n v="23"/>
    <s v="juillet"/>
    <n v="19"/>
  </r>
  <r>
    <x v="0"/>
    <x v="164"/>
    <d v="1899-12-30T20:00:00"/>
    <n v="17"/>
    <s v="juillet"/>
    <n v="20"/>
  </r>
  <r>
    <x v="0"/>
    <x v="164"/>
    <d v="1899-12-30T21:00:00"/>
    <n v="15"/>
    <s v="juillet"/>
    <n v="21"/>
  </r>
  <r>
    <x v="0"/>
    <x v="164"/>
    <d v="1899-12-30T22:00:00"/>
    <n v="8"/>
    <s v="juillet"/>
    <n v="22"/>
  </r>
  <r>
    <x v="0"/>
    <x v="164"/>
    <d v="1899-12-30T23:00:00"/>
    <n v="5"/>
    <s v="juillet"/>
    <n v="23"/>
  </r>
  <r>
    <x v="0"/>
    <x v="165"/>
    <d v="1899-12-30T00:00:00"/>
    <n v="1"/>
    <s v="juillet"/>
    <n v="24"/>
  </r>
  <r>
    <x v="0"/>
    <x v="165"/>
    <d v="1899-12-30T01:00:00"/>
    <n v="2"/>
    <s v="juillet"/>
    <n v="1"/>
  </r>
  <r>
    <x v="0"/>
    <x v="165"/>
    <d v="1899-12-30T02:00:00"/>
    <n v="0"/>
    <s v="juillet"/>
    <n v="2"/>
  </r>
  <r>
    <x v="0"/>
    <x v="165"/>
    <d v="1899-12-30T03:00:00"/>
    <n v="0"/>
    <s v="juillet"/>
    <n v="3"/>
  </r>
  <r>
    <x v="0"/>
    <x v="165"/>
    <d v="1899-12-30T04:00:00"/>
    <n v="2"/>
    <s v="juillet"/>
    <n v="4"/>
  </r>
  <r>
    <x v="0"/>
    <x v="165"/>
    <d v="1899-12-30T05:00:00"/>
    <n v="1"/>
    <s v="juillet"/>
    <e v="#N/A"/>
  </r>
  <r>
    <x v="0"/>
    <x v="165"/>
    <d v="1899-12-30T06:00:00"/>
    <n v="4"/>
    <s v="juillet"/>
    <n v="6"/>
  </r>
  <r>
    <x v="0"/>
    <x v="165"/>
    <d v="1899-12-30T07:00:00"/>
    <n v="19"/>
    <s v="juillet"/>
    <n v="7"/>
  </r>
  <r>
    <x v="0"/>
    <x v="165"/>
    <d v="1899-12-30T08:00:00"/>
    <n v="49"/>
    <s v="juillet"/>
    <n v="8"/>
  </r>
  <r>
    <x v="0"/>
    <x v="165"/>
    <d v="1899-12-30T09:00:00"/>
    <n v="57"/>
    <s v="juillet"/>
    <n v="9"/>
  </r>
  <r>
    <x v="0"/>
    <x v="165"/>
    <d v="1899-12-30T10:00:00"/>
    <n v="65"/>
    <s v="juillet"/>
    <n v="10"/>
  </r>
  <r>
    <x v="0"/>
    <x v="165"/>
    <d v="1899-12-30T11:00:00"/>
    <n v="58"/>
    <s v="juillet"/>
    <n v="11"/>
  </r>
  <r>
    <x v="0"/>
    <x v="165"/>
    <d v="1899-12-30T12:00:00"/>
    <n v="54"/>
    <s v="juillet"/>
    <n v="12"/>
  </r>
  <r>
    <x v="0"/>
    <x v="165"/>
    <d v="1899-12-30T13:00:00"/>
    <n v="53"/>
    <s v="juillet"/>
    <n v="13"/>
  </r>
  <r>
    <x v="0"/>
    <x v="165"/>
    <d v="1899-12-30T14:00:00"/>
    <n v="53"/>
    <s v="juillet"/>
    <n v="14"/>
  </r>
  <r>
    <x v="0"/>
    <x v="165"/>
    <d v="1899-12-30T15:00:00"/>
    <n v="67"/>
    <s v="juillet"/>
    <n v="15"/>
  </r>
  <r>
    <x v="0"/>
    <x v="165"/>
    <d v="1899-12-30T16:00:00"/>
    <n v="53"/>
    <s v="juillet"/>
    <n v="16"/>
  </r>
  <r>
    <x v="0"/>
    <x v="165"/>
    <d v="1899-12-30T17:00:00"/>
    <n v="41"/>
    <s v="juillet"/>
    <n v="17"/>
  </r>
  <r>
    <x v="0"/>
    <x v="165"/>
    <d v="1899-12-30T18:00:00"/>
    <n v="41"/>
    <s v="juillet"/>
    <n v="18"/>
  </r>
  <r>
    <x v="0"/>
    <x v="165"/>
    <d v="1899-12-30T19:00:00"/>
    <n v="39"/>
    <s v="juillet"/>
    <n v="19"/>
  </r>
  <r>
    <x v="0"/>
    <x v="165"/>
    <d v="1899-12-30T20:00:00"/>
    <n v="26"/>
    <s v="juillet"/>
    <n v="20"/>
  </r>
  <r>
    <x v="0"/>
    <x v="165"/>
    <d v="1899-12-30T21:00:00"/>
    <n v="17"/>
    <s v="juillet"/>
    <n v="21"/>
  </r>
  <r>
    <x v="0"/>
    <x v="165"/>
    <d v="1899-12-30T22:00:00"/>
    <n v="13"/>
    <s v="juillet"/>
    <n v="22"/>
  </r>
  <r>
    <x v="0"/>
    <x v="165"/>
    <d v="1899-12-30T23:00:00"/>
    <n v="7"/>
    <s v="juillet"/>
    <n v="23"/>
  </r>
  <r>
    <x v="0"/>
    <x v="166"/>
    <d v="1899-12-30T00:00:00"/>
    <n v="0"/>
    <s v="juillet"/>
    <n v="24"/>
  </r>
  <r>
    <x v="0"/>
    <x v="166"/>
    <d v="1899-12-30T01:00:00"/>
    <n v="1"/>
    <s v="juillet"/>
    <n v="1"/>
  </r>
  <r>
    <x v="0"/>
    <x v="166"/>
    <d v="1899-12-30T02:00:00"/>
    <n v="0"/>
    <s v="juillet"/>
    <n v="2"/>
  </r>
  <r>
    <x v="0"/>
    <x v="166"/>
    <d v="1899-12-30T03:00:00"/>
    <n v="1"/>
    <s v="juillet"/>
    <n v="3"/>
  </r>
  <r>
    <x v="0"/>
    <x v="166"/>
    <d v="1899-12-30T04:00:00"/>
    <n v="3"/>
    <s v="juillet"/>
    <n v="4"/>
  </r>
  <r>
    <x v="0"/>
    <x v="166"/>
    <d v="1899-12-30T05:00:00"/>
    <n v="2"/>
    <s v="juillet"/>
    <e v="#N/A"/>
  </r>
  <r>
    <x v="0"/>
    <x v="166"/>
    <d v="1899-12-30T06:00:00"/>
    <n v="5"/>
    <s v="juillet"/>
    <n v="6"/>
  </r>
  <r>
    <x v="0"/>
    <x v="166"/>
    <d v="1899-12-30T07:00:00"/>
    <n v="14"/>
    <s v="juillet"/>
    <n v="7"/>
  </r>
  <r>
    <x v="0"/>
    <x v="166"/>
    <d v="1899-12-30T08:00:00"/>
    <n v="42"/>
    <s v="juillet"/>
    <n v="8"/>
  </r>
  <r>
    <x v="0"/>
    <x v="166"/>
    <d v="1899-12-30T09:00:00"/>
    <n v="66"/>
    <s v="juillet"/>
    <n v="9"/>
  </r>
  <r>
    <x v="0"/>
    <x v="166"/>
    <d v="1899-12-30T10:00:00"/>
    <n v="74"/>
    <s v="juillet"/>
    <n v="10"/>
  </r>
  <r>
    <x v="0"/>
    <x v="166"/>
    <d v="1899-12-30T11:00:00"/>
    <n v="71"/>
    <s v="juillet"/>
    <n v="11"/>
  </r>
  <r>
    <x v="0"/>
    <x v="166"/>
    <d v="1899-12-30T12:00:00"/>
    <n v="64"/>
    <s v="juillet"/>
    <n v="12"/>
  </r>
  <r>
    <x v="0"/>
    <x v="166"/>
    <d v="1899-12-30T13:00:00"/>
    <n v="78"/>
    <s v="juillet"/>
    <n v="13"/>
  </r>
  <r>
    <x v="0"/>
    <x v="166"/>
    <d v="1899-12-30T14:00:00"/>
    <n v="70"/>
    <s v="juillet"/>
    <n v="14"/>
  </r>
  <r>
    <x v="0"/>
    <x v="166"/>
    <d v="1899-12-30T15:00:00"/>
    <n v="73"/>
    <s v="juillet"/>
    <n v="15"/>
  </r>
  <r>
    <x v="0"/>
    <x v="166"/>
    <d v="1899-12-30T16:00:00"/>
    <n v="61"/>
    <s v="juillet"/>
    <n v="16"/>
  </r>
  <r>
    <x v="0"/>
    <x v="166"/>
    <d v="1899-12-30T17:00:00"/>
    <n v="52"/>
    <s v="juillet"/>
    <n v="17"/>
  </r>
  <r>
    <x v="0"/>
    <x v="166"/>
    <d v="1899-12-30T18:00:00"/>
    <n v="33"/>
    <s v="juillet"/>
    <n v="18"/>
  </r>
  <r>
    <x v="0"/>
    <x v="166"/>
    <d v="1899-12-30T19:00:00"/>
    <n v="26"/>
    <s v="juillet"/>
    <n v="19"/>
  </r>
  <r>
    <x v="0"/>
    <x v="166"/>
    <d v="1899-12-30T20:00:00"/>
    <n v="23"/>
    <s v="juillet"/>
    <n v="20"/>
  </r>
  <r>
    <x v="0"/>
    <x v="166"/>
    <d v="1899-12-30T21:00:00"/>
    <n v="15"/>
    <s v="juillet"/>
    <n v="21"/>
  </r>
  <r>
    <x v="0"/>
    <x v="166"/>
    <d v="1899-12-30T22:00:00"/>
    <n v="12"/>
    <s v="juillet"/>
    <n v="22"/>
  </r>
  <r>
    <x v="0"/>
    <x v="166"/>
    <d v="1899-12-30T23:00:00"/>
    <n v="11"/>
    <s v="juillet"/>
    <n v="23"/>
  </r>
  <r>
    <x v="0"/>
    <x v="167"/>
    <d v="1899-12-30T00:00:00"/>
    <n v="7"/>
    <s v="juillet"/>
    <n v="24"/>
  </r>
  <r>
    <x v="0"/>
    <x v="167"/>
    <d v="1899-12-30T01:00:00"/>
    <n v="2"/>
    <s v="juillet"/>
    <n v="1"/>
  </r>
  <r>
    <x v="0"/>
    <x v="167"/>
    <d v="1899-12-30T02:00:00"/>
    <n v="4"/>
    <s v="juillet"/>
    <n v="2"/>
  </r>
  <r>
    <x v="0"/>
    <x v="167"/>
    <d v="1899-12-30T03:00:00"/>
    <n v="1"/>
    <s v="juillet"/>
    <n v="3"/>
  </r>
  <r>
    <x v="0"/>
    <x v="167"/>
    <d v="1899-12-30T04:00:00"/>
    <n v="0"/>
    <s v="juillet"/>
    <n v="4"/>
  </r>
  <r>
    <x v="0"/>
    <x v="167"/>
    <d v="1899-12-30T05:00:00"/>
    <n v="2"/>
    <s v="juillet"/>
    <e v="#N/A"/>
  </r>
  <r>
    <x v="0"/>
    <x v="167"/>
    <d v="1899-12-30T06:00:00"/>
    <n v="3"/>
    <s v="juillet"/>
    <n v="6"/>
  </r>
  <r>
    <x v="0"/>
    <x v="167"/>
    <d v="1899-12-30T07:00:00"/>
    <n v="10"/>
    <s v="juillet"/>
    <n v="7"/>
  </r>
  <r>
    <x v="0"/>
    <x v="167"/>
    <d v="1899-12-30T08:00:00"/>
    <n v="23"/>
    <s v="juillet"/>
    <n v="8"/>
  </r>
  <r>
    <x v="0"/>
    <x v="167"/>
    <d v="1899-12-30T09:00:00"/>
    <n v="43"/>
    <s v="juillet"/>
    <n v="9"/>
  </r>
  <r>
    <x v="0"/>
    <x v="167"/>
    <d v="1899-12-30T10:00:00"/>
    <n v="43"/>
    <s v="juillet"/>
    <n v="10"/>
  </r>
  <r>
    <x v="0"/>
    <x v="167"/>
    <d v="1899-12-30T11:00:00"/>
    <n v="54"/>
    <s v="juillet"/>
    <n v="11"/>
  </r>
  <r>
    <x v="0"/>
    <x v="167"/>
    <d v="1899-12-30T12:00:00"/>
    <n v="52"/>
    <s v="juillet"/>
    <n v="12"/>
  </r>
  <r>
    <x v="0"/>
    <x v="167"/>
    <d v="1899-12-30T13:00:00"/>
    <n v="52"/>
    <s v="juillet"/>
    <n v="13"/>
  </r>
  <r>
    <x v="0"/>
    <x v="167"/>
    <d v="1899-12-30T14:00:00"/>
    <n v="48"/>
    <s v="juillet"/>
    <n v="14"/>
  </r>
  <r>
    <x v="0"/>
    <x v="167"/>
    <d v="1899-12-30T15:00:00"/>
    <n v="46"/>
    <s v="juillet"/>
    <n v="15"/>
  </r>
  <r>
    <x v="0"/>
    <x v="167"/>
    <d v="1899-12-30T16:00:00"/>
    <n v="40"/>
    <s v="juillet"/>
    <n v="16"/>
  </r>
  <r>
    <x v="0"/>
    <x v="167"/>
    <d v="1899-12-30T17:00:00"/>
    <n v="38"/>
    <s v="juillet"/>
    <n v="17"/>
  </r>
  <r>
    <x v="0"/>
    <x v="167"/>
    <d v="1899-12-30T18:00:00"/>
    <n v="32"/>
    <s v="juillet"/>
    <n v="18"/>
  </r>
  <r>
    <x v="0"/>
    <x v="167"/>
    <d v="1899-12-30T19:00:00"/>
    <n v="23"/>
    <s v="juillet"/>
    <n v="19"/>
  </r>
  <r>
    <x v="0"/>
    <x v="167"/>
    <d v="1899-12-30T20:00:00"/>
    <n v="17"/>
    <s v="juillet"/>
    <n v="20"/>
  </r>
  <r>
    <x v="0"/>
    <x v="167"/>
    <d v="1899-12-30T21:00:00"/>
    <n v="18"/>
    <s v="juillet"/>
    <n v="21"/>
  </r>
  <r>
    <x v="0"/>
    <x v="167"/>
    <d v="1899-12-30T22:00:00"/>
    <n v="14"/>
    <s v="juillet"/>
    <n v="22"/>
  </r>
  <r>
    <x v="0"/>
    <x v="167"/>
    <d v="1899-12-30T23:00:00"/>
    <n v="5"/>
    <s v="juillet"/>
    <n v="23"/>
  </r>
  <r>
    <x v="0"/>
    <x v="168"/>
    <d v="1899-12-30T00:00:00"/>
    <n v="2"/>
    <s v="juillet"/>
    <n v="24"/>
  </r>
  <r>
    <x v="0"/>
    <x v="168"/>
    <d v="1899-12-30T01:00:00"/>
    <n v="6"/>
    <s v="juillet"/>
    <n v="1"/>
  </r>
  <r>
    <x v="0"/>
    <x v="168"/>
    <d v="1899-12-30T02:00:00"/>
    <n v="1"/>
    <s v="juillet"/>
    <n v="2"/>
  </r>
  <r>
    <x v="0"/>
    <x v="168"/>
    <d v="1899-12-30T03:00:00"/>
    <n v="0"/>
    <s v="juillet"/>
    <n v="3"/>
  </r>
  <r>
    <x v="0"/>
    <x v="168"/>
    <d v="1899-12-30T04:00:00"/>
    <n v="2"/>
    <s v="juillet"/>
    <n v="4"/>
  </r>
  <r>
    <x v="0"/>
    <x v="168"/>
    <d v="1899-12-30T05:00:00"/>
    <n v="0"/>
    <s v="juillet"/>
    <e v="#N/A"/>
  </r>
  <r>
    <x v="0"/>
    <x v="168"/>
    <d v="1899-12-30T06:00:00"/>
    <n v="1"/>
    <s v="juillet"/>
    <n v="6"/>
  </r>
  <r>
    <x v="0"/>
    <x v="168"/>
    <d v="1899-12-30T07:00:00"/>
    <n v="4"/>
    <s v="juillet"/>
    <n v="7"/>
  </r>
  <r>
    <x v="0"/>
    <x v="168"/>
    <d v="1899-12-30T08:00:00"/>
    <n v="10"/>
    <s v="juillet"/>
    <n v="8"/>
  </r>
  <r>
    <x v="0"/>
    <x v="168"/>
    <d v="1899-12-30T09:00:00"/>
    <n v="26"/>
    <s v="juillet"/>
    <n v="9"/>
  </r>
  <r>
    <x v="0"/>
    <x v="168"/>
    <d v="1899-12-30T10:00:00"/>
    <n v="39"/>
    <s v="juillet"/>
    <n v="10"/>
  </r>
  <r>
    <x v="0"/>
    <x v="168"/>
    <d v="1899-12-30T11:00:00"/>
    <n v="34"/>
    <s v="juillet"/>
    <n v="11"/>
  </r>
  <r>
    <x v="0"/>
    <x v="168"/>
    <d v="1899-12-30T12:00:00"/>
    <n v="41"/>
    <s v="juillet"/>
    <n v="12"/>
  </r>
  <r>
    <x v="0"/>
    <x v="168"/>
    <d v="1899-12-30T13:00:00"/>
    <n v="46"/>
    <s v="juillet"/>
    <n v="13"/>
  </r>
  <r>
    <x v="0"/>
    <x v="168"/>
    <d v="1899-12-30T14:00:00"/>
    <n v="37"/>
    <s v="juillet"/>
    <n v="14"/>
  </r>
  <r>
    <x v="0"/>
    <x v="168"/>
    <d v="1899-12-30T15:00:00"/>
    <n v="40"/>
    <s v="juillet"/>
    <n v="15"/>
  </r>
  <r>
    <x v="0"/>
    <x v="168"/>
    <d v="1899-12-30T16:00:00"/>
    <n v="34"/>
    <s v="juillet"/>
    <n v="16"/>
  </r>
  <r>
    <x v="0"/>
    <x v="168"/>
    <d v="1899-12-30T17:00:00"/>
    <n v="29"/>
    <s v="juillet"/>
    <n v="17"/>
  </r>
  <r>
    <x v="0"/>
    <x v="168"/>
    <d v="1899-12-30T18:00:00"/>
    <n v="25"/>
    <s v="juillet"/>
    <n v="18"/>
  </r>
  <r>
    <x v="0"/>
    <x v="168"/>
    <d v="1899-12-30T19:00:00"/>
    <n v="19"/>
    <s v="juillet"/>
    <n v="19"/>
  </r>
  <r>
    <x v="0"/>
    <x v="168"/>
    <d v="1899-12-30T20:00:00"/>
    <n v="15"/>
    <s v="juillet"/>
    <n v="20"/>
  </r>
  <r>
    <x v="0"/>
    <x v="168"/>
    <d v="1899-12-30T21:00:00"/>
    <n v="12"/>
    <s v="juillet"/>
    <n v="21"/>
  </r>
  <r>
    <x v="0"/>
    <x v="168"/>
    <d v="1899-12-30T22:00:00"/>
    <n v="8"/>
    <s v="juillet"/>
    <n v="22"/>
  </r>
  <r>
    <x v="0"/>
    <x v="168"/>
    <d v="1899-12-30T23:00:00"/>
    <n v="6"/>
    <s v="juillet"/>
    <n v="23"/>
  </r>
  <r>
    <x v="0"/>
    <x v="169"/>
    <d v="1899-12-30T00:00:00"/>
    <n v="6"/>
    <s v="juillet"/>
    <n v="24"/>
  </r>
  <r>
    <x v="0"/>
    <x v="169"/>
    <d v="1899-12-30T01:00:00"/>
    <n v="3"/>
    <s v="juillet"/>
    <n v="1"/>
  </r>
  <r>
    <x v="0"/>
    <x v="169"/>
    <d v="1899-12-30T02:00:00"/>
    <n v="0"/>
    <s v="juillet"/>
    <n v="2"/>
  </r>
  <r>
    <x v="0"/>
    <x v="169"/>
    <d v="1899-12-30T03:00:00"/>
    <n v="0"/>
    <s v="juillet"/>
    <n v="3"/>
  </r>
  <r>
    <x v="0"/>
    <x v="169"/>
    <d v="1899-12-30T04:00:00"/>
    <n v="1"/>
    <s v="juillet"/>
    <n v="4"/>
  </r>
  <r>
    <x v="0"/>
    <x v="169"/>
    <d v="1899-12-30T05:00:00"/>
    <n v="0"/>
    <s v="juillet"/>
    <e v="#N/A"/>
  </r>
  <r>
    <x v="0"/>
    <x v="169"/>
    <d v="1899-12-30T06:00:00"/>
    <n v="6"/>
    <s v="juillet"/>
    <n v="6"/>
  </r>
  <r>
    <x v="0"/>
    <x v="169"/>
    <d v="1899-12-30T07:00:00"/>
    <n v="28"/>
    <s v="juillet"/>
    <n v="7"/>
  </r>
  <r>
    <x v="0"/>
    <x v="169"/>
    <d v="1899-12-30T08:00:00"/>
    <n v="84"/>
    <s v="juillet"/>
    <n v="8"/>
  </r>
  <r>
    <x v="0"/>
    <x v="169"/>
    <d v="1899-12-30T09:00:00"/>
    <n v="112"/>
    <s v="juillet"/>
    <n v="9"/>
  </r>
  <r>
    <x v="0"/>
    <x v="169"/>
    <d v="1899-12-30T10:00:00"/>
    <n v="113"/>
    <s v="juillet"/>
    <n v="10"/>
  </r>
  <r>
    <x v="0"/>
    <x v="169"/>
    <d v="1899-12-30T11:00:00"/>
    <n v="85"/>
    <s v="juillet"/>
    <n v="11"/>
  </r>
  <r>
    <x v="0"/>
    <x v="169"/>
    <d v="1899-12-30T12:00:00"/>
    <n v="100"/>
    <s v="juillet"/>
    <n v="12"/>
  </r>
  <r>
    <x v="0"/>
    <x v="169"/>
    <d v="1899-12-30T13:00:00"/>
    <n v="92"/>
    <s v="juillet"/>
    <n v="13"/>
  </r>
  <r>
    <x v="0"/>
    <x v="169"/>
    <d v="1899-12-30T14:00:00"/>
    <n v="82"/>
    <s v="juillet"/>
    <n v="14"/>
  </r>
  <r>
    <x v="0"/>
    <x v="169"/>
    <d v="1899-12-30T15:00:00"/>
    <n v="78"/>
    <s v="juillet"/>
    <n v="15"/>
  </r>
  <r>
    <x v="0"/>
    <x v="169"/>
    <d v="1899-12-30T16:00:00"/>
    <n v="77"/>
    <s v="juillet"/>
    <n v="16"/>
  </r>
  <r>
    <x v="0"/>
    <x v="169"/>
    <d v="1899-12-30T17:00:00"/>
    <n v="49"/>
    <s v="juillet"/>
    <n v="17"/>
  </r>
  <r>
    <x v="0"/>
    <x v="169"/>
    <d v="1899-12-30T18:00:00"/>
    <n v="33"/>
    <s v="juillet"/>
    <n v="18"/>
  </r>
  <r>
    <x v="0"/>
    <x v="169"/>
    <d v="1899-12-30T19:00:00"/>
    <n v="30"/>
    <s v="juillet"/>
    <n v="19"/>
  </r>
  <r>
    <x v="0"/>
    <x v="169"/>
    <d v="1899-12-30T20:00:00"/>
    <n v="21"/>
    <s v="juillet"/>
    <n v="20"/>
  </r>
  <r>
    <x v="0"/>
    <x v="169"/>
    <d v="1899-12-30T21:00:00"/>
    <n v="18"/>
    <s v="juillet"/>
    <n v="21"/>
  </r>
  <r>
    <x v="0"/>
    <x v="169"/>
    <d v="1899-12-30T22:00:00"/>
    <n v="11"/>
    <s v="juillet"/>
    <n v="22"/>
  </r>
  <r>
    <x v="0"/>
    <x v="169"/>
    <d v="1899-12-30T23:00:00"/>
    <n v="4"/>
    <s v="juillet"/>
    <n v="23"/>
  </r>
  <r>
    <x v="0"/>
    <x v="170"/>
    <d v="1899-12-30T00:00:00"/>
    <n v="2"/>
    <s v="juillet"/>
    <n v="24"/>
  </r>
  <r>
    <x v="0"/>
    <x v="170"/>
    <d v="1899-12-30T01:00:00"/>
    <n v="0"/>
    <s v="juillet"/>
    <n v="1"/>
  </r>
  <r>
    <x v="0"/>
    <x v="170"/>
    <d v="1899-12-30T02:00:00"/>
    <n v="0"/>
    <s v="juillet"/>
    <n v="2"/>
  </r>
  <r>
    <x v="0"/>
    <x v="170"/>
    <d v="1899-12-30T03:00:00"/>
    <n v="0"/>
    <s v="juillet"/>
    <n v="3"/>
  </r>
  <r>
    <x v="0"/>
    <x v="170"/>
    <d v="1899-12-30T04:00:00"/>
    <n v="1"/>
    <s v="juillet"/>
    <n v="4"/>
  </r>
  <r>
    <x v="0"/>
    <x v="170"/>
    <d v="1899-12-30T05:00:00"/>
    <n v="2"/>
    <s v="juillet"/>
    <e v="#N/A"/>
  </r>
  <r>
    <x v="0"/>
    <x v="170"/>
    <d v="1899-12-30T06:00:00"/>
    <n v="6"/>
    <s v="juillet"/>
    <n v="6"/>
  </r>
  <r>
    <x v="0"/>
    <x v="170"/>
    <d v="1899-12-30T07:00:00"/>
    <n v="25"/>
    <s v="juillet"/>
    <n v="7"/>
  </r>
  <r>
    <x v="0"/>
    <x v="170"/>
    <d v="1899-12-30T08:00:00"/>
    <n v="45"/>
    <s v="juillet"/>
    <n v="8"/>
  </r>
  <r>
    <x v="0"/>
    <x v="170"/>
    <d v="1899-12-30T09:00:00"/>
    <n v="75"/>
    <s v="juillet"/>
    <n v="9"/>
  </r>
  <r>
    <x v="0"/>
    <x v="170"/>
    <d v="1899-12-30T10:00:00"/>
    <n v="80"/>
    <s v="juillet"/>
    <n v="10"/>
  </r>
  <r>
    <x v="0"/>
    <x v="170"/>
    <d v="1899-12-30T11:00:00"/>
    <n v="70"/>
    <s v="juillet"/>
    <n v="11"/>
  </r>
  <r>
    <x v="0"/>
    <x v="170"/>
    <d v="1899-12-30T12:00:00"/>
    <n v="79"/>
    <s v="juillet"/>
    <n v="12"/>
  </r>
  <r>
    <x v="0"/>
    <x v="170"/>
    <d v="1899-12-30T13:00:00"/>
    <n v="73"/>
    <s v="juillet"/>
    <n v="13"/>
  </r>
  <r>
    <x v="0"/>
    <x v="170"/>
    <d v="1899-12-30T14:00:00"/>
    <n v="72"/>
    <s v="juillet"/>
    <n v="14"/>
  </r>
  <r>
    <x v="0"/>
    <x v="170"/>
    <d v="1899-12-30T15:00:00"/>
    <n v="70"/>
    <s v="juillet"/>
    <n v="15"/>
  </r>
  <r>
    <x v="0"/>
    <x v="170"/>
    <d v="1899-12-30T16:00:00"/>
    <n v="63"/>
    <s v="juillet"/>
    <n v="16"/>
  </r>
  <r>
    <x v="0"/>
    <x v="170"/>
    <d v="1899-12-30T17:00:00"/>
    <n v="54"/>
    <s v="juillet"/>
    <n v="17"/>
  </r>
  <r>
    <x v="0"/>
    <x v="170"/>
    <d v="1899-12-30T18:00:00"/>
    <n v="37"/>
    <s v="juillet"/>
    <n v="18"/>
  </r>
  <r>
    <x v="0"/>
    <x v="170"/>
    <d v="1899-12-30T19:00:00"/>
    <n v="28"/>
    <s v="juillet"/>
    <n v="19"/>
  </r>
  <r>
    <x v="0"/>
    <x v="170"/>
    <d v="1899-12-30T20:00:00"/>
    <n v="23"/>
    <s v="juillet"/>
    <n v="20"/>
  </r>
  <r>
    <x v="0"/>
    <x v="170"/>
    <d v="1899-12-30T21:00:00"/>
    <n v="12"/>
    <s v="juillet"/>
    <n v="21"/>
  </r>
  <r>
    <x v="0"/>
    <x v="170"/>
    <d v="1899-12-30T22:00:00"/>
    <n v="13"/>
    <s v="juillet"/>
    <n v="22"/>
  </r>
  <r>
    <x v="0"/>
    <x v="170"/>
    <d v="1899-12-30T23:00:00"/>
    <n v="3"/>
    <s v="juillet"/>
    <n v="23"/>
  </r>
  <r>
    <x v="0"/>
    <x v="171"/>
    <d v="1899-12-30T00:00:00"/>
    <n v="2"/>
    <s v="juillet"/>
    <n v="24"/>
  </r>
  <r>
    <x v="0"/>
    <x v="171"/>
    <d v="1899-12-30T01:00:00"/>
    <n v="0"/>
    <s v="juillet"/>
    <n v="1"/>
  </r>
  <r>
    <x v="0"/>
    <x v="171"/>
    <d v="1899-12-30T02:00:00"/>
    <n v="3"/>
    <s v="juillet"/>
    <n v="2"/>
  </r>
  <r>
    <x v="0"/>
    <x v="171"/>
    <d v="1899-12-30T03:00:00"/>
    <n v="2"/>
    <s v="juillet"/>
    <n v="3"/>
  </r>
  <r>
    <x v="0"/>
    <x v="171"/>
    <d v="1899-12-30T04:00:00"/>
    <n v="0"/>
    <s v="juillet"/>
    <n v="4"/>
  </r>
  <r>
    <x v="0"/>
    <x v="171"/>
    <d v="1899-12-30T05:00:00"/>
    <n v="2"/>
    <s v="juillet"/>
    <e v="#N/A"/>
  </r>
  <r>
    <x v="0"/>
    <x v="171"/>
    <d v="1899-12-30T06:00:00"/>
    <n v="8"/>
    <s v="juillet"/>
    <n v="6"/>
  </r>
  <r>
    <x v="0"/>
    <x v="171"/>
    <d v="1899-12-30T07:00:00"/>
    <n v="20"/>
    <s v="juillet"/>
    <n v="7"/>
  </r>
  <r>
    <x v="0"/>
    <x v="171"/>
    <d v="1899-12-30T08:00:00"/>
    <n v="55"/>
    <s v="juillet"/>
    <n v="8"/>
  </r>
  <r>
    <x v="0"/>
    <x v="171"/>
    <d v="1899-12-30T09:00:00"/>
    <n v="72"/>
    <s v="juillet"/>
    <n v="9"/>
  </r>
  <r>
    <x v="0"/>
    <x v="171"/>
    <d v="1899-12-30T10:00:00"/>
    <n v="64"/>
    <s v="juillet"/>
    <n v="10"/>
  </r>
  <r>
    <x v="0"/>
    <x v="171"/>
    <d v="1899-12-30T11:00:00"/>
    <n v="71"/>
    <s v="juillet"/>
    <n v="11"/>
  </r>
  <r>
    <x v="0"/>
    <x v="171"/>
    <d v="1899-12-30T12:00:00"/>
    <n v="60"/>
    <s v="juillet"/>
    <n v="12"/>
  </r>
  <r>
    <x v="0"/>
    <x v="171"/>
    <d v="1899-12-30T13:00:00"/>
    <n v="67"/>
    <s v="juillet"/>
    <n v="13"/>
  </r>
  <r>
    <x v="0"/>
    <x v="171"/>
    <d v="1899-12-30T14:00:00"/>
    <n v="71"/>
    <s v="juillet"/>
    <n v="14"/>
  </r>
  <r>
    <x v="0"/>
    <x v="171"/>
    <d v="1899-12-30T15:00:00"/>
    <n v="71"/>
    <s v="juillet"/>
    <n v="15"/>
  </r>
  <r>
    <x v="0"/>
    <x v="171"/>
    <d v="1899-12-30T16:00:00"/>
    <n v="64"/>
    <s v="juillet"/>
    <n v="16"/>
  </r>
  <r>
    <x v="0"/>
    <x v="171"/>
    <d v="1899-12-30T17:00:00"/>
    <n v="52"/>
    <s v="juillet"/>
    <n v="17"/>
  </r>
  <r>
    <x v="0"/>
    <x v="171"/>
    <d v="1899-12-30T18:00:00"/>
    <n v="32"/>
    <s v="juillet"/>
    <n v="18"/>
  </r>
  <r>
    <x v="0"/>
    <x v="171"/>
    <d v="1899-12-30T19:00:00"/>
    <n v="25"/>
    <s v="juillet"/>
    <n v="19"/>
  </r>
  <r>
    <x v="0"/>
    <x v="171"/>
    <d v="1899-12-30T20:00:00"/>
    <n v="19"/>
    <s v="juillet"/>
    <n v="20"/>
  </r>
  <r>
    <x v="0"/>
    <x v="171"/>
    <d v="1899-12-30T21:00:00"/>
    <n v="17"/>
    <s v="juillet"/>
    <n v="21"/>
  </r>
  <r>
    <x v="0"/>
    <x v="171"/>
    <d v="1899-12-30T22:00:00"/>
    <n v="9"/>
    <s v="juillet"/>
    <n v="22"/>
  </r>
  <r>
    <x v="0"/>
    <x v="171"/>
    <d v="1899-12-30T23:00:00"/>
    <n v="5"/>
    <s v="juillet"/>
    <n v="23"/>
  </r>
  <r>
    <x v="0"/>
    <x v="172"/>
    <d v="1899-12-30T00:00:00"/>
    <n v="1"/>
    <s v="juillet"/>
    <n v="24"/>
  </r>
  <r>
    <x v="0"/>
    <x v="172"/>
    <d v="1899-12-30T01:00:00"/>
    <n v="3"/>
    <s v="juillet"/>
    <n v="1"/>
  </r>
  <r>
    <x v="0"/>
    <x v="172"/>
    <d v="1899-12-30T02:00:00"/>
    <n v="2"/>
    <s v="juillet"/>
    <n v="2"/>
  </r>
  <r>
    <x v="0"/>
    <x v="172"/>
    <d v="1899-12-30T03:00:00"/>
    <n v="1"/>
    <s v="juillet"/>
    <n v="3"/>
  </r>
  <r>
    <x v="0"/>
    <x v="172"/>
    <d v="1899-12-30T04:00:00"/>
    <n v="1"/>
    <s v="juillet"/>
    <n v="4"/>
  </r>
  <r>
    <x v="0"/>
    <x v="172"/>
    <d v="1899-12-30T05:00:00"/>
    <n v="7"/>
    <s v="juillet"/>
    <e v="#N/A"/>
  </r>
  <r>
    <x v="0"/>
    <x v="172"/>
    <d v="1899-12-30T06:00:00"/>
    <n v="5"/>
    <s v="juillet"/>
    <n v="6"/>
  </r>
  <r>
    <x v="0"/>
    <x v="172"/>
    <d v="1899-12-30T07:00:00"/>
    <n v="22"/>
    <s v="juillet"/>
    <n v="7"/>
  </r>
  <r>
    <x v="0"/>
    <x v="172"/>
    <d v="1899-12-30T08:00:00"/>
    <n v="54"/>
    <s v="juillet"/>
    <n v="8"/>
  </r>
  <r>
    <x v="0"/>
    <x v="172"/>
    <d v="1899-12-30T09:00:00"/>
    <n v="64"/>
    <s v="juillet"/>
    <n v="9"/>
  </r>
  <r>
    <x v="0"/>
    <x v="172"/>
    <d v="1899-12-30T10:00:00"/>
    <n v="71"/>
    <s v="juillet"/>
    <n v="10"/>
  </r>
  <r>
    <x v="0"/>
    <x v="172"/>
    <d v="1899-12-30T11:00:00"/>
    <n v="65"/>
    <s v="juillet"/>
    <n v="11"/>
  </r>
  <r>
    <x v="0"/>
    <x v="172"/>
    <d v="1899-12-30T12:00:00"/>
    <n v="60"/>
    <s v="juillet"/>
    <n v="12"/>
  </r>
  <r>
    <x v="0"/>
    <x v="172"/>
    <d v="1899-12-30T13:00:00"/>
    <n v="58"/>
    <s v="juillet"/>
    <n v="13"/>
  </r>
  <r>
    <x v="0"/>
    <x v="172"/>
    <d v="1899-12-30T14:00:00"/>
    <n v="57"/>
    <s v="juillet"/>
    <n v="14"/>
  </r>
  <r>
    <x v="0"/>
    <x v="172"/>
    <d v="1899-12-30T15:00:00"/>
    <n v="73"/>
    <s v="juillet"/>
    <n v="15"/>
  </r>
  <r>
    <x v="0"/>
    <x v="172"/>
    <d v="1899-12-30T16:00:00"/>
    <n v="59"/>
    <s v="juillet"/>
    <n v="16"/>
  </r>
  <r>
    <x v="0"/>
    <x v="172"/>
    <d v="1899-12-30T17:00:00"/>
    <n v="45"/>
    <s v="juillet"/>
    <n v="17"/>
  </r>
  <r>
    <x v="0"/>
    <x v="172"/>
    <d v="1899-12-30T18:00:00"/>
    <n v="45"/>
    <s v="juillet"/>
    <n v="18"/>
  </r>
  <r>
    <x v="0"/>
    <x v="172"/>
    <d v="1899-12-30T19:00:00"/>
    <n v="43"/>
    <s v="juillet"/>
    <n v="19"/>
  </r>
  <r>
    <x v="0"/>
    <x v="172"/>
    <d v="1899-12-30T20:00:00"/>
    <n v="30"/>
    <s v="juillet"/>
    <n v="20"/>
  </r>
  <r>
    <x v="0"/>
    <x v="172"/>
    <d v="1899-12-30T21:00:00"/>
    <n v="18"/>
    <s v="juillet"/>
    <n v="21"/>
  </r>
  <r>
    <x v="0"/>
    <x v="172"/>
    <d v="1899-12-30T22:00:00"/>
    <n v="16"/>
    <s v="juillet"/>
    <n v="22"/>
  </r>
  <r>
    <x v="0"/>
    <x v="172"/>
    <d v="1899-12-30T23:00:00"/>
    <n v="7"/>
    <s v="juillet"/>
    <n v="23"/>
  </r>
  <r>
    <x v="0"/>
    <x v="173"/>
    <d v="1899-12-30T00:00:00"/>
    <n v="8"/>
    <s v="juillet"/>
    <n v="24"/>
  </r>
  <r>
    <x v="0"/>
    <x v="173"/>
    <d v="1899-12-30T01:00:00"/>
    <n v="5"/>
    <s v="juillet"/>
    <n v="1"/>
  </r>
  <r>
    <x v="0"/>
    <x v="173"/>
    <d v="1899-12-30T02:00:00"/>
    <n v="3"/>
    <s v="juillet"/>
    <n v="2"/>
  </r>
  <r>
    <x v="0"/>
    <x v="173"/>
    <d v="1899-12-30T03:00:00"/>
    <n v="2"/>
    <s v="juillet"/>
    <n v="3"/>
  </r>
  <r>
    <x v="0"/>
    <x v="173"/>
    <d v="1899-12-30T04:00:00"/>
    <n v="2"/>
    <s v="juillet"/>
    <n v="4"/>
  </r>
  <r>
    <x v="0"/>
    <x v="173"/>
    <d v="1899-12-30T05:00:00"/>
    <n v="2"/>
    <s v="juillet"/>
    <e v="#N/A"/>
  </r>
  <r>
    <x v="0"/>
    <x v="173"/>
    <d v="1899-12-30T06:00:00"/>
    <n v="6"/>
    <s v="juillet"/>
    <n v="6"/>
  </r>
  <r>
    <x v="0"/>
    <x v="173"/>
    <d v="1899-12-30T07:00:00"/>
    <n v="17"/>
    <s v="juillet"/>
    <n v="7"/>
  </r>
  <r>
    <x v="0"/>
    <x v="173"/>
    <d v="1899-12-30T08:00:00"/>
    <n v="47"/>
    <s v="juillet"/>
    <n v="8"/>
  </r>
  <r>
    <x v="0"/>
    <x v="173"/>
    <d v="1899-12-30T09:00:00"/>
    <n v="72"/>
    <s v="juillet"/>
    <n v="9"/>
  </r>
  <r>
    <x v="0"/>
    <x v="173"/>
    <d v="1899-12-30T10:00:00"/>
    <n v="81"/>
    <s v="juillet"/>
    <n v="10"/>
  </r>
  <r>
    <x v="0"/>
    <x v="173"/>
    <d v="1899-12-30T11:00:00"/>
    <n v="77"/>
    <s v="juillet"/>
    <n v="11"/>
  </r>
  <r>
    <x v="0"/>
    <x v="173"/>
    <d v="1899-12-30T12:00:00"/>
    <n v="72"/>
    <s v="juillet"/>
    <n v="12"/>
  </r>
  <r>
    <x v="0"/>
    <x v="173"/>
    <d v="1899-12-30T13:00:00"/>
    <n v="85"/>
    <s v="juillet"/>
    <n v="13"/>
  </r>
  <r>
    <x v="0"/>
    <x v="173"/>
    <d v="1899-12-30T14:00:00"/>
    <n v="77"/>
    <s v="juillet"/>
    <n v="14"/>
  </r>
  <r>
    <x v="0"/>
    <x v="173"/>
    <d v="1899-12-30T15:00:00"/>
    <n v="82"/>
    <s v="juillet"/>
    <n v="15"/>
  </r>
  <r>
    <x v="0"/>
    <x v="173"/>
    <d v="1899-12-30T16:00:00"/>
    <n v="68"/>
    <s v="juillet"/>
    <n v="16"/>
  </r>
  <r>
    <x v="0"/>
    <x v="173"/>
    <d v="1899-12-30T17:00:00"/>
    <n v="56"/>
    <s v="juillet"/>
    <n v="17"/>
  </r>
  <r>
    <x v="0"/>
    <x v="173"/>
    <d v="1899-12-30T18:00:00"/>
    <n v="36"/>
    <s v="juillet"/>
    <n v="18"/>
  </r>
  <r>
    <x v="0"/>
    <x v="173"/>
    <d v="1899-12-30T19:00:00"/>
    <n v="29"/>
    <s v="juillet"/>
    <n v="19"/>
  </r>
  <r>
    <x v="0"/>
    <x v="173"/>
    <d v="1899-12-30T20:00:00"/>
    <n v="24"/>
    <s v="juillet"/>
    <n v="20"/>
  </r>
  <r>
    <x v="0"/>
    <x v="173"/>
    <d v="1899-12-30T21:00:00"/>
    <n v="16"/>
    <s v="juillet"/>
    <n v="21"/>
  </r>
  <r>
    <x v="0"/>
    <x v="173"/>
    <d v="1899-12-30T22:00:00"/>
    <n v="13"/>
    <s v="juillet"/>
    <n v="22"/>
  </r>
  <r>
    <x v="0"/>
    <x v="173"/>
    <d v="1899-12-30T23:00:00"/>
    <n v="13"/>
    <s v="juillet"/>
    <n v="23"/>
  </r>
  <r>
    <x v="0"/>
    <x v="174"/>
    <d v="1899-12-30T00:00:00"/>
    <n v="5"/>
    <s v="juillet"/>
    <n v="24"/>
  </r>
  <r>
    <x v="0"/>
    <x v="174"/>
    <d v="1899-12-30T01:00:00"/>
    <n v="1"/>
    <s v="juillet"/>
    <n v="1"/>
  </r>
  <r>
    <x v="0"/>
    <x v="174"/>
    <d v="1899-12-30T02:00:00"/>
    <n v="2"/>
    <s v="juillet"/>
    <n v="2"/>
  </r>
  <r>
    <x v="0"/>
    <x v="174"/>
    <d v="1899-12-30T03:00:00"/>
    <n v="1"/>
    <s v="juillet"/>
    <n v="3"/>
  </r>
  <r>
    <x v="0"/>
    <x v="174"/>
    <d v="1899-12-30T04:00:00"/>
    <n v="0"/>
    <s v="juillet"/>
    <n v="4"/>
  </r>
  <r>
    <x v="0"/>
    <x v="174"/>
    <d v="1899-12-30T05:00:00"/>
    <n v="5"/>
    <s v="juillet"/>
    <e v="#N/A"/>
  </r>
  <r>
    <x v="0"/>
    <x v="174"/>
    <d v="1899-12-30T06:00:00"/>
    <n v="4"/>
    <s v="juillet"/>
    <n v="6"/>
  </r>
  <r>
    <x v="0"/>
    <x v="174"/>
    <d v="1899-12-30T07:00:00"/>
    <n v="11"/>
    <s v="juillet"/>
    <n v="7"/>
  </r>
  <r>
    <x v="0"/>
    <x v="174"/>
    <d v="1899-12-30T08:00:00"/>
    <n v="25"/>
    <s v="juillet"/>
    <n v="8"/>
  </r>
  <r>
    <x v="0"/>
    <x v="174"/>
    <d v="1899-12-30T09:00:00"/>
    <n v="48"/>
    <s v="juillet"/>
    <n v="9"/>
  </r>
  <r>
    <x v="0"/>
    <x v="174"/>
    <d v="1899-12-30T10:00:00"/>
    <n v="47"/>
    <s v="juillet"/>
    <n v="10"/>
  </r>
  <r>
    <x v="0"/>
    <x v="174"/>
    <d v="1899-12-30T11:00:00"/>
    <n v="62"/>
    <s v="juillet"/>
    <n v="11"/>
  </r>
  <r>
    <x v="0"/>
    <x v="174"/>
    <d v="1899-12-30T12:00:00"/>
    <n v="57"/>
    <s v="juillet"/>
    <n v="12"/>
  </r>
  <r>
    <x v="0"/>
    <x v="174"/>
    <d v="1899-12-30T13:00:00"/>
    <n v="56"/>
    <s v="juillet"/>
    <n v="13"/>
  </r>
  <r>
    <x v="0"/>
    <x v="174"/>
    <d v="1899-12-30T14:00:00"/>
    <n v="52"/>
    <s v="juillet"/>
    <n v="14"/>
  </r>
  <r>
    <x v="0"/>
    <x v="174"/>
    <d v="1899-12-30T15:00:00"/>
    <n v="51"/>
    <s v="juillet"/>
    <n v="15"/>
  </r>
  <r>
    <x v="0"/>
    <x v="174"/>
    <d v="1899-12-30T16:00:00"/>
    <n v="45"/>
    <s v="juillet"/>
    <n v="16"/>
  </r>
  <r>
    <x v="0"/>
    <x v="174"/>
    <d v="1899-12-30T17:00:00"/>
    <n v="42"/>
    <s v="juillet"/>
    <n v="17"/>
  </r>
  <r>
    <x v="0"/>
    <x v="174"/>
    <d v="1899-12-30T18:00:00"/>
    <n v="35"/>
    <s v="juillet"/>
    <n v="18"/>
  </r>
  <r>
    <x v="0"/>
    <x v="174"/>
    <d v="1899-12-30T19:00:00"/>
    <n v="24"/>
    <s v="juillet"/>
    <n v="19"/>
  </r>
  <r>
    <x v="0"/>
    <x v="174"/>
    <d v="1899-12-30T20:00:00"/>
    <n v="19"/>
    <s v="juillet"/>
    <n v="20"/>
  </r>
  <r>
    <x v="0"/>
    <x v="174"/>
    <d v="1899-12-30T21:00:00"/>
    <n v="19"/>
    <s v="juillet"/>
    <n v="21"/>
  </r>
  <r>
    <x v="0"/>
    <x v="174"/>
    <d v="1899-12-30T22:00:00"/>
    <n v="14"/>
    <s v="juillet"/>
    <n v="22"/>
  </r>
  <r>
    <x v="0"/>
    <x v="174"/>
    <d v="1899-12-30T23:00:00"/>
    <n v="6"/>
    <s v="juillet"/>
    <n v="23"/>
  </r>
  <r>
    <x v="0"/>
    <x v="175"/>
    <d v="1899-12-30T00:00:00"/>
    <n v="2"/>
    <s v="juillet"/>
    <n v="24"/>
  </r>
  <r>
    <x v="0"/>
    <x v="175"/>
    <d v="1899-12-30T01:00:00"/>
    <n v="3"/>
    <s v="juillet"/>
    <n v="1"/>
  </r>
  <r>
    <x v="0"/>
    <x v="175"/>
    <d v="1899-12-30T02:00:00"/>
    <n v="3"/>
    <s v="juillet"/>
    <n v="2"/>
  </r>
  <r>
    <x v="0"/>
    <x v="175"/>
    <d v="1899-12-30T03:00:00"/>
    <n v="1"/>
    <s v="juillet"/>
    <n v="3"/>
  </r>
  <r>
    <x v="0"/>
    <x v="175"/>
    <d v="1899-12-30T04:00:00"/>
    <n v="1"/>
    <s v="juillet"/>
    <n v="4"/>
  </r>
  <r>
    <x v="0"/>
    <x v="175"/>
    <d v="1899-12-30T05:00:00"/>
    <n v="3"/>
    <s v="juillet"/>
    <e v="#N/A"/>
  </r>
  <r>
    <x v="0"/>
    <x v="175"/>
    <d v="1899-12-30T06:00:00"/>
    <n v="3"/>
    <s v="juillet"/>
    <n v="6"/>
  </r>
  <r>
    <x v="0"/>
    <x v="175"/>
    <d v="1899-12-30T07:00:00"/>
    <n v="4"/>
    <s v="juillet"/>
    <n v="7"/>
  </r>
  <r>
    <x v="0"/>
    <x v="175"/>
    <d v="1899-12-30T08:00:00"/>
    <n v="11"/>
    <s v="juillet"/>
    <n v="8"/>
  </r>
  <r>
    <x v="0"/>
    <x v="175"/>
    <d v="1899-12-30T09:00:00"/>
    <n v="29"/>
    <s v="juillet"/>
    <n v="9"/>
  </r>
  <r>
    <x v="0"/>
    <x v="175"/>
    <d v="1899-12-30T10:00:00"/>
    <n v="42"/>
    <s v="juillet"/>
    <n v="10"/>
  </r>
  <r>
    <x v="0"/>
    <x v="175"/>
    <d v="1899-12-30T11:00:00"/>
    <n v="38"/>
    <s v="juillet"/>
    <n v="11"/>
  </r>
  <r>
    <x v="0"/>
    <x v="175"/>
    <d v="1899-12-30T12:00:00"/>
    <n v="45"/>
    <s v="juillet"/>
    <n v="12"/>
  </r>
  <r>
    <x v="0"/>
    <x v="175"/>
    <d v="1899-12-30T13:00:00"/>
    <n v="51"/>
    <s v="juillet"/>
    <n v="13"/>
  </r>
  <r>
    <x v="0"/>
    <x v="175"/>
    <d v="1899-12-30T14:00:00"/>
    <n v="41"/>
    <s v="juillet"/>
    <n v="14"/>
  </r>
  <r>
    <x v="0"/>
    <x v="175"/>
    <d v="1899-12-30T15:00:00"/>
    <n v="45"/>
    <s v="juillet"/>
    <n v="15"/>
  </r>
  <r>
    <x v="0"/>
    <x v="175"/>
    <d v="1899-12-30T16:00:00"/>
    <n v="38"/>
    <s v="juillet"/>
    <n v="16"/>
  </r>
  <r>
    <x v="0"/>
    <x v="175"/>
    <d v="1899-12-30T17:00:00"/>
    <n v="33"/>
    <s v="juillet"/>
    <n v="17"/>
  </r>
  <r>
    <x v="0"/>
    <x v="175"/>
    <d v="1899-12-30T18:00:00"/>
    <n v="27"/>
    <s v="juillet"/>
    <n v="18"/>
  </r>
  <r>
    <x v="0"/>
    <x v="175"/>
    <d v="1899-12-30T19:00:00"/>
    <n v="22"/>
    <s v="juillet"/>
    <n v="19"/>
  </r>
  <r>
    <x v="0"/>
    <x v="175"/>
    <d v="1899-12-30T20:00:00"/>
    <n v="18"/>
    <s v="juillet"/>
    <n v="20"/>
  </r>
  <r>
    <x v="0"/>
    <x v="175"/>
    <d v="1899-12-30T21:00:00"/>
    <n v="12"/>
    <s v="juillet"/>
    <n v="21"/>
  </r>
  <r>
    <x v="0"/>
    <x v="175"/>
    <d v="1899-12-30T22:00:00"/>
    <n v="10"/>
    <s v="juillet"/>
    <n v="22"/>
  </r>
  <r>
    <x v="0"/>
    <x v="175"/>
    <d v="1899-12-30T23:00:00"/>
    <n v="6"/>
    <s v="juillet"/>
    <n v="23"/>
  </r>
  <r>
    <x v="0"/>
    <x v="176"/>
    <d v="1899-12-30T00:00:00"/>
    <n v="1"/>
    <s v="juillet"/>
    <n v="24"/>
  </r>
  <r>
    <x v="0"/>
    <x v="176"/>
    <d v="1899-12-30T01:00:00"/>
    <n v="3"/>
    <s v="juillet"/>
    <n v="1"/>
  </r>
  <r>
    <x v="0"/>
    <x v="176"/>
    <d v="1899-12-30T02:00:00"/>
    <n v="3"/>
    <s v="juillet"/>
    <n v="2"/>
  </r>
  <r>
    <x v="0"/>
    <x v="176"/>
    <d v="1899-12-30T03:00:00"/>
    <n v="0"/>
    <s v="juillet"/>
    <n v="3"/>
  </r>
  <r>
    <x v="0"/>
    <x v="176"/>
    <d v="1899-12-30T04:00:00"/>
    <n v="1"/>
    <s v="juillet"/>
    <n v="4"/>
  </r>
  <r>
    <x v="0"/>
    <x v="176"/>
    <d v="1899-12-30T05:00:00"/>
    <n v="3"/>
    <s v="juillet"/>
    <e v="#N/A"/>
  </r>
  <r>
    <x v="0"/>
    <x v="176"/>
    <d v="1899-12-30T06:00:00"/>
    <n v="6"/>
    <s v="juillet"/>
    <n v="6"/>
  </r>
  <r>
    <x v="0"/>
    <x v="176"/>
    <d v="1899-12-30T07:00:00"/>
    <n v="26"/>
    <s v="juillet"/>
    <n v="7"/>
  </r>
  <r>
    <x v="0"/>
    <x v="176"/>
    <d v="1899-12-30T08:00:00"/>
    <n v="78"/>
    <s v="juillet"/>
    <n v="8"/>
  </r>
  <r>
    <x v="0"/>
    <x v="176"/>
    <d v="1899-12-30T09:00:00"/>
    <n v="103"/>
    <s v="juillet"/>
    <n v="9"/>
  </r>
  <r>
    <x v="0"/>
    <x v="176"/>
    <d v="1899-12-30T10:00:00"/>
    <n v="104"/>
    <s v="juillet"/>
    <n v="10"/>
  </r>
  <r>
    <x v="0"/>
    <x v="176"/>
    <d v="1899-12-30T11:00:00"/>
    <n v="79"/>
    <s v="juillet"/>
    <n v="11"/>
  </r>
  <r>
    <x v="0"/>
    <x v="176"/>
    <d v="1899-12-30T12:00:00"/>
    <n v="92"/>
    <s v="juillet"/>
    <n v="12"/>
  </r>
  <r>
    <x v="0"/>
    <x v="176"/>
    <d v="1899-12-30T13:00:00"/>
    <n v="86"/>
    <s v="juillet"/>
    <n v="13"/>
  </r>
  <r>
    <x v="0"/>
    <x v="176"/>
    <d v="1899-12-30T14:00:00"/>
    <n v="76"/>
    <s v="juillet"/>
    <n v="14"/>
  </r>
  <r>
    <x v="0"/>
    <x v="176"/>
    <d v="1899-12-30T15:00:00"/>
    <n v="73"/>
    <s v="juillet"/>
    <n v="15"/>
  </r>
  <r>
    <x v="0"/>
    <x v="176"/>
    <d v="1899-12-30T16:00:00"/>
    <n v="73"/>
    <s v="juillet"/>
    <n v="16"/>
  </r>
  <r>
    <x v="0"/>
    <x v="176"/>
    <d v="1899-12-30T17:00:00"/>
    <n v="46"/>
    <s v="juillet"/>
    <n v="17"/>
  </r>
  <r>
    <x v="0"/>
    <x v="176"/>
    <d v="1899-12-30T18:00:00"/>
    <n v="31"/>
    <s v="juillet"/>
    <n v="18"/>
  </r>
  <r>
    <x v="0"/>
    <x v="176"/>
    <d v="1899-12-30T19:00:00"/>
    <n v="27"/>
    <s v="juillet"/>
    <n v="19"/>
  </r>
  <r>
    <x v="0"/>
    <x v="176"/>
    <d v="1899-12-30T20:00:00"/>
    <n v="21"/>
    <s v="juillet"/>
    <n v="20"/>
  </r>
  <r>
    <x v="0"/>
    <x v="176"/>
    <d v="1899-12-30T21:00:00"/>
    <n v="17"/>
    <s v="juillet"/>
    <n v="21"/>
  </r>
  <r>
    <x v="0"/>
    <x v="176"/>
    <d v="1899-12-30T22:00:00"/>
    <n v="11"/>
    <s v="juillet"/>
    <n v="22"/>
  </r>
  <r>
    <x v="0"/>
    <x v="176"/>
    <d v="1899-12-30T23:00:00"/>
    <n v="4"/>
    <s v="juillet"/>
    <n v="23"/>
  </r>
  <r>
    <x v="0"/>
    <x v="177"/>
    <d v="1899-12-30T00:00:00"/>
    <n v="4"/>
    <s v="juillet"/>
    <n v="24"/>
  </r>
  <r>
    <x v="0"/>
    <x v="177"/>
    <d v="1899-12-30T01:00:00"/>
    <n v="2"/>
    <s v="juillet"/>
    <n v="1"/>
  </r>
  <r>
    <x v="0"/>
    <x v="177"/>
    <d v="1899-12-30T02:00:00"/>
    <n v="1"/>
    <s v="juillet"/>
    <n v="2"/>
  </r>
  <r>
    <x v="0"/>
    <x v="177"/>
    <d v="1899-12-30T03:00:00"/>
    <n v="2"/>
    <s v="juillet"/>
    <n v="3"/>
  </r>
  <r>
    <x v="0"/>
    <x v="177"/>
    <d v="1899-12-30T04:00:00"/>
    <n v="0"/>
    <s v="juillet"/>
    <n v="4"/>
  </r>
  <r>
    <x v="0"/>
    <x v="177"/>
    <d v="1899-12-30T05:00:00"/>
    <n v="2"/>
    <s v="juillet"/>
    <e v="#N/A"/>
  </r>
  <r>
    <x v="0"/>
    <x v="177"/>
    <d v="1899-12-30T06:00:00"/>
    <n v="9"/>
    <s v="juillet"/>
    <n v="6"/>
  </r>
  <r>
    <x v="0"/>
    <x v="177"/>
    <d v="1899-12-30T07:00:00"/>
    <n v="24"/>
    <s v="juillet"/>
    <n v="7"/>
  </r>
  <r>
    <x v="0"/>
    <x v="177"/>
    <d v="1899-12-30T08:00:00"/>
    <n v="54"/>
    <s v="juillet"/>
    <n v="8"/>
  </r>
  <r>
    <x v="0"/>
    <x v="177"/>
    <d v="1899-12-30T09:00:00"/>
    <n v="69"/>
    <s v="juillet"/>
    <n v="9"/>
  </r>
  <r>
    <x v="0"/>
    <x v="177"/>
    <d v="1899-12-30T10:00:00"/>
    <n v="74"/>
    <s v="juillet"/>
    <n v="10"/>
  </r>
  <r>
    <x v="0"/>
    <x v="177"/>
    <d v="1899-12-30T11:00:00"/>
    <n v="65"/>
    <s v="juillet"/>
    <n v="11"/>
  </r>
  <r>
    <x v="0"/>
    <x v="177"/>
    <d v="1899-12-30T12:00:00"/>
    <n v="71"/>
    <s v="juillet"/>
    <n v="12"/>
  </r>
  <r>
    <x v="0"/>
    <x v="177"/>
    <d v="1899-12-30T13:00:00"/>
    <n v="68"/>
    <s v="juillet"/>
    <n v="13"/>
  </r>
  <r>
    <x v="0"/>
    <x v="177"/>
    <d v="1899-12-30T14:00:00"/>
    <n v="64"/>
    <s v="juillet"/>
    <n v="14"/>
  </r>
  <r>
    <x v="0"/>
    <x v="177"/>
    <d v="1899-12-30T15:00:00"/>
    <n v="63"/>
    <s v="juillet"/>
    <n v="15"/>
  </r>
  <r>
    <x v="0"/>
    <x v="177"/>
    <d v="1899-12-30T16:00:00"/>
    <n v="54"/>
    <s v="juillet"/>
    <n v="16"/>
  </r>
  <r>
    <x v="0"/>
    <x v="177"/>
    <d v="1899-12-30T17:00:00"/>
    <n v="45"/>
    <s v="juillet"/>
    <n v="17"/>
  </r>
  <r>
    <x v="0"/>
    <x v="177"/>
    <d v="1899-12-30T18:00:00"/>
    <n v="37"/>
    <s v="juillet"/>
    <n v="18"/>
  </r>
  <r>
    <x v="0"/>
    <x v="177"/>
    <d v="1899-12-30T19:00:00"/>
    <n v="21"/>
    <s v="juillet"/>
    <n v="19"/>
  </r>
  <r>
    <x v="0"/>
    <x v="177"/>
    <d v="1899-12-30T20:00:00"/>
    <n v="19"/>
    <s v="juillet"/>
    <n v="20"/>
  </r>
  <r>
    <x v="0"/>
    <x v="177"/>
    <d v="1899-12-30T21:00:00"/>
    <n v="10"/>
    <s v="juillet"/>
    <n v="21"/>
  </r>
  <r>
    <x v="0"/>
    <x v="177"/>
    <d v="1899-12-30T22:00:00"/>
    <n v="12"/>
    <s v="juillet"/>
    <n v="22"/>
  </r>
  <r>
    <x v="0"/>
    <x v="177"/>
    <d v="1899-12-30T23:00:00"/>
    <n v="3"/>
    <s v="juillet"/>
    <n v="23"/>
  </r>
  <r>
    <x v="0"/>
    <x v="178"/>
    <d v="1899-12-30T00:00:00"/>
    <n v="2"/>
    <s v="juillet"/>
    <n v="24"/>
  </r>
  <r>
    <x v="0"/>
    <x v="178"/>
    <d v="1899-12-30T01:00:00"/>
    <n v="4"/>
    <s v="juillet"/>
    <n v="1"/>
  </r>
  <r>
    <x v="0"/>
    <x v="178"/>
    <d v="1899-12-30T02:00:00"/>
    <n v="3"/>
    <s v="juillet"/>
    <n v="2"/>
  </r>
  <r>
    <x v="0"/>
    <x v="178"/>
    <d v="1899-12-30T03:00:00"/>
    <n v="0"/>
    <s v="juillet"/>
    <n v="3"/>
  </r>
  <r>
    <x v="0"/>
    <x v="178"/>
    <d v="1899-12-30T04:00:00"/>
    <n v="1"/>
    <s v="juillet"/>
    <n v="4"/>
  </r>
  <r>
    <x v="0"/>
    <x v="178"/>
    <d v="1899-12-30T05:00:00"/>
    <n v="0"/>
    <s v="juillet"/>
    <e v="#N/A"/>
  </r>
  <r>
    <x v="0"/>
    <x v="178"/>
    <d v="1899-12-30T06:00:00"/>
    <n v="7"/>
    <s v="juillet"/>
    <n v="6"/>
  </r>
  <r>
    <x v="0"/>
    <x v="178"/>
    <d v="1899-12-30T07:00:00"/>
    <n v="18"/>
    <s v="juillet"/>
    <n v="7"/>
  </r>
  <r>
    <x v="0"/>
    <x v="178"/>
    <d v="1899-12-30T08:00:00"/>
    <n v="51"/>
    <s v="juillet"/>
    <n v="8"/>
  </r>
  <r>
    <x v="0"/>
    <x v="178"/>
    <d v="1899-12-30T09:00:00"/>
    <n v="66"/>
    <s v="juillet"/>
    <n v="9"/>
  </r>
  <r>
    <x v="0"/>
    <x v="178"/>
    <d v="1899-12-30T10:00:00"/>
    <n v="60"/>
    <s v="juillet"/>
    <n v="10"/>
  </r>
  <r>
    <x v="0"/>
    <x v="178"/>
    <d v="1899-12-30T11:00:00"/>
    <n v="66"/>
    <s v="juillet"/>
    <n v="11"/>
  </r>
  <r>
    <x v="0"/>
    <x v="178"/>
    <d v="1899-12-30T12:00:00"/>
    <n v="54"/>
    <s v="juillet"/>
    <n v="12"/>
  </r>
  <r>
    <x v="0"/>
    <x v="178"/>
    <d v="1899-12-30T13:00:00"/>
    <n v="63"/>
    <s v="juillet"/>
    <n v="13"/>
  </r>
  <r>
    <x v="0"/>
    <x v="178"/>
    <d v="1899-12-30T14:00:00"/>
    <n v="66"/>
    <s v="juillet"/>
    <n v="14"/>
  </r>
  <r>
    <x v="0"/>
    <x v="178"/>
    <d v="1899-12-30T15:00:00"/>
    <n v="65"/>
    <s v="juillet"/>
    <n v="15"/>
  </r>
  <r>
    <x v="0"/>
    <x v="178"/>
    <d v="1899-12-30T16:00:00"/>
    <n v="58"/>
    <s v="juillet"/>
    <n v="16"/>
  </r>
  <r>
    <x v="0"/>
    <x v="178"/>
    <d v="1899-12-30T17:00:00"/>
    <n v="49"/>
    <s v="juillet"/>
    <n v="17"/>
  </r>
  <r>
    <x v="0"/>
    <x v="178"/>
    <d v="1899-12-30T18:00:00"/>
    <n v="29"/>
    <s v="juillet"/>
    <n v="18"/>
  </r>
  <r>
    <x v="0"/>
    <x v="178"/>
    <d v="1899-12-30T19:00:00"/>
    <n v="24"/>
    <s v="juillet"/>
    <n v="19"/>
  </r>
  <r>
    <x v="0"/>
    <x v="178"/>
    <d v="1899-12-30T20:00:00"/>
    <n v="17"/>
    <s v="juillet"/>
    <n v="20"/>
  </r>
  <r>
    <x v="0"/>
    <x v="178"/>
    <d v="1899-12-30T21:00:00"/>
    <n v="15"/>
    <s v="juillet"/>
    <n v="21"/>
  </r>
  <r>
    <x v="0"/>
    <x v="178"/>
    <d v="1899-12-30T22:00:00"/>
    <n v="8"/>
    <s v="juillet"/>
    <n v="22"/>
  </r>
  <r>
    <x v="0"/>
    <x v="178"/>
    <d v="1899-12-30T23:00:00"/>
    <n v="5"/>
    <s v="juillet"/>
    <n v="23"/>
  </r>
  <r>
    <x v="0"/>
    <x v="179"/>
    <d v="1899-12-30T00:00:00"/>
    <n v="5"/>
    <s v="juillet"/>
    <n v="24"/>
  </r>
  <r>
    <x v="0"/>
    <x v="179"/>
    <d v="1899-12-30T01:00:00"/>
    <n v="0"/>
    <s v="juillet"/>
    <n v="1"/>
  </r>
  <r>
    <x v="0"/>
    <x v="179"/>
    <d v="1899-12-30T02:00:00"/>
    <n v="1"/>
    <s v="juillet"/>
    <n v="2"/>
  </r>
  <r>
    <x v="0"/>
    <x v="179"/>
    <d v="1899-12-30T03:00:00"/>
    <n v="0"/>
    <s v="juillet"/>
    <n v="3"/>
  </r>
  <r>
    <x v="0"/>
    <x v="179"/>
    <d v="1899-12-30T04:00:00"/>
    <n v="2"/>
    <s v="juillet"/>
    <n v="4"/>
  </r>
  <r>
    <x v="0"/>
    <x v="179"/>
    <d v="1899-12-30T05:00:00"/>
    <n v="0"/>
    <s v="juillet"/>
    <e v="#N/A"/>
  </r>
  <r>
    <x v="0"/>
    <x v="179"/>
    <d v="1899-12-30T06:00:00"/>
    <n v="4"/>
    <s v="juillet"/>
    <n v="6"/>
  </r>
  <r>
    <x v="0"/>
    <x v="179"/>
    <d v="1899-12-30T07:00:00"/>
    <n v="19"/>
    <s v="juillet"/>
    <n v="7"/>
  </r>
  <r>
    <x v="0"/>
    <x v="179"/>
    <d v="1899-12-30T08:00:00"/>
    <n v="50"/>
    <s v="juillet"/>
    <n v="8"/>
  </r>
  <r>
    <x v="0"/>
    <x v="179"/>
    <d v="1899-12-30T09:00:00"/>
    <n v="59"/>
    <s v="juillet"/>
    <n v="9"/>
  </r>
  <r>
    <x v="0"/>
    <x v="179"/>
    <d v="1899-12-30T10:00:00"/>
    <n v="65"/>
    <s v="juillet"/>
    <n v="10"/>
  </r>
  <r>
    <x v="0"/>
    <x v="179"/>
    <d v="1899-12-30T11:00:00"/>
    <n v="59"/>
    <s v="juillet"/>
    <n v="11"/>
  </r>
  <r>
    <x v="0"/>
    <x v="179"/>
    <d v="1899-12-30T12:00:00"/>
    <n v="55"/>
    <s v="juillet"/>
    <n v="12"/>
  </r>
  <r>
    <x v="0"/>
    <x v="179"/>
    <d v="1899-12-30T13:00:00"/>
    <n v="53"/>
    <s v="juillet"/>
    <n v="13"/>
  </r>
  <r>
    <x v="0"/>
    <x v="179"/>
    <d v="1899-12-30T14:00:00"/>
    <n v="53"/>
    <s v="juillet"/>
    <n v="14"/>
  </r>
  <r>
    <x v="0"/>
    <x v="179"/>
    <d v="1899-12-30T15:00:00"/>
    <n v="67"/>
    <s v="juillet"/>
    <n v="15"/>
  </r>
  <r>
    <x v="0"/>
    <x v="179"/>
    <d v="1899-12-30T16:00:00"/>
    <n v="54"/>
    <s v="juillet"/>
    <n v="16"/>
  </r>
  <r>
    <x v="0"/>
    <x v="179"/>
    <d v="1899-12-30T17:00:00"/>
    <n v="41"/>
    <s v="juillet"/>
    <n v="17"/>
  </r>
  <r>
    <x v="0"/>
    <x v="179"/>
    <d v="1899-12-30T18:00:00"/>
    <n v="41"/>
    <s v="juillet"/>
    <n v="18"/>
  </r>
  <r>
    <x v="0"/>
    <x v="179"/>
    <d v="1899-12-30T19:00:00"/>
    <n v="39"/>
    <s v="juillet"/>
    <n v="19"/>
  </r>
  <r>
    <x v="0"/>
    <x v="179"/>
    <d v="1899-12-30T20:00:00"/>
    <n v="26"/>
    <s v="juillet"/>
    <n v="20"/>
  </r>
  <r>
    <x v="0"/>
    <x v="179"/>
    <d v="1899-12-30T21:00:00"/>
    <n v="17"/>
    <s v="juillet"/>
    <n v="21"/>
  </r>
  <r>
    <x v="0"/>
    <x v="179"/>
    <d v="1899-12-30T22:00:00"/>
    <n v="13"/>
    <s v="juillet"/>
    <n v="22"/>
  </r>
  <r>
    <x v="0"/>
    <x v="179"/>
    <d v="1899-12-30T23:00:00"/>
    <n v="7"/>
    <s v="juillet"/>
    <n v="23"/>
  </r>
  <r>
    <x v="0"/>
    <x v="180"/>
    <d v="1899-12-30T00:00:00"/>
    <n v="1"/>
    <s v="juillet"/>
    <n v="24"/>
  </r>
  <r>
    <x v="0"/>
    <x v="180"/>
    <d v="1899-12-30T01:00:00"/>
    <n v="7"/>
    <s v="juillet"/>
    <n v="1"/>
  </r>
  <r>
    <x v="0"/>
    <x v="180"/>
    <d v="1899-12-30T02:00:00"/>
    <n v="0"/>
    <s v="juillet"/>
    <n v="2"/>
  </r>
  <r>
    <x v="0"/>
    <x v="180"/>
    <d v="1899-12-30T03:00:00"/>
    <n v="1"/>
    <s v="juillet"/>
    <n v="3"/>
  </r>
  <r>
    <x v="0"/>
    <x v="180"/>
    <d v="1899-12-30T04:00:00"/>
    <n v="1"/>
    <s v="juillet"/>
    <n v="4"/>
  </r>
  <r>
    <x v="0"/>
    <x v="180"/>
    <d v="1899-12-30T05:00:00"/>
    <n v="0"/>
    <s v="juillet"/>
    <e v="#N/A"/>
  </r>
  <r>
    <x v="0"/>
    <x v="180"/>
    <d v="1899-12-30T06:00:00"/>
    <n v="2"/>
    <s v="juillet"/>
    <n v="6"/>
  </r>
  <r>
    <x v="0"/>
    <x v="180"/>
    <d v="1899-12-30T07:00:00"/>
    <n v="5"/>
    <s v="juillet"/>
    <n v="7"/>
  </r>
  <r>
    <x v="0"/>
    <x v="180"/>
    <d v="1899-12-30T08:00:00"/>
    <n v="15"/>
    <s v="juillet"/>
    <n v="8"/>
  </r>
  <r>
    <x v="0"/>
    <x v="180"/>
    <d v="1899-12-30T09:00:00"/>
    <n v="43"/>
    <s v="juillet"/>
    <n v="9"/>
  </r>
  <r>
    <x v="0"/>
    <x v="180"/>
    <d v="1899-12-30T10:00:00"/>
    <n v="66"/>
    <s v="juillet"/>
    <n v="10"/>
  </r>
  <r>
    <x v="0"/>
    <x v="180"/>
    <d v="1899-12-30T11:00:00"/>
    <n v="74"/>
    <s v="juillet"/>
    <n v="11"/>
  </r>
  <r>
    <x v="0"/>
    <x v="180"/>
    <d v="1899-12-30T12:00:00"/>
    <n v="71"/>
    <s v="juillet"/>
    <n v="12"/>
  </r>
  <r>
    <x v="0"/>
    <x v="180"/>
    <d v="1899-12-30T13:00:00"/>
    <n v="65"/>
    <s v="juillet"/>
    <n v="13"/>
  </r>
  <r>
    <x v="0"/>
    <x v="180"/>
    <d v="1899-12-30T14:00:00"/>
    <n v="79"/>
    <s v="juillet"/>
    <n v="14"/>
  </r>
  <r>
    <x v="0"/>
    <x v="180"/>
    <d v="1899-12-30T15:00:00"/>
    <n v="71"/>
    <s v="juillet"/>
    <n v="15"/>
  </r>
  <r>
    <x v="0"/>
    <x v="180"/>
    <d v="1899-12-30T16:00:00"/>
    <n v="76"/>
    <s v="juillet"/>
    <n v="16"/>
  </r>
  <r>
    <x v="0"/>
    <x v="180"/>
    <d v="1899-12-30T17:00:00"/>
    <n v="62"/>
    <s v="juillet"/>
    <n v="17"/>
  </r>
  <r>
    <x v="0"/>
    <x v="180"/>
    <d v="1899-12-30T18:00:00"/>
    <n v="52"/>
    <s v="juillet"/>
    <n v="18"/>
  </r>
  <r>
    <x v="0"/>
    <x v="180"/>
    <d v="1899-12-30T19:00:00"/>
    <n v="33"/>
    <s v="juillet"/>
    <n v="19"/>
  </r>
  <r>
    <x v="0"/>
    <x v="180"/>
    <d v="1899-12-30T20:00:00"/>
    <n v="27"/>
    <s v="juillet"/>
    <n v="20"/>
  </r>
  <r>
    <x v="0"/>
    <x v="180"/>
    <d v="1899-12-30T21:00:00"/>
    <n v="23"/>
    <s v="juillet"/>
    <n v="21"/>
  </r>
  <r>
    <x v="0"/>
    <x v="180"/>
    <d v="1899-12-30T22:00:00"/>
    <n v="16"/>
    <s v="juillet"/>
    <n v="22"/>
  </r>
  <r>
    <x v="0"/>
    <x v="180"/>
    <d v="1899-12-30T23:00:00"/>
    <n v="12"/>
    <s v="juillet"/>
    <n v="23"/>
  </r>
  <r>
    <x v="1"/>
    <x v="150"/>
    <d v="1899-12-30T00:00:00"/>
    <n v="2"/>
    <s v="juillet"/>
    <n v="24"/>
  </r>
  <r>
    <x v="1"/>
    <x v="150"/>
    <d v="1899-12-30T01:00:00"/>
    <n v="4"/>
    <s v="juillet"/>
    <n v="1"/>
  </r>
  <r>
    <x v="1"/>
    <x v="150"/>
    <d v="1899-12-30T02:00:00"/>
    <n v="2"/>
    <s v="juillet"/>
    <n v="2"/>
  </r>
  <r>
    <x v="1"/>
    <x v="150"/>
    <d v="1899-12-30T03:00:00"/>
    <n v="0"/>
    <s v="juillet"/>
    <n v="3"/>
  </r>
  <r>
    <x v="1"/>
    <x v="150"/>
    <d v="1899-12-30T04:00:00"/>
    <n v="0"/>
    <s v="juillet"/>
    <n v="4"/>
  </r>
  <r>
    <x v="1"/>
    <x v="150"/>
    <d v="1899-12-30T05:00:00"/>
    <n v="1"/>
    <s v="juillet"/>
    <e v="#N/A"/>
  </r>
  <r>
    <x v="1"/>
    <x v="150"/>
    <d v="1899-12-30T06:00:00"/>
    <n v="0"/>
    <s v="juillet"/>
    <n v="6"/>
  </r>
  <r>
    <x v="1"/>
    <x v="150"/>
    <d v="1899-12-30T07:00:00"/>
    <n v="4"/>
    <s v="juillet"/>
    <n v="7"/>
  </r>
  <r>
    <x v="1"/>
    <x v="150"/>
    <d v="1899-12-30T08:00:00"/>
    <n v="6"/>
    <s v="juillet"/>
    <n v="8"/>
  </r>
  <r>
    <x v="1"/>
    <x v="150"/>
    <d v="1899-12-30T09:00:00"/>
    <n v="12"/>
    <s v="juillet"/>
    <n v="9"/>
  </r>
  <r>
    <x v="1"/>
    <x v="150"/>
    <d v="1899-12-30T10:00:00"/>
    <n v="10"/>
    <s v="juillet"/>
    <n v="10"/>
  </r>
  <r>
    <x v="1"/>
    <x v="150"/>
    <d v="1899-12-30T11:00:00"/>
    <n v="12"/>
    <s v="juillet"/>
    <n v="11"/>
  </r>
  <r>
    <x v="1"/>
    <x v="150"/>
    <d v="1899-12-30T12:00:00"/>
    <n v="16"/>
    <s v="juillet"/>
    <n v="12"/>
  </r>
  <r>
    <x v="1"/>
    <x v="150"/>
    <d v="1899-12-30T13:00:00"/>
    <n v="12"/>
    <s v="juillet"/>
    <n v="13"/>
  </r>
  <r>
    <x v="1"/>
    <x v="150"/>
    <d v="1899-12-30T14:00:00"/>
    <n v="10"/>
    <s v="juillet"/>
    <n v="14"/>
  </r>
  <r>
    <x v="1"/>
    <x v="150"/>
    <d v="1899-12-30T15:00:00"/>
    <n v="13"/>
    <s v="juillet"/>
    <n v="15"/>
  </r>
  <r>
    <x v="1"/>
    <x v="150"/>
    <d v="1899-12-30T16:00:00"/>
    <n v="13"/>
    <s v="juillet"/>
    <n v="16"/>
  </r>
  <r>
    <x v="1"/>
    <x v="150"/>
    <d v="1899-12-30T17:00:00"/>
    <n v="28"/>
    <s v="juillet"/>
    <n v="17"/>
  </r>
  <r>
    <x v="1"/>
    <x v="150"/>
    <d v="1899-12-30T18:00:00"/>
    <n v="9"/>
    <s v="juillet"/>
    <n v="18"/>
  </r>
  <r>
    <x v="1"/>
    <x v="150"/>
    <d v="1899-12-30T19:00:00"/>
    <n v="6"/>
    <s v="juillet"/>
    <n v="19"/>
  </r>
  <r>
    <x v="1"/>
    <x v="150"/>
    <d v="1899-12-30T20:00:00"/>
    <n v="4"/>
    <s v="juillet"/>
    <n v="20"/>
  </r>
  <r>
    <x v="1"/>
    <x v="150"/>
    <d v="1899-12-30T21:00:00"/>
    <n v="4"/>
    <s v="juillet"/>
    <n v="21"/>
  </r>
  <r>
    <x v="1"/>
    <x v="150"/>
    <d v="1899-12-30T22:00:00"/>
    <n v="0"/>
    <s v="juillet"/>
    <n v="22"/>
  </r>
  <r>
    <x v="1"/>
    <x v="150"/>
    <d v="1899-12-30T23:00:00"/>
    <n v="0"/>
    <s v="juillet"/>
    <n v="23"/>
  </r>
  <r>
    <x v="1"/>
    <x v="151"/>
    <d v="1899-12-30T00:00:00"/>
    <n v="0"/>
    <s v="juillet"/>
    <n v="24"/>
  </r>
  <r>
    <x v="1"/>
    <x v="151"/>
    <d v="1899-12-30T01:00:00"/>
    <n v="0"/>
    <s v="juillet"/>
    <n v="1"/>
  </r>
  <r>
    <x v="1"/>
    <x v="151"/>
    <d v="1899-12-30T02:00:00"/>
    <n v="0"/>
    <s v="juillet"/>
    <n v="2"/>
  </r>
  <r>
    <x v="1"/>
    <x v="151"/>
    <d v="1899-12-30T03:00:00"/>
    <n v="0"/>
    <s v="juillet"/>
    <n v="3"/>
  </r>
  <r>
    <x v="1"/>
    <x v="151"/>
    <d v="1899-12-30T04:00:00"/>
    <n v="0"/>
    <s v="juillet"/>
    <n v="4"/>
  </r>
  <r>
    <x v="1"/>
    <x v="151"/>
    <d v="1899-12-30T05:00:00"/>
    <n v="0"/>
    <s v="juillet"/>
    <e v="#N/A"/>
  </r>
  <r>
    <x v="1"/>
    <x v="151"/>
    <d v="1899-12-30T06:00:00"/>
    <n v="1"/>
    <s v="juillet"/>
    <n v="6"/>
  </r>
  <r>
    <x v="1"/>
    <x v="151"/>
    <d v="1899-12-30T07:00:00"/>
    <n v="3"/>
    <s v="juillet"/>
    <n v="7"/>
  </r>
  <r>
    <x v="1"/>
    <x v="151"/>
    <d v="1899-12-30T08:00:00"/>
    <n v="8"/>
    <s v="juillet"/>
    <n v="8"/>
  </r>
  <r>
    <x v="1"/>
    <x v="151"/>
    <d v="1899-12-30T09:00:00"/>
    <n v="17"/>
    <s v="juillet"/>
    <n v="9"/>
  </r>
  <r>
    <x v="1"/>
    <x v="151"/>
    <d v="1899-12-30T10:00:00"/>
    <n v="16"/>
    <s v="juillet"/>
    <n v="10"/>
  </r>
  <r>
    <x v="1"/>
    <x v="151"/>
    <d v="1899-12-30T11:00:00"/>
    <n v="12"/>
    <s v="juillet"/>
    <n v="11"/>
  </r>
  <r>
    <x v="1"/>
    <x v="151"/>
    <d v="1899-12-30T12:00:00"/>
    <n v="9"/>
    <s v="juillet"/>
    <n v="12"/>
  </r>
  <r>
    <x v="1"/>
    <x v="151"/>
    <d v="1899-12-30T13:00:00"/>
    <n v="4"/>
    <s v="juillet"/>
    <n v="13"/>
  </r>
  <r>
    <x v="1"/>
    <x v="151"/>
    <d v="1899-12-30T14:00:00"/>
    <n v="15"/>
    <s v="juillet"/>
    <n v="14"/>
  </r>
  <r>
    <x v="1"/>
    <x v="151"/>
    <d v="1899-12-30T15:00:00"/>
    <n v="22"/>
    <s v="juillet"/>
    <n v="15"/>
  </r>
  <r>
    <x v="1"/>
    <x v="151"/>
    <d v="1899-12-30T16:00:00"/>
    <n v="11"/>
    <s v="juillet"/>
    <n v="16"/>
  </r>
  <r>
    <x v="1"/>
    <x v="151"/>
    <d v="1899-12-30T17:00:00"/>
    <n v="8"/>
    <s v="juillet"/>
    <n v="17"/>
  </r>
  <r>
    <x v="1"/>
    <x v="151"/>
    <d v="1899-12-30T18:00:00"/>
    <n v="13"/>
    <s v="juillet"/>
    <n v="18"/>
  </r>
  <r>
    <x v="1"/>
    <x v="151"/>
    <d v="1899-12-30T19:00:00"/>
    <n v="8"/>
    <s v="juillet"/>
    <n v="19"/>
  </r>
  <r>
    <x v="1"/>
    <x v="151"/>
    <d v="1899-12-30T20:00:00"/>
    <n v="2"/>
    <s v="juillet"/>
    <n v="20"/>
  </r>
  <r>
    <x v="1"/>
    <x v="151"/>
    <d v="1899-12-30T21:00:00"/>
    <n v="6"/>
    <s v="juillet"/>
    <n v="21"/>
  </r>
  <r>
    <x v="1"/>
    <x v="151"/>
    <d v="1899-12-30T22:00:00"/>
    <n v="2"/>
    <s v="juillet"/>
    <n v="22"/>
  </r>
  <r>
    <x v="1"/>
    <x v="151"/>
    <d v="1899-12-30T23:00:00"/>
    <n v="2"/>
    <s v="juillet"/>
    <n v="23"/>
  </r>
  <r>
    <x v="1"/>
    <x v="152"/>
    <d v="1899-12-30T00:00:00"/>
    <n v="1"/>
    <s v="juillet"/>
    <n v="24"/>
  </r>
  <r>
    <x v="1"/>
    <x v="152"/>
    <d v="1899-12-30T01:00:00"/>
    <n v="1"/>
    <s v="juillet"/>
    <n v="1"/>
  </r>
  <r>
    <x v="1"/>
    <x v="152"/>
    <d v="1899-12-30T02:00:00"/>
    <n v="0"/>
    <s v="juillet"/>
    <n v="2"/>
  </r>
  <r>
    <x v="1"/>
    <x v="152"/>
    <d v="1899-12-30T03:00:00"/>
    <n v="1"/>
    <s v="juillet"/>
    <n v="3"/>
  </r>
  <r>
    <x v="1"/>
    <x v="152"/>
    <d v="1899-12-30T04:00:00"/>
    <n v="0"/>
    <s v="juillet"/>
    <n v="4"/>
  </r>
  <r>
    <x v="1"/>
    <x v="152"/>
    <d v="1899-12-30T05:00:00"/>
    <n v="1"/>
    <s v="juillet"/>
    <e v="#N/A"/>
  </r>
  <r>
    <x v="1"/>
    <x v="152"/>
    <d v="1899-12-30T06:00:00"/>
    <n v="4"/>
    <s v="juillet"/>
    <n v="6"/>
  </r>
  <r>
    <x v="1"/>
    <x v="152"/>
    <d v="1899-12-30T07:00:00"/>
    <n v="4"/>
    <s v="juillet"/>
    <n v="7"/>
  </r>
  <r>
    <x v="1"/>
    <x v="152"/>
    <d v="1899-12-30T08:00:00"/>
    <n v="8"/>
    <s v="juillet"/>
    <n v="8"/>
  </r>
  <r>
    <x v="1"/>
    <x v="152"/>
    <d v="1899-12-30T09:00:00"/>
    <n v="10"/>
    <s v="juillet"/>
    <n v="9"/>
  </r>
  <r>
    <x v="1"/>
    <x v="152"/>
    <d v="1899-12-30T10:00:00"/>
    <n v="19"/>
    <s v="juillet"/>
    <n v="10"/>
  </r>
  <r>
    <x v="1"/>
    <x v="152"/>
    <d v="1899-12-30T11:00:00"/>
    <n v="19"/>
    <s v="juillet"/>
    <n v="11"/>
  </r>
  <r>
    <x v="1"/>
    <x v="152"/>
    <d v="1899-12-30T12:00:00"/>
    <n v="13"/>
    <s v="juillet"/>
    <n v="12"/>
  </r>
  <r>
    <x v="1"/>
    <x v="152"/>
    <d v="1899-12-30T13:00:00"/>
    <n v="12"/>
    <s v="juillet"/>
    <n v="13"/>
  </r>
  <r>
    <x v="1"/>
    <x v="152"/>
    <d v="1899-12-30T14:00:00"/>
    <n v="9"/>
    <s v="juillet"/>
    <n v="14"/>
  </r>
  <r>
    <x v="1"/>
    <x v="152"/>
    <d v="1899-12-30T15:00:00"/>
    <n v="11"/>
    <s v="juillet"/>
    <n v="15"/>
  </r>
  <r>
    <x v="1"/>
    <x v="152"/>
    <d v="1899-12-30T16:00:00"/>
    <n v="9"/>
    <s v="juillet"/>
    <n v="16"/>
  </r>
  <r>
    <x v="1"/>
    <x v="152"/>
    <d v="1899-12-30T17:00:00"/>
    <n v="10"/>
    <s v="juillet"/>
    <n v="17"/>
  </r>
  <r>
    <x v="1"/>
    <x v="152"/>
    <d v="1899-12-30T18:00:00"/>
    <n v="4"/>
    <s v="juillet"/>
    <n v="18"/>
  </r>
  <r>
    <x v="1"/>
    <x v="152"/>
    <d v="1899-12-30T19:00:00"/>
    <n v="9"/>
    <s v="juillet"/>
    <n v="19"/>
  </r>
  <r>
    <x v="1"/>
    <x v="152"/>
    <d v="1899-12-30T20:00:00"/>
    <n v="2"/>
    <s v="juillet"/>
    <n v="20"/>
  </r>
  <r>
    <x v="1"/>
    <x v="152"/>
    <d v="1899-12-30T21:00:00"/>
    <n v="1"/>
    <s v="juillet"/>
    <n v="21"/>
  </r>
  <r>
    <x v="1"/>
    <x v="152"/>
    <d v="1899-12-30T22:00:00"/>
    <n v="1"/>
    <s v="juillet"/>
    <n v="22"/>
  </r>
  <r>
    <x v="1"/>
    <x v="152"/>
    <d v="1899-12-30T23:00:00"/>
    <n v="0"/>
    <s v="juillet"/>
    <n v="23"/>
  </r>
  <r>
    <x v="1"/>
    <x v="153"/>
    <d v="1899-12-30T00:00:00"/>
    <n v="6"/>
    <s v="juillet"/>
    <n v="24"/>
  </r>
  <r>
    <x v="1"/>
    <x v="153"/>
    <d v="1899-12-30T01:00:00"/>
    <n v="0"/>
    <s v="juillet"/>
    <n v="1"/>
  </r>
  <r>
    <x v="1"/>
    <x v="153"/>
    <d v="1899-12-30T02:00:00"/>
    <n v="0"/>
    <s v="juillet"/>
    <n v="2"/>
  </r>
  <r>
    <x v="1"/>
    <x v="153"/>
    <d v="1899-12-30T03:00:00"/>
    <n v="0"/>
    <s v="juillet"/>
    <n v="3"/>
  </r>
  <r>
    <x v="1"/>
    <x v="153"/>
    <d v="1899-12-30T04:00:00"/>
    <n v="0"/>
    <s v="juillet"/>
    <n v="4"/>
  </r>
  <r>
    <x v="1"/>
    <x v="153"/>
    <d v="1899-12-30T05:00:00"/>
    <n v="1"/>
    <s v="juillet"/>
    <e v="#N/A"/>
  </r>
  <r>
    <x v="1"/>
    <x v="153"/>
    <d v="1899-12-30T06:00:00"/>
    <n v="0"/>
    <s v="juillet"/>
    <n v="6"/>
  </r>
  <r>
    <x v="1"/>
    <x v="153"/>
    <d v="1899-12-30T07:00:00"/>
    <n v="3"/>
    <s v="juillet"/>
    <n v="7"/>
  </r>
  <r>
    <x v="1"/>
    <x v="153"/>
    <d v="1899-12-30T08:00:00"/>
    <n v="6"/>
    <s v="juillet"/>
    <n v="8"/>
  </r>
  <r>
    <x v="1"/>
    <x v="153"/>
    <d v="1899-12-30T09:00:00"/>
    <n v="4"/>
    <s v="juillet"/>
    <n v="9"/>
  </r>
  <r>
    <x v="1"/>
    <x v="153"/>
    <d v="1899-12-30T10:00:00"/>
    <n v="6"/>
    <s v="juillet"/>
    <n v="10"/>
  </r>
  <r>
    <x v="1"/>
    <x v="153"/>
    <d v="1899-12-30T11:00:00"/>
    <n v="6"/>
    <s v="juillet"/>
    <n v="11"/>
  </r>
  <r>
    <x v="1"/>
    <x v="153"/>
    <d v="1899-12-30T12:00:00"/>
    <n v="7"/>
    <s v="juillet"/>
    <n v="12"/>
  </r>
  <r>
    <x v="1"/>
    <x v="153"/>
    <d v="1899-12-30T13:00:00"/>
    <n v="6"/>
    <s v="juillet"/>
    <n v="13"/>
  </r>
  <r>
    <x v="1"/>
    <x v="153"/>
    <d v="1899-12-30T14:00:00"/>
    <n v="6"/>
    <s v="juillet"/>
    <n v="14"/>
  </r>
  <r>
    <x v="1"/>
    <x v="153"/>
    <d v="1899-12-30T15:00:00"/>
    <n v="12"/>
    <s v="juillet"/>
    <n v="15"/>
  </r>
  <r>
    <x v="1"/>
    <x v="153"/>
    <d v="1899-12-30T16:00:00"/>
    <n v="12"/>
    <s v="juillet"/>
    <n v="16"/>
  </r>
  <r>
    <x v="1"/>
    <x v="153"/>
    <d v="1899-12-30T17:00:00"/>
    <n v="3"/>
    <s v="juillet"/>
    <n v="17"/>
  </r>
  <r>
    <x v="1"/>
    <x v="153"/>
    <d v="1899-12-30T18:00:00"/>
    <n v="2"/>
    <s v="juillet"/>
    <n v="18"/>
  </r>
  <r>
    <x v="1"/>
    <x v="153"/>
    <d v="1899-12-30T19:00:00"/>
    <n v="2"/>
    <s v="juillet"/>
    <n v="19"/>
  </r>
  <r>
    <x v="1"/>
    <x v="153"/>
    <d v="1899-12-30T20:00:00"/>
    <n v="4"/>
    <s v="juillet"/>
    <n v="20"/>
  </r>
  <r>
    <x v="1"/>
    <x v="153"/>
    <d v="1899-12-30T21:00:00"/>
    <n v="3"/>
    <s v="juillet"/>
    <n v="21"/>
  </r>
  <r>
    <x v="1"/>
    <x v="153"/>
    <d v="1899-12-30T22:00:00"/>
    <n v="3"/>
    <s v="juillet"/>
    <n v="22"/>
  </r>
  <r>
    <x v="1"/>
    <x v="153"/>
    <d v="1899-12-30T23:00:00"/>
    <n v="10"/>
    <s v="juillet"/>
    <n v="23"/>
  </r>
  <r>
    <x v="1"/>
    <x v="154"/>
    <d v="1899-12-30T00:00:00"/>
    <n v="1"/>
    <s v="juillet"/>
    <n v="24"/>
  </r>
  <r>
    <x v="1"/>
    <x v="154"/>
    <d v="1899-12-30T01:00:00"/>
    <n v="0"/>
    <s v="juillet"/>
    <n v="1"/>
  </r>
  <r>
    <x v="1"/>
    <x v="154"/>
    <d v="1899-12-30T02:00:00"/>
    <n v="0"/>
    <s v="juillet"/>
    <n v="2"/>
  </r>
  <r>
    <x v="1"/>
    <x v="154"/>
    <d v="1899-12-30T03:00:00"/>
    <n v="0"/>
    <s v="juillet"/>
    <n v="3"/>
  </r>
  <r>
    <x v="1"/>
    <x v="154"/>
    <d v="1899-12-30T04:00:00"/>
    <n v="1"/>
    <s v="juillet"/>
    <n v="4"/>
  </r>
  <r>
    <x v="1"/>
    <x v="154"/>
    <d v="1899-12-30T05:00:00"/>
    <n v="6"/>
    <s v="juillet"/>
    <e v="#N/A"/>
  </r>
  <r>
    <x v="1"/>
    <x v="154"/>
    <d v="1899-12-30T06:00:00"/>
    <n v="1"/>
    <s v="juillet"/>
    <n v="6"/>
  </r>
  <r>
    <x v="1"/>
    <x v="154"/>
    <d v="1899-12-30T07:00:00"/>
    <n v="2"/>
    <s v="juillet"/>
    <n v="7"/>
  </r>
  <r>
    <x v="1"/>
    <x v="154"/>
    <d v="1899-12-30T08:00:00"/>
    <n v="1"/>
    <s v="juillet"/>
    <n v="8"/>
  </r>
  <r>
    <x v="1"/>
    <x v="154"/>
    <d v="1899-12-30T09:00:00"/>
    <n v="2"/>
    <s v="juillet"/>
    <n v="9"/>
  </r>
  <r>
    <x v="1"/>
    <x v="154"/>
    <d v="1899-12-30T10:00:00"/>
    <n v="6"/>
    <s v="juillet"/>
    <n v="10"/>
  </r>
  <r>
    <x v="1"/>
    <x v="154"/>
    <d v="1899-12-30T11:00:00"/>
    <n v="10"/>
    <s v="juillet"/>
    <n v="11"/>
  </r>
  <r>
    <x v="1"/>
    <x v="154"/>
    <d v="1899-12-30T12:00:00"/>
    <n v="9"/>
    <s v="juillet"/>
    <n v="12"/>
  </r>
  <r>
    <x v="1"/>
    <x v="154"/>
    <d v="1899-12-30T13:00:00"/>
    <n v="16"/>
    <s v="juillet"/>
    <n v="13"/>
  </r>
  <r>
    <x v="1"/>
    <x v="154"/>
    <d v="1899-12-30T14:00:00"/>
    <n v="3"/>
    <s v="juillet"/>
    <n v="14"/>
  </r>
  <r>
    <x v="1"/>
    <x v="154"/>
    <d v="1899-12-30T15:00:00"/>
    <n v="13"/>
    <s v="juillet"/>
    <n v="15"/>
  </r>
  <r>
    <x v="1"/>
    <x v="154"/>
    <d v="1899-12-30T16:00:00"/>
    <n v="4"/>
    <s v="juillet"/>
    <n v="16"/>
  </r>
  <r>
    <x v="1"/>
    <x v="154"/>
    <d v="1899-12-30T17:00:00"/>
    <n v="7"/>
    <s v="juillet"/>
    <n v="17"/>
  </r>
  <r>
    <x v="1"/>
    <x v="154"/>
    <d v="1899-12-30T18:00:00"/>
    <n v="4"/>
    <s v="juillet"/>
    <n v="18"/>
  </r>
  <r>
    <x v="1"/>
    <x v="154"/>
    <d v="1899-12-30T19:00:00"/>
    <n v="4"/>
    <s v="juillet"/>
    <n v="19"/>
  </r>
  <r>
    <x v="1"/>
    <x v="154"/>
    <d v="1899-12-30T20:00:00"/>
    <n v="4"/>
    <s v="juillet"/>
    <n v="20"/>
  </r>
  <r>
    <x v="1"/>
    <x v="154"/>
    <d v="1899-12-30T21:00:00"/>
    <n v="4"/>
    <s v="juillet"/>
    <n v="21"/>
  </r>
  <r>
    <x v="1"/>
    <x v="154"/>
    <d v="1899-12-30T22:00:00"/>
    <n v="1"/>
    <s v="juillet"/>
    <n v="22"/>
  </r>
  <r>
    <x v="1"/>
    <x v="154"/>
    <d v="1899-12-30T23:00:00"/>
    <n v="0"/>
    <s v="juillet"/>
    <n v="23"/>
  </r>
  <r>
    <x v="1"/>
    <x v="155"/>
    <d v="1899-12-30T00:00:00"/>
    <n v="1"/>
    <s v="juillet"/>
    <n v="24"/>
  </r>
  <r>
    <x v="1"/>
    <x v="155"/>
    <d v="1899-12-30T01:00:00"/>
    <n v="0"/>
    <s v="juillet"/>
    <n v="1"/>
  </r>
  <r>
    <x v="1"/>
    <x v="155"/>
    <d v="1899-12-30T02:00:00"/>
    <n v="1"/>
    <s v="juillet"/>
    <n v="2"/>
  </r>
  <r>
    <x v="1"/>
    <x v="155"/>
    <d v="1899-12-30T03:00:00"/>
    <n v="0"/>
    <s v="juillet"/>
    <n v="3"/>
  </r>
  <r>
    <x v="1"/>
    <x v="155"/>
    <d v="1899-12-30T04:00:00"/>
    <n v="9"/>
    <s v="juillet"/>
    <n v="4"/>
  </r>
  <r>
    <x v="1"/>
    <x v="155"/>
    <d v="1899-12-30T05:00:00"/>
    <n v="3"/>
    <s v="juillet"/>
    <e v="#N/A"/>
  </r>
  <r>
    <x v="1"/>
    <x v="155"/>
    <d v="1899-12-30T06:00:00"/>
    <n v="8"/>
    <s v="juillet"/>
    <n v="6"/>
  </r>
  <r>
    <x v="1"/>
    <x v="155"/>
    <d v="1899-12-30T07:00:00"/>
    <n v="3"/>
    <s v="juillet"/>
    <n v="7"/>
  </r>
  <r>
    <x v="1"/>
    <x v="155"/>
    <d v="1899-12-30T08:00:00"/>
    <n v="12"/>
    <s v="juillet"/>
    <n v="8"/>
  </r>
  <r>
    <x v="1"/>
    <x v="155"/>
    <d v="1899-12-30T09:00:00"/>
    <n v="13"/>
    <s v="juillet"/>
    <n v="9"/>
  </r>
  <r>
    <x v="1"/>
    <x v="155"/>
    <d v="1899-12-30T10:00:00"/>
    <n v="21"/>
    <s v="juillet"/>
    <n v="10"/>
  </r>
  <r>
    <x v="1"/>
    <x v="155"/>
    <d v="1899-12-30T11:00:00"/>
    <n v="21"/>
    <s v="juillet"/>
    <n v="11"/>
  </r>
  <r>
    <x v="1"/>
    <x v="155"/>
    <d v="1899-12-30T12:00:00"/>
    <n v="14"/>
    <s v="juillet"/>
    <n v="12"/>
  </r>
  <r>
    <x v="1"/>
    <x v="155"/>
    <d v="1899-12-30T13:00:00"/>
    <n v="15"/>
    <s v="juillet"/>
    <n v="13"/>
  </r>
  <r>
    <x v="1"/>
    <x v="155"/>
    <d v="1899-12-30T14:00:00"/>
    <n v="20"/>
    <s v="juillet"/>
    <n v="14"/>
  </r>
  <r>
    <x v="1"/>
    <x v="155"/>
    <d v="1899-12-30T15:00:00"/>
    <n v="20"/>
    <s v="juillet"/>
    <n v="15"/>
  </r>
  <r>
    <x v="1"/>
    <x v="155"/>
    <d v="1899-12-30T16:00:00"/>
    <n v="6"/>
    <s v="juillet"/>
    <n v="16"/>
  </r>
  <r>
    <x v="1"/>
    <x v="155"/>
    <d v="1899-12-30T17:00:00"/>
    <n v="10"/>
    <s v="juillet"/>
    <n v="17"/>
  </r>
  <r>
    <x v="1"/>
    <x v="155"/>
    <d v="1899-12-30T18:00:00"/>
    <n v="6"/>
    <s v="juillet"/>
    <n v="18"/>
  </r>
  <r>
    <x v="1"/>
    <x v="155"/>
    <d v="1899-12-30T19:00:00"/>
    <n v="1"/>
    <s v="juillet"/>
    <n v="19"/>
  </r>
  <r>
    <x v="1"/>
    <x v="155"/>
    <d v="1899-12-30T20:00:00"/>
    <n v="1"/>
    <s v="juillet"/>
    <n v="20"/>
  </r>
  <r>
    <x v="1"/>
    <x v="155"/>
    <d v="1899-12-30T21:00:00"/>
    <n v="0"/>
    <s v="juillet"/>
    <n v="21"/>
  </r>
  <r>
    <x v="1"/>
    <x v="155"/>
    <d v="1899-12-30T22:00:00"/>
    <n v="0"/>
    <s v="juillet"/>
    <n v="22"/>
  </r>
  <r>
    <x v="1"/>
    <x v="155"/>
    <d v="1899-12-30T23:00:00"/>
    <n v="0"/>
    <s v="juillet"/>
    <n v="23"/>
  </r>
  <r>
    <x v="1"/>
    <x v="156"/>
    <d v="1899-12-30T00:00:00"/>
    <n v="0"/>
    <s v="juillet"/>
    <n v="24"/>
  </r>
  <r>
    <x v="1"/>
    <x v="156"/>
    <d v="1899-12-30T01:00:00"/>
    <n v="0"/>
    <s v="juillet"/>
    <n v="1"/>
  </r>
  <r>
    <x v="1"/>
    <x v="156"/>
    <d v="1899-12-30T02:00:00"/>
    <n v="1"/>
    <s v="juillet"/>
    <n v="2"/>
  </r>
  <r>
    <x v="1"/>
    <x v="156"/>
    <d v="1899-12-30T03:00:00"/>
    <n v="1"/>
    <s v="juillet"/>
    <n v="3"/>
  </r>
  <r>
    <x v="1"/>
    <x v="156"/>
    <d v="1899-12-30T04:00:00"/>
    <n v="0"/>
    <s v="juillet"/>
    <n v="4"/>
  </r>
  <r>
    <x v="1"/>
    <x v="156"/>
    <d v="1899-12-30T05:00:00"/>
    <n v="0"/>
    <s v="juillet"/>
    <e v="#N/A"/>
  </r>
  <r>
    <x v="1"/>
    <x v="156"/>
    <d v="1899-12-30T06:00:00"/>
    <n v="1"/>
    <s v="juillet"/>
    <n v="6"/>
  </r>
  <r>
    <x v="1"/>
    <x v="156"/>
    <d v="1899-12-30T07:00:00"/>
    <n v="4"/>
    <s v="juillet"/>
    <n v="7"/>
  </r>
  <r>
    <x v="1"/>
    <x v="156"/>
    <d v="1899-12-30T08:00:00"/>
    <n v="8"/>
    <s v="juillet"/>
    <n v="8"/>
  </r>
  <r>
    <x v="1"/>
    <x v="156"/>
    <d v="1899-12-30T09:00:00"/>
    <n v="17"/>
    <s v="juillet"/>
    <n v="9"/>
  </r>
  <r>
    <x v="1"/>
    <x v="156"/>
    <d v="1899-12-30T10:00:00"/>
    <n v="7"/>
    <s v="juillet"/>
    <n v="10"/>
  </r>
  <r>
    <x v="1"/>
    <x v="156"/>
    <d v="1899-12-30T11:00:00"/>
    <n v="20"/>
    <s v="juillet"/>
    <n v="11"/>
  </r>
  <r>
    <x v="1"/>
    <x v="156"/>
    <d v="1899-12-30T12:00:00"/>
    <n v="16"/>
    <s v="juillet"/>
    <n v="12"/>
  </r>
  <r>
    <x v="1"/>
    <x v="156"/>
    <d v="1899-12-30T13:00:00"/>
    <n v="13"/>
    <s v="juillet"/>
    <n v="13"/>
  </r>
  <r>
    <x v="1"/>
    <x v="156"/>
    <d v="1899-12-30T14:00:00"/>
    <n v="14"/>
    <s v="juillet"/>
    <n v="14"/>
  </r>
  <r>
    <x v="1"/>
    <x v="156"/>
    <d v="1899-12-30T15:00:00"/>
    <n v="12"/>
    <s v="juillet"/>
    <n v="15"/>
  </r>
  <r>
    <x v="1"/>
    <x v="156"/>
    <d v="1899-12-30T16:00:00"/>
    <n v="9"/>
    <s v="juillet"/>
    <n v="16"/>
  </r>
  <r>
    <x v="1"/>
    <x v="156"/>
    <d v="1899-12-30T17:00:00"/>
    <n v="6"/>
    <s v="juillet"/>
    <n v="17"/>
  </r>
  <r>
    <x v="1"/>
    <x v="156"/>
    <d v="1899-12-30T18:00:00"/>
    <n v="3"/>
    <s v="juillet"/>
    <n v="18"/>
  </r>
  <r>
    <x v="1"/>
    <x v="156"/>
    <d v="1899-12-30T19:00:00"/>
    <n v="3"/>
    <s v="juillet"/>
    <n v="19"/>
  </r>
  <r>
    <x v="1"/>
    <x v="156"/>
    <d v="1899-12-30T20:00:00"/>
    <n v="1"/>
    <s v="juillet"/>
    <n v="20"/>
  </r>
  <r>
    <x v="1"/>
    <x v="156"/>
    <d v="1899-12-30T21:00:00"/>
    <n v="1"/>
    <s v="juillet"/>
    <n v="21"/>
  </r>
  <r>
    <x v="1"/>
    <x v="156"/>
    <d v="1899-12-30T22:00:00"/>
    <n v="11"/>
    <s v="juillet"/>
    <n v="22"/>
  </r>
  <r>
    <x v="1"/>
    <x v="156"/>
    <d v="1899-12-30T23:00:00"/>
    <n v="1"/>
    <s v="juillet"/>
    <n v="23"/>
  </r>
  <r>
    <x v="1"/>
    <x v="157"/>
    <d v="1899-12-30T00:00:00"/>
    <n v="1"/>
    <s v="juillet"/>
    <n v="24"/>
  </r>
  <r>
    <x v="1"/>
    <x v="157"/>
    <d v="1899-12-30T01:00:00"/>
    <n v="1"/>
    <s v="juillet"/>
    <n v="1"/>
  </r>
  <r>
    <x v="1"/>
    <x v="157"/>
    <d v="1899-12-30T02:00:00"/>
    <n v="0"/>
    <s v="juillet"/>
    <n v="2"/>
  </r>
  <r>
    <x v="1"/>
    <x v="157"/>
    <d v="1899-12-30T03:00:00"/>
    <n v="0"/>
    <s v="juillet"/>
    <n v="3"/>
  </r>
  <r>
    <x v="1"/>
    <x v="157"/>
    <d v="1899-12-30T04:00:00"/>
    <n v="3"/>
    <s v="juillet"/>
    <n v="4"/>
  </r>
  <r>
    <x v="1"/>
    <x v="157"/>
    <d v="1899-12-30T05:00:00"/>
    <n v="4"/>
    <s v="juillet"/>
    <e v="#N/A"/>
  </r>
  <r>
    <x v="1"/>
    <x v="157"/>
    <d v="1899-12-30T06:00:00"/>
    <n v="0"/>
    <s v="juillet"/>
    <n v="6"/>
  </r>
  <r>
    <x v="1"/>
    <x v="157"/>
    <d v="1899-12-30T07:00:00"/>
    <n v="3"/>
    <s v="juillet"/>
    <n v="7"/>
  </r>
  <r>
    <x v="1"/>
    <x v="157"/>
    <d v="1899-12-30T08:00:00"/>
    <n v="5"/>
    <s v="juillet"/>
    <n v="8"/>
  </r>
  <r>
    <x v="1"/>
    <x v="157"/>
    <d v="1899-12-30T09:00:00"/>
    <n v="13"/>
    <s v="juillet"/>
    <n v="9"/>
  </r>
  <r>
    <x v="1"/>
    <x v="157"/>
    <d v="1899-12-30T10:00:00"/>
    <n v="10"/>
    <s v="juillet"/>
    <n v="10"/>
  </r>
  <r>
    <x v="1"/>
    <x v="157"/>
    <d v="1899-12-30T11:00:00"/>
    <n v="22"/>
    <s v="juillet"/>
    <n v="11"/>
  </r>
  <r>
    <x v="1"/>
    <x v="157"/>
    <d v="1899-12-30T12:00:00"/>
    <n v="9"/>
    <s v="juillet"/>
    <n v="12"/>
  </r>
  <r>
    <x v="1"/>
    <x v="157"/>
    <d v="1899-12-30T13:00:00"/>
    <n v="11"/>
    <s v="juillet"/>
    <n v="13"/>
  </r>
  <r>
    <x v="1"/>
    <x v="157"/>
    <d v="1899-12-30T14:00:00"/>
    <n v="8"/>
    <s v="juillet"/>
    <n v="14"/>
  </r>
  <r>
    <x v="1"/>
    <x v="157"/>
    <d v="1899-12-30T15:00:00"/>
    <n v="10"/>
    <s v="juillet"/>
    <n v="15"/>
  </r>
  <r>
    <x v="1"/>
    <x v="157"/>
    <d v="1899-12-30T16:00:00"/>
    <n v="8"/>
    <s v="juillet"/>
    <n v="16"/>
  </r>
  <r>
    <x v="1"/>
    <x v="157"/>
    <d v="1899-12-30T17:00:00"/>
    <n v="4"/>
    <s v="juillet"/>
    <n v="17"/>
  </r>
  <r>
    <x v="1"/>
    <x v="157"/>
    <d v="1899-12-30T18:00:00"/>
    <n v="12"/>
    <s v="juillet"/>
    <n v="18"/>
  </r>
  <r>
    <x v="1"/>
    <x v="157"/>
    <d v="1899-12-30T19:00:00"/>
    <n v="7"/>
    <s v="juillet"/>
    <n v="19"/>
  </r>
  <r>
    <x v="1"/>
    <x v="157"/>
    <d v="1899-12-30T20:00:00"/>
    <n v="4"/>
    <s v="juillet"/>
    <n v="20"/>
  </r>
  <r>
    <x v="1"/>
    <x v="157"/>
    <d v="1899-12-30T21:00:00"/>
    <n v="1"/>
    <s v="juillet"/>
    <n v="21"/>
  </r>
  <r>
    <x v="1"/>
    <x v="157"/>
    <d v="1899-12-30T22:00:00"/>
    <n v="3"/>
    <s v="juillet"/>
    <n v="22"/>
  </r>
  <r>
    <x v="1"/>
    <x v="157"/>
    <d v="1899-12-30T23:00:00"/>
    <n v="20"/>
    <s v="juillet"/>
    <n v="23"/>
  </r>
  <r>
    <x v="1"/>
    <x v="158"/>
    <d v="1899-12-30T00:00:00"/>
    <n v="5"/>
    <s v="juillet"/>
    <n v="24"/>
  </r>
  <r>
    <x v="1"/>
    <x v="158"/>
    <d v="1899-12-30T01:00:00"/>
    <n v="4"/>
    <s v="juillet"/>
    <n v="1"/>
  </r>
  <r>
    <x v="1"/>
    <x v="158"/>
    <d v="1899-12-30T02:00:00"/>
    <n v="6"/>
    <s v="juillet"/>
    <n v="2"/>
  </r>
  <r>
    <x v="1"/>
    <x v="158"/>
    <d v="1899-12-30T03:00:00"/>
    <n v="0"/>
    <s v="juillet"/>
    <n v="3"/>
  </r>
  <r>
    <x v="1"/>
    <x v="158"/>
    <d v="1899-12-30T04:00:00"/>
    <n v="2"/>
    <s v="juillet"/>
    <n v="4"/>
  </r>
  <r>
    <x v="1"/>
    <x v="158"/>
    <d v="1899-12-30T05:00:00"/>
    <n v="4"/>
    <s v="juillet"/>
    <e v="#N/A"/>
  </r>
  <r>
    <x v="1"/>
    <x v="158"/>
    <d v="1899-12-30T06:00:00"/>
    <n v="9"/>
    <s v="juillet"/>
    <n v="6"/>
  </r>
  <r>
    <x v="1"/>
    <x v="158"/>
    <d v="1899-12-30T07:00:00"/>
    <n v="8"/>
    <s v="juillet"/>
    <n v="7"/>
  </r>
  <r>
    <x v="1"/>
    <x v="158"/>
    <d v="1899-12-30T08:00:00"/>
    <n v="5"/>
    <s v="juillet"/>
    <n v="8"/>
  </r>
  <r>
    <x v="1"/>
    <x v="158"/>
    <d v="1899-12-30T09:00:00"/>
    <n v="11"/>
    <s v="juillet"/>
    <n v="9"/>
  </r>
  <r>
    <x v="1"/>
    <x v="158"/>
    <d v="1899-12-30T10:00:00"/>
    <n v="7"/>
    <s v="juillet"/>
    <n v="10"/>
  </r>
  <r>
    <x v="1"/>
    <x v="158"/>
    <d v="1899-12-30T11:00:00"/>
    <n v="5"/>
    <s v="juillet"/>
    <n v="11"/>
  </r>
  <r>
    <x v="1"/>
    <x v="158"/>
    <d v="1899-12-30T12:00:00"/>
    <n v="8"/>
    <s v="juillet"/>
    <n v="12"/>
  </r>
  <r>
    <x v="1"/>
    <x v="158"/>
    <d v="1899-12-30T13:00:00"/>
    <n v="11"/>
    <s v="juillet"/>
    <n v="13"/>
  </r>
  <r>
    <x v="1"/>
    <x v="158"/>
    <d v="1899-12-30T14:00:00"/>
    <n v="15"/>
    <s v="juillet"/>
    <n v="14"/>
  </r>
  <r>
    <x v="1"/>
    <x v="158"/>
    <d v="1899-12-30T15:00:00"/>
    <n v="14"/>
    <s v="juillet"/>
    <n v="15"/>
  </r>
  <r>
    <x v="1"/>
    <x v="158"/>
    <d v="1899-12-30T16:00:00"/>
    <n v="12"/>
    <s v="juillet"/>
    <n v="16"/>
  </r>
  <r>
    <x v="1"/>
    <x v="158"/>
    <d v="1899-12-30T17:00:00"/>
    <n v="6"/>
    <s v="juillet"/>
    <n v="17"/>
  </r>
  <r>
    <x v="1"/>
    <x v="158"/>
    <d v="1899-12-30T18:00:00"/>
    <n v="6"/>
    <s v="juillet"/>
    <n v="18"/>
  </r>
  <r>
    <x v="1"/>
    <x v="158"/>
    <d v="1899-12-30T19:00:00"/>
    <n v="4"/>
    <s v="juillet"/>
    <n v="19"/>
  </r>
  <r>
    <x v="1"/>
    <x v="158"/>
    <d v="1899-12-30T20:00:00"/>
    <n v="3"/>
    <s v="juillet"/>
    <n v="20"/>
  </r>
  <r>
    <x v="1"/>
    <x v="158"/>
    <d v="1899-12-30T21:00:00"/>
    <n v="6"/>
    <s v="juillet"/>
    <n v="21"/>
  </r>
  <r>
    <x v="1"/>
    <x v="158"/>
    <d v="1899-12-30T22:00:00"/>
    <n v="4"/>
    <s v="juillet"/>
    <n v="22"/>
  </r>
  <r>
    <x v="1"/>
    <x v="158"/>
    <d v="1899-12-30T23:00:00"/>
    <n v="2"/>
    <s v="juillet"/>
    <n v="23"/>
  </r>
  <r>
    <x v="1"/>
    <x v="159"/>
    <d v="1899-12-30T00:00:00"/>
    <n v="0"/>
    <s v="juillet"/>
    <n v="24"/>
  </r>
  <r>
    <x v="1"/>
    <x v="159"/>
    <d v="1899-12-30T01:00:00"/>
    <n v="2"/>
    <s v="juillet"/>
    <n v="1"/>
  </r>
  <r>
    <x v="1"/>
    <x v="159"/>
    <d v="1899-12-30T02:00:00"/>
    <n v="0"/>
    <s v="juillet"/>
    <n v="2"/>
  </r>
  <r>
    <x v="1"/>
    <x v="159"/>
    <d v="1899-12-30T03:00:00"/>
    <n v="0"/>
    <s v="juillet"/>
    <n v="3"/>
  </r>
  <r>
    <x v="1"/>
    <x v="159"/>
    <d v="1899-12-30T04:00:00"/>
    <n v="0"/>
    <s v="juillet"/>
    <n v="4"/>
  </r>
  <r>
    <x v="1"/>
    <x v="159"/>
    <d v="1899-12-30T05:00:00"/>
    <n v="0"/>
    <s v="juillet"/>
    <e v="#N/A"/>
  </r>
  <r>
    <x v="1"/>
    <x v="159"/>
    <d v="1899-12-30T06:00:00"/>
    <n v="1"/>
    <s v="juillet"/>
    <n v="6"/>
  </r>
  <r>
    <x v="1"/>
    <x v="159"/>
    <d v="1899-12-30T07:00:00"/>
    <n v="3"/>
    <s v="juillet"/>
    <n v="7"/>
  </r>
  <r>
    <x v="1"/>
    <x v="159"/>
    <d v="1899-12-30T08:00:00"/>
    <n v="4"/>
    <s v="juillet"/>
    <n v="8"/>
  </r>
  <r>
    <x v="1"/>
    <x v="159"/>
    <d v="1899-12-30T09:00:00"/>
    <n v="6"/>
    <s v="juillet"/>
    <n v="9"/>
  </r>
  <r>
    <x v="1"/>
    <x v="159"/>
    <d v="1899-12-30T10:00:00"/>
    <n v="11"/>
    <s v="juillet"/>
    <n v="10"/>
  </r>
  <r>
    <x v="1"/>
    <x v="159"/>
    <d v="1899-12-30T11:00:00"/>
    <n v="17"/>
    <s v="juillet"/>
    <n v="11"/>
  </r>
  <r>
    <x v="1"/>
    <x v="159"/>
    <d v="1899-12-30T12:00:00"/>
    <n v="10"/>
    <s v="juillet"/>
    <n v="12"/>
  </r>
  <r>
    <x v="1"/>
    <x v="159"/>
    <d v="1899-12-30T13:00:00"/>
    <n v="13"/>
    <s v="juillet"/>
    <n v="13"/>
  </r>
  <r>
    <x v="1"/>
    <x v="159"/>
    <d v="1899-12-30T14:00:00"/>
    <n v="12"/>
    <s v="juillet"/>
    <n v="14"/>
  </r>
  <r>
    <x v="1"/>
    <x v="159"/>
    <d v="1899-12-30T15:00:00"/>
    <n v="10"/>
    <s v="juillet"/>
    <n v="15"/>
  </r>
  <r>
    <x v="1"/>
    <x v="159"/>
    <d v="1899-12-30T16:00:00"/>
    <n v="19"/>
    <s v="juillet"/>
    <n v="16"/>
  </r>
  <r>
    <x v="1"/>
    <x v="159"/>
    <d v="1899-12-30T17:00:00"/>
    <n v="13"/>
    <s v="juillet"/>
    <n v="17"/>
  </r>
  <r>
    <x v="1"/>
    <x v="159"/>
    <d v="1899-12-30T18:00:00"/>
    <n v="8"/>
    <s v="juillet"/>
    <n v="18"/>
  </r>
  <r>
    <x v="1"/>
    <x v="159"/>
    <d v="1899-12-30T19:00:00"/>
    <n v="5"/>
    <s v="juillet"/>
    <n v="19"/>
  </r>
  <r>
    <x v="1"/>
    <x v="159"/>
    <d v="1899-12-30T20:00:00"/>
    <n v="3"/>
    <s v="juillet"/>
    <n v="20"/>
  </r>
  <r>
    <x v="1"/>
    <x v="159"/>
    <d v="1899-12-30T21:00:00"/>
    <n v="8"/>
    <s v="juillet"/>
    <n v="21"/>
  </r>
  <r>
    <x v="1"/>
    <x v="159"/>
    <d v="1899-12-30T22:00:00"/>
    <n v="4"/>
    <s v="juillet"/>
    <n v="22"/>
  </r>
  <r>
    <x v="1"/>
    <x v="159"/>
    <d v="1899-12-30T23:00:00"/>
    <n v="5"/>
    <s v="juillet"/>
    <n v="23"/>
  </r>
  <r>
    <x v="1"/>
    <x v="160"/>
    <d v="1899-12-30T00:00:00"/>
    <n v="2"/>
    <s v="juillet"/>
    <n v="24"/>
  </r>
  <r>
    <x v="1"/>
    <x v="160"/>
    <d v="1899-12-30T01:00:00"/>
    <n v="0"/>
    <s v="juillet"/>
    <n v="1"/>
  </r>
  <r>
    <x v="1"/>
    <x v="160"/>
    <d v="1899-12-30T02:00:00"/>
    <n v="0"/>
    <s v="juillet"/>
    <n v="2"/>
  </r>
  <r>
    <x v="1"/>
    <x v="160"/>
    <d v="1899-12-30T03:00:00"/>
    <n v="1"/>
    <s v="juillet"/>
    <n v="3"/>
  </r>
  <r>
    <x v="1"/>
    <x v="160"/>
    <d v="1899-12-30T04:00:00"/>
    <n v="0"/>
    <s v="juillet"/>
    <n v="4"/>
  </r>
  <r>
    <x v="1"/>
    <x v="160"/>
    <d v="1899-12-30T05:00:00"/>
    <n v="0"/>
    <s v="juillet"/>
    <e v="#N/A"/>
  </r>
  <r>
    <x v="1"/>
    <x v="160"/>
    <d v="1899-12-30T06:00:00"/>
    <n v="0"/>
    <s v="juillet"/>
    <n v="6"/>
  </r>
  <r>
    <x v="1"/>
    <x v="160"/>
    <d v="1899-12-30T07:00:00"/>
    <n v="2"/>
    <s v="juillet"/>
    <n v="7"/>
  </r>
  <r>
    <x v="1"/>
    <x v="160"/>
    <d v="1899-12-30T08:00:00"/>
    <n v="2"/>
    <s v="juillet"/>
    <n v="8"/>
  </r>
  <r>
    <x v="1"/>
    <x v="160"/>
    <d v="1899-12-30T09:00:00"/>
    <n v="10"/>
    <s v="juillet"/>
    <n v="9"/>
  </r>
  <r>
    <x v="1"/>
    <x v="160"/>
    <d v="1899-12-30T10:00:00"/>
    <n v="8"/>
    <s v="juillet"/>
    <n v="10"/>
  </r>
  <r>
    <x v="1"/>
    <x v="160"/>
    <d v="1899-12-30T11:00:00"/>
    <n v="10"/>
    <s v="juillet"/>
    <n v="11"/>
  </r>
  <r>
    <x v="1"/>
    <x v="160"/>
    <d v="1899-12-30T12:00:00"/>
    <n v="10"/>
    <s v="juillet"/>
    <n v="12"/>
  </r>
  <r>
    <x v="1"/>
    <x v="160"/>
    <d v="1899-12-30T13:00:00"/>
    <n v="6"/>
    <s v="juillet"/>
    <n v="13"/>
  </r>
  <r>
    <x v="1"/>
    <x v="160"/>
    <d v="1899-12-30T14:00:00"/>
    <n v="5"/>
    <s v="juillet"/>
    <n v="14"/>
  </r>
  <r>
    <x v="1"/>
    <x v="160"/>
    <d v="1899-12-30T15:00:00"/>
    <n v="5"/>
    <s v="juillet"/>
    <n v="15"/>
  </r>
  <r>
    <x v="1"/>
    <x v="160"/>
    <d v="1899-12-30T16:00:00"/>
    <n v="9"/>
    <s v="juillet"/>
    <n v="16"/>
  </r>
  <r>
    <x v="1"/>
    <x v="160"/>
    <d v="1899-12-30T17:00:00"/>
    <n v="8"/>
    <s v="juillet"/>
    <n v="17"/>
  </r>
  <r>
    <x v="1"/>
    <x v="160"/>
    <d v="1899-12-30T18:00:00"/>
    <n v="8"/>
    <s v="juillet"/>
    <n v="18"/>
  </r>
  <r>
    <x v="1"/>
    <x v="160"/>
    <d v="1899-12-30T19:00:00"/>
    <n v="8"/>
    <s v="juillet"/>
    <n v="19"/>
  </r>
  <r>
    <x v="1"/>
    <x v="160"/>
    <d v="1899-12-30T20:00:00"/>
    <n v="5"/>
    <s v="juillet"/>
    <n v="20"/>
  </r>
  <r>
    <x v="1"/>
    <x v="160"/>
    <d v="1899-12-30T21:00:00"/>
    <n v="7"/>
    <s v="juillet"/>
    <n v="21"/>
  </r>
  <r>
    <x v="1"/>
    <x v="160"/>
    <d v="1899-12-30T22:00:00"/>
    <n v="0"/>
    <s v="juillet"/>
    <n v="22"/>
  </r>
  <r>
    <x v="1"/>
    <x v="160"/>
    <d v="1899-12-30T23:00:00"/>
    <n v="2"/>
    <s v="juillet"/>
    <n v="23"/>
  </r>
  <r>
    <x v="1"/>
    <x v="161"/>
    <d v="1899-12-30T00:00:00"/>
    <n v="1"/>
    <s v="juillet"/>
    <n v="24"/>
  </r>
  <r>
    <x v="1"/>
    <x v="161"/>
    <d v="1899-12-30T01:00:00"/>
    <n v="0"/>
    <s v="juillet"/>
    <n v="1"/>
  </r>
  <r>
    <x v="1"/>
    <x v="161"/>
    <d v="1899-12-30T02:00:00"/>
    <n v="0"/>
    <s v="juillet"/>
    <n v="2"/>
  </r>
  <r>
    <x v="1"/>
    <x v="161"/>
    <d v="1899-12-30T03:00:00"/>
    <n v="1"/>
    <s v="juillet"/>
    <n v="3"/>
  </r>
  <r>
    <x v="1"/>
    <x v="161"/>
    <d v="1899-12-30T04:00:00"/>
    <n v="1"/>
    <s v="juillet"/>
    <n v="4"/>
  </r>
  <r>
    <x v="1"/>
    <x v="161"/>
    <d v="1899-12-30T05:00:00"/>
    <n v="0"/>
    <s v="juillet"/>
    <e v="#N/A"/>
  </r>
  <r>
    <x v="1"/>
    <x v="161"/>
    <d v="1899-12-30T06:00:00"/>
    <n v="0"/>
    <s v="juillet"/>
    <n v="6"/>
  </r>
  <r>
    <x v="1"/>
    <x v="161"/>
    <d v="1899-12-30T07:00:00"/>
    <n v="0"/>
    <s v="juillet"/>
    <n v="7"/>
  </r>
  <r>
    <x v="1"/>
    <x v="161"/>
    <d v="1899-12-30T08:00:00"/>
    <n v="3"/>
    <s v="juillet"/>
    <n v="8"/>
  </r>
  <r>
    <x v="1"/>
    <x v="161"/>
    <d v="1899-12-30T09:00:00"/>
    <n v="5"/>
    <s v="juillet"/>
    <n v="9"/>
  </r>
  <r>
    <x v="1"/>
    <x v="161"/>
    <d v="1899-12-30T10:00:00"/>
    <n v="5"/>
    <s v="juillet"/>
    <n v="10"/>
  </r>
  <r>
    <x v="1"/>
    <x v="161"/>
    <d v="1899-12-30T11:00:00"/>
    <n v="7"/>
    <s v="juillet"/>
    <n v="11"/>
  </r>
  <r>
    <x v="1"/>
    <x v="161"/>
    <d v="1899-12-30T12:00:00"/>
    <n v="4"/>
    <s v="juillet"/>
    <n v="12"/>
  </r>
  <r>
    <x v="1"/>
    <x v="161"/>
    <d v="1899-12-30T13:00:00"/>
    <n v="9"/>
    <s v="juillet"/>
    <n v="13"/>
  </r>
  <r>
    <x v="1"/>
    <x v="161"/>
    <d v="1899-12-30T14:00:00"/>
    <n v="2"/>
    <s v="juillet"/>
    <n v="14"/>
  </r>
  <r>
    <x v="1"/>
    <x v="161"/>
    <d v="1899-12-30T15:00:00"/>
    <n v="0"/>
    <s v="juillet"/>
    <n v="15"/>
  </r>
  <r>
    <x v="1"/>
    <x v="161"/>
    <d v="1899-12-30T16:00:00"/>
    <n v="6"/>
    <s v="juillet"/>
    <n v="16"/>
  </r>
  <r>
    <x v="1"/>
    <x v="161"/>
    <d v="1899-12-30T17:00:00"/>
    <n v="2"/>
    <s v="juillet"/>
    <n v="17"/>
  </r>
  <r>
    <x v="1"/>
    <x v="161"/>
    <d v="1899-12-30T18:00:00"/>
    <n v="5"/>
    <s v="juillet"/>
    <n v="18"/>
  </r>
  <r>
    <x v="1"/>
    <x v="161"/>
    <d v="1899-12-30T19:00:00"/>
    <n v="10"/>
    <s v="juillet"/>
    <n v="19"/>
  </r>
  <r>
    <x v="1"/>
    <x v="161"/>
    <d v="1899-12-30T20:00:00"/>
    <n v="4"/>
    <s v="juillet"/>
    <n v="20"/>
  </r>
  <r>
    <x v="1"/>
    <x v="161"/>
    <d v="1899-12-30T21:00:00"/>
    <n v="2"/>
    <s v="juillet"/>
    <n v="21"/>
  </r>
  <r>
    <x v="1"/>
    <x v="161"/>
    <d v="1899-12-30T22:00:00"/>
    <n v="8"/>
    <s v="juillet"/>
    <n v="22"/>
  </r>
  <r>
    <x v="1"/>
    <x v="161"/>
    <d v="1899-12-30T23:00:00"/>
    <n v="5"/>
    <s v="juillet"/>
    <n v="23"/>
  </r>
  <r>
    <x v="1"/>
    <x v="162"/>
    <d v="1899-12-30T00:00:00"/>
    <n v="4"/>
    <s v="juillet"/>
    <n v="24"/>
  </r>
  <r>
    <x v="1"/>
    <x v="162"/>
    <d v="1899-12-30T01:00:00"/>
    <n v="0"/>
    <s v="juillet"/>
    <n v="1"/>
  </r>
  <r>
    <x v="1"/>
    <x v="162"/>
    <d v="1899-12-30T02:00:00"/>
    <n v="0"/>
    <s v="juillet"/>
    <n v="2"/>
  </r>
  <r>
    <x v="1"/>
    <x v="162"/>
    <d v="1899-12-30T03:00:00"/>
    <n v="0"/>
    <s v="juillet"/>
    <n v="3"/>
  </r>
  <r>
    <x v="1"/>
    <x v="162"/>
    <d v="1899-12-30T04:00:00"/>
    <n v="0"/>
    <s v="juillet"/>
    <n v="4"/>
  </r>
  <r>
    <x v="1"/>
    <x v="162"/>
    <d v="1899-12-30T05:00:00"/>
    <n v="1"/>
    <s v="juillet"/>
    <e v="#N/A"/>
  </r>
  <r>
    <x v="1"/>
    <x v="162"/>
    <d v="1899-12-30T06:00:00"/>
    <n v="0"/>
    <s v="juillet"/>
    <n v="6"/>
  </r>
  <r>
    <x v="1"/>
    <x v="162"/>
    <d v="1899-12-30T07:00:00"/>
    <n v="1"/>
    <s v="juillet"/>
    <n v="7"/>
  </r>
  <r>
    <x v="1"/>
    <x v="162"/>
    <d v="1899-12-30T08:00:00"/>
    <n v="13"/>
    <s v="juillet"/>
    <n v="8"/>
  </r>
  <r>
    <x v="1"/>
    <x v="162"/>
    <d v="1899-12-30T09:00:00"/>
    <n v="25"/>
    <s v="juillet"/>
    <n v="9"/>
  </r>
  <r>
    <x v="1"/>
    <x v="162"/>
    <d v="1899-12-30T10:00:00"/>
    <n v="26"/>
    <s v="juillet"/>
    <n v="10"/>
  </r>
  <r>
    <x v="1"/>
    <x v="162"/>
    <d v="1899-12-30T11:00:00"/>
    <n v="16"/>
    <s v="juillet"/>
    <n v="11"/>
  </r>
  <r>
    <x v="1"/>
    <x v="162"/>
    <d v="1899-12-30T12:00:00"/>
    <n v="23"/>
    <s v="juillet"/>
    <n v="12"/>
  </r>
  <r>
    <x v="1"/>
    <x v="162"/>
    <d v="1899-12-30T13:00:00"/>
    <n v="8"/>
    <s v="juillet"/>
    <n v="13"/>
  </r>
  <r>
    <x v="1"/>
    <x v="162"/>
    <d v="1899-12-30T14:00:00"/>
    <n v="21"/>
    <s v="juillet"/>
    <n v="14"/>
  </r>
  <r>
    <x v="1"/>
    <x v="162"/>
    <d v="1899-12-30T15:00:00"/>
    <n v="11"/>
    <s v="juillet"/>
    <n v="15"/>
  </r>
  <r>
    <x v="1"/>
    <x v="162"/>
    <d v="1899-12-30T16:00:00"/>
    <n v="12"/>
    <s v="juillet"/>
    <n v="16"/>
  </r>
  <r>
    <x v="1"/>
    <x v="162"/>
    <d v="1899-12-30T17:00:00"/>
    <n v="12"/>
    <s v="juillet"/>
    <n v="17"/>
  </r>
  <r>
    <x v="1"/>
    <x v="162"/>
    <d v="1899-12-30T18:00:00"/>
    <n v="9"/>
    <s v="juillet"/>
    <n v="18"/>
  </r>
  <r>
    <x v="1"/>
    <x v="162"/>
    <d v="1899-12-30T19:00:00"/>
    <n v="9"/>
    <s v="juillet"/>
    <n v="19"/>
  </r>
  <r>
    <x v="1"/>
    <x v="162"/>
    <d v="1899-12-30T20:00:00"/>
    <n v="3"/>
    <s v="juillet"/>
    <n v="20"/>
  </r>
  <r>
    <x v="1"/>
    <x v="162"/>
    <d v="1899-12-30T21:00:00"/>
    <n v="6"/>
    <s v="juillet"/>
    <n v="21"/>
  </r>
  <r>
    <x v="1"/>
    <x v="162"/>
    <d v="1899-12-30T22:00:00"/>
    <n v="1"/>
    <s v="juillet"/>
    <n v="22"/>
  </r>
  <r>
    <x v="1"/>
    <x v="162"/>
    <d v="1899-12-30T23:00:00"/>
    <n v="0"/>
    <s v="juillet"/>
    <n v="23"/>
  </r>
  <r>
    <x v="1"/>
    <x v="163"/>
    <d v="1899-12-30T00:00:00"/>
    <n v="0"/>
    <s v="juillet"/>
    <n v="24"/>
  </r>
  <r>
    <x v="1"/>
    <x v="163"/>
    <d v="1899-12-30T01:00:00"/>
    <n v="0"/>
    <s v="juillet"/>
    <n v="1"/>
  </r>
  <r>
    <x v="1"/>
    <x v="163"/>
    <d v="1899-12-30T02:00:00"/>
    <n v="0"/>
    <s v="juillet"/>
    <n v="2"/>
  </r>
  <r>
    <x v="1"/>
    <x v="163"/>
    <d v="1899-12-30T03:00:00"/>
    <n v="0"/>
    <s v="juillet"/>
    <n v="3"/>
  </r>
  <r>
    <x v="1"/>
    <x v="163"/>
    <d v="1899-12-30T04:00:00"/>
    <n v="0"/>
    <s v="juillet"/>
    <n v="4"/>
  </r>
  <r>
    <x v="1"/>
    <x v="163"/>
    <d v="1899-12-30T05:00:00"/>
    <n v="0"/>
    <s v="juillet"/>
    <e v="#N/A"/>
  </r>
  <r>
    <x v="1"/>
    <x v="163"/>
    <d v="1899-12-30T06:00:00"/>
    <n v="0"/>
    <s v="juillet"/>
    <n v="6"/>
  </r>
  <r>
    <x v="1"/>
    <x v="163"/>
    <d v="1899-12-30T07:00:00"/>
    <n v="1"/>
    <s v="juillet"/>
    <n v="7"/>
  </r>
  <r>
    <x v="1"/>
    <x v="163"/>
    <d v="1899-12-30T08:00:00"/>
    <n v="2"/>
    <s v="juillet"/>
    <n v="8"/>
  </r>
  <r>
    <x v="1"/>
    <x v="163"/>
    <d v="1899-12-30T09:00:00"/>
    <n v="4"/>
    <s v="juillet"/>
    <n v="9"/>
  </r>
  <r>
    <x v="1"/>
    <x v="163"/>
    <d v="1899-12-30T10:00:00"/>
    <n v="12"/>
    <s v="juillet"/>
    <n v="10"/>
  </r>
  <r>
    <x v="1"/>
    <x v="163"/>
    <d v="1899-12-30T11:00:00"/>
    <n v="13"/>
    <s v="juillet"/>
    <n v="11"/>
  </r>
  <r>
    <x v="1"/>
    <x v="163"/>
    <d v="1899-12-30T12:00:00"/>
    <n v="16"/>
    <s v="juillet"/>
    <n v="12"/>
  </r>
  <r>
    <x v="1"/>
    <x v="163"/>
    <d v="1899-12-30T13:00:00"/>
    <n v="29"/>
    <s v="juillet"/>
    <n v="13"/>
  </r>
  <r>
    <x v="1"/>
    <x v="163"/>
    <d v="1899-12-30T14:00:00"/>
    <n v="12"/>
    <s v="juillet"/>
    <n v="14"/>
  </r>
  <r>
    <x v="1"/>
    <x v="163"/>
    <d v="1899-12-30T15:00:00"/>
    <n v="9"/>
    <s v="juillet"/>
    <n v="15"/>
  </r>
  <r>
    <x v="1"/>
    <x v="163"/>
    <d v="1899-12-30T16:00:00"/>
    <n v="21"/>
    <s v="juillet"/>
    <n v="16"/>
  </r>
  <r>
    <x v="1"/>
    <x v="163"/>
    <d v="1899-12-30T17:00:00"/>
    <n v="11"/>
    <s v="juillet"/>
    <n v="17"/>
  </r>
  <r>
    <x v="1"/>
    <x v="163"/>
    <d v="1899-12-30T18:00:00"/>
    <n v="8"/>
    <s v="juillet"/>
    <n v="18"/>
  </r>
  <r>
    <x v="1"/>
    <x v="163"/>
    <d v="1899-12-30T19:00:00"/>
    <n v="2"/>
    <s v="juillet"/>
    <n v="19"/>
  </r>
  <r>
    <x v="1"/>
    <x v="163"/>
    <d v="1899-12-30T20:00:00"/>
    <n v="4"/>
    <s v="juillet"/>
    <n v="20"/>
  </r>
  <r>
    <x v="1"/>
    <x v="163"/>
    <d v="1899-12-30T21:00:00"/>
    <n v="4"/>
    <s v="juillet"/>
    <n v="21"/>
  </r>
  <r>
    <x v="1"/>
    <x v="163"/>
    <d v="1899-12-30T22:00:00"/>
    <n v="5"/>
    <s v="juillet"/>
    <n v="22"/>
  </r>
  <r>
    <x v="1"/>
    <x v="163"/>
    <d v="1899-12-30T23:00:00"/>
    <n v="1"/>
    <s v="juillet"/>
    <n v="23"/>
  </r>
  <r>
    <x v="1"/>
    <x v="164"/>
    <d v="1899-12-30T00:00:00"/>
    <n v="2"/>
    <s v="juillet"/>
    <n v="24"/>
  </r>
  <r>
    <x v="1"/>
    <x v="164"/>
    <d v="1899-12-30T01:00:00"/>
    <n v="2"/>
    <s v="juillet"/>
    <n v="1"/>
  </r>
  <r>
    <x v="1"/>
    <x v="164"/>
    <d v="1899-12-30T02:00:00"/>
    <n v="6"/>
    <s v="juillet"/>
    <n v="2"/>
  </r>
  <r>
    <x v="1"/>
    <x v="164"/>
    <d v="1899-12-30T03:00:00"/>
    <n v="5"/>
    <s v="juillet"/>
    <n v="3"/>
  </r>
  <r>
    <x v="1"/>
    <x v="164"/>
    <d v="1899-12-30T04:00:00"/>
    <n v="0"/>
    <s v="juillet"/>
    <n v="4"/>
  </r>
  <r>
    <x v="1"/>
    <x v="164"/>
    <d v="1899-12-30T05:00:00"/>
    <n v="0"/>
    <s v="juillet"/>
    <e v="#N/A"/>
  </r>
  <r>
    <x v="1"/>
    <x v="164"/>
    <d v="1899-12-30T06:00:00"/>
    <n v="0"/>
    <s v="juillet"/>
    <n v="6"/>
  </r>
  <r>
    <x v="1"/>
    <x v="164"/>
    <d v="1899-12-30T07:00:00"/>
    <n v="2"/>
    <s v="juillet"/>
    <n v="7"/>
  </r>
  <r>
    <x v="1"/>
    <x v="164"/>
    <d v="1899-12-30T08:00:00"/>
    <n v="15"/>
    <s v="juillet"/>
    <n v="8"/>
  </r>
  <r>
    <x v="1"/>
    <x v="164"/>
    <d v="1899-12-30T09:00:00"/>
    <n v="11"/>
    <s v="juillet"/>
    <n v="9"/>
  </r>
  <r>
    <x v="1"/>
    <x v="164"/>
    <d v="1899-12-30T10:00:00"/>
    <n v="16"/>
    <s v="juillet"/>
    <n v="10"/>
  </r>
  <r>
    <x v="1"/>
    <x v="164"/>
    <d v="1899-12-30T11:00:00"/>
    <n v="15"/>
    <s v="juillet"/>
    <n v="11"/>
  </r>
  <r>
    <x v="1"/>
    <x v="164"/>
    <d v="1899-12-30T12:00:00"/>
    <n v="8"/>
    <s v="juillet"/>
    <n v="12"/>
  </r>
  <r>
    <x v="1"/>
    <x v="164"/>
    <d v="1899-12-30T13:00:00"/>
    <n v="10"/>
    <s v="juillet"/>
    <n v="13"/>
  </r>
  <r>
    <x v="1"/>
    <x v="164"/>
    <d v="1899-12-30T14:00:00"/>
    <n v="17"/>
    <s v="juillet"/>
    <n v="14"/>
  </r>
  <r>
    <x v="1"/>
    <x v="164"/>
    <d v="1899-12-30T15:00:00"/>
    <n v="9"/>
    <s v="juillet"/>
    <n v="15"/>
  </r>
  <r>
    <x v="1"/>
    <x v="164"/>
    <d v="1899-12-30T16:00:00"/>
    <n v="23"/>
    <s v="juillet"/>
    <n v="16"/>
  </r>
  <r>
    <x v="1"/>
    <x v="164"/>
    <d v="1899-12-30T17:00:00"/>
    <n v="14"/>
    <s v="juillet"/>
    <n v="17"/>
  </r>
  <r>
    <x v="1"/>
    <x v="164"/>
    <d v="1899-12-30T18:00:00"/>
    <n v="5"/>
    <s v="juillet"/>
    <n v="18"/>
  </r>
  <r>
    <x v="1"/>
    <x v="164"/>
    <d v="1899-12-30T19:00:00"/>
    <n v="2"/>
    <s v="juillet"/>
    <n v="19"/>
  </r>
  <r>
    <x v="1"/>
    <x v="164"/>
    <d v="1899-12-30T20:00:00"/>
    <n v="5"/>
    <s v="juillet"/>
    <n v="20"/>
  </r>
  <r>
    <x v="1"/>
    <x v="164"/>
    <d v="1899-12-30T21:00:00"/>
    <n v="4"/>
    <s v="juillet"/>
    <n v="21"/>
  </r>
  <r>
    <x v="1"/>
    <x v="164"/>
    <d v="1899-12-30T22:00:00"/>
    <n v="0"/>
    <s v="juillet"/>
    <n v="22"/>
  </r>
  <r>
    <x v="1"/>
    <x v="164"/>
    <d v="1899-12-30T23:00:00"/>
    <n v="3"/>
    <s v="juillet"/>
    <n v="23"/>
  </r>
  <r>
    <x v="1"/>
    <x v="165"/>
    <d v="1899-12-30T00:00:00"/>
    <n v="0"/>
    <s v="juillet"/>
    <n v="24"/>
  </r>
  <r>
    <x v="1"/>
    <x v="165"/>
    <d v="1899-12-30T01:00:00"/>
    <n v="0"/>
    <s v="juillet"/>
    <n v="1"/>
  </r>
  <r>
    <x v="1"/>
    <x v="165"/>
    <d v="1899-12-30T02:00:00"/>
    <n v="0"/>
    <s v="juillet"/>
    <n v="2"/>
  </r>
  <r>
    <x v="1"/>
    <x v="165"/>
    <d v="1899-12-30T03:00:00"/>
    <n v="0"/>
    <s v="juillet"/>
    <n v="3"/>
  </r>
  <r>
    <x v="1"/>
    <x v="165"/>
    <d v="1899-12-30T04:00:00"/>
    <n v="1"/>
    <s v="juillet"/>
    <n v="4"/>
  </r>
  <r>
    <x v="1"/>
    <x v="165"/>
    <d v="1899-12-30T05:00:00"/>
    <n v="0"/>
    <s v="juillet"/>
    <e v="#N/A"/>
  </r>
  <r>
    <x v="1"/>
    <x v="165"/>
    <d v="1899-12-30T06:00:00"/>
    <n v="5"/>
    <s v="juillet"/>
    <n v="6"/>
  </r>
  <r>
    <x v="1"/>
    <x v="165"/>
    <d v="1899-12-30T07:00:00"/>
    <n v="3"/>
    <s v="juillet"/>
    <n v="7"/>
  </r>
  <r>
    <x v="1"/>
    <x v="165"/>
    <d v="1899-12-30T08:00:00"/>
    <n v="8"/>
    <s v="juillet"/>
    <n v="8"/>
  </r>
  <r>
    <x v="1"/>
    <x v="165"/>
    <d v="1899-12-30T09:00:00"/>
    <n v="15"/>
    <s v="juillet"/>
    <n v="9"/>
  </r>
  <r>
    <x v="1"/>
    <x v="165"/>
    <d v="1899-12-30T10:00:00"/>
    <n v="11"/>
    <s v="juillet"/>
    <n v="10"/>
  </r>
  <r>
    <x v="1"/>
    <x v="165"/>
    <d v="1899-12-30T11:00:00"/>
    <n v="13"/>
    <s v="juillet"/>
    <n v="11"/>
  </r>
  <r>
    <x v="1"/>
    <x v="165"/>
    <d v="1899-12-30T12:00:00"/>
    <n v="23"/>
    <s v="juillet"/>
    <n v="12"/>
  </r>
  <r>
    <x v="1"/>
    <x v="165"/>
    <d v="1899-12-30T13:00:00"/>
    <n v="9"/>
    <s v="juillet"/>
    <n v="13"/>
  </r>
  <r>
    <x v="1"/>
    <x v="165"/>
    <d v="1899-12-30T14:00:00"/>
    <n v="12"/>
    <s v="juillet"/>
    <n v="14"/>
  </r>
  <r>
    <x v="1"/>
    <x v="165"/>
    <d v="1899-12-30T15:00:00"/>
    <n v="25"/>
    <s v="juillet"/>
    <n v="15"/>
  </r>
  <r>
    <x v="1"/>
    <x v="165"/>
    <d v="1899-12-30T16:00:00"/>
    <n v="21"/>
    <s v="juillet"/>
    <n v="16"/>
  </r>
  <r>
    <x v="1"/>
    <x v="165"/>
    <d v="1899-12-30T17:00:00"/>
    <n v="7"/>
    <s v="juillet"/>
    <n v="17"/>
  </r>
  <r>
    <x v="1"/>
    <x v="165"/>
    <d v="1899-12-30T18:00:00"/>
    <n v="5"/>
    <s v="juillet"/>
    <n v="18"/>
  </r>
  <r>
    <x v="1"/>
    <x v="165"/>
    <d v="1899-12-30T19:00:00"/>
    <n v="1"/>
    <s v="juillet"/>
    <n v="19"/>
  </r>
  <r>
    <x v="1"/>
    <x v="165"/>
    <d v="1899-12-30T20:00:00"/>
    <n v="4"/>
    <s v="juillet"/>
    <n v="20"/>
  </r>
  <r>
    <x v="1"/>
    <x v="165"/>
    <d v="1899-12-30T21:00:00"/>
    <n v="2"/>
    <s v="juillet"/>
    <n v="21"/>
  </r>
  <r>
    <x v="1"/>
    <x v="165"/>
    <d v="1899-12-30T22:00:00"/>
    <n v="0"/>
    <s v="juillet"/>
    <n v="22"/>
  </r>
  <r>
    <x v="1"/>
    <x v="165"/>
    <d v="1899-12-30T23:00:00"/>
    <n v="1"/>
    <s v="juillet"/>
    <n v="23"/>
  </r>
  <r>
    <x v="1"/>
    <x v="166"/>
    <d v="1899-12-30T00:00:00"/>
    <n v="1"/>
    <s v="juillet"/>
    <n v="24"/>
  </r>
  <r>
    <x v="1"/>
    <x v="166"/>
    <d v="1899-12-30T01:00:00"/>
    <n v="1"/>
    <s v="juillet"/>
    <n v="1"/>
  </r>
  <r>
    <x v="1"/>
    <x v="166"/>
    <d v="1899-12-30T02:00:00"/>
    <n v="0"/>
    <s v="juillet"/>
    <n v="2"/>
  </r>
  <r>
    <x v="1"/>
    <x v="166"/>
    <d v="1899-12-30T03:00:00"/>
    <n v="0"/>
    <s v="juillet"/>
    <n v="3"/>
  </r>
  <r>
    <x v="1"/>
    <x v="166"/>
    <d v="1899-12-30T04:00:00"/>
    <n v="0"/>
    <s v="juillet"/>
    <n v="4"/>
  </r>
  <r>
    <x v="1"/>
    <x v="166"/>
    <d v="1899-12-30T05:00:00"/>
    <n v="3"/>
    <s v="juillet"/>
    <e v="#N/A"/>
  </r>
  <r>
    <x v="1"/>
    <x v="166"/>
    <d v="1899-12-30T06:00:00"/>
    <n v="0"/>
    <s v="juillet"/>
    <n v="6"/>
  </r>
  <r>
    <x v="1"/>
    <x v="166"/>
    <d v="1899-12-30T07:00:00"/>
    <n v="0"/>
    <s v="juillet"/>
    <n v="7"/>
  </r>
  <r>
    <x v="1"/>
    <x v="166"/>
    <d v="1899-12-30T08:00:00"/>
    <n v="8"/>
    <s v="juillet"/>
    <n v="8"/>
  </r>
  <r>
    <x v="1"/>
    <x v="166"/>
    <d v="1899-12-30T09:00:00"/>
    <n v="24"/>
    <s v="juillet"/>
    <n v="9"/>
  </r>
  <r>
    <x v="1"/>
    <x v="166"/>
    <d v="1899-12-30T10:00:00"/>
    <n v="14"/>
    <s v="juillet"/>
    <n v="10"/>
  </r>
  <r>
    <x v="1"/>
    <x v="166"/>
    <d v="1899-12-30T11:00:00"/>
    <n v="12"/>
    <s v="juillet"/>
    <n v="11"/>
  </r>
  <r>
    <x v="1"/>
    <x v="166"/>
    <d v="1899-12-30T12:00:00"/>
    <n v="13"/>
    <s v="juillet"/>
    <n v="12"/>
  </r>
  <r>
    <x v="1"/>
    <x v="166"/>
    <d v="1899-12-30T13:00:00"/>
    <n v="13"/>
    <s v="juillet"/>
    <n v="13"/>
  </r>
  <r>
    <x v="1"/>
    <x v="166"/>
    <d v="1899-12-30T14:00:00"/>
    <n v="8"/>
    <s v="juillet"/>
    <n v="14"/>
  </r>
  <r>
    <x v="1"/>
    <x v="166"/>
    <d v="1899-12-30T15:00:00"/>
    <n v="24"/>
    <s v="juillet"/>
    <n v="15"/>
  </r>
  <r>
    <x v="1"/>
    <x v="166"/>
    <d v="1899-12-30T16:00:00"/>
    <n v="10"/>
    <s v="juillet"/>
    <n v="16"/>
  </r>
  <r>
    <x v="1"/>
    <x v="166"/>
    <d v="1899-12-30T17:00:00"/>
    <n v="9"/>
    <s v="juillet"/>
    <n v="17"/>
  </r>
  <r>
    <x v="1"/>
    <x v="166"/>
    <d v="1899-12-30T18:00:00"/>
    <n v="13"/>
    <s v="juillet"/>
    <n v="18"/>
  </r>
  <r>
    <x v="1"/>
    <x v="166"/>
    <d v="1899-12-30T19:00:00"/>
    <n v="8"/>
    <s v="juillet"/>
    <n v="19"/>
  </r>
  <r>
    <x v="1"/>
    <x v="166"/>
    <d v="1899-12-30T20:00:00"/>
    <n v="5"/>
    <s v="juillet"/>
    <n v="20"/>
  </r>
  <r>
    <x v="1"/>
    <x v="166"/>
    <d v="1899-12-30T21:00:00"/>
    <n v="0"/>
    <s v="juillet"/>
    <n v="21"/>
  </r>
  <r>
    <x v="1"/>
    <x v="166"/>
    <d v="1899-12-30T22:00:00"/>
    <n v="0"/>
    <s v="juillet"/>
    <n v="22"/>
  </r>
  <r>
    <x v="1"/>
    <x v="166"/>
    <d v="1899-12-30T23:00:00"/>
    <n v="4"/>
    <s v="juillet"/>
    <n v="23"/>
  </r>
  <r>
    <x v="1"/>
    <x v="167"/>
    <d v="1899-12-30T00:00:00"/>
    <n v="1"/>
    <s v="juillet"/>
    <n v="24"/>
  </r>
  <r>
    <x v="1"/>
    <x v="167"/>
    <d v="1899-12-30T01:00:00"/>
    <n v="1"/>
    <s v="juillet"/>
    <n v="1"/>
  </r>
  <r>
    <x v="1"/>
    <x v="167"/>
    <d v="1899-12-30T02:00:00"/>
    <n v="0"/>
    <s v="juillet"/>
    <n v="2"/>
  </r>
  <r>
    <x v="1"/>
    <x v="167"/>
    <d v="1899-12-30T03:00:00"/>
    <n v="0"/>
    <s v="juillet"/>
    <n v="3"/>
  </r>
  <r>
    <x v="1"/>
    <x v="167"/>
    <d v="1899-12-30T04:00:00"/>
    <n v="0"/>
    <s v="juillet"/>
    <n v="4"/>
  </r>
  <r>
    <x v="1"/>
    <x v="167"/>
    <d v="1899-12-30T05:00:00"/>
    <n v="1"/>
    <s v="juillet"/>
    <e v="#N/A"/>
  </r>
  <r>
    <x v="1"/>
    <x v="167"/>
    <d v="1899-12-30T06:00:00"/>
    <n v="3"/>
    <s v="juillet"/>
    <n v="6"/>
  </r>
  <r>
    <x v="1"/>
    <x v="167"/>
    <d v="1899-12-30T07:00:00"/>
    <n v="2"/>
    <s v="juillet"/>
    <n v="7"/>
  </r>
  <r>
    <x v="1"/>
    <x v="167"/>
    <d v="1899-12-30T08:00:00"/>
    <n v="2"/>
    <s v="juillet"/>
    <n v="8"/>
  </r>
  <r>
    <x v="1"/>
    <x v="167"/>
    <d v="1899-12-30T09:00:00"/>
    <n v="9"/>
    <s v="juillet"/>
    <n v="9"/>
  </r>
  <r>
    <x v="1"/>
    <x v="167"/>
    <d v="1899-12-30T10:00:00"/>
    <n v="6"/>
    <s v="juillet"/>
    <n v="10"/>
  </r>
  <r>
    <x v="1"/>
    <x v="167"/>
    <d v="1899-12-30T11:00:00"/>
    <n v="10"/>
    <s v="juillet"/>
    <n v="11"/>
  </r>
  <r>
    <x v="1"/>
    <x v="167"/>
    <d v="1899-12-30T12:00:00"/>
    <n v="15"/>
    <s v="juillet"/>
    <n v="12"/>
  </r>
  <r>
    <x v="1"/>
    <x v="167"/>
    <d v="1899-12-30T13:00:00"/>
    <n v="10"/>
    <s v="juillet"/>
    <n v="13"/>
  </r>
  <r>
    <x v="1"/>
    <x v="167"/>
    <d v="1899-12-30T14:00:00"/>
    <n v="5"/>
    <s v="juillet"/>
    <n v="14"/>
  </r>
  <r>
    <x v="1"/>
    <x v="167"/>
    <d v="1899-12-30T15:00:00"/>
    <n v="12"/>
    <s v="juillet"/>
    <n v="15"/>
  </r>
  <r>
    <x v="1"/>
    <x v="167"/>
    <d v="1899-12-30T16:00:00"/>
    <n v="6"/>
    <s v="juillet"/>
    <n v="16"/>
  </r>
  <r>
    <x v="1"/>
    <x v="167"/>
    <d v="1899-12-30T17:00:00"/>
    <n v="6"/>
    <s v="juillet"/>
    <n v="17"/>
  </r>
  <r>
    <x v="1"/>
    <x v="167"/>
    <d v="1899-12-30T18:00:00"/>
    <n v="5"/>
    <s v="juillet"/>
    <n v="18"/>
  </r>
  <r>
    <x v="1"/>
    <x v="167"/>
    <d v="1899-12-30T19:00:00"/>
    <n v="7"/>
    <s v="juillet"/>
    <n v="19"/>
  </r>
  <r>
    <x v="1"/>
    <x v="167"/>
    <d v="1899-12-30T20:00:00"/>
    <n v="4"/>
    <s v="juillet"/>
    <n v="20"/>
  </r>
  <r>
    <x v="1"/>
    <x v="167"/>
    <d v="1899-12-30T21:00:00"/>
    <n v="2"/>
    <s v="juillet"/>
    <n v="21"/>
  </r>
  <r>
    <x v="1"/>
    <x v="167"/>
    <d v="1899-12-30T22:00:00"/>
    <n v="3"/>
    <s v="juillet"/>
    <n v="22"/>
  </r>
  <r>
    <x v="1"/>
    <x v="167"/>
    <d v="1899-12-30T23:00:00"/>
    <n v="7"/>
    <s v="juillet"/>
    <n v="23"/>
  </r>
  <r>
    <x v="1"/>
    <x v="168"/>
    <d v="1899-12-30T00:00:00"/>
    <n v="5"/>
    <s v="juillet"/>
    <n v="24"/>
  </r>
  <r>
    <x v="1"/>
    <x v="168"/>
    <d v="1899-12-30T01:00:00"/>
    <n v="1"/>
    <s v="juillet"/>
    <n v="1"/>
  </r>
  <r>
    <x v="1"/>
    <x v="168"/>
    <d v="1899-12-30T02:00:00"/>
    <n v="0"/>
    <s v="juillet"/>
    <n v="2"/>
  </r>
  <r>
    <x v="1"/>
    <x v="168"/>
    <d v="1899-12-30T03:00:00"/>
    <n v="0"/>
    <s v="juillet"/>
    <n v="3"/>
  </r>
  <r>
    <x v="1"/>
    <x v="168"/>
    <d v="1899-12-30T04:00:00"/>
    <n v="0"/>
    <s v="juillet"/>
    <n v="4"/>
  </r>
  <r>
    <x v="1"/>
    <x v="168"/>
    <d v="1899-12-30T05:00:00"/>
    <n v="0"/>
    <s v="juillet"/>
    <e v="#N/A"/>
  </r>
  <r>
    <x v="1"/>
    <x v="168"/>
    <d v="1899-12-30T06:00:00"/>
    <n v="4"/>
    <s v="juillet"/>
    <n v="6"/>
  </r>
  <r>
    <x v="1"/>
    <x v="168"/>
    <d v="1899-12-30T07:00:00"/>
    <n v="5"/>
    <s v="juillet"/>
    <n v="7"/>
  </r>
  <r>
    <x v="1"/>
    <x v="168"/>
    <d v="1899-12-30T08:00:00"/>
    <n v="1"/>
    <s v="juillet"/>
    <n v="8"/>
  </r>
  <r>
    <x v="1"/>
    <x v="168"/>
    <d v="1899-12-30T09:00:00"/>
    <n v="2"/>
    <s v="juillet"/>
    <n v="9"/>
  </r>
  <r>
    <x v="1"/>
    <x v="168"/>
    <d v="1899-12-30T10:00:00"/>
    <n v="5"/>
    <s v="juillet"/>
    <n v="10"/>
  </r>
  <r>
    <x v="1"/>
    <x v="168"/>
    <d v="1899-12-30T11:00:00"/>
    <n v="5"/>
    <s v="juillet"/>
    <n v="11"/>
  </r>
  <r>
    <x v="1"/>
    <x v="168"/>
    <d v="1899-12-30T12:00:00"/>
    <n v="9"/>
    <s v="juillet"/>
    <n v="12"/>
  </r>
  <r>
    <x v="1"/>
    <x v="168"/>
    <d v="1899-12-30T13:00:00"/>
    <n v="4"/>
    <s v="juillet"/>
    <n v="13"/>
  </r>
  <r>
    <x v="1"/>
    <x v="168"/>
    <d v="1899-12-30T14:00:00"/>
    <n v="10"/>
    <s v="juillet"/>
    <n v="14"/>
  </r>
  <r>
    <x v="1"/>
    <x v="168"/>
    <d v="1899-12-30T15:00:00"/>
    <n v="4"/>
    <s v="juillet"/>
    <n v="15"/>
  </r>
  <r>
    <x v="1"/>
    <x v="168"/>
    <d v="1899-12-30T16:00:00"/>
    <n v="7"/>
    <s v="juillet"/>
    <n v="16"/>
  </r>
  <r>
    <x v="1"/>
    <x v="168"/>
    <d v="1899-12-30T17:00:00"/>
    <n v="4"/>
    <s v="juillet"/>
    <n v="17"/>
  </r>
  <r>
    <x v="1"/>
    <x v="168"/>
    <d v="1899-12-30T18:00:00"/>
    <n v="3"/>
    <s v="juillet"/>
    <n v="18"/>
  </r>
  <r>
    <x v="1"/>
    <x v="168"/>
    <d v="1899-12-30T19:00:00"/>
    <n v="5"/>
    <s v="juillet"/>
    <n v="19"/>
  </r>
  <r>
    <x v="1"/>
    <x v="168"/>
    <d v="1899-12-30T20:00:00"/>
    <n v="4"/>
    <s v="juillet"/>
    <n v="20"/>
  </r>
  <r>
    <x v="1"/>
    <x v="168"/>
    <d v="1899-12-30T21:00:00"/>
    <n v="1"/>
    <s v="juillet"/>
    <n v="21"/>
  </r>
  <r>
    <x v="1"/>
    <x v="168"/>
    <d v="1899-12-30T22:00:00"/>
    <n v="2"/>
    <s v="juillet"/>
    <n v="22"/>
  </r>
  <r>
    <x v="1"/>
    <x v="168"/>
    <d v="1899-12-30T23:00:00"/>
    <n v="5"/>
    <s v="juillet"/>
    <n v="23"/>
  </r>
  <r>
    <x v="1"/>
    <x v="169"/>
    <d v="1899-12-30T00:00:00"/>
    <n v="2"/>
    <s v="juillet"/>
    <n v="24"/>
  </r>
  <r>
    <x v="1"/>
    <x v="169"/>
    <d v="1899-12-30T01:00:00"/>
    <n v="0"/>
    <s v="juillet"/>
    <n v="1"/>
  </r>
  <r>
    <x v="1"/>
    <x v="169"/>
    <d v="1899-12-30T02:00:00"/>
    <n v="0"/>
    <s v="juillet"/>
    <n v="2"/>
  </r>
  <r>
    <x v="1"/>
    <x v="169"/>
    <d v="1899-12-30T03:00:00"/>
    <n v="0"/>
    <s v="juillet"/>
    <n v="3"/>
  </r>
  <r>
    <x v="1"/>
    <x v="169"/>
    <d v="1899-12-30T04:00:00"/>
    <n v="0"/>
    <s v="juillet"/>
    <n v="4"/>
  </r>
  <r>
    <x v="1"/>
    <x v="169"/>
    <d v="1899-12-30T05:00:00"/>
    <n v="0"/>
    <s v="juillet"/>
    <e v="#N/A"/>
  </r>
  <r>
    <x v="1"/>
    <x v="169"/>
    <d v="1899-12-30T06:00:00"/>
    <n v="0"/>
    <s v="juillet"/>
    <n v="6"/>
  </r>
  <r>
    <x v="1"/>
    <x v="169"/>
    <d v="1899-12-30T07:00:00"/>
    <n v="2"/>
    <s v="juillet"/>
    <n v="7"/>
  </r>
  <r>
    <x v="1"/>
    <x v="169"/>
    <d v="1899-12-30T08:00:00"/>
    <n v="10"/>
    <s v="juillet"/>
    <n v="8"/>
  </r>
  <r>
    <x v="1"/>
    <x v="169"/>
    <d v="1899-12-30T09:00:00"/>
    <n v="19"/>
    <s v="juillet"/>
    <n v="9"/>
  </r>
  <r>
    <x v="1"/>
    <x v="169"/>
    <d v="1899-12-30T10:00:00"/>
    <n v="29"/>
    <s v="juillet"/>
    <n v="10"/>
  </r>
  <r>
    <x v="1"/>
    <x v="169"/>
    <d v="1899-12-30T11:00:00"/>
    <n v="22"/>
    <s v="juillet"/>
    <n v="11"/>
  </r>
  <r>
    <x v="1"/>
    <x v="169"/>
    <d v="1899-12-30T12:00:00"/>
    <n v="15"/>
    <s v="juillet"/>
    <n v="12"/>
  </r>
  <r>
    <x v="1"/>
    <x v="169"/>
    <d v="1899-12-30T13:00:00"/>
    <n v="8"/>
    <s v="juillet"/>
    <n v="13"/>
  </r>
  <r>
    <x v="1"/>
    <x v="169"/>
    <d v="1899-12-30T14:00:00"/>
    <n v="21"/>
    <s v="juillet"/>
    <n v="14"/>
  </r>
  <r>
    <x v="1"/>
    <x v="169"/>
    <d v="1899-12-30T15:00:00"/>
    <n v="15"/>
    <s v="juillet"/>
    <n v="15"/>
  </r>
  <r>
    <x v="1"/>
    <x v="169"/>
    <d v="1899-12-30T16:00:00"/>
    <n v="11"/>
    <s v="juillet"/>
    <n v="16"/>
  </r>
  <r>
    <x v="1"/>
    <x v="169"/>
    <d v="1899-12-30T17:00:00"/>
    <n v="15"/>
    <s v="juillet"/>
    <n v="17"/>
  </r>
  <r>
    <x v="1"/>
    <x v="169"/>
    <d v="1899-12-30T18:00:00"/>
    <n v="8"/>
    <s v="juillet"/>
    <n v="18"/>
  </r>
  <r>
    <x v="1"/>
    <x v="169"/>
    <d v="1899-12-30T19:00:00"/>
    <n v="7"/>
    <s v="juillet"/>
    <n v="19"/>
  </r>
  <r>
    <x v="1"/>
    <x v="169"/>
    <d v="1899-12-30T20:00:00"/>
    <n v="4"/>
    <s v="juillet"/>
    <n v="20"/>
  </r>
  <r>
    <x v="1"/>
    <x v="169"/>
    <d v="1899-12-30T21:00:00"/>
    <n v="7"/>
    <s v="juillet"/>
    <n v="21"/>
  </r>
  <r>
    <x v="1"/>
    <x v="169"/>
    <d v="1899-12-30T22:00:00"/>
    <n v="8"/>
    <s v="juillet"/>
    <n v="22"/>
  </r>
  <r>
    <x v="1"/>
    <x v="169"/>
    <d v="1899-12-30T23:00:00"/>
    <n v="0"/>
    <s v="juillet"/>
    <n v="23"/>
  </r>
  <r>
    <x v="1"/>
    <x v="170"/>
    <d v="1899-12-30T00:00:00"/>
    <n v="3"/>
    <s v="juillet"/>
    <n v="24"/>
  </r>
  <r>
    <x v="1"/>
    <x v="170"/>
    <d v="1899-12-30T01:00:00"/>
    <n v="0"/>
    <s v="juillet"/>
    <n v="1"/>
  </r>
  <r>
    <x v="1"/>
    <x v="170"/>
    <d v="1899-12-30T02:00:00"/>
    <n v="0"/>
    <s v="juillet"/>
    <n v="2"/>
  </r>
  <r>
    <x v="1"/>
    <x v="170"/>
    <d v="1899-12-30T03:00:00"/>
    <n v="2"/>
    <s v="juillet"/>
    <n v="3"/>
  </r>
  <r>
    <x v="1"/>
    <x v="170"/>
    <d v="1899-12-30T04:00:00"/>
    <n v="0"/>
    <s v="juillet"/>
    <n v="4"/>
  </r>
  <r>
    <x v="1"/>
    <x v="170"/>
    <d v="1899-12-30T05:00:00"/>
    <n v="0"/>
    <s v="juillet"/>
    <e v="#N/A"/>
  </r>
  <r>
    <x v="1"/>
    <x v="170"/>
    <d v="1899-12-30T06:00:00"/>
    <n v="5"/>
    <s v="juillet"/>
    <n v="6"/>
  </r>
  <r>
    <x v="1"/>
    <x v="170"/>
    <d v="1899-12-30T07:00:00"/>
    <n v="1"/>
    <s v="juillet"/>
    <n v="7"/>
  </r>
  <r>
    <x v="1"/>
    <x v="170"/>
    <d v="1899-12-30T08:00:00"/>
    <n v="8"/>
    <s v="juillet"/>
    <n v="8"/>
  </r>
  <r>
    <x v="1"/>
    <x v="170"/>
    <d v="1899-12-30T09:00:00"/>
    <n v="15"/>
    <s v="juillet"/>
    <n v="9"/>
  </r>
  <r>
    <x v="1"/>
    <x v="170"/>
    <d v="1899-12-30T10:00:00"/>
    <n v="9"/>
    <s v="juillet"/>
    <n v="10"/>
  </r>
  <r>
    <x v="1"/>
    <x v="170"/>
    <d v="1899-12-30T11:00:00"/>
    <n v="15"/>
    <s v="juillet"/>
    <n v="11"/>
  </r>
  <r>
    <x v="1"/>
    <x v="170"/>
    <d v="1899-12-30T12:00:00"/>
    <n v="14"/>
    <s v="juillet"/>
    <n v="12"/>
  </r>
  <r>
    <x v="1"/>
    <x v="170"/>
    <d v="1899-12-30T13:00:00"/>
    <n v="13"/>
    <s v="juillet"/>
    <n v="13"/>
  </r>
  <r>
    <x v="1"/>
    <x v="170"/>
    <d v="1899-12-30T14:00:00"/>
    <n v="14"/>
    <s v="juillet"/>
    <n v="14"/>
  </r>
  <r>
    <x v="1"/>
    <x v="170"/>
    <d v="1899-12-30T15:00:00"/>
    <n v="14"/>
    <s v="juillet"/>
    <n v="15"/>
  </r>
  <r>
    <x v="1"/>
    <x v="170"/>
    <d v="1899-12-30T16:00:00"/>
    <n v="10"/>
    <s v="juillet"/>
    <n v="16"/>
  </r>
  <r>
    <x v="1"/>
    <x v="170"/>
    <d v="1899-12-30T17:00:00"/>
    <n v="13"/>
    <s v="juillet"/>
    <n v="17"/>
  </r>
  <r>
    <x v="1"/>
    <x v="170"/>
    <d v="1899-12-30T18:00:00"/>
    <n v="7"/>
    <s v="juillet"/>
    <n v="18"/>
  </r>
  <r>
    <x v="1"/>
    <x v="170"/>
    <d v="1899-12-30T19:00:00"/>
    <n v="5"/>
    <s v="juillet"/>
    <n v="19"/>
  </r>
  <r>
    <x v="1"/>
    <x v="170"/>
    <d v="1899-12-30T20:00:00"/>
    <n v="2"/>
    <s v="juillet"/>
    <n v="20"/>
  </r>
  <r>
    <x v="1"/>
    <x v="170"/>
    <d v="1899-12-30T21:00:00"/>
    <n v="1"/>
    <s v="juillet"/>
    <n v="21"/>
  </r>
  <r>
    <x v="1"/>
    <x v="170"/>
    <d v="1899-12-30T22:00:00"/>
    <n v="5"/>
    <s v="juillet"/>
    <n v="22"/>
  </r>
  <r>
    <x v="1"/>
    <x v="170"/>
    <d v="1899-12-30T23:00:00"/>
    <n v="5"/>
    <s v="juillet"/>
    <n v="23"/>
  </r>
  <r>
    <x v="1"/>
    <x v="171"/>
    <d v="1899-12-30T00:00:00"/>
    <n v="2"/>
    <s v="juillet"/>
    <n v="24"/>
  </r>
  <r>
    <x v="1"/>
    <x v="171"/>
    <d v="1899-12-30T01:00:00"/>
    <n v="0"/>
    <s v="juillet"/>
    <n v="1"/>
  </r>
  <r>
    <x v="1"/>
    <x v="171"/>
    <d v="1899-12-30T02:00:00"/>
    <n v="0"/>
    <s v="juillet"/>
    <n v="2"/>
  </r>
  <r>
    <x v="1"/>
    <x v="171"/>
    <d v="1899-12-30T03:00:00"/>
    <n v="0"/>
    <s v="juillet"/>
    <n v="3"/>
  </r>
  <r>
    <x v="1"/>
    <x v="171"/>
    <d v="1899-12-30T04:00:00"/>
    <n v="0"/>
    <s v="juillet"/>
    <n v="4"/>
  </r>
  <r>
    <x v="1"/>
    <x v="171"/>
    <d v="1899-12-30T05:00:00"/>
    <n v="0"/>
    <s v="juillet"/>
    <e v="#N/A"/>
  </r>
  <r>
    <x v="1"/>
    <x v="171"/>
    <d v="1899-12-30T06:00:00"/>
    <n v="0"/>
    <s v="juillet"/>
    <n v="6"/>
  </r>
  <r>
    <x v="1"/>
    <x v="171"/>
    <d v="1899-12-30T07:00:00"/>
    <n v="0"/>
    <s v="juillet"/>
    <n v="7"/>
  </r>
  <r>
    <x v="1"/>
    <x v="171"/>
    <d v="1899-12-30T08:00:00"/>
    <n v="17"/>
    <s v="juillet"/>
    <n v="8"/>
  </r>
  <r>
    <x v="1"/>
    <x v="171"/>
    <d v="1899-12-30T09:00:00"/>
    <n v="18"/>
    <s v="juillet"/>
    <n v="9"/>
  </r>
  <r>
    <x v="1"/>
    <x v="171"/>
    <d v="1899-12-30T10:00:00"/>
    <n v="17"/>
    <s v="juillet"/>
    <n v="10"/>
  </r>
  <r>
    <x v="1"/>
    <x v="171"/>
    <d v="1899-12-30T11:00:00"/>
    <n v="6"/>
    <s v="juillet"/>
    <n v="11"/>
  </r>
  <r>
    <x v="1"/>
    <x v="171"/>
    <d v="1899-12-30T12:00:00"/>
    <n v="18"/>
    <s v="juillet"/>
    <n v="12"/>
  </r>
  <r>
    <x v="1"/>
    <x v="171"/>
    <d v="1899-12-30T13:00:00"/>
    <n v="18"/>
    <s v="juillet"/>
    <n v="13"/>
  </r>
  <r>
    <x v="1"/>
    <x v="171"/>
    <d v="1899-12-30T14:00:00"/>
    <n v="19"/>
    <s v="juillet"/>
    <n v="14"/>
  </r>
  <r>
    <x v="1"/>
    <x v="171"/>
    <d v="1899-12-30T15:00:00"/>
    <n v="18"/>
    <s v="juillet"/>
    <n v="15"/>
  </r>
  <r>
    <x v="1"/>
    <x v="171"/>
    <d v="1899-12-30T16:00:00"/>
    <n v="9"/>
    <s v="juillet"/>
    <n v="16"/>
  </r>
  <r>
    <x v="1"/>
    <x v="171"/>
    <d v="1899-12-30T17:00:00"/>
    <n v="7"/>
    <s v="juillet"/>
    <n v="17"/>
  </r>
  <r>
    <x v="1"/>
    <x v="171"/>
    <d v="1899-12-30T18:00:00"/>
    <n v="9"/>
    <s v="juillet"/>
    <n v="18"/>
  </r>
  <r>
    <x v="1"/>
    <x v="171"/>
    <d v="1899-12-30T19:00:00"/>
    <n v="3"/>
    <s v="juillet"/>
    <n v="19"/>
  </r>
  <r>
    <x v="1"/>
    <x v="171"/>
    <d v="1899-12-30T20:00:00"/>
    <n v="4"/>
    <s v="juillet"/>
    <n v="20"/>
  </r>
  <r>
    <x v="1"/>
    <x v="171"/>
    <d v="1899-12-30T21:00:00"/>
    <n v="1"/>
    <s v="juillet"/>
    <n v="21"/>
  </r>
  <r>
    <x v="1"/>
    <x v="171"/>
    <d v="1899-12-30T22:00:00"/>
    <n v="5"/>
    <s v="juillet"/>
    <n v="22"/>
  </r>
  <r>
    <x v="1"/>
    <x v="171"/>
    <d v="1899-12-30T23:00:00"/>
    <n v="0"/>
    <s v="juillet"/>
    <n v="23"/>
  </r>
  <r>
    <x v="1"/>
    <x v="172"/>
    <d v="1899-12-30T00:00:00"/>
    <n v="2"/>
    <s v="juillet"/>
    <n v="24"/>
  </r>
  <r>
    <x v="1"/>
    <x v="172"/>
    <d v="1899-12-30T01:00:00"/>
    <n v="4"/>
    <s v="juillet"/>
    <n v="1"/>
  </r>
  <r>
    <x v="1"/>
    <x v="172"/>
    <d v="1899-12-30T02:00:00"/>
    <n v="3"/>
    <s v="juillet"/>
    <n v="2"/>
  </r>
  <r>
    <x v="1"/>
    <x v="172"/>
    <d v="1899-12-30T03:00:00"/>
    <n v="3"/>
    <s v="juillet"/>
    <n v="3"/>
  </r>
  <r>
    <x v="1"/>
    <x v="172"/>
    <d v="1899-12-30T04:00:00"/>
    <n v="3"/>
    <s v="juillet"/>
    <n v="4"/>
  </r>
  <r>
    <x v="1"/>
    <x v="172"/>
    <d v="1899-12-30T05:00:00"/>
    <n v="5"/>
    <s v="juillet"/>
    <e v="#N/A"/>
  </r>
  <r>
    <x v="1"/>
    <x v="172"/>
    <d v="1899-12-30T06:00:00"/>
    <n v="4"/>
    <s v="juillet"/>
    <n v="6"/>
  </r>
  <r>
    <x v="1"/>
    <x v="172"/>
    <d v="1899-12-30T07:00:00"/>
    <n v="6"/>
    <s v="juillet"/>
    <n v="7"/>
  </r>
  <r>
    <x v="1"/>
    <x v="172"/>
    <d v="1899-12-30T08:00:00"/>
    <n v="7"/>
    <s v="juillet"/>
    <n v="8"/>
  </r>
  <r>
    <x v="1"/>
    <x v="172"/>
    <d v="1899-12-30T09:00:00"/>
    <n v="14"/>
    <s v="juillet"/>
    <n v="9"/>
  </r>
  <r>
    <x v="1"/>
    <x v="172"/>
    <d v="1899-12-30T10:00:00"/>
    <n v="17"/>
    <s v="juillet"/>
    <n v="10"/>
  </r>
  <r>
    <x v="1"/>
    <x v="172"/>
    <d v="1899-12-30T11:00:00"/>
    <n v="13"/>
    <s v="juillet"/>
    <n v="11"/>
  </r>
  <r>
    <x v="1"/>
    <x v="172"/>
    <d v="1899-12-30T12:00:00"/>
    <n v="9"/>
    <s v="juillet"/>
    <n v="12"/>
  </r>
  <r>
    <x v="1"/>
    <x v="172"/>
    <d v="1899-12-30T13:00:00"/>
    <n v="15"/>
    <s v="juillet"/>
    <n v="13"/>
  </r>
  <r>
    <x v="1"/>
    <x v="172"/>
    <d v="1899-12-30T14:00:00"/>
    <n v="4"/>
    <s v="juillet"/>
    <n v="14"/>
  </r>
  <r>
    <x v="1"/>
    <x v="172"/>
    <d v="1899-12-30T15:00:00"/>
    <n v="17"/>
    <s v="juillet"/>
    <n v="15"/>
  </r>
  <r>
    <x v="1"/>
    <x v="172"/>
    <d v="1899-12-30T16:00:00"/>
    <n v="16"/>
    <s v="juillet"/>
    <n v="16"/>
  </r>
  <r>
    <x v="1"/>
    <x v="172"/>
    <d v="1899-12-30T17:00:00"/>
    <n v="8"/>
    <s v="juillet"/>
    <n v="17"/>
  </r>
  <r>
    <x v="1"/>
    <x v="172"/>
    <d v="1899-12-30T18:00:00"/>
    <n v="6"/>
    <s v="juillet"/>
    <n v="18"/>
  </r>
  <r>
    <x v="1"/>
    <x v="172"/>
    <d v="1899-12-30T19:00:00"/>
    <n v="9"/>
    <s v="juillet"/>
    <n v="19"/>
  </r>
  <r>
    <x v="1"/>
    <x v="172"/>
    <d v="1899-12-30T20:00:00"/>
    <n v="2"/>
    <s v="juillet"/>
    <n v="20"/>
  </r>
  <r>
    <x v="1"/>
    <x v="172"/>
    <d v="1899-12-30T21:00:00"/>
    <n v="3"/>
    <s v="juillet"/>
    <n v="21"/>
  </r>
  <r>
    <x v="1"/>
    <x v="172"/>
    <d v="1899-12-30T22:00:00"/>
    <n v="1"/>
    <s v="juillet"/>
    <n v="22"/>
  </r>
  <r>
    <x v="1"/>
    <x v="172"/>
    <d v="1899-12-30T23:00:00"/>
    <n v="0"/>
    <s v="juillet"/>
    <n v="23"/>
  </r>
  <r>
    <x v="1"/>
    <x v="173"/>
    <d v="1899-12-30T00:00:00"/>
    <n v="2"/>
    <s v="juillet"/>
    <n v="24"/>
  </r>
  <r>
    <x v="1"/>
    <x v="173"/>
    <d v="1899-12-30T01:00:00"/>
    <n v="4"/>
    <s v="juillet"/>
    <n v="1"/>
  </r>
  <r>
    <x v="1"/>
    <x v="173"/>
    <d v="1899-12-30T02:00:00"/>
    <n v="0"/>
    <s v="juillet"/>
    <n v="2"/>
  </r>
  <r>
    <x v="1"/>
    <x v="173"/>
    <d v="1899-12-30T03:00:00"/>
    <n v="2"/>
    <s v="juillet"/>
    <n v="3"/>
  </r>
  <r>
    <x v="1"/>
    <x v="173"/>
    <d v="1899-12-30T04:00:00"/>
    <n v="0"/>
    <s v="juillet"/>
    <n v="4"/>
  </r>
  <r>
    <x v="1"/>
    <x v="173"/>
    <d v="1899-12-30T05:00:00"/>
    <n v="0"/>
    <s v="juillet"/>
    <e v="#N/A"/>
  </r>
  <r>
    <x v="1"/>
    <x v="173"/>
    <d v="1899-12-30T06:00:00"/>
    <n v="0"/>
    <s v="juillet"/>
    <n v="6"/>
  </r>
  <r>
    <x v="1"/>
    <x v="173"/>
    <d v="1899-12-30T07:00:00"/>
    <n v="0"/>
    <s v="juillet"/>
    <n v="7"/>
  </r>
  <r>
    <x v="1"/>
    <x v="173"/>
    <d v="1899-12-30T08:00:00"/>
    <n v="1"/>
    <s v="juillet"/>
    <n v="8"/>
  </r>
  <r>
    <x v="1"/>
    <x v="173"/>
    <d v="1899-12-30T09:00:00"/>
    <n v="10"/>
    <s v="juillet"/>
    <n v="9"/>
  </r>
  <r>
    <x v="1"/>
    <x v="173"/>
    <d v="1899-12-30T10:00:00"/>
    <n v="13"/>
    <s v="juillet"/>
    <n v="10"/>
  </r>
  <r>
    <x v="1"/>
    <x v="173"/>
    <d v="1899-12-30T11:00:00"/>
    <n v="15"/>
    <s v="juillet"/>
    <n v="11"/>
  </r>
  <r>
    <x v="1"/>
    <x v="173"/>
    <d v="1899-12-30T12:00:00"/>
    <n v="15"/>
    <s v="juillet"/>
    <n v="12"/>
  </r>
  <r>
    <x v="1"/>
    <x v="173"/>
    <d v="1899-12-30T13:00:00"/>
    <n v="16"/>
    <s v="juillet"/>
    <n v="13"/>
  </r>
  <r>
    <x v="1"/>
    <x v="173"/>
    <d v="1899-12-30T14:00:00"/>
    <n v="9"/>
    <s v="juillet"/>
    <n v="14"/>
  </r>
  <r>
    <x v="1"/>
    <x v="173"/>
    <d v="1899-12-30T15:00:00"/>
    <n v="7"/>
    <s v="juillet"/>
    <n v="15"/>
  </r>
  <r>
    <x v="1"/>
    <x v="173"/>
    <d v="1899-12-30T16:00:00"/>
    <n v="18"/>
    <s v="juillet"/>
    <n v="16"/>
  </r>
  <r>
    <x v="1"/>
    <x v="173"/>
    <d v="1899-12-30T17:00:00"/>
    <n v="10"/>
    <s v="juillet"/>
    <n v="17"/>
  </r>
  <r>
    <x v="1"/>
    <x v="173"/>
    <d v="1899-12-30T18:00:00"/>
    <n v="5"/>
    <s v="juillet"/>
    <n v="18"/>
  </r>
  <r>
    <x v="1"/>
    <x v="173"/>
    <d v="1899-12-30T19:00:00"/>
    <n v="0"/>
    <s v="juillet"/>
    <n v="19"/>
  </r>
  <r>
    <x v="1"/>
    <x v="173"/>
    <d v="1899-12-30T20:00:00"/>
    <n v="5"/>
    <s v="juillet"/>
    <n v="20"/>
  </r>
  <r>
    <x v="1"/>
    <x v="173"/>
    <d v="1899-12-30T21:00:00"/>
    <n v="12"/>
    <s v="juillet"/>
    <n v="21"/>
  </r>
  <r>
    <x v="1"/>
    <x v="173"/>
    <d v="1899-12-30T22:00:00"/>
    <n v="9"/>
    <s v="juillet"/>
    <n v="22"/>
  </r>
  <r>
    <x v="1"/>
    <x v="173"/>
    <d v="1899-12-30T23:00:00"/>
    <n v="8"/>
    <s v="juillet"/>
    <n v="23"/>
  </r>
  <r>
    <x v="1"/>
    <x v="174"/>
    <d v="1899-12-30T00:00:00"/>
    <n v="2"/>
    <s v="juillet"/>
    <n v="24"/>
  </r>
  <r>
    <x v="1"/>
    <x v="174"/>
    <d v="1899-12-30T01:00:00"/>
    <n v="2"/>
    <s v="juillet"/>
    <n v="1"/>
  </r>
  <r>
    <x v="1"/>
    <x v="174"/>
    <d v="1899-12-30T02:00:00"/>
    <n v="1"/>
    <s v="juillet"/>
    <n v="2"/>
  </r>
  <r>
    <x v="1"/>
    <x v="174"/>
    <d v="1899-12-30T03:00:00"/>
    <n v="3"/>
    <s v="juillet"/>
    <n v="3"/>
  </r>
  <r>
    <x v="1"/>
    <x v="174"/>
    <d v="1899-12-30T04:00:00"/>
    <n v="1"/>
    <s v="juillet"/>
    <n v="4"/>
  </r>
  <r>
    <x v="1"/>
    <x v="174"/>
    <d v="1899-12-30T05:00:00"/>
    <n v="1"/>
    <s v="juillet"/>
    <e v="#N/A"/>
  </r>
  <r>
    <x v="1"/>
    <x v="174"/>
    <d v="1899-12-30T06:00:00"/>
    <n v="2"/>
    <s v="juillet"/>
    <n v="6"/>
  </r>
  <r>
    <x v="1"/>
    <x v="174"/>
    <d v="1899-12-30T07:00:00"/>
    <n v="3"/>
    <s v="juillet"/>
    <n v="7"/>
  </r>
  <r>
    <x v="1"/>
    <x v="174"/>
    <d v="1899-12-30T08:00:00"/>
    <n v="3"/>
    <s v="juillet"/>
    <n v="8"/>
  </r>
  <r>
    <x v="1"/>
    <x v="174"/>
    <d v="1899-12-30T09:00:00"/>
    <n v="4"/>
    <s v="juillet"/>
    <n v="9"/>
  </r>
  <r>
    <x v="1"/>
    <x v="174"/>
    <d v="1899-12-30T10:00:00"/>
    <n v="6"/>
    <s v="juillet"/>
    <n v="10"/>
  </r>
  <r>
    <x v="1"/>
    <x v="174"/>
    <d v="1899-12-30T11:00:00"/>
    <n v="7"/>
    <s v="juillet"/>
    <n v="11"/>
  </r>
  <r>
    <x v="1"/>
    <x v="174"/>
    <d v="1899-12-30T12:00:00"/>
    <n v="4"/>
    <s v="juillet"/>
    <n v="12"/>
  </r>
  <r>
    <x v="1"/>
    <x v="174"/>
    <d v="1899-12-30T13:00:00"/>
    <n v="6"/>
    <s v="juillet"/>
    <n v="13"/>
  </r>
  <r>
    <x v="1"/>
    <x v="174"/>
    <d v="1899-12-30T14:00:00"/>
    <n v="7"/>
    <s v="juillet"/>
    <n v="14"/>
  </r>
  <r>
    <x v="1"/>
    <x v="174"/>
    <d v="1899-12-30T15:00:00"/>
    <n v="6"/>
    <s v="juillet"/>
    <n v="15"/>
  </r>
  <r>
    <x v="1"/>
    <x v="174"/>
    <d v="1899-12-30T16:00:00"/>
    <n v="6"/>
    <s v="juillet"/>
    <n v="16"/>
  </r>
  <r>
    <x v="1"/>
    <x v="174"/>
    <d v="1899-12-30T17:00:00"/>
    <n v="11"/>
    <s v="juillet"/>
    <n v="17"/>
  </r>
  <r>
    <x v="1"/>
    <x v="174"/>
    <d v="1899-12-30T18:00:00"/>
    <n v="11"/>
    <s v="juillet"/>
    <n v="18"/>
  </r>
  <r>
    <x v="1"/>
    <x v="174"/>
    <d v="1899-12-30T19:00:00"/>
    <n v="4"/>
    <s v="juillet"/>
    <n v="19"/>
  </r>
  <r>
    <x v="1"/>
    <x v="174"/>
    <d v="1899-12-30T20:00:00"/>
    <n v="10"/>
    <s v="juillet"/>
    <n v="20"/>
  </r>
  <r>
    <x v="1"/>
    <x v="174"/>
    <d v="1899-12-30T21:00:00"/>
    <n v="3"/>
    <s v="juillet"/>
    <n v="21"/>
  </r>
  <r>
    <x v="1"/>
    <x v="174"/>
    <d v="1899-12-30T22:00:00"/>
    <n v="1"/>
    <s v="juillet"/>
    <n v="22"/>
  </r>
  <r>
    <x v="1"/>
    <x v="174"/>
    <d v="1899-12-30T23:00:00"/>
    <n v="3"/>
    <s v="juillet"/>
    <n v="23"/>
  </r>
  <r>
    <x v="1"/>
    <x v="175"/>
    <d v="1899-12-30T00:00:00"/>
    <n v="3"/>
    <s v="juillet"/>
    <n v="24"/>
  </r>
  <r>
    <x v="1"/>
    <x v="175"/>
    <d v="1899-12-30T01:00:00"/>
    <n v="0"/>
    <s v="juillet"/>
    <n v="1"/>
  </r>
  <r>
    <x v="1"/>
    <x v="175"/>
    <d v="1899-12-30T02:00:00"/>
    <n v="0"/>
    <s v="juillet"/>
    <n v="2"/>
  </r>
  <r>
    <x v="1"/>
    <x v="175"/>
    <d v="1899-12-30T03:00:00"/>
    <n v="0"/>
    <s v="juillet"/>
    <n v="3"/>
  </r>
  <r>
    <x v="1"/>
    <x v="175"/>
    <d v="1899-12-30T04:00:00"/>
    <n v="0"/>
    <s v="juillet"/>
    <n v="4"/>
  </r>
  <r>
    <x v="1"/>
    <x v="175"/>
    <d v="1899-12-30T05:00:00"/>
    <n v="1"/>
    <s v="juillet"/>
    <e v="#N/A"/>
  </r>
  <r>
    <x v="1"/>
    <x v="175"/>
    <d v="1899-12-30T06:00:00"/>
    <n v="8"/>
    <s v="juillet"/>
    <n v="6"/>
  </r>
  <r>
    <x v="1"/>
    <x v="175"/>
    <d v="1899-12-30T07:00:00"/>
    <n v="7"/>
    <s v="juillet"/>
    <n v="7"/>
  </r>
  <r>
    <x v="1"/>
    <x v="175"/>
    <d v="1899-12-30T08:00:00"/>
    <n v="3"/>
    <s v="juillet"/>
    <n v="8"/>
  </r>
  <r>
    <x v="1"/>
    <x v="175"/>
    <d v="1899-12-30T09:00:00"/>
    <n v="5"/>
    <s v="juillet"/>
    <n v="9"/>
  </r>
  <r>
    <x v="1"/>
    <x v="175"/>
    <d v="1899-12-30T10:00:00"/>
    <n v="12"/>
    <s v="juillet"/>
    <n v="10"/>
  </r>
  <r>
    <x v="1"/>
    <x v="175"/>
    <d v="1899-12-30T11:00:00"/>
    <n v="10"/>
    <s v="juillet"/>
    <n v="11"/>
  </r>
  <r>
    <x v="1"/>
    <x v="175"/>
    <d v="1899-12-30T12:00:00"/>
    <n v="14"/>
    <s v="juillet"/>
    <n v="12"/>
  </r>
  <r>
    <x v="1"/>
    <x v="175"/>
    <d v="1899-12-30T13:00:00"/>
    <n v="5"/>
    <s v="juillet"/>
    <n v="13"/>
  </r>
  <r>
    <x v="1"/>
    <x v="175"/>
    <d v="1899-12-30T14:00:00"/>
    <n v="6"/>
    <s v="juillet"/>
    <n v="14"/>
  </r>
  <r>
    <x v="1"/>
    <x v="175"/>
    <d v="1899-12-30T15:00:00"/>
    <n v="4"/>
    <s v="juillet"/>
    <n v="15"/>
  </r>
  <r>
    <x v="1"/>
    <x v="175"/>
    <d v="1899-12-30T16:00:00"/>
    <n v="2"/>
    <s v="juillet"/>
    <n v="16"/>
  </r>
  <r>
    <x v="1"/>
    <x v="175"/>
    <d v="1899-12-30T17:00:00"/>
    <n v="3"/>
    <s v="juillet"/>
    <n v="17"/>
  </r>
  <r>
    <x v="1"/>
    <x v="175"/>
    <d v="1899-12-30T18:00:00"/>
    <n v="4"/>
    <s v="juillet"/>
    <n v="18"/>
  </r>
  <r>
    <x v="1"/>
    <x v="175"/>
    <d v="1899-12-30T19:00:00"/>
    <n v="1"/>
    <s v="juillet"/>
    <n v="19"/>
  </r>
  <r>
    <x v="1"/>
    <x v="175"/>
    <d v="1899-12-30T20:00:00"/>
    <n v="2"/>
    <s v="juillet"/>
    <n v="20"/>
  </r>
  <r>
    <x v="1"/>
    <x v="175"/>
    <d v="1899-12-30T21:00:00"/>
    <n v="4"/>
    <s v="juillet"/>
    <n v="21"/>
  </r>
  <r>
    <x v="1"/>
    <x v="175"/>
    <d v="1899-12-30T22:00:00"/>
    <n v="2"/>
    <s v="juillet"/>
    <n v="22"/>
  </r>
  <r>
    <x v="1"/>
    <x v="175"/>
    <d v="1899-12-30T23:00:00"/>
    <n v="0"/>
    <s v="juillet"/>
    <n v="23"/>
  </r>
  <r>
    <x v="1"/>
    <x v="176"/>
    <d v="1899-12-30T00:00:00"/>
    <n v="0"/>
    <s v="juillet"/>
    <n v="24"/>
  </r>
  <r>
    <x v="1"/>
    <x v="176"/>
    <d v="1899-12-30T01:00:00"/>
    <n v="0"/>
    <s v="juillet"/>
    <n v="1"/>
  </r>
  <r>
    <x v="1"/>
    <x v="176"/>
    <d v="1899-12-30T02:00:00"/>
    <n v="0"/>
    <s v="juillet"/>
    <n v="2"/>
  </r>
  <r>
    <x v="1"/>
    <x v="176"/>
    <d v="1899-12-30T03:00:00"/>
    <n v="1"/>
    <s v="juillet"/>
    <n v="3"/>
  </r>
  <r>
    <x v="1"/>
    <x v="176"/>
    <d v="1899-12-30T04:00:00"/>
    <n v="0"/>
    <s v="juillet"/>
    <n v="4"/>
  </r>
  <r>
    <x v="1"/>
    <x v="176"/>
    <d v="1899-12-30T05:00:00"/>
    <n v="1"/>
    <s v="juillet"/>
    <e v="#N/A"/>
  </r>
  <r>
    <x v="1"/>
    <x v="176"/>
    <d v="1899-12-30T06:00:00"/>
    <n v="0"/>
    <s v="juillet"/>
    <n v="6"/>
  </r>
  <r>
    <x v="1"/>
    <x v="176"/>
    <d v="1899-12-30T07:00:00"/>
    <n v="5"/>
    <s v="juillet"/>
    <n v="7"/>
  </r>
  <r>
    <x v="1"/>
    <x v="176"/>
    <d v="1899-12-30T08:00:00"/>
    <n v="8"/>
    <s v="juillet"/>
    <n v="8"/>
  </r>
  <r>
    <x v="1"/>
    <x v="176"/>
    <d v="1899-12-30T09:00:00"/>
    <n v="16"/>
    <s v="juillet"/>
    <n v="9"/>
  </r>
  <r>
    <x v="1"/>
    <x v="176"/>
    <d v="1899-12-30T10:00:00"/>
    <n v="22"/>
    <s v="juillet"/>
    <n v="10"/>
  </r>
  <r>
    <x v="1"/>
    <x v="176"/>
    <d v="1899-12-30T11:00:00"/>
    <n v="18"/>
    <s v="juillet"/>
    <n v="11"/>
  </r>
  <r>
    <x v="1"/>
    <x v="176"/>
    <d v="1899-12-30T12:00:00"/>
    <n v="17"/>
    <s v="juillet"/>
    <n v="12"/>
  </r>
  <r>
    <x v="1"/>
    <x v="176"/>
    <d v="1899-12-30T13:00:00"/>
    <n v="13"/>
    <s v="juillet"/>
    <n v="13"/>
  </r>
  <r>
    <x v="1"/>
    <x v="176"/>
    <d v="1899-12-30T14:00:00"/>
    <n v="31"/>
    <s v="juillet"/>
    <n v="14"/>
  </r>
  <r>
    <x v="1"/>
    <x v="176"/>
    <d v="1899-12-30T15:00:00"/>
    <n v="20"/>
    <s v="juillet"/>
    <n v="15"/>
  </r>
  <r>
    <x v="1"/>
    <x v="176"/>
    <d v="1899-12-30T16:00:00"/>
    <n v="18"/>
    <s v="juillet"/>
    <n v="16"/>
  </r>
  <r>
    <x v="1"/>
    <x v="176"/>
    <d v="1899-12-30T17:00:00"/>
    <n v="9"/>
    <s v="juillet"/>
    <n v="17"/>
  </r>
  <r>
    <x v="1"/>
    <x v="176"/>
    <d v="1899-12-30T18:00:00"/>
    <n v="6"/>
    <s v="juillet"/>
    <n v="18"/>
  </r>
  <r>
    <x v="1"/>
    <x v="176"/>
    <d v="1899-12-30T19:00:00"/>
    <n v="2"/>
    <s v="juillet"/>
    <n v="19"/>
  </r>
  <r>
    <x v="1"/>
    <x v="176"/>
    <d v="1899-12-30T20:00:00"/>
    <n v="5"/>
    <s v="juillet"/>
    <n v="20"/>
  </r>
  <r>
    <x v="1"/>
    <x v="176"/>
    <d v="1899-12-30T21:00:00"/>
    <n v="6"/>
    <s v="juillet"/>
    <n v="21"/>
  </r>
  <r>
    <x v="1"/>
    <x v="176"/>
    <d v="1899-12-30T22:00:00"/>
    <n v="1"/>
    <s v="juillet"/>
    <n v="22"/>
  </r>
  <r>
    <x v="1"/>
    <x v="176"/>
    <d v="1899-12-30T23:00:00"/>
    <n v="1"/>
    <s v="juillet"/>
    <n v="23"/>
  </r>
  <r>
    <x v="1"/>
    <x v="177"/>
    <d v="1899-12-30T00:00:00"/>
    <n v="1"/>
    <s v="juillet"/>
    <n v="24"/>
  </r>
  <r>
    <x v="1"/>
    <x v="177"/>
    <d v="1899-12-30T01:00:00"/>
    <n v="1"/>
    <s v="juillet"/>
    <n v="1"/>
  </r>
  <r>
    <x v="1"/>
    <x v="177"/>
    <d v="1899-12-30T02:00:00"/>
    <n v="0"/>
    <s v="juillet"/>
    <n v="2"/>
  </r>
  <r>
    <x v="1"/>
    <x v="177"/>
    <d v="1899-12-30T03:00:00"/>
    <n v="0"/>
    <s v="juillet"/>
    <n v="3"/>
  </r>
  <r>
    <x v="1"/>
    <x v="177"/>
    <d v="1899-12-30T04:00:00"/>
    <n v="0"/>
    <s v="juillet"/>
    <n v="4"/>
  </r>
  <r>
    <x v="1"/>
    <x v="177"/>
    <d v="1899-12-30T05:00:00"/>
    <n v="0"/>
    <s v="juillet"/>
    <e v="#N/A"/>
  </r>
  <r>
    <x v="1"/>
    <x v="177"/>
    <d v="1899-12-30T06:00:00"/>
    <n v="1"/>
    <s v="juillet"/>
    <n v="6"/>
  </r>
  <r>
    <x v="1"/>
    <x v="177"/>
    <d v="1899-12-30T07:00:00"/>
    <n v="5"/>
    <s v="juillet"/>
    <n v="7"/>
  </r>
  <r>
    <x v="1"/>
    <x v="177"/>
    <d v="1899-12-30T08:00:00"/>
    <n v="5"/>
    <s v="juillet"/>
    <n v="8"/>
  </r>
  <r>
    <x v="1"/>
    <x v="177"/>
    <d v="1899-12-30T09:00:00"/>
    <n v="14"/>
    <s v="juillet"/>
    <n v="9"/>
  </r>
  <r>
    <x v="1"/>
    <x v="177"/>
    <d v="1899-12-30T10:00:00"/>
    <n v="12"/>
    <s v="juillet"/>
    <n v="10"/>
  </r>
  <r>
    <x v="1"/>
    <x v="177"/>
    <d v="1899-12-30T11:00:00"/>
    <n v="16"/>
    <s v="juillet"/>
    <n v="11"/>
  </r>
  <r>
    <x v="1"/>
    <x v="177"/>
    <d v="1899-12-30T12:00:00"/>
    <n v="12"/>
    <s v="juillet"/>
    <n v="12"/>
  </r>
  <r>
    <x v="1"/>
    <x v="177"/>
    <d v="1899-12-30T13:00:00"/>
    <n v="6"/>
    <s v="juillet"/>
    <n v="13"/>
  </r>
  <r>
    <x v="1"/>
    <x v="177"/>
    <d v="1899-12-30T14:00:00"/>
    <n v="20"/>
    <s v="juillet"/>
    <n v="14"/>
  </r>
  <r>
    <x v="1"/>
    <x v="177"/>
    <d v="1899-12-30T15:00:00"/>
    <n v="15"/>
    <s v="juillet"/>
    <n v="15"/>
  </r>
  <r>
    <x v="1"/>
    <x v="177"/>
    <d v="1899-12-30T16:00:00"/>
    <n v="12"/>
    <s v="juillet"/>
    <n v="16"/>
  </r>
  <r>
    <x v="1"/>
    <x v="177"/>
    <d v="1899-12-30T17:00:00"/>
    <n v="12"/>
    <s v="juillet"/>
    <n v="17"/>
  </r>
  <r>
    <x v="1"/>
    <x v="177"/>
    <d v="1899-12-30T18:00:00"/>
    <n v="8"/>
    <s v="juillet"/>
    <n v="18"/>
  </r>
  <r>
    <x v="1"/>
    <x v="177"/>
    <d v="1899-12-30T19:00:00"/>
    <n v="10"/>
    <s v="juillet"/>
    <n v="19"/>
  </r>
  <r>
    <x v="1"/>
    <x v="177"/>
    <d v="1899-12-30T20:00:00"/>
    <n v="1"/>
    <s v="juillet"/>
    <n v="20"/>
  </r>
  <r>
    <x v="1"/>
    <x v="177"/>
    <d v="1899-12-30T21:00:00"/>
    <n v="5"/>
    <s v="juillet"/>
    <n v="21"/>
  </r>
  <r>
    <x v="1"/>
    <x v="177"/>
    <d v="1899-12-30T22:00:00"/>
    <n v="2"/>
    <s v="juillet"/>
    <n v="22"/>
  </r>
  <r>
    <x v="1"/>
    <x v="177"/>
    <d v="1899-12-30T23:00:00"/>
    <n v="0"/>
    <s v="juillet"/>
    <n v="23"/>
  </r>
  <r>
    <x v="1"/>
    <x v="178"/>
    <d v="1899-12-30T00:00:00"/>
    <n v="0"/>
    <s v="juillet"/>
    <n v="24"/>
  </r>
  <r>
    <x v="1"/>
    <x v="178"/>
    <d v="1899-12-30T01:00:00"/>
    <n v="0"/>
    <s v="juillet"/>
    <n v="1"/>
  </r>
  <r>
    <x v="1"/>
    <x v="178"/>
    <d v="1899-12-30T02:00:00"/>
    <n v="0"/>
    <s v="juillet"/>
    <n v="2"/>
  </r>
  <r>
    <x v="1"/>
    <x v="178"/>
    <d v="1899-12-30T03:00:00"/>
    <n v="0"/>
    <s v="juillet"/>
    <n v="3"/>
  </r>
  <r>
    <x v="1"/>
    <x v="178"/>
    <d v="1899-12-30T04:00:00"/>
    <n v="0"/>
    <s v="juillet"/>
    <n v="4"/>
  </r>
  <r>
    <x v="1"/>
    <x v="178"/>
    <d v="1899-12-30T05:00:00"/>
    <n v="0"/>
    <s v="juillet"/>
    <e v="#N/A"/>
  </r>
  <r>
    <x v="1"/>
    <x v="178"/>
    <d v="1899-12-30T06:00:00"/>
    <n v="0"/>
    <s v="juillet"/>
    <n v="6"/>
  </r>
  <r>
    <x v="1"/>
    <x v="178"/>
    <d v="1899-12-30T07:00:00"/>
    <n v="6"/>
    <s v="juillet"/>
    <n v="7"/>
  </r>
  <r>
    <x v="1"/>
    <x v="178"/>
    <d v="1899-12-30T08:00:00"/>
    <n v="7"/>
    <s v="juillet"/>
    <n v="8"/>
  </r>
  <r>
    <x v="1"/>
    <x v="178"/>
    <d v="1899-12-30T09:00:00"/>
    <n v="14"/>
    <s v="juillet"/>
    <n v="9"/>
  </r>
  <r>
    <x v="1"/>
    <x v="178"/>
    <d v="1899-12-30T10:00:00"/>
    <n v="8"/>
    <s v="juillet"/>
    <n v="10"/>
  </r>
  <r>
    <x v="1"/>
    <x v="178"/>
    <d v="1899-12-30T11:00:00"/>
    <n v="22"/>
    <s v="juillet"/>
    <n v="11"/>
  </r>
  <r>
    <x v="1"/>
    <x v="178"/>
    <d v="1899-12-30T12:00:00"/>
    <n v="25"/>
    <s v="juillet"/>
    <n v="12"/>
  </r>
  <r>
    <x v="1"/>
    <x v="178"/>
    <d v="1899-12-30T13:00:00"/>
    <n v="15"/>
    <s v="juillet"/>
    <n v="13"/>
  </r>
  <r>
    <x v="1"/>
    <x v="178"/>
    <d v="1899-12-30T14:00:00"/>
    <n v="15"/>
    <s v="juillet"/>
    <n v="14"/>
  </r>
  <r>
    <x v="1"/>
    <x v="178"/>
    <d v="1899-12-30T15:00:00"/>
    <n v="18"/>
    <s v="juillet"/>
    <n v="15"/>
  </r>
  <r>
    <x v="1"/>
    <x v="178"/>
    <d v="1899-12-30T16:00:00"/>
    <n v="8"/>
    <s v="juillet"/>
    <n v="16"/>
  </r>
  <r>
    <x v="1"/>
    <x v="178"/>
    <d v="1899-12-30T17:00:00"/>
    <n v="15"/>
    <s v="juillet"/>
    <n v="17"/>
  </r>
  <r>
    <x v="1"/>
    <x v="178"/>
    <d v="1899-12-30T18:00:00"/>
    <n v="5"/>
    <s v="juillet"/>
    <n v="18"/>
  </r>
  <r>
    <x v="1"/>
    <x v="178"/>
    <d v="1899-12-30T19:00:00"/>
    <n v="3"/>
    <s v="juillet"/>
    <n v="19"/>
  </r>
  <r>
    <x v="1"/>
    <x v="178"/>
    <d v="1899-12-30T20:00:00"/>
    <n v="2"/>
    <s v="juillet"/>
    <n v="20"/>
  </r>
  <r>
    <x v="1"/>
    <x v="178"/>
    <d v="1899-12-30T21:00:00"/>
    <n v="2"/>
    <s v="juillet"/>
    <n v="21"/>
  </r>
  <r>
    <x v="1"/>
    <x v="178"/>
    <d v="1899-12-30T22:00:00"/>
    <n v="2"/>
    <s v="juillet"/>
    <n v="22"/>
  </r>
  <r>
    <x v="1"/>
    <x v="178"/>
    <d v="1899-12-30T23:00:00"/>
    <n v="2"/>
    <s v="juillet"/>
    <n v="23"/>
  </r>
  <r>
    <x v="1"/>
    <x v="179"/>
    <d v="1899-12-30T00:00:00"/>
    <n v="1"/>
    <s v="juillet"/>
    <n v="24"/>
  </r>
  <r>
    <x v="1"/>
    <x v="179"/>
    <d v="1899-12-30T01:00:00"/>
    <n v="0"/>
    <s v="juillet"/>
    <n v="1"/>
  </r>
  <r>
    <x v="1"/>
    <x v="179"/>
    <d v="1899-12-30T02:00:00"/>
    <n v="0"/>
    <s v="juillet"/>
    <n v="2"/>
  </r>
  <r>
    <x v="1"/>
    <x v="179"/>
    <d v="1899-12-30T03:00:00"/>
    <n v="2"/>
    <s v="juillet"/>
    <n v="3"/>
  </r>
  <r>
    <x v="1"/>
    <x v="179"/>
    <d v="1899-12-30T04:00:00"/>
    <n v="0"/>
    <s v="juillet"/>
    <n v="4"/>
  </r>
  <r>
    <x v="1"/>
    <x v="179"/>
    <d v="1899-12-30T05:00:00"/>
    <n v="0"/>
    <s v="juillet"/>
    <e v="#N/A"/>
  </r>
  <r>
    <x v="1"/>
    <x v="179"/>
    <d v="1899-12-30T06:00:00"/>
    <n v="0"/>
    <s v="juillet"/>
    <n v="6"/>
  </r>
  <r>
    <x v="1"/>
    <x v="179"/>
    <d v="1899-12-30T07:00:00"/>
    <n v="6"/>
    <s v="juillet"/>
    <n v="7"/>
  </r>
  <r>
    <x v="1"/>
    <x v="179"/>
    <d v="1899-12-30T08:00:00"/>
    <n v="9"/>
    <s v="juillet"/>
    <n v="8"/>
  </r>
  <r>
    <x v="1"/>
    <x v="179"/>
    <d v="1899-12-30T09:00:00"/>
    <n v="9"/>
    <s v="juillet"/>
    <n v="9"/>
  </r>
  <r>
    <x v="1"/>
    <x v="179"/>
    <d v="1899-12-30T10:00:00"/>
    <n v="12"/>
    <s v="juillet"/>
    <n v="10"/>
  </r>
  <r>
    <x v="1"/>
    <x v="179"/>
    <d v="1899-12-30T11:00:00"/>
    <n v="15"/>
    <s v="juillet"/>
    <n v="11"/>
  </r>
  <r>
    <x v="1"/>
    <x v="179"/>
    <d v="1899-12-30T12:00:00"/>
    <n v="14"/>
    <s v="juillet"/>
    <n v="12"/>
  </r>
  <r>
    <x v="1"/>
    <x v="179"/>
    <d v="1899-12-30T13:00:00"/>
    <n v="14"/>
    <s v="juillet"/>
    <n v="13"/>
  </r>
  <r>
    <x v="1"/>
    <x v="179"/>
    <d v="1899-12-30T14:00:00"/>
    <n v="16"/>
    <s v="juillet"/>
    <n v="14"/>
  </r>
  <r>
    <x v="1"/>
    <x v="179"/>
    <d v="1899-12-30T15:00:00"/>
    <n v="8"/>
    <s v="juillet"/>
    <n v="15"/>
  </r>
  <r>
    <x v="1"/>
    <x v="179"/>
    <d v="1899-12-30T16:00:00"/>
    <n v="24"/>
    <s v="juillet"/>
    <n v="16"/>
  </r>
  <r>
    <x v="1"/>
    <x v="179"/>
    <d v="1899-12-30T17:00:00"/>
    <n v="13"/>
    <s v="juillet"/>
    <n v="17"/>
  </r>
  <r>
    <x v="1"/>
    <x v="179"/>
    <d v="1899-12-30T18:00:00"/>
    <n v="12"/>
    <s v="juillet"/>
    <n v="18"/>
  </r>
  <r>
    <x v="1"/>
    <x v="179"/>
    <d v="1899-12-30T19:00:00"/>
    <n v="1"/>
    <s v="juillet"/>
    <n v="19"/>
  </r>
  <r>
    <x v="1"/>
    <x v="179"/>
    <d v="1899-12-30T20:00:00"/>
    <n v="2"/>
    <s v="juillet"/>
    <n v="20"/>
  </r>
  <r>
    <x v="1"/>
    <x v="179"/>
    <d v="1899-12-30T21:00:00"/>
    <n v="7"/>
    <s v="juillet"/>
    <n v="21"/>
  </r>
  <r>
    <x v="1"/>
    <x v="179"/>
    <d v="1899-12-30T22:00:00"/>
    <n v="0"/>
    <s v="juillet"/>
    <n v="22"/>
  </r>
  <r>
    <x v="1"/>
    <x v="179"/>
    <d v="1899-12-30T23:00:00"/>
    <n v="4"/>
    <s v="juillet"/>
    <n v="23"/>
  </r>
  <r>
    <x v="1"/>
    <x v="180"/>
    <d v="1899-12-30T00:00:00"/>
    <n v="5"/>
    <s v="juillet"/>
    <n v="24"/>
  </r>
  <r>
    <x v="1"/>
    <x v="180"/>
    <d v="1899-12-30T01:00:00"/>
    <n v="5"/>
    <s v="juillet"/>
    <n v="1"/>
  </r>
  <r>
    <x v="1"/>
    <x v="180"/>
    <d v="1899-12-30T02:00:00"/>
    <n v="0"/>
    <s v="juillet"/>
    <n v="2"/>
  </r>
  <r>
    <x v="1"/>
    <x v="180"/>
    <d v="1899-12-30T03:00:00"/>
    <n v="0"/>
    <s v="juillet"/>
    <n v="3"/>
  </r>
  <r>
    <x v="1"/>
    <x v="180"/>
    <d v="1899-12-30T04:00:00"/>
    <n v="0"/>
    <s v="juillet"/>
    <n v="4"/>
  </r>
  <r>
    <x v="1"/>
    <x v="180"/>
    <d v="1899-12-30T05:00:00"/>
    <n v="0"/>
    <s v="juillet"/>
    <e v="#N/A"/>
  </r>
  <r>
    <x v="1"/>
    <x v="180"/>
    <d v="1899-12-30T06:00:00"/>
    <n v="0"/>
    <s v="juillet"/>
    <n v="6"/>
  </r>
  <r>
    <x v="1"/>
    <x v="180"/>
    <d v="1899-12-30T07:00:00"/>
    <n v="4"/>
    <s v="juillet"/>
    <n v="7"/>
  </r>
  <r>
    <x v="1"/>
    <x v="180"/>
    <d v="1899-12-30T08:00:00"/>
    <n v="11"/>
    <s v="juillet"/>
    <n v="8"/>
  </r>
  <r>
    <x v="1"/>
    <x v="180"/>
    <d v="1899-12-30T09:00:00"/>
    <n v="8"/>
    <s v="juillet"/>
    <n v="9"/>
  </r>
  <r>
    <x v="1"/>
    <x v="180"/>
    <d v="1899-12-30T10:00:00"/>
    <n v="12"/>
    <s v="juillet"/>
    <n v="10"/>
  </r>
  <r>
    <x v="1"/>
    <x v="180"/>
    <d v="1899-12-30T11:00:00"/>
    <n v="18"/>
    <s v="juillet"/>
    <n v="11"/>
  </r>
  <r>
    <x v="1"/>
    <x v="180"/>
    <d v="1899-12-30T12:00:00"/>
    <n v="5"/>
    <s v="juillet"/>
    <n v="12"/>
  </r>
  <r>
    <x v="1"/>
    <x v="180"/>
    <d v="1899-12-30T13:00:00"/>
    <n v="10"/>
    <s v="juillet"/>
    <n v="13"/>
  </r>
  <r>
    <x v="1"/>
    <x v="180"/>
    <d v="1899-12-30T14:00:00"/>
    <n v="4"/>
    <s v="juillet"/>
    <n v="14"/>
  </r>
  <r>
    <x v="1"/>
    <x v="180"/>
    <d v="1899-12-30T15:00:00"/>
    <n v="14"/>
    <s v="juillet"/>
    <n v="15"/>
  </r>
  <r>
    <x v="1"/>
    <x v="180"/>
    <d v="1899-12-30T16:00:00"/>
    <n v="8"/>
    <s v="juillet"/>
    <n v="16"/>
  </r>
  <r>
    <x v="1"/>
    <x v="180"/>
    <d v="1899-12-30T17:00:00"/>
    <n v="15"/>
    <s v="juillet"/>
    <n v="17"/>
  </r>
  <r>
    <x v="1"/>
    <x v="180"/>
    <d v="1899-12-30T18:00:00"/>
    <n v="2"/>
    <s v="juillet"/>
    <n v="18"/>
  </r>
  <r>
    <x v="1"/>
    <x v="180"/>
    <d v="1899-12-30T19:00:00"/>
    <n v="9"/>
    <s v="juillet"/>
    <n v="19"/>
  </r>
  <r>
    <x v="1"/>
    <x v="180"/>
    <d v="1899-12-30T20:00:00"/>
    <n v="4"/>
    <s v="juillet"/>
    <n v="20"/>
  </r>
  <r>
    <x v="1"/>
    <x v="180"/>
    <d v="1899-12-30T21:00:00"/>
    <n v="2"/>
    <s v="juillet"/>
    <n v="21"/>
  </r>
  <r>
    <x v="1"/>
    <x v="180"/>
    <d v="1899-12-30T22:00:00"/>
    <n v="13"/>
    <s v="juillet"/>
    <n v="22"/>
  </r>
  <r>
    <x v="1"/>
    <x v="180"/>
    <d v="1899-12-30T23:00:00"/>
    <n v="9"/>
    <s v="juillet"/>
    <n v="23"/>
  </r>
  <r>
    <x v="1"/>
    <x v="150"/>
    <d v="1899-12-30T00:00:00"/>
    <n v="2"/>
    <s v="juillet"/>
    <n v="24"/>
  </r>
  <r>
    <x v="1"/>
    <x v="150"/>
    <d v="1899-12-30T01:00:00"/>
    <n v="4"/>
    <s v="juillet"/>
    <n v="1"/>
  </r>
  <r>
    <x v="1"/>
    <x v="150"/>
    <d v="1899-12-30T02:00:00"/>
    <n v="2"/>
    <s v="juillet"/>
    <n v="2"/>
  </r>
  <r>
    <x v="1"/>
    <x v="150"/>
    <d v="1899-12-30T03:00:00"/>
    <n v="0"/>
    <s v="juillet"/>
    <n v="3"/>
  </r>
  <r>
    <x v="1"/>
    <x v="150"/>
    <d v="1899-12-30T04:00:00"/>
    <n v="0"/>
    <s v="juillet"/>
    <n v="4"/>
  </r>
  <r>
    <x v="1"/>
    <x v="150"/>
    <d v="1899-12-30T05:00:00"/>
    <n v="1"/>
    <s v="juillet"/>
    <e v="#N/A"/>
  </r>
  <r>
    <x v="1"/>
    <x v="150"/>
    <d v="1899-12-30T06:00:00"/>
    <n v="0"/>
    <s v="juillet"/>
    <n v="6"/>
  </r>
  <r>
    <x v="1"/>
    <x v="150"/>
    <d v="1899-12-30T07:00:00"/>
    <n v="4"/>
    <s v="juillet"/>
    <n v="7"/>
  </r>
  <r>
    <x v="1"/>
    <x v="150"/>
    <d v="1899-12-30T08:00:00"/>
    <n v="6"/>
    <s v="juillet"/>
    <n v="8"/>
  </r>
  <r>
    <x v="1"/>
    <x v="150"/>
    <d v="1899-12-30T09:00:00"/>
    <n v="12"/>
    <s v="juillet"/>
    <n v="9"/>
  </r>
  <r>
    <x v="1"/>
    <x v="150"/>
    <d v="1899-12-30T10:00:00"/>
    <n v="10"/>
    <s v="juillet"/>
    <n v="10"/>
  </r>
  <r>
    <x v="1"/>
    <x v="150"/>
    <d v="1899-12-30T11:00:00"/>
    <n v="12"/>
    <s v="juillet"/>
    <n v="11"/>
  </r>
  <r>
    <x v="1"/>
    <x v="150"/>
    <d v="1899-12-30T12:00:00"/>
    <n v="16"/>
    <s v="juillet"/>
    <n v="12"/>
  </r>
  <r>
    <x v="1"/>
    <x v="150"/>
    <d v="1899-12-30T13:00:00"/>
    <n v="12"/>
    <s v="juillet"/>
    <n v="13"/>
  </r>
  <r>
    <x v="1"/>
    <x v="150"/>
    <d v="1899-12-30T14:00:00"/>
    <n v="10"/>
    <s v="juillet"/>
    <n v="14"/>
  </r>
  <r>
    <x v="1"/>
    <x v="150"/>
    <d v="1899-12-30T15:00:00"/>
    <n v="13"/>
    <s v="juillet"/>
    <n v="15"/>
  </r>
  <r>
    <x v="1"/>
    <x v="150"/>
    <d v="1899-12-30T16:00:00"/>
    <n v="13"/>
    <s v="juillet"/>
    <n v="16"/>
  </r>
  <r>
    <x v="1"/>
    <x v="150"/>
    <d v="1899-12-30T17:00:00"/>
    <n v="29"/>
    <s v="juillet"/>
    <n v="17"/>
  </r>
  <r>
    <x v="1"/>
    <x v="150"/>
    <d v="1899-12-30T18:00:00"/>
    <n v="9"/>
    <s v="juillet"/>
    <n v="18"/>
  </r>
  <r>
    <x v="1"/>
    <x v="150"/>
    <d v="1899-12-30T19:00:00"/>
    <n v="6"/>
    <s v="juillet"/>
    <n v="19"/>
  </r>
  <r>
    <x v="1"/>
    <x v="150"/>
    <d v="1899-12-30T20:00:00"/>
    <n v="4"/>
    <s v="juillet"/>
    <n v="20"/>
  </r>
  <r>
    <x v="1"/>
    <x v="150"/>
    <d v="1899-12-30T21:00:00"/>
    <n v="4"/>
    <s v="juillet"/>
    <n v="21"/>
  </r>
  <r>
    <x v="1"/>
    <x v="150"/>
    <d v="1899-12-30T22:00:00"/>
    <n v="0"/>
    <s v="juillet"/>
    <n v="22"/>
  </r>
  <r>
    <x v="1"/>
    <x v="150"/>
    <d v="1899-12-30T23:00:00"/>
    <n v="0"/>
    <s v="juillet"/>
    <n v="23"/>
  </r>
  <r>
    <x v="1"/>
    <x v="151"/>
    <d v="1899-12-30T00:00:00"/>
    <n v="1"/>
    <s v="juillet"/>
    <n v="24"/>
  </r>
  <r>
    <x v="1"/>
    <x v="151"/>
    <d v="1899-12-30T01:00:00"/>
    <n v="0"/>
    <s v="juillet"/>
    <n v="1"/>
  </r>
  <r>
    <x v="1"/>
    <x v="151"/>
    <d v="1899-12-30T02:00:00"/>
    <n v="0"/>
    <s v="juillet"/>
    <n v="2"/>
  </r>
  <r>
    <x v="1"/>
    <x v="151"/>
    <d v="1899-12-30T03:00:00"/>
    <n v="0"/>
    <s v="juillet"/>
    <n v="3"/>
  </r>
  <r>
    <x v="1"/>
    <x v="151"/>
    <d v="1899-12-30T04:00:00"/>
    <n v="1"/>
    <s v="juillet"/>
    <n v="4"/>
  </r>
  <r>
    <x v="1"/>
    <x v="151"/>
    <d v="1899-12-30T05:00:00"/>
    <n v="0"/>
    <s v="juillet"/>
    <e v="#N/A"/>
  </r>
  <r>
    <x v="1"/>
    <x v="151"/>
    <d v="1899-12-30T06:00:00"/>
    <n v="2"/>
    <s v="juillet"/>
    <n v="6"/>
  </r>
  <r>
    <x v="1"/>
    <x v="151"/>
    <d v="1899-12-30T07:00:00"/>
    <n v="5"/>
    <s v="juillet"/>
    <n v="7"/>
  </r>
  <r>
    <x v="1"/>
    <x v="151"/>
    <d v="1899-12-30T08:00:00"/>
    <n v="8"/>
    <s v="juillet"/>
    <n v="8"/>
  </r>
  <r>
    <x v="1"/>
    <x v="151"/>
    <d v="1899-12-30T09:00:00"/>
    <n v="18"/>
    <s v="juillet"/>
    <n v="9"/>
  </r>
  <r>
    <x v="1"/>
    <x v="151"/>
    <d v="1899-12-30T10:00:00"/>
    <n v="16"/>
    <s v="juillet"/>
    <n v="10"/>
  </r>
  <r>
    <x v="1"/>
    <x v="151"/>
    <d v="1899-12-30T11:00:00"/>
    <n v="12"/>
    <s v="juillet"/>
    <n v="11"/>
  </r>
  <r>
    <x v="1"/>
    <x v="151"/>
    <d v="1899-12-30T12:00:00"/>
    <n v="9"/>
    <s v="juillet"/>
    <n v="12"/>
  </r>
  <r>
    <x v="1"/>
    <x v="151"/>
    <d v="1899-12-30T13:00:00"/>
    <n v="4"/>
    <s v="juillet"/>
    <n v="13"/>
  </r>
  <r>
    <x v="1"/>
    <x v="151"/>
    <d v="1899-12-30T14:00:00"/>
    <n v="15"/>
    <s v="juillet"/>
    <n v="14"/>
  </r>
  <r>
    <x v="1"/>
    <x v="151"/>
    <d v="1899-12-30T15:00:00"/>
    <n v="22"/>
    <s v="juillet"/>
    <n v="15"/>
  </r>
  <r>
    <x v="1"/>
    <x v="151"/>
    <d v="1899-12-30T16:00:00"/>
    <n v="11"/>
    <s v="juillet"/>
    <n v="16"/>
  </r>
  <r>
    <x v="1"/>
    <x v="151"/>
    <d v="1899-12-30T17:00:00"/>
    <n v="8"/>
    <s v="juillet"/>
    <n v="17"/>
  </r>
  <r>
    <x v="1"/>
    <x v="151"/>
    <d v="1899-12-30T18:00:00"/>
    <n v="13"/>
    <s v="juillet"/>
    <n v="18"/>
  </r>
  <r>
    <x v="1"/>
    <x v="151"/>
    <d v="1899-12-30T19:00:00"/>
    <n v="8"/>
    <s v="juillet"/>
    <n v="19"/>
  </r>
  <r>
    <x v="1"/>
    <x v="151"/>
    <d v="1899-12-30T20:00:00"/>
    <n v="2"/>
    <s v="juillet"/>
    <n v="20"/>
  </r>
  <r>
    <x v="1"/>
    <x v="151"/>
    <d v="1899-12-30T21:00:00"/>
    <n v="6"/>
    <s v="juillet"/>
    <n v="21"/>
  </r>
  <r>
    <x v="1"/>
    <x v="151"/>
    <d v="1899-12-30T22:00:00"/>
    <n v="2"/>
    <s v="juillet"/>
    <n v="22"/>
  </r>
  <r>
    <x v="1"/>
    <x v="151"/>
    <d v="1899-12-30T23:00:00"/>
    <n v="2"/>
    <s v="juillet"/>
    <n v="23"/>
  </r>
  <r>
    <x v="1"/>
    <x v="152"/>
    <d v="1899-12-30T00:00:00"/>
    <n v="2"/>
    <s v="juillet"/>
    <n v="24"/>
  </r>
  <r>
    <x v="1"/>
    <x v="152"/>
    <d v="1899-12-30T01:00:00"/>
    <n v="2"/>
    <s v="juillet"/>
    <n v="1"/>
  </r>
  <r>
    <x v="1"/>
    <x v="152"/>
    <d v="1899-12-30T02:00:00"/>
    <n v="0"/>
    <s v="juillet"/>
    <n v="2"/>
  </r>
  <r>
    <x v="1"/>
    <x v="152"/>
    <d v="1899-12-30T03:00:00"/>
    <n v="2"/>
    <s v="juillet"/>
    <n v="3"/>
  </r>
  <r>
    <x v="1"/>
    <x v="152"/>
    <d v="1899-12-30T04:00:00"/>
    <n v="0"/>
    <s v="juillet"/>
    <n v="4"/>
  </r>
  <r>
    <x v="1"/>
    <x v="152"/>
    <d v="1899-12-30T05:00:00"/>
    <n v="2"/>
    <s v="juillet"/>
    <e v="#N/A"/>
  </r>
  <r>
    <x v="1"/>
    <x v="152"/>
    <d v="1899-12-30T06:00:00"/>
    <n v="5"/>
    <s v="juillet"/>
    <n v="6"/>
  </r>
  <r>
    <x v="1"/>
    <x v="152"/>
    <d v="1899-12-30T07:00:00"/>
    <n v="5"/>
    <s v="juillet"/>
    <n v="7"/>
  </r>
  <r>
    <x v="1"/>
    <x v="152"/>
    <d v="1899-12-30T08:00:00"/>
    <n v="13"/>
    <s v="juillet"/>
    <n v="8"/>
  </r>
  <r>
    <x v="1"/>
    <x v="152"/>
    <d v="1899-12-30T09:00:00"/>
    <n v="11"/>
    <s v="juillet"/>
    <n v="9"/>
  </r>
  <r>
    <x v="1"/>
    <x v="152"/>
    <d v="1899-12-30T10:00:00"/>
    <n v="23"/>
    <s v="juillet"/>
    <n v="10"/>
  </r>
  <r>
    <x v="1"/>
    <x v="152"/>
    <d v="1899-12-30T11:00:00"/>
    <n v="24"/>
    <s v="juillet"/>
    <n v="11"/>
  </r>
  <r>
    <x v="1"/>
    <x v="152"/>
    <d v="1899-12-30T12:00:00"/>
    <n v="17"/>
    <s v="juillet"/>
    <n v="12"/>
  </r>
  <r>
    <x v="1"/>
    <x v="152"/>
    <d v="1899-12-30T13:00:00"/>
    <n v="15"/>
    <s v="juillet"/>
    <n v="13"/>
  </r>
  <r>
    <x v="1"/>
    <x v="152"/>
    <d v="1899-12-30T14:00:00"/>
    <n v="12"/>
    <s v="juillet"/>
    <n v="14"/>
  </r>
  <r>
    <x v="1"/>
    <x v="152"/>
    <d v="1899-12-30T15:00:00"/>
    <n v="16"/>
    <s v="juillet"/>
    <n v="15"/>
  </r>
  <r>
    <x v="1"/>
    <x v="152"/>
    <d v="1899-12-30T16:00:00"/>
    <n v="12"/>
    <s v="juillet"/>
    <n v="16"/>
  </r>
  <r>
    <x v="1"/>
    <x v="152"/>
    <d v="1899-12-30T17:00:00"/>
    <n v="14"/>
    <s v="juillet"/>
    <n v="17"/>
  </r>
  <r>
    <x v="1"/>
    <x v="152"/>
    <d v="1899-12-30T18:00:00"/>
    <n v="5"/>
    <s v="juillet"/>
    <n v="18"/>
  </r>
  <r>
    <x v="1"/>
    <x v="152"/>
    <d v="1899-12-30T19:00:00"/>
    <n v="9"/>
    <s v="juillet"/>
    <n v="19"/>
  </r>
  <r>
    <x v="1"/>
    <x v="152"/>
    <d v="1899-12-30T20:00:00"/>
    <n v="4"/>
    <s v="juillet"/>
    <n v="20"/>
  </r>
  <r>
    <x v="1"/>
    <x v="152"/>
    <d v="1899-12-30T21:00:00"/>
    <n v="2"/>
    <s v="juillet"/>
    <n v="21"/>
  </r>
  <r>
    <x v="1"/>
    <x v="152"/>
    <d v="1899-12-30T22:00:00"/>
    <n v="2"/>
    <s v="juillet"/>
    <n v="22"/>
  </r>
  <r>
    <x v="1"/>
    <x v="152"/>
    <d v="1899-12-30T23:00:00"/>
    <n v="0"/>
    <s v="juillet"/>
    <n v="23"/>
  </r>
  <r>
    <x v="1"/>
    <x v="153"/>
    <d v="1899-12-30T00:00:00"/>
    <n v="10"/>
    <s v="juillet"/>
    <n v="24"/>
  </r>
  <r>
    <x v="1"/>
    <x v="153"/>
    <d v="1899-12-30T01:00:00"/>
    <n v="0"/>
    <s v="juillet"/>
    <n v="1"/>
  </r>
  <r>
    <x v="1"/>
    <x v="153"/>
    <d v="1899-12-30T02:00:00"/>
    <n v="0"/>
    <s v="juillet"/>
    <n v="2"/>
  </r>
  <r>
    <x v="1"/>
    <x v="153"/>
    <d v="1899-12-30T03:00:00"/>
    <n v="0"/>
    <s v="juillet"/>
    <n v="3"/>
  </r>
  <r>
    <x v="1"/>
    <x v="153"/>
    <d v="1899-12-30T04:00:00"/>
    <n v="0"/>
    <s v="juillet"/>
    <n v="4"/>
  </r>
  <r>
    <x v="1"/>
    <x v="153"/>
    <d v="1899-12-30T05:00:00"/>
    <n v="2"/>
    <s v="juillet"/>
    <e v="#N/A"/>
  </r>
  <r>
    <x v="1"/>
    <x v="153"/>
    <d v="1899-12-30T06:00:00"/>
    <n v="0"/>
    <s v="juillet"/>
    <n v="6"/>
  </r>
  <r>
    <x v="1"/>
    <x v="153"/>
    <d v="1899-12-30T07:00:00"/>
    <n v="5"/>
    <s v="juillet"/>
    <n v="7"/>
  </r>
  <r>
    <x v="1"/>
    <x v="153"/>
    <d v="1899-12-30T08:00:00"/>
    <n v="9"/>
    <s v="juillet"/>
    <n v="8"/>
  </r>
  <r>
    <x v="1"/>
    <x v="153"/>
    <d v="1899-12-30T09:00:00"/>
    <n v="3"/>
    <s v="juillet"/>
    <n v="9"/>
  </r>
  <r>
    <x v="1"/>
    <x v="153"/>
    <d v="1899-12-30T10:00:00"/>
    <n v="4"/>
    <s v="juillet"/>
    <n v="10"/>
  </r>
  <r>
    <x v="1"/>
    <x v="153"/>
    <d v="1899-12-30T11:00:00"/>
    <n v="10"/>
    <s v="juillet"/>
    <n v="11"/>
  </r>
  <r>
    <x v="1"/>
    <x v="153"/>
    <d v="1899-12-30T12:00:00"/>
    <n v="8"/>
    <s v="juillet"/>
    <n v="12"/>
  </r>
  <r>
    <x v="1"/>
    <x v="153"/>
    <d v="1899-12-30T13:00:00"/>
    <n v="10"/>
    <s v="juillet"/>
    <n v="13"/>
  </r>
  <r>
    <x v="1"/>
    <x v="153"/>
    <d v="1899-12-30T14:00:00"/>
    <n v="10"/>
    <s v="juillet"/>
    <n v="14"/>
  </r>
  <r>
    <x v="1"/>
    <x v="153"/>
    <d v="1899-12-30T15:00:00"/>
    <n v="18"/>
    <s v="juillet"/>
    <n v="15"/>
  </r>
  <r>
    <x v="1"/>
    <x v="153"/>
    <d v="1899-12-30T16:00:00"/>
    <n v="20"/>
    <s v="juillet"/>
    <n v="16"/>
  </r>
  <r>
    <x v="1"/>
    <x v="153"/>
    <d v="1899-12-30T17:00:00"/>
    <n v="5"/>
    <s v="juillet"/>
    <n v="17"/>
  </r>
  <r>
    <x v="1"/>
    <x v="153"/>
    <d v="1899-12-30T18:00:00"/>
    <n v="4"/>
    <s v="juillet"/>
    <n v="18"/>
  </r>
  <r>
    <x v="1"/>
    <x v="153"/>
    <d v="1899-12-30T19:00:00"/>
    <n v="4"/>
    <s v="juillet"/>
    <n v="19"/>
  </r>
  <r>
    <x v="1"/>
    <x v="153"/>
    <d v="1899-12-30T20:00:00"/>
    <n v="6"/>
    <s v="juillet"/>
    <n v="20"/>
  </r>
  <r>
    <x v="1"/>
    <x v="153"/>
    <d v="1899-12-30T21:00:00"/>
    <n v="5"/>
    <s v="juillet"/>
    <n v="21"/>
  </r>
  <r>
    <x v="1"/>
    <x v="153"/>
    <d v="1899-12-30T22:00:00"/>
    <n v="5"/>
    <s v="juillet"/>
    <n v="22"/>
  </r>
  <r>
    <x v="1"/>
    <x v="153"/>
    <d v="1899-12-30T23:00:00"/>
    <n v="17"/>
    <s v="juillet"/>
    <n v="23"/>
  </r>
  <r>
    <x v="1"/>
    <x v="154"/>
    <d v="1899-12-30T00:00:00"/>
    <n v="1"/>
    <s v="juillet"/>
    <n v="24"/>
  </r>
  <r>
    <x v="1"/>
    <x v="154"/>
    <d v="1899-12-30T01:00:00"/>
    <n v="0"/>
    <s v="juillet"/>
    <n v="1"/>
  </r>
  <r>
    <x v="1"/>
    <x v="154"/>
    <d v="1899-12-30T02:00:00"/>
    <n v="0"/>
    <s v="juillet"/>
    <n v="2"/>
  </r>
  <r>
    <x v="1"/>
    <x v="154"/>
    <d v="1899-12-30T03:00:00"/>
    <n v="0"/>
    <s v="juillet"/>
    <n v="3"/>
  </r>
  <r>
    <x v="1"/>
    <x v="154"/>
    <d v="1899-12-30T04:00:00"/>
    <n v="1"/>
    <s v="juillet"/>
    <n v="4"/>
  </r>
  <r>
    <x v="1"/>
    <x v="154"/>
    <d v="1899-12-30T05:00:00"/>
    <n v="6"/>
    <s v="juillet"/>
    <e v="#N/A"/>
  </r>
  <r>
    <x v="1"/>
    <x v="154"/>
    <d v="1899-12-30T06:00:00"/>
    <n v="1"/>
    <s v="juillet"/>
    <n v="6"/>
  </r>
  <r>
    <x v="1"/>
    <x v="154"/>
    <d v="1899-12-30T07:00:00"/>
    <n v="2"/>
    <s v="juillet"/>
    <n v="7"/>
  </r>
  <r>
    <x v="1"/>
    <x v="154"/>
    <d v="1899-12-30T08:00:00"/>
    <n v="2"/>
    <s v="juillet"/>
    <n v="8"/>
  </r>
  <r>
    <x v="1"/>
    <x v="154"/>
    <d v="1899-12-30T09:00:00"/>
    <n v="4"/>
    <s v="juillet"/>
    <n v="9"/>
  </r>
  <r>
    <x v="1"/>
    <x v="154"/>
    <d v="1899-12-30T10:00:00"/>
    <n v="6"/>
    <s v="juillet"/>
    <n v="10"/>
  </r>
  <r>
    <x v="1"/>
    <x v="154"/>
    <d v="1899-12-30T11:00:00"/>
    <n v="11"/>
    <s v="juillet"/>
    <n v="11"/>
  </r>
  <r>
    <x v="1"/>
    <x v="154"/>
    <d v="1899-12-30T12:00:00"/>
    <n v="10"/>
    <s v="juillet"/>
    <n v="12"/>
  </r>
  <r>
    <x v="1"/>
    <x v="154"/>
    <d v="1899-12-30T13:00:00"/>
    <n v="18"/>
    <s v="juillet"/>
    <n v="13"/>
  </r>
  <r>
    <x v="1"/>
    <x v="154"/>
    <d v="1899-12-30T14:00:00"/>
    <n v="3"/>
    <s v="juillet"/>
    <n v="14"/>
  </r>
  <r>
    <x v="1"/>
    <x v="154"/>
    <d v="1899-12-30T15:00:00"/>
    <n v="15"/>
    <s v="juillet"/>
    <n v="15"/>
  </r>
  <r>
    <x v="1"/>
    <x v="154"/>
    <d v="1899-12-30T16:00:00"/>
    <n v="5"/>
    <s v="juillet"/>
    <n v="16"/>
  </r>
  <r>
    <x v="1"/>
    <x v="154"/>
    <d v="1899-12-30T17:00:00"/>
    <n v="7"/>
    <s v="juillet"/>
    <n v="17"/>
  </r>
  <r>
    <x v="1"/>
    <x v="154"/>
    <d v="1899-12-30T18:00:00"/>
    <n v="4"/>
    <s v="juillet"/>
    <n v="18"/>
  </r>
  <r>
    <x v="1"/>
    <x v="154"/>
    <d v="1899-12-30T19:00:00"/>
    <n v="4"/>
    <s v="juillet"/>
    <n v="19"/>
  </r>
  <r>
    <x v="1"/>
    <x v="154"/>
    <d v="1899-12-30T20:00:00"/>
    <n v="4"/>
    <s v="juillet"/>
    <n v="20"/>
  </r>
  <r>
    <x v="1"/>
    <x v="154"/>
    <d v="1899-12-30T21:00:00"/>
    <n v="4"/>
    <s v="juillet"/>
    <n v="21"/>
  </r>
  <r>
    <x v="1"/>
    <x v="154"/>
    <d v="1899-12-30T22:00:00"/>
    <n v="1"/>
    <s v="juillet"/>
    <n v="22"/>
  </r>
  <r>
    <x v="1"/>
    <x v="154"/>
    <d v="1899-12-30T23:00:00"/>
    <n v="0"/>
    <s v="juillet"/>
    <n v="23"/>
  </r>
  <r>
    <x v="1"/>
    <x v="155"/>
    <d v="1899-12-30T00:00:00"/>
    <n v="2"/>
    <s v="juillet"/>
    <n v="24"/>
  </r>
  <r>
    <x v="1"/>
    <x v="155"/>
    <d v="1899-12-30T01:00:00"/>
    <n v="0"/>
    <s v="juillet"/>
    <n v="1"/>
  </r>
  <r>
    <x v="1"/>
    <x v="155"/>
    <d v="1899-12-30T02:00:00"/>
    <n v="2"/>
    <s v="juillet"/>
    <n v="2"/>
  </r>
  <r>
    <x v="1"/>
    <x v="155"/>
    <d v="1899-12-30T03:00:00"/>
    <n v="0"/>
    <s v="juillet"/>
    <n v="3"/>
  </r>
  <r>
    <x v="1"/>
    <x v="155"/>
    <d v="1899-12-30T04:00:00"/>
    <n v="12"/>
    <s v="juillet"/>
    <n v="4"/>
  </r>
  <r>
    <x v="1"/>
    <x v="155"/>
    <d v="1899-12-30T05:00:00"/>
    <n v="3"/>
    <s v="juillet"/>
    <e v="#N/A"/>
  </r>
  <r>
    <x v="1"/>
    <x v="155"/>
    <d v="1899-12-30T06:00:00"/>
    <n v="10"/>
    <s v="juillet"/>
    <n v="6"/>
  </r>
  <r>
    <x v="1"/>
    <x v="155"/>
    <d v="1899-12-30T07:00:00"/>
    <n v="6"/>
    <s v="juillet"/>
    <n v="7"/>
  </r>
  <r>
    <x v="1"/>
    <x v="155"/>
    <d v="1899-12-30T08:00:00"/>
    <n v="16"/>
    <s v="juillet"/>
    <n v="8"/>
  </r>
  <r>
    <x v="1"/>
    <x v="155"/>
    <d v="1899-12-30T09:00:00"/>
    <n v="17"/>
    <s v="juillet"/>
    <n v="9"/>
  </r>
  <r>
    <x v="1"/>
    <x v="155"/>
    <d v="1899-12-30T10:00:00"/>
    <n v="24"/>
    <s v="juillet"/>
    <n v="10"/>
  </r>
  <r>
    <x v="1"/>
    <x v="155"/>
    <d v="1899-12-30T11:00:00"/>
    <n v="25"/>
    <s v="juillet"/>
    <n v="11"/>
  </r>
  <r>
    <x v="1"/>
    <x v="155"/>
    <d v="1899-12-30T12:00:00"/>
    <n v="16"/>
    <s v="juillet"/>
    <n v="12"/>
  </r>
  <r>
    <x v="1"/>
    <x v="155"/>
    <d v="1899-12-30T13:00:00"/>
    <n v="18"/>
    <s v="juillet"/>
    <n v="13"/>
  </r>
  <r>
    <x v="1"/>
    <x v="155"/>
    <d v="1899-12-30T14:00:00"/>
    <n v="23"/>
    <s v="juillet"/>
    <n v="14"/>
  </r>
  <r>
    <x v="1"/>
    <x v="155"/>
    <d v="1899-12-30T15:00:00"/>
    <n v="23"/>
    <s v="juillet"/>
    <n v="15"/>
  </r>
  <r>
    <x v="1"/>
    <x v="155"/>
    <d v="1899-12-30T16:00:00"/>
    <n v="9"/>
    <s v="juillet"/>
    <n v="16"/>
  </r>
  <r>
    <x v="1"/>
    <x v="155"/>
    <d v="1899-12-30T17:00:00"/>
    <n v="11"/>
    <s v="juillet"/>
    <n v="17"/>
  </r>
  <r>
    <x v="1"/>
    <x v="155"/>
    <d v="1899-12-30T18:00:00"/>
    <n v="9"/>
    <s v="juillet"/>
    <n v="18"/>
  </r>
  <r>
    <x v="1"/>
    <x v="155"/>
    <d v="1899-12-30T19:00:00"/>
    <n v="2"/>
    <s v="juillet"/>
    <n v="19"/>
  </r>
  <r>
    <x v="1"/>
    <x v="155"/>
    <d v="1899-12-30T20:00:00"/>
    <n v="2"/>
    <s v="juillet"/>
    <n v="20"/>
  </r>
  <r>
    <x v="1"/>
    <x v="155"/>
    <d v="1899-12-30T21:00:00"/>
    <n v="0"/>
    <s v="juillet"/>
    <n v="21"/>
  </r>
  <r>
    <x v="1"/>
    <x v="155"/>
    <d v="1899-12-30T22:00:00"/>
    <n v="0"/>
    <s v="juillet"/>
    <n v="22"/>
  </r>
  <r>
    <x v="1"/>
    <x v="155"/>
    <d v="1899-12-30T23:00:00"/>
    <n v="0"/>
    <s v="juillet"/>
    <n v="23"/>
  </r>
  <r>
    <x v="1"/>
    <x v="156"/>
    <d v="1899-12-30T00:00:00"/>
    <n v="0"/>
    <s v="juillet"/>
    <n v="24"/>
  </r>
  <r>
    <x v="1"/>
    <x v="156"/>
    <d v="1899-12-30T01:00:00"/>
    <n v="0"/>
    <s v="juillet"/>
    <n v="1"/>
  </r>
  <r>
    <x v="1"/>
    <x v="156"/>
    <d v="1899-12-30T02:00:00"/>
    <n v="2"/>
    <s v="juillet"/>
    <n v="2"/>
  </r>
  <r>
    <x v="1"/>
    <x v="156"/>
    <d v="1899-12-30T03:00:00"/>
    <n v="2"/>
    <s v="juillet"/>
    <n v="3"/>
  </r>
  <r>
    <x v="1"/>
    <x v="156"/>
    <d v="1899-12-30T04:00:00"/>
    <n v="0"/>
    <s v="juillet"/>
    <n v="4"/>
  </r>
  <r>
    <x v="1"/>
    <x v="156"/>
    <d v="1899-12-30T05:00:00"/>
    <n v="0"/>
    <s v="juillet"/>
    <e v="#N/A"/>
  </r>
  <r>
    <x v="1"/>
    <x v="156"/>
    <d v="1899-12-30T06:00:00"/>
    <n v="2"/>
    <s v="juillet"/>
    <n v="6"/>
  </r>
  <r>
    <x v="1"/>
    <x v="156"/>
    <d v="1899-12-30T07:00:00"/>
    <n v="6"/>
    <s v="juillet"/>
    <n v="7"/>
  </r>
  <r>
    <x v="1"/>
    <x v="156"/>
    <d v="1899-12-30T08:00:00"/>
    <n v="10"/>
    <s v="juillet"/>
    <n v="8"/>
  </r>
  <r>
    <x v="1"/>
    <x v="156"/>
    <d v="1899-12-30T09:00:00"/>
    <n v="20"/>
    <s v="juillet"/>
    <n v="9"/>
  </r>
  <r>
    <x v="1"/>
    <x v="156"/>
    <d v="1899-12-30T10:00:00"/>
    <n v="8"/>
    <s v="juillet"/>
    <n v="10"/>
  </r>
  <r>
    <x v="1"/>
    <x v="156"/>
    <d v="1899-12-30T11:00:00"/>
    <n v="27"/>
    <s v="juillet"/>
    <n v="11"/>
  </r>
  <r>
    <x v="1"/>
    <x v="156"/>
    <d v="1899-12-30T12:00:00"/>
    <n v="22"/>
    <s v="juillet"/>
    <n v="12"/>
  </r>
  <r>
    <x v="1"/>
    <x v="156"/>
    <d v="1899-12-30T13:00:00"/>
    <n v="18"/>
    <s v="juillet"/>
    <n v="13"/>
  </r>
  <r>
    <x v="1"/>
    <x v="156"/>
    <d v="1899-12-30T14:00:00"/>
    <n v="20"/>
    <s v="juillet"/>
    <n v="14"/>
  </r>
  <r>
    <x v="1"/>
    <x v="156"/>
    <d v="1899-12-30T15:00:00"/>
    <n v="18"/>
    <s v="juillet"/>
    <n v="15"/>
  </r>
  <r>
    <x v="1"/>
    <x v="156"/>
    <d v="1899-12-30T16:00:00"/>
    <n v="14"/>
    <s v="juillet"/>
    <n v="16"/>
  </r>
  <r>
    <x v="1"/>
    <x v="156"/>
    <d v="1899-12-30T17:00:00"/>
    <n v="8"/>
    <s v="juillet"/>
    <n v="17"/>
  </r>
  <r>
    <x v="1"/>
    <x v="156"/>
    <d v="1899-12-30T18:00:00"/>
    <n v="4"/>
    <s v="juillet"/>
    <n v="18"/>
  </r>
  <r>
    <x v="1"/>
    <x v="156"/>
    <d v="1899-12-30T19:00:00"/>
    <n v="6"/>
    <s v="juillet"/>
    <n v="19"/>
  </r>
  <r>
    <x v="1"/>
    <x v="156"/>
    <d v="1899-12-30T20:00:00"/>
    <n v="2"/>
    <s v="juillet"/>
    <n v="20"/>
  </r>
  <r>
    <x v="1"/>
    <x v="156"/>
    <d v="1899-12-30T21:00:00"/>
    <n v="2"/>
    <s v="juillet"/>
    <n v="21"/>
  </r>
  <r>
    <x v="1"/>
    <x v="156"/>
    <d v="1899-12-30T22:00:00"/>
    <n v="16"/>
    <s v="juillet"/>
    <n v="22"/>
  </r>
  <r>
    <x v="1"/>
    <x v="156"/>
    <d v="1899-12-30T23:00:00"/>
    <n v="2"/>
    <s v="juillet"/>
    <n v="23"/>
  </r>
  <r>
    <x v="1"/>
    <x v="157"/>
    <d v="1899-12-30T00:00:00"/>
    <n v="0"/>
    <s v="juillet"/>
    <n v="24"/>
  </r>
  <r>
    <x v="1"/>
    <x v="157"/>
    <d v="1899-12-30T01:00:00"/>
    <n v="0"/>
    <s v="juillet"/>
    <n v="1"/>
  </r>
  <r>
    <x v="1"/>
    <x v="157"/>
    <d v="1899-12-30T02:00:00"/>
    <n v="0"/>
    <s v="juillet"/>
    <n v="2"/>
  </r>
  <r>
    <x v="1"/>
    <x v="157"/>
    <d v="1899-12-30T03:00:00"/>
    <n v="0"/>
    <s v="juillet"/>
    <n v="3"/>
  </r>
  <r>
    <x v="1"/>
    <x v="157"/>
    <d v="1899-12-30T04:00:00"/>
    <n v="3"/>
    <s v="juillet"/>
    <n v="4"/>
  </r>
  <r>
    <x v="1"/>
    <x v="157"/>
    <d v="1899-12-30T05:00:00"/>
    <n v="5"/>
    <s v="juillet"/>
    <e v="#N/A"/>
  </r>
  <r>
    <x v="1"/>
    <x v="157"/>
    <d v="1899-12-30T06:00:00"/>
    <n v="0"/>
    <s v="juillet"/>
    <n v="6"/>
  </r>
  <r>
    <x v="1"/>
    <x v="157"/>
    <d v="1899-12-30T07:00:00"/>
    <n v="2"/>
    <s v="juillet"/>
    <n v="7"/>
  </r>
  <r>
    <x v="1"/>
    <x v="157"/>
    <d v="1899-12-30T08:00:00"/>
    <n v="7"/>
    <s v="juillet"/>
    <n v="8"/>
  </r>
  <r>
    <x v="1"/>
    <x v="157"/>
    <d v="1899-12-30T09:00:00"/>
    <n v="9"/>
    <s v="juillet"/>
    <n v="9"/>
  </r>
  <r>
    <x v="1"/>
    <x v="157"/>
    <d v="1899-12-30T10:00:00"/>
    <n v="9"/>
    <s v="juillet"/>
    <n v="10"/>
  </r>
  <r>
    <x v="1"/>
    <x v="157"/>
    <d v="1899-12-30T11:00:00"/>
    <n v="24"/>
    <s v="juillet"/>
    <n v="11"/>
  </r>
  <r>
    <x v="1"/>
    <x v="157"/>
    <d v="1899-12-30T12:00:00"/>
    <n v="12"/>
    <s v="juillet"/>
    <n v="12"/>
  </r>
  <r>
    <x v="1"/>
    <x v="157"/>
    <d v="1899-12-30T13:00:00"/>
    <n v="11"/>
    <s v="juillet"/>
    <n v="13"/>
  </r>
  <r>
    <x v="1"/>
    <x v="157"/>
    <d v="1899-12-30T14:00:00"/>
    <n v="10"/>
    <s v="juillet"/>
    <n v="14"/>
  </r>
  <r>
    <x v="1"/>
    <x v="157"/>
    <d v="1899-12-30T15:00:00"/>
    <n v="11"/>
    <s v="juillet"/>
    <n v="15"/>
  </r>
  <r>
    <x v="1"/>
    <x v="157"/>
    <d v="1899-12-30T16:00:00"/>
    <n v="10"/>
    <s v="juillet"/>
    <n v="16"/>
  </r>
  <r>
    <x v="1"/>
    <x v="157"/>
    <d v="1899-12-30T17:00:00"/>
    <n v="5"/>
    <s v="juillet"/>
    <n v="17"/>
  </r>
  <r>
    <x v="1"/>
    <x v="157"/>
    <d v="1899-12-30T18:00:00"/>
    <n v="15"/>
    <s v="juillet"/>
    <n v="18"/>
  </r>
  <r>
    <x v="1"/>
    <x v="157"/>
    <d v="1899-12-30T19:00:00"/>
    <n v="8"/>
    <s v="juillet"/>
    <n v="19"/>
  </r>
  <r>
    <x v="1"/>
    <x v="157"/>
    <d v="1899-12-30T20:00:00"/>
    <n v="5"/>
    <s v="juillet"/>
    <n v="20"/>
  </r>
  <r>
    <x v="1"/>
    <x v="157"/>
    <d v="1899-12-30T21:00:00"/>
    <n v="2"/>
    <s v="juillet"/>
    <n v="21"/>
  </r>
  <r>
    <x v="1"/>
    <x v="157"/>
    <d v="1899-12-30T22:00:00"/>
    <n v="6"/>
    <s v="juillet"/>
    <n v="22"/>
  </r>
  <r>
    <x v="1"/>
    <x v="157"/>
    <d v="1899-12-30T23:00:00"/>
    <n v="22"/>
    <s v="juillet"/>
    <n v="23"/>
  </r>
  <r>
    <x v="1"/>
    <x v="158"/>
    <d v="1899-12-30T00:00:00"/>
    <n v="5"/>
    <s v="juillet"/>
    <n v="24"/>
  </r>
  <r>
    <x v="1"/>
    <x v="158"/>
    <d v="1899-12-30T01:00:00"/>
    <n v="4"/>
    <s v="juillet"/>
    <n v="1"/>
  </r>
  <r>
    <x v="1"/>
    <x v="158"/>
    <d v="1899-12-30T02:00:00"/>
    <n v="6"/>
    <s v="juillet"/>
    <n v="2"/>
  </r>
  <r>
    <x v="1"/>
    <x v="158"/>
    <d v="1899-12-30T03:00:00"/>
    <n v="0"/>
    <s v="juillet"/>
    <n v="3"/>
  </r>
  <r>
    <x v="1"/>
    <x v="158"/>
    <d v="1899-12-30T04:00:00"/>
    <n v="2"/>
    <s v="juillet"/>
    <n v="4"/>
  </r>
  <r>
    <x v="1"/>
    <x v="158"/>
    <d v="1899-12-30T05:00:00"/>
    <n v="4"/>
    <s v="juillet"/>
    <e v="#N/A"/>
  </r>
  <r>
    <x v="1"/>
    <x v="158"/>
    <d v="1899-12-30T06:00:00"/>
    <n v="9"/>
    <s v="juillet"/>
    <n v="6"/>
  </r>
  <r>
    <x v="1"/>
    <x v="158"/>
    <d v="1899-12-30T07:00:00"/>
    <n v="8"/>
    <s v="juillet"/>
    <n v="7"/>
  </r>
  <r>
    <x v="1"/>
    <x v="158"/>
    <d v="1899-12-30T08:00:00"/>
    <n v="5"/>
    <s v="juillet"/>
    <n v="8"/>
  </r>
  <r>
    <x v="1"/>
    <x v="158"/>
    <d v="1899-12-30T09:00:00"/>
    <n v="11"/>
    <s v="juillet"/>
    <n v="9"/>
  </r>
  <r>
    <x v="1"/>
    <x v="158"/>
    <d v="1899-12-30T10:00:00"/>
    <n v="7"/>
    <s v="juillet"/>
    <n v="10"/>
  </r>
  <r>
    <x v="1"/>
    <x v="158"/>
    <d v="1899-12-30T11:00:00"/>
    <n v="5"/>
    <s v="juillet"/>
    <n v="11"/>
  </r>
  <r>
    <x v="1"/>
    <x v="158"/>
    <d v="1899-12-30T12:00:00"/>
    <n v="8"/>
    <s v="juillet"/>
    <n v="12"/>
  </r>
  <r>
    <x v="1"/>
    <x v="158"/>
    <d v="1899-12-30T13:00:00"/>
    <n v="11"/>
    <s v="juillet"/>
    <n v="13"/>
  </r>
  <r>
    <x v="1"/>
    <x v="158"/>
    <d v="1899-12-30T14:00:00"/>
    <n v="16"/>
    <s v="juillet"/>
    <n v="14"/>
  </r>
  <r>
    <x v="1"/>
    <x v="158"/>
    <d v="1899-12-30T15:00:00"/>
    <n v="14"/>
    <s v="juillet"/>
    <n v="15"/>
  </r>
  <r>
    <x v="1"/>
    <x v="158"/>
    <d v="1899-12-30T16:00:00"/>
    <n v="12"/>
    <s v="juillet"/>
    <n v="16"/>
  </r>
  <r>
    <x v="1"/>
    <x v="158"/>
    <d v="1899-12-30T17:00:00"/>
    <n v="6"/>
    <s v="juillet"/>
    <n v="17"/>
  </r>
  <r>
    <x v="1"/>
    <x v="158"/>
    <d v="1899-12-30T18:00:00"/>
    <n v="6"/>
    <s v="juillet"/>
    <n v="18"/>
  </r>
  <r>
    <x v="1"/>
    <x v="158"/>
    <d v="1899-12-30T19:00:00"/>
    <n v="4"/>
    <s v="juillet"/>
    <n v="19"/>
  </r>
  <r>
    <x v="1"/>
    <x v="158"/>
    <d v="1899-12-30T20:00:00"/>
    <n v="3"/>
    <s v="juillet"/>
    <n v="20"/>
  </r>
  <r>
    <x v="1"/>
    <x v="158"/>
    <d v="1899-12-30T21:00:00"/>
    <n v="6"/>
    <s v="juillet"/>
    <n v="21"/>
  </r>
  <r>
    <x v="1"/>
    <x v="158"/>
    <d v="1899-12-30T22:00:00"/>
    <n v="4"/>
    <s v="juillet"/>
    <n v="22"/>
  </r>
  <r>
    <x v="1"/>
    <x v="158"/>
    <d v="1899-12-30T23:00:00"/>
    <n v="2"/>
    <s v="juillet"/>
    <n v="23"/>
  </r>
  <r>
    <x v="1"/>
    <x v="159"/>
    <d v="1899-12-30T00:00:00"/>
    <n v="2"/>
    <s v="juillet"/>
    <n v="24"/>
  </r>
  <r>
    <x v="1"/>
    <x v="159"/>
    <d v="1899-12-30T01:00:00"/>
    <n v="0"/>
    <s v="juillet"/>
    <n v="1"/>
  </r>
  <r>
    <x v="1"/>
    <x v="159"/>
    <d v="1899-12-30T02:00:00"/>
    <n v="1"/>
    <s v="juillet"/>
    <n v="2"/>
  </r>
  <r>
    <x v="1"/>
    <x v="159"/>
    <d v="1899-12-30T03:00:00"/>
    <n v="0"/>
    <s v="juillet"/>
    <n v="3"/>
  </r>
  <r>
    <x v="1"/>
    <x v="159"/>
    <d v="1899-12-30T04:00:00"/>
    <n v="0"/>
    <s v="juillet"/>
    <n v="4"/>
  </r>
  <r>
    <x v="1"/>
    <x v="159"/>
    <d v="1899-12-30T05:00:00"/>
    <n v="1"/>
    <s v="juillet"/>
    <e v="#N/A"/>
  </r>
  <r>
    <x v="1"/>
    <x v="159"/>
    <d v="1899-12-30T06:00:00"/>
    <n v="1"/>
    <s v="juillet"/>
    <n v="6"/>
  </r>
  <r>
    <x v="1"/>
    <x v="159"/>
    <d v="1899-12-30T07:00:00"/>
    <n v="4"/>
    <s v="juillet"/>
    <n v="7"/>
  </r>
  <r>
    <x v="1"/>
    <x v="159"/>
    <d v="1899-12-30T08:00:00"/>
    <n v="7"/>
    <s v="juillet"/>
    <n v="8"/>
  </r>
  <r>
    <x v="1"/>
    <x v="159"/>
    <d v="1899-12-30T09:00:00"/>
    <n v="4"/>
    <s v="juillet"/>
    <n v="9"/>
  </r>
  <r>
    <x v="1"/>
    <x v="159"/>
    <d v="1899-12-30T10:00:00"/>
    <n v="9"/>
    <s v="juillet"/>
    <n v="10"/>
  </r>
  <r>
    <x v="1"/>
    <x v="159"/>
    <d v="1899-12-30T11:00:00"/>
    <n v="25"/>
    <s v="juillet"/>
    <n v="11"/>
  </r>
  <r>
    <x v="1"/>
    <x v="159"/>
    <d v="1899-12-30T12:00:00"/>
    <n v="15"/>
    <s v="juillet"/>
    <n v="12"/>
  </r>
  <r>
    <x v="1"/>
    <x v="159"/>
    <d v="1899-12-30T13:00:00"/>
    <n v="18"/>
    <s v="juillet"/>
    <n v="13"/>
  </r>
  <r>
    <x v="1"/>
    <x v="159"/>
    <d v="1899-12-30T14:00:00"/>
    <n v="17"/>
    <s v="juillet"/>
    <n v="14"/>
  </r>
  <r>
    <x v="1"/>
    <x v="159"/>
    <d v="1899-12-30T15:00:00"/>
    <n v="13"/>
    <s v="juillet"/>
    <n v="15"/>
  </r>
  <r>
    <x v="1"/>
    <x v="159"/>
    <d v="1899-12-30T16:00:00"/>
    <n v="28"/>
    <s v="juillet"/>
    <n v="16"/>
  </r>
  <r>
    <x v="1"/>
    <x v="159"/>
    <d v="1899-12-30T17:00:00"/>
    <n v="18"/>
    <s v="juillet"/>
    <n v="17"/>
  </r>
  <r>
    <x v="1"/>
    <x v="159"/>
    <d v="1899-12-30T18:00:00"/>
    <n v="10"/>
    <s v="juillet"/>
    <n v="18"/>
  </r>
  <r>
    <x v="1"/>
    <x v="159"/>
    <d v="1899-12-30T19:00:00"/>
    <n v="6"/>
    <s v="juillet"/>
    <n v="19"/>
  </r>
  <r>
    <x v="1"/>
    <x v="159"/>
    <d v="1899-12-30T20:00:00"/>
    <n v="4"/>
    <s v="juillet"/>
    <n v="20"/>
  </r>
  <r>
    <x v="1"/>
    <x v="159"/>
    <d v="1899-12-30T21:00:00"/>
    <n v="11"/>
    <s v="juillet"/>
    <n v="21"/>
  </r>
  <r>
    <x v="1"/>
    <x v="159"/>
    <d v="1899-12-30T22:00:00"/>
    <n v="5"/>
    <s v="juillet"/>
    <n v="22"/>
  </r>
  <r>
    <x v="1"/>
    <x v="159"/>
    <d v="1899-12-30T23:00:00"/>
    <n v="7"/>
    <s v="juillet"/>
    <n v="23"/>
  </r>
  <r>
    <x v="1"/>
    <x v="160"/>
    <d v="1899-12-30T00:00:00"/>
    <n v="2"/>
    <s v="juillet"/>
    <n v="24"/>
  </r>
  <r>
    <x v="1"/>
    <x v="160"/>
    <d v="1899-12-30T01:00:00"/>
    <n v="0"/>
    <s v="juillet"/>
    <n v="1"/>
  </r>
  <r>
    <x v="1"/>
    <x v="160"/>
    <d v="1899-12-30T02:00:00"/>
    <n v="0"/>
    <s v="juillet"/>
    <n v="2"/>
  </r>
  <r>
    <x v="1"/>
    <x v="160"/>
    <d v="1899-12-30T03:00:00"/>
    <n v="1"/>
    <s v="juillet"/>
    <n v="3"/>
  </r>
  <r>
    <x v="1"/>
    <x v="160"/>
    <d v="1899-12-30T04:00:00"/>
    <n v="0"/>
    <s v="juillet"/>
    <n v="4"/>
  </r>
  <r>
    <x v="1"/>
    <x v="160"/>
    <d v="1899-12-30T05:00:00"/>
    <n v="0"/>
    <s v="juillet"/>
    <e v="#N/A"/>
  </r>
  <r>
    <x v="1"/>
    <x v="160"/>
    <d v="1899-12-30T06:00:00"/>
    <n v="2"/>
    <s v="juillet"/>
    <n v="6"/>
  </r>
  <r>
    <x v="1"/>
    <x v="160"/>
    <d v="1899-12-30T07:00:00"/>
    <n v="3"/>
    <s v="juillet"/>
    <n v="7"/>
  </r>
  <r>
    <x v="1"/>
    <x v="160"/>
    <d v="1899-12-30T08:00:00"/>
    <n v="5"/>
    <s v="juillet"/>
    <n v="8"/>
  </r>
  <r>
    <x v="1"/>
    <x v="160"/>
    <d v="1899-12-30T09:00:00"/>
    <n v="16"/>
    <s v="juillet"/>
    <n v="9"/>
  </r>
  <r>
    <x v="1"/>
    <x v="160"/>
    <d v="1899-12-30T10:00:00"/>
    <n v="15"/>
    <s v="juillet"/>
    <n v="10"/>
  </r>
  <r>
    <x v="1"/>
    <x v="160"/>
    <d v="1899-12-30T11:00:00"/>
    <n v="15"/>
    <s v="juillet"/>
    <n v="11"/>
  </r>
  <r>
    <x v="1"/>
    <x v="160"/>
    <d v="1899-12-30T12:00:00"/>
    <n v="13"/>
    <s v="juillet"/>
    <n v="12"/>
  </r>
  <r>
    <x v="1"/>
    <x v="160"/>
    <d v="1899-12-30T13:00:00"/>
    <n v="10"/>
    <s v="juillet"/>
    <n v="13"/>
  </r>
  <r>
    <x v="1"/>
    <x v="160"/>
    <d v="1899-12-30T14:00:00"/>
    <n v="6"/>
    <s v="juillet"/>
    <n v="14"/>
  </r>
  <r>
    <x v="1"/>
    <x v="160"/>
    <d v="1899-12-30T15:00:00"/>
    <n v="7"/>
    <s v="juillet"/>
    <n v="15"/>
  </r>
  <r>
    <x v="1"/>
    <x v="160"/>
    <d v="1899-12-30T16:00:00"/>
    <n v="12"/>
    <s v="juillet"/>
    <n v="16"/>
  </r>
  <r>
    <x v="1"/>
    <x v="160"/>
    <d v="1899-12-30T17:00:00"/>
    <n v="12"/>
    <s v="juillet"/>
    <n v="17"/>
  </r>
  <r>
    <x v="1"/>
    <x v="160"/>
    <d v="1899-12-30T18:00:00"/>
    <n v="11"/>
    <s v="juillet"/>
    <n v="18"/>
  </r>
  <r>
    <x v="1"/>
    <x v="160"/>
    <d v="1899-12-30T19:00:00"/>
    <n v="11"/>
    <s v="juillet"/>
    <n v="19"/>
  </r>
  <r>
    <x v="1"/>
    <x v="160"/>
    <d v="1899-12-30T20:00:00"/>
    <n v="7"/>
    <s v="juillet"/>
    <n v="20"/>
  </r>
  <r>
    <x v="1"/>
    <x v="160"/>
    <d v="1899-12-30T21:00:00"/>
    <n v="10"/>
    <s v="juillet"/>
    <n v="21"/>
  </r>
  <r>
    <x v="1"/>
    <x v="160"/>
    <d v="1899-12-30T22:00:00"/>
    <n v="0"/>
    <s v="juillet"/>
    <n v="22"/>
  </r>
  <r>
    <x v="1"/>
    <x v="160"/>
    <d v="1899-12-30T23:00:00"/>
    <n v="3"/>
    <s v="juillet"/>
    <n v="23"/>
  </r>
  <r>
    <x v="1"/>
    <x v="161"/>
    <d v="1899-12-30T00:00:00"/>
    <n v="2"/>
    <s v="juillet"/>
    <n v="24"/>
  </r>
  <r>
    <x v="1"/>
    <x v="161"/>
    <d v="1899-12-30T01:00:00"/>
    <n v="0"/>
    <s v="juillet"/>
    <n v="1"/>
  </r>
  <r>
    <x v="1"/>
    <x v="161"/>
    <d v="1899-12-30T02:00:00"/>
    <n v="0"/>
    <s v="juillet"/>
    <n v="2"/>
  </r>
  <r>
    <x v="1"/>
    <x v="161"/>
    <d v="1899-12-30T03:00:00"/>
    <n v="2"/>
    <s v="juillet"/>
    <n v="3"/>
  </r>
  <r>
    <x v="1"/>
    <x v="161"/>
    <d v="1899-12-30T04:00:00"/>
    <n v="2"/>
    <s v="juillet"/>
    <n v="4"/>
  </r>
  <r>
    <x v="1"/>
    <x v="161"/>
    <d v="1899-12-30T05:00:00"/>
    <n v="0"/>
    <s v="juillet"/>
    <e v="#N/A"/>
  </r>
  <r>
    <x v="1"/>
    <x v="161"/>
    <d v="1899-12-30T06:00:00"/>
    <n v="0"/>
    <s v="juillet"/>
    <n v="6"/>
  </r>
  <r>
    <x v="1"/>
    <x v="161"/>
    <d v="1899-12-30T07:00:00"/>
    <n v="0"/>
    <s v="juillet"/>
    <n v="7"/>
  </r>
  <r>
    <x v="1"/>
    <x v="161"/>
    <d v="1899-12-30T08:00:00"/>
    <n v="5"/>
    <s v="juillet"/>
    <n v="8"/>
  </r>
  <r>
    <x v="1"/>
    <x v="161"/>
    <d v="1899-12-30T09:00:00"/>
    <n v="8"/>
    <s v="juillet"/>
    <n v="9"/>
  </r>
  <r>
    <x v="1"/>
    <x v="161"/>
    <d v="1899-12-30T10:00:00"/>
    <n v="9"/>
    <s v="juillet"/>
    <n v="10"/>
  </r>
  <r>
    <x v="1"/>
    <x v="161"/>
    <d v="1899-12-30T11:00:00"/>
    <n v="9"/>
    <s v="juillet"/>
    <n v="11"/>
  </r>
  <r>
    <x v="1"/>
    <x v="161"/>
    <d v="1899-12-30T12:00:00"/>
    <n v="7"/>
    <s v="juillet"/>
    <n v="12"/>
  </r>
  <r>
    <x v="1"/>
    <x v="161"/>
    <d v="1899-12-30T13:00:00"/>
    <n v="11"/>
    <s v="juillet"/>
    <n v="13"/>
  </r>
  <r>
    <x v="1"/>
    <x v="161"/>
    <d v="1899-12-30T14:00:00"/>
    <n v="4"/>
    <s v="juillet"/>
    <n v="14"/>
  </r>
  <r>
    <x v="1"/>
    <x v="161"/>
    <d v="1899-12-30T15:00:00"/>
    <n v="0"/>
    <s v="juillet"/>
    <n v="15"/>
  </r>
  <r>
    <x v="1"/>
    <x v="161"/>
    <d v="1899-12-30T16:00:00"/>
    <n v="9"/>
    <s v="juillet"/>
    <n v="16"/>
  </r>
  <r>
    <x v="1"/>
    <x v="161"/>
    <d v="1899-12-30T17:00:00"/>
    <n v="3"/>
    <s v="juillet"/>
    <n v="17"/>
  </r>
  <r>
    <x v="1"/>
    <x v="161"/>
    <d v="1899-12-30T18:00:00"/>
    <n v="9"/>
    <s v="juillet"/>
    <n v="18"/>
  </r>
  <r>
    <x v="1"/>
    <x v="161"/>
    <d v="1899-12-30T19:00:00"/>
    <n v="13"/>
    <s v="juillet"/>
    <n v="19"/>
  </r>
  <r>
    <x v="1"/>
    <x v="161"/>
    <d v="1899-12-30T20:00:00"/>
    <n v="6"/>
    <s v="juillet"/>
    <n v="20"/>
  </r>
  <r>
    <x v="1"/>
    <x v="161"/>
    <d v="1899-12-30T21:00:00"/>
    <n v="4"/>
    <s v="juillet"/>
    <n v="21"/>
  </r>
  <r>
    <x v="1"/>
    <x v="161"/>
    <d v="1899-12-30T22:00:00"/>
    <n v="11"/>
    <s v="juillet"/>
    <n v="22"/>
  </r>
  <r>
    <x v="1"/>
    <x v="161"/>
    <d v="1899-12-30T23:00:00"/>
    <n v="7"/>
    <s v="juillet"/>
    <n v="23"/>
  </r>
  <r>
    <x v="1"/>
    <x v="162"/>
    <d v="1899-12-30T00:00:00"/>
    <n v="4"/>
    <s v="juillet"/>
    <n v="24"/>
  </r>
  <r>
    <x v="1"/>
    <x v="162"/>
    <d v="1899-12-30T01:00:00"/>
    <n v="0"/>
    <s v="juillet"/>
    <n v="1"/>
  </r>
  <r>
    <x v="1"/>
    <x v="162"/>
    <d v="1899-12-30T02:00:00"/>
    <n v="0"/>
    <s v="juillet"/>
    <n v="2"/>
  </r>
  <r>
    <x v="1"/>
    <x v="162"/>
    <d v="1899-12-30T03:00:00"/>
    <n v="1"/>
    <s v="juillet"/>
    <n v="3"/>
  </r>
  <r>
    <x v="1"/>
    <x v="162"/>
    <d v="1899-12-30T04:00:00"/>
    <n v="0"/>
    <s v="juillet"/>
    <n v="4"/>
  </r>
  <r>
    <x v="1"/>
    <x v="162"/>
    <d v="1899-12-30T05:00:00"/>
    <n v="1"/>
    <s v="juillet"/>
    <e v="#N/A"/>
  </r>
  <r>
    <x v="1"/>
    <x v="162"/>
    <d v="1899-12-30T06:00:00"/>
    <n v="3"/>
    <s v="juillet"/>
    <n v="6"/>
  </r>
  <r>
    <x v="1"/>
    <x v="162"/>
    <d v="1899-12-30T07:00:00"/>
    <n v="1"/>
    <s v="juillet"/>
    <n v="7"/>
  </r>
  <r>
    <x v="1"/>
    <x v="162"/>
    <d v="1899-12-30T08:00:00"/>
    <n v="13"/>
    <s v="juillet"/>
    <n v="8"/>
  </r>
  <r>
    <x v="1"/>
    <x v="162"/>
    <d v="1899-12-30T09:00:00"/>
    <n v="27"/>
    <s v="juillet"/>
    <n v="9"/>
  </r>
  <r>
    <x v="1"/>
    <x v="162"/>
    <d v="1899-12-30T10:00:00"/>
    <n v="27"/>
    <s v="juillet"/>
    <n v="10"/>
  </r>
  <r>
    <x v="1"/>
    <x v="162"/>
    <d v="1899-12-30T11:00:00"/>
    <n v="17"/>
    <s v="juillet"/>
    <n v="11"/>
  </r>
  <r>
    <x v="1"/>
    <x v="162"/>
    <d v="1899-12-30T12:00:00"/>
    <n v="22"/>
    <s v="juillet"/>
    <n v="12"/>
  </r>
  <r>
    <x v="1"/>
    <x v="162"/>
    <d v="1899-12-30T13:00:00"/>
    <n v="8"/>
    <s v="juillet"/>
    <n v="13"/>
  </r>
  <r>
    <x v="1"/>
    <x v="162"/>
    <d v="1899-12-30T14:00:00"/>
    <n v="21"/>
    <s v="juillet"/>
    <n v="14"/>
  </r>
  <r>
    <x v="1"/>
    <x v="162"/>
    <d v="1899-12-30T15:00:00"/>
    <n v="11"/>
    <s v="juillet"/>
    <n v="15"/>
  </r>
  <r>
    <x v="1"/>
    <x v="162"/>
    <d v="1899-12-30T16:00:00"/>
    <n v="12"/>
    <s v="juillet"/>
    <n v="16"/>
  </r>
  <r>
    <x v="1"/>
    <x v="162"/>
    <d v="1899-12-30T17:00:00"/>
    <n v="12"/>
    <s v="juillet"/>
    <n v="17"/>
  </r>
  <r>
    <x v="1"/>
    <x v="162"/>
    <d v="1899-12-30T18:00:00"/>
    <n v="11"/>
    <s v="juillet"/>
    <n v="18"/>
  </r>
  <r>
    <x v="1"/>
    <x v="162"/>
    <d v="1899-12-30T19:00:00"/>
    <n v="9"/>
    <s v="juillet"/>
    <n v="19"/>
  </r>
  <r>
    <x v="1"/>
    <x v="162"/>
    <d v="1899-12-30T20:00:00"/>
    <n v="3"/>
    <s v="juillet"/>
    <n v="20"/>
  </r>
  <r>
    <x v="1"/>
    <x v="162"/>
    <d v="1899-12-30T21:00:00"/>
    <n v="6"/>
    <s v="juillet"/>
    <n v="21"/>
  </r>
  <r>
    <x v="1"/>
    <x v="162"/>
    <d v="1899-12-30T22:00:00"/>
    <n v="1"/>
    <s v="juillet"/>
    <n v="22"/>
  </r>
  <r>
    <x v="1"/>
    <x v="162"/>
    <d v="1899-12-30T23:00:00"/>
    <n v="0"/>
    <s v="juillet"/>
    <n v="23"/>
  </r>
  <r>
    <x v="1"/>
    <x v="163"/>
    <d v="1899-12-30T00:00:00"/>
    <n v="1"/>
    <s v="juillet"/>
    <n v="24"/>
  </r>
  <r>
    <x v="1"/>
    <x v="163"/>
    <d v="1899-12-30T01:00:00"/>
    <n v="0"/>
    <s v="juillet"/>
    <n v="1"/>
  </r>
  <r>
    <x v="1"/>
    <x v="163"/>
    <d v="1899-12-30T02:00:00"/>
    <n v="0"/>
    <s v="juillet"/>
    <n v="2"/>
  </r>
  <r>
    <x v="1"/>
    <x v="163"/>
    <d v="1899-12-30T03:00:00"/>
    <n v="0"/>
    <s v="juillet"/>
    <n v="3"/>
  </r>
  <r>
    <x v="1"/>
    <x v="163"/>
    <d v="1899-12-30T04:00:00"/>
    <n v="0"/>
    <s v="juillet"/>
    <n v="4"/>
  </r>
  <r>
    <x v="1"/>
    <x v="163"/>
    <d v="1899-12-30T05:00:00"/>
    <n v="0"/>
    <s v="juillet"/>
    <e v="#N/A"/>
  </r>
  <r>
    <x v="1"/>
    <x v="163"/>
    <d v="1899-12-30T06:00:00"/>
    <n v="1"/>
    <s v="juillet"/>
    <n v="6"/>
  </r>
  <r>
    <x v="1"/>
    <x v="163"/>
    <d v="1899-12-30T07:00:00"/>
    <n v="2"/>
    <s v="juillet"/>
    <n v="7"/>
  </r>
  <r>
    <x v="1"/>
    <x v="163"/>
    <d v="1899-12-30T08:00:00"/>
    <n v="12"/>
    <s v="juillet"/>
    <n v="8"/>
  </r>
  <r>
    <x v="1"/>
    <x v="163"/>
    <d v="1899-12-30T09:00:00"/>
    <n v="15"/>
    <s v="juillet"/>
    <n v="9"/>
  </r>
  <r>
    <x v="1"/>
    <x v="163"/>
    <d v="1899-12-30T10:00:00"/>
    <n v="18"/>
    <s v="juillet"/>
    <n v="10"/>
  </r>
  <r>
    <x v="1"/>
    <x v="163"/>
    <d v="1899-12-30T11:00:00"/>
    <n v="21"/>
    <s v="juillet"/>
    <n v="11"/>
  </r>
  <r>
    <x v="1"/>
    <x v="163"/>
    <d v="1899-12-30T12:00:00"/>
    <n v="21"/>
    <s v="juillet"/>
    <n v="12"/>
  </r>
  <r>
    <x v="1"/>
    <x v="163"/>
    <d v="1899-12-30T13:00:00"/>
    <n v="23"/>
    <s v="juillet"/>
    <n v="13"/>
  </r>
  <r>
    <x v="1"/>
    <x v="163"/>
    <d v="1899-12-30T14:00:00"/>
    <n v="10"/>
    <s v="juillet"/>
    <n v="14"/>
  </r>
  <r>
    <x v="1"/>
    <x v="163"/>
    <d v="1899-12-30T15:00:00"/>
    <n v="16"/>
    <s v="juillet"/>
    <n v="15"/>
  </r>
  <r>
    <x v="1"/>
    <x v="163"/>
    <d v="1899-12-30T16:00:00"/>
    <n v="20"/>
    <s v="juillet"/>
    <n v="16"/>
  </r>
  <r>
    <x v="1"/>
    <x v="163"/>
    <d v="1899-12-30T17:00:00"/>
    <n v="8"/>
    <s v="juillet"/>
    <n v="17"/>
  </r>
  <r>
    <x v="1"/>
    <x v="163"/>
    <d v="1899-12-30T18:00:00"/>
    <n v="4"/>
    <s v="juillet"/>
    <n v="18"/>
  </r>
  <r>
    <x v="1"/>
    <x v="163"/>
    <d v="1899-12-30T19:00:00"/>
    <n v="4"/>
    <s v="juillet"/>
    <n v="19"/>
  </r>
  <r>
    <x v="1"/>
    <x v="163"/>
    <d v="1899-12-30T20:00:00"/>
    <n v="8"/>
    <s v="juillet"/>
    <n v="20"/>
  </r>
  <r>
    <x v="1"/>
    <x v="163"/>
    <d v="1899-12-30T21:00:00"/>
    <n v="4"/>
    <s v="juillet"/>
    <n v="21"/>
  </r>
  <r>
    <x v="1"/>
    <x v="163"/>
    <d v="1899-12-30T22:00:00"/>
    <n v="5"/>
    <s v="juillet"/>
    <n v="22"/>
  </r>
  <r>
    <x v="1"/>
    <x v="163"/>
    <d v="1899-12-30T23:00:00"/>
    <n v="0"/>
    <s v="juillet"/>
    <n v="23"/>
  </r>
  <r>
    <x v="1"/>
    <x v="164"/>
    <d v="1899-12-30T00:00:00"/>
    <n v="2"/>
    <s v="juillet"/>
    <n v="24"/>
  </r>
  <r>
    <x v="1"/>
    <x v="164"/>
    <d v="1899-12-30T01:00:00"/>
    <n v="2"/>
    <s v="juillet"/>
    <n v="1"/>
  </r>
  <r>
    <x v="1"/>
    <x v="164"/>
    <d v="1899-12-30T02:00:00"/>
    <n v="6"/>
    <s v="juillet"/>
    <n v="2"/>
  </r>
  <r>
    <x v="1"/>
    <x v="164"/>
    <d v="1899-12-30T03:00:00"/>
    <n v="5"/>
    <s v="juillet"/>
    <n v="3"/>
  </r>
  <r>
    <x v="1"/>
    <x v="164"/>
    <d v="1899-12-30T04:00:00"/>
    <n v="0"/>
    <s v="juillet"/>
    <n v="4"/>
  </r>
  <r>
    <x v="1"/>
    <x v="164"/>
    <d v="1899-12-30T05:00:00"/>
    <n v="0"/>
    <s v="juillet"/>
    <e v="#N/A"/>
  </r>
  <r>
    <x v="1"/>
    <x v="164"/>
    <d v="1899-12-30T06:00:00"/>
    <n v="0"/>
    <s v="juillet"/>
    <n v="6"/>
  </r>
  <r>
    <x v="1"/>
    <x v="164"/>
    <d v="1899-12-30T07:00:00"/>
    <n v="2"/>
    <s v="juillet"/>
    <n v="7"/>
  </r>
  <r>
    <x v="1"/>
    <x v="164"/>
    <d v="1899-12-30T08:00:00"/>
    <n v="15"/>
    <s v="juillet"/>
    <n v="8"/>
  </r>
  <r>
    <x v="1"/>
    <x v="164"/>
    <d v="1899-12-30T09:00:00"/>
    <n v="11"/>
    <s v="juillet"/>
    <n v="9"/>
  </r>
  <r>
    <x v="1"/>
    <x v="164"/>
    <d v="1899-12-30T10:00:00"/>
    <n v="16"/>
    <s v="juillet"/>
    <n v="10"/>
  </r>
  <r>
    <x v="1"/>
    <x v="164"/>
    <d v="1899-12-30T11:00:00"/>
    <n v="15"/>
    <s v="juillet"/>
    <n v="11"/>
  </r>
  <r>
    <x v="1"/>
    <x v="164"/>
    <d v="1899-12-30T12:00:00"/>
    <n v="8"/>
    <s v="juillet"/>
    <n v="12"/>
  </r>
  <r>
    <x v="1"/>
    <x v="164"/>
    <d v="1899-12-30T13:00:00"/>
    <n v="10"/>
    <s v="juillet"/>
    <n v="13"/>
  </r>
  <r>
    <x v="1"/>
    <x v="164"/>
    <d v="1899-12-30T14:00:00"/>
    <n v="17"/>
    <s v="juillet"/>
    <n v="14"/>
  </r>
  <r>
    <x v="1"/>
    <x v="164"/>
    <d v="1899-12-30T15:00:00"/>
    <n v="9"/>
    <s v="juillet"/>
    <n v="15"/>
  </r>
  <r>
    <x v="1"/>
    <x v="164"/>
    <d v="1899-12-30T16:00:00"/>
    <n v="23"/>
    <s v="juillet"/>
    <n v="16"/>
  </r>
  <r>
    <x v="1"/>
    <x v="164"/>
    <d v="1899-12-30T17:00:00"/>
    <n v="14"/>
    <s v="juillet"/>
    <n v="17"/>
  </r>
  <r>
    <x v="1"/>
    <x v="164"/>
    <d v="1899-12-30T18:00:00"/>
    <n v="5"/>
    <s v="juillet"/>
    <n v="18"/>
  </r>
  <r>
    <x v="1"/>
    <x v="164"/>
    <d v="1899-12-30T19:00:00"/>
    <n v="2"/>
    <s v="juillet"/>
    <n v="19"/>
  </r>
  <r>
    <x v="1"/>
    <x v="164"/>
    <d v="1899-12-30T20:00:00"/>
    <n v="5"/>
    <s v="juillet"/>
    <n v="20"/>
  </r>
  <r>
    <x v="1"/>
    <x v="164"/>
    <d v="1899-12-30T21:00:00"/>
    <n v="4"/>
    <s v="juillet"/>
    <n v="21"/>
  </r>
  <r>
    <x v="1"/>
    <x v="164"/>
    <d v="1899-12-30T22:00:00"/>
    <n v="0"/>
    <s v="juillet"/>
    <n v="22"/>
  </r>
  <r>
    <x v="1"/>
    <x v="164"/>
    <d v="1899-12-30T23:00:00"/>
    <n v="3"/>
    <s v="juillet"/>
    <n v="23"/>
  </r>
  <r>
    <x v="1"/>
    <x v="165"/>
    <d v="1899-12-30T00:00:00"/>
    <n v="0"/>
    <s v="juillet"/>
    <n v="24"/>
  </r>
  <r>
    <x v="1"/>
    <x v="165"/>
    <d v="1899-12-30T01:00:00"/>
    <n v="0"/>
    <s v="juillet"/>
    <n v="1"/>
  </r>
  <r>
    <x v="1"/>
    <x v="165"/>
    <d v="1899-12-30T02:00:00"/>
    <n v="0"/>
    <s v="juillet"/>
    <n v="2"/>
  </r>
  <r>
    <x v="1"/>
    <x v="165"/>
    <d v="1899-12-30T03:00:00"/>
    <n v="0"/>
    <s v="juillet"/>
    <n v="3"/>
  </r>
  <r>
    <x v="1"/>
    <x v="165"/>
    <d v="1899-12-30T04:00:00"/>
    <n v="1"/>
    <s v="juillet"/>
    <n v="4"/>
  </r>
  <r>
    <x v="1"/>
    <x v="165"/>
    <d v="1899-12-30T05:00:00"/>
    <n v="0"/>
    <s v="juillet"/>
    <e v="#N/A"/>
  </r>
  <r>
    <x v="1"/>
    <x v="165"/>
    <d v="1899-12-30T06:00:00"/>
    <n v="4"/>
    <s v="juillet"/>
    <n v="6"/>
  </r>
  <r>
    <x v="1"/>
    <x v="165"/>
    <d v="1899-12-30T07:00:00"/>
    <n v="3"/>
    <s v="juillet"/>
    <n v="7"/>
  </r>
  <r>
    <x v="1"/>
    <x v="165"/>
    <d v="1899-12-30T08:00:00"/>
    <n v="6"/>
    <s v="juillet"/>
    <n v="8"/>
  </r>
  <r>
    <x v="1"/>
    <x v="165"/>
    <d v="1899-12-30T09:00:00"/>
    <n v="17"/>
    <s v="juillet"/>
    <n v="9"/>
  </r>
  <r>
    <x v="1"/>
    <x v="165"/>
    <d v="1899-12-30T10:00:00"/>
    <n v="10"/>
    <s v="juillet"/>
    <n v="10"/>
  </r>
  <r>
    <x v="1"/>
    <x v="165"/>
    <d v="1899-12-30T11:00:00"/>
    <n v="11"/>
    <s v="juillet"/>
    <n v="11"/>
  </r>
  <r>
    <x v="1"/>
    <x v="165"/>
    <d v="1899-12-30T12:00:00"/>
    <n v="19"/>
    <s v="juillet"/>
    <n v="12"/>
  </r>
  <r>
    <x v="1"/>
    <x v="165"/>
    <d v="1899-12-30T13:00:00"/>
    <n v="10"/>
    <s v="juillet"/>
    <n v="13"/>
  </r>
  <r>
    <x v="1"/>
    <x v="165"/>
    <d v="1899-12-30T14:00:00"/>
    <n v="11"/>
    <s v="juillet"/>
    <n v="14"/>
  </r>
  <r>
    <x v="1"/>
    <x v="165"/>
    <d v="1899-12-30T15:00:00"/>
    <n v="22"/>
    <s v="juillet"/>
    <n v="15"/>
  </r>
  <r>
    <x v="1"/>
    <x v="165"/>
    <d v="1899-12-30T16:00:00"/>
    <n v="19"/>
    <s v="juillet"/>
    <n v="16"/>
  </r>
  <r>
    <x v="1"/>
    <x v="165"/>
    <d v="1899-12-30T17:00:00"/>
    <n v="8"/>
    <s v="juillet"/>
    <n v="17"/>
  </r>
  <r>
    <x v="1"/>
    <x v="165"/>
    <d v="1899-12-30T18:00:00"/>
    <n v="4"/>
    <s v="juillet"/>
    <n v="18"/>
  </r>
  <r>
    <x v="1"/>
    <x v="165"/>
    <d v="1899-12-30T19:00:00"/>
    <n v="1"/>
    <s v="juillet"/>
    <n v="19"/>
  </r>
  <r>
    <x v="1"/>
    <x v="165"/>
    <d v="1899-12-30T20:00:00"/>
    <n v="3"/>
    <s v="juillet"/>
    <n v="20"/>
  </r>
  <r>
    <x v="1"/>
    <x v="165"/>
    <d v="1899-12-30T21:00:00"/>
    <n v="2"/>
    <s v="juillet"/>
    <n v="21"/>
  </r>
  <r>
    <x v="1"/>
    <x v="165"/>
    <d v="1899-12-30T22:00:00"/>
    <n v="0"/>
    <s v="juillet"/>
    <n v="22"/>
  </r>
  <r>
    <x v="1"/>
    <x v="165"/>
    <d v="1899-12-30T23:00:00"/>
    <n v="1"/>
    <s v="juillet"/>
    <n v="23"/>
  </r>
  <r>
    <x v="1"/>
    <x v="166"/>
    <d v="1899-12-30T00:00:00"/>
    <n v="0"/>
    <s v="juillet"/>
    <n v="24"/>
  </r>
  <r>
    <x v="1"/>
    <x v="166"/>
    <d v="1899-12-30T01:00:00"/>
    <n v="0"/>
    <s v="juillet"/>
    <n v="1"/>
  </r>
  <r>
    <x v="1"/>
    <x v="166"/>
    <d v="1899-12-30T02:00:00"/>
    <n v="0"/>
    <s v="juillet"/>
    <n v="2"/>
  </r>
  <r>
    <x v="1"/>
    <x v="166"/>
    <d v="1899-12-30T03:00:00"/>
    <n v="0"/>
    <s v="juillet"/>
    <n v="3"/>
  </r>
  <r>
    <x v="1"/>
    <x v="166"/>
    <d v="1899-12-30T04:00:00"/>
    <n v="0"/>
    <s v="juillet"/>
    <n v="4"/>
  </r>
  <r>
    <x v="1"/>
    <x v="166"/>
    <d v="1899-12-30T05:00:00"/>
    <n v="4"/>
    <s v="juillet"/>
    <e v="#N/A"/>
  </r>
  <r>
    <x v="1"/>
    <x v="166"/>
    <d v="1899-12-30T06:00:00"/>
    <n v="0"/>
    <s v="juillet"/>
    <n v="6"/>
  </r>
  <r>
    <x v="1"/>
    <x v="166"/>
    <d v="1899-12-30T07:00:00"/>
    <n v="0"/>
    <s v="juillet"/>
    <n v="7"/>
  </r>
  <r>
    <x v="1"/>
    <x v="166"/>
    <d v="1899-12-30T08:00:00"/>
    <n v="8"/>
    <s v="juillet"/>
    <n v="8"/>
  </r>
  <r>
    <x v="1"/>
    <x v="166"/>
    <d v="1899-12-30T09:00:00"/>
    <n v="27"/>
    <s v="juillet"/>
    <n v="9"/>
  </r>
  <r>
    <x v="1"/>
    <x v="166"/>
    <d v="1899-12-30T10:00:00"/>
    <n v="14"/>
    <s v="juillet"/>
    <n v="10"/>
  </r>
  <r>
    <x v="1"/>
    <x v="166"/>
    <d v="1899-12-30T11:00:00"/>
    <n v="13"/>
    <s v="juillet"/>
    <n v="11"/>
  </r>
  <r>
    <x v="1"/>
    <x v="166"/>
    <d v="1899-12-30T12:00:00"/>
    <n v="15"/>
    <s v="juillet"/>
    <n v="12"/>
  </r>
  <r>
    <x v="1"/>
    <x v="166"/>
    <d v="1899-12-30T13:00:00"/>
    <n v="15"/>
    <s v="juillet"/>
    <n v="13"/>
  </r>
  <r>
    <x v="1"/>
    <x v="166"/>
    <d v="1899-12-30T14:00:00"/>
    <n v="10"/>
    <s v="juillet"/>
    <n v="14"/>
  </r>
  <r>
    <x v="1"/>
    <x v="166"/>
    <d v="1899-12-30T15:00:00"/>
    <n v="29"/>
    <s v="juillet"/>
    <n v="15"/>
  </r>
  <r>
    <x v="1"/>
    <x v="166"/>
    <d v="1899-12-30T16:00:00"/>
    <n v="11"/>
    <s v="juillet"/>
    <n v="16"/>
  </r>
  <r>
    <x v="1"/>
    <x v="166"/>
    <d v="1899-12-30T17:00:00"/>
    <n v="12"/>
    <s v="juillet"/>
    <n v="17"/>
  </r>
  <r>
    <x v="1"/>
    <x v="166"/>
    <d v="1899-12-30T18:00:00"/>
    <n v="15"/>
    <s v="juillet"/>
    <n v="18"/>
  </r>
  <r>
    <x v="1"/>
    <x v="166"/>
    <d v="1899-12-30T19:00:00"/>
    <n v="9"/>
    <s v="juillet"/>
    <n v="19"/>
  </r>
  <r>
    <x v="1"/>
    <x v="166"/>
    <d v="1899-12-30T20:00:00"/>
    <n v="6"/>
    <s v="juillet"/>
    <n v="20"/>
  </r>
  <r>
    <x v="1"/>
    <x v="166"/>
    <d v="1899-12-30T21:00:00"/>
    <n v="0"/>
    <s v="juillet"/>
    <n v="21"/>
  </r>
  <r>
    <x v="1"/>
    <x v="166"/>
    <d v="1899-12-30T22:00:00"/>
    <n v="0"/>
    <s v="juillet"/>
    <n v="22"/>
  </r>
  <r>
    <x v="1"/>
    <x v="166"/>
    <d v="1899-12-30T23:00:00"/>
    <n v="4"/>
    <s v="juillet"/>
    <n v="23"/>
  </r>
  <r>
    <x v="1"/>
    <x v="167"/>
    <d v="1899-12-30T00:00:00"/>
    <n v="1"/>
    <s v="juillet"/>
    <n v="24"/>
  </r>
  <r>
    <x v="1"/>
    <x v="167"/>
    <d v="1899-12-30T01:00:00"/>
    <n v="1"/>
    <s v="juillet"/>
    <n v="1"/>
  </r>
  <r>
    <x v="1"/>
    <x v="167"/>
    <d v="1899-12-30T02:00:00"/>
    <n v="0"/>
    <s v="juillet"/>
    <n v="2"/>
  </r>
  <r>
    <x v="1"/>
    <x v="167"/>
    <d v="1899-12-30T03:00:00"/>
    <n v="0"/>
    <s v="juillet"/>
    <n v="3"/>
  </r>
  <r>
    <x v="1"/>
    <x v="167"/>
    <d v="1899-12-30T04:00:00"/>
    <n v="0"/>
    <s v="juillet"/>
    <n v="4"/>
  </r>
  <r>
    <x v="1"/>
    <x v="167"/>
    <d v="1899-12-30T05:00:00"/>
    <n v="1"/>
    <s v="juillet"/>
    <e v="#N/A"/>
  </r>
  <r>
    <x v="1"/>
    <x v="167"/>
    <d v="1899-12-30T06:00:00"/>
    <n v="4"/>
    <s v="juillet"/>
    <n v="6"/>
  </r>
  <r>
    <x v="1"/>
    <x v="167"/>
    <d v="1899-12-30T07:00:00"/>
    <n v="2"/>
    <s v="juillet"/>
    <n v="7"/>
  </r>
  <r>
    <x v="1"/>
    <x v="167"/>
    <d v="1899-12-30T08:00:00"/>
    <n v="2"/>
    <s v="juillet"/>
    <n v="8"/>
  </r>
  <r>
    <x v="1"/>
    <x v="167"/>
    <d v="1899-12-30T09:00:00"/>
    <n v="13"/>
    <s v="juillet"/>
    <n v="9"/>
  </r>
  <r>
    <x v="1"/>
    <x v="167"/>
    <d v="1899-12-30T10:00:00"/>
    <n v="9"/>
    <s v="juillet"/>
    <n v="10"/>
  </r>
  <r>
    <x v="1"/>
    <x v="167"/>
    <d v="1899-12-30T11:00:00"/>
    <n v="14"/>
    <s v="juillet"/>
    <n v="11"/>
  </r>
  <r>
    <x v="1"/>
    <x v="167"/>
    <d v="1899-12-30T12:00:00"/>
    <n v="21"/>
    <s v="juillet"/>
    <n v="12"/>
  </r>
  <r>
    <x v="1"/>
    <x v="167"/>
    <d v="1899-12-30T13:00:00"/>
    <n v="14"/>
    <s v="juillet"/>
    <n v="13"/>
  </r>
  <r>
    <x v="1"/>
    <x v="167"/>
    <d v="1899-12-30T14:00:00"/>
    <n v="7"/>
    <s v="juillet"/>
    <n v="14"/>
  </r>
  <r>
    <x v="1"/>
    <x v="167"/>
    <d v="1899-12-30T15:00:00"/>
    <n v="16"/>
    <s v="juillet"/>
    <n v="15"/>
  </r>
  <r>
    <x v="1"/>
    <x v="167"/>
    <d v="1899-12-30T16:00:00"/>
    <n v="8"/>
    <s v="juillet"/>
    <n v="16"/>
  </r>
  <r>
    <x v="1"/>
    <x v="167"/>
    <d v="1899-12-30T17:00:00"/>
    <n v="9"/>
    <s v="juillet"/>
    <n v="17"/>
  </r>
  <r>
    <x v="1"/>
    <x v="167"/>
    <d v="1899-12-30T18:00:00"/>
    <n v="6"/>
    <s v="juillet"/>
    <n v="18"/>
  </r>
  <r>
    <x v="1"/>
    <x v="167"/>
    <d v="1899-12-30T19:00:00"/>
    <n v="8"/>
    <s v="juillet"/>
    <n v="19"/>
  </r>
  <r>
    <x v="1"/>
    <x v="167"/>
    <d v="1899-12-30T20:00:00"/>
    <n v="5"/>
    <s v="juillet"/>
    <n v="20"/>
  </r>
  <r>
    <x v="1"/>
    <x v="167"/>
    <d v="1899-12-30T21:00:00"/>
    <n v="2"/>
    <s v="juillet"/>
    <n v="21"/>
  </r>
  <r>
    <x v="1"/>
    <x v="167"/>
    <d v="1899-12-30T22:00:00"/>
    <n v="4"/>
    <s v="juillet"/>
    <n v="22"/>
  </r>
  <r>
    <x v="1"/>
    <x v="167"/>
    <d v="1899-12-30T23:00:00"/>
    <n v="10"/>
    <s v="juillet"/>
    <n v="23"/>
  </r>
  <r>
    <x v="1"/>
    <x v="168"/>
    <d v="1899-12-30T00:00:00"/>
    <n v="5"/>
    <s v="juillet"/>
    <n v="24"/>
  </r>
  <r>
    <x v="1"/>
    <x v="168"/>
    <d v="1899-12-30T01:00:00"/>
    <n v="1"/>
    <s v="juillet"/>
    <n v="1"/>
  </r>
  <r>
    <x v="1"/>
    <x v="168"/>
    <d v="1899-12-30T02:00:00"/>
    <n v="0"/>
    <s v="juillet"/>
    <n v="2"/>
  </r>
  <r>
    <x v="1"/>
    <x v="168"/>
    <d v="1899-12-30T03:00:00"/>
    <n v="0"/>
    <s v="juillet"/>
    <n v="3"/>
  </r>
  <r>
    <x v="1"/>
    <x v="168"/>
    <d v="1899-12-30T04:00:00"/>
    <n v="0"/>
    <s v="juillet"/>
    <n v="4"/>
  </r>
  <r>
    <x v="1"/>
    <x v="168"/>
    <d v="1899-12-30T05:00:00"/>
    <n v="0"/>
    <s v="juillet"/>
    <e v="#N/A"/>
  </r>
  <r>
    <x v="1"/>
    <x v="168"/>
    <d v="1899-12-30T06:00:00"/>
    <n v="4"/>
    <s v="juillet"/>
    <n v="6"/>
  </r>
  <r>
    <x v="1"/>
    <x v="168"/>
    <d v="1899-12-30T07:00:00"/>
    <n v="5"/>
    <s v="juillet"/>
    <n v="7"/>
  </r>
  <r>
    <x v="1"/>
    <x v="168"/>
    <d v="1899-12-30T08:00:00"/>
    <n v="1"/>
    <s v="juillet"/>
    <n v="8"/>
  </r>
  <r>
    <x v="1"/>
    <x v="168"/>
    <d v="1899-12-30T09:00:00"/>
    <n v="6"/>
    <s v="juillet"/>
    <n v="9"/>
  </r>
  <r>
    <x v="1"/>
    <x v="168"/>
    <d v="1899-12-30T10:00:00"/>
    <n v="7"/>
    <s v="juillet"/>
    <n v="10"/>
  </r>
  <r>
    <x v="1"/>
    <x v="168"/>
    <d v="1899-12-30T11:00:00"/>
    <n v="7"/>
    <s v="juillet"/>
    <n v="11"/>
  </r>
  <r>
    <x v="1"/>
    <x v="168"/>
    <d v="1899-12-30T12:00:00"/>
    <n v="12"/>
    <s v="juillet"/>
    <n v="12"/>
  </r>
  <r>
    <x v="1"/>
    <x v="168"/>
    <d v="1899-12-30T13:00:00"/>
    <n v="4"/>
    <s v="juillet"/>
    <n v="13"/>
  </r>
  <r>
    <x v="1"/>
    <x v="168"/>
    <d v="1899-12-30T14:00:00"/>
    <n v="12"/>
    <s v="juillet"/>
    <n v="14"/>
  </r>
  <r>
    <x v="1"/>
    <x v="168"/>
    <d v="1899-12-30T15:00:00"/>
    <n v="4"/>
    <s v="juillet"/>
    <n v="15"/>
  </r>
  <r>
    <x v="1"/>
    <x v="168"/>
    <d v="1899-12-30T16:00:00"/>
    <n v="7"/>
    <s v="juillet"/>
    <n v="16"/>
  </r>
  <r>
    <x v="1"/>
    <x v="168"/>
    <d v="1899-12-30T17:00:00"/>
    <n v="5"/>
    <s v="juillet"/>
    <n v="17"/>
  </r>
  <r>
    <x v="1"/>
    <x v="168"/>
    <d v="1899-12-30T18:00:00"/>
    <n v="4"/>
    <s v="juillet"/>
    <n v="18"/>
  </r>
  <r>
    <x v="1"/>
    <x v="168"/>
    <d v="1899-12-30T19:00:00"/>
    <n v="6"/>
    <s v="juillet"/>
    <n v="19"/>
  </r>
  <r>
    <x v="1"/>
    <x v="168"/>
    <d v="1899-12-30T20:00:00"/>
    <n v="6"/>
    <s v="juillet"/>
    <n v="20"/>
  </r>
  <r>
    <x v="1"/>
    <x v="168"/>
    <d v="1899-12-30T21:00:00"/>
    <n v="2"/>
    <s v="juillet"/>
    <n v="21"/>
  </r>
  <r>
    <x v="1"/>
    <x v="168"/>
    <d v="1899-12-30T22:00:00"/>
    <n v="2"/>
    <s v="juillet"/>
    <n v="22"/>
  </r>
  <r>
    <x v="1"/>
    <x v="168"/>
    <d v="1899-12-30T23:00:00"/>
    <n v="5"/>
    <s v="juillet"/>
    <n v="23"/>
  </r>
  <r>
    <x v="1"/>
    <x v="169"/>
    <d v="1899-12-30T00:00:00"/>
    <n v="2"/>
    <s v="juillet"/>
    <n v="24"/>
  </r>
  <r>
    <x v="1"/>
    <x v="169"/>
    <d v="1899-12-30T01:00:00"/>
    <n v="0"/>
    <s v="juillet"/>
    <n v="1"/>
  </r>
  <r>
    <x v="1"/>
    <x v="169"/>
    <d v="1899-12-30T02:00:00"/>
    <n v="0"/>
    <s v="juillet"/>
    <n v="2"/>
  </r>
  <r>
    <x v="1"/>
    <x v="169"/>
    <d v="1899-12-30T03:00:00"/>
    <n v="0"/>
    <s v="juillet"/>
    <n v="3"/>
  </r>
  <r>
    <x v="1"/>
    <x v="169"/>
    <d v="1899-12-30T04:00:00"/>
    <n v="0"/>
    <s v="juillet"/>
    <n v="4"/>
  </r>
  <r>
    <x v="1"/>
    <x v="169"/>
    <d v="1899-12-30T05:00:00"/>
    <n v="0"/>
    <s v="juillet"/>
    <e v="#N/A"/>
  </r>
  <r>
    <x v="1"/>
    <x v="169"/>
    <d v="1899-12-30T06:00:00"/>
    <n v="0"/>
    <s v="juillet"/>
    <n v="6"/>
  </r>
  <r>
    <x v="1"/>
    <x v="169"/>
    <d v="1899-12-30T07:00:00"/>
    <n v="2"/>
    <s v="juillet"/>
    <n v="7"/>
  </r>
  <r>
    <x v="1"/>
    <x v="169"/>
    <d v="1899-12-30T08:00:00"/>
    <n v="11"/>
    <s v="juillet"/>
    <n v="8"/>
  </r>
  <r>
    <x v="1"/>
    <x v="169"/>
    <d v="1899-12-30T09:00:00"/>
    <n v="20"/>
    <s v="juillet"/>
    <n v="9"/>
  </r>
  <r>
    <x v="1"/>
    <x v="169"/>
    <d v="1899-12-30T10:00:00"/>
    <n v="28"/>
    <s v="juillet"/>
    <n v="10"/>
  </r>
  <r>
    <x v="1"/>
    <x v="169"/>
    <d v="1899-12-30T11:00:00"/>
    <n v="23"/>
    <s v="juillet"/>
    <n v="11"/>
  </r>
  <r>
    <x v="1"/>
    <x v="169"/>
    <d v="1899-12-30T12:00:00"/>
    <n v="16"/>
    <s v="juillet"/>
    <n v="12"/>
  </r>
  <r>
    <x v="1"/>
    <x v="169"/>
    <d v="1899-12-30T13:00:00"/>
    <n v="10"/>
    <s v="juillet"/>
    <n v="13"/>
  </r>
  <r>
    <x v="1"/>
    <x v="169"/>
    <d v="1899-12-30T14:00:00"/>
    <n v="22"/>
    <s v="juillet"/>
    <n v="14"/>
  </r>
  <r>
    <x v="1"/>
    <x v="169"/>
    <d v="1899-12-30T15:00:00"/>
    <n v="16"/>
    <s v="juillet"/>
    <n v="15"/>
  </r>
  <r>
    <x v="1"/>
    <x v="169"/>
    <d v="1899-12-30T16:00:00"/>
    <n v="11"/>
    <s v="juillet"/>
    <n v="16"/>
  </r>
  <r>
    <x v="1"/>
    <x v="169"/>
    <d v="1899-12-30T17:00:00"/>
    <n v="16"/>
    <s v="juillet"/>
    <n v="17"/>
  </r>
  <r>
    <x v="1"/>
    <x v="169"/>
    <d v="1899-12-30T18:00:00"/>
    <n v="9"/>
    <s v="juillet"/>
    <n v="18"/>
  </r>
  <r>
    <x v="1"/>
    <x v="169"/>
    <d v="1899-12-30T19:00:00"/>
    <n v="8"/>
    <s v="juillet"/>
    <n v="19"/>
  </r>
  <r>
    <x v="1"/>
    <x v="169"/>
    <d v="1899-12-30T20:00:00"/>
    <n v="4"/>
    <s v="juillet"/>
    <n v="20"/>
  </r>
  <r>
    <x v="1"/>
    <x v="169"/>
    <d v="1899-12-30T21:00:00"/>
    <n v="7"/>
    <s v="juillet"/>
    <n v="21"/>
  </r>
  <r>
    <x v="1"/>
    <x v="169"/>
    <d v="1899-12-30T22:00:00"/>
    <n v="9"/>
    <s v="juillet"/>
    <n v="22"/>
  </r>
  <r>
    <x v="1"/>
    <x v="169"/>
    <d v="1899-12-30T23:00:00"/>
    <n v="0"/>
    <s v="juillet"/>
    <n v="23"/>
  </r>
  <r>
    <x v="1"/>
    <x v="170"/>
    <d v="1899-12-30T00:00:00"/>
    <n v="4"/>
    <s v="juillet"/>
    <n v="24"/>
  </r>
  <r>
    <x v="1"/>
    <x v="170"/>
    <d v="1899-12-30T01:00:00"/>
    <n v="0"/>
    <s v="juillet"/>
    <n v="1"/>
  </r>
  <r>
    <x v="1"/>
    <x v="170"/>
    <d v="1899-12-30T02:00:00"/>
    <n v="0"/>
    <s v="juillet"/>
    <n v="2"/>
  </r>
  <r>
    <x v="1"/>
    <x v="170"/>
    <d v="1899-12-30T03:00:00"/>
    <n v="3"/>
    <s v="juillet"/>
    <n v="3"/>
  </r>
  <r>
    <x v="1"/>
    <x v="170"/>
    <d v="1899-12-30T04:00:00"/>
    <n v="0"/>
    <s v="juillet"/>
    <n v="4"/>
  </r>
  <r>
    <x v="1"/>
    <x v="170"/>
    <d v="1899-12-30T05:00:00"/>
    <n v="0"/>
    <s v="juillet"/>
    <e v="#N/A"/>
  </r>
  <r>
    <x v="1"/>
    <x v="170"/>
    <d v="1899-12-30T06:00:00"/>
    <n v="5"/>
    <s v="juillet"/>
    <n v="6"/>
  </r>
  <r>
    <x v="1"/>
    <x v="170"/>
    <d v="1899-12-30T07:00:00"/>
    <n v="1"/>
    <s v="juillet"/>
    <n v="7"/>
  </r>
  <r>
    <x v="1"/>
    <x v="170"/>
    <d v="1899-12-30T08:00:00"/>
    <n v="10"/>
    <s v="juillet"/>
    <n v="8"/>
  </r>
  <r>
    <x v="1"/>
    <x v="170"/>
    <d v="1899-12-30T09:00:00"/>
    <n v="16"/>
    <s v="juillet"/>
    <n v="9"/>
  </r>
  <r>
    <x v="1"/>
    <x v="170"/>
    <d v="1899-12-30T10:00:00"/>
    <n v="11"/>
    <s v="juillet"/>
    <n v="10"/>
  </r>
  <r>
    <x v="1"/>
    <x v="170"/>
    <d v="1899-12-30T11:00:00"/>
    <n v="17"/>
    <s v="juillet"/>
    <n v="11"/>
  </r>
  <r>
    <x v="1"/>
    <x v="170"/>
    <d v="1899-12-30T12:00:00"/>
    <n v="16"/>
    <s v="juillet"/>
    <n v="12"/>
  </r>
  <r>
    <x v="1"/>
    <x v="170"/>
    <d v="1899-12-30T13:00:00"/>
    <n v="15"/>
    <s v="juillet"/>
    <n v="13"/>
  </r>
  <r>
    <x v="1"/>
    <x v="170"/>
    <d v="1899-12-30T14:00:00"/>
    <n v="16"/>
    <s v="juillet"/>
    <n v="14"/>
  </r>
  <r>
    <x v="1"/>
    <x v="170"/>
    <d v="1899-12-30T15:00:00"/>
    <n v="15"/>
    <s v="juillet"/>
    <n v="15"/>
  </r>
  <r>
    <x v="1"/>
    <x v="170"/>
    <d v="1899-12-30T16:00:00"/>
    <n v="11"/>
    <s v="juillet"/>
    <n v="16"/>
  </r>
  <r>
    <x v="1"/>
    <x v="170"/>
    <d v="1899-12-30T17:00:00"/>
    <n v="16"/>
    <s v="juillet"/>
    <n v="17"/>
  </r>
  <r>
    <x v="1"/>
    <x v="170"/>
    <d v="1899-12-30T18:00:00"/>
    <n v="8"/>
    <s v="juillet"/>
    <n v="18"/>
  </r>
  <r>
    <x v="1"/>
    <x v="170"/>
    <d v="1899-12-30T19:00:00"/>
    <n v="7"/>
    <s v="juillet"/>
    <n v="19"/>
  </r>
  <r>
    <x v="1"/>
    <x v="170"/>
    <d v="1899-12-30T20:00:00"/>
    <n v="2"/>
    <s v="juillet"/>
    <n v="20"/>
  </r>
  <r>
    <x v="1"/>
    <x v="170"/>
    <d v="1899-12-30T21:00:00"/>
    <n v="1"/>
    <s v="juillet"/>
    <n v="21"/>
  </r>
  <r>
    <x v="1"/>
    <x v="170"/>
    <d v="1899-12-30T22:00:00"/>
    <n v="5"/>
    <s v="juillet"/>
    <n v="22"/>
  </r>
  <r>
    <x v="1"/>
    <x v="170"/>
    <d v="1899-12-30T23:00:00"/>
    <n v="6"/>
    <s v="juillet"/>
    <n v="23"/>
  </r>
  <r>
    <x v="1"/>
    <x v="171"/>
    <d v="1899-12-30T00:00:00"/>
    <n v="1"/>
    <s v="juillet"/>
    <n v="24"/>
  </r>
  <r>
    <x v="1"/>
    <x v="171"/>
    <d v="1899-12-30T01:00:00"/>
    <n v="0"/>
    <s v="juillet"/>
    <n v="1"/>
  </r>
  <r>
    <x v="1"/>
    <x v="171"/>
    <d v="1899-12-30T02:00:00"/>
    <n v="0"/>
    <s v="juillet"/>
    <n v="2"/>
  </r>
  <r>
    <x v="1"/>
    <x v="171"/>
    <d v="1899-12-30T03:00:00"/>
    <n v="0"/>
    <s v="juillet"/>
    <n v="3"/>
  </r>
  <r>
    <x v="1"/>
    <x v="171"/>
    <d v="1899-12-30T04:00:00"/>
    <n v="0"/>
    <s v="juillet"/>
    <n v="4"/>
  </r>
  <r>
    <x v="1"/>
    <x v="171"/>
    <d v="1899-12-30T05:00:00"/>
    <n v="0"/>
    <s v="juillet"/>
    <e v="#N/A"/>
  </r>
  <r>
    <x v="1"/>
    <x v="171"/>
    <d v="1899-12-30T06:00:00"/>
    <n v="0"/>
    <s v="juillet"/>
    <n v="6"/>
  </r>
  <r>
    <x v="1"/>
    <x v="171"/>
    <d v="1899-12-30T07:00:00"/>
    <n v="0"/>
    <s v="juillet"/>
    <n v="7"/>
  </r>
  <r>
    <x v="1"/>
    <x v="171"/>
    <d v="1899-12-30T08:00:00"/>
    <n v="17"/>
    <s v="juillet"/>
    <n v="8"/>
  </r>
  <r>
    <x v="1"/>
    <x v="171"/>
    <d v="1899-12-30T09:00:00"/>
    <n v="17"/>
    <s v="juillet"/>
    <n v="9"/>
  </r>
  <r>
    <x v="1"/>
    <x v="171"/>
    <d v="1899-12-30T10:00:00"/>
    <n v="18"/>
    <s v="juillet"/>
    <n v="10"/>
  </r>
  <r>
    <x v="1"/>
    <x v="171"/>
    <d v="1899-12-30T11:00:00"/>
    <n v="5"/>
    <s v="juillet"/>
    <n v="11"/>
  </r>
  <r>
    <x v="1"/>
    <x v="171"/>
    <d v="1899-12-30T12:00:00"/>
    <n v="17"/>
    <s v="juillet"/>
    <n v="12"/>
  </r>
  <r>
    <x v="1"/>
    <x v="171"/>
    <d v="1899-12-30T13:00:00"/>
    <n v="16"/>
    <s v="juillet"/>
    <n v="13"/>
  </r>
  <r>
    <x v="1"/>
    <x v="171"/>
    <d v="1899-12-30T14:00:00"/>
    <n v="19"/>
    <s v="juillet"/>
    <n v="14"/>
  </r>
  <r>
    <x v="1"/>
    <x v="171"/>
    <d v="1899-12-30T15:00:00"/>
    <n v="16"/>
    <s v="juillet"/>
    <n v="15"/>
  </r>
  <r>
    <x v="1"/>
    <x v="171"/>
    <d v="1899-12-30T16:00:00"/>
    <n v="8"/>
    <s v="juillet"/>
    <n v="16"/>
  </r>
  <r>
    <x v="1"/>
    <x v="171"/>
    <d v="1899-12-30T17:00:00"/>
    <n v="5"/>
    <s v="juillet"/>
    <n v="17"/>
  </r>
  <r>
    <x v="1"/>
    <x v="171"/>
    <d v="1899-12-30T18:00:00"/>
    <n v="8"/>
    <s v="juillet"/>
    <n v="18"/>
  </r>
  <r>
    <x v="1"/>
    <x v="171"/>
    <d v="1899-12-30T19:00:00"/>
    <n v="3"/>
    <s v="juillet"/>
    <n v="19"/>
  </r>
  <r>
    <x v="1"/>
    <x v="171"/>
    <d v="1899-12-30T20:00:00"/>
    <n v="2"/>
    <s v="juillet"/>
    <n v="20"/>
  </r>
  <r>
    <x v="1"/>
    <x v="171"/>
    <d v="1899-12-30T21:00:00"/>
    <n v="1"/>
    <s v="juillet"/>
    <n v="21"/>
  </r>
  <r>
    <x v="1"/>
    <x v="171"/>
    <d v="1899-12-30T22:00:00"/>
    <n v="4"/>
    <s v="juillet"/>
    <n v="22"/>
  </r>
  <r>
    <x v="1"/>
    <x v="171"/>
    <d v="1899-12-30T23:00:00"/>
    <n v="0"/>
    <s v="juillet"/>
    <n v="23"/>
  </r>
  <r>
    <x v="1"/>
    <x v="172"/>
    <d v="1899-12-30T00:00:00"/>
    <n v="2"/>
    <s v="juillet"/>
    <n v="24"/>
  </r>
  <r>
    <x v="1"/>
    <x v="172"/>
    <d v="1899-12-30T01:00:00"/>
    <n v="4"/>
    <s v="juillet"/>
    <n v="1"/>
  </r>
  <r>
    <x v="1"/>
    <x v="172"/>
    <d v="1899-12-30T02:00:00"/>
    <n v="3"/>
    <s v="juillet"/>
    <n v="2"/>
  </r>
  <r>
    <x v="1"/>
    <x v="172"/>
    <d v="1899-12-30T03:00:00"/>
    <n v="3"/>
    <s v="juillet"/>
    <n v="3"/>
  </r>
  <r>
    <x v="1"/>
    <x v="172"/>
    <d v="1899-12-30T04:00:00"/>
    <n v="3"/>
    <s v="juillet"/>
    <n v="4"/>
  </r>
  <r>
    <x v="1"/>
    <x v="172"/>
    <d v="1899-12-30T05:00:00"/>
    <n v="5"/>
    <s v="juillet"/>
    <e v="#N/A"/>
  </r>
  <r>
    <x v="1"/>
    <x v="172"/>
    <d v="1899-12-30T06:00:00"/>
    <n v="4"/>
    <s v="juillet"/>
    <n v="6"/>
  </r>
  <r>
    <x v="1"/>
    <x v="172"/>
    <d v="1899-12-30T07:00:00"/>
    <n v="5"/>
    <s v="juillet"/>
    <n v="7"/>
  </r>
  <r>
    <x v="1"/>
    <x v="172"/>
    <d v="1899-12-30T08:00:00"/>
    <n v="7"/>
    <s v="juillet"/>
    <n v="8"/>
  </r>
  <r>
    <x v="1"/>
    <x v="172"/>
    <d v="1899-12-30T09:00:00"/>
    <n v="12"/>
    <s v="juillet"/>
    <n v="9"/>
  </r>
  <r>
    <x v="1"/>
    <x v="172"/>
    <d v="1899-12-30T10:00:00"/>
    <n v="15"/>
    <s v="juillet"/>
    <n v="10"/>
  </r>
  <r>
    <x v="1"/>
    <x v="172"/>
    <d v="1899-12-30T11:00:00"/>
    <n v="12"/>
    <s v="juillet"/>
    <n v="11"/>
  </r>
  <r>
    <x v="1"/>
    <x v="172"/>
    <d v="1899-12-30T12:00:00"/>
    <n v="10"/>
    <s v="juillet"/>
    <n v="12"/>
  </r>
  <r>
    <x v="1"/>
    <x v="172"/>
    <d v="1899-12-30T13:00:00"/>
    <n v="14"/>
    <s v="juillet"/>
    <n v="13"/>
  </r>
  <r>
    <x v="1"/>
    <x v="172"/>
    <d v="1899-12-30T14:00:00"/>
    <n v="4"/>
    <s v="juillet"/>
    <n v="14"/>
  </r>
  <r>
    <x v="1"/>
    <x v="172"/>
    <d v="1899-12-30T15:00:00"/>
    <n v="15"/>
    <s v="juillet"/>
    <n v="15"/>
  </r>
  <r>
    <x v="1"/>
    <x v="172"/>
    <d v="1899-12-30T16:00:00"/>
    <n v="15"/>
    <s v="juillet"/>
    <n v="16"/>
  </r>
  <r>
    <x v="1"/>
    <x v="172"/>
    <d v="1899-12-30T17:00:00"/>
    <n v="8"/>
    <s v="juillet"/>
    <n v="17"/>
  </r>
  <r>
    <x v="1"/>
    <x v="172"/>
    <d v="1899-12-30T18:00:00"/>
    <n v="6"/>
    <s v="juillet"/>
    <n v="18"/>
  </r>
  <r>
    <x v="1"/>
    <x v="172"/>
    <d v="1899-12-30T19:00:00"/>
    <n v="8"/>
    <s v="juillet"/>
    <n v="19"/>
  </r>
  <r>
    <x v="1"/>
    <x v="172"/>
    <d v="1899-12-30T20:00:00"/>
    <n v="2"/>
    <s v="juillet"/>
    <n v="20"/>
  </r>
  <r>
    <x v="1"/>
    <x v="172"/>
    <d v="1899-12-30T21:00:00"/>
    <n v="3"/>
    <s v="juillet"/>
    <n v="21"/>
  </r>
  <r>
    <x v="1"/>
    <x v="172"/>
    <d v="1899-12-30T22:00:00"/>
    <n v="1"/>
    <s v="juillet"/>
    <n v="22"/>
  </r>
  <r>
    <x v="1"/>
    <x v="172"/>
    <d v="1899-12-30T23:00:00"/>
    <n v="0"/>
    <s v="juillet"/>
    <n v="23"/>
  </r>
  <r>
    <x v="1"/>
    <x v="173"/>
    <d v="1899-12-30T00:00:00"/>
    <n v="2"/>
    <s v="juillet"/>
    <n v="24"/>
  </r>
  <r>
    <x v="1"/>
    <x v="173"/>
    <d v="1899-12-30T01:00:00"/>
    <n v="4"/>
    <s v="juillet"/>
    <n v="1"/>
  </r>
  <r>
    <x v="1"/>
    <x v="173"/>
    <d v="1899-12-30T02:00:00"/>
    <n v="0"/>
    <s v="juillet"/>
    <n v="2"/>
  </r>
  <r>
    <x v="1"/>
    <x v="173"/>
    <d v="1899-12-30T03:00:00"/>
    <n v="2"/>
    <s v="juillet"/>
    <n v="3"/>
  </r>
  <r>
    <x v="1"/>
    <x v="173"/>
    <d v="1899-12-30T04:00:00"/>
    <n v="0"/>
    <s v="juillet"/>
    <n v="4"/>
  </r>
  <r>
    <x v="1"/>
    <x v="173"/>
    <d v="1899-12-30T05:00:00"/>
    <n v="0"/>
    <s v="juillet"/>
    <e v="#N/A"/>
  </r>
  <r>
    <x v="1"/>
    <x v="173"/>
    <d v="1899-12-30T06:00:00"/>
    <n v="0"/>
    <s v="juillet"/>
    <n v="6"/>
  </r>
  <r>
    <x v="1"/>
    <x v="173"/>
    <d v="1899-12-30T07:00:00"/>
    <n v="2"/>
    <s v="juillet"/>
    <n v="7"/>
  </r>
  <r>
    <x v="1"/>
    <x v="173"/>
    <d v="1899-12-30T08:00:00"/>
    <n v="4"/>
    <s v="juillet"/>
    <n v="8"/>
  </r>
  <r>
    <x v="1"/>
    <x v="173"/>
    <d v="1899-12-30T09:00:00"/>
    <n v="15"/>
    <s v="juillet"/>
    <n v="9"/>
  </r>
  <r>
    <x v="1"/>
    <x v="173"/>
    <d v="1899-12-30T10:00:00"/>
    <n v="14"/>
    <s v="juillet"/>
    <n v="10"/>
  </r>
  <r>
    <x v="1"/>
    <x v="173"/>
    <d v="1899-12-30T11:00:00"/>
    <n v="17"/>
    <s v="juillet"/>
    <n v="11"/>
  </r>
  <r>
    <x v="1"/>
    <x v="173"/>
    <d v="1899-12-30T12:00:00"/>
    <n v="16"/>
    <s v="juillet"/>
    <n v="12"/>
  </r>
  <r>
    <x v="1"/>
    <x v="173"/>
    <d v="1899-12-30T13:00:00"/>
    <n v="18"/>
    <s v="juillet"/>
    <n v="13"/>
  </r>
  <r>
    <x v="1"/>
    <x v="173"/>
    <d v="1899-12-30T14:00:00"/>
    <n v="10"/>
    <s v="juillet"/>
    <n v="14"/>
  </r>
  <r>
    <x v="1"/>
    <x v="173"/>
    <d v="1899-12-30T15:00:00"/>
    <n v="7"/>
    <s v="juillet"/>
    <n v="15"/>
  </r>
  <r>
    <x v="1"/>
    <x v="173"/>
    <d v="1899-12-30T16:00:00"/>
    <n v="20"/>
    <s v="juillet"/>
    <n v="16"/>
  </r>
  <r>
    <x v="1"/>
    <x v="173"/>
    <d v="1899-12-30T17:00:00"/>
    <n v="11"/>
    <s v="juillet"/>
    <n v="17"/>
  </r>
  <r>
    <x v="1"/>
    <x v="173"/>
    <d v="1899-12-30T18:00:00"/>
    <n v="5"/>
    <s v="juillet"/>
    <n v="18"/>
  </r>
  <r>
    <x v="1"/>
    <x v="173"/>
    <d v="1899-12-30T19:00:00"/>
    <n v="0"/>
    <s v="juillet"/>
    <n v="19"/>
  </r>
  <r>
    <x v="1"/>
    <x v="173"/>
    <d v="1899-12-30T20:00:00"/>
    <n v="5"/>
    <s v="juillet"/>
    <n v="20"/>
  </r>
  <r>
    <x v="1"/>
    <x v="173"/>
    <d v="1899-12-30T21:00:00"/>
    <n v="12"/>
    <s v="juillet"/>
    <n v="21"/>
  </r>
  <r>
    <x v="1"/>
    <x v="173"/>
    <d v="1899-12-30T22:00:00"/>
    <n v="9"/>
    <s v="juillet"/>
    <n v="22"/>
  </r>
  <r>
    <x v="1"/>
    <x v="173"/>
    <d v="1899-12-30T23:00:00"/>
    <n v="8"/>
    <s v="juillet"/>
    <n v="23"/>
  </r>
  <r>
    <x v="1"/>
    <x v="174"/>
    <d v="1899-12-30T00:00:00"/>
    <n v="2"/>
    <s v="juillet"/>
    <n v="24"/>
  </r>
  <r>
    <x v="1"/>
    <x v="174"/>
    <d v="1899-12-30T01:00:00"/>
    <n v="2"/>
    <s v="juillet"/>
    <n v="1"/>
  </r>
  <r>
    <x v="1"/>
    <x v="174"/>
    <d v="1899-12-30T02:00:00"/>
    <n v="1"/>
    <s v="juillet"/>
    <n v="2"/>
  </r>
  <r>
    <x v="1"/>
    <x v="174"/>
    <d v="1899-12-30T03:00:00"/>
    <n v="4"/>
    <s v="juillet"/>
    <n v="3"/>
  </r>
  <r>
    <x v="1"/>
    <x v="174"/>
    <d v="1899-12-30T04:00:00"/>
    <n v="1"/>
    <s v="juillet"/>
    <n v="4"/>
  </r>
  <r>
    <x v="1"/>
    <x v="174"/>
    <d v="1899-12-30T05:00:00"/>
    <n v="2"/>
    <s v="juillet"/>
    <e v="#N/A"/>
  </r>
  <r>
    <x v="1"/>
    <x v="174"/>
    <d v="1899-12-30T06:00:00"/>
    <n v="4"/>
    <s v="juillet"/>
    <n v="6"/>
  </r>
  <r>
    <x v="1"/>
    <x v="174"/>
    <d v="1899-12-30T07:00:00"/>
    <n v="3"/>
    <s v="juillet"/>
    <n v="7"/>
  </r>
  <r>
    <x v="1"/>
    <x v="174"/>
    <d v="1899-12-30T08:00:00"/>
    <n v="3"/>
    <s v="juillet"/>
    <n v="8"/>
  </r>
  <r>
    <x v="1"/>
    <x v="174"/>
    <d v="1899-12-30T09:00:00"/>
    <n v="7"/>
    <s v="juillet"/>
    <n v="9"/>
  </r>
  <r>
    <x v="1"/>
    <x v="174"/>
    <d v="1899-12-30T10:00:00"/>
    <n v="9"/>
    <s v="juillet"/>
    <n v="10"/>
  </r>
  <r>
    <x v="1"/>
    <x v="174"/>
    <d v="1899-12-30T11:00:00"/>
    <n v="12"/>
    <s v="juillet"/>
    <n v="11"/>
  </r>
  <r>
    <x v="1"/>
    <x v="174"/>
    <d v="1899-12-30T12:00:00"/>
    <n v="6"/>
    <s v="juillet"/>
    <n v="12"/>
  </r>
  <r>
    <x v="1"/>
    <x v="174"/>
    <d v="1899-12-30T13:00:00"/>
    <n v="9"/>
    <s v="juillet"/>
    <n v="13"/>
  </r>
  <r>
    <x v="1"/>
    <x v="174"/>
    <d v="1899-12-30T14:00:00"/>
    <n v="11"/>
    <s v="juillet"/>
    <n v="14"/>
  </r>
  <r>
    <x v="1"/>
    <x v="174"/>
    <d v="1899-12-30T15:00:00"/>
    <n v="10"/>
    <s v="juillet"/>
    <n v="15"/>
  </r>
  <r>
    <x v="1"/>
    <x v="174"/>
    <d v="1899-12-30T16:00:00"/>
    <n v="8"/>
    <s v="juillet"/>
    <n v="16"/>
  </r>
  <r>
    <x v="1"/>
    <x v="174"/>
    <d v="1899-12-30T17:00:00"/>
    <n v="15"/>
    <s v="juillet"/>
    <n v="17"/>
  </r>
  <r>
    <x v="1"/>
    <x v="174"/>
    <d v="1899-12-30T18:00:00"/>
    <n v="16"/>
    <s v="juillet"/>
    <n v="18"/>
  </r>
  <r>
    <x v="1"/>
    <x v="174"/>
    <d v="1899-12-30T19:00:00"/>
    <n v="8"/>
    <s v="juillet"/>
    <n v="19"/>
  </r>
  <r>
    <x v="1"/>
    <x v="174"/>
    <d v="1899-12-30T20:00:00"/>
    <n v="15"/>
    <s v="juillet"/>
    <n v="20"/>
  </r>
  <r>
    <x v="1"/>
    <x v="174"/>
    <d v="1899-12-30T21:00:00"/>
    <n v="4"/>
    <s v="juillet"/>
    <n v="21"/>
  </r>
  <r>
    <x v="1"/>
    <x v="174"/>
    <d v="1899-12-30T22:00:00"/>
    <n v="1"/>
    <s v="juillet"/>
    <n v="22"/>
  </r>
  <r>
    <x v="1"/>
    <x v="174"/>
    <d v="1899-12-30T23:00:00"/>
    <n v="5"/>
    <s v="juillet"/>
    <n v="23"/>
  </r>
  <r>
    <x v="1"/>
    <x v="175"/>
    <d v="1899-12-30T00:00:00"/>
    <n v="3"/>
    <s v="juillet"/>
    <n v="24"/>
  </r>
  <r>
    <x v="1"/>
    <x v="175"/>
    <d v="1899-12-30T01:00:00"/>
    <n v="0"/>
    <s v="juillet"/>
    <n v="1"/>
  </r>
  <r>
    <x v="1"/>
    <x v="175"/>
    <d v="1899-12-30T02:00:00"/>
    <n v="0"/>
    <s v="juillet"/>
    <n v="2"/>
  </r>
  <r>
    <x v="1"/>
    <x v="175"/>
    <d v="1899-12-30T03:00:00"/>
    <n v="0"/>
    <s v="juillet"/>
    <n v="3"/>
  </r>
  <r>
    <x v="1"/>
    <x v="175"/>
    <d v="1899-12-30T04:00:00"/>
    <n v="0"/>
    <s v="juillet"/>
    <n v="4"/>
  </r>
  <r>
    <x v="1"/>
    <x v="175"/>
    <d v="1899-12-30T05:00:00"/>
    <n v="1"/>
    <s v="juillet"/>
    <e v="#N/A"/>
  </r>
  <r>
    <x v="1"/>
    <x v="175"/>
    <d v="1899-12-30T06:00:00"/>
    <n v="8"/>
    <s v="juillet"/>
    <n v="6"/>
  </r>
  <r>
    <x v="1"/>
    <x v="175"/>
    <d v="1899-12-30T07:00:00"/>
    <n v="7"/>
    <s v="juillet"/>
    <n v="7"/>
  </r>
  <r>
    <x v="1"/>
    <x v="175"/>
    <d v="1899-12-30T08:00:00"/>
    <n v="2"/>
    <s v="juillet"/>
    <n v="8"/>
  </r>
  <r>
    <x v="1"/>
    <x v="175"/>
    <d v="1899-12-30T09:00:00"/>
    <n v="8"/>
    <s v="juillet"/>
    <n v="9"/>
  </r>
  <r>
    <x v="1"/>
    <x v="175"/>
    <d v="1899-12-30T10:00:00"/>
    <n v="11"/>
    <s v="juillet"/>
    <n v="10"/>
  </r>
  <r>
    <x v="1"/>
    <x v="175"/>
    <d v="1899-12-30T11:00:00"/>
    <n v="11"/>
    <s v="juillet"/>
    <n v="11"/>
  </r>
  <r>
    <x v="1"/>
    <x v="175"/>
    <d v="1899-12-30T12:00:00"/>
    <n v="13"/>
    <s v="juillet"/>
    <n v="12"/>
  </r>
  <r>
    <x v="1"/>
    <x v="175"/>
    <d v="1899-12-30T13:00:00"/>
    <n v="5"/>
    <s v="juillet"/>
    <n v="13"/>
  </r>
  <r>
    <x v="1"/>
    <x v="175"/>
    <d v="1899-12-30T14:00:00"/>
    <n v="6"/>
    <s v="juillet"/>
    <n v="14"/>
  </r>
  <r>
    <x v="1"/>
    <x v="175"/>
    <d v="1899-12-30T15:00:00"/>
    <n v="6"/>
    <s v="juillet"/>
    <n v="15"/>
  </r>
  <r>
    <x v="1"/>
    <x v="175"/>
    <d v="1899-12-30T16:00:00"/>
    <n v="3"/>
    <s v="juillet"/>
    <n v="16"/>
  </r>
  <r>
    <x v="1"/>
    <x v="175"/>
    <d v="1899-12-30T17:00:00"/>
    <n v="4"/>
    <s v="juillet"/>
    <n v="17"/>
  </r>
  <r>
    <x v="1"/>
    <x v="175"/>
    <d v="1899-12-30T18:00:00"/>
    <n v="4"/>
    <s v="juillet"/>
    <n v="18"/>
  </r>
  <r>
    <x v="1"/>
    <x v="175"/>
    <d v="1899-12-30T19:00:00"/>
    <n v="2"/>
    <s v="juillet"/>
    <n v="19"/>
  </r>
  <r>
    <x v="1"/>
    <x v="175"/>
    <d v="1899-12-30T20:00:00"/>
    <n v="1"/>
    <s v="juillet"/>
    <n v="20"/>
  </r>
  <r>
    <x v="1"/>
    <x v="175"/>
    <d v="1899-12-30T21:00:00"/>
    <n v="5"/>
    <s v="juillet"/>
    <n v="21"/>
  </r>
  <r>
    <x v="1"/>
    <x v="175"/>
    <d v="1899-12-30T22:00:00"/>
    <n v="3"/>
    <s v="juillet"/>
    <n v="22"/>
  </r>
  <r>
    <x v="1"/>
    <x v="175"/>
    <d v="1899-12-30T23:00:00"/>
    <n v="0"/>
    <s v="juillet"/>
    <n v="23"/>
  </r>
  <r>
    <x v="1"/>
    <x v="176"/>
    <d v="1899-12-30T00:00:00"/>
    <n v="0"/>
    <s v="juillet"/>
    <n v="24"/>
  </r>
  <r>
    <x v="1"/>
    <x v="176"/>
    <d v="1899-12-30T01:00:00"/>
    <n v="0"/>
    <s v="juillet"/>
    <n v="1"/>
  </r>
  <r>
    <x v="1"/>
    <x v="176"/>
    <d v="1899-12-30T02:00:00"/>
    <n v="0"/>
    <s v="juillet"/>
    <n v="2"/>
  </r>
  <r>
    <x v="1"/>
    <x v="176"/>
    <d v="1899-12-30T03:00:00"/>
    <n v="1"/>
    <s v="juillet"/>
    <n v="3"/>
  </r>
  <r>
    <x v="1"/>
    <x v="176"/>
    <d v="1899-12-30T04:00:00"/>
    <n v="0"/>
    <s v="juillet"/>
    <n v="4"/>
  </r>
  <r>
    <x v="1"/>
    <x v="176"/>
    <d v="1899-12-30T05:00:00"/>
    <n v="1"/>
    <s v="juillet"/>
    <e v="#N/A"/>
  </r>
  <r>
    <x v="1"/>
    <x v="176"/>
    <d v="1899-12-30T06:00:00"/>
    <n v="0"/>
    <s v="juillet"/>
    <n v="6"/>
  </r>
  <r>
    <x v="1"/>
    <x v="176"/>
    <d v="1899-12-30T07:00:00"/>
    <n v="5"/>
    <s v="juillet"/>
    <n v="7"/>
  </r>
  <r>
    <x v="1"/>
    <x v="176"/>
    <d v="1899-12-30T08:00:00"/>
    <n v="10"/>
    <s v="juillet"/>
    <n v="8"/>
  </r>
  <r>
    <x v="1"/>
    <x v="176"/>
    <d v="1899-12-30T09:00:00"/>
    <n v="13"/>
    <s v="juillet"/>
    <n v="9"/>
  </r>
  <r>
    <x v="1"/>
    <x v="176"/>
    <d v="1899-12-30T10:00:00"/>
    <n v="16"/>
    <s v="juillet"/>
    <n v="10"/>
  </r>
  <r>
    <x v="1"/>
    <x v="176"/>
    <d v="1899-12-30T11:00:00"/>
    <n v="18"/>
    <s v="juillet"/>
    <n v="11"/>
  </r>
  <r>
    <x v="1"/>
    <x v="176"/>
    <d v="1899-12-30T12:00:00"/>
    <n v="18"/>
    <s v="juillet"/>
    <n v="12"/>
  </r>
  <r>
    <x v="1"/>
    <x v="176"/>
    <d v="1899-12-30T13:00:00"/>
    <n v="15"/>
    <s v="juillet"/>
    <n v="13"/>
  </r>
  <r>
    <x v="1"/>
    <x v="176"/>
    <d v="1899-12-30T14:00:00"/>
    <n v="43"/>
    <s v="juillet"/>
    <n v="14"/>
  </r>
  <r>
    <x v="1"/>
    <x v="176"/>
    <d v="1899-12-30T15:00:00"/>
    <n v="19"/>
    <s v="juillet"/>
    <n v="15"/>
  </r>
  <r>
    <x v="1"/>
    <x v="176"/>
    <d v="1899-12-30T16:00:00"/>
    <n v="20"/>
    <s v="juillet"/>
    <n v="16"/>
  </r>
  <r>
    <x v="1"/>
    <x v="176"/>
    <d v="1899-12-30T17:00:00"/>
    <n v="9"/>
    <s v="juillet"/>
    <n v="17"/>
  </r>
  <r>
    <x v="1"/>
    <x v="176"/>
    <d v="1899-12-30T18:00:00"/>
    <n v="8"/>
    <s v="juillet"/>
    <n v="18"/>
  </r>
  <r>
    <x v="1"/>
    <x v="176"/>
    <d v="1899-12-30T19:00:00"/>
    <n v="2"/>
    <s v="juillet"/>
    <n v="19"/>
  </r>
  <r>
    <x v="1"/>
    <x v="176"/>
    <d v="1899-12-30T20:00:00"/>
    <n v="5"/>
    <s v="juillet"/>
    <n v="20"/>
  </r>
  <r>
    <x v="1"/>
    <x v="176"/>
    <d v="1899-12-30T21:00:00"/>
    <n v="6"/>
    <s v="juillet"/>
    <n v="21"/>
  </r>
  <r>
    <x v="1"/>
    <x v="176"/>
    <d v="1899-12-30T22:00:00"/>
    <n v="1"/>
    <s v="juillet"/>
    <n v="22"/>
  </r>
  <r>
    <x v="1"/>
    <x v="176"/>
    <d v="1899-12-30T23:00:00"/>
    <n v="1"/>
    <s v="juillet"/>
    <n v="23"/>
  </r>
  <r>
    <x v="1"/>
    <x v="177"/>
    <d v="1899-12-30T00:00:00"/>
    <n v="0"/>
    <s v="juillet"/>
    <n v="24"/>
  </r>
  <r>
    <x v="1"/>
    <x v="177"/>
    <d v="1899-12-30T01:00:00"/>
    <n v="0"/>
    <s v="juillet"/>
    <n v="1"/>
  </r>
  <r>
    <x v="1"/>
    <x v="177"/>
    <d v="1899-12-30T02:00:00"/>
    <n v="0"/>
    <s v="juillet"/>
    <n v="2"/>
  </r>
  <r>
    <x v="1"/>
    <x v="177"/>
    <d v="1899-12-30T03:00:00"/>
    <n v="0"/>
    <s v="juillet"/>
    <n v="3"/>
  </r>
  <r>
    <x v="1"/>
    <x v="177"/>
    <d v="1899-12-30T04:00:00"/>
    <n v="0"/>
    <s v="juillet"/>
    <n v="4"/>
  </r>
  <r>
    <x v="1"/>
    <x v="177"/>
    <d v="1899-12-30T05:00:00"/>
    <n v="0"/>
    <s v="juillet"/>
    <e v="#N/A"/>
  </r>
  <r>
    <x v="1"/>
    <x v="177"/>
    <d v="1899-12-30T06:00:00"/>
    <n v="0"/>
    <s v="juillet"/>
    <n v="6"/>
  </r>
  <r>
    <x v="1"/>
    <x v="177"/>
    <d v="1899-12-30T07:00:00"/>
    <n v="6"/>
    <s v="juillet"/>
    <n v="7"/>
  </r>
  <r>
    <x v="1"/>
    <x v="177"/>
    <d v="1899-12-30T08:00:00"/>
    <n v="4"/>
    <s v="juillet"/>
    <n v="8"/>
  </r>
  <r>
    <x v="1"/>
    <x v="177"/>
    <d v="1899-12-30T09:00:00"/>
    <n v="15"/>
    <s v="juillet"/>
    <n v="9"/>
  </r>
  <r>
    <x v="1"/>
    <x v="177"/>
    <d v="1899-12-30T10:00:00"/>
    <n v="16"/>
    <s v="juillet"/>
    <n v="10"/>
  </r>
  <r>
    <x v="1"/>
    <x v="177"/>
    <d v="1899-12-30T11:00:00"/>
    <n v="21"/>
    <s v="juillet"/>
    <n v="11"/>
  </r>
  <r>
    <x v="1"/>
    <x v="177"/>
    <d v="1899-12-30T12:00:00"/>
    <n v="16"/>
    <s v="juillet"/>
    <n v="12"/>
  </r>
  <r>
    <x v="1"/>
    <x v="177"/>
    <d v="1899-12-30T13:00:00"/>
    <n v="6"/>
    <s v="juillet"/>
    <n v="13"/>
  </r>
  <r>
    <x v="1"/>
    <x v="177"/>
    <d v="1899-12-30T14:00:00"/>
    <n v="28"/>
    <s v="juillet"/>
    <n v="14"/>
  </r>
  <r>
    <x v="1"/>
    <x v="177"/>
    <d v="1899-12-30T15:00:00"/>
    <n v="23"/>
    <s v="juillet"/>
    <n v="15"/>
  </r>
  <r>
    <x v="1"/>
    <x v="177"/>
    <d v="1899-12-30T16:00:00"/>
    <n v="15"/>
    <s v="juillet"/>
    <n v="16"/>
  </r>
  <r>
    <x v="1"/>
    <x v="177"/>
    <d v="1899-12-30T17:00:00"/>
    <n v="15"/>
    <s v="juillet"/>
    <n v="17"/>
  </r>
  <r>
    <x v="1"/>
    <x v="177"/>
    <d v="1899-12-30T18:00:00"/>
    <n v="10"/>
    <s v="juillet"/>
    <n v="18"/>
  </r>
  <r>
    <x v="1"/>
    <x v="177"/>
    <d v="1899-12-30T19:00:00"/>
    <n v="12"/>
    <s v="juillet"/>
    <n v="19"/>
  </r>
  <r>
    <x v="1"/>
    <x v="177"/>
    <d v="1899-12-30T20:00:00"/>
    <n v="2"/>
    <s v="juillet"/>
    <n v="20"/>
  </r>
  <r>
    <x v="1"/>
    <x v="177"/>
    <d v="1899-12-30T21:00:00"/>
    <n v="6"/>
    <s v="juillet"/>
    <n v="21"/>
  </r>
  <r>
    <x v="1"/>
    <x v="177"/>
    <d v="1899-12-30T22:00:00"/>
    <n v="2"/>
    <s v="juillet"/>
    <n v="22"/>
  </r>
  <r>
    <x v="1"/>
    <x v="177"/>
    <d v="1899-12-30T23:00:00"/>
    <n v="0"/>
    <s v="juillet"/>
    <n v="23"/>
  </r>
  <r>
    <x v="1"/>
    <x v="178"/>
    <d v="1899-12-30T00:00:00"/>
    <n v="0"/>
    <s v="juillet"/>
    <n v="24"/>
  </r>
  <r>
    <x v="1"/>
    <x v="178"/>
    <d v="1899-12-30T01:00:00"/>
    <n v="0"/>
    <s v="juillet"/>
    <n v="1"/>
  </r>
  <r>
    <x v="1"/>
    <x v="178"/>
    <d v="1899-12-30T02:00:00"/>
    <n v="0"/>
    <s v="juillet"/>
    <n v="2"/>
  </r>
  <r>
    <x v="1"/>
    <x v="178"/>
    <d v="1899-12-30T03:00:00"/>
    <n v="0"/>
    <s v="juillet"/>
    <n v="3"/>
  </r>
  <r>
    <x v="1"/>
    <x v="178"/>
    <d v="1899-12-30T04:00:00"/>
    <n v="0"/>
    <s v="juillet"/>
    <n v="4"/>
  </r>
  <r>
    <x v="1"/>
    <x v="178"/>
    <d v="1899-12-30T05:00:00"/>
    <n v="0"/>
    <s v="juillet"/>
    <e v="#N/A"/>
  </r>
  <r>
    <x v="1"/>
    <x v="178"/>
    <d v="1899-12-30T06:00:00"/>
    <n v="0"/>
    <s v="juillet"/>
    <n v="6"/>
  </r>
  <r>
    <x v="1"/>
    <x v="178"/>
    <d v="1899-12-30T07:00:00"/>
    <n v="6"/>
    <s v="juillet"/>
    <n v="7"/>
  </r>
  <r>
    <x v="1"/>
    <x v="178"/>
    <d v="1899-12-30T08:00:00"/>
    <n v="7"/>
    <s v="juillet"/>
    <n v="8"/>
  </r>
  <r>
    <x v="1"/>
    <x v="178"/>
    <d v="1899-12-30T09:00:00"/>
    <n v="14"/>
    <s v="juillet"/>
    <n v="9"/>
  </r>
  <r>
    <x v="1"/>
    <x v="178"/>
    <d v="1899-12-30T10:00:00"/>
    <n v="9"/>
    <s v="juillet"/>
    <n v="10"/>
  </r>
  <r>
    <x v="1"/>
    <x v="178"/>
    <d v="1899-12-30T11:00:00"/>
    <n v="22"/>
    <s v="juillet"/>
    <n v="11"/>
  </r>
  <r>
    <x v="1"/>
    <x v="178"/>
    <d v="1899-12-30T12:00:00"/>
    <n v="25"/>
    <s v="juillet"/>
    <n v="12"/>
  </r>
  <r>
    <x v="1"/>
    <x v="178"/>
    <d v="1899-12-30T13:00:00"/>
    <n v="16"/>
    <s v="juillet"/>
    <n v="13"/>
  </r>
  <r>
    <x v="1"/>
    <x v="178"/>
    <d v="1899-12-30T14:00:00"/>
    <n v="15"/>
    <s v="juillet"/>
    <n v="14"/>
  </r>
  <r>
    <x v="1"/>
    <x v="178"/>
    <d v="1899-12-30T15:00:00"/>
    <n v="18"/>
    <s v="juillet"/>
    <n v="15"/>
  </r>
  <r>
    <x v="1"/>
    <x v="178"/>
    <d v="1899-12-30T16:00:00"/>
    <n v="8"/>
    <s v="juillet"/>
    <n v="16"/>
  </r>
  <r>
    <x v="1"/>
    <x v="178"/>
    <d v="1899-12-30T17:00:00"/>
    <n v="16"/>
    <s v="juillet"/>
    <n v="17"/>
  </r>
  <r>
    <x v="1"/>
    <x v="178"/>
    <d v="1899-12-30T18:00:00"/>
    <n v="5"/>
    <s v="juillet"/>
    <n v="18"/>
  </r>
  <r>
    <x v="1"/>
    <x v="178"/>
    <d v="1899-12-30T19:00:00"/>
    <n v="3"/>
    <s v="juillet"/>
    <n v="19"/>
  </r>
  <r>
    <x v="1"/>
    <x v="178"/>
    <d v="1899-12-30T20:00:00"/>
    <n v="2"/>
    <s v="juillet"/>
    <n v="20"/>
  </r>
  <r>
    <x v="1"/>
    <x v="178"/>
    <d v="1899-12-30T21:00:00"/>
    <n v="2"/>
    <s v="juillet"/>
    <n v="21"/>
  </r>
  <r>
    <x v="1"/>
    <x v="178"/>
    <d v="1899-12-30T22:00:00"/>
    <n v="2"/>
    <s v="juillet"/>
    <n v="22"/>
  </r>
  <r>
    <x v="1"/>
    <x v="178"/>
    <d v="1899-12-30T23:00:00"/>
    <n v="2"/>
    <s v="juillet"/>
    <n v="23"/>
  </r>
  <r>
    <x v="1"/>
    <x v="179"/>
    <d v="1899-12-30T00:00:00"/>
    <n v="1"/>
    <s v="juillet"/>
    <n v="24"/>
  </r>
  <r>
    <x v="1"/>
    <x v="179"/>
    <d v="1899-12-30T01:00:00"/>
    <n v="0"/>
    <s v="juillet"/>
    <n v="1"/>
  </r>
  <r>
    <x v="1"/>
    <x v="179"/>
    <d v="1899-12-30T02:00:00"/>
    <n v="0"/>
    <s v="juillet"/>
    <n v="2"/>
  </r>
  <r>
    <x v="1"/>
    <x v="179"/>
    <d v="1899-12-30T03:00:00"/>
    <n v="2"/>
    <s v="juillet"/>
    <n v="3"/>
  </r>
  <r>
    <x v="1"/>
    <x v="179"/>
    <d v="1899-12-30T04:00:00"/>
    <n v="0"/>
    <s v="juillet"/>
    <n v="4"/>
  </r>
  <r>
    <x v="1"/>
    <x v="179"/>
    <d v="1899-12-30T05:00:00"/>
    <n v="0"/>
    <s v="juillet"/>
    <e v="#N/A"/>
  </r>
  <r>
    <x v="1"/>
    <x v="179"/>
    <d v="1899-12-30T06:00:00"/>
    <n v="0"/>
    <s v="juillet"/>
    <n v="6"/>
  </r>
  <r>
    <x v="1"/>
    <x v="179"/>
    <d v="1899-12-30T07:00:00"/>
    <n v="4"/>
    <s v="juillet"/>
    <n v="7"/>
  </r>
  <r>
    <x v="1"/>
    <x v="179"/>
    <d v="1899-12-30T08:00:00"/>
    <n v="6"/>
    <s v="juillet"/>
    <n v="8"/>
  </r>
  <r>
    <x v="1"/>
    <x v="179"/>
    <d v="1899-12-30T09:00:00"/>
    <n v="11"/>
    <s v="juillet"/>
    <n v="9"/>
  </r>
  <r>
    <x v="1"/>
    <x v="179"/>
    <d v="1899-12-30T10:00:00"/>
    <n v="12"/>
    <s v="juillet"/>
    <n v="10"/>
  </r>
  <r>
    <x v="1"/>
    <x v="179"/>
    <d v="1899-12-30T11:00:00"/>
    <n v="15"/>
    <s v="juillet"/>
    <n v="11"/>
  </r>
  <r>
    <x v="1"/>
    <x v="179"/>
    <d v="1899-12-30T12:00:00"/>
    <n v="13"/>
    <s v="juillet"/>
    <n v="12"/>
  </r>
  <r>
    <x v="1"/>
    <x v="179"/>
    <d v="1899-12-30T13:00:00"/>
    <n v="13"/>
    <s v="juillet"/>
    <n v="13"/>
  </r>
  <r>
    <x v="1"/>
    <x v="179"/>
    <d v="1899-12-30T14:00:00"/>
    <n v="15"/>
    <s v="juillet"/>
    <n v="14"/>
  </r>
  <r>
    <x v="1"/>
    <x v="179"/>
    <d v="1899-12-30T15:00:00"/>
    <n v="7"/>
    <s v="juillet"/>
    <n v="15"/>
  </r>
  <r>
    <x v="1"/>
    <x v="179"/>
    <d v="1899-12-30T16:00:00"/>
    <n v="21"/>
    <s v="juillet"/>
    <n v="16"/>
  </r>
  <r>
    <x v="1"/>
    <x v="179"/>
    <d v="1899-12-30T17:00:00"/>
    <n v="12"/>
    <s v="juillet"/>
    <n v="17"/>
  </r>
  <r>
    <x v="1"/>
    <x v="179"/>
    <d v="1899-12-30T18:00:00"/>
    <n v="10"/>
    <s v="juillet"/>
    <n v="18"/>
  </r>
  <r>
    <x v="1"/>
    <x v="179"/>
    <d v="1899-12-30T19:00:00"/>
    <n v="2"/>
    <s v="juillet"/>
    <n v="19"/>
  </r>
  <r>
    <x v="1"/>
    <x v="179"/>
    <d v="1899-12-30T20:00:00"/>
    <n v="2"/>
    <s v="juillet"/>
    <n v="20"/>
  </r>
  <r>
    <x v="1"/>
    <x v="179"/>
    <d v="1899-12-30T21:00:00"/>
    <n v="6"/>
    <s v="juillet"/>
    <n v="21"/>
  </r>
  <r>
    <x v="1"/>
    <x v="179"/>
    <d v="1899-12-30T22:00:00"/>
    <n v="1"/>
    <s v="juillet"/>
    <n v="22"/>
  </r>
  <r>
    <x v="1"/>
    <x v="179"/>
    <d v="1899-12-30T23:00:00"/>
    <n v="3"/>
    <s v="juillet"/>
    <n v="23"/>
  </r>
  <r>
    <x v="1"/>
    <x v="180"/>
    <d v="1899-12-30T00:00:00"/>
    <n v="7"/>
    <s v="juillet"/>
    <n v="24"/>
  </r>
  <r>
    <x v="1"/>
    <x v="180"/>
    <d v="1899-12-30T01:00:00"/>
    <n v="7"/>
    <s v="juillet"/>
    <n v="1"/>
  </r>
  <r>
    <x v="1"/>
    <x v="180"/>
    <d v="1899-12-30T02:00:00"/>
    <n v="0"/>
    <s v="juillet"/>
    <n v="2"/>
  </r>
  <r>
    <x v="1"/>
    <x v="180"/>
    <d v="1899-12-30T03:00:00"/>
    <n v="0"/>
    <s v="juillet"/>
    <n v="3"/>
  </r>
  <r>
    <x v="1"/>
    <x v="180"/>
    <d v="1899-12-30T04:00:00"/>
    <n v="0"/>
    <s v="juillet"/>
    <n v="4"/>
  </r>
  <r>
    <x v="1"/>
    <x v="180"/>
    <d v="1899-12-30T05:00:00"/>
    <n v="0"/>
    <s v="juillet"/>
    <e v="#N/A"/>
  </r>
  <r>
    <x v="1"/>
    <x v="180"/>
    <d v="1899-12-30T06:00:00"/>
    <n v="0"/>
    <s v="juillet"/>
    <n v="6"/>
  </r>
  <r>
    <x v="1"/>
    <x v="180"/>
    <d v="1899-12-30T07:00:00"/>
    <n v="5"/>
    <s v="juillet"/>
    <n v="7"/>
  </r>
  <r>
    <x v="1"/>
    <x v="180"/>
    <d v="1899-12-30T08:00:00"/>
    <n v="13"/>
    <s v="juillet"/>
    <n v="8"/>
  </r>
  <r>
    <x v="1"/>
    <x v="180"/>
    <d v="1899-12-30T09:00:00"/>
    <n v="10"/>
    <s v="juillet"/>
    <n v="9"/>
  </r>
  <r>
    <x v="1"/>
    <x v="180"/>
    <d v="1899-12-30T10:00:00"/>
    <n v="17"/>
    <s v="juillet"/>
    <n v="10"/>
  </r>
  <r>
    <x v="1"/>
    <x v="180"/>
    <d v="1899-12-30T11:00:00"/>
    <n v="22"/>
    <s v="juillet"/>
    <n v="11"/>
  </r>
  <r>
    <x v="1"/>
    <x v="180"/>
    <d v="1899-12-30T12:00:00"/>
    <n v="7"/>
    <s v="juillet"/>
    <n v="12"/>
  </r>
  <r>
    <x v="1"/>
    <x v="180"/>
    <d v="1899-12-30T13:00:00"/>
    <n v="11"/>
    <s v="juillet"/>
    <n v="13"/>
  </r>
  <r>
    <x v="1"/>
    <x v="180"/>
    <d v="1899-12-30T14:00:00"/>
    <n v="5"/>
    <s v="juillet"/>
    <n v="14"/>
  </r>
  <r>
    <x v="1"/>
    <x v="180"/>
    <d v="1899-12-30T15:00:00"/>
    <n v="17"/>
    <s v="juillet"/>
    <n v="15"/>
  </r>
  <r>
    <x v="1"/>
    <x v="180"/>
    <d v="1899-12-30T16:00:00"/>
    <n v="10"/>
    <s v="juillet"/>
    <n v="16"/>
  </r>
  <r>
    <x v="1"/>
    <x v="180"/>
    <d v="1899-12-30T17:00:00"/>
    <n v="19"/>
    <s v="juillet"/>
    <n v="17"/>
  </r>
  <r>
    <x v="1"/>
    <x v="180"/>
    <d v="1899-12-30T18:00:00"/>
    <n v="4"/>
    <s v="juillet"/>
    <n v="18"/>
  </r>
  <r>
    <x v="1"/>
    <x v="180"/>
    <d v="1899-12-30T19:00:00"/>
    <n v="12"/>
    <s v="juillet"/>
    <n v="19"/>
  </r>
  <r>
    <x v="1"/>
    <x v="180"/>
    <d v="1899-12-30T20:00:00"/>
    <n v="5"/>
    <s v="juillet"/>
    <n v="20"/>
  </r>
  <r>
    <x v="1"/>
    <x v="180"/>
    <d v="1899-12-30T21:00:00"/>
    <n v="4"/>
    <s v="juillet"/>
    <n v="21"/>
  </r>
  <r>
    <x v="1"/>
    <x v="180"/>
    <d v="1899-12-30T22:00:00"/>
    <n v="16"/>
    <s v="juillet"/>
    <n v="22"/>
  </r>
  <r>
    <x v="1"/>
    <x v="180"/>
    <d v="1899-12-30T23:00:00"/>
    <n v="9"/>
    <s v="juillet"/>
    <n v="23"/>
  </r>
  <r>
    <x v="0"/>
    <x v="181"/>
    <d v="1899-12-30T00:00:00"/>
    <n v="7"/>
    <s v="août"/>
    <n v="24"/>
  </r>
  <r>
    <x v="0"/>
    <x v="181"/>
    <d v="1899-12-30T01:00:00"/>
    <n v="7"/>
    <s v="août"/>
    <n v="1"/>
  </r>
  <r>
    <x v="0"/>
    <x v="181"/>
    <d v="1899-12-30T02:00:00"/>
    <n v="0"/>
    <s v="août"/>
    <n v="2"/>
  </r>
  <r>
    <x v="0"/>
    <x v="181"/>
    <d v="1899-12-30T03:00:00"/>
    <n v="1"/>
    <s v="août"/>
    <n v="3"/>
  </r>
  <r>
    <x v="0"/>
    <x v="181"/>
    <d v="1899-12-30T04:00:00"/>
    <n v="0"/>
    <s v="août"/>
    <n v="4"/>
  </r>
  <r>
    <x v="0"/>
    <x v="181"/>
    <d v="1899-12-30T05:00:00"/>
    <n v="3"/>
    <s v="août"/>
    <e v="#N/A"/>
  </r>
  <r>
    <x v="0"/>
    <x v="181"/>
    <d v="1899-12-30T06:00:00"/>
    <n v="3"/>
    <s v="août"/>
    <n v="6"/>
  </r>
  <r>
    <x v="0"/>
    <x v="181"/>
    <d v="1899-12-30T07:00:00"/>
    <n v="10"/>
    <s v="août"/>
    <n v="7"/>
  </r>
  <r>
    <x v="0"/>
    <x v="181"/>
    <d v="1899-12-30T08:00:00"/>
    <n v="23"/>
    <s v="août"/>
    <n v="8"/>
  </r>
  <r>
    <x v="0"/>
    <x v="181"/>
    <d v="1899-12-30T09:00:00"/>
    <n v="45"/>
    <s v="août"/>
    <n v="9"/>
  </r>
  <r>
    <x v="0"/>
    <x v="181"/>
    <d v="1899-12-30T10:00:00"/>
    <n v="43"/>
    <s v="août"/>
    <n v="10"/>
  </r>
  <r>
    <x v="0"/>
    <x v="181"/>
    <d v="1899-12-30T11:00:00"/>
    <n v="55"/>
    <s v="août"/>
    <n v="11"/>
  </r>
  <r>
    <x v="0"/>
    <x v="181"/>
    <d v="1899-12-30T12:00:00"/>
    <n v="52"/>
    <s v="août"/>
    <n v="12"/>
  </r>
  <r>
    <x v="0"/>
    <x v="181"/>
    <d v="1899-12-30T13:00:00"/>
    <n v="52"/>
    <s v="août"/>
    <n v="13"/>
  </r>
  <r>
    <x v="0"/>
    <x v="181"/>
    <d v="1899-12-30T14:00:00"/>
    <n v="48"/>
    <s v="août"/>
    <n v="14"/>
  </r>
  <r>
    <x v="0"/>
    <x v="181"/>
    <d v="1899-12-30T15:00:00"/>
    <n v="47"/>
    <s v="août"/>
    <n v="15"/>
  </r>
  <r>
    <x v="0"/>
    <x v="181"/>
    <d v="1899-12-30T16:00:00"/>
    <n v="43"/>
    <s v="août"/>
    <n v="16"/>
  </r>
  <r>
    <x v="0"/>
    <x v="181"/>
    <d v="1899-12-30T17:00:00"/>
    <n v="39"/>
    <s v="août"/>
    <n v="17"/>
  </r>
  <r>
    <x v="0"/>
    <x v="181"/>
    <d v="1899-12-30T18:00:00"/>
    <n v="32"/>
    <s v="août"/>
    <n v="18"/>
  </r>
  <r>
    <x v="0"/>
    <x v="181"/>
    <d v="1899-12-30T19:00:00"/>
    <n v="23"/>
    <s v="août"/>
    <n v="19"/>
  </r>
  <r>
    <x v="0"/>
    <x v="181"/>
    <d v="1899-12-30T20:00:00"/>
    <n v="17"/>
    <s v="août"/>
    <n v="20"/>
  </r>
  <r>
    <x v="0"/>
    <x v="181"/>
    <d v="1899-12-30T21:00:00"/>
    <n v="19"/>
    <s v="août"/>
    <n v="21"/>
  </r>
  <r>
    <x v="0"/>
    <x v="181"/>
    <d v="1899-12-30T22:00:00"/>
    <n v="14"/>
    <s v="août"/>
    <n v="22"/>
  </r>
  <r>
    <x v="0"/>
    <x v="181"/>
    <d v="1899-12-30T23:00:00"/>
    <n v="5"/>
    <s v="août"/>
    <n v="23"/>
  </r>
  <r>
    <x v="0"/>
    <x v="182"/>
    <d v="1899-12-30T00:00:00"/>
    <n v="6"/>
    <s v="août"/>
    <n v="24"/>
  </r>
  <r>
    <x v="0"/>
    <x v="182"/>
    <d v="1899-12-30T01:00:00"/>
    <n v="3"/>
    <s v="août"/>
    <n v="1"/>
  </r>
  <r>
    <x v="0"/>
    <x v="182"/>
    <d v="1899-12-30T02:00:00"/>
    <n v="1"/>
    <s v="août"/>
    <n v="2"/>
  </r>
  <r>
    <x v="0"/>
    <x v="182"/>
    <d v="1899-12-30T03:00:00"/>
    <n v="1"/>
    <s v="août"/>
    <n v="3"/>
  </r>
  <r>
    <x v="0"/>
    <x v="182"/>
    <d v="1899-12-30T04:00:00"/>
    <n v="1"/>
    <s v="août"/>
    <n v="4"/>
  </r>
  <r>
    <x v="0"/>
    <x v="182"/>
    <d v="1899-12-30T05:00:00"/>
    <n v="2"/>
    <s v="août"/>
    <e v="#N/A"/>
  </r>
  <r>
    <x v="0"/>
    <x v="182"/>
    <d v="1899-12-30T06:00:00"/>
    <n v="1"/>
    <s v="août"/>
    <n v="6"/>
  </r>
  <r>
    <x v="0"/>
    <x v="182"/>
    <d v="1899-12-30T07:00:00"/>
    <n v="4"/>
    <s v="août"/>
    <n v="7"/>
  </r>
  <r>
    <x v="0"/>
    <x v="182"/>
    <d v="1899-12-30T08:00:00"/>
    <n v="10"/>
    <s v="août"/>
    <n v="8"/>
  </r>
  <r>
    <x v="0"/>
    <x v="182"/>
    <d v="1899-12-30T09:00:00"/>
    <n v="27"/>
    <s v="août"/>
    <n v="9"/>
  </r>
  <r>
    <x v="0"/>
    <x v="182"/>
    <d v="1899-12-30T10:00:00"/>
    <n v="39"/>
    <s v="août"/>
    <n v="10"/>
  </r>
  <r>
    <x v="0"/>
    <x v="182"/>
    <d v="1899-12-30T11:00:00"/>
    <n v="35"/>
    <s v="août"/>
    <n v="11"/>
  </r>
  <r>
    <x v="0"/>
    <x v="182"/>
    <d v="1899-12-30T12:00:00"/>
    <n v="41"/>
    <s v="août"/>
    <n v="12"/>
  </r>
  <r>
    <x v="0"/>
    <x v="182"/>
    <d v="1899-12-30T13:00:00"/>
    <n v="47"/>
    <s v="août"/>
    <n v="13"/>
  </r>
  <r>
    <x v="0"/>
    <x v="182"/>
    <d v="1899-12-30T14:00:00"/>
    <n v="38"/>
    <s v="août"/>
    <n v="14"/>
  </r>
  <r>
    <x v="0"/>
    <x v="182"/>
    <d v="1899-12-30T15:00:00"/>
    <n v="42"/>
    <s v="août"/>
    <n v="15"/>
  </r>
  <r>
    <x v="0"/>
    <x v="182"/>
    <d v="1899-12-30T16:00:00"/>
    <n v="35"/>
    <s v="août"/>
    <n v="16"/>
  </r>
  <r>
    <x v="0"/>
    <x v="182"/>
    <d v="1899-12-30T17:00:00"/>
    <n v="30"/>
    <s v="août"/>
    <n v="17"/>
  </r>
  <r>
    <x v="0"/>
    <x v="182"/>
    <d v="1899-12-30T18:00:00"/>
    <n v="25"/>
    <s v="août"/>
    <n v="18"/>
  </r>
  <r>
    <x v="0"/>
    <x v="182"/>
    <d v="1899-12-30T19:00:00"/>
    <n v="20"/>
    <s v="août"/>
    <n v="19"/>
  </r>
  <r>
    <x v="0"/>
    <x v="182"/>
    <d v="1899-12-30T20:00:00"/>
    <n v="16"/>
    <s v="août"/>
    <n v="20"/>
  </r>
  <r>
    <x v="0"/>
    <x v="182"/>
    <d v="1899-12-30T21:00:00"/>
    <n v="12"/>
    <s v="août"/>
    <n v="21"/>
  </r>
  <r>
    <x v="0"/>
    <x v="182"/>
    <d v="1899-12-30T22:00:00"/>
    <n v="8"/>
    <s v="août"/>
    <n v="22"/>
  </r>
  <r>
    <x v="0"/>
    <x v="182"/>
    <d v="1899-12-30T23:00:00"/>
    <n v="6"/>
    <s v="août"/>
    <n v="23"/>
  </r>
  <r>
    <x v="0"/>
    <x v="183"/>
    <d v="1899-12-30T00:00:00"/>
    <n v="3"/>
    <s v="août"/>
    <n v="24"/>
  </r>
  <r>
    <x v="0"/>
    <x v="183"/>
    <d v="1899-12-30T01:00:00"/>
    <n v="1"/>
    <s v="août"/>
    <n v="1"/>
  </r>
  <r>
    <x v="0"/>
    <x v="183"/>
    <d v="1899-12-30T02:00:00"/>
    <n v="2"/>
    <s v="août"/>
    <n v="2"/>
  </r>
  <r>
    <x v="0"/>
    <x v="183"/>
    <d v="1899-12-30T03:00:00"/>
    <n v="0"/>
    <s v="août"/>
    <n v="3"/>
  </r>
  <r>
    <x v="0"/>
    <x v="183"/>
    <d v="1899-12-30T04:00:00"/>
    <n v="2"/>
    <s v="août"/>
    <n v="4"/>
  </r>
  <r>
    <x v="0"/>
    <x v="183"/>
    <d v="1899-12-30T05:00:00"/>
    <n v="2"/>
    <s v="août"/>
    <e v="#N/A"/>
  </r>
  <r>
    <x v="0"/>
    <x v="183"/>
    <d v="1899-12-30T06:00:00"/>
    <n v="7"/>
    <s v="août"/>
    <n v="6"/>
  </r>
  <r>
    <x v="0"/>
    <x v="183"/>
    <d v="1899-12-30T07:00:00"/>
    <n v="34"/>
    <s v="août"/>
    <n v="7"/>
  </r>
  <r>
    <x v="0"/>
    <x v="183"/>
    <d v="1899-12-30T08:00:00"/>
    <n v="99"/>
    <s v="août"/>
    <n v="8"/>
  </r>
  <r>
    <x v="0"/>
    <x v="183"/>
    <d v="1899-12-30T09:00:00"/>
    <n v="132"/>
    <s v="août"/>
    <n v="9"/>
  </r>
  <r>
    <x v="0"/>
    <x v="183"/>
    <d v="1899-12-30T10:00:00"/>
    <n v="132"/>
    <s v="août"/>
    <n v="10"/>
  </r>
  <r>
    <x v="0"/>
    <x v="183"/>
    <d v="1899-12-30T11:00:00"/>
    <n v="101"/>
    <s v="août"/>
    <n v="11"/>
  </r>
  <r>
    <x v="0"/>
    <x v="183"/>
    <d v="1899-12-30T12:00:00"/>
    <n v="117"/>
    <s v="août"/>
    <n v="12"/>
  </r>
  <r>
    <x v="0"/>
    <x v="183"/>
    <d v="1899-12-30T13:00:00"/>
    <n v="109"/>
    <s v="août"/>
    <n v="13"/>
  </r>
  <r>
    <x v="0"/>
    <x v="183"/>
    <d v="1899-12-30T14:00:00"/>
    <n v="96"/>
    <s v="août"/>
    <n v="14"/>
  </r>
  <r>
    <x v="0"/>
    <x v="183"/>
    <d v="1899-12-30T15:00:00"/>
    <n v="92"/>
    <s v="août"/>
    <n v="15"/>
  </r>
  <r>
    <x v="0"/>
    <x v="183"/>
    <d v="1899-12-30T16:00:00"/>
    <n v="92"/>
    <s v="août"/>
    <n v="16"/>
  </r>
  <r>
    <x v="0"/>
    <x v="183"/>
    <d v="1899-12-30T17:00:00"/>
    <n v="57"/>
    <s v="août"/>
    <n v="17"/>
  </r>
  <r>
    <x v="0"/>
    <x v="183"/>
    <d v="1899-12-30T18:00:00"/>
    <n v="40"/>
    <s v="août"/>
    <n v="18"/>
  </r>
  <r>
    <x v="0"/>
    <x v="183"/>
    <d v="1899-12-30T19:00:00"/>
    <n v="35"/>
    <s v="août"/>
    <n v="19"/>
  </r>
  <r>
    <x v="0"/>
    <x v="183"/>
    <d v="1899-12-30T20:00:00"/>
    <n v="25"/>
    <s v="août"/>
    <n v="20"/>
  </r>
  <r>
    <x v="0"/>
    <x v="183"/>
    <d v="1899-12-30T21:00:00"/>
    <n v="21"/>
    <s v="août"/>
    <n v="21"/>
  </r>
  <r>
    <x v="0"/>
    <x v="183"/>
    <d v="1899-12-30T22:00:00"/>
    <n v="13"/>
    <s v="août"/>
    <n v="22"/>
  </r>
  <r>
    <x v="0"/>
    <x v="183"/>
    <d v="1899-12-30T23:00:00"/>
    <n v="4"/>
    <s v="août"/>
    <n v="23"/>
  </r>
  <r>
    <x v="0"/>
    <x v="184"/>
    <d v="1899-12-30T00:00:00"/>
    <n v="1"/>
    <s v="août"/>
    <n v="24"/>
  </r>
  <r>
    <x v="0"/>
    <x v="184"/>
    <d v="1899-12-30T01:00:00"/>
    <n v="1"/>
    <s v="août"/>
    <n v="1"/>
  </r>
  <r>
    <x v="0"/>
    <x v="184"/>
    <d v="1899-12-30T02:00:00"/>
    <n v="0"/>
    <s v="août"/>
    <n v="2"/>
  </r>
  <r>
    <x v="0"/>
    <x v="184"/>
    <d v="1899-12-30T03:00:00"/>
    <n v="0"/>
    <s v="août"/>
    <n v="3"/>
  </r>
  <r>
    <x v="0"/>
    <x v="184"/>
    <d v="1899-12-30T04:00:00"/>
    <n v="1"/>
    <s v="août"/>
    <n v="4"/>
  </r>
  <r>
    <x v="0"/>
    <x v="184"/>
    <d v="1899-12-30T05:00:00"/>
    <n v="3"/>
    <s v="août"/>
    <e v="#N/A"/>
  </r>
  <r>
    <x v="0"/>
    <x v="184"/>
    <d v="1899-12-30T06:00:00"/>
    <n v="7"/>
    <s v="août"/>
    <n v="6"/>
  </r>
  <r>
    <x v="0"/>
    <x v="184"/>
    <d v="1899-12-30T07:00:00"/>
    <n v="29"/>
    <s v="août"/>
    <n v="7"/>
  </r>
  <r>
    <x v="0"/>
    <x v="184"/>
    <d v="1899-12-30T08:00:00"/>
    <n v="54"/>
    <s v="août"/>
    <n v="8"/>
  </r>
  <r>
    <x v="0"/>
    <x v="184"/>
    <d v="1899-12-30T09:00:00"/>
    <n v="89"/>
    <s v="août"/>
    <n v="9"/>
  </r>
  <r>
    <x v="0"/>
    <x v="184"/>
    <d v="1899-12-30T10:00:00"/>
    <n v="94"/>
    <s v="août"/>
    <n v="10"/>
  </r>
  <r>
    <x v="0"/>
    <x v="184"/>
    <d v="1899-12-30T11:00:00"/>
    <n v="83"/>
    <s v="août"/>
    <n v="11"/>
  </r>
  <r>
    <x v="0"/>
    <x v="184"/>
    <d v="1899-12-30T12:00:00"/>
    <n v="92"/>
    <s v="août"/>
    <n v="12"/>
  </r>
  <r>
    <x v="0"/>
    <x v="184"/>
    <d v="1899-12-30T13:00:00"/>
    <n v="86"/>
    <s v="août"/>
    <n v="13"/>
  </r>
  <r>
    <x v="0"/>
    <x v="184"/>
    <d v="1899-12-30T14:00:00"/>
    <n v="84"/>
    <s v="août"/>
    <n v="14"/>
  </r>
  <r>
    <x v="0"/>
    <x v="184"/>
    <d v="1899-12-30T15:00:00"/>
    <n v="82"/>
    <s v="août"/>
    <n v="15"/>
  </r>
  <r>
    <x v="0"/>
    <x v="184"/>
    <d v="1899-12-30T16:00:00"/>
    <n v="75"/>
    <s v="août"/>
    <n v="16"/>
  </r>
  <r>
    <x v="0"/>
    <x v="184"/>
    <d v="1899-12-30T17:00:00"/>
    <n v="63"/>
    <s v="août"/>
    <n v="17"/>
  </r>
  <r>
    <x v="0"/>
    <x v="184"/>
    <d v="1899-12-30T18:00:00"/>
    <n v="44"/>
    <s v="août"/>
    <n v="18"/>
  </r>
  <r>
    <x v="0"/>
    <x v="184"/>
    <d v="1899-12-30T19:00:00"/>
    <n v="33"/>
    <s v="août"/>
    <n v="19"/>
  </r>
  <r>
    <x v="0"/>
    <x v="184"/>
    <d v="1899-12-30T20:00:00"/>
    <n v="27"/>
    <s v="août"/>
    <n v="20"/>
  </r>
  <r>
    <x v="0"/>
    <x v="184"/>
    <d v="1899-12-30T21:00:00"/>
    <n v="16"/>
    <s v="août"/>
    <n v="21"/>
  </r>
  <r>
    <x v="0"/>
    <x v="184"/>
    <d v="1899-12-30T22:00:00"/>
    <n v="15"/>
    <s v="août"/>
    <n v="22"/>
  </r>
  <r>
    <x v="0"/>
    <x v="184"/>
    <d v="1899-12-30T23:00:00"/>
    <n v="3"/>
    <s v="août"/>
    <n v="23"/>
  </r>
  <r>
    <x v="0"/>
    <x v="185"/>
    <d v="1899-12-30T00:00:00"/>
    <n v="4"/>
    <s v="août"/>
    <n v="24"/>
  </r>
  <r>
    <x v="0"/>
    <x v="185"/>
    <d v="1899-12-30T01:00:00"/>
    <n v="2"/>
    <s v="août"/>
    <n v="1"/>
  </r>
  <r>
    <x v="0"/>
    <x v="185"/>
    <d v="1899-12-30T02:00:00"/>
    <n v="0"/>
    <s v="août"/>
    <n v="2"/>
  </r>
  <r>
    <x v="0"/>
    <x v="185"/>
    <d v="1899-12-30T03:00:00"/>
    <n v="4"/>
    <s v="août"/>
    <n v="3"/>
  </r>
  <r>
    <x v="0"/>
    <x v="185"/>
    <d v="1899-12-30T04:00:00"/>
    <n v="5"/>
    <s v="août"/>
    <n v="4"/>
  </r>
  <r>
    <x v="0"/>
    <x v="185"/>
    <d v="1899-12-30T05:00:00"/>
    <n v="1"/>
    <s v="août"/>
    <e v="#N/A"/>
  </r>
  <r>
    <x v="0"/>
    <x v="185"/>
    <d v="1899-12-30T06:00:00"/>
    <n v="10"/>
    <s v="août"/>
    <n v="6"/>
  </r>
  <r>
    <x v="0"/>
    <x v="185"/>
    <d v="1899-12-30T07:00:00"/>
    <n v="23"/>
    <s v="août"/>
    <n v="7"/>
  </r>
  <r>
    <x v="0"/>
    <x v="185"/>
    <d v="1899-12-30T08:00:00"/>
    <n v="65"/>
    <s v="août"/>
    <n v="8"/>
  </r>
  <r>
    <x v="0"/>
    <x v="185"/>
    <d v="1899-12-30T09:00:00"/>
    <n v="84"/>
    <s v="août"/>
    <n v="9"/>
  </r>
  <r>
    <x v="0"/>
    <x v="185"/>
    <d v="1899-12-30T10:00:00"/>
    <n v="75"/>
    <s v="août"/>
    <n v="10"/>
  </r>
  <r>
    <x v="0"/>
    <x v="185"/>
    <d v="1899-12-30T11:00:00"/>
    <n v="84"/>
    <s v="août"/>
    <n v="11"/>
  </r>
  <r>
    <x v="0"/>
    <x v="185"/>
    <d v="1899-12-30T12:00:00"/>
    <n v="70"/>
    <s v="août"/>
    <n v="12"/>
  </r>
  <r>
    <x v="0"/>
    <x v="185"/>
    <d v="1899-12-30T13:00:00"/>
    <n v="80"/>
    <s v="août"/>
    <n v="13"/>
  </r>
  <r>
    <x v="0"/>
    <x v="185"/>
    <d v="1899-12-30T14:00:00"/>
    <n v="84"/>
    <s v="août"/>
    <n v="14"/>
  </r>
  <r>
    <x v="0"/>
    <x v="185"/>
    <d v="1899-12-30T15:00:00"/>
    <n v="83"/>
    <s v="août"/>
    <n v="15"/>
  </r>
  <r>
    <x v="0"/>
    <x v="185"/>
    <d v="1899-12-30T16:00:00"/>
    <n v="76"/>
    <s v="août"/>
    <n v="16"/>
  </r>
  <r>
    <x v="0"/>
    <x v="185"/>
    <d v="1899-12-30T17:00:00"/>
    <n v="62"/>
    <s v="août"/>
    <n v="17"/>
  </r>
  <r>
    <x v="0"/>
    <x v="185"/>
    <d v="1899-12-30T18:00:00"/>
    <n v="38"/>
    <s v="août"/>
    <n v="18"/>
  </r>
  <r>
    <x v="0"/>
    <x v="185"/>
    <d v="1899-12-30T19:00:00"/>
    <n v="30"/>
    <s v="août"/>
    <n v="19"/>
  </r>
  <r>
    <x v="0"/>
    <x v="185"/>
    <d v="1899-12-30T20:00:00"/>
    <n v="22"/>
    <s v="août"/>
    <n v="20"/>
  </r>
  <r>
    <x v="0"/>
    <x v="185"/>
    <d v="1899-12-30T21:00:00"/>
    <n v="21"/>
    <s v="août"/>
    <n v="21"/>
  </r>
  <r>
    <x v="0"/>
    <x v="185"/>
    <d v="1899-12-30T22:00:00"/>
    <n v="10"/>
    <s v="août"/>
    <n v="22"/>
  </r>
  <r>
    <x v="0"/>
    <x v="185"/>
    <d v="1899-12-30T23:00:00"/>
    <n v="7"/>
    <s v="août"/>
    <n v="23"/>
  </r>
  <r>
    <x v="0"/>
    <x v="186"/>
    <d v="1899-12-30T00:00:00"/>
    <n v="5"/>
    <s v="août"/>
    <n v="24"/>
  </r>
  <r>
    <x v="0"/>
    <x v="186"/>
    <d v="1899-12-30T01:00:00"/>
    <n v="3"/>
    <s v="août"/>
    <n v="1"/>
  </r>
  <r>
    <x v="0"/>
    <x v="186"/>
    <d v="1899-12-30T02:00:00"/>
    <n v="4"/>
    <s v="août"/>
    <n v="2"/>
  </r>
  <r>
    <x v="0"/>
    <x v="186"/>
    <d v="1899-12-30T03:00:00"/>
    <n v="2"/>
    <s v="août"/>
    <n v="3"/>
  </r>
  <r>
    <x v="0"/>
    <x v="186"/>
    <d v="1899-12-30T04:00:00"/>
    <n v="0"/>
    <s v="août"/>
    <n v="4"/>
  </r>
  <r>
    <x v="0"/>
    <x v="186"/>
    <d v="1899-12-30T05:00:00"/>
    <n v="1"/>
    <s v="août"/>
    <e v="#N/A"/>
  </r>
  <r>
    <x v="0"/>
    <x v="186"/>
    <d v="1899-12-30T06:00:00"/>
    <n v="7"/>
    <s v="août"/>
    <n v="6"/>
  </r>
  <r>
    <x v="0"/>
    <x v="186"/>
    <d v="1899-12-30T07:00:00"/>
    <n v="26"/>
    <s v="août"/>
    <n v="7"/>
  </r>
  <r>
    <x v="0"/>
    <x v="186"/>
    <d v="1899-12-30T08:00:00"/>
    <n v="63"/>
    <s v="août"/>
    <n v="8"/>
  </r>
  <r>
    <x v="0"/>
    <x v="186"/>
    <d v="1899-12-30T09:00:00"/>
    <n v="75"/>
    <s v="août"/>
    <n v="9"/>
  </r>
  <r>
    <x v="0"/>
    <x v="186"/>
    <d v="1899-12-30T10:00:00"/>
    <n v="83"/>
    <s v="août"/>
    <n v="10"/>
  </r>
  <r>
    <x v="0"/>
    <x v="186"/>
    <d v="1899-12-30T11:00:00"/>
    <n v="76"/>
    <s v="août"/>
    <n v="11"/>
  </r>
  <r>
    <x v="0"/>
    <x v="186"/>
    <d v="1899-12-30T12:00:00"/>
    <n v="70"/>
    <s v="août"/>
    <n v="12"/>
  </r>
  <r>
    <x v="0"/>
    <x v="186"/>
    <d v="1899-12-30T13:00:00"/>
    <n v="69"/>
    <s v="août"/>
    <n v="13"/>
  </r>
  <r>
    <x v="0"/>
    <x v="186"/>
    <d v="1899-12-30T14:00:00"/>
    <n v="66"/>
    <s v="août"/>
    <n v="14"/>
  </r>
  <r>
    <x v="0"/>
    <x v="186"/>
    <d v="1899-12-30T15:00:00"/>
    <n v="86"/>
    <s v="août"/>
    <n v="15"/>
  </r>
  <r>
    <x v="0"/>
    <x v="186"/>
    <d v="1899-12-30T16:00:00"/>
    <n v="69"/>
    <s v="août"/>
    <n v="16"/>
  </r>
  <r>
    <x v="0"/>
    <x v="186"/>
    <d v="1899-12-30T17:00:00"/>
    <n v="53"/>
    <s v="août"/>
    <n v="17"/>
  </r>
  <r>
    <x v="0"/>
    <x v="186"/>
    <d v="1899-12-30T18:00:00"/>
    <n v="52"/>
    <s v="août"/>
    <n v="18"/>
  </r>
  <r>
    <x v="0"/>
    <x v="186"/>
    <d v="1899-12-30T19:00:00"/>
    <n v="51"/>
    <s v="août"/>
    <n v="19"/>
  </r>
  <r>
    <x v="0"/>
    <x v="186"/>
    <d v="1899-12-30T20:00:00"/>
    <n v="35"/>
    <s v="août"/>
    <n v="20"/>
  </r>
  <r>
    <x v="0"/>
    <x v="186"/>
    <d v="1899-12-30T21:00:00"/>
    <n v="20"/>
    <s v="août"/>
    <n v="21"/>
  </r>
  <r>
    <x v="0"/>
    <x v="186"/>
    <d v="1899-12-30T22:00:00"/>
    <n v="17"/>
    <s v="août"/>
    <n v="22"/>
  </r>
  <r>
    <x v="0"/>
    <x v="186"/>
    <d v="1899-12-30T23:00:00"/>
    <n v="7"/>
    <s v="août"/>
    <n v="23"/>
  </r>
  <r>
    <x v="0"/>
    <x v="187"/>
    <d v="1899-12-30T00:00:00"/>
    <n v="8"/>
    <s v="août"/>
    <n v="24"/>
  </r>
  <r>
    <x v="0"/>
    <x v="187"/>
    <d v="1899-12-30T01:00:00"/>
    <n v="4"/>
    <s v="août"/>
    <n v="1"/>
  </r>
  <r>
    <x v="0"/>
    <x v="187"/>
    <d v="1899-12-30T02:00:00"/>
    <n v="2"/>
    <s v="août"/>
    <n v="2"/>
  </r>
  <r>
    <x v="0"/>
    <x v="187"/>
    <d v="1899-12-30T03:00:00"/>
    <n v="1"/>
    <s v="août"/>
    <n v="3"/>
  </r>
  <r>
    <x v="0"/>
    <x v="187"/>
    <d v="1899-12-30T04:00:00"/>
    <n v="1"/>
    <s v="août"/>
    <n v="4"/>
  </r>
  <r>
    <x v="0"/>
    <x v="187"/>
    <d v="1899-12-30T05:00:00"/>
    <n v="3"/>
    <s v="août"/>
    <e v="#N/A"/>
  </r>
  <r>
    <x v="0"/>
    <x v="187"/>
    <d v="1899-12-30T06:00:00"/>
    <n v="6"/>
    <s v="août"/>
    <n v="6"/>
  </r>
  <r>
    <x v="0"/>
    <x v="187"/>
    <d v="1899-12-30T07:00:00"/>
    <n v="19"/>
    <s v="août"/>
    <n v="7"/>
  </r>
  <r>
    <x v="0"/>
    <x v="187"/>
    <d v="1899-12-30T08:00:00"/>
    <n v="54"/>
    <s v="août"/>
    <n v="8"/>
  </r>
  <r>
    <x v="0"/>
    <x v="187"/>
    <d v="1899-12-30T09:00:00"/>
    <n v="84"/>
    <s v="août"/>
    <n v="9"/>
  </r>
  <r>
    <x v="0"/>
    <x v="187"/>
    <d v="1899-12-30T10:00:00"/>
    <n v="95"/>
    <s v="août"/>
    <n v="10"/>
  </r>
  <r>
    <x v="0"/>
    <x v="187"/>
    <d v="1899-12-30T11:00:00"/>
    <n v="89"/>
    <s v="août"/>
    <n v="11"/>
  </r>
  <r>
    <x v="0"/>
    <x v="187"/>
    <d v="1899-12-30T12:00:00"/>
    <n v="83"/>
    <s v="août"/>
    <n v="12"/>
  </r>
  <r>
    <x v="0"/>
    <x v="187"/>
    <d v="1899-12-30T13:00:00"/>
    <n v="101"/>
    <s v="août"/>
    <n v="13"/>
  </r>
  <r>
    <x v="0"/>
    <x v="187"/>
    <d v="1899-12-30T14:00:00"/>
    <n v="91"/>
    <s v="août"/>
    <n v="14"/>
  </r>
  <r>
    <x v="0"/>
    <x v="187"/>
    <d v="1899-12-30T15:00:00"/>
    <n v="96"/>
    <s v="août"/>
    <n v="15"/>
  </r>
  <r>
    <x v="0"/>
    <x v="187"/>
    <d v="1899-12-30T16:00:00"/>
    <n v="80"/>
    <s v="août"/>
    <n v="16"/>
  </r>
  <r>
    <x v="0"/>
    <x v="187"/>
    <d v="1899-12-30T17:00:00"/>
    <n v="66"/>
    <s v="août"/>
    <n v="17"/>
  </r>
  <r>
    <x v="0"/>
    <x v="187"/>
    <d v="1899-12-30T18:00:00"/>
    <n v="44"/>
    <s v="août"/>
    <n v="18"/>
  </r>
  <r>
    <x v="0"/>
    <x v="187"/>
    <d v="1899-12-30T19:00:00"/>
    <n v="34"/>
    <s v="août"/>
    <n v="19"/>
  </r>
  <r>
    <x v="0"/>
    <x v="187"/>
    <d v="1899-12-30T20:00:00"/>
    <n v="29"/>
    <s v="août"/>
    <n v="20"/>
  </r>
  <r>
    <x v="0"/>
    <x v="187"/>
    <d v="1899-12-30T21:00:00"/>
    <n v="19"/>
    <s v="août"/>
    <n v="21"/>
  </r>
  <r>
    <x v="0"/>
    <x v="187"/>
    <d v="1899-12-30T22:00:00"/>
    <n v="15"/>
    <s v="août"/>
    <n v="22"/>
  </r>
  <r>
    <x v="0"/>
    <x v="187"/>
    <d v="1899-12-30T23:00:00"/>
    <n v="13"/>
    <s v="août"/>
    <n v="23"/>
  </r>
  <r>
    <x v="0"/>
    <x v="188"/>
    <d v="1899-12-30T00:00:00"/>
    <n v="8"/>
    <s v="août"/>
    <n v="24"/>
  </r>
  <r>
    <x v="0"/>
    <x v="188"/>
    <d v="1899-12-30T01:00:00"/>
    <n v="6"/>
    <s v="août"/>
    <n v="1"/>
  </r>
  <r>
    <x v="0"/>
    <x v="188"/>
    <d v="1899-12-30T02:00:00"/>
    <n v="2"/>
    <s v="août"/>
    <n v="2"/>
  </r>
  <r>
    <x v="0"/>
    <x v="188"/>
    <d v="1899-12-30T03:00:00"/>
    <n v="2"/>
    <s v="août"/>
    <n v="3"/>
  </r>
  <r>
    <x v="0"/>
    <x v="188"/>
    <d v="1899-12-30T04:00:00"/>
    <n v="1"/>
    <s v="août"/>
    <n v="4"/>
  </r>
  <r>
    <x v="0"/>
    <x v="188"/>
    <d v="1899-12-30T05:00:00"/>
    <n v="2"/>
    <s v="août"/>
    <e v="#N/A"/>
  </r>
  <r>
    <x v="0"/>
    <x v="188"/>
    <d v="1899-12-30T06:00:00"/>
    <n v="5"/>
    <s v="août"/>
    <n v="6"/>
  </r>
  <r>
    <x v="0"/>
    <x v="188"/>
    <d v="1899-12-30T07:00:00"/>
    <n v="12"/>
    <s v="août"/>
    <n v="7"/>
  </r>
  <r>
    <x v="0"/>
    <x v="188"/>
    <d v="1899-12-30T08:00:00"/>
    <n v="29"/>
    <s v="août"/>
    <n v="8"/>
  </r>
  <r>
    <x v="0"/>
    <x v="188"/>
    <d v="1899-12-30T09:00:00"/>
    <n v="56"/>
    <s v="août"/>
    <n v="9"/>
  </r>
  <r>
    <x v="0"/>
    <x v="188"/>
    <d v="1899-12-30T10:00:00"/>
    <n v="57"/>
    <s v="août"/>
    <n v="10"/>
  </r>
  <r>
    <x v="0"/>
    <x v="188"/>
    <d v="1899-12-30T11:00:00"/>
    <n v="70"/>
    <s v="août"/>
    <n v="11"/>
  </r>
  <r>
    <x v="0"/>
    <x v="188"/>
    <d v="1899-12-30T12:00:00"/>
    <n v="67"/>
    <s v="août"/>
    <n v="12"/>
  </r>
  <r>
    <x v="0"/>
    <x v="188"/>
    <d v="1899-12-30T13:00:00"/>
    <n v="67"/>
    <s v="août"/>
    <n v="13"/>
  </r>
  <r>
    <x v="0"/>
    <x v="188"/>
    <d v="1899-12-30T14:00:00"/>
    <n v="63"/>
    <s v="août"/>
    <n v="14"/>
  </r>
  <r>
    <x v="0"/>
    <x v="188"/>
    <d v="1899-12-30T15:00:00"/>
    <n v="59"/>
    <s v="août"/>
    <n v="15"/>
  </r>
  <r>
    <x v="0"/>
    <x v="188"/>
    <d v="1899-12-30T16:00:00"/>
    <n v="53"/>
    <s v="août"/>
    <n v="16"/>
  </r>
  <r>
    <x v="0"/>
    <x v="188"/>
    <d v="1899-12-30T17:00:00"/>
    <n v="49"/>
    <s v="août"/>
    <n v="17"/>
  </r>
  <r>
    <x v="0"/>
    <x v="188"/>
    <d v="1899-12-30T18:00:00"/>
    <n v="41"/>
    <s v="août"/>
    <n v="18"/>
  </r>
  <r>
    <x v="0"/>
    <x v="188"/>
    <d v="1899-12-30T19:00:00"/>
    <n v="29"/>
    <s v="août"/>
    <n v="19"/>
  </r>
  <r>
    <x v="0"/>
    <x v="188"/>
    <d v="1899-12-30T20:00:00"/>
    <n v="22"/>
    <s v="août"/>
    <n v="20"/>
  </r>
  <r>
    <x v="0"/>
    <x v="188"/>
    <d v="1899-12-30T21:00:00"/>
    <n v="23"/>
    <s v="août"/>
    <n v="21"/>
  </r>
  <r>
    <x v="0"/>
    <x v="188"/>
    <d v="1899-12-30T22:00:00"/>
    <n v="17"/>
    <s v="août"/>
    <n v="22"/>
  </r>
  <r>
    <x v="0"/>
    <x v="188"/>
    <d v="1899-12-30T23:00:00"/>
    <n v="6"/>
    <s v="août"/>
    <n v="23"/>
  </r>
  <r>
    <x v="0"/>
    <x v="189"/>
    <d v="1899-12-30T00:00:00"/>
    <n v="8"/>
    <s v="août"/>
    <n v="24"/>
  </r>
  <r>
    <x v="0"/>
    <x v="189"/>
    <d v="1899-12-30T01:00:00"/>
    <n v="6"/>
    <s v="août"/>
    <n v="1"/>
  </r>
  <r>
    <x v="0"/>
    <x v="189"/>
    <d v="1899-12-30T02:00:00"/>
    <n v="3"/>
    <s v="août"/>
    <n v="2"/>
  </r>
  <r>
    <x v="0"/>
    <x v="189"/>
    <d v="1899-12-30T03:00:00"/>
    <n v="3"/>
    <s v="août"/>
    <n v="3"/>
  </r>
  <r>
    <x v="0"/>
    <x v="189"/>
    <d v="1899-12-30T04:00:00"/>
    <n v="1"/>
    <s v="août"/>
    <n v="4"/>
  </r>
  <r>
    <x v="0"/>
    <x v="189"/>
    <d v="1899-12-30T05:00:00"/>
    <n v="3"/>
    <s v="août"/>
    <e v="#N/A"/>
  </r>
  <r>
    <x v="0"/>
    <x v="189"/>
    <d v="1899-12-30T06:00:00"/>
    <n v="3"/>
    <s v="août"/>
    <n v="6"/>
  </r>
  <r>
    <x v="0"/>
    <x v="189"/>
    <d v="1899-12-30T07:00:00"/>
    <n v="5"/>
    <s v="août"/>
    <n v="7"/>
  </r>
  <r>
    <x v="0"/>
    <x v="189"/>
    <d v="1899-12-30T08:00:00"/>
    <n v="12"/>
    <s v="août"/>
    <n v="8"/>
  </r>
  <r>
    <x v="0"/>
    <x v="189"/>
    <d v="1899-12-30T09:00:00"/>
    <n v="35"/>
    <s v="août"/>
    <n v="9"/>
  </r>
  <r>
    <x v="0"/>
    <x v="189"/>
    <d v="1899-12-30T10:00:00"/>
    <n v="50"/>
    <s v="août"/>
    <n v="10"/>
  </r>
  <r>
    <x v="0"/>
    <x v="189"/>
    <d v="1899-12-30T11:00:00"/>
    <n v="44"/>
    <s v="août"/>
    <n v="11"/>
  </r>
  <r>
    <x v="0"/>
    <x v="189"/>
    <d v="1899-12-30T12:00:00"/>
    <n v="54"/>
    <s v="août"/>
    <n v="12"/>
  </r>
  <r>
    <x v="0"/>
    <x v="189"/>
    <d v="1899-12-30T13:00:00"/>
    <n v="59"/>
    <s v="août"/>
    <n v="13"/>
  </r>
  <r>
    <x v="0"/>
    <x v="189"/>
    <d v="1899-12-30T14:00:00"/>
    <n v="48"/>
    <s v="août"/>
    <n v="14"/>
  </r>
  <r>
    <x v="0"/>
    <x v="189"/>
    <d v="1899-12-30T15:00:00"/>
    <n v="53"/>
    <s v="août"/>
    <n v="15"/>
  </r>
  <r>
    <x v="0"/>
    <x v="189"/>
    <d v="1899-12-30T16:00:00"/>
    <n v="43"/>
    <s v="août"/>
    <n v="16"/>
  </r>
  <r>
    <x v="0"/>
    <x v="189"/>
    <d v="1899-12-30T17:00:00"/>
    <n v="38"/>
    <s v="août"/>
    <n v="17"/>
  </r>
  <r>
    <x v="0"/>
    <x v="189"/>
    <d v="1899-12-30T18:00:00"/>
    <n v="32"/>
    <s v="août"/>
    <n v="18"/>
  </r>
  <r>
    <x v="0"/>
    <x v="189"/>
    <d v="1899-12-30T19:00:00"/>
    <n v="24"/>
    <s v="août"/>
    <n v="19"/>
  </r>
  <r>
    <x v="0"/>
    <x v="189"/>
    <d v="1899-12-30T20:00:00"/>
    <n v="20"/>
    <s v="août"/>
    <n v="20"/>
  </r>
  <r>
    <x v="0"/>
    <x v="189"/>
    <d v="1899-12-30T21:00:00"/>
    <n v="15"/>
    <s v="août"/>
    <n v="21"/>
  </r>
  <r>
    <x v="0"/>
    <x v="189"/>
    <d v="1899-12-30T22:00:00"/>
    <n v="11"/>
    <s v="août"/>
    <n v="22"/>
  </r>
  <r>
    <x v="0"/>
    <x v="189"/>
    <d v="1899-12-30T23:00:00"/>
    <n v="6"/>
    <s v="août"/>
    <n v="23"/>
  </r>
  <r>
    <x v="0"/>
    <x v="190"/>
    <d v="1899-12-30T00:00:00"/>
    <n v="3"/>
    <s v="août"/>
    <n v="24"/>
  </r>
  <r>
    <x v="0"/>
    <x v="190"/>
    <d v="1899-12-30T01:00:00"/>
    <n v="1"/>
    <s v="août"/>
    <n v="1"/>
  </r>
  <r>
    <x v="0"/>
    <x v="190"/>
    <d v="1899-12-30T02:00:00"/>
    <n v="2"/>
    <s v="août"/>
    <n v="2"/>
  </r>
  <r>
    <x v="0"/>
    <x v="190"/>
    <d v="1899-12-30T03:00:00"/>
    <n v="0"/>
    <s v="août"/>
    <n v="3"/>
  </r>
  <r>
    <x v="0"/>
    <x v="190"/>
    <d v="1899-12-30T04:00:00"/>
    <n v="1"/>
    <s v="août"/>
    <n v="4"/>
  </r>
  <r>
    <x v="0"/>
    <x v="190"/>
    <d v="1899-12-30T05:00:00"/>
    <n v="1"/>
    <s v="août"/>
    <e v="#N/A"/>
  </r>
  <r>
    <x v="0"/>
    <x v="190"/>
    <d v="1899-12-30T06:00:00"/>
    <n v="6"/>
    <s v="août"/>
    <n v="6"/>
  </r>
  <r>
    <x v="0"/>
    <x v="190"/>
    <d v="1899-12-30T07:00:00"/>
    <n v="28"/>
    <s v="août"/>
    <n v="7"/>
  </r>
  <r>
    <x v="0"/>
    <x v="190"/>
    <d v="1899-12-30T08:00:00"/>
    <n v="85"/>
    <s v="août"/>
    <n v="8"/>
  </r>
  <r>
    <x v="0"/>
    <x v="190"/>
    <d v="1899-12-30T09:00:00"/>
    <n v="114"/>
    <s v="août"/>
    <n v="9"/>
  </r>
  <r>
    <x v="0"/>
    <x v="190"/>
    <d v="1899-12-30T10:00:00"/>
    <n v="113"/>
    <s v="août"/>
    <n v="10"/>
  </r>
  <r>
    <x v="0"/>
    <x v="190"/>
    <d v="1899-12-30T11:00:00"/>
    <n v="86"/>
    <s v="août"/>
    <n v="11"/>
  </r>
  <r>
    <x v="0"/>
    <x v="190"/>
    <d v="1899-12-30T12:00:00"/>
    <n v="100"/>
    <s v="août"/>
    <n v="12"/>
  </r>
  <r>
    <x v="0"/>
    <x v="190"/>
    <d v="1899-12-30T13:00:00"/>
    <n v="92"/>
    <s v="août"/>
    <n v="13"/>
  </r>
  <r>
    <x v="0"/>
    <x v="190"/>
    <d v="1899-12-30T14:00:00"/>
    <n v="82"/>
    <s v="août"/>
    <n v="14"/>
  </r>
  <r>
    <x v="0"/>
    <x v="190"/>
    <d v="1899-12-30T15:00:00"/>
    <n v="78"/>
    <s v="août"/>
    <n v="15"/>
  </r>
  <r>
    <x v="0"/>
    <x v="190"/>
    <d v="1899-12-30T16:00:00"/>
    <n v="77"/>
    <s v="août"/>
    <n v="16"/>
  </r>
  <r>
    <x v="0"/>
    <x v="190"/>
    <d v="1899-12-30T17:00:00"/>
    <n v="50"/>
    <s v="août"/>
    <n v="17"/>
  </r>
  <r>
    <x v="0"/>
    <x v="190"/>
    <d v="1899-12-30T18:00:00"/>
    <n v="33"/>
    <s v="août"/>
    <n v="18"/>
  </r>
  <r>
    <x v="0"/>
    <x v="190"/>
    <d v="1899-12-30T19:00:00"/>
    <n v="30"/>
    <s v="août"/>
    <n v="19"/>
  </r>
  <r>
    <x v="0"/>
    <x v="190"/>
    <d v="1899-12-30T20:00:00"/>
    <n v="21"/>
    <s v="août"/>
    <n v="20"/>
  </r>
  <r>
    <x v="0"/>
    <x v="190"/>
    <d v="1899-12-30T21:00:00"/>
    <n v="18"/>
    <s v="août"/>
    <n v="21"/>
  </r>
  <r>
    <x v="0"/>
    <x v="190"/>
    <d v="1899-12-30T22:00:00"/>
    <n v="11"/>
    <s v="août"/>
    <n v="22"/>
  </r>
  <r>
    <x v="0"/>
    <x v="190"/>
    <d v="1899-12-30T23:00:00"/>
    <n v="4"/>
    <s v="août"/>
    <n v="23"/>
  </r>
  <r>
    <x v="0"/>
    <x v="191"/>
    <d v="1899-12-30T00:00:00"/>
    <n v="1"/>
    <s v="août"/>
    <n v="24"/>
  </r>
  <r>
    <x v="0"/>
    <x v="191"/>
    <d v="1899-12-30T01:00:00"/>
    <n v="2"/>
    <s v="août"/>
    <n v="1"/>
  </r>
  <r>
    <x v="0"/>
    <x v="191"/>
    <d v="1899-12-30T02:00:00"/>
    <n v="1"/>
    <s v="août"/>
    <n v="2"/>
  </r>
  <r>
    <x v="0"/>
    <x v="191"/>
    <d v="1899-12-30T03:00:00"/>
    <n v="0"/>
    <s v="août"/>
    <n v="3"/>
  </r>
  <r>
    <x v="0"/>
    <x v="191"/>
    <d v="1899-12-30T04:00:00"/>
    <n v="0"/>
    <s v="août"/>
    <n v="4"/>
  </r>
  <r>
    <x v="0"/>
    <x v="191"/>
    <d v="1899-12-30T05:00:00"/>
    <n v="3"/>
    <s v="août"/>
    <e v="#N/A"/>
  </r>
  <r>
    <x v="0"/>
    <x v="191"/>
    <d v="1899-12-30T06:00:00"/>
    <n v="6"/>
    <s v="août"/>
    <n v="6"/>
  </r>
  <r>
    <x v="0"/>
    <x v="191"/>
    <d v="1899-12-30T07:00:00"/>
    <n v="25"/>
    <s v="août"/>
    <n v="7"/>
  </r>
  <r>
    <x v="0"/>
    <x v="191"/>
    <d v="1899-12-30T08:00:00"/>
    <n v="45"/>
    <s v="août"/>
    <n v="8"/>
  </r>
  <r>
    <x v="0"/>
    <x v="191"/>
    <d v="1899-12-30T09:00:00"/>
    <n v="75"/>
    <s v="août"/>
    <n v="9"/>
  </r>
  <r>
    <x v="0"/>
    <x v="191"/>
    <d v="1899-12-30T10:00:00"/>
    <n v="80"/>
    <s v="août"/>
    <n v="10"/>
  </r>
  <r>
    <x v="0"/>
    <x v="191"/>
    <d v="1899-12-30T11:00:00"/>
    <n v="71"/>
    <s v="août"/>
    <n v="11"/>
  </r>
  <r>
    <x v="0"/>
    <x v="191"/>
    <d v="1899-12-30T12:00:00"/>
    <n v="79"/>
    <s v="août"/>
    <n v="12"/>
  </r>
  <r>
    <x v="0"/>
    <x v="191"/>
    <d v="1899-12-30T13:00:00"/>
    <n v="73"/>
    <s v="août"/>
    <n v="13"/>
  </r>
  <r>
    <x v="0"/>
    <x v="191"/>
    <d v="1899-12-30T14:00:00"/>
    <n v="72"/>
    <s v="août"/>
    <n v="14"/>
  </r>
  <r>
    <x v="0"/>
    <x v="191"/>
    <d v="1899-12-30T15:00:00"/>
    <n v="71"/>
    <s v="août"/>
    <n v="15"/>
  </r>
  <r>
    <x v="0"/>
    <x v="191"/>
    <d v="1899-12-30T16:00:00"/>
    <n v="63"/>
    <s v="août"/>
    <n v="16"/>
  </r>
  <r>
    <x v="0"/>
    <x v="191"/>
    <d v="1899-12-30T17:00:00"/>
    <n v="54"/>
    <s v="août"/>
    <n v="17"/>
  </r>
  <r>
    <x v="0"/>
    <x v="191"/>
    <d v="1899-12-30T18:00:00"/>
    <n v="37"/>
    <s v="août"/>
    <n v="18"/>
  </r>
  <r>
    <x v="0"/>
    <x v="191"/>
    <d v="1899-12-30T19:00:00"/>
    <n v="28"/>
    <s v="août"/>
    <n v="19"/>
  </r>
  <r>
    <x v="0"/>
    <x v="191"/>
    <d v="1899-12-30T20:00:00"/>
    <n v="23"/>
    <s v="août"/>
    <n v="20"/>
  </r>
  <r>
    <x v="0"/>
    <x v="191"/>
    <d v="1899-12-30T21:00:00"/>
    <n v="12"/>
    <s v="août"/>
    <n v="21"/>
  </r>
  <r>
    <x v="0"/>
    <x v="191"/>
    <d v="1899-12-30T22:00:00"/>
    <n v="13"/>
    <s v="août"/>
    <n v="22"/>
  </r>
  <r>
    <x v="0"/>
    <x v="191"/>
    <d v="1899-12-30T23:00:00"/>
    <n v="3"/>
    <s v="août"/>
    <n v="23"/>
  </r>
  <r>
    <x v="0"/>
    <x v="192"/>
    <d v="1899-12-30T00:00:00"/>
    <n v="4"/>
    <s v="août"/>
    <n v="24"/>
  </r>
  <r>
    <x v="0"/>
    <x v="192"/>
    <d v="1899-12-30T01:00:00"/>
    <n v="2"/>
    <s v="août"/>
    <n v="1"/>
  </r>
  <r>
    <x v="0"/>
    <x v="192"/>
    <d v="1899-12-30T02:00:00"/>
    <n v="0"/>
    <s v="août"/>
    <n v="2"/>
  </r>
  <r>
    <x v="0"/>
    <x v="192"/>
    <d v="1899-12-30T03:00:00"/>
    <n v="3"/>
    <s v="août"/>
    <n v="3"/>
  </r>
  <r>
    <x v="0"/>
    <x v="192"/>
    <d v="1899-12-30T04:00:00"/>
    <n v="5"/>
    <s v="août"/>
    <n v="4"/>
  </r>
  <r>
    <x v="0"/>
    <x v="192"/>
    <d v="1899-12-30T05:00:00"/>
    <n v="1"/>
    <s v="août"/>
    <e v="#N/A"/>
  </r>
  <r>
    <x v="0"/>
    <x v="192"/>
    <d v="1899-12-30T06:00:00"/>
    <n v="8"/>
    <s v="août"/>
    <n v="6"/>
  </r>
  <r>
    <x v="0"/>
    <x v="192"/>
    <d v="1899-12-30T07:00:00"/>
    <n v="20"/>
    <s v="août"/>
    <n v="7"/>
  </r>
  <r>
    <x v="0"/>
    <x v="192"/>
    <d v="1899-12-30T08:00:00"/>
    <n v="55"/>
    <s v="août"/>
    <n v="8"/>
  </r>
  <r>
    <x v="0"/>
    <x v="192"/>
    <d v="1899-12-30T09:00:00"/>
    <n v="72"/>
    <s v="août"/>
    <n v="9"/>
  </r>
  <r>
    <x v="0"/>
    <x v="192"/>
    <d v="1899-12-30T10:00:00"/>
    <n v="64"/>
    <s v="août"/>
    <n v="10"/>
  </r>
  <r>
    <x v="0"/>
    <x v="192"/>
    <d v="1899-12-30T11:00:00"/>
    <n v="72"/>
    <s v="août"/>
    <n v="11"/>
  </r>
  <r>
    <x v="0"/>
    <x v="192"/>
    <d v="1899-12-30T12:00:00"/>
    <n v="60"/>
    <s v="août"/>
    <n v="12"/>
  </r>
  <r>
    <x v="0"/>
    <x v="192"/>
    <d v="1899-12-30T13:00:00"/>
    <n v="68"/>
    <s v="août"/>
    <n v="13"/>
  </r>
  <r>
    <x v="0"/>
    <x v="192"/>
    <d v="1899-12-30T14:00:00"/>
    <n v="72"/>
    <s v="août"/>
    <n v="14"/>
  </r>
  <r>
    <x v="0"/>
    <x v="192"/>
    <d v="1899-12-30T15:00:00"/>
    <n v="71"/>
    <s v="août"/>
    <n v="15"/>
  </r>
  <r>
    <x v="0"/>
    <x v="192"/>
    <d v="1899-12-30T16:00:00"/>
    <n v="64"/>
    <s v="août"/>
    <n v="16"/>
  </r>
  <r>
    <x v="0"/>
    <x v="192"/>
    <d v="1899-12-30T17:00:00"/>
    <n v="52"/>
    <s v="août"/>
    <n v="17"/>
  </r>
  <r>
    <x v="0"/>
    <x v="192"/>
    <d v="1899-12-30T18:00:00"/>
    <n v="32"/>
    <s v="août"/>
    <n v="18"/>
  </r>
  <r>
    <x v="0"/>
    <x v="192"/>
    <d v="1899-12-30T19:00:00"/>
    <n v="25"/>
    <s v="août"/>
    <n v="19"/>
  </r>
  <r>
    <x v="0"/>
    <x v="192"/>
    <d v="1899-12-30T20:00:00"/>
    <n v="19"/>
    <s v="août"/>
    <n v="20"/>
  </r>
  <r>
    <x v="0"/>
    <x v="192"/>
    <d v="1899-12-30T21:00:00"/>
    <n v="17"/>
    <s v="août"/>
    <n v="21"/>
  </r>
  <r>
    <x v="0"/>
    <x v="192"/>
    <d v="1899-12-30T22:00:00"/>
    <n v="9"/>
    <s v="août"/>
    <n v="22"/>
  </r>
  <r>
    <x v="0"/>
    <x v="192"/>
    <d v="1899-12-30T23:00:00"/>
    <n v="5"/>
    <s v="août"/>
    <n v="23"/>
  </r>
  <r>
    <x v="0"/>
    <x v="193"/>
    <d v="1899-12-30T00:00:00"/>
    <n v="4"/>
    <s v="août"/>
    <n v="24"/>
  </r>
  <r>
    <x v="0"/>
    <x v="193"/>
    <d v="1899-12-30T01:00:00"/>
    <n v="4"/>
    <s v="août"/>
    <n v="1"/>
  </r>
  <r>
    <x v="0"/>
    <x v="193"/>
    <d v="1899-12-30T02:00:00"/>
    <n v="1"/>
    <s v="août"/>
    <n v="2"/>
  </r>
  <r>
    <x v="0"/>
    <x v="193"/>
    <d v="1899-12-30T03:00:00"/>
    <n v="1"/>
    <s v="août"/>
    <n v="3"/>
  </r>
  <r>
    <x v="0"/>
    <x v="193"/>
    <d v="1899-12-30T04:00:00"/>
    <n v="1"/>
    <s v="août"/>
    <n v="4"/>
  </r>
  <r>
    <x v="0"/>
    <x v="193"/>
    <d v="1899-12-30T05:00:00"/>
    <n v="1"/>
    <s v="août"/>
    <e v="#N/A"/>
  </r>
  <r>
    <x v="0"/>
    <x v="193"/>
    <d v="1899-12-30T06:00:00"/>
    <n v="5"/>
    <s v="août"/>
    <n v="6"/>
  </r>
  <r>
    <x v="0"/>
    <x v="193"/>
    <d v="1899-12-30T07:00:00"/>
    <n v="22"/>
    <s v="août"/>
    <n v="7"/>
  </r>
  <r>
    <x v="0"/>
    <x v="193"/>
    <d v="1899-12-30T08:00:00"/>
    <n v="54"/>
    <s v="août"/>
    <n v="8"/>
  </r>
  <r>
    <x v="0"/>
    <x v="193"/>
    <d v="1899-12-30T09:00:00"/>
    <n v="64"/>
    <s v="août"/>
    <n v="9"/>
  </r>
  <r>
    <x v="0"/>
    <x v="193"/>
    <d v="1899-12-30T10:00:00"/>
    <n v="72"/>
    <s v="août"/>
    <n v="10"/>
  </r>
  <r>
    <x v="0"/>
    <x v="193"/>
    <d v="1899-12-30T11:00:00"/>
    <n v="65"/>
    <s v="août"/>
    <n v="11"/>
  </r>
  <r>
    <x v="0"/>
    <x v="193"/>
    <d v="1899-12-30T12:00:00"/>
    <n v="60"/>
    <s v="août"/>
    <n v="12"/>
  </r>
  <r>
    <x v="0"/>
    <x v="193"/>
    <d v="1899-12-30T13:00:00"/>
    <n v="58"/>
    <s v="août"/>
    <n v="13"/>
  </r>
  <r>
    <x v="0"/>
    <x v="193"/>
    <d v="1899-12-30T14:00:00"/>
    <n v="57"/>
    <s v="août"/>
    <n v="14"/>
  </r>
  <r>
    <x v="0"/>
    <x v="193"/>
    <d v="1899-12-30T15:00:00"/>
    <n v="73"/>
    <s v="août"/>
    <n v="15"/>
  </r>
  <r>
    <x v="0"/>
    <x v="193"/>
    <d v="1899-12-30T16:00:00"/>
    <n v="59"/>
    <s v="août"/>
    <n v="16"/>
  </r>
  <r>
    <x v="0"/>
    <x v="193"/>
    <d v="1899-12-30T17:00:00"/>
    <n v="45"/>
    <s v="août"/>
    <n v="17"/>
  </r>
  <r>
    <x v="0"/>
    <x v="193"/>
    <d v="1899-12-30T18:00:00"/>
    <n v="45"/>
    <s v="août"/>
    <n v="18"/>
  </r>
  <r>
    <x v="0"/>
    <x v="193"/>
    <d v="1899-12-30T19:00:00"/>
    <n v="43"/>
    <s v="août"/>
    <n v="19"/>
  </r>
  <r>
    <x v="0"/>
    <x v="193"/>
    <d v="1899-12-30T20:00:00"/>
    <n v="30"/>
    <s v="août"/>
    <n v="20"/>
  </r>
  <r>
    <x v="0"/>
    <x v="193"/>
    <d v="1899-12-30T21:00:00"/>
    <n v="18"/>
    <s v="août"/>
    <n v="21"/>
  </r>
  <r>
    <x v="0"/>
    <x v="193"/>
    <d v="1899-12-30T22:00:00"/>
    <n v="16"/>
    <s v="août"/>
    <n v="22"/>
  </r>
  <r>
    <x v="0"/>
    <x v="193"/>
    <d v="1899-12-30T23:00:00"/>
    <n v="7"/>
    <s v="août"/>
    <n v="23"/>
  </r>
  <r>
    <x v="0"/>
    <x v="194"/>
    <d v="1899-12-30T00:00:00"/>
    <n v="7"/>
    <s v="août"/>
    <n v="24"/>
  </r>
  <r>
    <x v="0"/>
    <x v="194"/>
    <d v="1899-12-30T01:00:00"/>
    <n v="4"/>
    <s v="août"/>
    <n v="1"/>
  </r>
  <r>
    <x v="0"/>
    <x v="194"/>
    <d v="1899-12-30T02:00:00"/>
    <n v="2"/>
    <s v="août"/>
    <n v="2"/>
  </r>
  <r>
    <x v="0"/>
    <x v="194"/>
    <d v="1899-12-30T03:00:00"/>
    <n v="1"/>
    <s v="août"/>
    <n v="3"/>
  </r>
  <r>
    <x v="0"/>
    <x v="194"/>
    <d v="1899-12-30T04:00:00"/>
    <n v="1"/>
    <s v="août"/>
    <n v="4"/>
  </r>
  <r>
    <x v="0"/>
    <x v="194"/>
    <d v="1899-12-30T05:00:00"/>
    <n v="2"/>
    <s v="août"/>
    <e v="#N/A"/>
  </r>
  <r>
    <x v="0"/>
    <x v="194"/>
    <d v="1899-12-30T06:00:00"/>
    <n v="6"/>
    <s v="août"/>
    <n v="6"/>
  </r>
  <r>
    <x v="0"/>
    <x v="194"/>
    <d v="1899-12-30T07:00:00"/>
    <n v="17"/>
    <s v="août"/>
    <n v="7"/>
  </r>
  <r>
    <x v="0"/>
    <x v="194"/>
    <d v="1899-12-30T08:00:00"/>
    <n v="47"/>
    <s v="août"/>
    <n v="8"/>
  </r>
  <r>
    <x v="0"/>
    <x v="194"/>
    <d v="1899-12-30T09:00:00"/>
    <n v="72"/>
    <s v="août"/>
    <n v="9"/>
  </r>
  <r>
    <x v="0"/>
    <x v="194"/>
    <d v="1899-12-30T10:00:00"/>
    <n v="82"/>
    <s v="août"/>
    <n v="10"/>
  </r>
  <r>
    <x v="0"/>
    <x v="194"/>
    <d v="1899-12-30T11:00:00"/>
    <n v="78"/>
    <s v="août"/>
    <n v="11"/>
  </r>
  <r>
    <x v="0"/>
    <x v="194"/>
    <d v="1899-12-30T12:00:00"/>
    <n v="72"/>
    <s v="août"/>
    <n v="12"/>
  </r>
  <r>
    <x v="0"/>
    <x v="194"/>
    <d v="1899-12-30T13:00:00"/>
    <n v="86"/>
    <s v="août"/>
    <n v="13"/>
  </r>
  <r>
    <x v="0"/>
    <x v="194"/>
    <d v="1899-12-30T14:00:00"/>
    <n v="78"/>
    <s v="août"/>
    <n v="14"/>
  </r>
  <r>
    <x v="0"/>
    <x v="194"/>
    <d v="1899-12-30T15:00:00"/>
    <n v="82"/>
    <s v="août"/>
    <n v="15"/>
  </r>
  <r>
    <x v="0"/>
    <x v="194"/>
    <d v="1899-12-30T16:00:00"/>
    <n v="68"/>
    <s v="août"/>
    <n v="16"/>
  </r>
  <r>
    <x v="0"/>
    <x v="194"/>
    <d v="1899-12-30T17:00:00"/>
    <n v="56"/>
    <s v="août"/>
    <n v="17"/>
  </r>
  <r>
    <x v="0"/>
    <x v="194"/>
    <d v="1899-12-30T18:00:00"/>
    <n v="36"/>
    <s v="août"/>
    <n v="18"/>
  </r>
  <r>
    <x v="0"/>
    <x v="194"/>
    <d v="1899-12-30T19:00:00"/>
    <n v="29"/>
    <s v="août"/>
    <n v="19"/>
  </r>
  <r>
    <x v="0"/>
    <x v="194"/>
    <d v="1899-12-30T20:00:00"/>
    <n v="24"/>
    <s v="août"/>
    <n v="20"/>
  </r>
  <r>
    <x v="0"/>
    <x v="194"/>
    <d v="1899-12-30T21:00:00"/>
    <n v="16"/>
    <s v="août"/>
    <n v="21"/>
  </r>
  <r>
    <x v="0"/>
    <x v="194"/>
    <d v="1899-12-30T22:00:00"/>
    <n v="13"/>
    <s v="août"/>
    <n v="22"/>
  </r>
  <r>
    <x v="0"/>
    <x v="194"/>
    <d v="1899-12-30T23:00:00"/>
    <n v="13"/>
    <s v="août"/>
    <n v="23"/>
  </r>
  <r>
    <x v="0"/>
    <x v="195"/>
    <d v="1899-12-30T00:00:00"/>
    <n v="8"/>
    <s v="août"/>
    <n v="24"/>
  </r>
  <r>
    <x v="0"/>
    <x v="195"/>
    <d v="1899-12-30T01:00:00"/>
    <n v="5"/>
    <s v="août"/>
    <n v="1"/>
  </r>
  <r>
    <x v="0"/>
    <x v="195"/>
    <d v="1899-12-30T02:00:00"/>
    <n v="2"/>
    <s v="août"/>
    <n v="2"/>
  </r>
  <r>
    <x v="0"/>
    <x v="195"/>
    <d v="1899-12-30T03:00:00"/>
    <n v="2"/>
    <s v="août"/>
    <n v="3"/>
  </r>
  <r>
    <x v="0"/>
    <x v="195"/>
    <d v="1899-12-30T04:00:00"/>
    <n v="1"/>
    <s v="août"/>
    <n v="4"/>
  </r>
  <r>
    <x v="0"/>
    <x v="195"/>
    <d v="1899-12-30T05:00:00"/>
    <n v="2"/>
    <s v="août"/>
    <e v="#N/A"/>
  </r>
  <r>
    <x v="0"/>
    <x v="195"/>
    <d v="1899-12-30T06:00:00"/>
    <n v="3"/>
    <s v="août"/>
    <n v="6"/>
  </r>
  <r>
    <x v="0"/>
    <x v="195"/>
    <d v="1899-12-30T07:00:00"/>
    <n v="11"/>
    <s v="août"/>
    <n v="7"/>
  </r>
  <r>
    <x v="0"/>
    <x v="195"/>
    <d v="1899-12-30T08:00:00"/>
    <n v="25"/>
    <s v="août"/>
    <n v="8"/>
  </r>
  <r>
    <x v="0"/>
    <x v="195"/>
    <d v="1899-12-30T09:00:00"/>
    <n v="48"/>
    <s v="août"/>
    <n v="9"/>
  </r>
  <r>
    <x v="0"/>
    <x v="195"/>
    <d v="1899-12-30T10:00:00"/>
    <n v="47"/>
    <s v="août"/>
    <n v="10"/>
  </r>
  <r>
    <x v="0"/>
    <x v="195"/>
    <d v="1899-12-30T11:00:00"/>
    <n v="62"/>
    <s v="août"/>
    <n v="11"/>
  </r>
  <r>
    <x v="0"/>
    <x v="195"/>
    <d v="1899-12-30T12:00:00"/>
    <n v="57"/>
    <s v="août"/>
    <n v="12"/>
  </r>
  <r>
    <x v="0"/>
    <x v="195"/>
    <d v="1899-12-30T13:00:00"/>
    <n v="56"/>
    <s v="août"/>
    <n v="13"/>
  </r>
  <r>
    <x v="0"/>
    <x v="195"/>
    <d v="1899-12-30T14:00:00"/>
    <n v="52"/>
    <s v="août"/>
    <n v="14"/>
  </r>
  <r>
    <x v="0"/>
    <x v="195"/>
    <d v="1899-12-30T15:00:00"/>
    <n v="51"/>
    <s v="août"/>
    <n v="15"/>
  </r>
  <r>
    <x v="0"/>
    <x v="195"/>
    <d v="1899-12-30T16:00:00"/>
    <n v="45"/>
    <s v="août"/>
    <n v="16"/>
  </r>
  <r>
    <x v="0"/>
    <x v="195"/>
    <d v="1899-12-30T17:00:00"/>
    <n v="42"/>
    <s v="août"/>
    <n v="17"/>
  </r>
  <r>
    <x v="0"/>
    <x v="195"/>
    <d v="1899-12-30T18:00:00"/>
    <n v="35"/>
    <s v="août"/>
    <n v="18"/>
  </r>
  <r>
    <x v="0"/>
    <x v="195"/>
    <d v="1899-12-30T19:00:00"/>
    <n v="24"/>
    <s v="août"/>
    <n v="19"/>
  </r>
  <r>
    <x v="0"/>
    <x v="195"/>
    <d v="1899-12-30T20:00:00"/>
    <n v="19"/>
    <s v="août"/>
    <n v="20"/>
  </r>
  <r>
    <x v="0"/>
    <x v="195"/>
    <d v="1899-12-30T21:00:00"/>
    <n v="19"/>
    <s v="août"/>
    <n v="21"/>
  </r>
  <r>
    <x v="0"/>
    <x v="195"/>
    <d v="1899-12-30T22:00:00"/>
    <n v="14"/>
    <s v="août"/>
    <n v="22"/>
  </r>
  <r>
    <x v="0"/>
    <x v="195"/>
    <d v="1899-12-30T23:00:00"/>
    <n v="6"/>
    <s v="août"/>
    <n v="23"/>
  </r>
  <r>
    <x v="0"/>
    <x v="196"/>
    <d v="1899-12-30T00:00:00"/>
    <n v="8"/>
    <s v="août"/>
    <n v="24"/>
  </r>
  <r>
    <x v="0"/>
    <x v="196"/>
    <d v="1899-12-30T01:00:00"/>
    <n v="6"/>
    <s v="août"/>
    <n v="1"/>
  </r>
  <r>
    <x v="0"/>
    <x v="196"/>
    <d v="1899-12-30T02:00:00"/>
    <n v="3"/>
    <s v="août"/>
    <n v="2"/>
  </r>
  <r>
    <x v="0"/>
    <x v="196"/>
    <d v="1899-12-30T03:00:00"/>
    <n v="2"/>
    <s v="août"/>
    <n v="3"/>
  </r>
  <r>
    <x v="0"/>
    <x v="196"/>
    <d v="1899-12-30T04:00:00"/>
    <n v="1"/>
    <s v="août"/>
    <n v="4"/>
  </r>
  <r>
    <x v="0"/>
    <x v="196"/>
    <d v="1899-12-30T05:00:00"/>
    <n v="3"/>
    <s v="août"/>
    <e v="#N/A"/>
  </r>
  <r>
    <x v="0"/>
    <x v="196"/>
    <d v="1899-12-30T06:00:00"/>
    <n v="3"/>
    <s v="août"/>
    <n v="6"/>
  </r>
  <r>
    <x v="0"/>
    <x v="196"/>
    <d v="1899-12-30T07:00:00"/>
    <n v="4"/>
    <s v="août"/>
    <n v="7"/>
  </r>
  <r>
    <x v="0"/>
    <x v="196"/>
    <d v="1899-12-30T08:00:00"/>
    <n v="11"/>
    <s v="août"/>
    <n v="8"/>
  </r>
  <r>
    <x v="0"/>
    <x v="196"/>
    <d v="1899-12-30T09:00:00"/>
    <n v="29"/>
    <s v="août"/>
    <n v="9"/>
  </r>
  <r>
    <x v="0"/>
    <x v="196"/>
    <d v="1899-12-30T10:00:00"/>
    <n v="42"/>
    <s v="août"/>
    <n v="10"/>
  </r>
  <r>
    <x v="0"/>
    <x v="196"/>
    <d v="1899-12-30T11:00:00"/>
    <n v="38"/>
    <s v="août"/>
    <n v="11"/>
  </r>
  <r>
    <x v="0"/>
    <x v="196"/>
    <d v="1899-12-30T12:00:00"/>
    <n v="45"/>
    <s v="août"/>
    <n v="12"/>
  </r>
  <r>
    <x v="0"/>
    <x v="196"/>
    <d v="1899-12-30T13:00:00"/>
    <n v="51"/>
    <s v="août"/>
    <n v="13"/>
  </r>
  <r>
    <x v="0"/>
    <x v="196"/>
    <d v="1899-12-30T14:00:00"/>
    <n v="41"/>
    <s v="août"/>
    <n v="14"/>
  </r>
  <r>
    <x v="0"/>
    <x v="196"/>
    <d v="1899-12-30T15:00:00"/>
    <n v="45"/>
    <s v="août"/>
    <n v="15"/>
  </r>
  <r>
    <x v="0"/>
    <x v="196"/>
    <d v="1899-12-30T16:00:00"/>
    <n v="38"/>
    <s v="août"/>
    <n v="16"/>
  </r>
  <r>
    <x v="0"/>
    <x v="196"/>
    <d v="1899-12-30T17:00:00"/>
    <n v="33"/>
    <s v="août"/>
    <n v="17"/>
  </r>
  <r>
    <x v="0"/>
    <x v="196"/>
    <d v="1899-12-30T18:00:00"/>
    <n v="27"/>
    <s v="août"/>
    <n v="18"/>
  </r>
  <r>
    <x v="0"/>
    <x v="196"/>
    <d v="1899-12-30T19:00:00"/>
    <n v="22"/>
    <s v="août"/>
    <n v="19"/>
  </r>
  <r>
    <x v="0"/>
    <x v="196"/>
    <d v="1899-12-30T20:00:00"/>
    <n v="18"/>
    <s v="août"/>
    <n v="20"/>
  </r>
  <r>
    <x v="0"/>
    <x v="196"/>
    <d v="1899-12-30T21:00:00"/>
    <n v="12"/>
    <s v="août"/>
    <n v="21"/>
  </r>
  <r>
    <x v="0"/>
    <x v="196"/>
    <d v="1899-12-30T22:00:00"/>
    <n v="10"/>
    <s v="août"/>
    <n v="22"/>
  </r>
  <r>
    <x v="0"/>
    <x v="196"/>
    <d v="1899-12-30T23:00:00"/>
    <n v="6"/>
    <s v="août"/>
    <n v="23"/>
  </r>
  <r>
    <x v="0"/>
    <x v="197"/>
    <d v="1899-12-30T00:00:00"/>
    <n v="2"/>
    <s v="août"/>
    <n v="24"/>
  </r>
  <r>
    <x v="0"/>
    <x v="197"/>
    <d v="1899-12-30T01:00:00"/>
    <n v="1"/>
    <s v="août"/>
    <n v="1"/>
  </r>
  <r>
    <x v="0"/>
    <x v="197"/>
    <d v="1899-12-30T02:00:00"/>
    <n v="2"/>
    <s v="août"/>
    <n v="2"/>
  </r>
  <r>
    <x v="0"/>
    <x v="197"/>
    <d v="1899-12-30T03:00:00"/>
    <n v="0"/>
    <s v="août"/>
    <n v="3"/>
  </r>
  <r>
    <x v="0"/>
    <x v="197"/>
    <d v="1899-12-30T04:00:00"/>
    <n v="1"/>
    <s v="août"/>
    <n v="4"/>
  </r>
  <r>
    <x v="0"/>
    <x v="197"/>
    <d v="1899-12-30T05:00:00"/>
    <n v="1"/>
    <s v="août"/>
    <e v="#N/A"/>
  </r>
  <r>
    <x v="0"/>
    <x v="197"/>
    <d v="1899-12-30T06:00:00"/>
    <n v="5"/>
    <s v="août"/>
    <n v="6"/>
  </r>
  <r>
    <x v="0"/>
    <x v="197"/>
    <d v="1899-12-30T07:00:00"/>
    <n v="22"/>
    <s v="août"/>
    <n v="7"/>
  </r>
  <r>
    <x v="0"/>
    <x v="197"/>
    <d v="1899-12-30T08:00:00"/>
    <n v="67"/>
    <s v="août"/>
    <n v="8"/>
  </r>
  <r>
    <x v="0"/>
    <x v="197"/>
    <d v="1899-12-30T09:00:00"/>
    <n v="91"/>
    <s v="août"/>
    <n v="9"/>
  </r>
  <r>
    <x v="0"/>
    <x v="197"/>
    <d v="1899-12-30T10:00:00"/>
    <n v="92"/>
    <s v="août"/>
    <n v="10"/>
  </r>
  <r>
    <x v="0"/>
    <x v="197"/>
    <d v="1899-12-30T11:00:00"/>
    <n v="69"/>
    <s v="août"/>
    <n v="11"/>
  </r>
  <r>
    <x v="0"/>
    <x v="197"/>
    <d v="1899-12-30T12:00:00"/>
    <n v="80"/>
    <s v="août"/>
    <n v="12"/>
  </r>
  <r>
    <x v="0"/>
    <x v="197"/>
    <d v="1899-12-30T13:00:00"/>
    <n v="74"/>
    <s v="août"/>
    <n v="13"/>
  </r>
  <r>
    <x v="0"/>
    <x v="197"/>
    <d v="1899-12-30T14:00:00"/>
    <n v="67"/>
    <s v="août"/>
    <n v="14"/>
  </r>
  <r>
    <x v="0"/>
    <x v="197"/>
    <d v="1899-12-30T15:00:00"/>
    <n v="64"/>
    <s v="août"/>
    <n v="15"/>
  </r>
  <r>
    <x v="0"/>
    <x v="197"/>
    <d v="1899-12-30T16:00:00"/>
    <n v="63"/>
    <s v="août"/>
    <n v="16"/>
  </r>
  <r>
    <x v="0"/>
    <x v="197"/>
    <d v="1899-12-30T17:00:00"/>
    <n v="40"/>
    <s v="août"/>
    <n v="17"/>
  </r>
  <r>
    <x v="0"/>
    <x v="197"/>
    <d v="1899-12-30T18:00:00"/>
    <n v="27"/>
    <s v="août"/>
    <n v="18"/>
  </r>
  <r>
    <x v="0"/>
    <x v="197"/>
    <d v="1899-12-30T19:00:00"/>
    <n v="23"/>
    <s v="août"/>
    <n v="19"/>
  </r>
  <r>
    <x v="0"/>
    <x v="197"/>
    <d v="1899-12-30T20:00:00"/>
    <n v="17"/>
    <s v="août"/>
    <n v="20"/>
  </r>
  <r>
    <x v="0"/>
    <x v="197"/>
    <d v="1899-12-30T21:00:00"/>
    <n v="14"/>
    <s v="août"/>
    <n v="21"/>
  </r>
  <r>
    <x v="0"/>
    <x v="197"/>
    <d v="1899-12-30T22:00:00"/>
    <n v="8"/>
    <s v="août"/>
    <n v="22"/>
  </r>
  <r>
    <x v="0"/>
    <x v="197"/>
    <d v="1899-12-30T23:00:00"/>
    <n v="4"/>
    <s v="août"/>
    <n v="23"/>
  </r>
  <r>
    <x v="0"/>
    <x v="198"/>
    <d v="1899-12-30T00:00:00"/>
    <n v="0"/>
    <s v="août"/>
    <n v="24"/>
  </r>
  <r>
    <x v="0"/>
    <x v="198"/>
    <d v="1899-12-30T01:00:00"/>
    <n v="2"/>
    <s v="août"/>
    <n v="1"/>
  </r>
  <r>
    <x v="0"/>
    <x v="198"/>
    <d v="1899-12-30T02:00:00"/>
    <n v="1"/>
    <s v="août"/>
    <n v="2"/>
  </r>
  <r>
    <x v="0"/>
    <x v="198"/>
    <d v="1899-12-30T03:00:00"/>
    <n v="0"/>
    <s v="août"/>
    <n v="3"/>
  </r>
  <r>
    <x v="0"/>
    <x v="198"/>
    <d v="1899-12-30T04:00:00"/>
    <n v="0"/>
    <s v="août"/>
    <n v="4"/>
  </r>
  <r>
    <x v="0"/>
    <x v="198"/>
    <d v="1899-12-30T05:00:00"/>
    <n v="3"/>
    <s v="août"/>
    <e v="#N/A"/>
  </r>
  <r>
    <x v="0"/>
    <x v="198"/>
    <d v="1899-12-30T06:00:00"/>
    <n v="5"/>
    <s v="août"/>
    <n v="6"/>
  </r>
  <r>
    <x v="0"/>
    <x v="198"/>
    <d v="1899-12-30T07:00:00"/>
    <n v="19"/>
    <s v="août"/>
    <n v="7"/>
  </r>
  <r>
    <x v="0"/>
    <x v="198"/>
    <d v="1899-12-30T08:00:00"/>
    <n v="36"/>
    <s v="août"/>
    <n v="8"/>
  </r>
  <r>
    <x v="0"/>
    <x v="198"/>
    <d v="1899-12-30T09:00:00"/>
    <n v="61"/>
    <s v="août"/>
    <n v="9"/>
  </r>
  <r>
    <x v="0"/>
    <x v="198"/>
    <d v="1899-12-30T10:00:00"/>
    <n v="64"/>
    <s v="août"/>
    <n v="10"/>
  </r>
  <r>
    <x v="0"/>
    <x v="198"/>
    <d v="1899-12-30T11:00:00"/>
    <n v="57"/>
    <s v="août"/>
    <n v="11"/>
  </r>
  <r>
    <x v="0"/>
    <x v="198"/>
    <d v="1899-12-30T12:00:00"/>
    <n v="63"/>
    <s v="août"/>
    <n v="12"/>
  </r>
  <r>
    <x v="0"/>
    <x v="198"/>
    <d v="1899-12-30T13:00:00"/>
    <n v="59"/>
    <s v="août"/>
    <n v="13"/>
  </r>
  <r>
    <x v="0"/>
    <x v="198"/>
    <d v="1899-12-30T14:00:00"/>
    <n v="58"/>
    <s v="août"/>
    <n v="14"/>
  </r>
  <r>
    <x v="0"/>
    <x v="198"/>
    <d v="1899-12-30T15:00:00"/>
    <n v="56"/>
    <s v="août"/>
    <n v="15"/>
  </r>
  <r>
    <x v="0"/>
    <x v="198"/>
    <d v="1899-12-30T16:00:00"/>
    <n v="50"/>
    <s v="août"/>
    <n v="16"/>
  </r>
  <r>
    <x v="0"/>
    <x v="198"/>
    <d v="1899-12-30T17:00:00"/>
    <n v="43"/>
    <s v="août"/>
    <n v="17"/>
  </r>
  <r>
    <x v="0"/>
    <x v="198"/>
    <d v="1899-12-30T18:00:00"/>
    <n v="30"/>
    <s v="août"/>
    <n v="18"/>
  </r>
  <r>
    <x v="0"/>
    <x v="198"/>
    <d v="1899-12-30T19:00:00"/>
    <n v="24"/>
    <s v="août"/>
    <n v="19"/>
  </r>
  <r>
    <x v="0"/>
    <x v="198"/>
    <d v="1899-12-30T20:00:00"/>
    <n v="18"/>
    <s v="août"/>
    <n v="20"/>
  </r>
  <r>
    <x v="0"/>
    <x v="198"/>
    <d v="1899-12-30T21:00:00"/>
    <n v="12"/>
    <s v="août"/>
    <n v="21"/>
  </r>
  <r>
    <x v="0"/>
    <x v="198"/>
    <d v="1899-12-30T22:00:00"/>
    <n v="9"/>
    <s v="août"/>
    <n v="22"/>
  </r>
  <r>
    <x v="0"/>
    <x v="198"/>
    <d v="1899-12-30T23:00:00"/>
    <n v="3"/>
    <s v="août"/>
    <n v="23"/>
  </r>
  <r>
    <x v="0"/>
    <x v="199"/>
    <d v="1899-12-30T00:00:00"/>
    <n v="3"/>
    <s v="août"/>
    <n v="24"/>
  </r>
  <r>
    <x v="0"/>
    <x v="199"/>
    <d v="1899-12-30T01:00:00"/>
    <n v="1"/>
    <s v="août"/>
    <n v="1"/>
  </r>
  <r>
    <x v="0"/>
    <x v="199"/>
    <d v="1899-12-30T02:00:00"/>
    <n v="0"/>
    <s v="août"/>
    <n v="2"/>
  </r>
  <r>
    <x v="0"/>
    <x v="199"/>
    <d v="1899-12-30T03:00:00"/>
    <n v="2"/>
    <s v="août"/>
    <n v="3"/>
  </r>
  <r>
    <x v="0"/>
    <x v="199"/>
    <d v="1899-12-30T04:00:00"/>
    <n v="3"/>
    <s v="août"/>
    <n v="4"/>
  </r>
  <r>
    <x v="0"/>
    <x v="199"/>
    <d v="1899-12-30T05:00:00"/>
    <n v="0"/>
    <s v="août"/>
    <e v="#N/A"/>
  </r>
  <r>
    <x v="0"/>
    <x v="199"/>
    <d v="1899-12-30T06:00:00"/>
    <n v="6"/>
    <s v="août"/>
    <n v="6"/>
  </r>
  <r>
    <x v="0"/>
    <x v="199"/>
    <d v="1899-12-30T07:00:00"/>
    <n v="16"/>
    <s v="août"/>
    <n v="7"/>
  </r>
  <r>
    <x v="0"/>
    <x v="199"/>
    <d v="1899-12-30T08:00:00"/>
    <n v="44"/>
    <s v="août"/>
    <n v="8"/>
  </r>
  <r>
    <x v="0"/>
    <x v="199"/>
    <d v="1899-12-30T09:00:00"/>
    <n v="58"/>
    <s v="août"/>
    <n v="9"/>
  </r>
  <r>
    <x v="0"/>
    <x v="199"/>
    <d v="1899-12-30T10:00:00"/>
    <n v="52"/>
    <s v="août"/>
    <n v="10"/>
  </r>
  <r>
    <x v="0"/>
    <x v="199"/>
    <d v="1899-12-30T11:00:00"/>
    <n v="58"/>
    <s v="août"/>
    <n v="11"/>
  </r>
  <r>
    <x v="0"/>
    <x v="199"/>
    <d v="1899-12-30T12:00:00"/>
    <n v="48"/>
    <s v="août"/>
    <n v="12"/>
  </r>
  <r>
    <x v="0"/>
    <x v="199"/>
    <d v="1899-12-30T13:00:00"/>
    <n v="55"/>
    <s v="août"/>
    <n v="13"/>
  </r>
  <r>
    <x v="0"/>
    <x v="199"/>
    <d v="1899-12-30T14:00:00"/>
    <n v="57"/>
    <s v="août"/>
    <n v="14"/>
  </r>
  <r>
    <x v="0"/>
    <x v="199"/>
    <d v="1899-12-30T15:00:00"/>
    <n v="58"/>
    <s v="août"/>
    <n v="15"/>
  </r>
  <r>
    <x v="0"/>
    <x v="199"/>
    <d v="1899-12-30T16:00:00"/>
    <n v="51"/>
    <s v="août"/>
    <n v="16"/>
  </r>
  <r>
    <x v="0"/>
    <x v="199"/>
    <d v="1899-12-30T17:00:00"/>
    <n v="43"/>
    <s v="août"/>
    <n v="17"/>
  </r>
  <r>
    <x v="0"/>
    <x v="199"/>
    <d v="1899-12-30T18:00:00"/>
    <n v="26"/>
    <s v="août"/>
    <n v="18"/>
  </r>
  <r>
    <x v="0"/>
    <x v="199"/>
    <d v="1899-12-30T19:00:00"/>
    <n v="20"/>
    <s v="août"/>
    <n v="19"/>
  </r>
  <r>
    <x v="0"/>
    <x v="199"/>
    <d v="1899-12-30T20:00:00"/>
    <n v="15"/>
    <s v="août"/>
    <n v="20"/>
  </r>
  <r>
    <x v="0"/>
    <x v="199"/>
    <d v="1899-12-30T21:00:00"/>
    <n v="13"/>
    <s v="août"/>
    <n v="21"/>
  </r>
  <r>
    <x v="0"/>
    <x v="199"/>
    <d v="1899-12-30T22:00:00"/>
    <n v="7"/>
    <s v="août"/>
    <n v="22"/>
  </r>
  <r>
    <x v="0"/>
    <x v="199"/>
    <d v="1899-12-30T23:00:00"/>
    <n v="5"/>
    <s v="août"/>
    <n v="23"/>
  </r>
  <r>
    <x v="0"/>
    <x v="200"/>
    <d v="1899-12-30T00:00:00"/>
    <n v="3"/>
    <s v="août"/>
    <n v="24"/>
  </r>
  <r>
    <x v="0"/>
    <x v="200"/>
    <d v="1899-12-30T01:00:00"/>
    <n v="3"/>
    <s v="août"/>
    <n v="1"/>
  </r>
  <r>
    <x v="0"/>
    <x v="200"/>
    <d v="1899-12-30T02:00:00"/>
    <n v="3"/>
    <s v="août"/>
    <n v="2"/>
  </r>
  <r>
    <x v="0"/>
    <x v="200"/>
    <d v="1899-12-30T03:00:00"/>
    <n v="1"/>
    <s v="août"/>
    <n v="3"/>
  </r>
  <r>
    <x v="0"/>
    <x v="200"/>
    <d v="1899-12-30T04:00:00"/>
    <n v="0"/>
    <s v="août"/>
    <n v="4"/>
  </r>
  <r>
    <x v="0"/>
    <x v="200"/>
    <d v="1899-12-30T05:00:00"/>
    <n v="1"/>
    <s v="août"/>
    <e v="#N/A"/>
  </r>
  <r>
    <x v="0"/>
    <x v="200"/>
    <d v="1899-12-30T06:00:00"/>
    <n v="4"/>
    <s v="août"/>
    <n v="6"/>
  </r>
  <r>
    <x v="0"/>
    <x v="200"/>
    <d v="1899-12-30T07:00:00"/>
    <n v="18"/>
    <s v="août"/>
    <n v="7"/>
  </r>
  <r>
    <x v="0"/>
    <x v="200"/>
    <d v="1899-12-30T08:00:00"/>
    <n v="43"/>
    <s v="août"/>
    <n v="8"/>
  </r>
  <r>
    <x v="0"/>
    <x v="200"/>
    <d v="1899-12-30T09:00:00"/>
    <n v="51"/>
    <s v="août"/>
    <n v="9"/>
  </r>
  <r>
    <x v="0"/>
    <x v="200"/>
    <d v="1899-12-30T10:00:00"/>
    <n v="58"/>
    <s v="août"/>
    <n v="10"/>
  </r>
  <r>
    <x v="0"/>
    <x v="200"/>
    <d v="1899-12-30T11:00:00"/>
    <n v="52"/>
    <s v="août"/>
    <n v="11"/>
  </r>
  <r>
    <x v="0"/>
    <x v="200"/>
    <d v="1899-12-30T12:00:00"/>
    <n v="47"/>
    <s v="août"/>
    <n v="12"/>
  </r>
  <r>
    <x v="0"/>
    <x v="200"/>
    <d v="1899-12-30T13:00:00"/>
    <n v="47"/>
    <s v="août"/>
    <n v="13"/>
  </r>
  <r>
    <x v="0"/>
    <x v="200"/>
    <d v="1899-12-30T14:00:00"/>
    <n v="45"/>
    <s v="août"/>
    <n v="14"/>
  </r>
  <r>
    <x v="0"/>
    <x v="200"/>
    <d v="1899-12-30T15:00:00"/>
    <n v="58"/>
    <s v="août"/>
    <n v="15"/>
  </r>
  <r>
    <x v="0"/>
    <x v="200"/>
    <d v="1899-12-30T16:00:00"/>
    <n v="48"/>
    <s v="août"/>
    <n v="16"/>
  </r>
  <r>
    <x v="0"/>
    <x v="200"/>
    <d v="1899-12-30T17:00:00"/>
    <n v="37"/>
    <s v="août"/>
    <n v="17"/>
  </r>
  <r>
    <x v="0"/>
    <x v="200"/>
    <d v="1899-12-30T18:00:00"/>
    <n v="37"/>
    <s v="août"/>
    <n v="18"/>
  </r>
  <r>
    <x v="0"/>
    <x v="200"/>
    <d v="1899-12-30T19:00:00"/>
    <n v="34"/>
    <s v="août"/>
    <n v="19"/>
  </r>
  <r>
    <x v="0"/>
    <x v="200"/>
    <d v="1899-12-30T20:00:00"/>
    <n v="24"/>
    <s v="août"/>
    <n v="20"/>
  </r>
  <r>
    <x v="0"/>
    <x v="200"/>
    <d v="1899-12-30T21:00:00"/>
    <n v="14"/>
    <s v="août"/>
    <n v="21"/>
  </r>
  <r>
    <x v="0"/>
    <x v="200"/>
    <d v="1899-12-30T22:00:00"/>
    <n v="12"/>
    <s v="août"/>
    <n v="22"/>
  </r>
  <r>
    <x v="0"/>
    <x v="200"/>
    <d v="1899-12-30T23:00:00"/>
    <n v="5"/>
    <s v="août"/>
    <n v="23"/>
  </r>
  <r>
    <x v="0"/>
    <x v="201"/>
    <d v="1899-12-30T00:00:00"/>
    <n v="5"/>
    <s v="août"/>
    <n v="24"/>
  </r>
  <r>
    <x v="0"/>
    <x v="201"/>
    <d v="1899-12-30T01:00:00"/>
    <n v="2"/>
    <s v="août"/>
    <n v="1"/>
  </r>
  <r>
    <x v="0"/>
    <x v="201"/>
    <d v="1899-12-30T02:00:00"/>
    <n v="0"/>
    <s v="août"/>
    <n v="2"/>
  </r>
  <r>
    <x v="0"/>
    <x v="201"/>
    <d v="1899-12-30T03:00:00"/>
    <n v="1"/>
    <s v="août"/>
    <n v="3"/>
  </r>
  <r>
    <x v="0"/>
    <x v="201"/>
    <d v="1899-12-30T04:00:00"/>
    <n v="1"/>
    <s v="août"/>
    <n v="4"/>
  </r>
  <r>
    <x v="0"/>
    <x v="201"/>
    <d v="1899-12-30T05:00:00"/>
    <n v="1"/>
    <s v="août"/>
    <e v="#N/A"/>
  </r>
  <r>
    <x v="0"/>
    <x v="201"/>
    <d v="1899-12-30T06:00:00"/>
    <n v="5"/>
    <s v="août"/>
    <n v="6"/>
  </r>
  <r>
    <x v="0"/>
    <x v="201"/>
    <d v="1899-12-30T07:00:00"/>
    <n v="14"/>
    <s v="août"/>
    <n v="7"/>
  </r>
  <r>
    <x v="0"/>
    <x v="201"/>
    <d v="1899-12-30T08:00:00"/>
    <n v="38"/>
    <s v="août"/>
    <n v="8"/>
  </r>
  <r>
    <x v="0"/>
    <x v="201"/>
    <d v="1899-12-30T09:00:00"/>
    <n v="58"/>
    <s v="août"/>
    <n v="9"/>
  </r>
  <r>
    <x v="0"/>
    <x v="201"/>
    <d v="1899-12-30T10:00:00"/>
    <n v="66"/>
    <s v="août"/>
    <n v="10"/>
  </r>
  <r>
    <x v="0"/>
    <x v="201"/>
    <d v="1899-12-30T11:00:00"/>
    <n v="62"/>
    <s v="août"/>
    <n v="11"/>
  </r>
  <r>
    <x v="0"/>
    <x v="201"/>
    <d v="1899-12-30T12:00:00"/>
    <n v="58"/>
    <s v="août"/>
    <n v="12"/>
  </r>
  <r>
    <x v="0"/>
    <x v="201"/>
    <d v="1899-12-30T13:00:00"/>
    <n v="69"/>
    <s v="août"/>
    <n v="13"/>
  </r>
  <r>
    <x v="0"/>
    <x v="201"/>
    <d v="1899-12-30T14:00:00"/>
    <n v="62"/>
    <s v="août"/>
    <n v="14"/>
  </r>
  <r>
    <x v="0"/>
    <x v="201"/>
    <d v="1899-12-30T15:00:00"/>
    <n v="66"/>
    <s v="août"/>
    <n v="15"/>
  </r>
  <r>
    <x v="0"/>
    <x v="201"/>
    <d v="1899-12-30T16:00:00"/>
    <n v="55"/>
    <s v="août"/>
    <n v="16"/>
  </r>
  <r>
    <x v="0"/>
    <x v="201"/>
    <d v="1899-12-30T17:00:00"/>
    <n v="45"/>
    <s v="août"/>
    <n v="17"/>
  </r>
  <r>
    <x v="0"/>
    <x v="201"/>
    <d v="1899-12-30T18:00:00"/>
    <n v="29"/>
    <s v="août"/>
    <n v="18"/>
  </r>
  <r>
    <x v="0"/>
    <x v="201"/>
    <d v="1899-12-30T19:00:00"/>
    <n v="24"/>
    <s v="août"/>
    <n v="19"/>
  </r>
  <r>
    <x v="0"/>
    <x v="201"/>
    <d v="1899-12-30T20:00:00"/>
    <n v="20"/>
    <s v="août"/>
    <n v="20"/>
  </r>
  <r>
    <x v="0"/>
    <x v="201"/>
    <d v="1899-12-30T21:00:00"/>
    <n v="13"/>
    <s v="août"/>
    <n v="21"/>
  </r>
  <r>
    <x v="0"/>
    <x v="201"/>
    <d v="1899-12-30T22:00:00"/>
    <n v="11"/>
    <s v="août"/>
    <n v="22"/>
  </r>
  <r>
    <x v="0"/>
    <x v="201"/>
    <d v="1899-12-30T23:00:00"/>
    <n v="9"/>
    <s v="août"/>
    <n v="23"/>
  </r>
  <r>
    <x v="0"/>
    <x v="202"/>
    <d v="1899-12-30T00:00:00"/>
    <n v="6"/>
    <s v="août"/>
    <n v="24"/>
  </r>
  <r>
    <x v="0"/>
    <x v="202"/>
    <d v="1899-12-30T01:00:00"/>
    <n v="5"/>
    <s v="août"/>
    <n v="1"/>
  </r>
  <r>
    <x v="0"/>
    <x v="202"/>
    <d v="1899-12-30T02:00:00"/>
    <n v="1"/>
    <s v="août"/>
    <n v="2"/>
  </r>
  <r>
    <x v="0"/>
    <x v="202"/>
    <d v="1899-12-30T03:00:00"/>
    <n v="2"/>
    <s v="août"/>
    <n v="3"/>
  </r>
  <r>
    <x v="0"/>
    <x v="202"/>
    <d v="1899-12-30T04:00:00"/>
    <n v="0"/>
    <s v="août"/>
    <n v="4"/>
  </r>
  <r>
    <x v="0"/>
    <x v="202"/>
    <d v="1899-12-30T05:00:00"/>
    <n v="1"/>
    <s v="août"/>
    <e v="#N/A"/>
  </r>
  <r>
    <x v="0"/>
    <x v="202"/>
    <d v="1899-12-30T06:00:00"/>
    <n v="3"/>
    <s v="août"/>
    <n v="6"/>
  </r>
  <r>
    <x v="0"/>
    <x v="202"/>
    <d v="1899-12-30T07:00:00"/>
    <n v="8"/>
    <s v="août"/>
    <n v="7"/>
  </r>
  <r>
    <x v="0"/>
    <x v="202"/>
    <d v="1899-12-30T08:00:00"/>
    <n v="20"/>
    <s v="août"/>
    <n v="8"/>
  </r>
  <r>
    <x v="0"/>
    <x v="202"/>
    <d v="1899-12-30T09:00:00"/>
    <n v="38"/>
    <s v="août"/>
    <n v="9"/>
  </r>
  <r>
    <x v="0"/>
    <x v="202"/>
    <d v="1899-12-30T10:00:00"/>
    <n v="38"/>
    <s v="août"/>
    <n v="10"/>
  </r>
  <r>
    <x v="0"/>
    <x v="202"/>
    <d v="1899-12-30T11:00:00"/>
    <n v="49"/>
    <s v="août"/>
    <n v="11"/>
  </r>
  <r>
    <x v="0"/>
    <x v="202"/>
    <d v="1899-12-30T12:00:00"/>
    <n v="46"/>
    <s v="août"/>
    <n v="12"/>
  </r>
  <r>
    <x v="0"/>
    <x v="202"/>
    <d v="1899-12-30T13:00:00"/>
    <n v="45"/>
    <s v="août"/>
    <n v="13"/>
  </r>
  <r>
    <x v="0"/>
    <x v="202"/>
    <d v="1899-12-30T14:00:00"/>
    <n v="42"/>
    <s v="août"/>
    <n v="14"/>
  </r>
  <r>
    <x v="0"/>
    <x v="202"/>
    <d v="1899-12-30T15:00:00"/>
    <n v="42"/>
    <s v="août"/>
    <n v="15"/>
  </r>
  <r>
    <x v="0"/>
    <x v="202"/>
    <d v="1899-12-30T16:00:00"/>
    <n v="35"/>
    <s v="août"/>
    <n v="16"/>
  </r>
  <r>
    <x v="0"/>
    <x v="202"/>
    <d v="1899-12-30T17:00:00"/>
    <n v="34"/>
    <s v="août"/>
    <n v="17"/>
  </r>
  <r>
    <x v="0"/>
    <x v="202"/>
    <d v="1899-12-30T18:00:00"/>
    <n v="27"/>
    <s v="août"/>
    <n v="18"/>
  </r>
  <r>
    <x v="0"/>
    <x v="202"/>
    <d v="1899-12-30T19:00:00"/>
    <n v="20"/>
    <s v="août"/>
    <n v="19"/>
  </r>
  <r>
    <x v="0"/>
    <x v="202"/>
    <d v="1899-12-30T20:00:00"/>
    <n v="15"/>
    <s v="août"/>
    <n v="20"/>
  </r>
  <r>
    <x v="0"/>
    <x v="202"/>
    <d v="1899-12-30T21:00:00"/>
    <n v="15"/>
    <s v="août"/>
    <n v="21"/>
  </r>
  <r>
    <x v="0"/>
    <x v="202"/>
    <d v="1899-12-30T22:00:00"/>
    <n v="13"/>
    <s v="août"/>
    <n v="22"/>
  </r>
  <r>
    <x v="0"/>
    <x v="202"/>
    <d v="1899-12-30T23:00:00"/>
    <n v="5"/>
    <s v="août"/>
    <n v="23"/>
  </r>
  <r>
    <x v="0"/>
    <x v="203"/>
    <d v="1899-12-30T00:00:00"/>
    <n v="6"/>
    <s v="août"/>
    <n v="24"/>
  </r>
  <r>
    <x v="0"/>
    <x v="203"/>
    <d v="1899-12-30T01:00:00"/>
    <n v="6"/>
    <s v="août"/>
    <n v="1"/>
  </r>
  <r>
    <x v="0"/>
    <x v="203"/>
    <d v="1899-12-30T02:00:00"/>
    <n v="3"/>
    <s v="août"/>
    <n v="2"/>
  </r>
  <r>
    <x v="0"/>
    <x v="203"/>
    <d v="1899-12-30T03:00:00"/>
    <n v="2"/>
    <s v="août"/>
    <n v="3"/>
  </r>
  <r>
    <x v="0"/>
    <x v="203"/>
    <d v="1899-12-30T04:00:00"/>
    <n v="1"/>
    <s v="août"/>
    <n v="4"/>
  </r>
  <r>
    <x v="0"/>
    <x v="203"/>
    <d v="1899-12-30T05:00:00"/>
    <n v="0"/>
    <s v="août"/>
    <e v="#N/A"/>
  </r>
  <r>
    <x v="0"/>
    <x v="203"/>
    <d v="1899-12-30T06:00:00"/>
    <n v="1"/>
    <s v="août"/>
    <n v="6"/>
  </r>
  <r>
    <x v="0"/>
    <x v="203"/>
    <d v="1899-12-30T07:00:00"/>
    <n v="3"/>
    <s v="août"/>
    <n v="7"/>
  </r>
  <r>
    <x v="0"/>
    <x v="203"/>
    <d v="1899-12-30T08:00:00"/>
    <n v="8"/>
    <s v="août"/>
    <n v="8"/>
  </r>
  <r>
    <x v="0"/>
    <x v="203"/>
    <d v="1899-12-30T09:00:00"/>
    <n v="23"/>
    <s v="août"/>
    <n v="9"/>
  </r>
  <r>
    <x v="0"/>
    <x v="203"/>
    <d v="1899-12-30T10:00:00"/>
    <n v="34"/>
    <s v="août"/>
    <n v="10"/>
  </r>
  <r>
    <x v="0"/>
    <x v="203"/>
    <d v="1899-12-30T11:00:00"/>
    <n v="30"/>
    <s v="août"/>
    <n v="11"/>
  </r>
  <r>
    <x v="0"/>
    <x v="203"/>
    <d v="1899-12-30T12:00:00"/>
    <n v="37"/>
    <s v="août"/>
    <n v="12"/>
  </r>
  <r>
    <x v="0"/>
    <x v="203"/>
    <d v="1899-12-30T13:00:00"/>
    <n v="41"/>
    <s v="août"/>
    <n v="13"/>
  </r>
  <r>
    <x v="0"/>
    <x v="203"/>
    <d v="1899-12-30T14:00:00"/>
    <n v="32"/>
    <s v="août"/>
    <n v="14"/>
  </r>
  <r>
    <x v="0"/>
    <x v="203"/>
    <d v="1899-12-30T15:00:00"/>
    <n v="35"/>
    <s v="août"/>
    <n v="15"/>
  </r>
  <r>
    <x v="0"/>
    <x v="203"/>
    <d v="1899-12-30T16:00:00"/>
    <n v="31"/>
    <s v="août"/>
    <n v="16"/>
  </r>
  <r>
    <x v="0"/>
    <x v="203"/>
    <d v="1899-12-30T17:00:00"/>
    <n v="28"/>
    <s v="août"/>
    <n v="17"/>
  </r>
  <r>
    <x v="0"/>
    <x v="203"/>
    <d v="1899-12-30T18:00:00"/>
    <n v="22"/>
    <s v="août"/>
    <n v="18"/>
  </r>
  <r>
    <x v="0"/>
    <x v="203"/>
    <d v="1899-12-30T19:00:00"/>
    <n v="17"/>
    <s v="août"/>
    <n v="19"/>
  </r>
  <r>
    <x v="0"/>
    <x v="203"/>
    <d v="1899-12-30T20:00:00"/>
    <n v="15"/>
    <s v="août"/>
    <n v="20"/>
  </r>
  <r>
    <x v="0"/>
    <x v="203"/>
    <d v="1899-12-30T21:00:00"/>
    <n v="11"/>
    <s v="août"/>
    <n v="21"/>
  </r>
  <r>
    <x v="0"/>
    <x v="203"/>
    <d v="1899-12-30T22:00:00"/>
    <n v="7"/>
    <s v="août"/>
    <n v="22"/>
  </r>
  <r>
    <x v="0"/>
    <x v="203"/>
    <d v="1899-12-30T23:00:00"/>
    <n v="5"/>
    <s v="août"/>
    <n v="23"/>
  </r>
  <r>
    <x v="0"/>
    <x v="204"/>
    <d v="1899-12-30T00:00:00"/>
    <n v="2"/>
    <s v="août"/>
    <n v="24"/>
  </r>
  <r>
    <x v="0"/>
    <x v="204"/>
    <d v="1899-12-30T01:00:00"/>
    <n v="1"/>
    <s v="août"/>
    <n v="1"/>
  </r>
  <r>
    <x v="0"/>
    <x v="204"/>
    <d v="1899-12-30T02:00:00"/>
    <n v="2"/>
    <s v="août"/>
    <n v="2"/>
  </r>
  <r>
    <x v="0"/>
    <x v="204"/>
    <d v="1899-12-30T03:00:00"/>
    <n v="0"/>
    <s v="août"/>
    <n v="3"/>
  </r>
  <r>
    <x v="0"/>
    <x v="204"/>
    <d v="1899-12-30T04:00:00"/>
    <n v="1"/>
    <s v="août"/>
    <n v="4"/>
  </r>
  <r>
    <x v="0"/>
    <x v="204"/>
    <d v="1899-12-30T05:00:00"/>
    <n v="1"/>
    <s v="août"/>
    <e v="#N/A"/>
  </r>
  <r>
    <x v="0"/>
    <x v="204"/>
    <d v="1899-12-30T06:00:00"/>
    <n v="5"/>
    <s v="août"/>
    <n v="6"/>
  </r>
  <r>
    <x v="0"/>
    <x v="204"/>
    <d v="1899-12-30T07:00:00"/>
    <n v="22"/>
    <s v="août"/>
    <n v="7"/>
  </r>
  <r>
    <x v="0"/>
    <x v="204"/>
    <d v="1899-12-30T08:00:00"/>
    <n v="65"/>
    <s v="août"/>
    <n v="8"/>
  </r>
  <r>
    <x v="0"/>
    <x v="204"/>
    <d v="1899-12-30T09:00:00"/>
    <n v="86"/>
    <s v="août"/>
    <n v="9"/>
  </r>
  <r>
    <x v="0"/>
    <x v="204"/>
    <d v="1899-12-30T10:00:00"/>
    <n v="85"/>
    <s v="août"/>
    <n v="10"/>
  </r>
  <r>
    <x v="0"/>
    <x v="204"/>
    <d v="1899-12-30T11:00:00"/>
    <n v="66"/>
    <s v="août"/>
    <n v="11"/>
  </r>
  <r>
    <x v="0"/>
    <x v="204"/>
    <d v="1899-12-30T12:00:00"/>
    <n v="75"/>
    <s v="août"/>
    <n v="12"/>
  </r>
  <r>
    <x v="0"/>
    <x v="204"/>
    <d v="1899-12-30T13:00:00"/>
    <n v="69"/>
    <s v="août"/>
    <n v="13"/>
  </r>
  <r>
    <x v="0"/>
    <x v="204"/>
    <d v="1899-12-30T14:00:00"/>
    <n v="64"/>
    <s v="août"/>
    <n v="14"/>
  </r>
  <r>
    <x v="0"/>
    <x v="204"/>
    <d v="1899-12-30T15:00:00"/>
    <n v="60"/>
    <s v="août"/>
    <n v="15"/>
  </r>
  <r>
    <x v="0"/>
    <x v="204"/>
    <d v="1899-12-30T16:00:00"/>
    <n v="59"/>
    <s v="août"/>
    <n v="16"/>
  </r>
  <r>
    <x v="0"/>
    <x v="204"/>
    <d v="1899-12-30T17:00:00"/>
    <n v="37"/>
    <s v="août"/>
    <n v="17"/>
  </r>
  <r>
    <x v="0"/>
    <x v="204"/>
    <d v="1899-12-30T18:00:00"/>
    <n v="26"/>
    <s v="août"/>
    <n v="18"/>
  </r>
  <r>
    <x v="0"/>
    <x v="204"/>
    <d v="1899-12-30T19:00:00"/>
    <n v="23"/>
    <s v="août"/>
    <n v="19"/>
  </r>
  <r>
    <x v="0"/>
    <x v="204"/>
    <d v="1899-12-30T20:00:00"/>
    <n v="17"/>
    <s v="août"/>
    <n v="20"/>
  </r>
  <r>
    <x v="0"/>
    <x v="204"/>
    <d v="1899-12-30T21:00:00"/>
    <n v="13"/>
    <s v="août"/>
    <n v="21"/>
  </r>
  <r>
    <x v="0"/>
    <x v="204"/>
    <d v="1899-12-30T22:00:00"/>
    <n v="8"/>
    <s v="août"/>
    <n v="22"/>
  </r>
  <r>
    <x v="0"/>
    <x v="204"/>
    <d v="1899-12-30T23:00:00"/>
    <n v="4"/>
    <s v="août"/>
    <n v="23"/>
  </r>
  <r>
    <x v="0"/>
    <x v="205"/>
    <d v="1899-12-30T00:00:00"/>
    <n v="0"/>
    <s v="août"/>
    <n v="24"/>
  </r>
  <r>
    <x v="0"/>
    <x v="205"/>
    <d v="1899-12-30T01:00:00"/>
    <n v="2"/>
    <s v="août"/>
    <n v="1"/>
  </r>
  <r>
    <x v="0"/>
    <x v="205"/>
    <d v="1899-12-30T02:00:00"/>
    <n v="1"/>
    <s v="août"/>
    <n v="2"/>
  </r>
  <r>
    <x v="0"/>
    <x v="205"/>
    <d v="1899-12-30T03:00:00"/>
    <n v="0"/>
    <s v="août"/>
    <n v="3"/>
  </r>
  <r>
    <x v="0"/>
    <x v="205"/>
    <d v="1899-12-30T04:00:00"/>
    <n v="0"/>
    <s v="août"/>
    <n v="4"/>
  </r>
  <r>
    <x v="0"/>
    <x v="205"/>
    <d v="1899-12-30T05:00:00"/>
    <n v="3"/>
    <s v="août"/>
    <e v="#N/A"/>
  </r>
  <r>
    <x v="0"/>
    <x v="205"/>
    <d v="1899-12-30T06:00:00"/>
    <n v="5"/>
    <s v="août"/>
    <n v="6"/>
  </r>
  <r>
    <x v="0"/>
    <x v="205"/>
    <d v="1899-12-30T07:00:00"/>
    <n v="18"/>
    <s v="août"/>
    <n v="7"/>
  </r>
  <r>
    <x v="0"/>
    <x v="205"/>
    <d v="1899-12-30T08:00:00"/>
    <n v="35"/>
    <s v="août"/>
    <n v="8"/>
  </r>
  <r>
    <x v="0"/>
    <x v="205"/>
    <d v="1899-12-30T09:00:00"/>
    <n v="57"/>
    <s v="août"/>
    <n v="9"/>
  </r>
  <r>
    <x v="0"/>
    <x v="205"/>
    <d v="1899-12-30T10:00:00"/>
    <n v="61"/>
    <s v="août"/>
    <n v="10"/>
  </r>
  <r>
    <x v="0"/>
    <x v="205"/>
    <d v="1899-12-30T11:00:00"/>
    <n v="55"/>
    <s v="août"/>
    <n v="11"/>
  </r>
  <r>
    <x v="0"/>
    <x v="205"/>
    <d v="1899-12-30T12:00:00"/>
    <n v="60"/>
    <s v="août"/>
    <n v="12"/>
  </r>
  <r>
    <x v="0"/>
    <x v="205"/>
    <d v="1899-12-30T13:00:00"/>
    <n v="55"/>
    <s v="août"/>
    <n v="13"/>
  </r>
  <r>
    <x v="0"/>
    <x v="205"/>
    <d v="1899-12-30T14:00:00"/>
    <n v="54"/>
    <s v="août"/>
    <n v="14"/>
  </r>
  <r>
    <x v="0"/>
    <x v="205"/>
    <d v="1899-12-30T15:00:00"/>
    <n v="54"/>
    <s v="août"/>
    <n v="15"/>
  </r>
  <r>
    <x v="0"/>
    <x v="205"/>
    <d v="1899-12-30T16:00:00"/>
    <n v="48"/>
    <s v="août"/>
    <n v="16"/>
  </r>
  <r>
    <x v="0"/>
    <x v="205"/>
    <d v="1899-12-30T17:00:00"/>
    <n v="40"/>
    <s v="août"/>
    <n v="17"/>
  </r>
  <r>
    <x v="0"/>
    <x v="205"/>
    <d v="1899-12-30T18:00:00"/>
    <n v="28"/>
    <s v="août"/>
    <n v="18"/>
  </r>
  <r>
    <x v="0"/>
    <x v="205"/>
    <d v="1899-12-30T19:00:00"/>
    <n v="21"/>
    <s v="août"/>
    <n v="19"/>
  </r>
  <r>
    <x v="0"/>
    <x v="205"/>
    <d v="1899-12-30T20:00:00"/>
    <n v="17"/>
    <s v="août"/>
    <n v="20"/>
  </r>
  <r>
    <x v="0"/>
    <x v="205"/>
    <d v="1899-12-30T21:00:00"/>
    <n v="10"/>
    <s v="août"/>
    <n v="21"/>
  </r>
  <r>
    <x v="0"/>
    <x v="205"/>
    <d v="1899-12-30T22:00:00"/>
    <n v="9"/>
    <s v="août"/>
    <n v="22"/>
  </r>
  <r>
    <x v="0"/>
    <x v="205"/>
    <d v="1899-12-30T23:00:00"/>
    <n v="3"/>
    <s v="août"/>
    <n v="23"/>
  </r>
  <r>
    <x v="0"/>
    <x v="206"/>
    <d v="1899-12-30T00:00:00"/>
    <n v="3"/>
    <s v="août"/>
    <n v="24"/>
  </r>
  <r>
    <x v="0"/>
    <x v="206"/>
    <d v="1899-12-30T01:00:00"/>
    <n v="1"/>
    <s v="août"/>
    <n v="1"/>
  </r>
  <r>
    <x v="0"/>
    <x v="206"/>
    <d v="1899-12-30T02:00:00"/>
    <n v="0"/>
    <s v="août"/>
    <n v="2"/>
  </r>
  <r>
    <x v="0"/>
    <x v="206"/>
    <d v="1899-12-30T03:00:00"/>
    <n v="2"/>
    <s v="août"/>
    <n v="3"/>
  </r>
  <r>
    <x v="0"/>
    <x v="206"/>
    <d v="1899-12-30T04:00:00"/>
    <n v="3"/>
    <s v="août"/>
    <n v="4"/>
  </r>
  <r>
    <x v="0"/>
    <x v="206"/>
    <d v="1899-12-30T05:00:00"/>
    <n v="0"/>
    <s v="août"/>
    <e v="#N/A"/>
  </r>
  <r>
    <x v="0"/>
    <x v="206"/>
    <d v="1899-12-30T06:00:00"/>
    <n v="6"/>
    <s v="août"/>
    <n v="6"/>
  </r>
  <r>
    <x v="0"/>
    <x v="206"/>
    <d v="1899-12-30T07:00:00"/>
    <n v="15"/>
    <s v="août"/>
    <n v="7"/>
  </r>
  <r>
    <x v="0"/>
    <x v="206"/>
    <d v="1899-12-30T08:00:00"/>
    <n v="42"/>
    <s v="août"/>
    <n v="8"/>
  </r>
  <r>
    <x v="0"/>
    <x v="206"/>
    <d v="1899-12-30T09:00:00"/>
    <n v="54"/>
    <s v="août"/>
    <n v="9"/>
  </r>
  <r>
    <x v="0"/>
    <x v="206"/>
    <d v="1899-12-30T10:00:00"/>
    <n v="49"/>
    <s v="août"/>
    <n v="10"/>
  </r>
  <r>
    <x v="0"/>
    <x v="206"/>
    <d v="1899-12-30T11:00:00"/>
    <n v="54"/>
    <s v="août"/>
    <n v="11"/>
  </r>
  <r>
    <x v="0"/>
    <x v="206"/>
    <d v="1899-12-30T12:00:00"/>
    <n v="45"/>
    <s v="août"/>
    <n v="12"/>
  </r>
  <r>
    <x v="0"/>
    <x v="206"/>
    <d v="1899-12-30T13:00:00"/>
    <n v="52"/>
    <s v="août"/>
    <n v="13"/>
  </r>
  <r>
    <x v="0"/>
    <x v="206"/>
    <d v="1899-12-30T14:00:00"/>
    <n v="55"/>
    <s v="août"/>
    <n v="14"/>
  </r>
  <r>
    <x v="0"/>
    <x v="206"/>
    <d v="1899-12-30T15:00:00"/>
    <n v="54"/>
    <s v="août"/>
    <n v="15"/>
  </r>
  <r>
    <x v="0"/>
    <x v="206"/>
    <d v="1899-12-30T16:00:00"/>
    <n v="48"/>
    <s v="août"/>
    <n v="16"/>
  </r>
  <r>
    <x v="0"/>
    <x v="206"/>
    <d v="1899-12-30T17:00:00"/>
    <n v="41"/>
    <s v="août"/>
    <n v="17"/>
  </r>
  <r>
    <x v="0"/>
    <x v="206"/>
    <d v="1899-12-30T18:00:00"/>
    <n v="25"/>
    <s v="août"/>
    <n v="18"/>
  </r>
  <r>
    <x v="0"/>
    <x v="206"/>
    <d v="1899-12-30T19:00:00"/>
    <n v="20"/>
    <s v="août"/>
    <n v="19"/>
  </r>
  <r>
    <x v="0"/>
    <x v="206"/>
    <d v="1899-12-30T20:00:00"/>
    <n v="15"/>
    <s v="août"/>
    <n v="20"/>
  </r>
  <r>
    <x v="0"/>
    <x v="206"/>
    <d v="1899-12-30T21:00:00"/>
    <n v="13"/>
    <s v="août"/>
    <n v="21"/>
  </r>
  <r>
    <x v="0"/>
    <x v="206"/>
    <d v="1899-12-30T22:00:00"/>
    <n v="7"/>
    <s v="août"/>
    <n v="22"/>
  </r>
  <r>
    <x v="0"/>
    <x v="206"/>
    <d v="1899-12-30T23:00:00"/>
    <n v="5"/>
    <s v="août"/>
    <n v="23"/>
  </r>
  <r>
    <x v="0"/>
    <x v="207"/>
    <d v="1899-12-30T00:00:00"/>
    <n v="3"/>
    <s v="août"/>
    <n v="24"/>
  </r>
  <r>
    <x v="0"/>
    <x v="207"/>
    <d v="1899-12-30T01:00:00"/>
    <n v="3"/>
    <s v="août"/>
    <n v="1"/>
  </r>
  <r>
    <x v="0"/>
    <x v="207"/>
    <d v="1899-12-30T02:00:00"/>
    <n v="3"/>
    <s v="août"/>
    <n v="2"/>
  </r>
  <r>
    <x v="0"/>
    <x v="207"/>
    <d v="1899-12-30T03:00:00"/>
    <n v="1"/>
    <s v="août"/>
    <n v="3"/>
  </r>
  <r>
    <x v="0"/>
    <x v="207"/>
    <d v="1899-12-30T04:00:00"/>
    <n v="0"/>
    <s v="août"/>
    <n v="4"/>
  </r>
  <r>
    <x v="0"/>
    <x v="207"/>
    <d v="1899-12-30T05:00:00"/>
    <n v="1"/>
    <s v="août"/>
    <e v="#N/A"/>
  </r>
  <r>
    <x v="0"/>
    <x v="207"/>
    <d v="1899-12-30T06:00:00"/>
    <n v="4"/>
    <s v="août"/>
    <n v="6"/>
  </r>
  <r>
    <x v="0"/>
    <x v="207"/>
    <d v="1899-12-30T07:00:00"/>
    <n v="17"/>
    <s v="août"/>
    <n v="7"/>
  </r>
  <r>
    <x v="0"/>
    <x v="207"/>
    <d v="1899-12-30T08:00:00"/>
    <n v="41"/>
    <s v="août"/>
    <n v="8"/>
  </r>
  <r>
    <x v="0"/>
    <x v="207"/>
    <d v="1899-12-30T09:00:00"/>
    <n v="49"/>
    <s v="août"/>
    <n v="9"/>
  </r>
  <r>
    <x v="0"/>
    <x v="207"/>
    <d v="1899-12-30T10:00:00"/>
    <n v="54"/>
    <s v="août"/>
    <n v="10"/>
  </r>
  <r>
    <x v="0"/>
    <x v="207"/>
    <d v="1899-12-30T11:00:00"/>
    <n v="49"/>
    <s v="août"/>
    <n v="11"/>
  </r>
  <r>
    <x v="0"/>
    <x v="207"/>
    <d v="1899-12-30T12:00:00"/>
    <n v="45"/>
    <s v="août"/>
    <n v="12"/>
  </r>
  <r>
    <x v="0"/>
    <x v="207"/>
    <d v="1899-12-30T13:00:00"/>
    <n v="44"/>
    <s v="août"/>
    <n v="13"/>
  </r>
  <r>
    <x v="0"/>
    <x v="207"/>
    <d v="1899-12-30T14:00:00"/>
    <n v="44"/>
    <s v="août"/>
    <n v="14"/>
  </r>
  <r>
    <x v="0"/>
    <x v="207"/>
    <d v="1899-12-30T15:00:00"/>
    <n v="57"/>
    <s v="août"/>
    <n v="15"/>
  </r>
  <r>
    <x v="0"/>
    <x v="207"/>
    <d v="1899-12-30T16:00:00"/>
    <n v="44"/>
    <s v="août"/>
    <n v="16"/>
  </r>
  <r>
    <x v="0"/>
    <x v="207"/>
    <d v="1899-12-30T17:00:00"/>
    <n v="33"/>
    <s v="août"/>
    <n v="17"/>
  </r>
  <r>
    <x v="0"/>
    <x v="207"/>
    <d v="1899-12-30T18:00:00"/>
    <n v="33"/>
    <s v="août"/>
    <n v="18"/>
  </r>
  <r>
    <x v="0"/>
    <x v="207"/>
    <d v="1899-12-30T19:00:00"/>
    <n v="33"/>
    <s v="août"/>
    <n v="19"/>
  </r>
  <r>
    <x v="0"/>
    <x v="207"/>
    <d v="1899-12-30T20:00:00"/>
    <n v="22"/>
    <s v="août"/>
    <n v="20"/>
  </r>
  <r>
    <x v="0"/>
    <x v="207"/>
    <d v="1899-12-30T21:00:00"/>
    <n v="13"/>
    <s v="août"/>
    <n v="21"/>
  </r>
  <r>
    <x v="0"/>
    <x v="207"/>
    <d v="1899-12-30T22:00:00"/>
    <n v="12"/>
    <s v="août"/>
    <n v="22"/>
  </r>
  <r>
    <x v="0"/>
    <x v="207"/>
    <d v="1899-12-30T23:00:00"/>
    <n v="5"/>
    <s v="août"/>
    <n v="23"/>
  </r>
  <r>
    <x v="0"/>
    <x v="208"/>
    <d v="1899-12-30T00:00:00"/>
    <n v="5"/>
    <s v="août"/>
    <n v="24"/>
  </r>
  <r>
    <x v="0"/>
    <x v="208"/>
    <d v="1899-12-30T01:00:00"/>
    <n v="2"/>
    <s v="août"/>
    <n v="1"/>
  </r>
  <r>
    <x v="0"/>
    <x v="208"/>
    <d v="1899-12-30T02:00:00"/>
    <n v="0"/>
    <s v="août"/>
    <n v="2"/>
  </r>
  <r>
    <x v="0"/>
    <x v="208"/>
    <d v="1899-12-30T03:00:00"/>
    <n v="1"/>
    <s v="août"/>
    <n v="3"/>
  </r>
  <r>
    <x v="0"/>
    <x v="208"/>
    <d v="1899-12-30T04:00:00"/>
    <n v="1"/>
    <s v="août"/>
    <n v="4"/>
  </r>
  <r>
    <x v="0"/>
    <x v="208"/>
    <d v="1899-12-30T05:00:00"/>
    <n v="1"/>
    <s v="août"/>
    <e v="#N/A"/>
  </r>
  <r>
    <x v="0"/>
    <x v="208"/>
    <d v="1899-12-30T06:00:00"/>
    <n v="5"/>
    <s v="août"/>
    <n v="6"/>
  </r>
  <r>
    <x v="0"/>
    <x v="208"/>
    <d v="1899-12-30T07:00:00"/>
    <n v="13"/>
    <s v="août"/>
    <n v="7"/>
  </r>
  <r>
    <x v="0"/>
    <x v="208"/>
    <d v="1899-12-30T08:00:00"/>
    <n v="34"/>
    <s v="août"/>
    <n v="8"/>
  </r>
  <r>
    <x v="0"/>
    <x v="208"/>
    <d v="1899-12-30T09:00:00"/>
    <n v="54"/>
    <s v="août"/>
    <n v="9"/>
  </r>
  <r>
    <x v="0"/>
    <x v="208"/>
    <d v="1899-12-30T10:00:00"/>
    <n v="63"/>
    <s v="août"/>
    <n v="10"/>
  </r>
  <r>
    <x v="0"/>
    <x v="208"/>
    <d v="1899-12-30T11:00:00"/>
    <n v="59"/>
    <s v="août"/>
    <n v="11"/>
  </r>
  <r>
    <x v="0"/>
    <x v="208"/>
    <d v="1899-12-30T12:00:00"/>
    <n v="54"/>
    <s v="août"/>
    <n v="12"/>
  </r>
  <r>
    <x v="0"/>
    <x v="208"/>
    <d v="1899-12-30T13:00:00"/>
    <n v="65"/>
    <s v="août"/>
    <n v="13"/>
  </r>
  <r>
    <x v="0"/>
    <x v="208"/>
    <d v="1899-12-30T14:00:00"/>
    <n v="59"/>
    <s v="août"/>
    <n v="14"/>
  </r>
  <r>
    <x v="0"/>
    <x v="208"/>
    <d v="1899-12-30T15:00:00"/>
    <n v="63"/>
    <s v="août"/>
    <n v="15"/>
  </r>
  <r>
    <x v="0"/>
    <x v="208"/>
    <d v="1899-12-30T16:00:00"/>
    <n v="52"/>
    <s v="août"/>
    <n v="16"/>
  </r>
  <r>
    <x v="0"/>
    <x v="208"/>
    <d v="1899-12-30T17:00:00"/>
    <n v="43"/>
    <s v="août"/>
    <n v="17"/>
  </r>
  <r>
    <x v="0"/>
    <x v="208"/>
    <d v="1899-12-30T18:00:00"/>
    <n v="29"/>
    <s v="août"/>
    <n v="18"/>
  </r>
  <r>
    <x v="0"/>
    <x v="208"/>
    <d v="1899-12-30T19:00:00"/>
    <n v="23"/>
    <s v="août"/>
    <n v="19"/>
  </r>
  <r>
    <x v="0"/>
    <x v="208"/>
    <d v="1899-12-30T20:00:00"/>
    <n v="19"/>
    <s v="août"/>
    <n v="20"/>
  </r>
  <r>
    <x v="0"/>
    <x v="208"/>
    <d v="1899-12-30T21:00:00"/>
    <n v="12"/>
    <s v="août"/>
    <n v="21"/>
  </r>
  <r>
    <x v="0"/>
    <x v="208"/>
    <d v="1899-12-30T22:00:00"/>
    <n v="10"/>
    <s v="août"/>
    <n v="22"/>
  </r>
  <r>
    <x v="0"/>
    <x v="208"/>
    <d v="1899-12-30T23:00:00"/>
    <n v="9"/>
    <s v="août"/>
    <n v="23"/>
  </r>
  <r>
    <x v="0"/>
    <x v="209"/>
    <d v="1899-12-30T00:00:00"/>
    <n v="6"/>
    <s v="août"/>
    <n v="24"/>
  </r>
  <r>
    <x v="0"/>
    <x v="209"/>
    <d v="1899-12-30T01:00:00"/>
    <n v="5"/>
    <s v="août"/>
    <n v="1"/>
  </r>
  <r>
    <x v="0"/>
    <x v="209"/>
    <d v="1899-12-30T02:00:00"/>
    <n v="1"/>
    <s v="août"/>
    <n v="2"/>
  </r>
  <r>
    <x v="0"/>
    <x v="209"/>
    <d v="1899-12-30T03:00:00"/>
    <n v="2"/>
    <s v="août"/>
    <n v="3"/>
  </r>
  <r>
    <x v="0"/>
    <x v="209"/>
    <d v="1899-12-30T04:00:00"/>
    <n v="0"/>
    <s v="août"/>
    <n v="4"/>
  </r>
  <r>
    <x v="0"/>
    <x v="209"/>
    <d v="1899-12-30T05:00:00"/>
    <n v="1"/>
    <s v="août"/>
    <e v="#N/A"/>
  </r>
  <r>
    <x v="0"/>
    <x v="209"/>
    <d v="1899-12-30T06:00:00"/>
    <n v="3"/>
    <s v="août"/>
    <n v="6"/>
  </r>
  <r>
    <x v="0"/>
    <x v="209"/>
    <d v="1899-12-30T07:00:00"/>
    <n v="8"/>
    <s v="août"/>
    <n v="7"/>
  </r>
  <r>
    <x v="0"/>
    <x v="209"/>
    <d v="1899-12-30T08:00:00"/>
    <n v="19"/>
    <s v="août"/>
    <n v="8"/>
  </r>
  <r>
    <x v="0"/>
    <x v="209"/>
    <d v="1899-12-30T09:00:00"/>
    <n v="37"/>
    <s v="août"/>
    <n v="9"/>
  </r>
  <r>
    <x v="0"/>
    <x v="209"/>
    <d v="1899-12-30T10:00:00"/>
    <n v="37"/>
    <s v="août"/>
    <n v="10"/>
  </r>
  <r>
    <x v="0"/>
    <x v="209"/>
    <d v="1899-12-30T11:00:00"/>
    <n v="46"/>
    <s v="août"/>
    <n v="11"/>
  </r>
  <r>
    <x v="0"/>
    <x v="209"/>
    <d v="1899-12-30T12:00:00"/>
    <n v="44"/>
    <s v="août"/>
    <n v="12"/>
  </r>
  <r>
    <x v="0"/>
    <x v="209"/>
    <d v="1899-12-30T13:00:00"/>
    <n v="43"/>
    <s v="août"/>
    <n v="13"/>
  </r>
  <r>
    <x v="0"/>
    <x v="209"/>
    <d v="1899-12-30T14:00:00"/>
    <n v="40"/>
    <s v="août"/>
    <n v="14"/>
  </r>
  <r>
    <x v="0"/>
    <x v="209"/>
    <d v="1899-12-30T15:00:00"/>
    <n v="38"/>
    <s v="août"/>
    <n v="15"/>
  </r>
  <r>
    <x v="0"/>
    <x v="209"/>
    <d v="1899-12-30T16:00:00"/>
    <n v="35"/>
    <s v="août"/>
    <n v="16"/>
  </r>
  <r>
    <x v="0"/>
    <x v="209"/>
    <d v="1899-12-30T17:00:00"/>
    <n v="32"/>
    <s v="août"/>
    <n v="17"/>
  </r>
  <r>
    <x v="0"/>
    <x v="209"/>
    <d v="1899-12-30T18:00:00"/>
    <n v="27"/>
    <s v="août"/>
    <n v="18"/>
  </r>
  <r>
    <x v="0"/>
    <x v="209"/>
    <d v="1899-12-30T19:00:00"/>
    <n v="19"/>
    <s v="août"/>
    <n v="19"/>
  </r>
  <r>
    <x v="0"/>
    <x v="209"/>
    <d v="1899-12-30T20:00:00"/>
    <n v="14"/>
    <s v="août"/>
    <n v="20"/>
  </r>
  <r>
    <x v="0"/>
    <x v="209"/>
    <d v="1899-12-30T21:00:00"/>
    <n v="15"/>
    <s v="août"/>
    <n v="21"/>
  </r>
  <r>
    <x v="0"/>
    <x v="209"/>
    <d v="1899-12-30T22:00:00"/>
    <n v="11"/>
    <s v="août"/>
    <n v="22"/>
  </r>
  <r>
    <x v="0"/>
    <x v="209"/>
    <d v="1899-12-30T23:00:00"/>
    <n v="5"/>
    <s v="août"/>
    <n v="23"/>
  </r>
  <r>
    <x v="0"/>
    <x v="210"/>
    <d v="1899-12-30T00:00:00"/>
    <n v="6"/>
    <s v="août"/>
    <n v="24"/>
  </r>
  <r>
    <x v="0"/>
    <x v="210"/>
    <d v="1899-12-30T01:00:00"/>
    <n v="6"/>
    <s v="août"/>
    <n v="1"/>
  </r>
  <r>
    <x v="0"/>
    <x v="210"/>
    <d v="1899-12-30T02:00:00"/>
    <n v="3"/>
    <s v="août"/>
    <n v="2"/>
  </r>
  <r>
    <x v="0"/>
    <x v="210"/>
    <d v="1899-12-30T03:00:00"/>
    <n v="2"/>
    <s v="août"/>
    <n v="3"/>
  </r>
  <r>
    <x v="0"/>
    <x v="210"/>
    <d v="1899-12-30T04:00:00"/>
    <n v="1"/>
    <s v="août"/>
    <n v="4"/>
  </r>
  <r>
    <x v="0"/>
    <x v="210"/>
    <d v="1899-12-30T05:00:00"/>
    <n v="0"/>
    <s v="août"/>
    <e v="#N/A"/>
  </r>
  <r>
    <x v="0"/>
    <x v="210"/>
    <d v="1899-12-30T06:00:00"/>
    <n v="1"/>
    <s v="août"/>
    <n v="6"/>
  </r>
  <r>
    <x v="0"/>
    <x v="210"/>
    <d v="1899-12-30T07:00:00"/>
    <n v="3"/>
    <s v="août"/>
    <n v="7"/>
  </r>
  <r>
    <x v="0"/>
    <x v="210"/>
    <d v="1899-12-30T08:00:00"/>
    <n v="8"/>
    <s v="août"/>
    <n v="8"/>
  </r>
  <r>
    <x v="0"/>
    <x v="210"/>
    <d v="1899-12-30T09:00:00"/>
    <n v="23"/>
    <s v="août"/>
    <n v="9"/>
  </r>
  <r>
    <x v="0"/>
    <x v="210"/>
    <d v="1899-12-30T10:00:00"/>
    <n v="33"/>
    <s v="août"/>
    <n v="10"/>
  </r>
  <r>
    <x v="0"/>
    <x v="210"/>
    <d v="1899-12-30T11:00:00"/>
    <n v="29"/>
    <s v="août"/>
    <n v="11"/>
  </r>
  <r>
    <x v="0"/>
    <x v="210"/>
    <d v="1899-12-30T12:00:00"/>
    <n v="35"/>
    <s v="août"/>
    <n v="12"/>
  </r>
  <r>
    <x v="0"/>
    <x v="210"/>
    <d v="1899-12-30T13:00:00"/>
    <n v="39"/>
    <s v="août"/>
    <n v="13"/>
  </r>
  <r>
    <x v="0"/>
    <x v="210"/>
    <d v="1899-12-30T14:00:00"/>
    <n v="32"/>
    <s v="août"/>
    <n v="14"/>
  </r>
  <r>
    <x v="0"/>
    <x v="210"/>
    <d v="1899-12-30T15:00:00"/>
    <n v="35"/>
    <s v="août"/>
    <n v="15"/>
  </r>
  <r>
    <x v="0"/>
    <x v="210"/>
    <d v="1899-12-30T16:00:00"/>
    <n v="28"/>
    <s v="août"/>
    <n v="16"/>
  </r>
  <r>
    <x v="0"/>
    <x v="210"/>
    <d v="1899-12-30T17:00:00"/>
    <n v="24"/>
    <s v="août"/>
    <n v="17"/>
  </r>
  <r>
    <x v="0"/>
    <x v="210"/>
    <d v="1899-12-30T18:00:00"/>
    <n v="21"/>
    <s v="août"/>
    <n v="18"/>
  </r>
  <r>
    <x v="0"/>
    <x v="210"/>
    <d v="1899-12-30T19:00:00"/>
    <n v="16"/>
    <s v="août"/>
    <n v="19"/>
  </r>
  <r>
    <x v="0"/>
    <x v="210"/>
    <d v="1899-12-30T20:00:00"/>
    <n v="14"/>
    <s v="août"/>
    <n v="20"/>
  </r>
  <r>
    <x v="0"/>
    <x v="210"/>
    <d v="1899-12-30T21:00:00"/>
    <n v="10"/>
    <s v="août"/>
    <n v="21"/>
  </r>
  <r>
    <x v="0"/>
    <x v="210"/>
    <d v="1899-12-30T22:00:00"/>
    <n v="7"/>
    <s v="août"/>
    <n v="22"/>
  </r>
  <r>
    <x v="0"/>
    <x v="210"/>
    <d v="1899-12-30T23:00:00"/>
    <n v="5"/>
    <s v="août"/>
    <n v="23"/>
  </r>
  <r>
    <x v="0"/>
    <x v="211"/>
    <d v="1899-12-30T00:00:00"/>
    <n v="3"/>
    <s v="août"/>
    <n v="24"/>
  </r>
  <r>
    <x v="0"/>
    <x v="211"/>
    <d v="1899-12-30T01:00:00"/>
    <n v="1"/>
    <s v="août"/>
    <n v="1"/>
  </r>
  <r>
    <x v="0"/>
    <x v="211"/>
    <d v="1899-12-30T02:00:00"/>
    <n v="2"/>
    <s v="août"/>
    <n v="2"/>
  </r>
  <r>
    <x v="0"/>
    <x v="211"/>
    <d v="1899-12-30T03:00:00"/>
    <n v="0"/>
    <s v="août"/>
    <n v="3"/>
  </r>
  <r>
    <x v="0"/>
    <x v="211"/>
    <d v="1899-12-30T04:00:00"/>
    <n v="1"/>
    <s v="août"/>
    <n v="4"/>
  </r>
  <r>
    <x v="0"/>
    <x v="211"/>
    <d v="1899-12-30T05:00:00"/>
    <n v="0"/>
    <s v="août"/>
    <e v="#N/A"/>
  </r>
  <r>
    <x v="0"/>
    <x v="211"/>
    <d v="1899-12-30T06:00:00"/>
    <n v="0"/>
    <s v="août"/>
    <n v="6"/>
  </r>
  <r>
    <x v="0"/>
    <x v="211"/>
    <d v="1899-12-30T07:00:00"/>
    <n v="1"/>
    <s v="août"/>
    <n v="7"/>
  </r>
  <r>
    <x v="0"/>
    <x v="211"/>
    <d v="1899-12-30T08:00:00"/>
    <n v="3"/>
    <s v="août"/>
    <n v="8"/>
  </r>
  <r>
    <x v="0"/>
    <x v="211"/>
    <d v="1899-12-30T09:00:00"/>
    <n v="8"/>
    <s v="août"/>
    <n v="9"/>
  </r>
  <r>
    <x v="0"/>
    <x v="211"/>
    <d v="1899-12-30T10:00:00"/>
    <n v="25"/>
    <s v="août"/>
    <n v="10"/>
  </r>
  <r>
    <x v="0"/>
    <x v="211"/>
    <d v="1899-12-30T11:00:00"/>
    <n v="39"/>
    <s v="août"/>
    <n v="11"/>
  </r>
  <r>
    <x v="0"/>
    <x v="211"/>
    <d v="1899-12-30T12:00:00"/>
    <n v="34"/>
    <s v="août"/>
    <n v="12"/>
  </r>
  <r>
    <x v="0"/>
    <x v="211"/>
    <d v="1899-12-30T13:00:00"/>
    <n v="33"/>
    <s v="août"/>
    <n v="13"/>
  </r>
  <r>
    <x v="0"/>
    <x v="211"/>
    <d v="1899-12-30T14:00:00"/>
    <n v="27"/>
    <s v="août"/>
    <n v="14"/>
  </r>
  <r>
    <x v="0"/>
    <x v="211"/>
    <d v="1899-12-30T15:00:00"/>
    <n v="31"/>
    <s v="août"/>
    <n v="15"/>
  </r>
  <r>
    <x v="0"/>
    <x v="211"/>
    <d v="1899-12-30T16:00:00"/>
    <n v="30"/>
    <s v="août"/>
    <n v="16"/>
  </r>
  <r>
    <x v="0"/>
    <x v="211"/>
    <d v="1899-12-30T17:00:00"/>
    <n v="26"/>
    <s v="août"/>
    <n v="17"/>
  </r>
  <r>
    <x v="0"/>
    <x v="211"/>
    <d v="1899-12-30T18:00:00"/>
    <n v="26"/>
    <s v="août"/>
    <n v="18"/>
  </r>
  <r>
    <x v="0"/>
    <x v="211"/>
    <d v="1899-12-30T19:00:00"/>
    <n v="21"/>
    <s v="août"/>
    <n v="19"/>
  </r>
  <r>
    <x v="0"/>
    <x v="211"/>
    <d v="1899-12-30T20:00:00"/>
    <n v="12"/>
    <s v="août"/>
    <n v="20"/>
  </r>
  <r>
    <x v="0"/>
    <x v="211"/>
    <d v="1899-12-30T21:00:00"/>
    <n v="11"/>
    <s v="août"/>
    <n v="21"/>
  </r>
  <r>
    <x v="0"/>
    <x v="211"/>
    <d v="1899-12-30T22:00:00"/>
    <n v="8"/>
    <s v="août"/>
    <n v="22"/>
  </r>
  <r>
    <x v="0"/>
    <x v="211"/>
    <d v="1899-12-30T23:00:00"/>
    <n v="6"/>
    <s v="août"/>
    <n v="23"/>
  </r>
  <r>
    <x v="1"/>
    <x v="181"/>
    <d v="1899-12-30T00:00:00"/>
    <n v="26"/>
    <s v="août"/>
    <n v="24"/>
  </r>
  <r>
    <x v="1"/>
    <x v="181"/>
    <d v="1899-12-30T01:00:00"/>
    <n v="17"/>
    <s v="août"/>
    <n v="1"/>
  </r>
  <r>
    <x v="1"/>
    <x v="181"/>
    <d v="1899-12-30T02:00:00"/>
    <n v="5"/>
    <s v="août"/>
    <n v="2"/>
  </r>
  <r>
    <x v="1"/>
    <x v="181"/>
    <d v="1899-12-30T03:00:00"/>
    <n v="2"/>
    <s v="août"/>
    <n v="3"/>
  </r>
  <r>
    <x v="1"/>
    <x v="181"/>
    <d v="1899-12-30T04:00:00"/>
    <n v="0"/>
    <s v="août"/>
    <n v="4"/>
  </r>
  <r>
    <x v="1"/>
    <x v="181"/>
    <d v="1899-12-30T05:00:00"/>
    <n v="2"/>
    <s v="août"/>
    <e v="#N/A"/>
  </r>
  <r>
    <x v="1"/>
    <x v="181"/>
    <d v="1899-12-30T06:00:00"/>
    <n v="2"/>
    <s v="août"/>
    <n v="6"/>
  </r>
  <r>
    <x v="1"/>
    <x v="181"/>
    <d v="1899-12-30T07:00:00"/>
    <n v="4"/>
    <s v="août"/>
    <n v="7"/>
  </r>
  <r>
    <x v="1"/>
    <x v="181"/>
    <d v="1899-12-30T08:00:00"/>
    <n v="11"/>
    <s v="août"/>
    <n v="8"/>
  </r>
  <r>
    <x v="1"/>
    <x v="181"/>
    <d v="1899-12-30T09:00:00"/>
    <n v="19"/>
    <s v="août"/>
    <n v="9"/>
  </r>
  <r>
    <x v="1"/>
    <x v="181"/>
    <d v="1899-12-30T10:00:00"/>
    <n v="14"/>
    <s v="août"/>
    <n v="10"/>
  </r>
  <r>
    <x v="1"/>
    <x v="181"/>
    <d v="1899-12-30T11:00:00"/>
    <n v="16"/>
    <s v="août"/>
    <n v="11"/>
  </r>
  <r>
    <x v="1"/>
    <x v="181"/>
    <d v="1899-12-30T12:00:00"/>
    <n v="9"/>
    <s v="août"/>
    <n v="12"/>
  </r>
  <r>
    <x v="1"/>
    <x v="181"/>
    <d v="1899-12-30T13:00:00"/>
    <n v="16"/>
    <s v="août"/>
    <n v="13"/>
  </r>
  <r>
    <x v="1"/>
    <x v="181"/>
    <d v="1899-12-30T14:00:00"/>
    <n v="30"/>
    <s v="août"/>
    <n v="14"/>
  </r>
  <r>
    <x v="1"/>
    <x v="181"/>
    <d v="1899-12-30T15:00:00"/>
    <n v="21"/>
    <s v="août"/>
    <n v="15"/>
  </r>
  <r>
    <x v="1"/>
    <x v="181"/>
    <d v="1899-12-30T16:00:00"/>
    <n v="19"/>
    <s v="août"/>
    <n v="16"/>
  </r>
  <r>
    <x v="1"/>
    <x v="181"/>
    <d v="1899-12-30T17:00:00"/>
    <n v="18"/>
    <s v="août"/>
    <n v="17"/>
  </r>
  <r>
    <x v="1"/>
    <x v="181"/>
    <d v="1899-12-30T18:00:00"/>
    <n v="2"/>
    <s v="août"/>
    <n v="18"/>
  </r>
  <r>
    <x v="1"/>
    <x v="181"/>
    <d v="1899-12-30T19:00:00"/>
    <n v="3"/>
    <s v="août"/>
    <n v="19"/>
  </r>
  <r>
    <x v="1"/>
    <x v="181"/>
    <d v="1899-12-30T20:00:00"/>
    <n v="8"/>
    <s v="août"/>
    <n v="20"/>
  </r>
  <r>
    <x v="1"/>
    <x v="181"/>
    <d v="1899-12-30T21:00:00"/>
    <n v="11"/>
    <s v="août"/>
    <n v="21"/>
  </r>
  <r>
    <x v="1"/>
    <x v="181"/>
    <d v="1899-12-30T22:00:00"/>
    <n v="1"/>
    <s v="août"/>
    <n v="22"/>
  </r>
  <r>
    <x v="1"/>
    <x v="181"/>
    <d v="1899-12-30T23:00:00"/>
    <n v="3"/>
    <s v="août"/>
    <n v="23"/>
  </r>
  <r>
    <x v="1"/>
    <x v="182"/>
    <d v="1899-12-30T00:00:00"/>
    <n v="4"/>
    <s v="août"/>
    <n v="24"/>
  </r>
  <r>
    <x v="1"/>
    <x v="182"/>
    <d v="1899-12-30T01:00:00"/>
    <n v="2"/>
    <s v="août"/>
    <n v="1"/>
  </r>
  <r>
    <x v="1"/>
    <x v="182"/>
    <d v="1899-12-30T02:00:00"/>
    <n v="0"/>
    <s v="août"/>
    <n v="2"/>
  </r>
  <r>
    <x v="1"/>
    <x v="182"/>
    <d v="1899-12-30T03:00:00"/>
    <n v="0"/>
    <s v="août"/>
    <n v="3"/>
  </r>
  <r>
    <x v="1"/>
    <x v="182"/>
    <d v="1899-12-30T04:00:00"/>
    <n v="4"/>
    <s v="août"/>
    <n v="4"/>
  </r>
  <r>
    <x v="1"/>
    <x v="182"/>
    <d v="1899-12-30T05:00:00"/>
    <n v="0"/>
    <s v="août"/>
    <e v="#N/A"/>
  </r>
  <r>
    <x v="1"/>
    <x v="182"/>
    <d v="1899-12-30T06:00:00"/>
    <n v="0"/>
    <s v="août"/>
    <n v="6"/>
  </r>
  <r>
    <x v="1"/>
    <x v="182"/>
    <d v="1899-12-30T07:00:00"/>
    <n v="0"/>
    <s v="août"/>
    <n v="7"/>
  </r>
  <r>
    <x v="1"/>
    <x v="182"/>
    <d v="1899-12-30T08:00:00"/>
    <n v="8"/>
    <s v="août"/>
    <n v="8"/>
  </r>
  <r>
    <x v="1"/>
    <x v="182"/>
    <d v="1899-12-30T09:00:00"/>
    <n v="14"/>
    <s v="août"/>
    <n v="9"/>
  </r>
  <r>
    <x v="1"/>
    <x v="182"/>
    <d v="1899-12-30T10:00:00"/>
    <n v="18"/>
    <s v="août"/>
    <n v="10"/>
  </r>
  <r>
    <x v="1"/>
    <x v="182"/>
    <d v="1899-12-30T11:00:00"/>
    <n v="8"/>
    <s v="août"/>
    <n v="11"/>
  </r>
  <r>
    <x v="1"/>
    <x v="182"/>
    <d v="1899-12-30T12:00:00"/>
    <n v="19"/>
    <s v="août"/>
    <n v="12"/>
  </r>
  <r>
    <x v="1"/>
    <x v="182"/>
    <d v="1899-12-30T13:00:00"/>
    <n v="14"/>
    <s v="août"/>
    <n v="13"/>
  </r>
  <r>
    <x v="1"/>
    <x v="182"/>
    <d v="1899-12-30T14:00:00"/>
    <n v="13"/>
    <s v="août"/>
    <n v="14"/>
  </r>
  <r>
    <x v="1"/>
    <x v="182"/>
    <d v="1899-12-30T15:00:00"/>
    <n v="8"/>
    <s v="août"/>
    <n v="15"/>
  </r>
  <r>
    <x v="1"/>
    <x v="182"/>
    <d v="1899-12-30T16:00:00"/>
    <n v="30"/>
    <s v="août"/>
    <n v="16"/>
  </r>
  <r>
    <x v="1"/>
    <x v="182"/>
    <d v="1899-12-30T17:00:00"/>
    <n v="10"/>
    <s v="août"/>
    <n v="17"/>
  </r>
  <r>
    <x v="1"/>
    <x v="182"/>
    <d v="1899-12-30T18:00:00"/>
    <n v="21"/>
    <s v="août"/>
    <n v="18"/>
  </r>
  <r>
    <x v="1"/>
    <x v="182"/>
    <d v="1899-12-30T19:00:00"/>
    <n v="7"/>
    <s v="août"/>
    <n v="19"/>
  </r>
  <r>
    <x v="1"/>
    <x v="182"/>
    <d v="1899-12-30T20:00:00"/>
    <n v="6"/>
    <s v="août"/>
    <n v="20"/>
  </r>
  <r>
    <x v="1"/>
    <x v="182"/>
    <d v="1899-12-30T21:00:00"/>
    <n v="8"/>
    <s v="août"/>
    <n v="21"/>
  </r>
  <r>
    <x v="1"/>
    <x v="182"/>
    <d v="1899-12-30T22:00:00"/>
    <n v="6"/>
    <s v="août"/>
    <n v="22"/>
  </r>
  <r>
    <x v="1"/>
    <x v="182"/>
    <d v="1899-12-30T23:00:00"/>
    <n v="1"/>
    <s v="août"/>
    <n v="23"/>
  </r>
  <r>
    <x v="1"/>
    <x v="183"/>
    <d v="1899-12-30T00:00:00"/>
    <n v="4"/>
    <s v="août"/>
    <n v="24"/>
  </r>
  <r>
    <x v="1"/>
    <x v="183"/>
    <d v="1899-12-30T01:00:00"/>
    <n v="0"/>
    <s v="août"/>
    <n v="1"/>
  </r>
  <r>
    <x v="1"/>
    <x v="183"/>
    <d v="1899-12-30T02:00:00"/>
    <n v="0"/>
    <s v="août"/>
    <n v="2"/>
  </r>
  <r>
    <x v="1"/>
    <x v="183"/>
    <d v="1899-12-30T03:00:00"/>
    <n v="0"/>
    <s v="août"/>
    <n v="3"/>
  </r>
  <r>
    <x v="1"/>
    <x v="183"/>
    <d v="1899-12-30T04:00:00"/>
    <n v="0"/>
    <s v="août"/>
    <n v="4"/>
  </r>
  <r>
    <x v="1"/>
    <x v="183"/>
    <d v="1899-12-30T05:00:00"/>
    <n v="4"/>
    <s v="août"/>
    <e v="#N/A"/>
  </r>
  <r>
    <x v="1"/>
    <x v="183"/>
    <d v="1899-12-30T06:00:00"/>
    <n v="0"/>
    <s v="août"/>
    <n v="6"/>
  </r>
  <r>
    <x v="1"/>
    <x v="183"/>
    <d v="1899-12-30T07:00:00"/>
    <n v="12"/>
    <s v="août"/>
    <n v="7"/>
  </r>
  <r>
    <x v="1"/>
    <x v="183"/>
    <d v="1899-12-30T08:00:00"/>
    <n v="12"/>
    <s v="août"/>
    <n v="8"/>
  </r>
  <r>
    <x v="1"/>
    <x v="183"/>
    <d v="1899-12-30T09:00:00"/>
    <n v="45"/>
    <s v="août"/>
    <n v="9"/>
  </r>
  <r>
    <x v="1"/>
    <x v="183"/>
    <d v="1899-12-30T10:00:00"/>
    <n v="58"/>
    <s v="août"/>
    <n v="10"/>
  </r>
  <r>
    <x v="1"/>
    <x v="183"/>
    <d v="1899-12-30T11:00:00"/>
    <n v="84"/>
    <s v="août"/>
    <n v="11"/>
  </r>
  <r>
    <x v="1"/>
    <x v="183"/>
    <d v="1899-12-30T12:00:00"/>
    <n v="20"/>
    <s v="août"/>
    <n v="12"/>
  </r>
  <r>
    <x v="1"/>
    <x v="183"/>
    <d v="1899-12-30T13:00:00"/>
    <n v="36"/>
    <s v="août"/>
    <n v="13"/>
  </r>
  <r>
    <x v="1"/>
    <x v="183"/>
    <d v="1899-12-30T14:00:00"/>
    <n v="28"/>
    <s v="août"/>
    <n v="14"/>
  </r>
  <r>
    <x v="1"/>
    <x v="183"/>
    <d v="1899-12-30T15:00:00"/>
    <n v="43"/>
    <s v="août"/>
    <n v="15"/>
  </r>
  <r>
    <x v="1"/>
    <x v="183"/>
    <d v="1899-12-30T16:00:00"/>
    <n v="29"/>
    <s v="août"/>
    <n v="16"/>
  </r>
  <r>
    <x v="1"/>
    <x v="183"/>
    <d v="1899-12-30T17:00:00"/>
    <n v="6"/>
    <s v="août"/>
    <n v="17"/>
  </r>
  <r>
    <x v="1"/>
    <x v="183"/>
    <d v="1899-12-30T18:00:00"/>
    <n v="18"/>
    <s v="août"/>
    <n v="18"/>
  </r>
  <r>
    <x v="1"/>
    <x v="183"/>
    <d v="1899-12-30T19:00:00"/>
    <n v="14"/>
    <s v="août"/>
    <n v="19"/>
  </r>
  <r>
    <x v="1"/>
    <x v="183"/>
    <d v="1899-12-30T20:00:00"/>
    <n v="16"/>
    <s v="août"/>
    <n v="20"/>
  </r>
  <r>
    <x v="1"/>
    <x v="183"/>
    <d v="1899-12-30T21:00:00"/>
    <n v="20"/>
    <s v="août"/>
    <n v="21"/>
  </r>
  <r>
    <x v="1"/>
    <x v="183"/>
    <d v="1899-12-30T22:00:00"/>
    <n v="0"/>
    <s v="août"/>
    <n v="22"/>
  </r>
  <r>
    <x v="1"/>
    <x v="183"/>
    <d v="1899-12-30T23:00:00"/>
    <n v="0"/>
    <s v="août"/>
    <n v="23"/>
  </r>
  <r>
    <x v="1"/>
    <x v="184"/>
    <d v="1899-12-30T00:00:00"/>
    <n v="0"/>
    <s v="août"/>
    <n v="24"/>
  </r>
  <r>
    <x v="1"/>
    <x v="184"/>
    <d v="1899-12-30T01:00:00"/>
    <n v="0"/>
    <s v="août"/>
    <n v="1"/>
  </r>
  <r>
    <x v="1"/>
    <x v="184"/>
    <d v="1899-12-30T02:00:00"/>
    <n v="0"/>
    <s v="août"/>
    <n v="2"/>
  </r>
  <r>
    <x v="1"/>
    <x v="184"/>
    <d v="1899-12-30T03:00:00"/>
    <n v="0"/>
    <s v="août"/>
    <n v="3"/>
  </r>
  <r>
    <x v="1"/>
    <x v="184"/>
    <d v="1899-12-30T04:00:00"/>
    <n v="4"/>
    <s v="août"/>
    <n v="4"/>
  </r>
  <r>
    <x v="1"/>
    <x v="184"/>
    <d v="1899-12-30T05:00:00"/>
    <n v="0"/>
    <s v="août"/>
    <e v="#N/A"/>
  </r>
  <r>
    <x v="1"/>
    <x v="184"/>
    <d v="1899-12-30T06:00:00"/>
    <n v="0"/>
    <s v="août"/>
    <n v="6"/>
  </r>
  <r>
    <x v="1"/>
    <x v="184"/>
    <d v="1899-12-30T07:00:00"/>
    <n v="12"/>
    <s v="août"/>
    <n v="7"/>
  </r>
  <r>
    <x v="1"/>
    <x v="184"/>
    <d v="1899-12-30T08:00:00"/>
    <n v="12"/>
    <s v="août"/>
    <n v="8"/>
  </r>
  <r>
    <x v="1"/>
    <x v="184"/>
    <d v="1899-12-30T09:00:00"/>
    <n v="33"/>
    <s v="août"/>
    <n v="9"/>
  </r>
  <r>
    <x v="1"/>
    <x v="184"/>
    <d v="1899-12-30T10:00:00"/>
    <n v="52"/>
    <s v="août"/>
    <n v="10"/>
  </r>
  <r>
    <x v="1"/>
    <x v="184"/>
    <d v="1899-12-30T11:00:00"/>
    <n v="26"/>
    <s v="août"/>
    <n v="11"/>
  </r>
  <r>
    <x v="1"/>
    <x v="184"/>
    <d v="1899-12-30T12:00:00"/>
    <n v="11"/>
    <s v="août"/>
    <n v="12"/>
  </r>
  <r>
    <x v="1"/>
    <x v="184"/>
    <d v="1899-12-30T13:00:00"/>
    <n v="19"/>
    <s v="août"/>
    <n v="13"/>
  </r>
  <r>
    <x v="1"/>
    <x v="184"/>
    <d v="1899-12-30T14:00:00"/>
    <n v="37"/>
    <s v="août"/>
    <n v="14"/>
  </r>
  <r>
    <x v="1"/>
    <x v="184"/>
    <d v="1899-12-30T15:00:00"/>
    <n v="53"/>
    <s v="août"/>
    <n v="15"/>
  </r>
  <r>
    <x v="1"/>
    <x v="184"/>
    <d v="1899-12-30T16:00:00"/>
    <n v="45"/>
    <s v="août"/>
    <n v="16"/>
  </r>
  <r>
    <x v="1"/>
    <x v="184"/>
    <d v="1899-12-30T17:00:00"/>
    <n v="30"/>
    <s v="août"/>
    <n v="17"/>
  </r>
  <r>
    <x v="1"/>
    <x v="184"/>
    <d v="1899-12-30T18:00:00"/>
    <n v="11"/>
    <s v="août"/>
    <n v="18"/>
  </r>
  <r>
    <x v="1"/>
    <x v="184"/>
    <d v="1899-12-30T19:00:00"/>
    <n v="8"/>
    <s v="août"/>
    <n v="19"/>
  </r>
  <r>
    <x v="1"/>
    <x v="184"/>
    <d v="1899-12-30T20:00:00"/>
    <n v="7"/>
    <s v="août"/>
    <n v="20"/>
  </r>
  <r>
    <x v="1"/>
    <x v="184"/>
    <d v="1899-12-30T21:00:00"/>
    <n v="0"/>
    <s v="août"/>
    <n v="21"/>
  </r>
  <r>
    <x v="1"/>
    <x v="184"/>
    <d v="1899-12-30T22:00:00"/>
    <n v="0"/>
    <s v="août"/>
    <n v="22"/>
  </r>
  <r>
    <x v="1"/>
    <x v="184"/>
    <d v="1899-12-30T23:00:00"/>
    <n v="0"/>
    <s v="août"/>
    <n v="23"/>
  </r>
  <r>
    <x v="1"/>
    <x v="185"/>
    <d v="1899-12-30T00:00:00"/>
    <n v="8"/>
    <s v="août"/>
    <n v="24"/>
  </r>
  <r>
    <x v="1"/>
    <x v="185"/>
    <d v="1899-12-30T01:00:00"/>
    <n v="0"/>
    <s v="août"/>
    <n v="1"/>
  </r>
  <r>
    <x v="1"/>
    <x v="185"/>
    <d v="1899-12-30T02:00:00"/>
    <n v="4"/>
    <s v="août"/>
    <n v="2"/>
  </r>
  <r>
    <x v="1"/>
    <x v="185"/>
    <d v="1899-12-30T03:00:00"/>
    <n v="0"/>
    <s v="août"/>
    <n v="3"/>
  </r>
  <r>
    <x v="1"/>
    <x v="185"/>
    <d v="1899-12-30T04:00:00"/>
    <n v="0"/>
    <s v="août"/>
    <n v="4"/>
  </r>
  <r>
    <x v="1"/>
    <x v="185"/>
    <d v="1899-12-30T05:00:00"/>
    <n v="4"/>
    <s v="août"/>
    <e v="#N/A"/>
  </r>
  <r>
    <x v="1"/>
    <x v="185"/>
    <d v="1899-12-30T06:00:00"/>
    <n v="4"/>
    <s v="août"/>
    <n v="6"/>
  </r>
  <r>
    <x v="1"/>
    <x v="185"/>
    <d v="1899-12-30T07:00:00"/>
    <n v="0"/>
    <s v="août"/>
    <n v="7"/>
  </r>
  <r>
    <x v="1"/>
    <x v="185"/>
    <d v="1899-12-30T08:00:00"/>
    <n v="24"/>
    <s v="août"/>
    <n v="8"/>
  </r>
  <r>
    <x v="1"/>
    <x v="185"/>
    <d v="1899-12-30T09:00:00"/>
    <n v="12"/>
    <s v="août"/>
    <n v="9"/>
  </r>
  <r>
    <x v="1"/>
    <x v="185"/>
    <d v="1899-12-30T10:00:00"/>
    <n v="32"/>
    <s v="août"/>
    <n v="10"/>
  </r>
  <r>
    <x v="1"/>
    <x v="185"/>
    <d v="1899-12-30T11:00:00"/>
    <n v="12"/>
    <s v="août"/>
    <n v="11"/>
  </r>
  <r>
    <x v="1"/>
    <x v="185"/>
    <d v="1899-12-30T12:00:00"/>
    <n v="20"/>
    <s v="août"/>
    <n v="12"/>
  </r>
  <r>
    <x v="1"/>
    <x v="185"/>
    <d v="1899-12-30T13:00:00"/>
    <n v="32"/>
    <s v="août"/>
    <n v="13"/>
  </r>
  <r>
    <x v="1"/>
    <x v="185"/>
    <d v="1899-12-30T14:00:00"/>
    <n v="16"/>
    <s v="août"/>
    <n v="14"/>
  </r>
  <r>
    <x v="1"/>
    <x v="185"/>
    <d v="1899-12-30T15:00:00"/>
    <n v="44"/>
    <s v="août"/>
    <n v="15"/>
  </r>
  <r>
    <x v="1"/>
    <x v="185"/>
    <d v="1899-12-30T16:00:00"/>
    <n v="44"/>
    <s v="août"/>
    <n v="16"/>
  </r>
  <r>
    <x v="1"/>
    <x v="185"/>
    <d v="1899-12-30T17:00:00"/>
    <n v="28"/>
    <s v="août"/>
    <n v="17"/>
  </r>
  <r>
    <x v="1"/>
    <x v="185"/>
    <d v="1899-12-30T18:00:00"/>
    <n v="12"/>
    <s v="août"/>
    <n v="18"/>
  </r>
  <r>
    <x v="1"/>
    <x v="185"/>
    <d v="1899-12-30T19:00:00"/>
    <n v="24"/>
    <s v="août"/>
    <n v="19"/>
  </r>
  <r>
    <x v="1"/>
    <x v="185"/>
    <d v="1899-12-30T20:00:00"/>
    <n v="16"/>
    <s v="août"/>
    <n v="20"/>
  </r>
  <r>
    <x v="1"/>
    <x v="185"/>
    <d v="1899-12-30T21:00:00"/>
    <n v="8"/>
    <s v="août"/>
    <n v="21"/>
  </r>
  <r>
    <x v="1"/>
    <x v="185"/>
    <d v="1899-12-30T22:00:00"/>
    <n v="4"/>
    <s v="août"/>
    <n v="22"/>
  </r>
  <r>
    <x v="1"/>
    <x v="185"/>
    <d v="1899-12-30T23:00:00"/>
    <n v="0"/>
    <s v="août"/>
    <n v="23"/>
  </r>
  <r>
    <x v="1"/>
    <x v="186"/>
    <d v="1899-12-30T00:00:00"/>
    <n v="0"/>
    <s v="août"/>
    <n v="24"/>
  </r>
  <r>
    <x v="1"/>
    <x v="186"/>
    <d v="1899-12-30T01:00:00"/>
    <n v="0"/>
    <s v="août"/>
    <n v="1"/>
  </r>
  <r>
    <x v="1"/>
    <x v="186"/>
    <d v="1899-12-30T02:00:00"/>
    <n v="0"/>
    <s v="août"/>
    <n v="2"/>
  </r>
  <r>
    <x v="1"/>
    <x v="186"/>
    <d v="1899-12-30T03:00:00"/>
    <n v="0"/>
    <s v="août"/>
    <n v="3"/>
  </r>
  <r>
    <x v="1"/>
    <x v="186"/>
    <d v="1899-12-30T04:00:00"/>
    <n v="0"/>
    <s v="août"/>
    <n v="4"/>
  </r>
  <r>
    <x v="1"/>
    <x v="186"/>
    <d v="1899-12-30T05:00:00"/>
    <n v="0"/>
    <s v="août"/>
    <e v="#N/A"/>
  </r>
  <r>
    <x v="1"/>
    <x v="186"/>
    <d v="1899-12-30T06:00:00"/>
    <n v="0"/>
    <s v="août"/>
    <n v="6"/>
  </r>
  <r>
    <x v="1"/>
    <x v="186"/>
    <d v="1899-12-30T07:00:00"/>
    <n v="4"/>
    <s v="août"/>
    <n v="7"/>
  </r>
  <r>
    <x v="1"/>
    <x v="186"/>
    <d v="1899-12-30T08:00:00"/>
    <n v="13"/>
    <s v="août"/>
    <n v="8"/>
  </r>
  <r>
    <x v="1"/>
    <x v="186"/>
    <d v="1899-12-30T09:00:00"/>
    <n v="28"/>
    <s v="août"/>
    <n v="9"/>
  </r>
  <r>
    <x v="1"/>
    <x v="186"/>
    <d v="1899-12-30T10:00:00"/>
    <n v="32"/>
    <s v="août"/>
    <n v="10"/>
  </r>
  <r>
    <x v="1"/>
    <x v="186"/>
    <d v="1899-12-30T11:00:00"/>
    <n v="51"/>
    <s v="août"/>
    <n v="11"/>
  </r>
  <r>
    <x v="1"/>
    <x v="186"/>
    <d v="1899-12-30T12:00:00"/>
    <n v="10"/>
    <s v="août"/>
    <n v="12"/>
  </r>
  <r>
    <x v="1"/>
    <x v="186"/>
    <d v="1899-12-30T13:00:00"/>
    <n v="24"/>
    <s v="août"/>
    <n v="13"/>
  </r>
  <r>
    <x v="1"/>
    <x v="186"/>
    <d v="1899-12-30T14:00:00"/>
    <n v="16"/>
    <s v="août"/>
    <n v="14"/>
  </r>
  <r>
    <x v="1"/>
    <x v="186"/>
    <d v="1899-12-30T15:00:00"/>
    <n v="33"/>
    <s v="août"/>
    <n v="15"/>
  </r>
  <r>
    <x v="1"/>
    <x v="186"/>
    <d v="1899-12-30T16:00:00"/>
    <n v="15"/>
    <s v="août"/>
    <n v="16"/>
  </r>
  <r>
    <x v="1"/>
    <x v="186"/>
    <d v="1899-12-30T17:00:00"/>
    <n v="34"/>
    <s v="août"/>
    <n v="17"/>
  </r>
  <r>
    <x v="1"/>
    <x v="186"/>
    <d v="1899-12-30T18:00:00"/>
    <n v="26"/>
    <s v="août"/>
    <n v="18"/>
  </r>
  <r>
    <x v="1"/>
    <x v="186"/>
    <d v="1899-12-30T19:00:00"/>
    <n v="10"/>
    <s v="août"/>
    <n v="19"/>
  </r>
  <r>
    <x v="1"/>
    <x v="186"/>
    <d v="1899-12-30T20:00:00"/>
    <n v="16"/>
    <s v="août"/>
    <n v="20"/>
  </r>
  <r>
    <x v="1"/>
    <x v="186"/>
    <d v="1899-12-30T21:00:00"/>
    <n v="8"/>
    <s v="août"/>
    <n v="21"/>
  </r>
  <r>
    <x v="1"/>
    <x v="186"/>
    <d v="1899-12-30T22:00:00"/>
    <n v="27"/>
    <s v="août"/>
    <n v="22"/>
  </r>
  <r>
    <x v="1"/>
    <x v="186"/>
    <d v="1899-12-30T23:00:00"/>
    <n v="0"/>
    <s v="août"/>
    <n v="23"/>
  </r>
  <r>
    <x v="1"/>
    <x v="187"/>
    <d v="1899-12-30T00:00:00"/>
    <n v="2"/>
    <s v="août"/>
    <n v="24"/>
  </r>
  <r>
    <x v="1"/>
    <x v="187"/>
    <d v="1899-12-30T01:00:00"/>
    <n v="0"/>
    <s v="août"/>
    <n v="1"/>
  </r>
  <r>
    <x v="1"/>
    <x v="187"/>
    <d v="1899-12-30T02:00:00"/>
    <n v="0"/>
    <s v="août"/>
    <n v="2"/>
  </r>
  <r>
    <x v="1"/>
    <x v="187"/>
    <d v="1899-12-30T03:00:00"/>
    <n v="2"/>
    <s v="août"/>
    <n v="3"/>
  </r>
  <r>
    <x v="1"/>
    <x v="187"/>
    <d v="1899-12-30T04:00:00"/>
    <n v="0"/>
    <s v="août"/>
    <n v="4"/>
  </r>
  <r>
    <x v="1"/>
    <x v="187"/>
    <d v="1899-12-30T05:00:00"/>
    <n v="0"/>
    <s v="août"/>
    <e v="#N/A"/>
  </r>
  <r>
    <x v="1"/>
    <x v="187"/>
    <d v="1899-12-30T06:00:00"/>
    <n v="18"/>
    <s v="août"/>
    <n v="6"/>
  </r>
  <r>
    <x v="1"/>
    <x v="187"/>
    <d v="1899-12-30T07:00:00"/>
    <n v="8"/>
    <s v="août"/>
    <n v="7"/>
  </r>
  <r>
    <x v="1"/>
    <x v="187"/>
    <d v="1899-12-30T08:00:00"/>
    <n v="18"/>
    <s v="août"/>
    <n v="8"/>
  </r>
  <r>
    <x v="1"/>
    <x v="187"/>
    <d v="1899-12-30T09:00:00"/>
    <n v="38"/>
    <s v="août"/>
    <n v="9"/>
  </r>
  <r>
    <x v="1"/>
    <x v="187"/>
    <d v="1899-12-30T10:00:00"/>
    <n v="32"/>
    <s v="août"/>
    <n v="10"/>
  </r>
  <r>
    <x v="1"/>
    <x v="187"/>
    <d v="1899-12-30T11:00:00"/>
    <n v="18"/>
    <s v="août"/>
    <n v="11"/>
  </r>
  <r>
    <x v="1"/>
    <x v="187"/>
    <d v="1899-12-30T12:00:00"/>
    <n v="36"/>
    <s v="août"/>
    <n v="12"/>
  </r>
  <r>
    <x v="1"/>
    <x v="187"/>
    <d v="1899-12-30T13:00:00"/>
    <n v="28"/>
    <s v="août"/>
    <n v="13"/>
  </r>
  <r>
    <x v="1"/>
    <x v="187"/>
    <d v="1899-12-30T14:00:00"/>
    <n v="36"/>
    <s v="août"/>
    <n v="14"/>
  </r>
  <r>
    <x v="1"/>
    <x v="187"/>
    <d v="1899-12-30T15:00:00"/>
    <n v="24"/>
    <s v="août"/>
    <n v="15"/>
  </r>
  <r>
    <x v="1"/>
    <x v="187"/>
    <d v="1899-12-30T16:00:00"/>
    <n v="36"/>
    <s v="août"/>
    <n v="16"/>
  </r>
  <r>
    <x v="1"/>
    <x v="187"/>
    <d v="1899-12-30T17:00:00"/>
    <n v="6"/>
    <s v="août"/>
    <n v="17"/>
  </r>
  <r>
    <x v="1"/>
    <x v="187"/>
    <d v="1899-12-30T18:00:00"/>
    <n v="22"/>
    <s v="août"/>
    <n v="18"/>
  </r>
  <r>
    <x v="1"/>
    <x v="187"/>
    <d v="1899-12-30T19:00:00"/>
    <n v="8"/>
    <s v="août"/>
    <n v="19"/>
  </r>
  <r>
    <x v="1"/>
    <x v="187"/>
    <d v="1899-12-30T20:00:00"/>
    <n v="20"/>
    <s v="août"/>
    <n v="20"/>
  </r>
  <r>
    <x v="1"/>
    <x v="187"/>
    <d v="1899-12-30T21:00:00"/>
    <n v="18"/>
    <s v="août"/>
    <n v="21"/>
  </r>
  <r>
    <x v="1"/>
    <x v="187"/>
    <d v="1899-12-30T22:00:00"/>
    <n v="2"/>
    <s v="août"/>
    <n v="22"/>
  </r>
  <r>
    <x v="1"/>
    <x v="187"/>
    <d v="1899-12-30T23:00:00"/>
    <n v="2"/>
    <s v="août"/>
    <n v="23"/>
  </r>
  <r>
    <x v="1"/>
    <x v="188"/>
    <d v="1899-12-30T00:00:00"/>
    <n v="13"/>
    <s v="août"/>
    <n v="24"/>
  </r>
  <r>
    <x v="1"/>
    <x v="188"/>
    <d v="1899-12-30T01:00:00"/>
    <n v="0"/>
    <s v="août"/>
    <n v="1"/>
  </r>
  <r>
    <x v="1"/>
    <x v="188"/>
    <d v="1899-12-30T02:00:00"/>
    <n v="0"/>
    <s v="août"/>
    <n v="2"/>
  </r>
  <r>
    <x v="1"/>
    <x v="188"/>
    <d v="1899-12-30T03:00:00"/>
    <n v="0"/>
    <s v="août"/>
    <n v="3"/>
  </r>
  <r>
    <x v="1"/>
    <x v="188"/>
    <d v="1899-12-30T04:00:00"/>
    <n v="5"/>
    <s v="août"/>
    <n v="4"/>
  </r>
  <r>
    <x v="1"/>
    <x v="188"/>
    <d v="1899-12-30T05:00:00"/>
    <n v="0"/>
    <s v="août"/>
    <e v="#N/A"/>
  </r>
  <r>
    <x v="1"/>
    <x v="188"/>
    <d v="1899-12-30T06:00:00"/>
    <n v="0"/>
    <s v="août"/>
    <n v="6"/>
  </r>
  <r>
    <x v="1"/>
    <x v="188"/>
    <d v="1899-12-30T07:00:00"/>
    <n v="10"/>
    <s v="août"/>
    <n v="7"/>
  </r>
  <r>
    <x v="1"/>
    <x v="188"/>
    <d v="1899-12-30T08:00:00"/>
    <n v="10"/>
    <s v="août"/>
    <n v="8"/>
  </r>
  <r>
    <x v="1"/>
    <x v="188"/>
    <d v="1899-12-30T09:00:00"/>
    <n v="10"/>
    <s v="août"/>
    <n v="9"/>
  </r>
  <r>
    <x v="1"/>
    <x v="188"/>
    <d v="1899-12-30T10:00:00"/>
    <n v="19"/>
    <s v="août"/>
    <n v="10"/>
  </r>
  <r>
    <x v="1"/>
    <x v="188"/>
    <d v="1899-12-30T11:00:00"/>
    <n v="18"/>
    <s v="août"/>
    <n v="11"/>
  </r>
  <r>
    <x v="1"/>
    <x v="188"/>
    <d v="1899-12-30T12:00:00"/>
    <n v="10"/>
    <s v="août"/>
    <n v="12"/>
  </r>
  <r>
    <x v="1"/>
    <x v="188"/>
    <d v="1899-12-30T13:00:00"/>
    <n v="14"/>
    <s v="août"/>
    <n v="13"/>
  </r>
  <r>
    <x v="1"/>
    <x v="188"/>
    <d v="1899-12-30T14:00:00"/>
    <n v="19"/>
    <s v="août"/>
    <n v="14"/>
  </r>
  <r>
    <x v="1"/>
    <x v="188"/>
    <d v="1899-12-30T15:00:00"/>
    <n v="9"/>
    <s v="août"/>
    <n v="15"/>
  </r>
  <r>
    <x v="1"/>
    <x v="188"/>
    <d v="1899-12-30T16:00:00"/>
    <n v="28"/>
    <s v="août"/>
    <n v="16"/>
  </r>
  <r>
    <x v="1"/>
    <x v="188"/>
    <d v="1899-12-30T17:00:00"/>
    <n v="26"/>
    <s v="août"/>
    <n v="17"/>
  </r>
  <r>
    <x v="1"/>
    <x v="188"/>
    <d v="1899-12-30T18:00:00"/>
    <n v="0"/>
    <s v="août"/>
    <n v="18"/>
  </r>
  <r>
    <x v="1"/>
    <x v="188"/>
    <d v="1899-12-30T19:00:00"/>
    <n v="19"/>
    <s v="août"/>
    <n v="19"/>
  </r>
  <r>
    <x v="1"/>
    <x v="188"/>
    <d v="1899-12-30T20:00:00"/>
    <n v="14"/>
    <s v="août"/>
    <n v="20"/>
  </r>
  <r>
    <x v="1"/>
    <x v="188"/>
    <d v="1899-12-30T21:00:00"/>
    <n v="30"/>
    <s v="août"/>
    <n v="21"/>
  </r>
  <r>
    <x v="1"/>
    <x v="188"/>
    <d v="1899-12-30T22:00:00"/>
    <n v="12"/>
    <s v="août"/>
    <n v="22"/>
  </r>
  <r>
    <x v="1"/>
    <x v="188"/>
    <d v="1899-12-30T23:00:00"/>
    <n v="13"/>
    <s v="août"/>
    <n v="23"/>
  </r>
  <r>
    <x v="1"/>
    <x v="189"/>
    <d v="1899-12-30T00:00:00"/>
    <n v="18"/>
    <s v="août"/>
    <n v="24"/>
  </r>
  <r>
    <x v="1"/>
    <x v="189"/>
    <d v="1899-12-30T01:00:00"/>
    <n v="9"/>
    <s v="août"/>
    <n v="1"/>
  </r>
  <r>
    <x v="1"/>
    <x v="189"/>
    <d v="1899-12-30T02:00:00"/>
    <n v="6"/>
    <s v="août"/>
    <n v="2"/>
  </r>
  <r>
    <x v="1"/>
    <x v="189"/>
    <d v="1899-12-30T03:00:00"/>
    <n v="0"/>
    <s v="août"/>
    <n v="3"/>
  </r>
  <r>
    <x v="1"/>
    <x v="189"/>
    <d v="1899-12-30T04:00:00"/>
    <n v="0"/>
    <s v="août"/>
    <n v="4"/>
  </r>
  <r>
    <x v="1"/>
    <x v="189"/>
    <d v="1899-12-30T05:00:00"/>
    <n v="0"/>
    <s v="août"/>
    <e v="#N/A"/>
  </r>
  <r>
    <x v="1"/>
    <x v="189"/>
    <d v="1899-12-30T06:00:00"/>
    <n v="0"/>
    <s v="août"/>
    <n v="6"/>
  </r>
  <r>
    <x v="1"/>
    <x v="189"/>
    <d v="1899-12-30T07:00:00"/>
    <n v="0"/>
    <s v="août"/>
    <n v="7"/>
  </r>
  <r>
    <x v="1"/>
    <x v="189"/>
    <d v="1899-12-30T08:00:00"/>
    <n v="4"/>
    <s v="août"/>
    <n v="8"/>
  </r>
  <r>
    <x v="1"/>
    <x v="189"/>
    <d v="1899-12-30T09:00:00"/>
    <n v="6"/>
    <s v="août"/>
    <n v="9"/>
  </r>
  <r>
    <x v="1"/>
    <x v="189"/>
    <d v="1899-12-30T10:00:00"/>
    <n v="6"/>
    <s v="août"/>
    <n v="10"/>
  </r>
  <r>
    <x v="1"/>
    <x v="189"/>
    <d v="1899-12-30T11:00:00"/>
    <n v="13"/>
    <s v="août"/>
    <n v="11"/>
  </r>
  <r>
    <x v="1"/>
    <x v="189"/>
    <d v="1899-12-30T12:00:00"/>
    <n v="26"/>
    <s v="août"/>
    <n v="12"/>
  </r>
  <r>
    <x v="1"/>
    <x v="189"/>
    <d v="1899-12-30T13:00:00"/>
    <n v="23"/>
    <s v="août"/>
    <n v="13"/>
  </r>
  <r>
    <x v="1"/>
    <x v="189"/>
    <d v="1899-12-30T14:00:00"/>
    <n v="24"/>
    <s v="août"/>
    <n v="14"/>
  </r>
  <r>
    <x v="1"/>
    <x v="189"/>
    <d v="1899-12-30T15:00:00"/>
    <n v="16"/>
    <s v="août"/>
    <n v="15"/>
  </r>
  <r>
    <x v="1"/>
    <x v="189"/>
    <d v="1899-12-30T16:00:00"/>
    <n v="17"/>
    <s v="août"/>
    <n v="16"/>
  </r>
  <r>
    <x v="1"/>
    <x v="189"/>
    <d v="1899-12-30T17:00:00"/>
    <n v="11"/>
    <s v="août"/>
    <n v="17"/>
  </r>
  <r>
    <x v="1"/>
    <x v="189"/>
    <d v="1899-12-30T18:00:00"/>
    <n v="8"/>
    <s v="août"/>
    <n v="18"/>
  </r>
  <r>
    <x v="1"/>
    <x v="189"/>
    <d v="1899-12-30T19:00:00"/>
    <n v="8"/>
    <s v="août"/>
    <n v="19"/>
  </r>
  <r>
    <x v="1"/>
    <x v="189"/>
    <d v="1899-12-30T20:00:00"/>
    <n v="0"/>
    <s v="août"/>
    <n v="20"/>
  </r>
  <r>
    <x v="1"/>
    <x v="189"/>
    <d v="1899-12-30T21:00:00"/>
    <n v="6"/>
    <s v="août"/>
    <n v="21"/>
  </r>
  <r>
    <x v="1"/>
    <x v="189"/>
    <d v="1899-12-30T22:00:00"/>
    <n v="0"/>
    <s v="août"/>
    <n v="22"/>
  </r>
  <r>
    <x v="1"/>
    <x v="189"/>
    <d v="1899-12-30T23:00:00"/>
    <n v="0"/>
    <s v="août"/>
    <n v="23"/>
  </r>
  <r>
    <x v="1"/>
    <x v="190"/>
    <d v="1899-12-30T00:00:00"/>
    <n v="2"/>
    <s v="août"/>
    <n v="24"/>
  </r>
  <r>
    <x v="1"/>
    <x v="190"/>
    <d v="1899-12-30T01:00:00"/>
    <n v="0"/>
    <s v="août"/>
    <n v="1"/>
  </r>
  <r>
    <x v="1"/>
    <x v="190"/>
    <d v="1899-12-30T02:00:00"/>
    <n v="2"/>
    <s v="août"/>
    <n v="2"/>
  </r>
  <r>
    <x v="1"/>
    <x v="190"/>
    <d v="1899-12-30T03:00:00"/>
    <n v="0"/>
    <s v="août"/>
    <n v="3"/>
  </r>
  <r>
    <x v="1"/>
    <x v="190"/>
    <d v="1899-12-30T04:00:00"/>
    <n v="0"/>
    <s v="août"/>
    <n v="4"/>
  </r>
  <r>
    <x v="1"/>
    <x v="190"/>
    <d v="1899-12-30T05:00:00"/>
    <n v="0"/>
    <s v="août"/>
    <e v="#N/A"/>
  </r>
  <r>
    <x v="1"/>
    <x v="190"/>
    <d v="1899-12-30T06:00:00"/>
    <n v="0"/>
    <s v="août"/>
    <n v="6"/>
  </r>
  <r>
    <x v="1"/>
    <x v="190"/>
    <d v="1899-12-30T07:00:00"/>
    <n v="4"/>
    <s v="août"/>
    <n v="7"/>
  </r>
  <r>
    <x v="1"/>
    <x v="190"/>
    <d v="1899-12-30T08:00:00"/>
    <n v="15"/>
    <s v="août"/>
    <n v="8"/>
  </r>
  <r>
    <x v="1"/>
    <x v="190"/>
    <d v="1899-12-30T09:00:00"/>
    <n v="48"/>
    <s v="août"/>
    <n v="9"/>
  </r>
  <r>
    <x v="1"/>
    <x v="190"/>
    <d v="1899-12-30T10:00:00"/>
    <n v="41"/>
    <s v="août"/>
    <n v="10"/>
  </r>
  <r>
    <x v="1"/>
    <x v="190"/>
    <d v="1899-12-30T11:00:00"/>
    <n v="58"/>
    <s v="août"/>
    <n v="11"/>
  </r>
  <r>
    <x v="1"/>
    <x v="190"/>
    <d v="1899-12-30T12:00:00"/>
    <n v="35"/>
    <s v="août"/>
    <n v="12"/>
  </r>
  <r>
    <x v="1"/>
    <x v="190"/>
    <d v="1899-12-30T13:00:00"/>
    <n v="19"/>
    <s v="août"/>
    <n v="13"/>
  </r>
  <r>
    <x v="1"/>
    <x v="190"/>
    <d v="1899-12-30T14:00:00"/>
    <n v="51"/>
    <s v="août"/>
    <n v="14"/>
  </r>
  <r>
    <x v="1"/>
    <x v="190"/>
    <d v="1899-12-30T15:00:00"/>
    <n v="21"/>
    <s v="août"/>
    <n v="15"/>
  </r>
  <r>
    <x v="1"/>
    <x v="190"/>
    <d v="1899-12-30T16:00:00"/>
    <n v="35"/>
    <s v="août"/>
    <n v="16"/>
  </r>
  <r>
    <x v="1"/>
    <x v="190"/>
    <d v="1899-12-30T17:00:00"/>
    <n v="39"/>
    <s v="août"/>
    <n v="17"/>
  </r>
  <r>
    <x v="1"/>
    <x v="190"/>
    <d v="1899-12-30T18:00:00"/>
    <n v="29"/>
    <s v="août"/>
    <n v="18"/>
  </r>
  <r>
    <x v="1"/>
    <x v="190"/>
    <d v="1899-12-30T19:00:00"/>
    <n v="14"/>
    <s v="août"/>
    <n v="19"/>
  </r>
  <r>
    <x v="1"/>
    <x v="190"/>
    <d v="1899-12-30T20:00:00"/>
    <n v="4"/>
    <s v="août"/>
    <n v="20"/>
  </r>
  <r>
    <x v="1"/>
    <x v="190"/>
    <d v="1899-12-30T21:00:00"/>
    <n v="2"/>
    <s v="août"/>
    <n v="21"/>
  </r>
  <r>
    <x v="1"/>
    <x v="190"/>
    <d v="1899-12-30T22:00:00"/>
    <n v="0"/>
    <s v="août"/>
    <n v="22"/>
  </r>
  <r>
    <x v="1"/>
    <x v="190"/>
    <d v="1899-12-30T23:00:00"/>
    <n v="0"/>
    <s v="août"/>
    <n v="23"/>
  </r>
  <r>
    <x v="1"/>
    <x v="191"/>
    <d v="1899-12-30T00:00:00"/>
    <n v="6"/>
    <s v="août"/>
    <n v="24"/>
  </r>
  <r>
    <x v="1"/>
    <x v="191"/>
    <d v="1899-12-30T01:00:00"/>
    <n v="0"/>
    <s v="août"/>
    <n v="1"/>
  </r>
  <r>
    <x v="1"/>
    <x v="191"/>
    <d v="1899-12-30T02:00:00"/>
    <n v="0"/>
    <s v="août"/>
    <n v="2"/>
  </r>
  <r>
    <x v="1"/>
    <x v="191"/>
    <d v="1899-12-30T03:00:00"/>
    <n v="0"/>
    <s v="août"/>
    <n v="3"/>
  </r>
  <r>
    <x v="1"/>
    <x v="191"/>
    <d v="1899-12-30T04:00:00"/>
    <n v="0"/>
    <s v="août"/>
    <n v="4"/>
  </r>
  <r>
    <x v="1"/>
    <x v="191"/>
    <d v="1899-12-30T05:00:00"/>
    <n v="7"/>
    <s v="août"/>
    <e v="#N/A"/>
  </r>
  <r>
    <x v="1"/>
    <x v="191"/>
    <d v="1899-12-30T06:00:00"/>
    <n v="4"/>
    <s v="août"/>
    <n v="6"/>
  </r>
  <r>
    <x v="1"/>
    <x v="191"/>
    <d v="1899-12-30T07:00:00"/>
    <n v="8"/>
    <s v="août"/>
    <n v="7"/>
  </r>
  <r>
    <x v="1"/>
    <x v="191"/>
    <d v="1899-12-30T08:00:00"/>
    <n v="16"/>
    <s v="août"/>
    <n v="8"/>
  </r>
  <r>
    <x v="1"/>
    <x v="191"/>
    <d v="1899-12-30T09:00:00"/>
    <n v="32"/>
    <s v="août"/>
    <n v="9"/>
  </r>
  <r>
    <x v="1"/>
    <x v="191"/>
    <d v="1899-12-30T10:00:00"/>
    <n v="28"/>
    <s v="août"/>
    <n v="10"/>
  </r>
  <r>
    <x v="1"/>
    <x v="191"/>
    <d v="1899-12-30T11:00:00"/>
    <n v="23"/>
    <s v="août"/>
    <n v="11"/>
  </r>
  <r>
    <x v="1"/>
    <x v="191"/>
    <d v="1899-12-30T12:00:00"/>
    <n v="19"/>
    <s v="août"/>
    <n v="12"/>
  </r>
  <r>
    <x v="1"/>
    <x v="191"/>
    <d v="1899-12-30T13:00:00"/>
    <n v="34"/>
    <s v="août"/>
    <n v="13"/>
  </r>
  <r>
    <x v="1"/>
    <x v="191"/>
    <d v="1899-12-30T14:00:00"/>
    <n v="39"/>
    <s v="août"/>
    <n v="14"/>
  </r>
  <r>
    <x v="1"/>
    <x v="191"/>
    <d v="1899-12-30T15:00:00"/>
    <n v="30"/>
    <s v="août"/>
    <n v="15"/>
  </r>
  <r>
    <x v="1"/>
    <x v="191"/>
    <d v="1899-12-30T16:00:00"/>
    <n v="18"/>
    <s v="août"/>
    <n v="16"/>
  </r>
  <r>
    <x v="1"/>
    <x v="191"/>
    <d v="1899-12-30T17:00:00"/>
    <n v="21"/>
    <s v="août"/>
    <n v="17"/>
  </r>
  <r>
    <x v="1"/>
    <x v="191"/>
    <d v="1899-12-30T18:00:00"/>
    <n v="21"/>
    <s v="août"/>
    <n v="18"/>
  </r>
  <r>
    <x v="1"/>
    <x v="191"/>
    <d v="1899-12-30T19:00:00"/>
    <n v="17"/>
    <s v="août"/>
    <n v="19"/>
  </r>
  <r>
    <x v="1"/>
    <x v="191"/>
    <d v="1899-12-30T20:00:00"/>
    <n v="13"/>
    <s v="août"/>
    <n v="20"/>
  </r>
  <r>
    <x v="1"/>
    <x v="191"/>
    <d v="1899-12-30T21:00:00"/>
    <n v="11"/>
    <s v="août"/>
    <n v="21"/>
  </r>
  <r>
    <x v="1"/>
    <x v="191"/>
    <d v="1899-12-30T22:00:00"/>
    <n v="13"/>
    <s v="août"/>
    <n v="22"/>
  </r>
  <r>
    <x v="1"/>
    <x v="191"/>
    <d v="1899-12-30T23:00:00"/>
    <n v="9"/>
    <s v="août"/>
    <n v="23"/>
  </r>
  <r>
    <x v="1"/>
    <x v="192"/>
    <d v="1899-12-30T00:00:00"/>
    <n v="16"/>
    <s v="août"/>
    <n v="24"/>
  </r>
  <r>
    <x v="1"/>
    <x v="192"/>
    <d v="1899-12-30T01:00:00"/>
    <n v="3"/>
    <s v="août"/>
    <n v="1"/>
  </r>
  <r>
    <x v="1"/>
    <x v="192"/>
    <d v="1899-12-30T02:00:00"/>
    <n v="0"/>
    <s v="août"/>
    <n v="2"/>
  </r>
  <r>
    <x v="1"/>
    <x v="192"/>
    <d v="1899-12-30T03:00:00"/>
    <n v="0"/>
    <s v="août"/>
    <n v="3"/>
  </r>
  <r>
    <x v="1"/>
    <x v="192"/>
    <d v="1899-12-30T04:00:00"/>
    <n v="0"/>
    <s v="août"/>
    <n v="4"/>
  </r>
  <r>
    <x v="1"/>
    <x v="192"/>
    <d v="1899-12-30T05:00:00"/>
    <n v="0"/>
    <s v="août"/>
    <e v="#N/A"/>
  </r>
  <r>
    <x v="1"/>
    <x v="192"/>
    <d v="1899-12-30T06:00:00"/>
    <n v="9"/>
    <s v="août"/>
    <n v="6"/>
  </r>
  <r>
    <x v="1"/>
    <x v="192"/>
    <d v="1899-12-30T07:00:00"/>
    <n v="10"/>
    <s v="août"/>
    <n v="7"/>
  </r>
  <r>
    <x v="1"/>
    <x v="192"/>
    <d v="1899-12-30T08:00:00"/>
    <n v="17"/>
    <s v="août"/>
    <n v="8"/>
  </r>
  <r>
    <x v="1"/>
    <x v="192"/>
    <d v="1899-12-30T09:00:00"/>
    <n v="28"/>
    <s v="août"/>
    <n v="9"/>
  </r>
  <r>
    <x v="1"/>
    <x v="192"/>
    <d v="1899-12-30T10:00:00"/>
    <n v="50"/>
    <s v="août"/>
    <n v="10"/>
  </r>
  <r>
    <x v="1"/>
    <x v="192"/>
    <d v="1899-12-30T11:00:00"/>
    <n v="0"/>
    <s v="août"/>
    <n v="11"/>
  </r>
  <r>
    <x v="1"/>
    <x v="192"/>
    <d v="1899-12-30T12:00:00"/>
    <n v="14"/>
    <s v="août"/>
    <n v="12"/>
  </r>
  <r>
    <x v="1"/>
    <x v="192"/>
    <d v="1899-12-30T13:00:00"/>
    <n v="26"/>
    <s v="août"/>
    <n v="13"/>
  </r>
  <r>
    <x v="1"/>
    <x v="192"/>
    <d v="1899-12-30T14:00:00"/>
    <n v="37"/>
    <s v="août"/>
    <n v="14"/>
  </r>
  <r>
    <x v="1"/>
    <x v="192"/>
    <d v="1899-12-30T15:00:00"/>
    <n v="24"/>
    <s v="août"/>
    <n v="15"/>
  </r>
  <r>
    <x v="1"/>
    <x v="192"/>
    <d v="1899-12-30T16:00:00"/>
    <n v="26"/>
    <s v="août"/>
    <n v="16"/>
  </r>
  <r>
    <x v="1"/>
    <x v="192"/>
    <d v="1899-12-30T17:00:00"/>
    <n v="16"/>
    <s v="août"/>
    <n v="17"/>
  </r>
  <r>
    <x v="1"/>
    <x v="192"/>
    <d v="1899-12-30T18:00:00"/>
    <n v="22"/>
    <s v="août"/>
    <n v="18"/>
  </r>
  <r>
    <x v="1"/>
    <x v="192"/>
    <d v="1899-12-30T19:00:00"/>
    <n v="16"/>
    <s v="août"/>
    <n v="19"/>
  </r>
  <r>
    <x v="1"/>
    <x v="192"/>
    <d v="1899-12-30T20:00:00"/>
    <n v="4"/>
    <s v="août"/>
    <n v="20"/>
  </r>
  <r>
    <x v="1"/>
    <x v="192"/>
    <d v="1899-12-30T21:00:00"/>
    <n v="8"/>
    <s v="août"/>
    <n v="21"/>
  </r>
  <r>
    <x v="1"/>
    <x v="192"/>
    <d v="1899-12-30T22:00:00"/>
    <n v="14"/>
    <s v="août"/>
    <n v="22"/>
  </r>
  <r>
    <x v="1"/>
    <x v="192"/>
    <d v="1899-12-30T23:00:00"/>
    <n v="13"/>
    <s v="août"/>
    <n v="23"/>
  </r>
  <r>
    <x v="1"/>
    <x v="193"/>
    <d v="1899-12-30T00:00:00"/>
    <n v="7"/>
    <s v="août"/>
    <n v="24"/>
  </r>
  <r>
    <x v="1"/>
    <x v="193"/>
    <d v="1899-12-30T01:00:00"/>
    <n v="0"/>
    <s v="août"/>
    <n v="1"/>
  </r>
  <r>
    <x v="1"/>
    <x v="193"/>
    <d v="1899-12-30T02:00:00"/>
    <n v="0"/>
    <s v="août"/>
    <n v="2"/>
  </r>
  <r>
    <x v="1"/>
    <x v="193"/>
    <d v="1899-12-30T03:00:00"/>
    <n v="0"/>
    <s v="août"/>
    <n v="3"/>
  </r>
  <r>
    <x v="1"/>
    <x v="193"/>
    <d v="1899-12-30T04:00:00"/>
    <n v="0"/>
    <s v="août"/>
    <n v="4"/>
  </r>
  <r>
    <x v="1"/>
    <x v="193"/>
    <d v="1899-12-30T05:00:00"/>
    <n v="0"/>
    <s v="août"/>
    <e v="#N/A"/>
  </r>
  <r>
    <x v="1"/>
    <x v="193"/>
    <d v="1899-12-30T06:00:00"/>
    <n v="0"/>
    <s v="août"/>
    <n v="6"/>
  </r>
  <r>
    <x v="1"/>
    <x v="193"/>
    <d v="1899-12-30T07:00:00"/>
    <n v="14"/>
    <s v="août"/>
    <n v="7"/>
  </r>
  <r>
    <x v="1"/>
    <x v="193"/>
    <d v="1899-12-30T08:00:00"/>
    <n v="17"/>
    <s v="août"/>
    <n v="8"/>
  </r>
  <r>
    <x v="1"/>
    <x v="193"/>
    <d v="1899-12-30T09:00:00"/>
    <n v="37"/>
    <s v="août"/>
    <n v="9"/>
  </r>
  <r>
    <x v="1"/>
    <x v="193"/>
    <d v="1899-12-30T10:00:00"/>
    <n v="39"/>
    <s v="août"/>
    <n v="10"/>
  </r>
  <r>
    <x v="1"/>
    <x v="193"/>
    <d v="1899-12-30T11:00:00"/>
    <n v="42"/>
    <s v="août"/>
    <n v="11"/>
  </r>
  <r>
    <x v="1"/>
    <x v="193"/>
    <d v="1899-12-30T12:00:00"/>
    <n v="21"/>
    <s v="août"/>
    <n v="12"/>
  </r>
  <r>
    <x v="1"/>
    <x v="193"/>
    <d v="1899-12-30T13:00:00"/>
    <n v="55"/>
    <s v="août"/>
    <n v="13"/>
  </r>
  <r>
    <x v="1"/>
    <x v="193"/>
    <d v="1899-12-30T14:00:00"/>
    <n v="22"/>
    <s v="août"/>
    <n v="14"/>
  </r>
  <r>
    <x v="1"/>
    <x v="193"/>
    <d v="1899-12-30T15:00:00"/>
    <n v="21"/>
    <s v="août"/>
    <n v="15"/>
  </r>
  <r>
    <x v="1"/>
    <x v="193"/>
    <d v="1899-12-30T16:00:00"/>
    <n v="34"/>
    <s v="août"/>
    <n v="16"/>
  </r>
  <r>
    <x v="1"/>
    <x v="193"/>
    <d v="1899-12-30T17:00:00"/>
    <n v="31"/>
    <s v="août"/>
    <n v="17"/>
  </r>
  <r>
    <x v="1"/>
    <x v="193"/>
    <d v="1899-12-30T18:00:00"/>
    <n v="4"/>
    <s v="août"/>
    <n v="18"/>
  </r>
  <r>
    <x v="1"/>
    <x v="193"/>
    <d v="1899-12-30T19:00:00"/>
    <n v="2"/>
    <s v="août"/>
    <n v="19"/>
  </r>
  <r>
    <x v="1"/>
    <x v="193"/>
    <d v="1899-12-30T20:00:00"/>
    <n v="2"/>
    <s v="août"/>
    <n v="20"/>
  </r>
  <r>
    <x v="1"/>
    <x v="193"/>
    <d v="1899-12-30T21:00:00"/>
    <n v="2"/>
    <s v="août"/>
    <n v="21"/>
  </r>
  <r>
    <x v="1"/>
    <x v="193"/>
    <d v="1899-12-30T22:00:00"/>
    <n v="0"/>
    <s v="août"/>
    <n v="22"/>
  </r>
  <r>
    <x v="1"/>
    <x v="193"/>
    <d v="1899-12-30T23:00:00"/>
    <n v="2"/>
    <s v="août"/>
    <n v="23"/>
  </r>
  <r>
    <x v="1"/>
    <x v="194"/>
    <d v="1899-12-30T00:00:00"/>
    <n v="6"/>
    <s v="août"/>
    <n v="24"/>
  </r>
  <r>
    <x v="1"/>
    <x v="194"/>
    <d v="1899-12-30T01:00:00"/>
    <n v="0"/>
    <s v="août"/>
    <n v="1"/>
  </r>
  <r>
    <x v="1"/>
    <x v="194"/>
    <d v="1899-12-30T02:00:00"/>
    <n v="0"/>
    <s v="août"/>
    <n v="2"/>
  </r>
  <r>
    <x v="1"/>
    <x v="194"/>
    <d v="1899-12-30T03:00:00"/>
    <n v="0"/>
    <s v="août"/>
    <n v="3"/>
  </r>
  <r>
    <x v="1"/>
    <x v="194"/>
    <d v="1899-12-30T04:00:00"/>
    <n v="0"/>
    <s v="août"/>
    <n v="4"/>
  </r>
  <r>
    <x v="1"/>
    <x v="194"/>
    <d v="1899-12-30T05:00:00"/>
    <n v="0"/>
    <s v="août"/>
    <e v="#N/A"/>
  </r>
  <r>
    <x v="1"/>
    <x v="194"/>
    <d v="1899-12-30T06:00:00"/>
    <n v="0"/>
    <s v="août"/>
    <n v="6"/>
  </r>
  <r>
    <x v="1"/>
    <x v="194"/>
    <d v="1899-12-30T07:00:00"/>
    <n v="0"/>
    <s v="août"/>
    <n v="7"/>
  </r>
  <r>
    <x v="1"/>
    <x v="194"/>
    <d v="1899-12-30T08:00:00"/>
    <n v="12"/>
    <s v="août"/>
    <n v="8"/>
  </r>
  <r>
    <x v="1"/>
    <x v="194"/>
    <d v="1899-12-30T09:00:00"/>
    <n v="27"/>
    <s v="août"/>
    <n v="9"/>
  </r>
  <r>
    <x v="1"/>
    <x v="194"/>
    <d v="1899-12-30T10:00:00"/>
    <n v="49"/>
    <s v="août"/>
    <n v="10"/>
  </r>
  <r>
    <x v="1"/>
    <x v="194"/>
    <d v="1899-12-30T11:00:00"/>
    <n v="31"/>
    <s v="août"/>
    <n v="11"/>
  </r>
  <r>
    <x v="1"/>
    <x v="194"/>
    <d v="1899-12-30T12:00:00"/>
    <n v="19"/>
    <s v="août"/>
    <n v="12"/>
  </r>
  <r>
    <x v="1"/>
    <x v="194"/>
    <d v="1899-12-30T13:00:00"/>
    <n v="38"/>
    <s v="août"/>
    <n v="13"/>
  </r>
  <r>
    <x v="1"/>
    <x v="194"/>
    <d v="1899-12-30T14:00:00"/>
    <n v="6"/>
    <s v="août"/>
    <n v="14"/>
  </r>
  <r>
    <x v="1"/>
    <x v="194"/>
    <d v="1899-12-30T15:00:00"/>
    <n v="32"/>
    <s v="août"/>
    <n v="15"/>
  </r>
  <r>
    <x v="1"/>
    <x v="194"/>
    <d v="1899-12-30T16:00:00"/>
    <n v="44"/>
    <s v="août"/>
    <n v="16"/>
  </r>
  <r>
    <x v="1"/>
    <x v="194"/>
    <d v="1899-12-30T17:00:00"/>
    <n v="19"/>
    <s v="août"/>
    <n v="17"/>
  </r>
  <r>
    <x v="1"/>
    <x v="194"/>
    <d v="1899-12-30T18:00:00"/>
    <n v="64"/>
    <s v="août"/>
    <n v="18"/>
  </r>
  <r>
    <x v="1"/>
    <x v="194"/>
    <d v="1899-12-30T19:00:00"/>
    <n v="12"/>
    <s v="août"/>
    <n v="19"/>
  </r>
  <r>
    <x v="1"/>
    <x v="194"/>
    <d v="1899-12-30T20:00:00"/>
    <n v="12"/>
    <s v="août"/>
    <n v="20"/>
  </r>
  <r>
    <x v="1"/>
    <x v="194"/>
    <d v="1899-12-30T21:00:00"/>
    <n v="13"/>
    <s v="août"/>
    <n v="21"/>
  </r>
  <r>
    <x v="1"/>
    <x v="194"/>
    <d v="1899-12-30T22:00:00"/>
    <n v="0"/>
    <s v="août"/>
    <n v="22"/>
  </r>
  <r>
    <x v="1"/>
    <x v="194"/>
    <d v="1899-12-30T23:00:00"/>
    <n v="12"/>
    <s v="août"/>
    <n v="23"/>
  </r>
  <r>
    <x v="1"/>
    <x v="195"/>
    <d v="1899-12-30T00:00:00"/>
    <n v="0"/>
    <s v="août"/>
    <n v="24"/>
  </r>
  <r>
    <x v="1"/>
    <x v="195"/>
    <d v="1899-12-30T01:00:00"/>
    <n v="16"/>
    <s v="août"/>
    <n v="1"/>
  </r>
  <r>
    <x v="1"/>
    <x v="195"/>
    <d v="1899-12-30T02:00:00"/>
    <n v="3"/>
    <s v="août"/>
    <n v="2"/>
  </r>
  <r>
    <x v="1"/>
    <x v="195"/>
    <d v="1899-12-30T03:00:00"/>
    <n v="0"/>
    <s v="août"/>
    <n v="3"/>
  </r>
  <r>
    <x v="1"/>
    <x v="195"/>
    <d v="1899-12-30T04:00:00"/>
    <n v="0"/>
    <s v="août"/>
    <n v="4"/>
  </r>
  <r>
    <x v="1"/>
    <x v="195"/>
    <d v="1899-12-30T05:00:00"/>
    <n v="0"/>
    <s v="août"/>
    <e v="#N/A"/>
  </r>
  <r>
    <x v="1"/>
    <x v="195"/>
    <d v="1899-12-30T06:00:00"/>
    <n v="0"/>
    <s v="août"/>
    <n v="6"/>
  </r>
  <r>
    <x v="1"/>
    <x v="195"/>
    <d v="1899-12-30T07:00:00"/>
    <n v="0"/>
    <s v="août"/>
    <n v="7"/>
  </r>
  <r>
    <x v="1"/>
    <x v="195"/>
    <d v="1899-12-30T08:00:00"/>
    <n v="18"/>
    <s v="août"/>
    <n v="8"/>
  </r>
  <r>
    <x v="1"/>
    <x v="195"/>
    <d v="1899-12-30T09:00:00"/>
    <n v="26"/>
    <s v="août"/>
    <n v="9"/>
  </r>
  <r>
    <x v="1"/>
    <x v="195"/>
    <d v="1899-12-30T10:00:00"/>
    <n v="25"/>
    <s v="août"/>
    <n v="10"/>
  </r>
  <r>
    <x v="1"/>
    <x v="195"/>
    <d v="1899-12-30T11:00:00"/>
    <n v="25"/>
    <s v="août"/>
    <n v="11"/>
  </r>
  <r>
    <x v="1"/>
    <x v="195"/>
    <d v="1899-12-30T12:00:00"/>
    <n v="15"/>
    <s v="août"/>
    <n v="12"/>
  </r>
  <r>
    <x v="1"/>
    <x v="195"/>
    <d v="1899-12-30T13:00:00"/>
    <n v="10"/>
    <s v="août"/>
    <n v="13"/>
  </r>
  <r>
    <x v="1"/>
    <x v="195"/>
    <d v="1899-12-30T14:00:00"/>
    <n v="10"/>
    <s v="août"/>
    <n v="14"/>
  </r>
  <r>
    <x v="1"/>
    <x v="195"/>
    <d v="1899-12-30T15:00:00"/>
    <n v="64"/>
    <s v="août"/>
    <n v="15"/>
  </r>
  <r>
    <x v="1"/>
    <x v="195"/>
    <d v="1899-12-30T16:00:00"/>
    <n v="10"/>
    <s v="août"/>
    <n v="16"/>
  </r>
  <r>
    <x v="1"/>
    <x v="195"/>
    <d v="1899-12-30T17:00:00"/>
    <n v="15"/>
    <s v="août"/>
    <n v="17"/>
  </r>
  <r>
    <x v="1"/>
    <x v="195"/>
    <d v="1899-12-30T18:00:00"/>
    <n v="20"/>
    <s v="août"/>
    <n v="18"/>
  </r>
  <r>
    <x v="1"/>
    <x v="195"/>
    <d v="1899-12-30T19:00:00"/>
    <n v="20"/>
    <s v="août"/>
    <n v="19"/>
  </r>
  <r>
    <x v="1"/>
    <x v="195"/>
    <d v="1899-12-30T20:00:00"/>
    <n v="0"/>
    <s v="août"/>
    <n v="20"/>
  </r>
  <r>
    <x v="1"/>
    <x v="195"/>
    <d v="1899-12-30T21:00:00"/>
    <n v="0"/>
    <s v="août"/>
    <n v="21"/>
  </r>
  <r>
    <x v="1"/>
    <x v="195"/>
    <d v="1899-12-30T22:00:00"/>
    <n v="0"/>
    <s v="août"/>
    <n v="22"/>
  </r>
  <r>
    <x v="1"/>
    <x v="195"/>
    <d v="1899-12-30T23:00:00"/>
    <n v="0"/>
    <s v="août"/>
    <n v="23"/>
  </r>
  <r>
    <x v="1"/>
    <x v="196"/>
    <d v="1899-12-30T00:00:00"/>
    <n v="0"/>
    <s v="août"/>
    <n v="24"/>
  </r>
  <r>
    <x v="1"/>
    <x v="196"/>
    <d v="1899-12-30T01:00:00"/>
    <n v="6"/>
    <s v="août"/>
    <n v="1"/>
  </r>
  <r>
    <x v="1"/>
    <x v="196"/>
    <d v="1899-12-30T02:00:00"/>
    <n v="0"/>
    <s v="août"/>
    <n v="2"/>
  </r>
  <r>
    <x v="1"/>
    <x v="196"/>
    <d v="1899-12-30T03:00:00"/>
    <n v="3"/>
    <s v="août"/>
    <n v="3"/>
  </r>
  <r>
    <x v="1"/>
    <x v="196"/>
    <d v="1899-12-30T04:00:00"/>
    <n v="0"/>
    <s v="août"/>
    <n v="4"/>
  </r>
  <r>
    <x v="1"/>
    <x v="196"/>
    <d v="1899-12-30T05:00:00"/>
    <n v="0"/>
    <s v="août"/>
    <e v="#N/A"/>
  </r>
  <r>
    <x v="1"/>
    <x v="196"/>
    <d v="1899-12-30T06:00:00"/>
    <n v="0"/>
    <s v="août"/>
    <n v="6"/>
  </r>
  <r>
    <x v="1"/>
    <x v="196"/>
    <d v="1899-12-30T07:00:00"/>
    <n v="0"/>
    <s v="août"/>
    <n v="7"/>
  </r>
  <r>
    <x v="1"/>
    <x v="196"/>
    <d v="1899-12-30T08:00:00"/>
    <n v="5"/>
    <s v="août"/>
    <n v="8"/>
  </r>
  <r>
    <x v="1"/>
    <x v="196"/>
    <d v="1899-12-30T09:00:00"/>
    <n v="29"/>
    <s v="août"/>
    <n v="9"/>
  </r>
  <r>
    <x v="1"/>
    <x v="196"/>
    <d v="1899-12-30T10:00:00"/>
    <n v="8"/>
    <s v="août"/>
    <n v="10"/>
  </r>
  <r>
    <x v="1"/>
    <x v="196"/>
    <d v="1899-12-30T11:00:00"/>
    <n v="24"/>
    <s v="août"/>
    <n v="11"/>
  </r>
  <r>
    <x v="1"/>
    <x v="196"/>
    <d v="1899-12-30T12:00:00"/>
    <n v="22"/>
    <s v="août"/>
    <n v="12"/>
  </r>
  <r>
    <x v="1"/>
    <x v="196"/>
    <d v="1899-12-30T13:00:00"/>
    <n v="20"/>
    <s v="août"/>
    <n v="13"/>
  </r>
  <r>
    <x v="1"/>
    <x v="196"/>
    <d v="1899-12-30T14:00:00"/>
    <n v="12"/>
    <s v="août"/>
    <n v="14"/>
  </r>
  <r>
    <x v="1"/>
    <x v="196"/>
    <d v="1899-12-30T15:00:00"/>
    <n v="9"/>
    <s v="août"/>
    <n v="15"/>
  </r>
  <r>
    <x v="1"/>
    <x v="196"/>
    <d v="1899-12-30T16:00:00"/>
    <n v="14"/>
    <s v="août"/>
    <n v="16"/>
  </r>
  <r>
    <x v="1"/>
    <x v="196"/>
    <d v="1899-12-30T17:00:00"/>
    <n v="16"/>
    <s v="août"/>
    <n v="17"/>
  </r>
  <r>
    <x v="1"/>
    <x v="196"/>
    <d v="1899-12-30T18:00:00"/>
    <n v="25"/>
    <s v="août"/>
    <n v="18"/>
  </r>
  <r>
    <x v="1"/>
    <x v="196"/>
    <d v="1899-12-30T19:00:00"/>
    <n v="3"/>
    <s v="août"/>
    <n v="19"/>
  </r>
  <r>
    <x v="1"/>
    <x v="196"/>
    <d v="1899-12-30T20:00:00"/>
    <n v="6"/>
    <s v="août"/>
    <n v="20"/>
  </r>
  <r>
    <x v="1"/>
    <x v="196"/>
    <d v="1899-12-30T21:00:00"/>
    <n v="0"/>
    <s v="août"/>
    <n v="21"/>
  </r>
  <r>
    <x v="1"/>
    <x v="196"/>
    <d v="1899-12-30T22:00:00"/>
    <n v="3"/>
    <s v="août"/>
    <n v="22"/>
  </r>
  <r>
    <x v="1"/>
    <x v="196"/>
    <d v="1899-12-30T23:00:00"/>
    <n v="0"/>
    <s v="août"/>
    <n v="23"/>
  </r>
  <r>
    <x v="1"/>
    <x v="197"/>
    <d v="1899-12-30T00:00:00"/>
    <n v="0"/>
    <s v="août"/>
    <n v="24"/>
  </r>
  <r>
    <x v="1"/>
    <x v="197"/>
    <d v="1899-12-30T01:00:00"/>
    <n v="3"/>
    <s v="août"/>
    <n v="1"/>
  </r>
  <r>
    <x v="1"/>
    <x v="197"/>
    <d v="1899-12-30T02:00:00"/>
    <n v="0"/>
    <s v="août"/>
    <n v="2"/>
  </r>
  <r>
    <x v="1"/>
    <x v="197"/>
    <d v="1899-12-30T03:00:00"/>
    <n v="0"/>
    <s v="août"/>
    <n v="3"/>
  </r>
  <r>
    <x v="1"/>
    <x v="197"/>
    <d v="1899-12-30T04:00:00"/>
    <n v="0"/>
    <s v="août"/>
    <n v="4"/>
  </r>
  <r>
    <x v="1"/>
    <x v="197"/>
    <d v="1899-12-30T05:00:00"/>
    <n v="0"/>
    <s v="août"/>
    <e v="#N/A"/>
  </r>
  <r>
    <x v="1"/>
    <x v="197"/>
    <d v="1899-12-30T06:00:00"/>
    <n v="0"/>
    <s v="août"/>
    <n v="6"/>
  </r>
  <r>
    <x v="1"/>
    <x v="197"/>
    <d v="1899-12-30T07:00:00"/>
    <n v="6"/>
    <s v="août"/>
    <n v="7"/>
  </r>
  <r>
    <x v="1"/>
    <x v="197"/>
    <d v="1899-12-30T08:00:00"/>
    <n v="19"/>
    <s v="août"/>
    <n v="8"/>
  </r>
  <r>
    <x v="1"/>
    <x v="197"/>
    <d v="1899-12-30T09:00:00"/>
    <n v="38"/>
    <s v="août"/>
    <n v="9"/>
  </r>
  <r>
    <x v="1"/>
    <x v="197"/>
    <d v="1899-12-30T10:00:00"/>
    <n v="47"/>
    <s v="août"/>
    <n v="10"/>
  </r>
  <r>
    <x v="1"/>
    <x v="197"/>
    <d v="1899-12-30T11:00:00"/>
    <n v="27"/>
    <s v="août"/>
    <n v="11"/>
  </r>
  <r>
    <x v="1"/>
    <x v="197"/>
    <d v="1899-12-30T12:00:00"/>
    <n v="32"/>
    <s v="août"/>
    <n v="12"/>
  </r>
  <r>
    <x v="1"/>
    <x v="197"/>
    <d v="1899-12-30T13:00:00"/>
    <n v="39"/>
    <s v="août"/>
    <n v="13"/>
  </r>
  <r>
    <x v="1"/>
    <x v="197"/>
    <d v="1899-12-30T14:00:00"/>
    <n v="43"/>
    <s v="août"/>
    <n v="14"/>
  </r>
  <r>
    <x v="1"/>
    <x v="197"/>
    <d v="1899-12-30T15:00:00"/>
    <n v="37"/>
    <s v="août"/>
    <n v="15"/>
  </r>
  <r>
    <x v="1"/>
    <x v="197"/>
    <d v="1899-12-30T16:00:00"/>
    <n v="52"/>
    <s v="août"/>
    <n v="16"/>
  </r>
  <r>
    <x v="1"/>
    <x v="197"/>
    <d v="1899-12-30T17:00:00"/>
    <n v="24"/>
    <s v="août"/>
    <n v="17"/>
  </r>
  <r>
    <x v="1"/>
    <x v="197"/>
    <d v="1899-12-30T18:00:00"/>
    <n v="21"/>
    <s v="août"/>
    <n v="18"/>
  </r>
  <r>
    <x v="1"/>
    <x v="197"/>
    <d v="1899-12-30T19:00:00"/>
    <n v="21"/>
    <s v="août"/>
    <n v="19"/>
  </r>
  <r>
    <x v="1"/>
    <x v="197"/>
    <d v="1899-12-30T20:00:00"/>
    <n v="21"/>
    <s v="août"/>
    <n v="20"/>
  </r>
  <r>
    <x v="1"/>
    <x v="197"/>
    <d v="1899-12-30T21:00:00"/>
    <n v="3"/>
    <s v="août"/>
    <n v="21"/>
  </r>
  <r>
    <x v="1"/>
    <x v="197"/>
    <d v="1899-12-30T22:00:00"/>
    <n v="3"/>
    <s v="août"/>
    <n v="22"/>
  </r>
  <r>
    <x v="1"/>
    <x v="197"/>
    <d v="1899-12-30T23:00:00"/>
    <n v="0"/>
    <s v="août"/>
    <n v="23"/>
  </r>
  <r>
    <x v="1"/>
    <x v="198"/>
    <d v="1899-12-30T00:00:00"/>
    <n v="0"/>
    <s v="août"/>
    <n v="24"/>
  </r>
  <r>
    <x v="1"/>
    <x v="198"/>
    <d v="1899-12-30T01:00:00"/>
    <n v="0"/>
    <s v="août"/>
    <n v="1"/>
  </r>
  <r>
    <x v="1"/>
    <x v="198"/>
    <d v="1899-12-30T02:00:00"/>
    <n v="0"/>
    <s v="août"/>
    <n v="2"/>
  </r>
  <r>
    <x v="1"/>
    <x v="198"/>
    <d v="1899-12-30T03:00:00"/>
    <n v="0"/>
    <s v="août"/>
    <n v="3"/>
  </r>
  <r>
    <x v="1"/>
    <x v="198"/>
    <d v="1899-12-30T04:00:00"/>
    <n v="0"/>
    <s v="août"/>
    <n v="4"/>
  </r>
  <r>
    <x v="1"/>
    <x v="198"/>
    <d v="1899-12-30T05:00:00"/>
    <n v="3"/>
    <s v="août"/>
    <e v="#N/A"/>
  </r>
  <r>
    <x v="1"/>
    <x v="198"/>
    <d v="1899-12-30T06:00:00"/>
    <n v="3"/>
    <s v="août"/>
    <n v="6"/>
  </r>
  <r>
    <x v="1"/>
    <x v="198"/>
    <d v="1899-12-30T07:00:00"/>
    <n v="0"/>
    <s v="août"/>
    <n v="7"/>
  </r>
  <r>
    <x v="1"/>
    <x v="198"/>
    <d v="1899-12-30T08:00:00"/>
    <n v="15"/>
    <s v="août"/>
    <n v="8"/>
  </r>
  <r>
    <x v="1"/>
    <x v="198"/>
    <d v="1899-12-30T09:00:00"/>
    <n v="30"/>
    <s v="août"/>
    <n v="9"/>
  </r>
  <r>
    <x v="1"/>
    <x v="198"/>
    <d v="1899-12-30T10:00:00"/>
    <n v="25"/>
    <s v="août"/>
    <n v="10"/>
  </r>
  <r>
    <x v="1"/>
    <x v="198"/>
    <d v="1899-12-30T11:00:00"/>
    <n v="26"/>
    <s v="août"/>
    <n v="11"/>
  </r>
  <r>
    <x v="1"/>
    <x v="198"/>
    <d v="1899-12-30T12:00:00"/>
    <n v="27"/>
    <s v="août"/>
    <n v="12"/>
  </r>
  <r>
    <x v="1"/>
    <x v="198"/>
    <d v="1899-12-30T13:00:00"/>
    <n v="29"/>
    <s v="août"/>
    <n v="13"/>
  </r>
  <r>
    <x v="1"/>
    <x v="198"/>
    <d v="1899-12-30T14:00:00"/>
    <n v="52"/>
    <s v="août"/>
    <n v="14"/>
  </r>
  <r>
    <x v="1"/>
    <x v="198"/>
    <d v="1899-12-30T15:00:00"/>
    <n v="29"/>
    <s v="août"/>
    <n v="15"/>
  </r>
  <r>
    <x v="1"/>
    <x v="198"/>
    <d v="1899-12-30T16:00:00"/>
    <n v="35"/>
    <s v="août"/>
    <n v="16"/>
  </r>
  <r>
    <x v="1"/>
    <x v="198"/>
    <d v="1899-12-30T17:00:00"/>
    <n v="15"/>
    <s v="août"/>
    <n v="17"/>
  </r>
  <r>
    <x v="1"/>
    <x v="198"/>
    <d v="1899-12-30T18:00:00"/>
    <n v="12"/>
    <s v="août"/>
    <n v="18"/>
  </r>
  <r>
    <x v="1"/>
    <x v="198"/>
    <d v="1899-12-30T19:00:00"/>
    <n v="20"/>
    <s v="août"/>
    <n v="19"/>
  </r>
  <r>
    <x v="1"/>
    <x v="198"/>
    <d v="1899-12-30T20:00:00"/>
    <n v="29"/>
    <s v="août"/>
    <n v="20"/>
  </r>
  <r>
    <x v="1"/>
    <x v="198"/>
    <d v="1899-12-30T21:00:00"/>
    <n v="15"/>
    <s v="août"/>
    <n v="21"/>
  </r>
  <r>
    <x v="1"/>
    <x v="198"/>
    <d v="1899-12-30T22:00:00"/>
    <n v="0"/>
    <s v="août"/>
    <n v="22"/>
  </r>
  <r>
    <x v="1"/>
    <x v="198"/>
    <d v="1899-12-30T23:00:00"/>
    <n v="9"/>
    <s v="août"/>
    <n v="23"/>
  </r>
  <r>
    <x v="1"/>
    <x v="199"/>
    <d v="1899-12-30T00:00:00"/>
    <n v="6"/>
    <s v="août"/>
    <n v="24"/>
  </r>
  <r>
    <x v="1"/>
    <x v="199"/>
    <d v="1899-12-30T01:00:00"/>
    <n v="9"/>
    <s v="août"/>
    <n v="1"/>
  </r>
  <r>
    <x v="1"/>
    <x v="199"/>
    <d v="1899-12-30T02:00:00"/>
    <n v="0"/>
    <s v="août"/>
    <n v="2"/>
  </r>
  <r>
    <x v="1"/>
    <x v="199"/>
    <d v="1899-12-30T03:00:00"/>
    <n v="0"/>
    <s v="août"/>
    <n v="3"/>
  </r>
  <r>
    <x v="1"/>
    <x v="199"/>
    <d v="1899-12-30T04:00:00"/>
    <n v="0"/>
    <s v="août"/>
    <n v="4"/>
  </r>
  <r>
    <x v="1"/>
    <x v="199"/>
    <d v="1899-12-30T05:00:00"/>
    <n v="0"/>
    <s v="août"/>
    <e v="#N/A"/>
  </r>
  <r>
    <x v="1"/>
    <x v="199"/>
    <d v="1899-12-30T06:00:00"/>
    <n v="0"/>
    <s v="août"/>
    <n v="6"/>
  </r>
  <r>
    <x v="1"/>
    <x v="199"/>
    <d v="1899-12-30T07:00:00"/>
    <n v="3"/>
    <s v="août"/>
    <n v="7"/>
  </r>
  <r>
    <x v="1"/>
    <x v="199"/>
    <d v="1899-12-30T08:00:00"/>
    <n v="9"/>
    <s v="août"/>
    <n v="8"/>
  </r>
  <r>
    <x v="1"/>
    <x v="199"/>
    <d v="1899-12-30T09:00:00"/>
    <n v="12"/>
    <s v="août"/>
    <n v="9"/>
  </r>
  <r>
    <x v="1"/>
    <x v="199"/>
    <d v="1899-12-30T10:00:00"/>
    <n v="15"/>
    <s v="août"/>
    <n v="10"/>
  </r>
  <r>
    <x v="1"/>
    <x v="199"/>
    <d v="1899-12-30T11:00:00"/>
    <n v="36"/>
    <s v="août"/>
    <n v="11"/>
  </r>
  <r>
    <x v="1"/>
    <x v="199"/>
    <d v="1899-12-30T12:00:00"/>
    <n v="21"/>
    <s v="août"/>
    <n v="12"/>
  </r>
  <r>
    <x v="1"/>
    <x v="199"/>
    <d v="1899-12-30T13:00:00"/>
    <n v="21"/>
    <s v="août"/>
    <n v="13"/>
  </r>
  <r>
    <x v="1"/>
    <x v="199"/>
    <d v="1899-12-30T14:00:00"/>
    <n v="36"/>
    <s v="août"/>
    <n v="14"/>
  </r>
  <r>
    <x v="1"/>
    <x v="199"/>
    <d v="1899-12-30T15:00:00"/>
    <n v="42"/>
    <s v="août"/>
    <n v="15"/>
  </r>
  <r>
    <x v="1"/>
    <x v="199"/>
    <d v="1899-12-30T16:00:00"/>
    <n v="51"/>
    <s v="août"/>
    <n v="16"/>
  </r>
  <r>
    <x v="1"/>
    <x v="199"/>
    <d v="1899-12-30T17:00:00"/>
    <n v="21"/>
    <s v="août"/>
    <n v="17"/>
  </r>
  <r>
    <x v="1"/>
    <x v="199"/>
    <d v="1899-12-30T18:00:00"/>
    <n v="21"/>
    <s v="août"/>
    <n v="18"/>
  </r>
  <r>
    <x v="1"/>
    <x v="199"/>
    <d v="1899-12-30T19:00:00"/>
    <n v="12"/>
    <s v="août"/>
    <n v="19"/>
  </r>
  <r>
    <x v="1"/>
    <x v="199"/>
    <d v="1899-12-30T20:00:00"/>
    <n v="3"/>
    <s v="août"/>
    <n v="20"/>
  </r>
  <r>
    <x v="1"/>
    <x v="199"/>
    <d v="1899-12-30T21:00:00"/>
    <n v="6"/>
    <s v="août"/>
    <n v="21"/>
  </r>
  <r>
    <x v="1"/>
    <x v="199"/>
    <d v="1899-12-30T22:00:00"/>
    <n v="6"/>
    <s v="août"/>
    <n v="22"/>
  </r>
  <r>
    <x v="1"/>
    <x v="199"/>
    <d v="1899-12-30T23:00:00"/>
    <n v="15"/>
    <s v="août"/>
    <n v="23"/>
  </r>
  <r>
    <x v="1"/>
    <x v="200"/>
    <d v="1899-12-30T00:00:00"/>
    <n v="3"/>
    <s v="août"/>
    <n v="24"/>
  </r>
  <r>
    <x v="1"/>
    <x v="200"/>
    <d v="1899-12-30T01:00:00"/>
    <n v="0"/>
    <s v="août"/>
    <n v="1"/>
  </r>
  <r>
    <x v="1"/>
    <x v="200"/>
    <d v="1899-12-30T02:00:00"/>
    <n v="3"/>
    <s v="août"/>
    <n v="2"/>
  </r>
  <r>
    <x v="1"/>
    <x v="200"/>
    <d v="1899-12-30T03:00:00"/>
    <n v="6"/>
    <s v="août"/>
    <n v="3"/>
  </r>
  <r>
    <x v="1"/>
    <x v="200"/>
    <d v="1899-12-30T04:00:00"/>
    <n v="3"/>
    <s v="août"/>
    <n v="4"/>
  </r>
  <r>
    <x v="1"/>
    <x v="200"/>
    <d v="1899-12-30T05:00:00"/>
    <n v="0"/>
    <s v="août"/>
    <e v="#N/A"/>
  </r>
  <r>
    <x v="1"/>
    <x v="200"/>
    <d v="1899-12-30T06:00:00"/>
    <n v="3"/>
    <s v="août"/>
    <n v="6"/>
  </r>
  <r>
    <x v="1"/>
    <x v="200"/>
    <d v="1899-12-30T07:00:00"/>
    <n v="2"/>
    <s v="août"/>
    <n v="7"/>
  </r>
  <r>
    <x v="1"/>
    <x v="200"/>
    <d v="1899-12-30T08:00:00"/>
    <n v="15"/>
    <s v="août"/>
    <n v="8"/>
  </r>
  <r>
    <x v="1"/>
    <x v="200"/>
    <d v="1899-12-30T09:00:00"/>
    <n v="36"/>
    <s v="août"/>
    <n v="9"/>
  </r>
  <r>
    <x v="1"/>
    <x v="200"/>
    <d v="1899-12-30T10:00:00"/>
    <n v="41"/>
    <s v="août"/>
    <n v="10"/>
  </r>
  <r>
    <x v="1"/>
    <x v="200"/>
    <d v="1899-12-30T11:00:00"/>
    <n v="46"/>
    <s v="août"/>
    <n v="11"/>
  </r>
  <r>
    <x v="1"/>
    <x v="200"/>
    <d v="1899-12-30T12:00:00"/>
    <n v="31"/>
    <s v="août"/>
    <n v="12"/>
  </r>
  <r>
    <x v="1"/>
    <x v="200"/>
    <d v="1899-12-30T13:00:00"/>
    <n v="35"/>
    <s v="août"/>
    <n v="13"/>
  </r>
  <r>
    <x v="1"/>
    <x v="200"/>
    <d v="1899-12-30T14:00:00"/>
    <n v="56"/>
    <s v="août"/>
    <n v="14"/>
  </r>
  <r>
    <x v="1"/>
    <x v="200"/>
    <d v="1899-12-30T15:00:00"/>
    <n v="13"/>
    <s v="août"/>
    <n v="15"/>
  </r>
  <r>
    <x v="1"/>
    <x v="200"/>
    <d v="1899-12-30T16:00:00"/>
    <n v="25"/>
    <s v="août"/>
    <n v="16"/>
  </r>
  <r>
    <x v="1"/>
    <x v="200"/>
    <d v="1899-12-30T17:00:00"/>
    <n v="25"/>
    <s v="août"/>
    <n v="17"/>
  </r>
  <r>
    <x v="1"/>
    <x v="200"/>
    <d v="1899-12-30T18:00:00"/>
    <n v="6"/>
    <s v="août"/>
    <n v="18"/>
  </r>
  <r>
    <x v="1"/>
    <x v="200"/>
    <d v="1899-12-30T19:00:00"/>
    <n v="9"/>
    <s v="août"/>
    <n v="19"/>
  </r>
  <r>
    <x v="1"/>
    <x v="200"/>
    <d v="1899-12-30T20:00:00"/>
    <n v="6"/>
    <s v="août"/>
    <n v="20"/>
  </r>
  <r>
    <x v="1"/>
    <x v="200"/>
    <d v="1899-12-30T21:00:00"/>
    <n v="6"/>
    <s v="août"/>
    <n v="21"/>
  </r>
  <r>
    <x v="1"/>
    <x v="200"/>
    <d v="1899-12-30T22:00:00"/>
    <n v="6"/>
    <s v="août"/>
    <n v="22"/>
  </r>
  <r>
    <x v="1"/>
    <x v="200"/>
    <d v="1899-12-30T23:00:00"/>
    <n v="0"/>
    <s v="août"/>
    <n v="23"/>
  </r>
  <r>
    <x v="1"/>
    <x v="201"/>
    <d v="1899-12-30T00:00:00"/>
    <n v="2"/>
    <s v="août"/>
    <n v="24"/>
  </r>
  <r>
    <x v="1"/>
    <x v="201"/>
    <d v="1899-12-30T01:00:00"/>
    <n v="6"/>
    <s v="août"/>
    <n v="1"/>
  </r>
  <r>
    <x v="1"/>
    <x v="201"/>
    <d v="1899-12-30T02:00:00"/>
    <n v="8"/>
    <s v="août"/>
    <n v="2"/>
  </r>
  <r>
    <x v="1"/>
    <x v="201"/>
    <d v="1899-12-30T03:00:00"/>
    <n v="0"/>
    <s v="août"/>
    <n v="3"/>
  </r>
  <r>
    <x v="1"/>
    <x v="201"/>
    <d v="1899-12-30T04:00:00"/>
    <n v="7"/>
    <s v="août"/>
    <n v="4"/>
  </r>
  <r>
    <x v="1"/>
    <x v="201"/>
    <d v="1899-12-30T05:00:00"/>
    <n v="1"/>
    <s v="août"/>
    <e v="#N/A"/>
  </r>
  <r>
    <x v="1"/>
    <x v="201"/>
    <d v="1899-12-30T06:00:00"/>
    <n v="0"/>
    <s v="août"/>
    <n v="6"/>
  </r>
  <r>
    <x v="1"/>
    <x v="201"/>
    <d v="1899-12-30T07:00:00"/>
    <n v="5"/>
    <s v="août"/>
    <n v="7"/>
  </r>
  <r>
    <x v="1"/>
    <x v="201"/>
    <d v="1899-12-30T08:00:00"/>
    <n v="21"/>
    <s v="août"/>
    <n v="8"/>
  </r>
  <r>
    <x v="1"/>
    <x v="201"/>
    <d v="1899-12-30T09:00:00"/>
    <n v="19"/>
    <s v="août"/>
    <n v="9"/>
  </r>
  <r>
    <x v="1"/>
    <x v="201"/>
    <d v="1899-12-30T10:00:00"/>
    <n v="21"/>
    <s v="août"/>
    <n v="10"/>
  </r>
  <r>
    <x v="1"/>
    <x v="201"/>
    <d v="1899-12-30T11:00:00"/>
    <n v="28"/>
    <s v="août"/>
    <n v="11"/>
  </r>
  <r>
    <x v="1"/>
    <x v="201"/>
    <d v="1899-12-30T12:00:00"/>
    <n v="32"/>
    <s v="août"/>
    <n v="12"/>
  </r>
  <r>
    <x v="1"/>
    <x v="201"/>
    <d v="1899-12-30T13:00:00"/>
    <n v="36"/>
    <s v="août"/>
    <n v="13"/>
  </r>
  <r>
    <x v="1"/>
    <x v="201"/>
    <d v="1899-12-30T14:00:00"/>
    <n v="46"/>
    <s v="août"/>
    <n v="14"/>
  </r>
  <r>
    <x v="1"/>
    <x v="201"/>
    <d v="1899-12-30T15:00:00"/>
    <n v="44"/>
    <s v="août"/>
    <n v="15"/>
  </r>
  <r>
    <x v="1"/>
    <x v="201"/>
    <d v="1899-12-30T16:00:00"/>
    <n v="52"/>
    <s v="août"/>
    <n v="16"/>
  </r>
  <r>
    <x v="1"/>
    <x v="201"/>
    <d v="1899-12-30T17:00:00"/>
    <n v="36"/>
    <s v="août"/>
    <n v="17"/>
  </r>
  <r>
    <x v="1"/>
    <x v="201"/>
    <d v="1899-12-30T18:00:00"/>
    <n v="20"/>
    <s v="août"/>
    <n v="18"/>
  </r>
  <r>
    <x v="1"/>
    <x v="201"/>
    <d v="1899-12-30T19:00:00"/>
    <n v="12"/>
    <s v="août"/>
    <n v="19"/>
  </r>
  <r>
    <x v="1"/>
    <x v="201"/>
    <d v="1899-12-30T20:00:00"/>
    <n v="8"/>
    <s v="août"/>
    <n v="20"/>
  </r>
  <r>
    <x v="1"/>
    <x v="201"/>
    <d v="1899-12-30T21:00:00"/>
    <n v="12"/>
    <s v="août"/>
    <n v="21"/>
  </r>
  <r>
    <x v="1"/>
    <x v="201"/>
    <d v="1899-12-30T22:00:00"/>
    <n v="8"/>
    <s v="août"/>
    <n v="22"/>
  </r>
  <r>
    <x v="1"/>
    <x v="201"/>
    <d v="1899-12-30T23:00:00"/>
    <n v="4"/>
    <s v="août"/>
    <n v="23"/>
  </r>
  <r>
    <x v="1"/>
    <x v="202"/>
    <d v="1899-12-30T00:00:00"/>
    <n v="0"/>
    <s v="août"/>
    <n v="24"/>
  </r>
  <r>
    <x v="1"/>
    <x v="202"/>
    <d v="1899-12-30T01:00:00"/>
    <n v="1"/>
    <s v="août"/>
    <n v="1"/>
  </r>
  <r>
    <x v="1"/>
    <x v="202"/>
    <d v="1899-12-30T02:00:00"/>
    <n v="1"/>
    <s v="août"/>
    <n v="2"/>
  </r>
  <r>
    <x v="1"/>
    <x v="202"/>
    <d v="1899-12-30T03:00:00"/>
    <n v="0"/>
    <s v="août"/>
    <n v="3"/>
  </r>
  <r>
    <x v="1"/>
    <x v="202"/>
    <d v="1899-12-30T04:00:00"/>
    <n v="1"/>
    <s v="août"/>
    <n v="4"/>
  </r>
  <r>
    <x v="1"/>
    <x v="202"/>
    <d v="1899-12-30T05:00:00"/>
    <n v="0"/>
    <s v="août"/>
    <e v="#N/A"/>
  </r>
  <r>
    <x v="1"/>
    <x v="202"/>
    <d v="1899-12-30T06:00:00"/>
    <n v="0"/>
    <s v="août"/>
    <n v="6"/>
  </r>
  <r>
    <x v="1"/>
    <x v="202"/>
    <d v="1899-12-30T07:00:00"/>
    <n v="2"/>
    <s v="août"/>
    <n v="7"/>
  </r>
  <r>
    <x v="1"/>
    <x v="202"/>
    <d v="1899-12-30T08:00:00"/>
    <n v="5"/>
    <s v="août"/>
    <n v="8"/>
  </r>
  <r>
    <x v="1"/>
    <x v="202"/>
    <d v="1899-12-30T09:00:00"/>
    <n v="22"/>
    <s v="août"/>
    <n v="9"/>
  </r>
  <r>
    <x v="1"/>
    <x v="202"/>
    <d v="1899-12-30T10:00:00"/>
    <n v="25"/>
    <s v="août"/>
    <n v="10"/>
  </r>
  <r>
    <x v="1"/>
    <x v="202"/>
    <d v="1899-12-30T11:00:00"/>
    <n v="20"/>
    <s v="août"/>
    <n v="11"/>
  </r>
  <r>
    <x v="1"/>
    <x v="202"/>
    <d v="1899-12-30T12:00:00"/>
    <n v="24"/>
    <s v="août"/>
    <n v="12"/>
  </r>
  <r>
    <x v="1"/>
    <x v="202"/>
    <d v="1899-12-30T13:00:00"/>
    <n v="36"/>
    <s v="août"/>
    <n v="13"/>
  </r>
  <r>
    <x v="1"/>
    <x v="202"/>
    <d v="1899-12-30T14:00:00"/>
    <n v="12"/>
    <s v="août"/>
    <n v="14"/>
  </r>
  <r>
    <x v="1"/>
    <x v="202"/>
    <d v="1899-12-30T15:00:00"/>
    <n v="12"/>
    <s v="août"/>
    <n v="15"/>
  </r>
  <r>
    <x v="1"/>
    <x v="202"/>
    <d v="1899-12-30T16:00:00"/>
    <n v="32"/>
    <s v="août"/>
    <n v="16"/>
  </r>
  <r>
    <x v="1"/>
    <x v="202"/>
    <d v="1899-12-30T17:00:00"/>
    <n v="16"/>
    <s v="août"/>
    <n v="17"/>
  </r>
  <r>
    <x v="1"/>
    <x v="202"/>
    <d v="1899-12-30T18:00:00"/>
    <n v="16"/>
    <s v="août"/>
    <n v="18"/>
  </r>
  <r>
    <x v="1"/>
    <x v="202"/>
    <d v="1899-12-30T19:00:00"/>
    <n v="20"/>
    <s v="août"/>
    <n v="19"/>
  </r>
  <r>
    <x v="1"/>
    <x v="202"/>
    <d v="1899-12-30T20:00:00"/>
    <n v="24"/>
    <s v="août"/>
    <n v="20"/>
  </r>
  <r>
    <x v="1"/>
    <x v="202"/>
    <d v="1899-12-30T21:00:00"/>
    <n v="8"/>
    <s v="août"/>
    <n v="21"/>
  </r>
  <r>
    <x v="1"/>
    <x v="202"/>
    <d v="1899-12-30T22:00:00"/>
    <n v="8"/>
    <s v="août"/>
    <n v="22"/>
  </r>
  <r>
    <x v="1"/>
    <x v="202"/>
    <d v="1899-12-30T23:00:00"/>
    <n v="0"/>
    <s v="août"/>
    <n v="23"/>
  </r>
  <r>
    <x v="1"/>
    <x v="203"/>
    <d v="1899-12-30T00:00:00"/>
    <n v="2"/>
    <s v="août"/>
    <n v="24"/>
  </r>
  <r>
    <x v="1"/>
    <x v="203"/>
    <d v="1899-12-30T01:00:00"/>
    <n v="1"/>
    <s v="août"/>
    <n v="1"/>
  </r>
  <r>
    <x v="1"/>
    <x v="203"/>
    <d v="1899-12-30T02:00:00"/>
    <n v="2"/>
    <s v="août"/>
    <n v="2"/>
  </r>
  <r>
    <x v="1"/>
    <x v="203"/>
    <d v="1899-12-30T03:00:00"/>
    <n v="1"/>
    <s v="août"/>
    <n v="3"/>
  </r>
  <r>
    <x v="1"/>
    <x v="203"/>
    <d v="1899-12-30T04:00:00"/>
    <n v="1"/>
    <s v="août"/>
    <n v="4"/>
  </r>
  <r>
    <x v="1"/>
    <x v="203"/>
    <d v="1899-12-30T05:00:00"/>
    <n v="0"/>
    <s v="août"/>
    <e v="#N/A"/>
  </r>
  <r>
    <x v="1"/>
    <x v="203"/>
    <d v="1899-12-30T06:00:00"/>
    <n v="6"/>
    <s v="août"/>
    <n v="6"/>
  </r>
  <r>
    <x v="1"/>
    <x v="203"/>
    <d v="1899-12-30T07:00:00"/>
    <n v="3"/>
    <s v="août"/>
    <n v="7"/>
  </r>
  <r>
    <x v="1"/>
    <x v="203"/>
    <d v="1899-12-30T08:00:00"/>
    <n v="1"/>
    <s v="août"/>
    <n v="8"/>
  </r>
  <r>
    <x v="1"/>
    <x v="203"/>
    <d v="1899-12-30T09:00:00"/>
    <n v="1"/>
    <s v="août"/>
    <n v="9"/>
  </r>
  <r>
    <x v="1"/>
    <x v="203"/>
    <d v="1899-12-30T10:00:00"/>
    <n v="12"/>
    <s v="août"/>
    <n v="10"/>
  </r>
  <r>
    <x v="1"/>
    <x v="203"/>
    <d v="1899-12-30T11:00:00"/>
    <n v="19"/>
    <s v="août"/>
    <n v="11"/>
  </r>
  <r>
    <x v="1"/>
    <x v="203"/>
    <d v="1899-12-30T12:00:00"/>
    <n v="12"/>
    <s v="août"/>
    <n v="12"/>
  </r>
  <r>
    <x v="1"/>
    <x v="203"/>
    <d v="1899-12-30T13:00:00"/>
    <n v="16"/>
    <s v="août"/>
    <n v="13"/>
  </r>
  <r>
    <x v="1"/>
    <x v="203"/>
    <d v="1899-12-30T14:00:00"/>
    <n v="33"/>
    <s v="août"/>
    <n v="14"/>
  </r>
  <r>
    <x v="1"/>
    <x v="203"/>
    <d v="1899-12-30T15:00:00"/>
    <n v="3"/>
    <s v="août"/>
    <n v="15"/>
  </r>
  <r>
    <x v="1"/>
    <x v="203"/>
    <d v="1899-12-30T16:00:00"/>
    <n v="12"/>
    <s v="août"/>
    <n v="16"/>
  </r>
  <r>
    <x v="1"/>
    <x v="203"/>
    <d v="1899-12-30T17:00:00"/>
    <n v="15"/>
    <s v="août"/>
    <n v="17"/>
  </r>
  <r>
    <x v="1"/>
    <x v="203"/>
    <d v="1899-12-30T18:00:00"/>
    <n v="6"/>
    <s v="août"/>
    <n v="18"/>
  </r>
  <r>
    <x v="1"/>
    <x v="203"/>
    <d v="1899-12-30T19:00:00"/>
    <n v="13"/>
    <s v="août"/>
    <n v="19"/>
  </r>
  <r>
    <x v="1"/>
    <x v="203"/>
    <d v="1899-12-30T20:00:00"/>
    <n v="12"/>
    <s v="août"/>
    <n v="20"/>
  </r>
  <r>
    <x v="1"/>
    <x v="203"/>
    <d v="1899-12-30T21:00:00"/>
    <n v="12"/>
    <s v="août"/>
    <n v="21"/>
  </r>
  <r>
    <x v="1"/>
    <x v="203"/>
    <d v="1899-12-30T22:00:00"/>
    <n v="17"/>
    <s v="août"/>
    <n v="22"/>
  </r>
  <r>
    <x v="1"/>
    <x v="203"/>
    <d v="1899-12-30T23:00:00"/>
    <n v="3"/>
    <s v="août"/>
    <n v="23"/>
  </r>
  <r>
    <x v="1"/>
    <x v="204"/>
    <d v="1899-12-30T00:00:00"/>
    <n v="0"/>
    <s v="août"/>
    <n v="24"/>
  </r>
  <r>
    <x v="1"/>
    <x v="204"/>
    <d v="1899-12-30T01:00:00"/>
    <n v="0"/>
    <s v="août"/>
    <n v="1"/>
  </r>
  <r>
    <x v="1"/>
    <x v="204"/>
    <d v="1899-12-30T02:00:00"/>
    <n v="0"/>
    <s v="août"/>
    <n v="2"/>
  </r>
  <r>
    <x v="1"/>
    <x v="204"/>
    <d v="1899-12-30T03:00:00"/>
    <n v="0"/>
    <s v="août"/>
    <n v="3"/>
  </r>
  <r>
    <x v="1"/>
    <x v="204"/>
    <d v="1899-12-30T04:00:00"/>
    <n v="0"/>
    <s v="août"/>
    <n v="4"/>
  </r>
  <r>
    <x v="1"/>
    <x v="204"/>
    <d v="1899-12-30T05:00:00"/>
    <n v="5"/>
    <s v="août"/>
    <e v="#N/A"/>
  </r>
  <r>
    <x v="1"/>
    <x v="204"/>
    <d v="1899-12-30T06:00:00"/>
    <n v="0"/>
    <s v="août"/>
    <n v="6"/>
  </r>
  <r>
    <x v="1"/>
    <x v="204"/>
    <d v="1899-12-30T07:00:00"/>
    <n v="13"/>
    <s v="août"/>
    <n v="7"/>
  </r>
  <r>
    <x v="1"/>
    <x v="204"/>
    <d v="1899-12-30T08:00:00"/>
    <n v="52"/>
    <s v="août"/>
    <n v="8"/>
  </r>
  <r>
    <x v="1"/>
    <x v="204"/>
    <d v="1899-12-30T09:00:00"/>
    <n v="23"/>
    <s v="août"/>
    <n v="9"/>
  </r>
  <r>
    <x v="1"/>
    <x v="204"/>
    <d v="1899-12-30T10:00:00"/>
    <n v="42"/>
    <s v="août"/>
    <n v="10"/>
  </r>
  <r>
    <x v="1"/>
    <x v="204"/>
    <d v="1899-12-30T11:00:00"/>
    <n v="60"/>
    <s v="août"/>
    <n v="11"/>
  </r>
  <r>
    <x v="1"/>
    <x v="204"/>
    <d v="1899-12-30T12:00:00"/>
    <n v="48"/>
    <s v="août"/>
    <n v="12"/>
  </r>
  <r>
    <x v="1"/>
    <x v="204"/>
    <d v="1899-12-30T13:00:00"/>
    <n v="47"/>
    <s v="août"/>
    <n v="13"/>
  </r>
  <r>
    <x v="1"/>
    <x v="204"/>
    <d v="1899-12-30T14:00:00"/>
    <n v="53"/>
    <s v="août"/>
    <n v="14"/>
  </r>
  <r>
    <x v="1"/>
    <x v="204"/>
    <d v="1899-12-30T15:00:00"/>
    <n v="41"/>
    <s v="août"/>
    <n v="15"/>
  </r>
  <r>
    <x v="1"/>
    <x v="204"/>
    <d v="1899-12-30T16:00:00"/>
    <n v="23"/>
    <s v="août"/>
    <n v="16"/>
  </r>
  <r>
    <x v="1"/>
    <x v="204"/>
    <d v="1899-12-30T17:00:00"/>
    <n v="13"/>
    <s v="août"/>
    <n v="17"/>
  </r>
  <r>
    <x v="1"/>
    <x v="204"/>
    <d v="1899-12-30T18:00:00"/>
    <n v="16"/>
    <s v="août"/>
    <n v="18"/>
  </r>
  <r>
    <x v="1"/>
    <x v="204"/>
    <d v="1899-12-30T19:00:00"/>
    <n v="15"/>
    <s v="août"/>
    <n v="19"/>
  </r>
  <r>
    <x v="1"/>
    <x v="204"/>
    <d v="1899-12-30T20:00:00"/>
    <n v="10"/>
    <s v="août"/>
    <n v="20"/>
  </r>
  <r>
    <x v="1"/>
    <x v="204"/>
    <d v="1899-12-30T21:00:00"/>
    <n v="5"/>
    <s v="août"/>
    <n v="21"/>
  </r>
  <r>
    <x v="1"/>
    <x v="204"/>
    <d v="1899-12-30T22:00:00"/>
    <n v="31"/>
    <s v="août"/>
    <n v="22"/>
  </r>
  <r>
    <x v="1"/>
    <x v="204"/>
    <d v="1899-12-30T23:00:00"/>
    <n v="0"/>
    <s v="août"/>
    <n v="23"/>
  </r>
  <r>
    <x v="1"/>
    <x v="205"/>
    <d v="1899-12-30T00:00:00"/>
    <n v="0"/>
    <s v="août"/>
    <n v="24"/>
  </r>
  <r>
    <x v="1"/>
    <x v="205"/>
    <d v="1899-12-30T01:00:00"/>
    <n v="0"/>
    <s v="août"/>
    <n v="1"/>
  </r>
  <r>
    <x v="1"/>
    <x v="205"/>
    <d v="1899-12-30T02:00:00"/>
    <n v="0"/>
    <s v="août"/>
    <n v="2"/>
  </r>
  <r>
    <x v="1"/>
    <x v="205"/>
    <d v="1899-12-30T03:00:00"/>
    <n v="3"/>
    <s v="août"/>
    <n v="3"/>
  </r>
  <r>
    <x v="1"/>
    <x v="205"/>
    <d v="1899-12-30T04:00:00"/>
    <n v="0"/>
    <s v="août"/>
    <n v="4"/>
  </r>
  <r>
    <x v="1"/>
    <x v="205"/>
    <d v="1899-12-30T05:00:00"/>
    <n v="0"/>
    <s v="août"/>
    <e v="#N/A"/>
  </r>
  <r>
    <x v="1"/>
    <x v="205"/>
    <d v="1899-12-30T06:00:00"/>
    <n v="0"/>
    <s v="août"/>
    <n v="6"/>
  </r>
  <r>
    <x v="1"/>
    <x v="205"/>
    <d v="1899-12-30T07:00:00"/>
    <n v="0"/>
    <s v="août"/>
    <n v="7"/>
  </r>
  <r>
    <x v="1"/>
    <x v="205"/>
    <d v="1899-12-30T08:00:00"/>
    <n v="18"/>
    <s v="août"/>
    <n v="8"/>
  </r>
  <r>
    <x v="1"/>
    <x v="205"/>
    <d v="1899-12-30T09:00:00"/>
    <n v="45"/>
    <s v="août"/>
    <n v="9"/>
  </r>
  <r>
    <x v="1"/>
    <x v="205"/>
    <d v="1899-12-30T10:00:00"/>
    <n v="32"/>
    <s v="août"/>
    <n v="10"/>
  </r>
  <r>
    <x v="1"/>
    <x v="205"/>
    <d v="1899-12-30T11:00:00"/>
    <n v="34"/>
    <s v="août"/>
    <n v="11"/>
  </r>
  <r>
    <x v="1"/>
    <x v="205"/>
    <d v="1899-12-30T12:00:00"/>
    <n v="32"/>
    <s v="août"/>
    <n v="12"/>
  </r>
  <r>
    <x v="1"/>
    <x v="205"/>
    <d v="1899-12-30T13:00:00"/>
    <n v="35"/>
    <s v="août"/>
    <n v="13"/>
  </r>
  <r>
    <x v="1"/>
    <x v="205"/>
    <d v="1899-12-30T14:00:00"/>
    <n v="59"/>
    <s v="août"/>
    <n v="14"/>
  </r>
  <r>
    <x v="1"/>
    <x v="205"/>
    <d v="1899-12-30T15:00:00"/>
    <n v="49"/>
    <s v="août"/>
    <n v="15"/>
  </r>
  <r>
    <x v="1"/>
    <x v="205"/>
    <d v="1899-12-30T16:00:00"/>
    <n v="52"/>
    <s v="août"/>
    <n v="16"/>
  </r>
  <r>
    <x v="1"/>
    <x v="205"/>
    <d v="1899-12-30T17:00:00"/>
    <n v="24"/>
    <s v="août"/>
    <n v="17"/>
  </r>
  <r>
    <x v="1"/>
    <x v="205"/>
    <d v="1899-12-30T18:00:00"/>
    <n v="17"/>
    <s v="août"/>
    <n v="18"/>
  </r>
  <r>
    <x v="1"/>
    <x v="205"/>
    <d v="1899-12-30T19:00:00"/>
    <n v="22"/>
    <s v="août"/>
    <n v="19"/>
  </r>
  <r>
    <x v="1"/>
    <x v="205"/>
    <d v="1899-12-30T20:00:00"/>
    <n v="0"/>
    <s v="août"/>
    <n v="20"/>
  </r>
  <r>
    <x v="1"/>
    <x v="205"/>
    <d v="1899-12-30T21:00:00"/>
    <n v="0"/>
    <s v="août"/>
    <n v="21"/>
  </r>
  <r>
    <x v="1"/>
    <x v="205"/>
    <d v="1899-12-30T22:00:00"/>
    <n v="0"/>
    <s v="août"/>
    <n v="22"/>
  </r>
  <r>
    <x v="1"/>
    <x v="205"/>
    <d v="1899-12-30T23:00:00"/>
    <n v="0"/>
    <s v="août"/>
    <n v="23"/>
  </r>
  <r>
    <x v="1"/>
    <x v="206"/>
    <d v="1899-12-30T00:00:00"/>
    <n v="0"/>
    <s v="août"/>
    <n v="24"/>
  </r>
  <r>
    <x v="1"/>
    <x v="206"/>
    <d v="1899-12-30T01:00:00"/>
    <n v="0"/>
    <s v="août"/>
    <n v="1"/>
  </r>
  <r>
    <x v="1"/>
    <x v="206"/>
    <d v="1899-12-30T02:00:00"/>
    <n v="0"/>
    <s v="août"/>
    <n v="2"/>
  </r>
  <r>
    <x v="1"/>
    <x v="206"/>
    <d v="1899-12-30T03:00:00"/>
    <n v="1"/>
    <s v="août"/>
    <n v="3"/>
  </r>
  <r>
    <x v="1"/>
    <x v="206"/>
    <d v="1899-12-30T04:00:00"/>
    <n v="1"/>
    <s v="août"/>
    <n v="4"/>
  </r>
  <r>
    <x v="1"/>
    <x v="206"/>
    <d v="1899-12-30T05:00:00"/>
    <n v="0"/>
    <s v="août"/>
    <e v="#N/A"/>
  </r>
  <r>
    <x v="1"/>
    <x v="206"/>
    <d v="1899-12-30T06:00:00"/>
    <n v="9"/>
    <s v="août"/>
    <n v="6"/>
  </r>
  <r>
    <x v="1"/>
    <x v="206"/>
    <d v="1899-12-30T07:00:00"/>
    <n v="9"/>
    <s v="août"/>
    <n v="7"/>
  </r>
  <r>
    <x v="1"/>
    <x v="206"/>
    <d v="1899-12-30T08:00:00"/>
    <n v="44"/>
    <s v="août"/>
    <n v="8"/>
  </r>
  <r>
    <x v="1"/>
    <x v="206"/>
    <d v="1899-12-30T09:00:00"/>
    <n v="32"/>
    <s v="août"/>
    <n v="9"/>
  </r>
  <r>
    <x v="1"/>
    <x v="206"/>
    <d v="1899-12-30T10:00:00"/>
    <n v="34"/>
    <s v="août"/>
    <n v="10"/>
  </r>
  <r>
    <x v="1"/>
    <x v="206"/>
    <d v="1899-12-30T11:00:00"/>
    <n v="10"/>
    <s v="août"/>
    <n v="11"/>
  </r>
  <r>
    <x v="1"/>
    <x v="206"/>
    <d v="1899-12-30T12:00:00"/>
    <n v="20"/>
    <s v="août"/>
    <n v="12"/>
  </r>
  <r>
    <x v="1"/>
    <x v="206"/>
    <d v="1899-12-30T13:00:00"/>
    <n v="21"/>
    <s v="août"/>
    <n v="13"/>
  </r>
  <r>
    <x v="1"/>
    <x v="206"/>
    <d v="1899-12-30T14:00:00"/>
    <n v="36"/>
    <s v="août"/>
    <n v="14"/>
  </r>
  <r>
    <x v="1"/>
    <x v="206"/>
    <d v="1899-12-30T15:00:00"/>
    <n v="26"/>
    <s v="août"/>
    <n v="15"/>
  </r>
  <r>
    <x v="1"/>
    <x v="206"/>
    <d v="1899-12-30T16:00:00"/>
    <n v="23"/>
    <s v="août"/>
    <n v="16"/>
  </r>
  <r>
    <x v="1"/>
    <x v="206"/>
    <d v="1899-12-30T17:00:00"/>
    <n v="37"/>
    <s v="août"/>
    <n v="17"/>
  </r>
  <r>
    <x v="1"/>
    <x v="206"/>
    <d v="1899-12-30T18:00:00"/>
    <n v="9"/>
    <s v="août"/>
    <n v="18"/>
  </r>
  <r>
    <x v="1"/>
    <x v="206"/>
    <d v="1899-12-30T19:00:00"/>
    <n v="29"/>
    <s v="août"/>
    <n v="19"/>
  </r>
  <r>
    <x v="1"/>
    <x v="206"/>
    <d v="1899-12-30T20:00:00"/>
    <n v="23"/>
    <s v="août"/>
    <n v="20"/>
  </r>
  <r>
    <x v="1"/>
    <x v="206"/>
    <d v="1899-12-30T21:00:00"/>
    <n v="10"/>
    <s v="août"/>
    <n v="21"/>
  </r>
  <r>
    <x v="1"/>
    <x v="206"/>
    <d v="1899-12-30T22:00:00"/>
    <n v="17"/>
    <s v="août"/>
    <n v="22"/>
  </r>
  <r>
    <x v="1"/>
    <x v="206"/>
    <d v="1899-12-30T23:00:00"/>
    <n v="0"/>
    <s v="août"/>
    <n v="23"/>
  </r>
  <r>
    <x v="1"/>
    <x v="207"/>
    <d v="1899-12-30T00:00:00"/>
    <n v="0"/>
    <s v="août"/>
    <n v="24"/>
  </r>
  <r>
    <x v="1"/>
    <x v="207"/>
    <d v="1899-12-30T01:00:00"/>
    <n v="1"/>
    <s v="août"/>
    <n v="1"/>
  </r>
  <r>
    <x v="1"/>
    <x v="207"/>
    <d v="1899-12-30T02:00:00"/>
    <n v="0"/>
    <s v="août"/>
    <n v="2"/>
  </r>
  <r>
    <x v="1"/>
    <x v="207"/>
    <d v="1899-12-30T03:00:00"/>
    <n v="1"/>
    <s v="août"/>
    <n v="3"/>
  </r>
  <r>
    <x v="1"/>
    <x v="207"/>
    <d v="1899-12-30T04:00:00"/>
    <n v="0"/>
    <s v="août"/>
    <n v="4"/>
  </r>
  <r>
    <x v="1"/>
    <x v="207"/>
    <d v="1899-12-30T05:00:00"/>
    <n v="0"/>
    <s v="août"/>
    <e v="#N/A"/>
  </r>
  <r>
    <x v="1"/>
    <x v="207"/>
    <d v="1899-12-30T06:00:00"/>
    <n v="3"/>
    <s v="août"/>
    <n v="6"/>
  </r>
  <r>
    <x v="1"/>
    <x v="207"/>
    <d v="1899-12-30T07:00:00"/>
    <n v="3"/>
    <s v="août"/>
    <n v="7"/>
  </r>
  <r>
    <x v="1"/>
    <x v="207"/>
    <d v="1899-12-30T08:00:00"/>
    <n v="17"/>
    <s v="août"/>
    <n v="8"/>
  </r>
  <r>
    <x v="1"/>
    <x v="207"/>
    <d v="1899-12-30T09:00:00"/>
    <n v="36"/>
    <s v="août"/>
    <n v="9"/>
  </r>
  <r>
    <x v="1"/>
    <x v="207"/>
    <d v="1899-12-30T10:00:00"/>
    <n v="46"/>
    <s v="août"/>
    <n v="10"/>
  </r>
  <r>
    <x v="1"/>
    <x v="207"/>
    <d v="1899-12-30T11:00:00"/>
    <n v="25"/>
    <s v="août"/>
    <n v="11"/>
  </r>
  <r>
    <x v="1"/>
    <x v="207"/>
    <d v="1899-12-30T12:00:00"/>
    <n v="14"/>
    <s v="août"/>
    <n v="12"/>
  </r>
  <r>
    <x v="1"/>
    <x v="207"/>
    <d v="1899-12-30T13:00:00"/>
    <n v="33"/>
    <s v="août"/>
    <n v="13"/>
  </r>
  <r>
    <x v="1"/>
    <x v="207"/>
    <d v="1899-12-30T14:00:00"/>
    <n v="46"/>
    <s v="août"/>
    <n v="14"/>
  </r>
  <r>
    <x v="1"/>
    <x v="207"/>
    <d v="1899-12-30T15:00:00"/>
    <n v="32"/>
    <s v="août"/>
    <n v="15"/>
  </r>
  <r>
    <x v="1"/>
    <x v="207"/>
    <d v="1899-12-30T16:00:00"/>
    <n v="34"/>
    <s v="août"/>
    <n v="16"/>
  </r>
  <r>
    <x v="1"/>
    <x v="207"/>
    <d v="1899-12-30T17:00:00"/>
    <n v="63"/>
    <s v="août"/>
    <n v="17"/>
  </r>
  <r>
    <x v="1"/>
    <x v="207"/>
    <d v="1899-12-30T18:00:00"/>
    <n v="20"/>
    <s v="août"/>
    <n v="18"/>
  </r>
  <r>
    <x v="1"/>
    <x v="207"/>
    <d v="1899-12-30T19:00:00"/>
    <n v="8"/>
    <s v="août"/>
    <n v="19"/>
  </r>
  <r>
    <x v="1"/>
    <x v="207"/>
    <d v="1899-12-30T20:00:00"/>
    <n v="20"/>
    <s v="août"/>
    <n v="20"/>
  </r>
  <r>
    <x v="1"/>
    <x v="207"/>
    <d v="1899-12-30T21:00:00"/>
    <n v="17"/>
    <s v="août"/>
    <n v="21"/>
  </r>
  <r>
    <x v="1"/>
    <x v="207"/>
    <d v="1899-12-30T22:00:00"/>
    <n v="0"/>
    <s v="août"/>
    <n v="22"/>
  </r>
  <r>
    <x v="1"/>
    <x v="207"/>
    <d v="1899-12-30T23:00:00"/>
    <n v="0"/>
    <s v="août"/>
    <n v="23"/>
  </r>
  <r>
    <x v="1"/>
    <x v="208"/>
    <d v="1899-12-30T00:00:00"/>
    <n v="0"/>
    <s v="août"/>
    <n v="24"/>
  </r>
  <r>
    <x v="1"/>
    <x v="208"/>
    <d v="1899-12-30T01:00:00"/>
    <n v="1"/>
    <s v="août"/>
    <n v="1"/>
  </r>
  <r>
    <x v="1"/>
    <x v="208"/>
    <d v="1899-12-30T02:00:00"/>
    <n v="0"/>
    <s v="août"/>
    <n v="2"/>
  </r>
  <r>
    <x v="1"/>
    <x v="208"/>
    <d v="1899-12-30T03:00:00"/>
    <n v="0"/>
    <s v="août"/>
    <n v="3"/>
  </r>
  <r>
    <x v="1"/>
    <x v="208"/>
    <d v="1899-12-30T04:00:00"/>
    <n v="1"/>
    <s v="août"/>
    <n v="4"/>
  </r>
  <r>
    <x v="1"/>
    <x v="208"/>
    <d v="1899-12-30T05:00:00"/>
    <n v="0"/>
    <s v="août"/>
    <e v="#N/A"/>
  </r>
  <r>
    <x v="1"/>
    <x v="208"/>
    <d v="1899-12-30T06:00:00"/>
    <n v="0"/>
    <s v="août"/>
    <n v="6"/>
  </r>
  <r>
    <x v="1"/>
    <x v="208"/>
    <d v="1899-12-30T07:00:00"/>
    <n v="11"/>
    <s v="août"/>
    <n v="7"/>
  </r>
  <r>
    <x v="1"/>
    <x v="208"/>
    <d v="1899-12-30T08:00:00"/>
    <n v="35"/>
    <s v="août"/>
    <n v="8"/>
  </r>
  <r>
    <x v="1"/>
    <x v="208"/>
    <d v="1899-12-30T09:00:00"/>
    <n v="36"/>
    <s v="août"/>
    <n v="9"/>
  </r>
  <r>
    <x v="1"/>
    <x v="208"/>
    <d v="1899-12-30T10:00:00"/>
    <n v="20"/>
    <s v="août"/>
    <n v="10"/>
  </r>
  <r>
    <x v="1"/>
    <x v="208"/>
    <d v="1899-12-30T11:00:00"/>
    <n v="46"/>
    <s v="août"/>
    <n v="11"/>
  </r>
  <r>
    <x v="1"/>
    <x v="208"/>
    <d v="1899-12-30T12:00:00"/>
    <n v="23"/>
    <s v="août"/>
    <n v="12"/>
  </r>
  <r>
    <x v="1"/>
    <x v="208"/>
    <d v="1899-12-30T13:00:00"/>
    <n v="39"/>
    <s v="août"/>
    <n v="13"/>
  </r>
  <r>
    <x v="1"/>
    <x v="208"/>
    <d v="1899-12-30T14:00:00"/>
    <n v="60"/>
    <s v="août"/>
    <n v="14"/>
  </r>
  <r>
    <x v="1"/>
    <x v="208"/>
    <d v="1899-12-30T15:00:00"/>
    <n v="46"/>
    <s v="août"/>
    <n v="15"/>
  </r>
  <r>
    <x v="1"/>
    <x v="208"/>
    <d v="1899-12-30T16:00:00"/>
    <n v="19"/>
    <s v="août"/>
    <n v="16"/>
  </r>
  <r>
    <x v="1"/>
    <x v="208"/>
    <d v="1899-12-30T17:00:00"/>
    <n v="15"/>
    <s v="août"/>
    <n v="17"/>
  </r>
  <r>
    <x v="1"/>
    <x v="208"/>
    <d v="1899-12-30T18:00:00"/>
    <n v="39"/>
    <s v="août"/>
    <n v="18"/>
  </r>
  <r>
    <x v="1"/>
    <x v="208"/>
    <d v="1899-12-30T19:00:00"/>
    <n v="39"/>
    <s v="août"/>
    <n v="19"/>
  </r>
  <r>
    <x v="1"/>
    <x v="208"/>
    <d v="1899-12-30T20:00:00"/>
    <n v="14"/>
    <s v="août"/>
    <n v="20"/>
  </r>
  <r>
    <x v="1"/>
    <x v="208"/>
    <d v="1899-12-30T21:00:00"/>
    <n v="8"/>
    <s v="août"/>
    <n v="21"/>
  </r>
  <r>
    <x v="1"/>
    <x v="208"/>
    <d v="1899-12-30T22:00:00"/>
    <n v="4"/>
    <s v="août"/>
    <n v="22"/>
  </r>
  <r>
    <x v="1"/>
    <x v="208"/>
    <d v="1899-12-30T23:00:00"/>
    <n v="4"/>
    <s v="août"/>
    <n v="23"/>
  </r>
  <r>
    <x v="1"/>
    <x v="209"/>
    <d v="1899-12-30T00:00:00"/>
    <n v="1"/>
    <s v="août"/>
    <n v="24"/>
  </r>
  <r>
    <x v="1"/>
    <x v="209"/>
    <d v="1899-12-30T01:00:00"/>
    <n v="0"/>
    <s v="août"/>
    <n v="1"/>
  </r>
  <r>
    <x v="1"/>
    <x v="209"/>
    <d v="1899-12-30T02:00:00"/>
    <n v="1"/>
    <s v="août"/>
    <n v="2"/>
  </r>
  <r>
    <x v="1"/>
    <x v="209"/>
    <d v="1899-12-30T03:00:00"/>
    <n v="0"/>
    <s v="août"/>
    <n v="3"/>
  </r>
  <r>
    <x v="1"/>
    <x v="209"/>
    <d v="1899-12-30T04:00:00"/>
    <n v="0"/>
    <s v="août"/>
    <n v="4"/>
  </r>
  <r>
    <x v="1"/>
    <x v="209"/>
    <d v="1899-12-30T05:00:00"/>
    <n v="4"/>
    <s v="août"/>
    <e v="#N/A"/>
  </r>
  <r>
    <x v="1"/>
    <x v="209"/>
    <d v="1899-12-30T06:00:00"/>
    <n v="4"/>
    <s v="août"/>
    <n v="6"/>
  </r>
  <r>
    <x v="1"/>
    <x v="209"/>
    <d v="1899-12-30T07:00:00"/>
    <n v="3"/>
    <s v="août"/>
    <n v="7"/>
  </r>
  <r>
    <x v="1"/>
    <x v="209"/>
    <d v="1899-12-30T08:00:00"/>
    <n v="7"/>
    <s v="août"/>
    <n v="8"/>
  </r>
  <r>
    <x v="1"/>
    <x v="209"/>
    <d v="1899-12-30T09:00:00"/>
    <n v="7"/>
    <s v="août"/>
    <n v="9"/>
  </r>
  <r>
    <x v="1"/>
    <x v="209"/>
    <d v="1899-12-30T10:00:00"/>
    <n v="29"/>
    <s v="août"/>
    <n v="10"/>
  </r>
  <r>
    <x v="1"/>
    <x v="209"/>
    <d v="1899-12-30T11:00:00"/>
    <n v="41"/>
    <s v="août"/>
    <n v="11"/>
  </r>
  <r>
    <x v="1"/>
    <x v="209"/>
    <d v="1899-12-30T12:00:00"/>
    <n v="26"/>
    <s v="août"/>
    <n v="12"/>
  </r>
  <r>
    <x v="1"/>
    <x v="209"/>
    <d v="1899-12-30T13:00:00"/>
    <n v="18"/>
    <s v="août"/>
    <n v="13"/>
  </r>
  <r>
    <x v="1"/>
    <x v="209"/>
    <d v="1899-12-30T14:00:00"/>
    <n v="45"/>
    <s v="août"/>
    <n v="14"/>
  </r>
  <r>
    <x v="1"/>
    <x v="209"/>
    <d v="1899-12-30T15:00:00"/>
    <n v="22"/>
    <s v="août"/>
    <n v="15"/>
  </r>
  <r>
    <x v="1"/>
    <x v="209"/>
    <d v="1899-12-30T16:00:00"/>
    <n v="12"/>
    <s v="août"/>
    <n v="16"/>
  </r>
  <r>
    <x v="1"/>
    <x v="209"/>
    <d v="1899-12-30T17:00:00"/>
    <n v="7"/>
    <s v="août"/>
    <n v="17"/>
  </r>
  <r>
    <x v="1"/>
    <x v="209"/>
    <d v="1899-12-30T18:00:00"/>
    <n v="36"/>
    <s v="août"/>
    <n v="18"/>
  </r>
  <r>
    <x v="1"/>
    <x v="209"/>
    <d v="1899-12-30T19:00:00"/>
    <n v="33"/>
    <s v="août"/>
    <n v="19"/>
  </r>
  <r>
    <x v="1"/>
    <x v="209"/>
    <d v="1899-12-30T20:00:00"/>
    <n v="14"/>
    <s v="août"/>
    <n v="20"/>
  </r>
  <r>
    <x v="1"/>
    <x v="209"/>
    <d v="1899-12-30T21:00:00"/>
    <n v="11"/>
    <s v="août"/>
    <n v="21"/>
  </r>
  <r>
    <x v="1"/>
    <x v="209"/>
    <d v="1899-12-30T22:00:00"/>
    <n v="4"/>
    <s v="août"/>
    <n v="22"/>
  </r>
  <r>
    <x v="1"/>
    <x v="209"/>
    <d v="1899-12-30T23:00:00"/>
    <n v="0"/>
    <s v="août"/>
    <n v="23"/>
  </r>
  <r>
    <x v="1"/>
    <x v="210"/>
    <d v="1899-12-30T00:00:00"/>
    <n v="2"/>
    <s v="août"/>
    <n v="24"/>
  </r>
  <r>
    <x v="1"/>
    <x v="210"/>
    <d v="1899-12-30T01:00:00"/>
    <n v="0"/>
    <s v="août"/>
    <n v="1"/>
  </r>
  <r>
    <x v="1"/>
    <x v="210"/>
    <d v="1899-12-30T02:00:00"/>
    <n v="0"/>
    <s v="août"/>
    <n v="2"/>
  </r>
  <r>
    <x v="1"/>
    <x v="210"/>
    <d v="1899-12-30T03:00:00"/>
    <n v="0"/>
    <s v="août"/>
    <n v="3"/>
  </r>
  <r>
    <x v="1"/>
    <x v="210"/>
    <d v="1899-12-30T04:00:00"/>
    <n v="1"/>
    <s v="août"/>
    <n v="4"/>
  </r>
  <r>
    <x v="1"/>
    <x v="210"/>
    <d v="1899-12-30T05:00:00"/>
    <n v="0"/>
    <s v="août"/>
    <e v="#N/A"/>
  </r>
  <r>
    <x v="1"/>
    <x v="210"/>
    <d v="1899-12-30T06:00:00"/>
    <n v="8"/>
    <s v="août"/>
    <n v="6"/>
  </r>
  <r>
    <x v="1"/>
    <x v="210"/>
    <d v="1899-12-30T07:00:00"/>
    <n v="3"/>
    <s v="août"/>
    <n v="7"/>
  </r>
  <r>
    <x v="1"/>
    <x v="210"/>
    <d v="1899-12-30T08:00:00"/>
    <n v="2"/>
    <s v="août"/>
    <n v="8"/>
  </r>
  <r>
    <x v="1"/>
    <x v="210"/>
    <d v="1899-12-30T09:00:00"/>
    <n v="5"/>
    <s v="août"/>
    <n v="9"/>
  </r>
  <r>
    <x v="1"/>
    <x v="210"/>
    <d v="1899-12-30T10:00:00"/>
    <n v="14"/>
    <s v="août"/>
    <n v="10"/>
  </r>
  <r>
    <x v="1"/>
    <x v="210"/>
    <d v="1899-12-30T11:00:00"/>
    <n v="23"/>
    <s v="août"/>
    <n v="11"/>
  </r>
  <r>
    <x v="1"/>
    <x v="210"/>
    <d v="1899-12-30T12:00:00"/>
    <n v="16"/>
    <s v="août"/>
    <n v="12"/>
  </r>
  <r>
    <x v="1"/>
    <x v="210"/>
    <d v="1899-12-30T13:00:00"/>
    <n v="19"/>
    <s v="août"/>
    <n v="13"/>
  </r>
  <r>
    <x v="1"/>
    <x v="210"/>
    <d v="1899-12-30T14:00:00"/>
    <n v="37"/>
    <s v="août"/>
    <n v="14"/>
  </r>
  <r>
    <x v="1"/>
    <x v="210"/>
    <d v="1899-12-30T15:00:00"/>
    <n v="4"/>
    <s v="août"/>
    <n v="15"/>
  </r>
  <r>
    <x v="1"/>
    <x v="210"/>
    <d v="1899-12-30T16:00:00"/>
    <n v="15"/>
    <s v="août"/>
    <n v="16"/>
  </r>
  <r>
    <x v="1"/>
    <x v="210"/>
    <d v="1899-12-30T17:00:00"/>
    <n v="19"/>
    <s v="août"/>
    <n v="17"/>
  </r>
  <r>
    <x v="1"/>
    <x v="210"/>
    <d v="1899-12-30T18:00:00"/>
    <n v="7"/>
    <s v="août"/>
    <n v="18"/>
  </r>
  <r>
    <x v="1"/>
    <x v="210"/>
    <d v="1899-12-30T19:00:00"/>
    <n v="17"/>
    <s v="août"/>
    <n v="19"/>
  </r>
  <r>
    <x v="1"/>
    <x v="210"/>
    <d v="1899-12-30T20:00:00"/>
    <n v="17"/>
    <s v="août"/>
    <n v="20"/>
  </r>
  <r>
    <x v="1"/>
    <x v="210"/>
    <d v="1899-12-30T21:00:00"/>
    <n v="15"/>
    <s v="août"/>
    <n v="21"/>
  </r>
  <r>
    <x v="1"/>
    <x v="210"/>
    <d v="1899-12-30T22:00:00"/>
    <n v="15"/>
    <s v="août"/>
    <n v="22"/>
  </r>
  <r>
    <x v="1"/>
    <x v="210"/>
    <d v="1899-12-30T23:00:00"/>
    <n v="3"/>
    <s v="août"/>
    <n v="23"/>
  </r>
  <r>
    <x v="1"/>
    <x v="211"/>
    <d v="1899-12-30T00:00:00"/>
    <n v="1"/>
    <s v="août"/>
    <n v="24"/>
  </r>
  <r>
    <x v="1"/>
    <x v="211"/>
    <d v="1899-12-30T01:00:00"/>
    <n v="0"/>
    <s v="août"/>
    <n v="1"/>
  </r>
  <r>
    <x v="1"/>
    <x v="211"/>
    <d v="1899-12-30T02:00:00"/>
    <n v="1"/>
    <s v="août"/>
    <n v="2"/>
  </r>
  <r>
    <x v="1"/>
    <x v="211"/>
    <d v="1899-12-30T03:00:00"/>
    <n v="0"/>
    <s v="août"/>
    <n v="3"/>
  </r>
  <r>
    <x v="1"/>
    <x v="211"/>
    <d v="1899-12-30T04:00:00"/>
    <n v="1"/>
    <s v="août"/>
    <n v="4"/>
  </r>
  <r>
    <x v="1"/>
    <x v="211"/>
    <d v="1899-12-30T05:00:00"/>
    <n v="0"/>
    <s v="août"/>
    <e v="#N/A"/>
  </r>
  <r>
    <x v="1"/>
    <x v="211"/>
    <d v="1899-12-30T06:00:00"/>
    <n v="1"/>
    <s v="août"/>
    <n v="6"/>
  </r>
  <r>
    <x v="1"/>
    <x v="211"/>
    <d v="1899-12-30T07:00:00"/>
    <n v="1"/>
    <s v="août"/>
    <n v="7"/>
  </r>
  <r>
    <x v="1"/>
    <x v="211"/>
    <d v="1899-12-30T08:00:00"/>
    <n v="2"/>
    <s v="août"/>
    <n v="8"/>
  </r>
  <r>
    <x v="1"/>
    <x v="211"/>
    <d v="1899-12-30T09:00:00"/>
    <n v="5"/>
    <s v="août"/>
    <n v="9"/>
  </r>
  <r>
    <x v="1"/>
    <x v="211"/>
    <d v="1899-12-30T10:00:00"/>
    <n v="8"/>
    <s v="août"/>
    <n v="10"/>
  </r>
  <r>
    <x v="1"/>
    <x v="211"/>
    <d v="1899-12-30T11:00:00"/>
    <n v="11"/>
    <s v="août"/>
    <n v="11"/>
  </r>
  <r>
    <x v="1"/>
    <x v="211"/>
    <d v="1899-12-30T12:00:00"/>
    <n v="14"/>
    <s v="août"/>
    <n v="12"/>
  </r>
  <r>
    <x v="1"/>
    <x v="211"/>
    <d v="1899-12-30T13:00:00"/>
    <n v="12"/>
    <s v="août"/>
    <n v="13"/>
  </r>
  <r>
    <x v="1"/>
    <x v="211"/>
    <d v="1899-12-30T14:00:00"/>
    <n v="9"/>
    <s v="août"/>
    <n v="14"/>
  </r>
  <r>
    <x v="1"/>
    <x v="211"/>
    <d v="1899-12-30T15:00:00"/>
    <n v="9"/>
    <s v="août"/>
    <n v="15"/>
  </r>
  <r>
    <x v="1"/>
    <x v="211"/>
    <d v="1899-12-30T16:00:00"/>
    <n v="9"/>
    <s v="août"/>
    <n v="16"/>
  </r>
  <r>
    <x v="1"/>
    <x v="211"/>
    <d v="1899-12-30T17:00:00"/>
    <n v="10"/>
    <s v="août"/>
    <n v="17"/>
  </r>
  <r>
    <x v="1"/>
    <x v="211"/>
    <d v="1899-12-30T18:00:00"/>
    <n v="7"/>
    <s v="août"/>
    <n v="18"/>
  </r>
  <r>
    <x v="1"/>
    <x v="211"/>
    <d v="1899-12-30T19:00:00"/>
    <n v="9"/>
    <s v="août"/>
    <n v="19"/>
  </r>
  <r>
    <x v="1"/>
    <x v="211"/>
    <d v="1899-12-30T20:00:00"/>
    <n v="5"/>
    <s v="août"/>
    <n v="20"/>
  </r>
  <r>
    <x v="1"/>
    <x v="211"/>
    <d v="1899-12-30T21:00:00"/>
    <n v="5"/>
    <s v="août"/>
    <n v="21"/>
  </r>
  <r>
    <x v="1"/>
    <x v="211"/>
    <d v="1899-12-30T22:00:00"/>
    <n v="3"/>
    <s v="août"/>
    <n v="22"/>
  </r>
  <r>
    <x v="1"/>
    <x v="211"/>
    <d v="1899-12-30T23:00:00"/>
    <n v="4"/>
    <s v="août"/>
    <n v="23"/>
  </r>
  <r>
    <x v="2"/>
    <x v="21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A0F4D-51FB-4D97-A5D7-77C189E1FD8C}"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location ref="O3:Q69" firstHeaderRow="2" firstDataRow="2" firstDataCol="2"/>
  <pivotFields count="6">
    <pivotField axis="axisRow" compact="0" outline="0" showAll="0">
      <items count="4">
        <item x="1"/>
        <item n="Netherlands" x="0"/>
        <item x="2"/>
        <item t="default"/>
      </items>
      <extLst>
        <ext xmlns:x14="http://schemas.microsoft.com/office/spreadsheetml/2009/9/main" uri="{2946ED86-A175-432a-8AC1-64E0C546D7DE}">
          <x14:pivotField fillDownLabels="1"/>
        </ext>
      </extLst>
    </pivotField>
    <pivotField axis="axisRow" compact="0" outline="0" showAll="0">
      <items count="214">
        <item h="1" x="0"/>
        <item h="1" x="1"/>
        <item h="1" x="2"/>
        <item h="1" x="3"/>
        <item h="1" x="4"/>
        <item h="1" x="5"/>
        <item h="1" x="6"/>
        <item h="1" x="7"/>
        <item h="1" x="212"/>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compact="0" outline="0" showAll="0"/>
    <pivotField dataField="1" compact="0" outline="0" showAll="0"/>
    <pivotField compact="0" outline="0" showAll="0"/>
    <pivotField compact="0" outline="0" showAll="0"/>
  </pivotFields>
  <rowFields count="2">
    <field x="0"/>
    <field x="1"/>
  </rowFields>
  <rowItems count="65">
    <i>
      <x/>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t="default">
      <x/>
    </i>
    <i>
      <x v="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t="default">
      <x v="1"/>
    </i>
    <i t="grand">
      <x/>
    </i>
  </rowItems>
  <colItems count="1">
    <i/>
  </colItems>
  <dataFields count="1">
    <dataField name="Somme de Volum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6F366-FCF0-4B4F-B231-E4D76B632CCC}" name="Table1" displayName="Table1" ref="D32:S66" totalsRowCount="1" headerRowDxfId="499" dataDxfId="498">
  <tableColumns count="16">
    <tableColumn id="1" xr3:uid="{BFDD5992-9685-40F5-A94F-CE03128C04CC}" name="Hour" dataDxfId="55" totalsRowDxfId="39"/>
    <tableColumn id="2" xr3:uid="{60F86A4D-C720-4332-BB05-E396FB8C9B0A}" name="Volume Forcasted" dataDxfId="54" totalsRowDxfId="38"/>
    <tableColumn id="3" xr3:uid="{34F97959-47D9-4842-BD2D-13B179C6D4F6}" name="Volume Actual" dataDxfId="53" totalsRowDxfId="37"/>
    <tableColumn id="5" xr3:uid="{F1C1B9E2-FE1F-45E3-A2D9-C3203A9CA96C}" name="Volume Handled" dataDxfId="52" totalsRowDxfId="36"/>
    <tableColumn id="7" xr3:uid="{86FF85FB-8E23-4759-875C-6F07C6DFBD82}" name="Volume Handle in SL" dataDxfId="51" totalsRowDxfId="35">
      <calculatedColumnFormula>SUMIFS(#REF!,#REF!,'Daily Flash NL'!$D$25,#REF!,'Daily Flash NL'!$A33,#REF!,"Netherlands")</calculatedColumnFormula>
    </tableColumn>
    <tableColumn id="4" xr3:uid="{3D2561B3-6191-412F-8DBB-9EFFF6C4D28F}" name="Deviation" dataDxfId="50" totalsRowDxfId="34">
      <calculatedColumnFormula>Table1[[#This Row],[Volume Actual]]/Table1[[#This Row],[Volume Forcasted]]</calculatedColumnFormula>
    </tableColumn>
    <tableColumn id="8" xr3:uid="{53676879-3184-46A7-9027-1223B0D4C19F}" name="SL" dataDxfId="49" totalsRowDxfId="33"/>
    <tableColumn id="9" xr3:uid="{A38104D9-7F5D-42E4-BD91-850DE1BD4B5B}" name="Availability" dataDxfId="48" totalsRowDxfId="32">
      <calculatedColumnFormula>+IFERROR(Table1[[#This Row],[Volume Handled]]/Table1[[#This Row],[Volume Actual]],"")</calculatedColumnFormula>
    </tableColumn>
    <tableColumn id="6" xr3:uid="{CB206949-0BE5-459B-979B-35DB485ED975}" name="AHT" dataDxfId="47" totalsRowDxfId="31"/>
    <tableColumn id="13" xr3:uid="{717D1883-AD52-4858-B9F7-1F38D359A038}" name="Planned" dataDxfId="46" totalsRowDxfId="30"/>
    <tableColumn id="11" xr3:uid="{C8B55EC5-C138-48F0-A7E4-EAA492D5BE73}" name="Abs" dataDxfId="45" totalsRowDxfId="29"/>
    <tableColumn id="12" xr3:uid="{3BD225DD-4D06-44D0-91AE-D074DDDD9A4E}" name="LT Sickness" dataDxfId="44" totalsRowDxfId="28"/>
    <tableColumn id="10" xr3:uid="{189FF6C3-8BFF-4B2B-9B5C-B10507BABE44}" name="Late/early leave" dataDxfId="43" totalsRowDxfId="27"/>
    <tableColumn id="15" xr3:uid="{9F5D40F2-1327-4DF6-9B0A-0407DE06E38B}" name="% Abs" dataDxfId="42" totalsRowDxfId="26">
      <calculatedColumnFormula>IFERROR(Table1[[#This Row],[Abs]]/Table1[[#This Row],[Planned]],"")</calculatedColumnFormula>
    </tableColumn>
    <tableColumn id="14" xr3:uid="{6C13A3B9-AFBE-4FE2-B315-7F6A91B71559}" name="Extras" dataDxfId="41" totalsRowDxfId="25">
      <calculatedColumnFormula>IFERROR(Table1[[#This Row],[Abs]]/Table1[[#This Row],[Planned]],"")</calculatedColumnFormula>
    </tableColumn>
    <tableColumn id="16" xr3:uid="{13739010-90B3-437B-91BE-F5694EF1FC01}" name="Volume Actual SL" dataDxfId="40" totalsRowDxfId="24"/>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9B492F-C2E8-4900-A4DB-0CA2085C368A}" name="Table16" displayName="Table16" ref="D87:O121" totalsRowCount="1" headerRowDxfId="497" dataDxfId="496">
  <tableColumns count="12">
    <tableColumn id="1" xr3:uid="{22FF9D85-C391-4955-A30A-A55521B020C1}" name="Hour" dataDxfId="23" totalsRowDxfId="11"/>
    <tableColumn id="2" xr3:uid="{A52A6F40-C724-4ADA-BF5B-1B48417F564B}" name="Volume Forcasted" totalsRowFunction="custom" dataDxfId="22" totalsRowDxfId="10">
      <totalsRowFormula>+E120/E119</totalsRowFormula>
    </tableColumn>
    <tableColumn id="3" xr3:uid="{D5AD84F6-75FF-461B-8C39-6663B7D3218C}" name="Volume Actual" dataDxfId="21" totalsRowDxfId="9"/>
    <tableColumn id="5" xr3:uid="{1A94E176-AC1A-49AF-84D6-F997180D5A0A}" name="Volume Handled" dataDxfId="20" totalsRowDxfId="8"/>
    <tableColumn id="7" xr3:uid="{299CD89A-E3BD-4D5B-B59E-B6FC2BD0097C}" name="Volume Handle in SL" dataDxfId="19" totalsRowDxfId="7">
      <calculatedColumnFormula>SUMIFS(#REF!,#REF!,'Daily Flash NL'!$D$25,#REF!,'Daily Flash NL'!$A88,#REF!,"Netherlands")</calculatedColumnFormula>
    </tableColumn>
    <tableColumn id="4" xr3:uid="{ACB1F303-1B7F-4627-862B-D66EDFA4A98C}" name="Deviation" dataDxfId="18" totalsRowDxfId="6">
      <calculatedColumnFormula>Table16[[#This Row],[Volume Actual]]/Table16[[#This Row],[Volume Forcasted]]</calculatedColumnFormula>
    </tableColumn>
    <tableColumn id="8" xr3:uid="{7AD58EC0-DF7D-4270-968F-898EA50C792B}" name="SL" dataDxfId="17" totalsRowDxfId="5"/>
    <tableColumn id="9" xr3:uid="{5F37E656-B57F-4B18-9EE2-E464AF05C5A0}" name="Availability" dataDxfId="16" totalsRowDxfId="4">
      <calculatedColumnFormula>+IFERROR(Table16[[#This Row],[Volume Handled]]/Table16[[#This Row],[Volume Actual]],"")</calculatedColumnFormula>
    </tableColumn>
    <tableColumn id="6" xr3:uid="{BAAFAF2E-4123-417B-8756-888B51748A29}" name="AHT" dataDxfId="15" totalsRowDxfId="3"/>
    <tableColumn id="13" xr3:uid="{E56A5742-0469-4469-BC41-D91998D8E69E}" name="Planned" dataDxfId="14" totalsRowDxfId="2"/>
    <tableColumn id="11" xr3:uid="{95D30A72-1290-4AF8-AEBF-DA0FD84A7E4C}" name="Abs" dataDxfId="13" totalsRowDxfId="1"/>
    <tableColumn id="12" xr3:uid="{0FB60751-C67C-4F90-87F1-F3DDB5789810}" name="LT Sickness" dataDxfId="12" totalsRowDxfId="0"/>
  </tableColumns>
  <tableStyleInfo name="TableStyleLight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8D737E-2E16-48F6-B433-0F62C8F38DC2}" name="Table17" displayName="Table17" ref="D19:P51" totalsRowShown="0" headerRowDxfId="495" dataDxfId="494">
  <tableColumns count="13">
    <tableColumn id="1" xr3:uid="{F4E7E21B-9E87-48B5-9166-72CEA7F1EFFA}" name="Hour" dataDxfId="493"/>
    <tableColumn id="2" xr3:uid="{72128C0F-5694-4A9F-A1BF-1FE442398B38}" name="Volume Forcasted" dataDxfId="492"/>
    <tableColumn id="3" xr3:uid="{618A544C-B82F-4C37-8ACE-3A2C131FA59F}" name="Volume Actual" dataDxfId="491"/>
    <tableColumn id="5" xr3:uid="{3138A1B8-E878-4EF7-92F6-2717C4A3155C}" name="Volume Handled" dataDxfId="490"/>
    <tableColumn id="7" xr3:uid="{ECD43C92-0D9E-4846-B0F0-31BF87AC810D}" name="Volume Handle in SL" dataDxfId="489">
      <calculatedColumnFormula>SUMIFS(#REF!,#REF!,'Daily Flash NL (2)'!$D$12,#REF!,'Daily Flash NL (2)'!$A20,#REF!,"Netherlands")</calculatedColumnFormula>
    </tableColumn>
    <tableColumn id="4" xr3:uid="{B963368B-C49F-4509-81AF-76FE0299246C}" name="Deviation" dataDxfId="488">
      <calculatedColumnFormula>Table17[[#This Row],[Volume Actual]]/Table17[[#This Row],[Volume Forcasted]]</calculatedColumnFormula>
    </tableColumn>
    <tableColumn id="8" xr3:uid="{20075A71-F9E3-48AB-A722-68D77474598A}" name="SL" dataDxfId="487"/>
    <tableColumn id="9" xr3:uid="{60E694BC-A9EC-4B90-80B5-BC5211303518}" name="Availability" dataDxfId="486">
      <calculatedColumnFormula>+IFERROR(Table17[[#This Row],[Volume Handled]]/Table17[[#This Row],[Volume Actual]],"")</calculatedColumnFormula>
    </tableColumn>
    <tableColumn id="6" xr3:uid="{C559BFFF-8C58-40A5-A912-F18FB2499086}" name="AHT" dataDxfId="485"/>
    <tableColumn id="13" xr3:uid="{4A0AF082-CD20-4022-837D-E99D2E3FBAEE}" name="Planned" dataDxfId="484"/>
    <tableColumn id="11" xr3:uid="{212C1D9F-E0E4-4386-990E-8E2A9E92444C}" name="Abs" dataDxfId="483"/>
    <tableColumn id="12" xr3:uid="{847524CB-041E-423B-A5A4-A77E3ED6EEA0}" name="Late" dataDxfId="482"/>
    <tableColumn id="10" xr3:uid="{AA72D04F-D42A-4060-AE06-0640AD3E09B4}" name="% Abs" dataDxfId="481"/>
  </tableColumns>
  <tableStyleInfo name="TableStyleLight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C5C56D-8D20-47CC-9A8D-44D4BE89E090}" name="Table168" displayName="Table168" ref="D74:O106" totalsRowShown="0" headerRowDxfId="480" dataDxfId="479">
  <tableColumns count="12">
    <tableColumn id="1" xr3:uid="{FEA56A39-DE18-4E4D-9097-372CA36ACA6F}" name="Hour" dataDxfId="478"/>
    <tableColumn id="2" xr3:uid="{4776059A-D399-43AE-9BF3-B55AE1FBB56A}" name="Volume Forcasted" dataDxfId="477"/>
    <tableColumn id="3" xr3:uid="{B2C5D788-7C05-4F59-B9BC-BF562C5773D4}" name="Volume Actual" dataDxfId="476"/>
    <tableColumn id="5" xr3:uid="{AAC821CF-0CAF-47A1-802D-7CB71AA1A758}" name="Volume Handled" dataDxfId="475"/>
    <tableColumn id="7" xr3:uid="{41EC202C-FC7B-49DA-B054-9BA44EBB6DEC}" name="Volume Handle in SL" dataDxfId="474">
      <calculatedColumnFormula>SUMIFS(#REF!,#REF!,'Daily Flash NL (2)'!$D$12,#REF!,'Daily Flash NL (2)'!$A75,#REF!,"Netherlands")</calculatedColumnFormula>
    </tableColumn>
    <tableColumn id="4" xr3:uid="{9B2FDAE1-392E-490F-8E92-F1DFAAD20785}" name="Deviation" dataDxfId="473">
      <calculatedColumnFormula>Table168[[#This Row],[Volume Actual]]/Table168[[#This Row],[Volume Forcasted]]</calculatedColumnFormula>
    </tableColumn>
    <tableColumn id="8" xr3:uid="{5F421996-5EC9-4A1E-A4EB-8A8B8A93FC06}" name="SL" dataDxfId="472"/>
    <tableColumn id="9" xr3:uid="{BEA5861B-E886-4AF6-8161-D079C424BD8B}" name="Availability" dataDxfId="471">
      <calculatedColumnFormula>+IFERROR(Table168[[#This Row],[Volume Handled]]/Table168[[#This Row],[Volume Actual]],"")</calculatedColumnFormula>
    </tableColumn>
    <tableColumn id="6" xr3:uid="{A92B71BF-BF35-479B-90AC-1153A365AB79}" name="AHT" dataDxfId="470"/>
    <tableColumn id="13" xr3:uid="{C306E20E-A97D-4E6C-85D3-88E95197D536}" name="Planned" dataDxfId="469"/>
    <tableColumn id="11" xr3:uid="{A63F9315-E1CD-4E16-9FB6-4A2FD117B363}" name="Abs" dataDxfId="468"/>
    <tableColumn id="12" xr3:uid="{6C9B25E7-C9ED-4E61-A329-F3F0D4D24540}" name="Late" dataDxfId="467"/>
  </tableColumns>
  <tableStyleInfo name="TableStyleLight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117806-E61E-4FC4-9820-4C907DD9FB70}" name="Table14" displayName="Table14" ref="D19:P51" totalsRowShown="0" headerRowDxfId="466" dataDxfId="465">
  <tableColumns count="13">
    <tableColumn id="1" xr3:uid="{F508BBAF-BCFC-4AFC-A06D-8531F9A94963}" name="Hour" dataDxfId="464"/>
    <tableColumn id="2" xr3:uid="{660E8588-977A-4395-85D9-CF2732B36340}" name="Volume Forcasted" dataDxfId="463"/>
    <tableColumn id="3" xr3:uid="{0B6C7271-3791-402B-942C-4B2203F67DC8}" name="Volume Actual" dataDxfId="462"/>
    <tableColumn id="5" xr3:uid="{01E3F612-85BC-4BCA-A71B-723DB68E7AA1}" name="Volume Handled" dataDxfId="461"/>
    <tableColumn id="7" xr3:uid="{26236A46-E296-4B16-A0F8-596DF2DD4207}" name="Volume Handle in SL" dataDxfId="460">
      <calculatedColumnFormula>SUMIFS(#REF!,#REF!,'Daily Flash NL CBC'!$D$12,#REF!,'Daily Flash NL CBC'!$A20,#REF!,"Netherlands")</calculatedColumnFormula>
    </tableColumn>
    <tableColumn id="4" xr3:uid="{C6ACD3E9-942E-4C7C-B081-332A30C3E490}" name="Deviation" dataDxfId="459">
      <calculatedColumnFormula>Table14[[#This Row],[Volume Actual]]/Table14[[#This Row],[Volume Forcasted]]</calculatedColumnFormula>
    </tableColumn>
    <tableColumn id="8" xr3:uid="{7D915A75-FC54-4414-B382-2C43C8C0C263}" name="SL" dataDxfId="458"/>
    <tableColumn id="9" xr3:uid="{F09D1CDF-380B-402E-8F75-51D0BFAE1D48}" name="Availability" dataDxfId="457">
      <calculatedColumnFormula>+IFERROR(Table14[[#This Row],[Volume Handled]]/Table14[[#This Row],[Volume Actual]],"")</calculatedColumnFormula>
    </tableColumn>
    <tableColumn id="6" xr3:uid="{577E54B5-5516-40C5-8B8F-DF67EAF9ACC5}" name="AHT" dataDxfId="456"/>
    <tableColumn id="13" xr3:uid="{16F6D73C-45EC-41FE-85BD-9B2D34F0DEF6}" name="Planned" dataDxfId="455"/>
    <tableColumn id="11" xr3:uid="{2AC4CDE0-07CF-4AAC-9C67-24A3D402E362}" name="Abs" dataDxfId="454"/>
    <tableColumn id="12" xr3:uid="{9CCEF958-CF63-4926-A092-C8C15F041EF2}" name="Late/Early leave" dataDxfId="453"/>
    <tableColumn id="10" xr3:uid="{95A92E34-BE10-42D1-9B5E-CD8C295D0600}" name="% Abs" dataDxfId="452"/>
  </tableColumns>
  <tableStyleInfo name="TableStyleLight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049BC8-D74A-4CE9-A2BC-58011E2C560A}" name="Table165" displayName="Table165" ref="D74:O106" totalsRowShown="0" headerRowDxfId="451" dataDxfId="450">
  <tableColumns count="12">
    <tableColumn id="1" xr3:uid="{8D9A3619-C17F-4111-ABB7-C91C434E1FC1}" name="Hour" dataDxfId="449"/>
    <tableColumn id="2" xr3:uid="{6693C867-B75B-494D-9AA0-18268A4AABDD}" name="Volume Forcasted" dataDxfId="448"/>
    <tableColumn id="3" xr3:uid="{5ED2624D-6D3D-448C-9333-CB41DF622743}" name="Volume Actual" dataDxfId="447"/>
    <tableColumn id="5" xr3:uid="{C1DE335C-6BCF-48FD-86A5-3755F1F9E56A}" name="Volume Handled" dataDxfId="446"/>
    <tableColumn id="7" xr3:uid="{A0F16705-50DE-4313-992C-2F9D42538BDA}" name="Volume Handle in SL" dataDxfId="445">
      <calculatedColumnFormula>SUMIFS(#REF!,#REF!,'Daily Flash NL CBC'!$D$12,#REF!,'Daily Flash NL CBC'!$A75,#REF!,"Netherlands")</calculatedColumnFormula>
    </tableColumn>
    <tableColumn id="4" xr3:uid="{662B4A50-A1C2-4BC0-B0F7-DCCB875D78D1}" name="Deviation" dataDxfId="444">
      <calculatedColumnFormula>Table165[[#This Row],[Volume Actual]]/Table165[[#This Row],[Volume Forcasted]]</calculatedColumnFormula>
    </tableColumn>
    <tableColumn id="8" xr3:uid="{B2427F20-B510-4B48-A6A6-264E983F183A}" name="SL" dataDxfId="443"/>
    <tableColumn id="9" xr3:uid="{3EED46A7-BF7C-434A-AF78-E461B0B63932}" name="Availability" dataDxfId="442">
      <calculatedColumnFormula>+IFERROR(Table165[[#This Row],[Volume Handled]]/Table165[[#This Row],[Volume Actual]],"")</calculatedColumnFormula>
    </tableColumn>
    <tableColumn id="6" xr3:uid="{2953632D-9335-4DB9-9201-47DA35A4C779}" name="AHT" dataDxfId="441"/>
    <tableColumn id="13" xr3:uid="{C9B3FC49-C5FB-474D-900D-458341D84FD3}" name="Planned" dataDxfId="440"/>
    <tableColumn id="11" xr3:uid="{ECBD6325-89A0-4818-BBD2-62F48D35E27F}" name="Abs" dataDxfId="439"/>
    <tableColumn id="12" xr3:uid="{925D950A-7226-4E9E-98B3-CBBA02FCB3BC}" name="Late/Early leave" dataDxfId="438"/>
  </tableColumns>
  <tableStyleInfo name="TableStyleLight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18DD9E-894F-4BC1-928C-9AE516BB48EA}" name="Table19" displayName="Table19" ref="D32:S64" totalsRowShown="0" headerRowDxfId="437" dataDxfId="436">
  <tableColumns count="16">
    <tableColumn id="1" xr3:uid="{CBE9F9BE-BD29-4E92-AEDE-2BD2FA4BD768}" name="Hour" dataDxfId="435"/>
    <tableColumn id="2" xr3:uid="{0E9B9D9C-E352-4B2C-A960-85DE1C5DA8C9}" name="Volume Forcasted" dataDxfId="434"/>
    <tableColumn id="3" xr3:uid="{17F63ED5-0E15-4922-A7A2-7E178D1C4361}" name="Volume Actual" dataDxfId="433"/>
    <tableColumn id="5" xr3:uid="{B15B4C94-8809-456B-94B5-C4B78D4B9646}" name="Volume Handled" dataDxfId="432"/>
    <tableColumn id="7" xr3:uid="{F91590BC-4A46-46B6-90F5-49B21BB250EF}" name="Volume Handle in SL" dataDxfId="431">
      <calculatedColumnFormula>SUMIFS(#REF!,#REF!,'Daily Flash NL (3)'!$D$25,#REF!,'Daily Flash NL (3)'!$A33,#REF!,"Netherlands")</calculatedColumnFormula>
    </tableColumn>
    <tableColumn id="4" xr3:uid="{886BF825-600B-416E-A756-3239BBD2D093}" name="Deviation" dataDxfId="430">
      <calculatedColumnFormula>Table19[[#This Row],[Volume Actual]]/Table19[[#This Row],[Volume Forcasted]]</calculatedColumnFormula>
    </tableColumn>
    <tableColumn id="8" xr3:uid="{55371757-FAE9-4F63-B68D-A0AA54BC73E0}" name="SL" dataDxfId="429"/>
    <tableColumn id="9" xr3:uid="{A2B0D1E6-4E43-4D0D-B8F3-220A1030C3F5}" name="Availability" dataDxfId="428">
      <calculatedColumnFormula>+IFERROR(Table19[[#This Row],[Volume Handled]]/Table19[[#This Row],[Volume Actual]],"")</calculatedColumnFormula>
    </tableColumn>
    <tableColumn id="6" xr3:uid="{9A06FA2A-0E61-454E-94C0-B675F2D8EAE7}" name="AHT" dataDxfId="427"/>
    <tableColumn id="13" xr3:uid="{A17BEA83-DB49-49F1-9B9B-87B6DCA68CD7}" name="Planned" dataDxfId="426"/>
    <tableColumn id="11" xr3:uid="{68D0B806-4362-43AC-BDDF-B501CAAD7462}" name="Abs" dataDxfId="425"/>
    <tableColumn id="12" xr3:uid="{9BD0BA3C-7433-436A-B60C-AD839E56C841}" name="LT Sickness" dataDxfId="424"/>
    <tableColumn id="10" xr3:uid="{24499505-AF93-4B13-BB85-8DC62B32BBCA}" name="Late" dataDxfId="423"/>
    <tableColumn id="15" xr3:uid="{AFF16F68-D05C-48A8-879B-FD13BDEBE435}" name="% Abs" dataDxfId="422">
      <calculatedColumnFormula>IFERROR(Table19[[#This Row],[Abs]]/Table19[[#This Row],[Planned]],"")</calculatedColumnFormula>
    </tableColumn>
    <tableColumn id="14" xr3:uid="{FE5CABE0-64F3-4B0F-939B-BCB5FFB09895}" name="Extras" dataDxfId="421">
      <calculatedColumnFormula>IFERROR(Table19[[#This Row],[Abs]]/Table19[[#This Row],[Planned]],"")</calculatedColumnFormula>
    </tableColumn>
    <tableColumn id="16" xr3:uid="{5903AD04-8956-4CD9-9B1C-00A9DBE53D9D}" name="Volume Actual SL" dataDxfId="420"/>
  </tableColumns>
  <tableStyleInfo name="TableStyleLight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2C24B9-0B28-413C-AE4A-584B4DDC2FBB}" name="Table1610" displayName="Table1610" ref="D87:O119" totalsRowShown="0" headerRowDxfId="419" dataDxfId="418">
  <tableColumns count="12">
    <tableColumn id="1" xr3:uid="{2D4444A0-2B56-4A18-91BD-0D77AE60BCFD}" name="Hour" dataDxfId="417"/>
    <tableColumn id="2" xr3:uid="{5BFEF51F-F0C2-4E51-B442-E532D0CF2F0C}" name="Volume Forcasted" dataDxfId="416"/>
    <tableColumn id="3" xr3:uid="{BFB2CA2C-CCE6-42CF-81AC-4AAA1CD08095}" name="Volume Actual" dataDxfId="415"/>
    <tableColumn id="5" xr3:uid="{970E5BFE-CF7D-45E4-8533-02ED58363C93}" name="Volume Handled" dataDxfId="414"/>
    <tableColumn id="7" xr3:uid="{8C69061F-7614-44C8-A6DD-CD241B72CE57}" name="Volume Handle in SL" dataDxfId="413">
      <calculatedColumnFormula>SUMIFS(#REF!,#REF!,'Daily Flash NL (3)'!$D$25,#REF!,'Daily Flash NL (3)'!$A88,#REF!,"Netherlands")</calculatedColumnFormula>
    </tableColumn>
    <tableColumn id="4" xr3:uid="{E9CC1C8E-4774-4A59-8987-AD085DF8271B}" name="Deviation" dataDxfId="412">
      <calculatedColumnFormula>Table1610[[#This Row],[Volume Actual]]/Table1610[[#This Row],[Volume Forcasted]]</calculatedColumnFormula>
    </tableColumn>
    <tableColumn id="8" xr3:uid="{F28E0B15-3240-457B-96E7-0297A8B65E6A}" name="SL" dataDxfId="411"/>
    <tableColumn id="9" xr3:uid="{C0C1669B-29D8-4C3A-BFFC-E4D764752522}" name="Availability" dataDxfId="410">
      <calculatedColumnFormula>+IFERROR(Table1610[[#This Row],[Volume Handled]]/Table1610[[#This Row],[Volume Actual]],"")</calculatedColumnFormula>
    </tableColumn>
    <tableColumn id="6" xr3:uid="{8F93C6A5-4474-41EC-8973-3175EEC05456}" name="AHT" dataDxfId="409"/>
    <tableColumn id="13" xr3:uid="{76C417A7-9C30-4CCC-A452-592CCC9A7016}" name="Planned" dataDxfId="408"/>
    <tableColumn id="11" xr3:uid="{27AA1CC2-9D66-4A57-8986-AB77910FF768}" name="Abs" dataDxfId="407"/>
    <tableColumn id="12" xr3:uid="{97A095CB-C9D9-407F-A6FA-4F1984D8A9F5}" name="LT Sickness" dataDxfId="406"/>
  </tableColumns>
  <tableStyleInfo name="TableStyleLight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0B5B839-B3D9-48F1-BFCA-A228169936CC}" name="Table1911" displayName="Table1911" ref="D32:S64" totalsRowShown="0" headerRowDxfId="405" dataDxfId="404">
  <tableColumns count="16">
    <tableColumn id="1" xr3:uid="{93688AF9-F4A2-4756-B424-98F2B8BC530D}" name="Hour" dataDxfId="403"/>
    <tableColumn id="2" xr3:uid="{E8589599-D877-42FA-A473-2C4AA5CE4B75}" name="Volume Forcasted" dataDxfId="402"/>
    <tableColumn id="3" xr3:uid="{DC79B0AE-B670-4E20-BD2D-57866C7C977F}" name="Volume Actual" dataDxfId="401"/>
    <tableColumn id="5" xr3:uid="{79D7DC0D-2EB8-4522-BE2E-19E922299725}" name="Volume Handled" dataDxfId="400"/>
    <tableColumn id="7" xr3:uid="{308F0E82-B6D2-4130-B893-9588DB7AABAB}" name="Volume Handle in SL" dataDxfId="399">
      <calculatedColumnFormula>SUMIFS(#REF!,#REF!,'Daily Flash NL (4)'!$D$25,#REF!,'Daily Flash NL (4)'!$A33,#REF!,"Netherlands")</calculatedColumnFormula>
    </tableColumn>
    <tableColumn id="4" xr3:uid="{155ADB60-3CBF-415B-AC5F-2434C2FFBF9C}" name="Deviation" dataDxfId="398">
      <calculatedColumnFormula>Table1911[[#This Row],[Volume Actual]]/Table1911[[#This Row],[Volume Forcasted]]</calculatedColumnFormula>
    </tableColumn>
    <tableColumn id="8" xr3:uid="{9BD45673-0751-47EA-8EEE-80073DD6A232}" name="SL" dataDxfId="397"/>
    <tableColumn id="9" xr3:uid="{93371C82-28D6-4AD5-B7B9-4321A6C622E9}" name="Availability" dataDxfId="396">
      <calculatedColumnFormula>+IFERROR(Table1911[[#This Row],[Volume Handled]]/Table1911[[#This Row],[Volume Actual]],"")</calculatedColumnFormula>
    </tableColumn>
    <tableColumn id="6" xr3:uid="{016D76D2-3DF2-4C94-BD42-CBCA668C431E}" name="AHT" dataDxfId="395"/>
    <tableColumn id="13" xr3:uid="{54A5F8E8-4596-417E-8C15-0441F1C4ED45}" name="Planned" dataDxfId="394"/>
    <tableColumn id="11" xr3:uid="{9F410BD3-7B28-42FE-997E-2B510FF02D0D}" name="Abs" dataDxfId="393"/>
    <tableColumn id="12" xr3:uid="{4DEA5ED3-2696-4A0A-BB29-233825509585}" name="LT Sickness" dataDxfId="392"/>
    <tableColumn id="10" xr3:uid="{C646EC6C-8A64-4072-8973-93808B3C0447}" name="Late" dataDxfId="391"/>
    <tableColumn id="15" xr3:uid="{424EFC88-3F5D-42DB-AA01-B791D9006FB8}" name="% Abs" dataDxfId="390">
      <calculatedColumnFormula>IFERROR(Table1911[[#This Row],[Abs]]/Table1911[[#This Row],[Planned]],"")</calculatedColumnFormula>
    </tableColumn>
    <tableColumn id="14" xr3:uid="{6C7DE700-C76C-4F67-BFD6-0B7FBD18A303}" name="Extras" dataDxfId="389">
      <calculatedColumnFormula>IFERROR(Table1911[[#This Row],[Abs]]/Table1911[[#This Row],[Planned]],"")</calculatedColumnFormula>
    </tableColumn>
    <tableColumn id="16" xr3:uid="{1B1CACE5-25E1-49A1-8A2B-49178BD48250}" name="Volume Actual SL" dataDxfId="388"/>
  </tableColumns>
  <tableStyleInfo name="TableStyleLight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5C9D32-9ED0-43D7-8C3B-6BB5393FC5F1}" name="Table161012" displayName="Table161012" ref="D87:O119" totalsRowShown="0" headerRowDxfId="387" dataDxfId="386">
  <tableColumns count="12">
    <tableColumn id="1" xr3:uid="{B908C7CC-0570-4BD2-B314-4C12E3019E7E}" name="Hour" dataDxfId="385"/>
    <tableColumn id="2" xr3:uid="{1F28103F-D666-440B-971D-2C6F391FF7D3}" name="Volume Forcasted" dataDxfId="384"/>
    <tableColumn id="3" xr3:uid="{4BB3A76C-70B4-4BE9-AAAC-FF007809DC41}" name="Volume Actual" dataDxfId="383"/>
    <tableColumn id="5" xr3:uid="{D6326D40-F662-498B-BA03-D299DE5EE907}" name="Volume Handled" dataDxfId="382"/>
    <tableColumn id="7" xr3:uid="{019E4738-D7D0-4DA1-824D-CCBDAC11BA17}" name="Volume Handle in SL" dataDxfId="381">
      <calculatedColumnFormula>SUMIFS(#REF!,#REF!,'Daily Flash NL (4)'!$D$25,#REF!,'Daily Flash NL (4)'!$A88,#REF!,"Netherlands")</calculatedColumnFormula>
    </tableColumn>
    <tableColumn id="4" xr3:uid="{FAF9B5AB-D9A4-4C3B-A447-C1239B2E694C}" name="Deviation" dataDxfId="380">
      <calculatedColumnFormula>Table161012[[#This Row],[Volume Actual]]/Table161012[[#This Row],[Volume Forcasted]]</calculatedColumnFormula>
    </tableColumn>
    <tableColumn id="8" xr3:uid="{0488E214-0362-4753-B346-F73780E53E46}" name="SL" dataDxfId="379"/>
    <tableColumn id="9" xr3:uid="{A764CD17-F069-427A-9D28-D5CB998A7F42}" name="Availability" dataDxfId="378">
      <calculatedColumnFormula>+IFERROR(Table161012[[#This Row],[Volume Handled]]/Table161012[[#This Row],[Volume Actual]],"")</calculatedColumnFormula>
    </tableColumn>
    <tableColumn id="6" xr3:uid="{870453C4-B8E9-4BB1-92CC-BCD322E49C8C}" name="AHT" dataDxfId="377"/>
    <tableColumn id="13" xr3:uid="{56C88CE3-685E-41FE-B208-929602B71DCD}" name="Planned" dataDxfId="376"/>
    <tableColumn id="11" xr3:uid="{DBF9EFE8-FB13-4A3B-AE32-D9393EE7D622}" name="Abs" dataDxfId="375"/>
    <tableColumn id="12" xr3:uid="{7279B5A6-9406-46D4-8816-1D8E4559C7F8}" name="LT Sickness" dataDxfId="374"/>
  </tableColumns>
  <tableStyleInfo name="TableStyleLight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1710C6-50D6-4F90-AF4D-E10A2942DD1A}" name="Table115" displayName="Table115" ref="D32:S66" totalsRowCount="1" headerRowDxfId="373" dataDxfId="372">
  <tableColumns count="16">
    <tableColumn id="1" xr3:uid="{9C7EA202-8441-436D-B2FB-B0131CCAD6E3}" name="Hour" dataDxfId="371" totalsRowDxfId="370"/>
    <tableColumn id="2" xr3:uid="{2A78C844-0655-4928-BC1A-D57AD8A169AC}" name="Volume Forcasted" dataDxfId="369" totalsRowDxfId="368"/>
    <tableColumn id="3" xr3:uid="{33C58B83-6C4B-446E-8EF1-9CD059B8231D}" name="Volume Actual" dataDxfId="367" totalsRowDxfId="366"/>
    <tableColumn id="5" xr3:uid="{C8AB0A02-61AB-49D1-9FA5-31482755ED27}" name="Volume Handled" dataDxfId="365" totalsRowDxfId="364"/>
    <tableColumn id="7" xr3:uid="{6DD8B8D7-B7BA-4DD3-AA06-E827C1E512E1}" name="Volume Handle in SL" dataDxfId="363" totalsRowDxfId="362">
      <calculatedColumnFormula>SUMIFS(#REF!,#REF!,'Daily Flash NL (5)'!$D$25,#REF!,'Daily Flash NL (5)'!$A33,#REF!,"Netherlands")</calculatedColumnFormula>
    </tableColumn>
    <tableColumn id="4" xr3:uid="{A227EB36-0210-4063-8A5A-40E1414D38E3}" name="Deviation" dataDxfId="361" totalsRowDxfId="360">
      <calculatedColumnFormula>Table115[[#This Row],[Volume Actual]]/Table115[[#This Row],[Volume Forcasted]]</calculatedColumnFormula>
    </tableColumn>
    <tableColumn id="8" xr3:uid="{DF88C654-6E11-4F93-B6FD-4157A91849BC}" name="SL" dataDxfId="359" totalsRowDxfId="358"/>
    <tableColumn id="9" xr3:uid="{F967AD58-9999-492C-9349-5F55A9F6E1C9}" name="Availability" dataDxfId="357" totalsRowDxfId="356">
      <calculatedColumnFormula>+IFERROR(Table115[[#This Row],[Volume Handled]]/Table115[[#This Row],[Volume Actual]],"")</calculatedColumnFormula>
    </tableColumn>
    <tableColumn id="6" xr3:uid="{B7669849-E886-4DE2-A475-913D5F912F54}" name="AHT" dataDxfId="355" totalsRowDxfId="354"/>
    <tableColumn id="13" xr3:uid="{C8B9A7BC-3193-49C9-87A9-352F4B7381ED}" name="Planned" dataDxfId="353" totalsRowDxfId="352"/>
    <tableColumn id="11" xr3:uid="{084096AB-447C-4D19-A02C-D26E76BB8165}" name="Abs" dataDxfId="351" totalsRowDxfId="350"/>
    <tableColumn id="12" xr3:uid="{717C7514-0282-4D9B-A465-E0241740B4AD}" name="LT Sickness" dataDxfId="349" totalsRowDxfId="348"/>
    <tableColumn id="10" xr3:uid="{90156CA0-58B5-4E56-BE3D-CB7B802E3338}" name="Late/early leave" dataDxfId="347" totalsRowDxfId="346"/>
    <tableColumn id="15" xr3:uid="{6F88BA95-0B12-41A4-ACD0-85A249BF1154}" name="% Abs" dataDxfId="345" totalsRowDxfId="344">
      <calculatedColumnFormula>IFERROR(Table115[[#This Row],[Abs]]/Table115[[#This Row],[Planned]],"")</calculatedColumnFormula>
    </tableColumn>
    <tableColumn id="14" xr3:uid="{27A43A24-8D73-495B-B3E6-960A42688F7B}" name="Extras" dataDxfId="343" totalsRowDxfId="342">
      <calculatedColumnFormula>IFERROR(Table115[[#This Row],[Abs]]/Table115[[#This Row],[Planned]],"")</calculatedColumnFormula>
    </tableColumn>
    <tableColumn id="16" xr3:uid="{796F3467-7136-4C5D-B455-9F28C46C4D9B}" name="Volume Actual SL" dataDxfId="341" totalsRowDxfId="340"/>
  </tableColumns>
  <tableStyleInfo name="TableStyleLight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F0E81F-1B36-4257-A315-DEA1E44154D6}" name="Table1616" displayName="Table1616" ref="D87:O121" totalsRowCount="1" headerRowDxfId="339" dataDxfId="338">
  <tableColumns count="12">
    <tableColumn id="1" xr3:uid="{7CF0E59A-4C4B-4062-AE7F-FCD6EA20D537}" name="Hour" dataDxfId="337" totalsRowDxfId="336"/>
    <tableColumn id="2" xr3:uid="{92AF2B74-1747-4856-8031-5DA7E3D4CF81}" name="Volume Forcasted" totalsRowFunction="custom" dataDxfId="335" totalsRowDxfId="334">
      <totalsRowFormula>+E120/E119</totalsRowFormula>
    </tableColumn>
    <tableColumn id="3" xr3:uid="{5AF08DA0-81F3-4B81-821D-33010F004193}" name="Volume Actual" dataDxfId="333" totalsRowDxfId="332"/>
    <tableColumn id="5" xr3:uid="{033A952B-783D-41B4-971A-2B4EB803F9B2}" name="Volume Handled" dataDxfId="331" totalsRowDxfId="330"/>
    <tableColumn id="7" xr3:uid="{31124A2B-5C61-4504-9E07-3A57906B2A22}" name="Volume Handle in SL" dataDxfId="329" totalsRowDxfId="328">
      <calculatedColumnFormula>SUMIFS(#REF!,#REF!,'Daily Flash NL (5)'!$D$25,#REF!,'Daily Flash NL (5)'!$A88,#REF!,"Netherlands")</calculatedColumnFormula>
    </tableColumn>
    <tableColumn id="4" xr3:uid="{999F635E-BEB3-4AC9-AE53-CD543DA24732}" name="Deviation" dataDxfId="327" totalsRowDxfId="326">
      <calculatedColumnFormula>Table1616[[#This Row],[Volume Actual]]/Table1616[[#This Row],[Volume Forcasted]]</calculatedColumnFormula>
    </tableColumn>
    <tableColumn id="8" xr3:uid="{69362A8A-D9D6-4B98-BAC4-F6BCDF577D8B}" name="SL" dataDxfId="325" totalsRowDxfId="324"/>
    <tableColumn id="9" xr3:uid="{3F9C9289-DEBC-402F-877D-2DCA42E5E6D1}" name="Availability" dataDxfId="323" totalsRowDxfId="322">
      <calculatedColumnFormula>+IFERROR(Table1616[[#This Row],[Volume Handled]]/Table1616[[#This Row],[Volume Actual]],"")</calculatedColumnFormula>
    </tableColumn>
    <tableColumn id="6" xr3:uid="{97D272DB-CAD0-4327-93E9-F3DA7DC56396}" name="AHT" dataDxfId="321" totalsRowDxfId="320"/>
    <tableColumn id="13" xr3:uid="{0DB41A92-F5BE-4F33-88CB-8EEDE9193CE9}" name="Planned" dataDxfId="319" totalsRowDxfId="318"/>
    <tableColumn id="11" xr3:uid="{54FDC97B-5E7E-4B96-8EA3-02F0F1EE9D7D}" name="Abs" dataDxfId="317" totalsRowDxfId="316"/>
    <tableColumn id="12" xr3:uid="{B41E3C98-236E-4537-BD8F-275C32F8A468}" name="LT Sickness" dataDxfId="315" totalsRowDxfId="314"/>
  </tableColumns>
  <tableStyleInfo name="TableStyleLight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0C1B5E-0971-4FCC-BFFF-45EE2410BF14}" name="Table113" displayName="Table113" ref="D32:S66" totalsRowCount="1" headerRowDxfId="313" dataDxfId="312">
  <tableColumns count="16">
    <tableColumn id="1" xr3:uid="{66D9A0E0-6E4B-40B5-9263-DF1111C93C4B}" name="Hour" dataDxfId="311" totalsRowDxfId="310"/>
    <tableColumn id="2" xr3:uid="{320C3517-8919-4159-B556-855CBC8FC981}" name="Volume Forcasted" dataDxfId="309" totalsRowDxfId="308"/>
    <tableColumn id="3" xr3:uid="{3986A81C-084B-4287-9EE9-014B48036C25}" name="Volume Actual" dataDxfId="307" totalsRowDxfId="306"/>
    <tableColumn id="5" xr3:uid="{FA349645-71ED-458B-8B71-A145EAA4A140}" name="Volume Handled" dataDxfId="305" totalsRowDxfId="304"/>
    <tableColumn id="7" xr3:uid="{8A6615BE-17F8-4AEA-A772-2C71DB73F170}" name="Volume Handle in SL" dataDxfId="303" totalsRowDxfId="302">
      <calculatedColumnFormula>SUMIFS(#REF!,#REF!,'Daily Flash NL (6)'!$D$25,#REF!,'Daily Flash NL (6)'!$A33,#REF!,"Netherlands")</calculatedColumnFormula>
    </tableColumn>
    <tableColumn id="4" xr3:uid="{2D687354-5C53-492B-9016-B33A29F1D0C3}" name="Deviation" dataDxfId="301" totalsRowDxfId="300">
      <calculatedColumnFormula>Table113[[#This Row],[Volume Actual]]/Table113[[#This Row],[Volume Forcasted]]</calculatedColumnFormula>
    </tableColumn>
    <tableColumn id="8" xr3:uid="{9CEC35D4-E68D-4E46-AC1D-9ABBC791949F}" name="SL" dataDxfId="299" totalsRowDxfId="298"/>
    <tableColumn id="9" xr3:uid="{8D2AB726-C522-49D9-A8D6-6A3E6C3027CD}" name="Availability" dataDxfId="297" totalsRowDxfId="296">
      <calculatedColumnFormula>+IFERROR(Table113[[#This Row],[Volume Handled]]/Table113[[#This Row],[Volume Actual]],"")</calculatedColumnFormula>
    </tableColumn>
    <tableColumn id="6" xr3:uid="{36D2CE93-5275-412F-B516-5D6F1A457192}" name="AHT" dataDxfId="295" totalsRowDxfId="294"/>
    <tableColumn id="13" xr3:uid="{9C52F480-4648-4800-A7E8-108683309492}" name="Planned" dataDxfId="293" totalsRowDxfId="292"/>
    <tableColumn id="11" xr3:uid="{308060BC-F3B5-4A28-ADC2-7B3A6E782321}" name="Abs" dataDxfId="291" totalsRowDxfId="290"/>
    <tableColumn id="12" xr3:uid="{56F49A22-E984-483E-BD9B-CE7FA7D572CD}" name="LT Sickness" dataDxfId="289" totalsRowDxfId="288"/>
    <tableColumn id="10" xr3:uid="{CC6B849C-8CFD-4221-9276-1373BFB7C3D9}" name="Late/early leave" dataDxfId="287" totalsRowDxfId="286"/>
    <tableColumn id="15" xr3:uid="{D2612F16-70AC-4BB2-985E-1E4EAD1D89B0}" name="% Abs" dataDxfId="285" totalsRowDxfId="284">
      <calculatedColumnFormula>IFERROR(Table113[[#This Row],[Abs]]/Table113[[#This Row],[Planned]],"")</calculatedColumnFormula>
    </tableColumn>
    <tableColumn id="14" xr3:uid="{6CB43622-5402-49BF-9C61-006FAC3952D5}" name="Extras" dataDxfId="283" totalsRowDxfId="282">
      <calculatedColumnFormula>IFERROR(Table113[[#This Row],[Abs]]/Table113[[#This Row],[Planned]],"")</calculatedColumnFormula>
    </tableColumn>
    <tableColumn id="16" xr3:uid="{631AB5F4-E484-4964-9CC4-3BA5AD268E0A}" name="Volume Actual SL" dataDxfId="281" totalsRowDxfId="280"/>
  </tableColumns>
  <tableStyleInfo name="TableStyleLight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9B6B5E-CBF6-46E1-9FEB-DAF6371BF44B}" name="Table1614" displayName="Table1614" ref="D87:O121" totalsRowCount="1" headerRowDxfId="279" dataDxfId="278">
  <tableColumns count="12">
    <tableColumn id="1" xr3:uid="{19A0114C-88C4-48DA-B128-FF2DAAFA57FC}" name="Hour" dataDxfId="277" totalsRowDxfId="276"/>
    <tableColumn id="2" xr3:uid="{4A53603C-6CFF-460D-BA64-3996A89B9E8E}" name="Volume Forcasted" totalsRowFunction="custom" dataDxfId="275" totalsRowDxfId="274">
      <totalsRowFormula>+E120/E119</totalsRowFormula>
    </tableColumn>
    <tableColumn id="3" xr3:uid="{3E510113-D0F3-40DB-BC35-D759E72390C8}" name="Volume Actual" dataDxfId="273" totalsRowDxfId="272"/>
    <tableColumn id="5" xr3:uid="{BA45B240-01B6-4E87-B158-F43C5E8D7024}" name="Volume Handled" dataDxfId="271" totalsRowDxfId="270"/>
    <tableColumn id="7" xr3:uid="{5CC0C6C7-365F-44EB-9DE6-5D50AC2342E1}" name="Volume Handle in SL" dataDxfId="269" totalsRowDxfId="268">
      <calculatedColumnFormula>SUMIFS(#REF!,#REF!,'Daily Flash NL (6)'!$D$25,#REF!,'Daily Flash NL (6)'!$A88,#REF!,"Netherlands")</calculatedColumnFormula>
    </tableColumn>
    <tableColumn id="4" xr3:uid="{C2F4031B-7E7F-46C3-BC43-532E799C1157}" name="Deviation" dataDxfId="267" totalsRowDxfId="266">
      <calculatedColumnFormula>Table1614[[#This Row],[Volume Actual]]/Table1614[[#This Row],[Volume Forcasted]]</calculatedColumnFormula>
    </tableColumn>
    <tableColumn id="8" xr3:uid="{46E21E46-67D8-4EDD-88B4-1B7B8FB62826}" name="SL" dataDxfId="265" totalsRowDxfId="264"/>
    <tableColumn id="9" xr3:uid="{B517D9DC-B9B2-46ED-B933-F6575B9C5817}" name="Availability" dataDxfId="263" totalsRowDxfId="262">
      <calculatedColumnFormula>+IFERROR(Table1614[[#This Row],[Volume Handled]]/Table1614[[#This Row],[Volume Actual]],"")</calculatedColumnFormula>
    </tableColumn>
    <tableColumn id="6" xr3:uid="{3A828347-CE25-45FC-B910-AD0F5EF56915}" name="AHT" dataDxfId="261" totalsRowDxfId="260"/>
    <tableColumn id="13" xr3:uid="{BA07A333-EB42-4823-81B3-F44822363682}" name="Planned" dataDxfId="259" totalsRowDxfId="258"/>
    <tableColumn id="11" xr3:uid="{F974CCA4-9155-4546-8208-85526D4E1CB3}" name="Abs" dataDxfId="257" totalsRowDxfId="256"/>
    <tableColumn id="12" xr3:uid="{74C57121-91D5-4B5B-95A7-C565BADAB9AA}" name="LT Sickness" dataDxfId="255" totalsRowDxfId="254"/>
  </tableColumns>
  <tableStyleInfo name="TableStyleLight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227367A-991A-48EE-864A-7DD52EEE02B0}" name="Table117" displayName="Table117" ref="D32:S66" totalsRowCount="1" headerRowDxfId="253" dataDxfId="252">
  <tableColumns count="16">
    <tableColumn id="1" xr3:uid="{9382AF2C-B5EF-482E-97DC-F445555BF68D}" name="Hour" dataDxfId="251" totalsRowDxfId="250"/>
    <tableColumn id="2" xr3:uid="{57227EAA-B3C6-4E9B-BB73-00DA2E844FE4}" name="Volume Forcasted" dataDxfId="249" totalsRowDxfId="248"/>
    <tableColumn id="3" xr3:uid="{5B7FFEFB-F646-41C0-B8FB-A6ED5D7441F7}" name="Volume Actual" dataDxfId="247" totalsRowDxfId="246"/>
    <tableColumn id="5" xr3:uid="{5A5254E7-1B55-4409-9894-C669F14BACDC}" name="Volume Handled" dataDxfId="245" totalsRowDxfId="244"/>
    <tableColumn id="7" xr3:uid="{1FFCB482-332B-47CA-81DE-C77738036DB8}" name="Volume Handle in SL" dataDxfId="243" totalsRowDxfId="242">
      <calculatedColumnFormula>SUMIFS(#REF!,#REF!,'NS flash'!$D$25,#REF!,'NS flash'!$A33,#REF!,"Netherlands")</calculatedColumnFormula>
    </tableColumn>
    <tableColumn id="4" xr3:uid="{DAFA4264-215D-44C3-9DA1-279369EA14DC}" name="Deviation" dataDxfId="241" totalsRowDxfId="240">
      <calculatedColumnFormula>Table117[[#This Row],[Volume Actual]]/Table117[[#This Row],[Volume Forcasted]]</calculatedColumnFormula>
    </tableColumn>
    <tableColumn id="8" xr3:uid="{2F1E0EF2-7B2A-45CC-995C-84E33DBFA2B4}" name="SL" dataDxfId="239" totalsRowDxfId="238"/>
    <tableColumn id="9" xr3:uid="{2B04B69D-EC55-46C6-B779-EA469B280A5D}" name="Availability" dataDxfId="237" totalsRowDxfId="236">
      <calculatedColumnFormula>+IFERROR(Table117[[#This Row],[Volume Handled]]/Table117[[#This Row],[Volume Actual]],"")</calculatedColumnFormula>
    </tableColumn>
    <tableColumn id="6" xr3:uid="{70879278-DDD7-42BC-AC26-A2B573CE1293}" name="AHT" dataDxfId="235" totalsRowDxfId="234"/>
    <tableColumn id="13" xr3:uid="{DDC6AB31-99BF-47C3-9C53-B85323B414F4}" name="Planned" dataDxfId="233" totalsRowDxfId="232"/>
    <tableColumn id="11" xr3:uid="{8DCC4531-149C-4477-8831-36D38F9F62B2}" name="Abs" dataDxfId="231" totalsRowDxfId="230"/>
    <tableColumn id="12" xr3:uid="{04AC8E4E-AB59-4B9E-8262-60A52F21EDDE}" name="LT Sickness" dataDxfId="229" totalsRowDxfId="228"/>
    <tableColumn id="10" xr3:uid="{EA907359-DD27-49F0-BADB-E7D0B5B573B5}" name="Late" dataDxfId="227" totalsRowDxfId="226"/>
    <tableColumn id="15" xr3:uid="{CE83C7A9-7D49-4F3F-B087-3B906796FFB3}" name="Colonne1" dataDxfId="225" totalsRowDxfId="224">
      <calculatedColumnFormula>IFERROR(Table117[[#This Row],[Abs]]/Table117[[#This Row],[Planned]],"")</calculatedColumnFormula>
    </tableColumn>
    <tableColumn id="14" xr3:uid="{3F5F050F-F3A2-46FA-9FF8-F84C6D6689C8}" name="Abandonement" dataDxfId="223" totalsRowDxfId="222">
      <calculatedColumnFormula>IFERROR(Table117[[#This Row],[Abs]]/Table117[[#This Row],[Planned]],"")</calculatedColumnFormula>
    </tableColumn>
    <tableColumn id="16" xr3:uid="{EC617A3F-5D94-4E99-B5F3-7DD52D03CEDC}" name="Colonne3" dataDxfId="221" totalsRowDxfId="220"/>
  </tableColumns>
  <tableStyleInfo name="TableStyleLight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FC3D74D-E2FE-4498-91CD-3BEB62895627}" name="Table1618" displayName="Table1618" ref="D87:O121" totalsRowCount="1" headerRowDxfId="219" dataDxfId="218">
  <tableColumns count="12">
    <tableColumn id="1" xr3:uid="{28610BB7-4F3F-494F-9278-735002EBDA68}" name="Hour" dataDxfId="217" totalsRowDxfId="216"/>
    <tableColumn id="2" xr3:uid="{DCFB145A-2791-47AE-8B14-9E73C38B9E69}" name="Volume Forcasted" totalsRowFunction="custom" dataDxfId="215" totalsRowDxfId="214">
      <totalsRowFormula>+E120/E119</totalsRowFormula>
    </tableColumn>
    <tableColumn id="3" xr3:uid="{513BAA09-BE43-439C-B6F9-7B372A5C1143}" name="Volume Actual" dataDxfId="213" totalsRowDxfId="212"/>
    <tableColumn id="5" xr3:uid="{FB17E782-9B25-4279-9A43-6EF30B37511D}" name="Volume Handled" dataDxfId="211" totalsRowDxfId="210"/>
    <tableColumn id="7" xr3:uid="{9525CB7F-2A5C-4184-B7BA-01F59E123B9E}" name="Volume Handle in SL" dataDxfId="209" totalsRowDxfId="208">
      <calculatedColumnFormula>SUMIFS(#REF!,#REF!,'NS flash'!$D$25,#REF!,'NS flash'!$A88,#REF!,"Netherlands")</calculatedColumnFormula>
    </tableColumn>
    <tableColumn id="4" xr3:uid="{E7E219EE-59E9-4F30-9C2E-86CC5EF1E6B8}" name="Deviation" dataDxfId="207" totalsRowDxfId="206">
      <calculatedColumnFormula>Table1618[[#This Row],[Volume Actual]]/Table1618[[#This Row],[Volume Forcasted]]</calculatedColumnFormula>
    </tableColumn>
    <tableColumn id="8" xr3:uid="{45B7F272-DD0A-4725-881B-627BFB685FB2}" name="SL" dataDxfId="205" totalsRowDxfId="204"/>
    <tableColumn id="9" xr3:uid="{742CA619-5E97-4875-B801-EB616A8E71A6}" name="Availability" dataDxfId="203" totalsRowDxfId="202">
      <calculatedColumnFormula>+IFERROR(Table1618[[#This Row],[Volume Handled]]/Table1618[[#This Row],[Volume Actual]],"")</calculatedColumnFormula>
    </tableColumn>
    <tableColumn id="6" xr3:uid="{D154AEFB-5530-4CF0-A86E-E1635DD155AB}" name="AHT" dataDxfId="201" totalsRowDxfId="200"/>
    <tableColumn id="13" xr3:uid="{1EE68148-D198-4EB9-A6A5-4D6F5EF2BD9E}" name="Planned" dataDxfId="199" totalsRowDxfId="198"/>
    <tableColumn id="11" xr3:uid="{F545EAD2-EE70-4A5E-ACAC-89D4B23B59B4}" name="Abs" dataDxfId="197" totalsRowDxfId="196"/>
    <tableColumn id="12" xr3:uid="{7B7F35A0-B785-4348-9B90-9DB083DA5907}" name="LT Sickness" dataDxfId="195" totalsRowDxfId="194"/>
  </tableColumns>
  <tableStyleInfo name="TableStyleLight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260C84-18C0-49EB-845C-055FABCD7629}" name="Table13" displayName="Table13" ref="D13:O45" totalsRowShown="0" headerRowDxfId="193" dataDxfId="192">
  <tableColumns count="12">
    <tableColumn id="1" xr3:uid="{4F721543-1C94-484C-8C35-7DB742D892FA}" name="Hour" dataDxfId="191"/>
    <tableColumn id="2" xr3:uid="{BB3E0847-4A40-4678-B213-66A355EDBD53}" name="Volume Forcasted" dataDxfId="190"/>
    <tableColumn id="3" xr3:uid="{4EB87EC6-2B35-4299-BDE8-65150D7D0B5B}" name="Volume Actual" dataDxfId="189"/>
    <tableColumn id="5" xr3:uid="{2ABF6CE8-1847-4ABA-BA99-5F521AC1F5B1}" name="Volume Handled" dataDxfId="188"/>
    <tableColumn id="10" xr3:uid="{AC0BC529-BDED-4850-8EFD-F32FA8B2743F}" name="Handeled in SL" dataDxfId="187">
      <calculatedColumnFormula>IF(SUMIFS(#REF!,#REF!,'Monthly Flash'!D14)=0,"",SUMIFS(#REF!,#REF!,'Monthly Flash'!D14))</calculatedColumnFormula>
    </tableColumn>
    <tableColumn id="4" xr3:uid="{AF281EC5-BD4C-412E-8DF1-B500A22EE511}" name="Deviation" dataDxfId="186">
      <calculatedColumnFormula>Table13[[#This Row],[Volume Actual]]/Table13[[#This Row],[Volume Forcasted]]</calculatedColumnFormula>
    </tableColumn>
    <tableColumn id="8" xr3:uid="{BC8EBEBF-E68F-4ABF-BFC8-90CA1BC8BB72}" name="SL" dataDxfId="185"/>
    <tableColumn id="9" xr3:uid="{2381A78E-26E4-45C7-90BA-6AA7606E917E}" name="Availability" dataDxfId="184">
      <calculatedColumnFormula>+IFERROR(Table13[[#This Row],[Volume Handled]]/Table13[[#This Row],[Volume Actual]],"")</calculatedColumnFormula>
    </tableColumn>
    <tableColumn id="6" xr3:uid="{6BCF80D9-FE82-40B3-AABF-9650B5784469}" name="AHT" dataDxfId="183"/>
    <tableColumn id="13" xr3:uid="{892433C1-6F99-45E5-9670-393519908A17}" name="Planned" dataDxfId="182"/>
    <tableColumn id="11" xr3:uid="{9A19A92E-E98F-48E6-AFB0-B06E55219EFA}" name="Abs" dataDxfId="181"/>
    <tableColumn id="12" xr3:uid="{BA5A925A-53F9-44A1-81BF-29427F3846B9}" name="% Abs" dataDxfId="180">
      <calculatedColumnFormula>+IFERROR(#REF!/#REF!,"")</calculatedColumnFormula>
    </tableColumn>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AB75-4C07-4469-98ED-919A6CBDB4DD}">
  <sheetPr>
    <tabColor rgb="FF92D050"/>
  </sheetPr>
  <dimension ref="A1:AL162"/>
  <sheetViews>
    <sheetView showGridLines="0" topLeftCell="A125" zoomScale="64" zoomScaleNormal="100" workbookViewId="0">
      <selection activeCell="G138" sqref="G138"/>
    </sheetView>
  </sheetViews>
  <sheetFormatPr defaultColWidth="8.88671875" defaultRowHeight="13.2"/>
  <cols>
    <col min="1" max="1" width="15.33203125" bestFit="1" customWidth="1"/>
    <col min="4" max="4" width="37.44140625" bestFit="1" customWidth="1"/>
    <col min="5" max="5" width="20.109375" customWidth="1"/>
    <col min="6" max="6" width="15.88671875" bestFit="1" customWidth="1"/>
    <col min="7" max="7" width="18" customWidth="1"/>
    <col min="8" max="8" width="22.5546875" customWidth="1"/>
    <col min="9" max="9" width="24.109375" bestFit="1" customWidth="1"/>
    <col min="10" max="10" width="13.88671875" customWidth="1"/>
    <col min="11" max="11" width="18.44140625" customWidth="1"/>
    <col min="12" max="12" width="5.88671875" bestFit="1" customWidth="1"/>
    <col min="13" max="13" width="9.109375" style="1" hidden="1" customWidth="1"/>
    <col min="14" max="14" width="10.88671875" hidden="1" customWidth="1"/>
    <col min="15" max="15" width="13.33203125" hidden="1" customWidth="1"/>
    <col min="16" max="16" width="16.5546875" hidden="1" customWidth="1"/>
    <col min="17" max="17" width="9.109375" hidden="1" customWidth="1"/>
    <col min="18" max="18" width="7.5546875" hidden="1" customWidth="1"/>
    <col min="19" max="19" width="18.6640625" hidden="1" customWidth="1"/>
    <col min="20"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C1">
        <v>7</v>
      </c>
      <c r="D1">
        <v>7</v>
      </c>
      <c r="E1">
        <v>11</v>
      </c>
      <c r="F1">
        <v>12</v>
      </c>
      <c r="G1">
        <v>13</v>
      </c>
      <c r="H1">
        <v>6</v>
      </c>
      <c r="I1">
        <v>13</v>
      </c>
      <c r="J1">
        <v>13</v>
      </c>
      <c r="K1">
        <v>16</v>
      </c>
      <c r="L1">
        <v>16</v>
      </c>
      <c r="M1" s="1">
        <v>11</v>
      </c>
      <c r="N1">
        <v>10</v>
      </c>
      <c r="O1">
        <v>3</v>
      </c>
      <c r="P1">
        <v>7</v>
      </c>
      <c r="Q1">
        <v>5</v>
      </c>
      <c r="R1">
        <v>5</v>
      </c>
      <c r="S1">
        <v>5</v>
      </c>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S6">
        <v>1</v>
      </c>
      <c r="U6">
        <v>10</v>
      </c>
      <c r="W6">
        <v>7</v>
      </c>
    </row>
    <row r="7" spans="3:33">
      <c r="I7" s="86"/>
      <c r="J7" s="86"/>
      <c r="K7" s="86"/>
      <c r="U7">
        <v>9</v>
      </c>
      <c r="W7">
        <v>6</v>
      </c>
    </row>
    <row r="8" spans="3:33">
      <c r="I8" s="86"/>
      <c r="J8" s="86"/>
      <c r="K8" s="199"/>
      <c r="L8" s="200"/>
      <c r="M8" s="253"/>
      <c r="N8" s="200"/>
      <c r="O8" s="200"/>
      <c r="P8" s="200"/>
      <c r="Q8" s="200"/>
      <c r="U8">
        <v>5</v>
      </c>
      <c r="W8">
        <v>6</v>
      </c>
    </row>
    <row r="9" spans="3:33">
      <c r="I9" s="86"/>
      <c r="J9" s="86"/>
      <c r="K9" s="199"/>
      <c r="L9" s="200"/>
      <c r="M9" s="253"/>
      <c r="N9" s="200"/>
      <c r="O9" s="200"/>
      <c r="P9" s="200"/>
      <c r="Q9" s="200"/>
      <c r="U9">
        <v>5</v>
      </c>
      <c r="W9">
        <v>4</v>
      </c>
    </row>
    <row r="10" spans="3:33">
      <c r="C10" s="197"/>
      <c r="D10" s="197"/>
      <c r="E10" s="197"/>
      <c r="F10" s="197"/>
      <c r="G10" s="197"/>
      <c r="H10" s="197"/>
      <c r="I10" s="197"/>
      <c r="J10" s="197"/>
      <c r="K10" s="200"/>
      <c r="L10" s="200"/>
      <c r="M10" s="253"/>
      <c r="N10" s="200"/>
      <c r="O10" s="200"/>
      <c r="P10" s="200"/>
      <c r="Q10" s="200"/>
      <c r="U10">
        <v>5</v>
      </c>
      <c r="W10">
        <v>4</v>
      </c>
    </row>
    <row r="11" spans="3:33">
      <c r="C11" s="197"/>
      <c r="D11" s="197"/>
      <c r="E11" s="197"/>
      <c r="F11" s="197"/>
      <c r="G11" s="197"/>
      <c r="H11" s="197"/>
      <c r="I11" s="197"/>
      <c r="J11" s="197"/>
      <c r="K11" s="200"/>
      <c r="L11" s="200"/>
      <c r="M11" s="253"/>
      <c r="N11" s="200"/>
      <c r="O11" s="200"/>
      <c r="P11" s="200"/>
      <c r="Q11" s="200"/>
      <c r="U11">
        <v>5</v>
      </c>
      <c r="W11">
        <v>4</v>
      </c>
    </row>
    <row r="12" spans="3:33">
      <c r="C12" s="197"/>
      <c r="D12" s="197"/>
      <c r="E12" s="197"/>
      <c r="F12" s="197"/>
      <c r="G12" s="197"/>
      <c r="H12" s="197"/>
      <c r="I12" s="197" t="s">
        <v>213</v>
      </c>
      <c r="J12" s="197"/>
      <c r="K12" s="200"/>
      <c r="L12" s="200"/>
      <c r="M12" s="253"/>
      <c r="N12" s="200"/>
      <c r="O12" s="200"/>
      <c r="P12" s="200"/>
      <c r="Q12" s="200"/>
    </row>
    <row r="13" spans="3:33">
      <c r="C13" s="197"/>
      <c r="D13" s="197"/>
      <c r="E13" s="197"/>
      <c r="F13" s="200"/>
      <c r="G13" s="200"/>
      <c r="H13" s="200"/>
      <c r="I13" s="200"/>
      <c r="J13" s="193" t="s">
        <v>205</v>
      </c>
      <c r="K13" s="193" t="s">
        <v>206</v>
      </c>
      <c r="L13" s="200"/>
      <c r="M13" s="253"/>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f>J15/8.75</f>
        <v>0</v>
      </c>
      <c r="K14" s="204">
        <f>K15/8.75</f>
        <v>0</v>
      </c>
      <c r="L14" s="200"/>
      <c r="M14" s="253"/>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SUM(M34:M49)</f>
        <v>0</v>
      </c>
      <c r="K15" s="202">
        <f>SUM(M87:M103)</f>
        <v>0</v>
      </c>
      <c r="L15" s="200"/>
      <c r="M15" s="253"/>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0</v>
      </c>
      <c r="K16" s="204">
        <v>0</v>
      </c>
      <c r="L16" s="200"/>
      <c r="M16" s="253"/>
      <c r="N16" s="200"/>
      <c r="O16" s="200"/>
      <c r="P16" s="200"/>
      <c r="Q16" s="200"/>
      <c r="V16" s="193" t="s">
        <v>209</v>
      </c>
      <c r="W16" s="204">
        <v>3</v>
      </c>
      <c r="X16" s="210">
        <f>2/8.75</f>
        <v>0.22857142857142856</v>
      </c>
      <c r="AE16" s="193" t="s">
        <v>209</v>
      </c>
      <c r="AF16" s="194">
        <v>4.75</v>
      </c>
      <c r="AG16" s="194">
        <v>4</v>
      </c>
    </row>
    <row r="17" spans="2:33" ht="13.5" customHeight="1">
      <c r="F17" s="200"/>
      <c r="G17" s="200"/>
      <c r="H17" s="200"/>
      <c r="I17" s="193" t="s">
        <v>210</v>
      </c>
      <c r="J17" s="202">
        <f>SUM(N34:P49)</f>
        <v>0</v>
      </c>
      <c r="K17" s="202">
        <f>SUM(N89:O103)</f>
        <v>0</v>
      </c>
      <c r="L17" s="200"/>
      <c r="M17" s="253"/>
      <c r="N17" s="200"/>
      <c r="O17" s="200"/>
      <c r="P17" s="200"/>
      <c r="Q17" s="200"/>
      <c r="V17" s="193" t="s">
        <v>210</v>
      </c>
      <c r="W17" s="202">
        <f>(W16*8.75)</f>
        <v>26.25</v>
      </c>
      <c r="X17" s="202">
        <f>(X16*8.75)</f>
        <v>2</v>
      </c>
      <c r="AE17" s="193" t="s">
        <v>210</v>
      </c>
      <c r="AF17" s="194">
        <f>AF16*8.75</f>
        <v>41.5625</v>
      </c>
      <c r="AG17" s="194">
        <f>AG16*8.75</f>
        <v>35</v>
      </c>
    </row>
    <row r="18" spans="2:33" ht="13.5" customHeight="1">
      <c r="F18" s="200"/>
      <c r="G18" s="200"/>
      <c r="H18" s="200"/>
      <c r="I18" s="193" t="s">
        <v>211</v>
      </c>
      <c r="J18" s="202">
        <f>SUM(P34:P63)</f>
        <v>0</v>
      </c>
      <c r="K18" s="202">
        <f>SUM(P89:P118)</f>
        <v>0</v>
      </c>
      <c r="L18" s="200"/>
      <c r="M18" s="253"/>
      <c r="N18" s="200"/>
      <c r="O18" s="200"/>
      <c r="P18" s="200"/>
      <c r="Q18" s="200"/>
      <c r="V18" s="193" t="s">
        <v>211</v>
      </c>
      <c r="W18" s="205"/>
      <c r="X18" s="204"/>
      <c r="Z18" s="104"/>
      <c r="AE18" s="193" t="s">
        <v>211</v>
      </c>
      <c r="AF18" s="194"/>
      <c r="AG18" s="194"/>
    </row>
    <row r="19" spans="2:33" ht="13.5" customHeight="1">
      <c r="F19" s="200"/>
      <c r="G19" s="200"/>
      <c r="H19" s="200"/>
      <c r="I19" s="193" t="s">
        <v>212</v>
      </c>
      <c r="J19" s="201" t="e">
        <f>(J18+J17)/J15</f>
        <v>#DIV/0!</v>
      </c>
      <c r="K19" s="201" t="e">
        <f>(K18+K17)/K15</f>
        <v>#DIV/0!</v>
      </c>
      <c r="L19" s="200"/>
      <c r="M19" s="253"/>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2:33">
      <c r="K20" s="200"/>
      <c r="L20" s="200"/>
      <c r="M20" s="253"/>
      <c r="N20" s="200"/>
      <c r="O20" s="200"/>
      <c r="P20" s="200"/>
      <c r="Q20" s="200"/>
    </row>
    <row r="21" spans="2:33">
      <c r="B21" s="172"/>
    </row>
    <row r="22" spans="2:33">
      <c r="B22" s="222"/>
    </row>
    <row r="23" spans="2:33">
      <c r="B23" s="222"/>
    </row>
    <row r="24" spans="2:33" ht="13.8" thickBot="1">
      <c r="B24" s="222"/>
      <c r="AD24" s="107"/>
    </row>
    <row r="25" spans="2:33" ht="13.8" thickBot="1">
      <c r="D25" s="35">
        <v>46270</v>
      </c>
    </row>
    <row r="26" spans="2:33" ht="13.8" thickBot="1"/>
    <row r="27" spans="2:33" ht="27.6" thickBot="1">
      <c r="B27" s="222"/>
      <c r="D27" s="113" t="s">
        <v>91</v>
      </c>
      <c r="F27" s="36" t="s">
        <v>6</v>
      </c>
      <c r="J27" s="36" t="s">
        <v>47</v>
      </c>
      <c r="L27" s="1"/>
      <c r="N27" s="213" t="s">
        <v>357</v>
      </c>
      <c r="P27" s="193" t="s">
        <v>48</v>
      </c>
      <c r="Q27" s="37"/>
    </row>
    <row r="28" spans="2:33" ht="40.200000000000003" thickBot="1">
      <c r="D28" s="221">
        <f>H64/G64</f>
        <v>0.91296625222024863</v>
      </c>
      <c r="F28" s="216">
        <f>+SUM(G34:G63)/SUM(F33:F62)</f>
        <v>0.9946996466431095</v>
      </c>
      <c r="J28" s="37">
        <f>+SUM(F64)/SUM(E64)</f>
        <v>0.99298245614035086</v>
      </c>
      <c r="N28" s="212">
        <v>0</v>
      </c>
      <c r="P28" s="37" t="e">
        <f>J19</f>
        <v>#DIV/0!</v>
      </c>
      <c r="AD28" s="93" t="s">
        <v>96</v>
      </c>
      <c r="AE28" s="93" t="s">
        <v>96</v>
      </c>
      <c r="AF28" s="93" t="s">
        <v>96</v>
      </c>
    </row>
    <row r="29" spans="2:33">
      <c r="B29" s="222"/>
      <c r="AD29" s="94">
        <f>J28</f>
        <v>0.99298245614035086</v>
      </c>
      <c r="AE29" s="94">
        <v>1</v>
      </c>
      <c r="AF29" s="94">
        <v>0.6</v>
      </c>
    </row>
    <row r="31" spans="2:33" ht="13.8" thickBot="1">
      <c r="AD31" s="95" t="s">
        <v>92</v>
      </c>
      <c r="AE31" s="95" t="s">
        <v>94</v>
      </c>
      <c r="AF31" s="95" t="s">
        <v>94</v>
      </c>
    </row>
    <row r="32" spans="2:33" ht="27.6">
      <c r="D32" s="38" t="s">
        <v>71</v>
      </c>
      <c r="E32" s="38" t="s">
        <v>49</v>
      </c>
      <c r="F32" s="38" t="s">
        <v>50</v>
      </c>
      <c r="G32" s="38" t="s">
        <v>51</v>
      </c>
      <c r="H32" s="38" t="s">
        <v>89</v>
      </c>
      <c r="I32" s="38" t="s">
        <v>47</v>
      </c>
      <c r="J32" s="38" t="s">
        <v>7</v>
      </c>
      <c r="K32" s="38" t="s">
        <v>6</v>
      </c>
      <c r="L32" s="38" t="s">
        <v>56</v>
      </c>
      <c r="M32" s="38" t="s">
        <v>52</v>
      </c>
      <c r="N32" s="38" t="s">
        <v>53</v>
      </c>
      <c r="O32" s="248" t="s">
        <v>220</v>
      </c>
      <c r="P32" s="248" t="s">
        <v>340</v>
      </c>
      <c r="Q32" s="38" t="s">
        <v>54</v>
      </c>
      <c r="R32" s="38" t="s">
        <v>216</v>
      </c>
      <c r="S32" s="38" t="s">
        <v>221</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Forecast'!B:B,$D$25,'Daily Forecast'!F:F,Y33,'Daily Forecast'!A:A,"Netherlands")=0,"",SUMIFS('Daily Forecast'!D:D,'Daily Forecast'!B:B,$D$25,'Daily Forecast'!F:F,Y33,'Daily Forecast'!A:A,"Netherlands"))</f>
        <v>4</v>
      </c>
      <c r="AA33" s="102">
        <f t="shared" ref="AA33:AA49" si="0">IFERROR(AD33/$J33,AD33)</f>
        <v>3.9719298245614034</v>
      </c>
      <c r="AB33" s="102">
        <f t="shared" ref="AB33:AB49" si="1">IFERROR(AE33/$J33,AE33)</f>
        <v>4</v>
      </c>
      <c r="AC33" s="102">
        <f t="shared" ref="AC33:AC49" si="2">IFERROR(AF33/$J33,AF33)</f>
        <v>2.4</v>
      </c>
      <c r="AD33" s="97">
        <f t="shared" ref="AD33:AD49" si="3">IFERROR(IF(S33="",Z33*$AD$29,S33*J33),0)</f>
        <v>3.9719298245614034</v>
      </c>
      <c r="AE33" s="98">
        <f t="shared" ref="AE33:AE49" si="4">IFERROR(IF(S33="",Z33*$AE$29,S33*J33),0)</f>
        <v>4</v>
      </c>
      <c r="AF33" s="99">
        <f t="shared" ref="AF33:AF49" si="5">IFERROR(IF(S33="",Z33*$AF$29,S33*J33),0)</f>
        <v>2.4</v>
      </c>
    </row>
    <row r="34" spans="1:38">
      <c r="A34" s="112">
        <v>7</v>
      </c>
      <c r="D34" s="49">
        <v>0.29166666666666669</v>
      </c>
      <c r="E34" s="1">
        <v>12</v>
      </c>
      <c r="F34" s="1">
        <v>11</v>
      </c>
      <c r="G34" s="1">
        <v>9</v>
      </c>
      <c r="H34" s="1">
        <v>8</v>
      </c>
      <c r="I34" s="51">
        <f>IFERROR(Table1[[#This Row],[Volume Actual]]/Table1[[#This Row],[Volume Forcasted]],"")</f>
        <v>0.91666666666666663</v>
      </c>
      <c r="J34" s="39">
        <f>IFERROR(H34/G34,"")</f>
        <v>0.88888888888888884</v>
      </c>
      <c r="K34" s="39">
        <f>+IFERROR(Table1[[#This Row],[Volume Handled]]/Table1[[#This Row],[Volume Actual]],"")</f>
        <v>0.81818181818181823</v>
      </c>
      <c r="L34" s="45">
        <v>395.66666666666669</v>
      </c>
      <c r="N34" s="1"/>
      <c r="O34" s="1"/>
      <c r="P34" s="1"/>
      <c r="Q34" s="218" t="e">
        <f t="shared" ref="Q34" si="6">(O34+N34)/M34</f>
        <v>#DIV/0!</v>
      </c>
      <c r="R34" s="44"/>
      <c r="S34" s="1" t="str">
        <f>IF(SUMIFS('Daily Storm Data 2'!I:I,'Daily Storm Data 2'!$A:$A,$D$25,'Daily Storm Data 2'!$G:$G,$A34,'Daily Storm Data 2'!$E:$E,"Netherlands")=0,"",SUMIFS('Daily Storm Data 2'!I:I,'Daily Storm Data 2'!$A:$A,$D$25,'Daily Storm Data 2'!$G:$G,$A34,'Daily Storm Data 2'!$E:$E,"Netherlands"))</f>
        <v/>
      </c>
      <c r="W34" s="90"/>
      <c r="Y34" s="89">
        <f t="shared" ref="Y34:Y63" si="7">+Y33+1</f>
        <v>7</v>
      </c>
      <c r="Z34" s="90">
        <f>IF(SUMIFS('Daily Forecast'!D:D,'Daily Forecast'!B:B,$D$25,'Daily Forecast'!F:F,Y34,'Daily Forecast'!A:A,"Netherlands")=0,"",SUMIFS('Daily Forecast'!D:D,'Daily Forecast'!B:B,$D$25,'Daily Forecast'!F:F,Y34,'Daily Forecast'!A:A,"Netherlands"))</f>
        <v>12</v>
      </c>
      <c r="AA34" s="102">
        <f t="shared" si="0"/>
        <v>13.405263157894737</v>
      </c>
      <c r="AB34" s="102">
        <f t="shared" si="1"/>
        <v>13.5</v>
      </c>
      <c r="AC34" s="102">
        <f t="shared" si="2"/>
        <v>8.1</v>
      </c>
      <c r="AD34" s="97">
        <f t="shared" si="3"/>
        <v>11.91578947368421</v>
      </c>
      <c r="AE34" s="98">
        <f t="shared" si="4"/>
        <v>12</v>
      </c>
      <c r="AF34" s="99">
        <f t="shared" si="5"/>
        <v>7.1999999999999993</v>
      </c>
    </row>
    <row r="35" spans="1:38" ht="17.100000000000001" customHeight="1">
      <c r="A35">
        <f t="shared" ref="A35:A43" si="8">+A34+1</f>
        <v>8</v>
      </c>
      <c r="D35" s="49">
        <v>0.33333333333333298</v>
      </c>
      <c r="E35" s="1">
        <v>19</v>
      </c>
      <c r="F35" s="1">
        <v>35</v>
      </c>
      <c r="G35" s="1">
        <v>35</v>
      </c>
      <c r="H35" s="1">
        <v>34</v>
      </c>
      <c r="I35" s="51">
        <f>IFERROR(Table1[[#This Row],[Volume Actual]]/Table1[[#This Row],[Volume Forcasted]],"")</f>
        <v>1.8421052631578947</v>
      </c>
      <c r="J35" s="39">
        <f t="shared" ref="J35:J49" si="9">IFERROR(H35/G35,"")</f>
        <v>0.97142857142857142</v>
      </c>
      <c r="K35" s="39">
        <f>+IFERROR(Table1[[#This Row],[Volume Handled]]/Table1[[#This Row],[Volume Actual]],"")</f>
        <v>1</v>
      </c>
      <c r="L35" s="45">
        <v>354.08571428571429</v>
      </c>
      <c r="N35" s="1"/>
      <c r="O35" s="1"/>
      <c r="P35" s="1"/>
      <c r="Q35" s="218" t="e">
        <f t="shared" ref="Q35:Q39" si="10">(O35+N35)/M35</f>
        <v>#DIV/0!</v>
      </c>
      <c r="R35" s="44"/>
      <c r="S35" s="1" t="str">
        <f>IF(SUMIFS('Daily Storm Data 2'!I:I,'Daily Storm Data 2'!$A:$A,$D$25,'Daily Storm Data 2'!$G:$G,$A35,'Daily Storm Data 2'!$E:$E,"Netherlands")=0,"",SUMIFS('Daily Storm Data 2'!I:I,'Daily Storm Data 2'!$A:$A,$D$25,'Daily Storm Data 2'!$G:$G,$A35,'Daily Storm Data 2'!$E:$E,"Netherlands"))</f>
        <v/>
      </c>
      <c r="W35" s="211"/>
      <c r="Y35" s="89">
        <f t="shared" si="7"/>
        <v>8</v>
      </c>
      <c r="Z35" s="90">
        <f>IF(SUMIFS('Daily Forecast'!D:D,'Daily Forecast'!B:B,$D$25,'Daily Forecast'!F:F,Y35,'Daily Forecast'!A:A,"Netherlands")=0,"",SUMIFS('Daily Forecast'!D:D,'Daily Forecast'!B:B,$D$25,'Daily Forecast'!F:F,Y35,'Daily Forecast'!A:A,"Netherlands"))</f>
        <v>19</v>
      </c>
      <c r="AA35" s="102">
        <f t="shared" si="0"/>
        <v>19.421568627450981</v>
      </c>
      <c r="AB35" s="102">
        <f t="shared" si="1"/>
        <v>19.558823529411764</v>
      </c>
      <c r="AC35" s="102">
        <f t="shared" si="2"/>
        <v>11.73529411764706</v>
      </c>
      <c r="AD35" s="97">
        <f t="shared" si="3"/>
        <v>18.866666666666667</v>
      </c>
      <c r="AE35" s="98">
        <f t="shared" si="4"/>
        <v>19</v>
      </c>
      <c r="AF35" s="99">
        <f t="shared" si="5"/>
        <v>11.4</v>
      </c>
      <c r="AI35" s="125" t="s">
        <v>82</v>
      </c>
      <c r="AJ35" s="125" t="s">
        <v>120</v>
      </c>
      <c r="AK35" s="125" t="s">
        <v>83</v>
      </c>
      <c r="AL35" s="125" t="s">
        <v>73</v>
      </c>
    </row>
    <row r="36" spans="1:38">
      <c r="A36">
        <f t="shared" si="8"/>
        <v>9</v>
      </c>
      <c r="D36" s="49">
        <v>0.375</v>
      </c>
      <c r="E36" s="1">
        <v>46</v>
      </c>
      <c r="F36" s="1">
        <v>50</v>
      </c>
      <c r="G36" s="1">
        <v>50</v>
      </c>
      <c r="H36" s="1">
        <v>42</v>
      </c>
      <c r="I36" s="51">
        <f>IFERROR(Table1[[#This Row],[Volume Actual]]/Table1[[#This Row],[Volume Forcasted]],"")</f>
        <v>1.0869565217391304</v>
      </c>
      <c r="J36" s="39">
        <f t="shared" si="9"/>
        <v>0.84</v>
      </c>
      <c r="K36" s="39">
        <f>+IFERROR(Table1[[#This Row],[Volume Handled]]/Table1[[#This Row],[Volume Actual]],"")</f>
        <v>1</v>
      </c>
      <c r="L36" s="45">
        <v>343.3</v>
      </c>
      <c r="N36" s="1"/>
      <c r="O36" s="1"/>
      <c r="P36" s="1"/>
      <c r="Q36" s="218" t="e">
        <f t="shared" si="10"/>
        <v>#DIV/0!</v>
      </c>
      <c r="R36" s="44"/>
      <c r="S36" s="1" t="str">
        <f>IF(SUMIFS('Daily Storm Data 2'!I:I,'Daily Storm Data 2'!$A:$A,$D$25,'Daily Storm Data 2'!$G:$G,$A36,'Daily Storm Data 2'!$E:$E,"Netherlands")=0,"",SUMIFS('Daily Storm Data 2'!I:I,'Daily Storm Data 2'!$A:$A,$D$25,'Daily Storm Data 2'!$G:$G,$A36,'Daily Storm Data 2'!$E:$E,"Netherlands"))</f>
        <v/>
      </c>
      <c r="W36" s="90"/>
      <c r="Y36" s="89">
        <f t="shared" si="7"/>
        <v>9</v>
      </c>
      <c r="Z36" s="90">
        <f>IF(SUMIFS('Daily Forecast'!D:D,'Daily Forecast'!B:B,$D$25,'Daily Forecast'!F:F,Y36,'Daily Forecast'!A:A,"Netherlands")=0,"",SUMIFS('Daily Forecast'!D:D,'Daily Forecast'!B:B,$D$25,'Daily Forecast'!F:F,Y36,'Daily Forecast'!A:A,"Netherlands"))</f>
        <v>46</v>
      </c>
      <c r="AA36" s="102">
        <f t="shared" si="0"/>
        <v>54.377610693400172</v>
      </c>
      <c r="AB36" s="102">
        <f t="shared" si="1"/>
        <v>54.761904761904766</v>
      </c>
      <c r="AC36" s="102">
        <f t="shared" si="2"/>
        <v>32.857142857142854</v>
      </c>
      <c r="AD36" s="97">
        <f t="shared" si="3"/>
        <v>45.677192982456141</v>
      </c>
      <c r="AE36" s="98">
        <f t="shared" si="4"/>
        <v>46</v>
      </c>
      <c r="AF36" s="99">
        <f t="shared" si="5"/>
        <v>27.599999999999998</v>
      </c>
      <c r="AI36" s="124">
        <v>3</v>
      </c>
      <c r="AJ36" s="124">
        <v>1</v>
      </c>
      <c r="AK36" s="124"/>
      <c r="AL36" s="124">
        <v>1</v>
      </c>
    </row>
    <row r="37" spans="1:38">
      <c r="A37">
        <f t="shared" si="8"/>
        <v>10</v>
      </c>
      <c r="D37" s="49">
        <v>0.41666666666666702</v>
      </c>
      <c r="E37" s="1">
        <v>56</v>
      </c>
      <c r="F37" s="1">
        <v>63</v>
      </c>
      <c r="G37" s="1">
        <v>63</v>
      </c>
      <c r="H37" s="1">
        <v>58</v>
      </c>
      <c r="I37" s="51">
        <f>IFERROR(Table1[[#This Row],[Volume Actual]]/Table1[[#This Row],[Volume Forcasted]],"")</f>
        <v>1.125</v>
      </c>
      <c r="J37" s="39">
        <f t="shared" si="9"/>
        <v>0.92063492063492058</v>
      </c>
      <c r="K37" s="39">
        <f>+IFERROR(Table1[[#This Row],[Volume Handled]]/Table1[[#This Row],[Volume Actual]],"")</f>
        <v>1</v>
      </c>
      <c r="L37" s="45">
        <v>317.88888888888891</v>
      </c>
      <c r="N37" s="44"/>
      <c r="O37" s="1"/>
      <c r="P37" s="1"/>
      <c r="Q37" s="218" t="e">
        <f t="shared" si="10"/>
        <v>#DIV/0!</v>
      </c>
      <c r="R37" s="44"/>
      <c r="S37" s="1" t="str">
        <f>IF(SUMIFS('Daily Storm Data 2'!I:I,'Daily Storm Data 2'!$A:$A,$D$25,'Daily Storm Data 2'!$G:$G,$A37,'Daily Storm Data 2'!$E:$E,"Netherlands")=0,"",SUMIFS('Daily Storm Data 2'!I:I,'Daily Storm Data 2'!$A:$A,$D$25,'Daily Storm Data 2'!$G:$G,$A37,'Daily Storm Data 2'!$E:$E,"Netherlands"))</f>
        <v/>
      </c>
      <c r="W37" s="211"/>
      <c r="Y37" s="89">
        <f t="shared" si="7"/>
        <v>10</v>
      </c>
      <c r="Z37" s="90">
        <f>IF(SUMIFS('Daily Forecast'!D:D,'Daily Forecast'!B:B,$D$25,'Daily Forecast'!F:F,Y37,'Daily Forecast'!A:A,"Netherlands")=0,"",SUMIFS('Daily Forecast'!D:D,'Daily Forecast'!B:B,$D$25,'Daily Forecast'!F:F,Y37,'Daily Forecast'!A:A,"Netherlands"))</f>
        <v>56</v>
      </c>
      <c r="AA37" s="102">
        <f t="shared" si="0"/>
        <v>60.400725952813069</v>
      </c>
      <c r="AB37" s="102">
        <f t="shared" si="1"/>
        <v>60.827586206896555</v>
      </c>
      <c r="AC37" s="102">
        <f t="shared" si="2"/>
        <v>36.496551724137937</v>
      </c>
      <c r="AD37" s="97">
        <f t="shared" si="3"/>
        <v>55.607017543859648</v>
      </c>
      <c r="AE37" s="98">
        <f t="shared" si="4"/>
        <v>56</v>
      </c>
      <c r="AF37" s="99">
        <f t="shared" si="5"/>
        <v>33.6</v>
      </c>
      <c r="AI37" s="124">
        <v>4</v>
      </c>
      <c r="AJ37" s="124">
        <v>1</v>
      </c>
      <c r="AK37" s="124"/>
      <c r="AL37" s="124">
        <v>1</v>
      </c>
    </row>
    <row r="38" spans="1:38">
      <c r="A38">
        <f t="shared" si="8"/>
        <v>11</v>
      </c>
      <c r="D38" s="49">
        <v>0.45833333333333298</v>
      </c>
      <c r="E38" s="1">
        <v>56</v>
      </c>
      <c r="F38" s="1">
        <v>69</v>
      </c>
      <c r="G38" s="1">
        <v>68</v>
      </c>
      <c r="H38" s="1">
        <v>58</v>
      </c>
      <c r="I38" s="51">
        <f>IFERROR(Table1[[#This Row],[Volume Actual]]/Table1[[#This Row],[Volume Forcasted]],"")</f>
        <v>1.2321428571428572</v>
      </c>
      <c r="J38" s="39">
        <f t="shared" si="9"/>
        <v>0.8529411764705882</v>
      </c>
      <c r="K38" s="39">
        <f>+IFERROR(Table1[[#This Row],[Volume Handled]]/Table1[[#This Row],[Volume Actual]],"")</f>
        <v>0.98550724637681164</v>
      </c>
      <c r="L38" s="45">
        <v>312.77941176470591</v>
      </c>
      <c r="N38" s="1"/>
      <c r="O38" s="1"/>
      <c r="P38" s="1"/>
      <c r="Q38" s="218" t="e">
        <f t="shared" si="10"/>
        <v>#DIV/0!</v>
      </c>
      <c r="R38" s="44"/>
      <c r="S38" s="1" t="str">
        <f>IF(SUMIFS('Daily Storm Data 2'!I:I,'Daily Storm Data 2'!$A:$A,$D$25,'Daily Storm Data 2'!$G:$G,$A38,'Daily Storm Data 2'!$E:$E,"Netherlands")=0,"",SUMIFS('Daily Storm Data 2'!I:I,'Daily Storm Data 2'!$A:$A,$D$25,'Daily Storm Data 2'!$G:$G,$A38,'Daily Storm Data 2'!$E:$E,"Netherlands"))</f>
        <v/>
      </c>
      <c r="W38" s="90"/>
      <c r="Y38" s="89">
        <f t="shared" si="7"/>
        <v>11</v>
      </c>
      <c r="Z38" s="90">
        <f>IF(SUMIFS('Daily Forecast'!D:D,'Daily Forecast'!B:B,$D$25,'Daily Forecast'!F:F,Y38,'Daily Forecast'!A:A,"Netherlands")=0,"",SUMIFS('Daily Forecast'!D:D,'Daily Forecast'!B:B,$D$25,'Daily Forecast'!F:F,Y38,'Daily Forecast'!A:A,"Netherlands"))</f>
        <v>56</v>
      </c>
      <c r="AA38" s="102">
        <f t="shared" si="0"/>
        <v>65.194434361766483</v>
      </c>
      <c r="AB38" s="102">
        <f t="shared" si="1"/>
        <v>65.65517241379311</v>
      </c>
      <c r="AC38" s="102">
        <f t="shared" si="2"/>
        <v>39.393103448275866</v>
      </c>
      <c r="AD38" s="97">
        <f t="shared" si="3"/>
        <v>55.607017543859648</v>
      </c>
      <c r="AE38" s="98">
        <f t="shared" si="4"/>
        <v>56</v>
      </c>
      <c r="AF38" s="99">
        <f t="shared" si="5"/>
        <v>33.6</v>
      </c>
      <c r="AI38" s="124">
        <v>6</v>
      </c>
      <c r="AJ38" s="124">
        <v>8</v>
      </c>
      <c r="AK38" s="124"/>
      <c r="AL38" s="124">
        <v>8</v>
      </c>
    </row>
    <row r="39" spans="1:38">
      <c r="A39">
        <f t="shared" si="8"/>
        <v>12</v>
      </c>
      <c r="D39" s="49">
        <v>0.5</v>
      </c>
      <c r="E39" s="1">
        <v>60</v>
      </c>
      <c r="F39" s="1">
        <v>61</v>
      </c>
      <c r="G39" s="1">
        <v>61</v>
      </c>
      <c r="H39" s="1">
        <v>58</v>
      </c>
      <c r="I39" s="51">
        <f>IFERROR(Table1[[#This Row],[Volume Actual]]/Table1[[#This Row],[Volume Forcasted]],"")</f>
        <v>1.0166666666666666</v>
      </c>
      <c r="J39" s="39">
        <f t="shared" si="9"/>
        <v>0.95081967213114749</v>
      </c>
      <c r="K39" s="39">
        <f>+IFERROR(Table1[[#This Row],[Volume Handled]]/Table1[[#This Row],[Volume Actual]],"")</f>
        <v>1</v>
      </c>
      <c r="L39" s="45">
        <v>263.80327868852459</v>
      </c>
      <c r="N39" s="1"/>
      <c r="O39" s="1"/>
      <c r="P39" s="1"/>
      <c r="Q39" s="218" t="e">
        <f t="shared" si="10"/>
        <v>#DIV/0!</v>
      </c>
      <c r="R39" s="44"/>
      <c r="S39" s="1" t="str">
        <f>IF(SUMIFS('Daily Storm Data 2'!I:I,'Daily Storm Data 2'!$A:$A,$D$25,'Daily Storm Data 2'!$G:$G,$A39,'Daily Storm Data 2'!$E:$E,"Netherlands")=0,"",SUMIFS('Daily Storm Data 2'!I:I,'Daily Storm Data 2'!$A:$A,$D$25,'Daily Storm Data 2'!$G:$G,$A39,'Daily Storm Data 2'!$E:$E,"Netherlands"))</f>
        <v/>
      </c>
      <c r="W39" s="211"/>
      <c r="Y39" s="89">
        <f t="shared" si="7"/>
        <v>12</v>
      </c>
      <c r="Z39" s="90">
        <f>IF(SUMIFS('Daily Forecast'!D:D,'Daily Forecast'!B:B,$D$25,'Daily Forecast'!F:F,Y39,'Daily Forecast'!A:A,"Netherlands")=0,"",SUMIFS('Daily Forecast'!D:D,'Daily Forecast'!B:B,$D$25,'Daily Forecast'!F:F,Y39,'Daily Forecast'!A:A,"Netherlands"))</f>
        <v>60</v>
      </c>
      <c r="AA39" s="102">
        <f t="shared" si="0"/>
        <v>62.660617059891116</v>
      </c>
      <c r="AB39" s="102">
        <f t="shared" si="1"/>
        <v>63.103448275862071</v>
      </c>
      <c r="AC39" s="102">
        <f t="shared" si="2"/>
        <v>37.862068965517246</v>
      </c>
      <c r="AD39" s="97">
        <f t="shared" si="3"/>
        <v>59.578947368421055</v>
      </c>
      <c r="AE39" s="98">
        <f t="shared" si="4"/>
        <v>60</v>
      </c>
      <c r="AF39" s="99">
        <f t="shared" si="5"/>
        <v>36</v>
      </c>
      <c r="AI39" s="124">
        <v>7</v>
      </c>
      <c r="AJ39" s="124">
        <v>42</v>
      </c>
      <c r="AK39" s="124"/>
      <c r="AL39" s="124">
        <v>42</v>
      </c>
    </row>
    <row r="40" spans="1:38">
      <c r="A40">
        <f t="shared" si="8"/>
        <v>13</v>
      </c>
      <c r="D40" s="49">
        <v>0.54166666666666696</v>
      </c>
      <c r="E40" s="1">
        <v>62</v>
      </c>
      <c r="F40" s="1">
        <v>58</v>
      </c>
      <c r="G40" s="1">
        <v>58</v>
      </c>
      <c r="H40" s="1">
        <v>54</v>
      </c>
      <c r="I40" s="51">
        <f>IFERROR(Table1[[#This Row],[Volume Actual]]/Table1[[#This Row],[Volume Forcasted]],"")</f>
        <v>0.93548387096774188</v>
      </c>
      <c r="J40" s="39">
        <f t="shared" si="9"/>
        <v>0.93103448275862066</v>
      </c>
      <c r="K40" s="39">
        <f>+IFERROR(Table1[[#This Row],[Volume Handled]]/Table1[[#This Row],[Volume Actual]],"")</f>
        <v>1</v>
      </c>
      <c r="L40" s="45">
        <v>275.51724137931029</v>
      </c>
      <c r="N40" s="1"/>
      <c r="O40" s="1"/>
      <c r="P40" s="1"/>
      <c r="Q40" s="218" t="e">
        <f t="shared" ref="Q40:Q63" si="11">(O40+N40)/M40</f>
        <v>#DIV/0!</v>
      </c>
      <c r="R40" s="44"/>
      <c r="S40" s="1" t="str">
        <f>IF(SUMIFS('Daily Storm Data 2'!I:I,'Daily Storm Data 2'!$A:$A,$D$25,'Daily Storm Data 2'!$G:$G,$A40,'Daily Storm Data 2'!$E:$E,"Netherlands")=0,"",SUMIFS('Daily Storm Data 2'!I:I,'Daily Storm Data 2'!$A:$A,$D$25,'Daily Storm Data 2'!$G:$G,$A40,'Daily Storm Data 2'!$E:$E,"Netherlands"))</f>
        <v/>
      </c>
      <c r="W40" s="90"/>
      <c r="X40" s="90"/>
      <c r="Y40" s="90"/>
      <c r="Z40" s="90" t="str">
        <f>IF(SUMIFS('Daily Forecast'!D:D,'Daily Forecast'!B:B,$D$25,'Daily Forecast'!F:F,Y40,'Daily Forecast'!A:A,"Netherlands")=0,"",SUMIFS('Daily Forecast'!D:D,'Daily Forecast'!B:B,$D$25,'Daily Forecast'!F:F,Y40,'Daily Forecast'!A:A,"Netherlands"))</f>
        <v/>
      </c>
      <c r="AA40" s="102">
        <f t="shared" si="0"/>
        <v>0</v>
      </c>
      <c r="AB40" s="102">
        <f t="shared" si="1"/>
        <v>0</v>
      </c>
      <c r="AC40" s="102">
        <f t="shared" si="2"/>
        <v>0</v>
      </c>
      <c r="AD40" s="97">
        <f t="shared" si="3"/>
        <v>0</v>
      </c>
      <c r="AE40" s="98">
        <f t="shared" si="4"/>
        <v>0</v>
      </c>
      <c r="AF40" s="99">
        <f t="shared" si="5"/>
        <v>0</v>
      </c>
      <c r="AI40" s="124">
        <v>8</v>
      </c>
      <c r="AJ40" s="124">
        <v>82</v>
      </c>
      <c r="AK40" s="124"/>
      <c r="AL40" s="124">
        <v>82</v>
      </c>
    </row>
    <row r="41" spans="1:38">
      <c r="A41">
        <f t="shared" si="8"/>
        <v>14</v>
      </c>
      <c r="D41" s="49">
        <v>0.58333333333333304</v>
      </c>
      <c r="E41" s="1">
        <v>54</v>
      </c>
      <c r="F41" s="1">
        <v>53</v>
      </c>
      <c r="G41" s="1">
        <v>53</v>
      </c>
      <c r="H41" s="1">
        <v>52</v>
      </c>
      <c r="I41" s="51">
        <f>IFERROR(Table1[[#This Row],[Volume Actual]]/Table1[[#This Row],[Volume Forcasted]],"")</f>
        <v>0.98148148148148151</v>
      </c>
      <c r="J41" s="39">
        <f t="shared" si="9"/>
        <v>0.98113207547169812</v>
      </c>
      <c r="K41" s="39">
        <f>+IFERROR(Table1[[#This Row],[Volume Handled]]/Table1[[#This Row],[Volume Actual]],"")</f>
        <v>1</v>
      </c>
      <c r="L41" s="45">
        <v>367.07547169811318</v>
      </c>
      <c r="N41" s="1"/>
      <c r="O41" s="1"/>
      <c r="P41" s="1"/>
      <c r="Q41" s="218" t="e">
        <f t="shared" si="11"/>
        <v>#DIV/0!</v>
      </c>
      <c r="R41" s="44"/>
      <c r="S41" s="1" t="str">
        <f>IF(SUMIFS('Daily Storm Data 2'!I:I,'Daily Storm Data 2'!$A:$A,$D$25,'Daily Storm Data 2'!$G:$G,$A41,'Daily Storm Data 2'!$E:$E,"Netherlands")=0,"",SUMIFS('Daily Storm Data 2'!I:I,'Daily Storm Data 2'!$A:$A,$D$25,'Daily Storm Data 2'!$G:$G,$A41,'Daily Storm Data 2'!$E:$E,"Netherlands"))</f>
        <v/>
      </c>
      <c r="W41" s="211"/>
      <c r="X41" s="211"/>
      <c r="Y41" s="211"/>
      <c r="Z41" s="90" t="str">
        <f>IF(SUMIFS('Daily Forecast'!D:D,'Daily Forecast'!B:B,$D$25,'Daily Forecast'!F:F,Y41,'Daily Forecast'!A:A,"Netherlands")=0,"",SUMIFS('Daily Forecast'!D:D,'Daily Forecast'!B:B,$D$25,'Daily Forecast'!F:F,Y41,'Daily Forecast'!A:A,"Netherlands"))</f>
        <v/>
      </c>
      <c r="AA41" s="102">
        <f t="shared" si="0"/>
        <v>0</v>
      </c>
      <c r="AB41" s="102">
        <f t="shared" si="1"/>
        <v>0</v>
      </c>
      <c r="AC41" s="102">
        <f t="shared" si="2"/>
        <v>0</v>
      </c>
      <c r="AD41" s="97">
        <f t="shared" si="3"/>
        <v>0</v>
      </c>
      <c r="AE41" s="98">
        <f t="shared" si="4"/>
        <v>0</v>
      </c>
      <c r="AF41" s="99">
        <f t="shared" si="5"/>
        <v>0</v>
      </c>
      <c r="AG41" s="106"/>
      <c r="AH41" s="106"/>
      <c r="AI41" s="124">
        <v>9</v>
      </c>
      <c r="AJ41" s="124">
        <v>92</v>
      </c>
      <c r="AK41" s="124"/>
      <c r="AL41" s="124">
        <v>92</v>
      </c>
    </row>
    <row r="42" spans="1:38">
      <c r="A42">
        <f t="shared" si="8"/>
        <v>15</v>
      </c>
      <c r="D42" s="49">
        <v>0.625</v>
      </c>
      <c r="E42" s="1">
        <v>46</v>
      </c>
      <c r="F42" s="1">
        <v>66</v>
      </c>
      <c r="G42" s="1">
        <v>66</v>
      </c>
      <c r="H42" s="1">
        <v>60</v>
      </c>
      <c r="I42" s="51">
        <f>IFERROR(Table1[[#This Row],[Volume Actual]]/Table1[[#This Row],[Volume Forcasted]],"")</f>
        <v>1.4347826086956521</v>
      </c>
      <c r="J42" s="39">
        <f t="shared" si="9"/>
        <v>0.90909090909090906</v>
      </c>
      <c r="K42" s="39">
        <f>+IFERROR(Table1[[#This Row],[Volume Handled]]/Table1[[#This Row],[Volume Actual]],"")</f>
        <v>1</v>
      </c>
      <c r="L42" s="45">
        <v>305.92424242424238</v>
      </c>
      <c r="N42" s="1"/>
      <c r="O42" s="1"/>
      <c r="P42" s="1"/>
      <c r="Q42" s="218" t="e">
        <f t="shared" si="11"/>
        <v>#DIV/0!</v>
      </c>
      <c r="R42" s="44"/>
      <c r="S42" s="1" t="str">
        <f>IF(SUMIFS('Daily Storm Data 2'!I:I,'Daily Storm Data 2'!$A:$A,$D$25,'Daily Storm Data 2'!$G:$G,$A42,'Daily Storm Data 2'!$E:$E,"Netherlands")=0,"",SUMIFS('Daily Storm Data 2'!I:I,'Daily Storm Data 2'!$A:$A,$D$25,'Daily Storm Data 2'!$G:$G,$A42,'Daily Storm Data 2'!$E:$E,"Netherlands"))</f>
        <v/>
      </c>
      <c r="V42" s="191"/>
      <c r="W42" s="90"/>
      <c r="X42" s="90"/>
      <c r="Y42" s="90"/>
      <c r="Z42" s="90" t="str">
        <f>IF(SUMIFS('Daily Forecast'!D:D,'Daily Forecast'!B:B,$D$25,'Daily Forecast'!F:F,Y42,'Daily Forecast'!A:A,"Netherlands")=0,"",SUMIFS('Daily Forecast'!D:D,'Daily Forecast'!B:B,$D$25,'Daily Forecast'!F:F,Y42,'Daily Forecast'!A:A,"Netherlands"))</f>
        <v/>
      </c>
      <c r="AA42" s="102">
        <f t="shared" si="0"/>
        <v>0</v>
      </c>
      <c r="AB42" s="102">
        <f t="shared" si="1"/>
        <v>0</v>
      </c>
      <c r="AC42" s="102">
        <f t="shared" si="2"/>
        <v>0</v>
      </c>
      <c r="AD42" s="97">
        <f t="shared" si="3"/>
        <v>0</v>
      </c>
      <c r="AE42" s="98">
        <f t="shared" si="4"/>
        <v>0</v>
      </c>
      <c r="AF42" s="99">
        <f t="shared" si="5"/>
        <v>0</v>
      </c>
      <c r="AG42" s="106"/>
      <c r="AH42" s="106"/>
      <c r="AI42" s="124">
        <v>10</v>
      </c>
      <c r="AJ42" s="124">
        <v>98</v>
      </c>
      <c r="AK42" s="124"/>
      <c r="AL42" s="124">
        <v>98</v>
      </c>
    </row>
    <row r="43" spans="1:38">
      <c r="A43">
        <f t="shared" si="8"/>
        <v>16</v>
      </c>
      <c r="D43" s="49">
        <v>0.66666666666666696</v>
      </c>
      <c r="E43" s="1">
        <v>37</v>
      </c>
      <c r="F43" s="1">
        <v>54</v>
      </c>
      <c r="G43" s="1">
        <v>54</v>
      </c>
      <c r="H43" s="1">
        <v>52</v>
      </c>
      <c r="I43" s="51">
        <f>IFERROR(Table1[[#This Row],[Volume Actual]]/Table1[[#This Row],[Volume Forcasted]],"")</f>
        <v>1.4594594594594594</v>
      </c>
      <c r="J43" s="39">
        <f t="shared" si="9"/>
        <v>0.96296296296296291</v>
      </c>
      <c r="K43" s="39">
        <f>+IFERROR(Table1[[#This Row],[Volume Handled]]/Table1[[#This Row],[Volume Actual]],"")</f>
        <v>1</v>
      </c>
      <c r="L43" s="45">
        <v>283.40740740740739</v>
      </c>
      <c r="N43" s="1"/>
      <c r="O43" s="1"/>
      <c r="P43" s="1"/>
      <c r="Q43" s="218" t="e">
        <f t="shared" si="11"/>
        <v>#DIV/0!</v>
      </c>
      <c r="R43" s="44"/>
      <c r="S43" s="1" t="str">
        <f>IF(SUMIFS('Daily Storm Data 2'!I:I,'Daily Storm Data 2'!$A:$A,$D$25,'Daily Storm Data 2'!$G:$G,$A43,'Daily Storm Data 2'!$E:$E,"Netherlands")=0,"",SUMIFS('Daily Storm Data 2'!I:I,'Daily Storm Data 2'!$A:$A,$D$25,'Daily Storm Data 2'!$G:$G,$A43,'Daily Storm Data 2'!$E:$E,"Netherlands"))</f>
        <v/>
      </c>
      <c r="V43" s="190"/>
      <c r="W43" s="211"/>
      <c r="X43" s="211"/>
      <c r="Y43" s="211"/>
      <c r="Z43" s="90" t="str">
        <f>IF(SUMIFS('Daily Forecast'!D:D,'Daily Forecast'!B:B,$D$25,'Daily Forecast'!F:F,Y43,'Daily Forecast'!A:A,"Netherlands")=0,"",SUMIFS('Daily Forecast'!D:D,'Daily Forecast'!B:B,$D$25,'Daily Forecast'!F:F,Y43,'Daily Forecast'!A:A,"Netherlands"))</f>
        <v/>
      </c>
      <c r="AA43" s="102">
        <f t="shared" si="0"/>
        <v>0</v>
      </c>
      <c r="AB43" s="102">
        <f t="shared" si="1"/>
        <v>0</v>
      </c>
      <c r="AC43" s="102">
        <f t="shared" si="2"/>
        <v>0</v>
      </c>
      <c r="AD43" s="97">
        <f t="shared" si="3"/>
        <v>0</v>
      </c>
      <c r="AE43" s="98">
        <f t="shared" si="4"/>
        <v>0</v>
      </c>
      <c r="AF43" s="99">
        <f t="shared" si="5"/>
        <v>0</v>
      </c>
      <c r="AG43" s="106"/>
      <c r="AH43" s="106"/>
      <c r="AI43" s="106"/>
    </row>
    <row r="44" spans="1:38">
      <c r="D44" s="49">
        <v>0.70833333333333304</v>
      </c>
      <c r="E44" s="1">
        <v>29</v>
      </c>
      <c r="F44" s="1">
        <v>46</v>
      </c>
      <c r="G44" s="1">
        <v>46</v>
      </c>
      <c r="H44" s="1">
        <v>38</v>
      </c>
      <c r="I44" s="51">
        <f>IFERROR(Table1[[#This Row],[Volume Actual]]/Table1[[#This Row],[Volume Forcasted]],"")</f>
        <v>1.5862068965517242</v>
      </c>
      <c r="J44" s="39">
        <f t="shared" si="9"/>
        <v>0.82608695652173914</v>
      </c>
      <c r="K44" s="39">
        <f>+IFERROR(Table1[[#This Row],[Volume Handled]]/Table1[[#This Row],[Volume Actual]],"")</f>
        <v>1</v>
      </c>
      <c r="L44" s="45">
        <v>269.67391304347831</v>
      </c>
      <c r="N44" s="1"/>
      <c r="O44" s="1"/>
      <c r="P44" s="1"/>
      <c r="Q44" s="218" t="e">
        <f t="shared" si="11"/>
        <v>#DIV/0!</v>
      </c>
      <c r="R44" s="44"/>
      <c r="S44" s="1" t="str">
        <f>IF(SUMIFS('Daily Storm Data 2'!I:I,'Daily Storm Data 2'!$A:$A,$D$25,'Daily Storm Data 2'!$G:$G,$A44,'Daily Storm Data 2'!$E:$E,"Netherlands")=0,"",SUMIFS('Daily Storm Data 2'!I:I,'Daily Storm Data 2'!$A:$A,$D$25,'Daily Storm Data 2'!$G:$G,$A44,'Daily Storm Data 2'!$E:$E,"Netherlands"))</f>
        <v/>
      </c>
      <c r="V44" s="191"/>
      <c r="W44" s="90"/>
      <c r="X44" s="90"/>
      <c r="Y44" s="90"/>
      <c r="Z44" s="90" t="str">
        <f>IF(SUMIFS('Daily Forecast'!D:D,'Daily Forecast'!B:B,$D$25,'Daily Forecast'!F:F,Y44,'Daily Forecast'!A:A,"Netherlands")=0,"",SUMIFS('Daily Forecast'!D:D,'Daily Forecast'!B:B,$D$25,'Daily Forecast'!F:F,Y44,'Daily Forecast'!A:A,"Netherlands"))</f>
        <v/>
      </c>
      <c r="AA44" s="102">
        <f t="shared" si="0"/>
        <v>0</v>
      </c>
      <c r="AB44" s="102">
        <f t="shared" si="1"/>
        <v>0</v>
      </c>
      <c r="AC44" s="102">
        <f t="shared" si="2"/>
        <v>0</v>
      </c>
      <c r="AD44" s="97">
        <f t="shared" si="3"/>
        <v>0</v>
      </c>
      <c r="AE44" s="98">
        <f t="shared" si="4"/>
        <v>0</v>
      </c>
      <c r="AF44" s="99">
        <f t="shared" si="5"/>
        <v>0</v>
      </c>
      <c r="AG44" s="106"/>
      <c r="AH44" s="106"/>
      <c r="AI44" s="106"/>
    </row>
    <row r="45" spans="1:38">
      <c r="D45" s="49">
        <v>0.75</v>
      </c>
      <c r="E45" s="1">
        <v>26</v>
      </c>
      <c r="F45" s="1" t="str">
        <f>IFERROR(GETPIVOTDATA("Calls Answered",'[1]Croisé NL'!$A$29,"Date",$D$25,"Heures ([Call Date/Time])",$A45),"")</f>
        <v/>
      </c>
      <c r="G45" s="1" t="str">
        <f>IFERROR(GETPIVOTDATA("Calls Answered",'[1]Croisé NL'!$A$68,"Date",$D$25,"Heures ([Call Date/Time])",$A45),"")</f>
        <v/>
      </c>
      <c r="H45" s="1" t="str">
        <f>IFERROR(GETPIVOTDATA(" Call in SL",'[1]Croisé NL'!$A$29,"Date",$D$25,"Heures ([Call Date/Time])",$A45),"")</f>
        <v/>
      </c>
      <c r="I45" s="51" t="str">
        <f>IFERROR(Table1[[#This Row],[Volume Actual]]/Table1[[#This Row],[Volume Forcasted]],"")</f>
        <v/>
      </c>
      <c r="J45" s="39" t="str">
        <f t="shared" si="9"/>
        <v/>
      </c>
      <c r="K45" s="39" t="str">
        <f>+IFERROR(Table1[[#This Row],[Volume Handled]]/Table1[[#This Row],[Volume Actual]],"")</f>
        <v/>
      </c>
      <c r="L45" s="45" t="str">
        <f>IFERROR(GETPIVOTDATA(" AHT",'[1]Croisé NL'!$A$29,"Date",$D$25,"Heures ([Call Date/Time])",$A45),"")</f>
        <v/>
      </c>
      <c r="N45" s="1"/>
      <c r="O45" s="1"/>
      <c r="P45" s="1"/>
      <c r="Q45" s="218" t="e">
        <f t="shared" si="11"/>
        <v>#DIV/0!</v>
      </c>
      <c r="R45" s="44"/>
      <c r="S45" s="1" t="str">
        <f>IF(SUMIFS('Daily Storm Data 2'!I:I,'Daily Storm Data 2'!$A:$A,$D$25,'Daily Storm Data 2'!$G:$G,$A45,'Daily Storm Data 2'!$E:$E,"Netherlands")=0,"",SUMIFS('Daily Storm Data 2'!I:I,'Daily Storm Data 2'!$A:$A,$D$25,'Daily Storm Data 2'!$G:$G,$A45,'Daily Storm Data 2'!$E:$E,"Netherlands"))</f>
        <v/>
      </c>
      <c r="W45" s="211"/>
      <c r="X45" s="211"/>
      <c r="Y45" s="211"/>
      <c r="Z45" s="90" t="str">
        <f>IF(SUMIFS('Daily Forecast'!D:D,'Daily Forecast'!B:B,$D$25,'Daily Forecast'!F:F,Y45,'Daily Forecast'!A:A,"Netherlands")=0,"",SUMIFS('Daily Forecast'!D:D,'Daily Forecast'!B:B,$D$25,'Daily Forecast'!F:F,Y45,'Daily Forecast'!A:A,"Netherlands"))</f>
        <v/>
      </c>
      <c r="AA45" s="102">
        <f t="shared" si="0"/>
        <v>0</v>
      </c>
      <c r="AB45" s="102">
        <f t="shared" si="1"/>
        <v>0</v>
      </c>
      <c r="AC45" s="102">
        <f t="shared" si="2"/>
        <v>0</v>
      </c>
      <c r="AD45" s="97">
        <f t="shared" si="3"/>
        <v>0</v>
      </c>
      <c r="AE45" s="98">
        <f t="shared" si="4"/>
        <v>0</v>
      </c>
      <c r="AF45" s="99">
        <f t="shared" si="5"/>
        <v>0</v>
      </c>
      <c r="AG45" s="106"/>
      <c r="AH45" s="106"/>
      <c r="AI45" s="106"/>
    </row>
    <row r="46" spans="1:38">
      <c r="D46" s="49">
        <v>0.79166666666666696</v>
      </c>
      <c r="E46" s="1">
        <v>23</v>
      </c>
      <c r="F46" s="1" t="str">
        <f>IFERROR(GETPIVOTDATA("Calls Answered",'[1]Croisé NL'!$A$29,"Date",$D$25,"Heures ([Call Date/Time])",$A46),"")</f>
        <v/>
      </c>
      <c r="G46" s="1" t="str">
        <f>IFERROR(GETPIVOTDATA("Calls Answered",'[1]Croisé NL'!$A$68,"Date",$D$25,"Heures ([Call Date/Time])",$A46),"")</f>
        <v/>
      </c>
      <c r="H46" s="1" t="str">
        <f>IFERROR(GETPIVOTDATA(" Call in SL",'[1]Croisé NL'!$A$29,"Date",$D$25,"Heures ([Call Date/Time])",$A46),"")</f>
        <v/>
      </c>
      <c r="I46" s="51" t="str">
        <f>IFERROR(Table1[[#This Row],[Volume Actual]]/Table1[[#This Row],[Volume Forcasted]],"")</f>
        <v/>
      </c>
      <c r="J46" s="39" t="str">
        <f t="shared" si="9"/>
        <v/>
      </c>
      <c r="K46" s="39" t="str">
        <f>+IFERROR(Table1[[#This Row],[Volume Handled]]/Table1[[#This Row],[Volume Actual]],"")</f>
        <v/>
      </c>
      <c r="L46" s="45" t="str">
        <f>IFERROR(GETPIVOTDATA(" AHT",'[1]Croisé NL'!$A$29,"Date",$D$25,"Heures ([Call Date/Time])",$A46),"")</f>
        <v/>
      </c>
      <c r="N46" s="1"/>
      <c r="O46" s="1"/>
      <c r="P46" s="1"/>
      <c r="Q46" s="218" t="e">
        <f t="shared" si="11"/>
        <v>#DIV/0!</v>
      </c>
      <c r="R46" s="44"/>
      <c r="S46" s="1" t="str">
        <f>IF(SUMIFS('Daily Storm Data 2'!I:I,'Daily Storm Data 2'!$A:$A,$D$25,'Daily Storm Data 2'!$G:$G,$A46,'Daily Storm Data 2'!$E:$E,"Netherlands")=0,"",SUMIFS('Daily Storm Data 2'!I:I,'Daily Storm Data 2'!$A:$A,$D$25,'Daily Storm Data 2'!$G:$G,$A46,'Daily Storm Data 2'!$E:$E,"Netherlands"))</f>
        <v/>
      </c>
      <c r="W46" s="90"/>
      <c r="X46" s="90"/>
      <c r="Y46" s="90"/>
      <c r="Z46" s="90" t="str">
        <f>IF(SUMIFS('Daily Forecast'!D:D,'Daily Forecast'!B:B,$D$25,'Daily Forecast'!F:F,Y46,'Daily Forecast'!A:A,"Netherlands")=0,"",SUMIFS('Daily Forecast'!D:D,'Daily Forecast'!B:B,$D$25,'Daily Forecast'!F:F,Y46,'Daily Forecast'!A:A,"Netherlands"))</f>
        <v/>
      </c>
      <c r="AA46" s="102">
        <f t="shared" si="0"/>
        <v>0</v>
      </c>
      <c r="AB46" s="102">
        <f t="shared" si="1"/>
        <v>0</v>
      </c>
      <c r="AC46" s="102">
        <f t="shared" si="2"/>
        <v>0</v>
      </c>
      <c r="AD46" s="97">
        <f t="shared" si="3"/>
        <v>0</v>
      </c>
      <c r="AE46" s="98">
        <f t="shared" si="4"/>
        <v>0</v>
      </c>
      <c r="AF46" s="99">
        <f t="shared" si="5"/>
        <v>0</v>
      </c>
      <c r="AG46" s="106"/>
      <c r="AH46" s="106"/>
      <c r="AI46" s="106"/>
    </row>
    <row r="47" spans="1:38" ht="12" customHeight="1">
      <c r="D47" s="49">
        <v>0.83333333333333304</v>
      </c>
      <c r="E47" s="1">
        <v>24</v>
      </c>
      <c r="F47" s="1" t="str">
        <f>IFERROR(GETPIVOTDATA("Calls Answered",'[1]Croisé NL'!$A$29,"Date",$D$25,"Heures ([Call Date/Time])",$A47),"")</f>
        <v/>
      </c>
      <c r="G47" s="1" t="str">
        <f>IFERROR(GETPIVOTDATA("Calls Answered",'[1]Croisé NL'!$A$68,"Date",$D$25,"Heures ([Call Date/Time])",$A47),"")</f>
        <v/>
      </c>
      <c r="H47" s="1" t="str">
        <f>IFERROR(GETPIVOTDATA(" Call in SL",'[1]Croisé NL'!$A$29,"Date",$D$25,"Heures ([Call Date/Time])",$A47),"")</f>
        <v/>
      </c>
      <c r="I47" s="51" t="str">
        <f>IFERROR(Table1[[#This Row],[Volume Actual]]/Table1[[#This Row],[Volume Forcasted]],"")</f>
        <v/>
      </c>
      <c r="J47" s="39" t="str">
        <f t="shared" si="9"/>
        <v/>
      </c>
      <c r="K47" s="39" t="str">
        <f>+IFERROR(Table1[[#This Row],[Volume Handled]]/Table1[[#This Row],[Volume Actual]],"")</f>
        <v/>
      </c>
      <c r="L47" s="45" t="str">
        <f>IFERROR(GETPIVOTDATA(" AHT",'[1]Croisé NL'!$A$29,"Date",$D$25,"Heures ([Call Date/Time])",$A47),"")</f>
        <v/>
      </c>
      <c r="N47" s="1"/>
      <c r="O47" s="1"/>
      <c r="P47" s="1"/>
      <c r="Q47" s="218" t="e">
        <f t="shared" si="11"/>
        <v>#DIV/0!</v>
      </c>
      <c r="R47" s="44"/>
      <c r="S47" s="1" t="str">
        <f>IF(SUMIFS('Daily Storm Data 2'!I:I,'Daily Storm Data 2'!$A:$A,$D$25,'Daily Storm Data 2'!$G:$G,$A47,'Daily Storm Data 2'!$E:$E,"Netherlands")=0,"",SUMIFS('Daily Storm Data 2'!I:I,'Daily Storm Data 2'!$A:$A,$D$25,'Daily Storm Data 2'!$G:$G,$A47,'Daily Storm Data 2'!$E:$E,"Netherlands"))</f>
        <v/>
      </c>
      <c r="W47" s="211"/>
      <c r="X47" s="211"/>
      <c r="Y47" s="211"/>
      <c r="Z47" s="90" t="str">
        <f>IF(SUMIFS('Daily Forecast'!D:D,'Daily Forecast'!B:B,$D$25,'Daily Forecast'!F:F,Y47,'Daily Forecast'!A:A,"Netherlands")=0,"",SUMIFS('Daily Forecast'!D:D,'Daily Forecast'!B:B,$D$25,'Daily Forecast'!F:F,Y47,'Daily Forecast'!A:A,"Netherlands"))</f>
        <v/>
      </c>
      <c r="AA47" s="102">
        <f t="shared" si="0"/>
        <v>0</v>
      </c>
      <c r="AB47" s="102">
        <f t="shared" si="1"/>
        <v>0</v>
      </c>
      <c r="AC47" s="102">
        <f t="shared" si="2"/>
        <v>0</v>
      </c>
      <c r="AD47" s="97">
        <f t="shared" si="3"/>
        <v>0</v>
      </c>
      <c r="AE47" s="98">
        <f t="shared" si="4"/>
        <v>0</v>
      </c>
      <c r="AF47" s="99">
        <f t="shared" si="5"/>
        <v>0</v>
      </c>
      <c r="AG47" s="106"/>
      <c r="AH47" s="106"/>
      <c r="AI47" s="106"/>
    </row>
    <row r="48" spans="1:38" ht="13.5" customHeight="1">
      <c r="D48" s="49">
        <v>0.875</v>
      </c>
      <c r="E48" s="1">
        <v>11</v>
      </c>
      <c r="F48" s="1" t="str">
        <f>IFERROR(GETPIVOTDATA("Calls Answered",'[1]Croisé NL'!$A$29,"Date",$D$25,"Heures ([Call Date/Time])",$A48),"")</f>
        <v/>
      </c>
      <c r="G48" s="1" t="str">
        <f>IFERROR(GETPIVOTDATA("Calls Answered",'[1]Croisé NL'!$A$68,"Date",$D$25,"Heures ([Call Date/Time])",$A48),"")</f>
        <v/>
      </c>
      <c r="H48" s="1" t="str">
        <f>IFERROR(GETPIVOTDATA(" Call in SL",'[1]Croisé NL'!$A$29,"Date",$D$25,"Heures ([Call Date/Time])",$A48),"")</f>
        <v/>
      </c>
      <c r="I48" s="51" t="str">
        <f>IFERROR(Table1[[#This Row],[Volume Actual]]/Table1[[#This Row],[Volume Forcasted]],"")</f>
        <v/>
      </c>
      <c r="J48" s="39" t="str">
        <f t="shared" si="9"/>
        <v/>
      </c>
      <c r="K48" s="39" t="str">
        <f>+IFERROR(Table1[[#This Row],[Volume Handled]]/Table1[[#This Row],[Volume Actual]],"")</f>
        <v/>
      </c>
      <c r="L48" s="45" t="str">
        <f>IFERROR(GETPIVOTDATA(" AHT",'[1]Croisé NL'!$A$29,"Date",$D$25,"Heures ([Call Date/Time])",$A48),"")</f>
        <v/>
      </c>
      <c r="N48" s="1"/>
      <c r="O48" s="1"/>
      <c r="P48" s="1"/>
      <c r="Q48" s="218" t="e">
        <f t="shared" si="11"/>
        <v>#DIV/0!</v>
      </c>
      <c r="R48" s="44"/>
      <c r="S48" s="1" t="str">
        <f>IF(SUMIFS('Daily Storm Data 2'!I:I,'Daily Storm Data 2'!$A:$A,$D$25,'Daily Storm Data 2'!$G:$G,$A48,'Daily Storm Data 2'!$E:$E,"Netherlands")=0,"",SUMIFS('Daily Storm Data 2'!I:I,'Daily Storm Data 2'!$A:$A,$D$25,'Daily Storm Data 2'!$G:$G,$A48,'Daily Storm Data 2'!$E:$E,"Netherlands"))</f>
        <v/>
      </c>
      <c r="W48" s="90"/>
      <c r="X48" s="90"/>
      <c r="Y48" s="90"/>
      <c r="Z48" s="90" t="str">
        <f>IF(SUMIFS('Daily Forecast'!D:D,'Daily Forecast'!B:B,$D$25,'Daily Forecast'!F:F,Y48,'Daily Forecast'!A:A,"Netherlands")=0,"",SUMIFS('Daily Forecast'!D:D,'Daily Forecast'!B:B,$D$25,'Daily Forecast'!F:F,Y48,'Daily Forecast'!A:A,"Netherlands"))</f>
        <v/>
      </c>
      <c r="AA48" s="102">
        <f t="shared" si="0"/>
        <v>0</v>
      </c>
      <c r="AB48" s="102">
        <f t="shared" si="1"/>
        <v>0</v>
      </c>
      <c r="AC48" s="102">
        <f t="shared" si="2"/>
        <v>0</v>
      </c>
      <c r="AD48" s="97">
        <f t="shared" si="3"/>
        <v>0</v>
      </c>
      <c r="AE48" s="98">
        <f t="shared" si="4"/>
        <v>0</v>
      </c>
      <c r="AF48" s="99">
        <f t="shared" si="5"/>
        <v>0</v>
      </c>
      <c r="AG48" s="106"/>
      <c r="AH48" s="106"/>
      <c r="AI48" s="106"/>
    </row>
    <row r="49" spans="4:35" ht="12.75" customHeight="1" thickBot="1">
      <c r="D49" s="49">
        <v>0.91666666666666696</v>
      </c>
      <c r="E49" s="1">
        <v>9</v>
      </c>
      <c r="F49" s="1" t="str">
        <f>IFERROR(GETPIVOTDATA("Calls Answered",'[1]Croisé NL'!$A$29,"Date",$D$25,"Heures ([Call Date/Time])",$A49),"")</f>
        <v/>
      </c>
      <c r="G49" s="1" t="str">
        <f>IFERROR(GETPIVOTDATA("Calls Answered",'[1]Croisé NL'!$A$68,"Date",$D$25,"Heures ([Call Date/Time])",$A49),"")</f>
        <v/>
      </c>
      <c r="H49" s="1" t="str">
        <f>IFERROR(GETPIVOTDATA(" Call in SL",'[1]Croisé NL'!$A$29,"Date",$D$25,"Heures ([Call Date/Time])",$A49),"")</f>
        <v/>
      </c>
      <c r="I49" s="51" t="str">
        <f>IFERROR(Table1[[#This Row],[Volume Actual]]/Table1[[#This Row],[Volume Forcasted]],"")</f>
        <v/>
      </c>
      <c r="J49" s="39" t="str">
        <f t="shared" si="9"/>
        <v/>
      </c>
      <c r="K49" s="39" t="str">
        <f>+IFERROR(Table1[[#This Row],[Volume Handled]]/Table1[[#This Row],[Volume Actual]],"")</f>
        <v/>
      </c>
      <c r="L49" s="45" t="str">
        <f>IFERROR(GETPIVOTDATA(" AHT",'[1]Croisé NL'!$A$29,"Date",$D$25,"Heures ([Call Date/Time])",$A49),"")</f>
        <v/>
      </c>
      <c r="N49" s="1"/>
      <c r="O49" s="1"/>
      <c r="P49" s="1"/>
      <c r="Q49" s="218" t="e">
        <f t="shared" si="11"/>
        <v>#DIV/0!</v>
      </c>
      <c r="R49" s="44"/>
      <c r="S49" s="1" t="str">
        <f>IF(SUMIFS('Daily Storm Data 2'!I:I,'Daily Storm Data 2'!$A:$A,$D$25,'Daily Storm Data 2'!$G:$G,$A49,'Daily Storm Data 2'!$E:$E,"Netherlands")=0,"",SUMIFS('Daily Storm Data 2'!I:I,'Daily Storm Data 2'!$A:$A,$D$25,'Daily Storm Data 2'!$G:$G,$A49,'Daily Storm Data 2'!$E:$E,"Netherlands"))</f>
        <v/>
      </c>
      <c r="W49" s="211"/>
      <c r="X49" s="211"/>
      <c r="Y49" s="211"/>
      <c r="Z49" s="91" t="str">
        <f>IF(SUMIFS('Daily Forecast'!D:D,'Daily Forecast'!B:B,$D$25,'Daily Forecast'!F:F,Y49,'Daily Forecast'!A:A,"Netherlands")=0,"",SUMIFS('Daily Forecast'!D:D,'Daily Forecast'!B:B,$D$25,'Daily Forecast'!F:F,Y49,'Daily Forecast'!A:A,"Netherlands"))</f>
        <v/>
      </c>
      <c r="AA49" s="102">
        <f t="shared" si="0"/>
        <v>0</v>
      </c>
      <c r="AB49" s="102">
        <f t="shared" si="1"/>
        <v>0</v>
      </c>
      <c r="AC49" s="102">
        <f t="shared" si="2"/>
        <v>0</v>
      </c>
      <c r="AD49" s="97">
        <f t="shared" si="3"/>
        <v>0</v>
      </c>
      <c r="AE49" s="98">
        <f t="shared" si="4"/>
        <v>0</v>
      </c>
      <c r="AF49" s="99">
        <f t="shared" si="5"/>
        <v>0</v>
      </c>
      <c r="AG49" s="106"/>
      <c r="AH49" s="106"/>
      <c r="AI49" s="106"/>
    </row>
    <row r="50" spans="4:35" ht="13.8" hidden="1" thickBot="1">
      <c r="D50" s="49">
        <v>0.95833333333333304</v>
      </c>
      <c r="E50" s="1"/>
      <c r="F50" s="1"/>
      <c r="G50" s="1" t="str">
        <f>IFERROR(GETPIVOTDATA("Calls Answered",'[1]Croisé NL'!$A$68,"Date",$D$25,"Heures ([Call Date/Time])",$A50),"")</f>
        <v/>
      </c>
      <c r="H50" s="1">
        <f>SUMIFS('Daily Storm Data 2'!K:K,'Daily Storm Data 2'!$A:$A,$D$25,'Daily Storm Data 2'!$G:$G,$A50,'Daily Storm Data 2'!$E:$E,"Netherlands")</f>
        <v>0</v>
      </c>
      <c r="I50" s="51" t="str">
        <f>IFERROR(Table1[[#This Row],[Volume Actual]]/Table1[[#This Row],[Volume Forcasted]],"")</f>
        <v/>
      </c>
      <c r="J50" s="39" t="str">
        <f t="shared" ref="J50:J63" si="12">IFERROR(H50/S50,"")</f>
        <v/>
      </c>
      <c r="K50" s="39" t="str">
        <f>+IFERROR(Table1[[#This Row],[Volume Handled]]/Table1[[#This Row],[Volume Actual]],"")</f>
        <v/>
      </c>
      <c r="L50" s="45">
        <f>SUMIFS('Daily Storm Data 2'!O:O,'Daily Storm Data 2'!$A:$A,$D$25,'Daily Storm Data 2'!$G:$G,$A50,'Daily Storm Data 2'!$E:$E,"Netherlands")</f>
        <v>0</v>
      </c>
      <c r="N50" s="1"/>
      <c r="O50" s="1"/>
      <c r="P50" s="1"/>
      <c r="Q50" s="218" t="e">
        <f t="shared" si="11"/>
        <v>#DIV/0!</v>
      </c>
      <c r="R50" s="44"/>
      <c r="S50" s="1" t="str">
        <f>IF(SUMIFS('Daily Storm Data 2'!I:I,'Daily Storm Data 2'!$A:$A,$D$25,'Daily Storm Data 2'!$G:$G,$A50,'Daily Storm Data 2'!$E:$E,"Netherlands")=0,"",SUMIFS('Daily Storm Data 2'!I:I,'Daily Storm Data 2'!$A:$A,$D$25,'Daily Storm Data 2'!$G:$G,$A50,'Daily Storm Data 2'!$E:$E,"Netherlands"))</f>
        <v/>
      </c>
      <c r="W50" s="211">
        <v>1</v>
      </c>
      <c r="Y50" s="89">
        <f t="shared" si="7"/>
        <v>1</v>
      </c>
      <c r="AA50" s="102" t="e">
        <f t="shared" ref="AA50:AA63" si="13">AD50/$J50</f>
        <v>#VALUE!</v>
      </c>
      <c r="AB50" s="102" t="e">
        <f t="shared" ref="AB50:AB63" si="14">AE50/$J50</f>
        <v>#VALUE!</v>
      </c>
      <c r="AC50" s="102" t="e">
        <f t="shared" ref="AC50:AC63" si="15">AF50/$J50</f>
        <v>#VALUE!</v>
      </c>
      <c r="AF50" s="100">
        <f t="shared" ref="AF50:AF63" si="16">IFERROR(IF(F50="",Z50*$AF$29,F50*J50),0)</f>
        <v>0</v>
      </c>
    </row>
    <row r="51" spans="4:35" ht="13.8" hidden="1" thickBot="1">
      <c r="D51" s="49">
        <v>1</v>
      </c>
      <c r="E51" s="1"/>
      <c r="F51" s="1"/>
      <c r="G51" s="1" t="str">
        <f>IFERROR(GETPIVOTDATA("Calls Answered",'[1]Croisé NL'!$A$68,"Date",$D$25,"Heures ([Call Date/Time])",$A51),"")</f>
        <v/>
      </c>
      <c r="H51" s="1">
        <f>SUMIFS('Daily Storm Data 2'!K:K,'Daily Storm Data 2'!$A:$A,$D$25,'Daily Storm Data 2'!$G:$G,$A51,'Daily Storm Data 2'!$E:$E,"Netherlands")</f>
        <v>0</v>
      </c>
      <c r="I51" s="51" t="str">
        <f>IFERROR(Table1[[#This Row],[Volume Actual]]/Table1[[#This Row],[Volume Forcasted]],"")</f>
        <v/>
      </c>
      <c r="J51" s="39" t="str">
        <f t="shared" si="12"/>
        <v/>
      </c>
      <c r="K51" s="39" t="str">
        <f>+IFERROR(Table1[[#This Row],[Volume Handled]]/Table1[[#This Row],[Volume Actual]],"")</f>
        <v/>
      </c>
      <c r="L51" s="45">
        <f>SUMIFS('Daily Storm Data 2'!O:O,'Daily Storm Data 2'!$A:$A,$D$25,'Daily Storm Data 2'!$G:$G,$A51,'Daily Storm Data 2'!$E:$E,"Netherlands")</f>
        <v>0</v>
      </c>
      <c r="N51" s="1"/>
      <c r="O51" s="1"/>
      <c r="P51" s="1"/>
      <c r="Q51" s="218" t="e">
        <f t="shared" si="11"/>
        <v>#DIV/0!</v>
      </c>
      <c r="R51" s="44"/>
      <c r="S51" s="1" t="str">
        <f>IF(SUMIFS('Daily Storm Data 2'!I:I,'Daily Storm Data 2'!$A:$A,$D$25,'Daily Storm Data 2'!$G:$G,$A51,'Daily Storm Data 2'!$E:$E,"Netherlands")=0,"",SUMIFS('Daily Storm Data 2'!I:I,'Daily Storm Data 2'!$A:$A,$D$25,'Daily Storm Data 2'!$G:$G,$A51,'Daily Storm Data 2'!$E:$E,"Netherlands"))</f>
        <v/>
      </c>
      <c r="Y51" s="89">
        <f t="shared" si="7"/>
        <v>2</v>
      </c>
      <c r="AA51" s="102" t="e">
        <f t="shared" si="13"/>
        <v>#VALUE!</v>
      </c>
      <c r="AB51" s="102" t="e">
        <f t="shared" si="14"/>
        <v>#VALUE!</v>
      </c>
      <c r="AC51" s="102" t="e">
        <f t="shared" si="15"/>
        <v>#VALUE!</v>
      </c>
      <c r="AF51" s="100">
        <f t="shared" si="16"/>
        <v>0</v>
      </c>
    </row>
    <row r="52" spans="4:35" hidden="1">
      <c r="D52" s="49">
        <v>1.0416666666666701</v>
      </c>
      <c r="E52" s="1"/>
      <c r="F52" s="1"/>
      <c r="G52" s="1" t="str">
        <f>IFERROR(GETPIVOTDATA("Calls Answered",'[1]Croisé NL'!$A$68,"Date",$D$25,"Heures ([Call Date/Time])",$A52),"")</f>
        <v/>
      </c>
      <c r="H52" s="1">
        <f>SUMIFS('Daily Storm Data 2'!K:K,'Daily Storm Data 2'!$A:$A,$D$25,'Daily Storm Data 2'!$G:$G,$A52,'Daily Storm Data 2'!$E:$E,"Netherlands")</f>
        <v>0</v>
      </c>
      <c r="I52" s="51" t="str">
        <f>IFERROR(Table1[[#This Row],[Volume Actual]]/Table1[[#This Row],[Volume Forcasted]],"")</f>
        <v/>
      </c>
      <c r="J52" s="39" t="str">
        <f t="shared" si="12"/>
        <v/>
      </c>
      <c r="K52" s="39" t="str">
        <f>+IFERROR(Table1[[#This Row],[Volume Handled]]/Table1[[#This Row],[Volume Actual]],"")</f>
        <v/>
      </c>
      <c r="L52" s="45">
        <f>SUMIFS('Daily Storm Data 2'!O:O,'Daily Storm Data 2'!$A:$A,$D$25,'Daily Storm Data 2'!$G:$G,$A52,'Daily Storm Data 2'!$E:$E,"Netherlands")</f>
        <v>0</v>
      </c>
      <c r="N52" s="1"/>
      <c r="O52" s="1"/>
      <c r="P52" s="1"/>
      <c r="Q52" s="218" t="e">
        <f t="shared" si="11"/>
        <v>#DIV/0!</v>
      </c>
      <c r="R52" s="44"/>
      <c r="S52" s="1" t="str">
        <f>IF(SUMIFS('Daily Storm Data 2'!I:I,'Daily Storm Data 2'!$A:$A,$D$25,'Daily Storm Data 2'!$G:$G,$A52,'Daily Storm Data 2'!$E:$E,"Netherlands")=0,"",SUMIFS('Daily Storm Data 2'!I:I,'Daily Storm Data 2'!$A:$A,$D$25,'Daily Storm Data 2'!$G:$G,$A52,'Daily Storm Data 2'!$E:$E,"Netherlands"))</f>
        <v/>
      </c>
      <c r="Y52" s="89">
        <f t="shared" si="7"/>
        <v>3</v>
      </c>
      <c r="AA52" s="102" t="e">
        <f t="shared" si="13"/>
        <v>#VALUE!</v>
      </c>
      <c r="AB52" s="102" t="e">
        <f t="shared" si="14"/>
        <v>#VALUE!</v>
      </c>
      <c r="AC52" s="102" t="e">
        <f t="shared" si="15"/>
        <v>#VALUE!</v>
      </c>
      <c r="AF52" s="100">
        <f t="shared" si="16"/>
        <v>0</v>
      </c>
    </row>
    <row r="53" spans="4:35" hidden="1">
      <c r="D53" s="49">
        <v>1.0833333333333299</v>
      </c>
      <c r="E53" s="1"/>
      <c r="F53" s="1"/>
      <c r="G53" s="1" t="str">
        <f>IFERROR(GETPIVOTDATA("Calls Answered",'[1]Croisé NL'!$A$68,"Date",$D$25,"Heures ([Call Date/Time])",$A53),"")</f>
        <v/>
      </c>
      <c r="H53" s="1">
        <f>SUMIFS('Daily Storm Data 2'!K:K,'Daily Storm Data 2'!$A:$A,$D$25,'Daily Storm Data 2'!$G:$G,$A53,'Daily Storm Data 2'!$E:$E,"Netherlands")</f>
        <v>0</v>
      </c>
      <c r="I53" s="51" t="str">
        <f>IFERROR(Table1[[#This Row],[Volume Actual]]/Table1[[#This Row],[Volume Forcasted]],"")</f>
        <v/>
      </c>
      <c r="J53" s="39" t="str">
        <f t="shared" si="12"/>
        <v/>
      </c>
      <c r="K53" s="39" t="str">
        <f>+IFERROR(Table1[[#This Row],[Volume Handled]]/Table1[[#This Row],[Volume Actual]],"")</f>
        <v/>
      </c>
      <c r="L53" s="45">
        <f>SUMIFS('Daily Storm Data 2'!O:O,'Daily Storm Data 2'!$A:$A,$D$25,'Daily Storm Data 2'!$G:$G,$A53,'Daily Storm Data 2'!$E:$E,"Netherlands")</f>
        <v>0</v>
      </c>
      <c r="N53" s="1"/>
      <c r="O53" s="1"/>
      <c r="P53" s="1"/>
      <c r="Q53" s="218" t="e">
        <f t="shared" si="11"/>
        <v>#DIV/0!</v>
      </c>
      <c r="R53" s="44"/>
      <c r="S53" s="1" t="str">
        <f>IF(SUMIFS('Daily Storm Data 2'!I:I,'Daily Storm Data 2'!$A:$A,$D$25,'Daily Storm Data 2'!$G:$G,$A53,'Daily Storm Data 2'!$E:$E,"Netherlands")=0,"",SUMIFS('Daily Storm Data 2'!I:I,'Daily Storm Data 2'!$A:$A,$D$25,'Daily Storm Data 2'!$G:$G,$A53,'Daily Storm Data 2'!$E:$E,"Netherlands"))</f>
        <v/>
      </c>
      <c r="Y53" s="89">
        <f t="shared" si="7"/>
        <v>4</v>
      </c>
      <c r="AA53" s="102" t="e">
        <f t="shared" si="13"/>
        <v>#VALUE!</v>
      </c>
      <c r="AB53" s="102" t="e">
        <f t="shared" si="14"/>
        <v>#VALUE!</v>
      </c>
      <c r="AC53" s="102" t="e">
        <f t="shared" si="15"/>
        <v>#VALUE!</v>
      </c>
      <c r="AF53" s="100">
        <f t="shared" si="16"/>
        <v>0</v>
      </c>
    </row>
    <row r="54" spans="4:35" hidden="1">
      <c r="D54" s="49">
        <v>1.125</v>
      </c>
      <c r="E54" s="1"/>
      <c r="F54" s="1"/>
      <c r="G54" s="1" t="str">
        <f>IFERROR(GETPIVOTDATA("Calls Answered",'[1]Croisé NL'!$A$68,"Date",$D$25,"Heures ([Call Date/Time])",$A54),"")</f>
        <v/>
      </c>
      <c r="H54" s="1">
        <f>SUMIFS('Daily Storm Data 2'!K:K,'Daily Storm Data 2'!$A:$A,$D$25,'Daily Storm Data 2'!$G:$G,$A54,'Daily Storm Data 2'!$E:$E,"Netherlands")</f>
        <v>0</v>
      </c>
      <c r="I54" s="51" t="str">
        <f>IFERROR(Table1[[#This Row],[Volume Actual]]/Table1[[#This Row],[Volume Forcasted]],"")</f>
        <v/>
      </c>
      <c r="J54" s="39" t="str">
        <f t="shared" si="12"/>
        <v/>
      </c>
      <c r="K54" s="39" t="str">
        <f>+IFERROR(Table1[[#This Row],[Volume Handled]]/Table1[[#This Row],[Volume Actual]],"")</f>
        <v/>
      </c>
      <c r="L54" s="45">
        <f>SUMIFS('Daily Storm Data 2'!O:O,'Daily Storm Data 2'!$A:$A,$D$25,'Daily Storm Data 2'!$G:$G,$A54,'Daily Storm Data 2'!$E:$E,"Netherlands")</f>
        <v>0</v>
      </c>
      <c r="N54" s="1"/>
      <c r="O54" s="1"/>
      <c r="P54" s="1"/>
      <c r="Q54" s="218" t="e">
        <f t="shared" si="11"/>
        <v>#DIV/0!</v>
      </c>
      <c r="R54" s="44"/>
      <c r="S54" s="1" t="str">
        <f>IF(SUMIFS('Daily Storm Data 2'!I:I,'Daily Storm Data 2'!$A:$A,$D$25,'Daily Storm Data 2'!$G:$G,$A54,'Daily Storm Data 2'!$E:$E,"Netherlands")=0,"",SUMIFS('Daily Storm Data 2'!I:I,'Daily Storm Data 2'!$A:$A,$D$25,'Daily Storm Data 2'!$G:$G,$A54,'Daily Storm Data 2'!$E:$E,"Netherlands"))</f>
        <v/>
      </c>
      <c r="Y54" s="89">
        <f t="shared" si="7"/>
        <v>5</v>
      </c>
      <c r="AA54" s="102" t="e">
        <f t="shared" si="13"/>
        <v>#VALUE!</v>
      </c>
      <c r="AB54" s="102" t="e">
        <f t="shared" si="14"/>
        <v>#VALUE!</v>
      </c>
      <c r="AC54" s="102" t="e">
        <f t="shared" si="15"/>
        <v>#VALUE!</v>
      </c>
      <c r="AF54" s="100">
        <f t="shared" si="16"/>
        <v>0</v>
      </c>
    </row>
    <row r="55" spans="4:35" hidden="1">
      <c r="D55" s="49">
        <v>1.1666666666666701</v>
      </c>
      <c r="E55" s="1"/>
      <c r="F55" s="1"/>
      <c r="G55" s="1" t="str">
        <f>IFERROR(GETPIVOTDATA("Calls Answered",'[1]Croisé NL'!$A$68,"Date",$D$25,"Heures ([Call Date/Time])",$A55),"")</f>
        <v/>
      </c>
      <c r="H55" s="1">
        <f>SUMIFS('Daily Storm Data 2'!K:K,'Daily Storm Data 2'!$A:$A,$D$25,'Daily Storm Data 2'!$G:$G,$A55,'Daily Storm Data 2'!$E:$E,"Netherlands")</f>
        <v>0</v>
      </c>
      <c r="I55" s="51" t="str">
        <f>IFERROR(Table1[[#This Row],[Volume Actual]]/Table1[[#This Row],[Volume Forcasted]],"")</f>
        <v/>
      </c>
      <c r="J55" s="39" t="str">
        <f t="shared" si="12"/>
        <v/>
      </c>
      <c r="K55" s="39" t="str">
        <f>+IFERROR(Table1[[#This Row],[Volume Handled]]/Table1[[#This Row],[Volume Actual]],"")</f>
        <v/>
      </c>
      <c r="L55" s="45">
        <f>SUMIFS('Daily Storm Data 2'!O:O,'Daily Storm Data 2'!$A:$A,$D$25,'Daily Storm Data 2'!$G:$G,$A55,'Daily Storm Data 2'!$E:$E,"Netherlands")</f>
        <v>0</v>
      </c>
      <c r="N55" s="1"/>
      <c r="O55" s="1"/>
      <c r="P55" s="1"/>
      <c r="Q55" s="218" t="e">
        <f t="shared" si="11"/>
        <v>#DIV/0!</v>
      </c>
      <c r="R55" s="44"/>
      <c r="S55" s="1" t="str">
        <f>IF(SUMIFS('Daily Storm Data 2'!I:I,'Daily Storm Data 2'!$A:$A,$D$25,'Daily Storm Data 2'!$G:$G,$A55,'Daily Storm Data 2'!$E:$E,"Netherlands")=0,"",SUMIFS('Daily Storm Data 2'!I:I,'Daily Storm Data 2'!$A:$A,$D$25,'Daily Storm Data 2'!$G:$G,$A55,'Daily Storm Data 2'!$E:$E,"Netherlands"))</f>
        <v/>
      </c>
      <c r="Y55" s="89">
        <f t="shared" si="7"/>
        <v>6</v>
      </c>
      <c r="AA55" s="102" t="e">
        <f t="shared" si="13"/>
        <v>#VALUE!</v>
      </c>
      <c r="AB55" s="102" t="e">
        <f t="shared" si="14"/>
        <v>#VALUE!</v>
      </c>
      <c r="AC55" s="102" t="e">
        <f t="shared" si="15"/>
        <v>#VALUE!</v>
      </c>
      <c r="AF55" s="100">
        <f t="shared" si="16"/>
        <v>0</v>
      </c>
    </row>
    <row r="56" spans="4:35" hidden="1">
      <c r="D56" s="49">
        <v>1.2083333333333299</v>
      </c>
      <c r="E56" s="1"/>
      <c r="F56" s="1"/>
      <c r="G56" s="1" t="str">
        <f>IFERROR(GETPIVOTDATA("Calls Answered",'[1]Croisé NL'!$A$68,"Date",$D$25,"Heures ([Call Date/Time])",$A56),"")</f>
        <v/>
      </c>
      <c r="H56" s="1">
        <f>SUMIFS('Daily Storm Data 2'!K:K,'Daily Storm Data 2'!$A:$A,$D$25,'Daily Storm Data 2'!$G:$G,$A56,'Daily Storm Data 2'!$E:$E,"Netherlands")</f>
        <v>0</v>
      </c>
      <c r="I56" s="51" t="str">
        <f>IFERROR(Table1[[#This Row],[Volume Actual]]/Table1[[#This Row],[Volume Forcasted]],"")</f>
        <v/>
      </c>
      <c r="J56" s="39" t="str">
        <f t="shared" si="12"/>
        <v/>
      </c>
      <c r="K56" s="39" t="str">
        <f>+IFERROR(Table1[[#This Row],[Volume Handled]]/Table1[[#This Row],[Volume Actual]],"")</f>
        <v/>
      </c>
      <c r="L56" s="45">
        <f>SUMIFS('Daily Storm Data 2'!O:O,'Daily Storm Data 2'!$A:$A,$D$25,'Daily Storm Data 2'!$G:$G,$A56,'Daily Storm Data 2'!$E:$E,"Netherlands")</f>
        <v>0</v>
      </c>
      <c r="N56" s="1"/>
      <c r="O56" s="1"/>
      <c r="P56" s="1"/>
      <c r="Q56" s="218" t="e">
        <f t="shared" si="11"/>
        <v>#DIV/0!</v>
      </c>
      <c r="R56" s="44"/>
      <c r="S56" s="1" t="str">
        <f>IF(SUMIFS('Daily Storm Data 2'!I:I,'Daily Storm Data 2'!$A:$A,$D$25,'Daily Storm Data 2'!$G:$G,$A56,'Daily Storm Data 2'!$E:$E,"Netherlands")=0,"",SUMIFS('Daily Storm Data 2'!I:I,'Daily Storm Data 2'!$A:$A,$D$25,'Daily Storm Data 2'!$G:$G,$A56,'Daily Storm Data 2'!$E:$E,"Netherlands"))</f>
        <v/>
      </c>
      <c r="Y56" s="89">
        <f t="shared" si="7"/>
        <v>7</v>
      </c>
      <c r="AA56" s="102" t="e">
        <f t="shared" si="13"/>
        <v>#VALUE!</v>
      </c>
      <c r="AB56" s="102" t="e">
        <f t="shared" si="14"/>
        <v>#VALUE!</v>
      </c>
      <c r="AC56" s="102" t="e">
        <f t="shared" si="15"/>
        <v>#VALUE!</v>
      </c>
      <c r="AF56" s="100">
        <f t="shared" si="16"/>
        <v>0</v>
      </c>
    </row>
    <row r="57" spans="4:35" hidden="1">
      <c r="D57" s="49">
        <v>1.25</v>
      </c>
      <c r="E57" s="1"/>
      <c r="F57" s="1"/>
      <c r="G57" s="1" t="str">
        <f>IFERROR(GETPIVOTDATA("Calls Answered",'[1]Croisé NL'!$A$68,"Date",$D$25,"Heures ([Call Date/Time])",$A57),"")</f>
        <v/>
      </c>
      <c r="H57" s="1">
        <f>SUMIFS('Daily Storm Data 2'!K:K,'Daily Storm Data 2'!$A:$A,$D$25,'Daily Storm Data 2'!$G:$G,$A57,'Daily Storm Data 2'!$E:$E,"Netherlands")</f>
        <v>0</v>
      </c>
      <c r="I57" s="51" t="str">
        <f>IFERROR(Table1[[#This Row],[Volume Actual]]/Table1[[#This Row],[Volume Forcasted]],"")</f>
        <v/>
      </c>
      <c r="J57" s="39" t="str">
        <f t="shared" si="12"/>
        <v/>
      </c>
      <c r="K57" s="39" t="str">
        <f>+IFERROR(Table1[[#This Row],[Volume Handled]]/Table1[[#This Row],[Volume Actual]],"")</f>
        <v/>
      </c>
      <c r="L57" s="45">
        <f>SUMIFS('Daily Storm Data 2'!O:O,'Daily Storm Data 2'!$A:$A,$D$25,'Daily Storm Data 2'!$G:$G,$A57,'Daily Storm Data 2'!$E:$E,"Netherlands")</f>
        <v>0</v>
      </c>
      <c r="N57" s="1"/>
      <c r="O57" s="1"/>
      <c r="P57" s="1"/>
      <c r="Q57" s="218" t="e">
        <f t="shared" si="11"/>
        <v>#DIV/0!</v>
      </c>
      <c r="R57" s="44"/>
      <c r="S57" s="1" t="str">
        <f>IF(SUMIFS('Daily Storm Data 2'!I:I,'Daily Storm Data 2'!$A:$A,$D$25,'Daily Storm Data 2'!$G:$G,$A57,'Daily Storm Data 2'!$E:$E,"Netherlands")=0,"",SUMIFS('Daily Storm Data 2'!I:I,'Daily Storm Data 2'!$A:$A,$D$25,'Daily Storm Data 2'!$G:$G,$A57,'Daily Storm Data 2'!$E:$E,"Netherlands"))</f>
        <v/>
      </c>
      <c r="Y57" s="89">
        <f t="shared" si="7"/>
        <v>8</v>
      </c>
      <c r="AA57" s="102" t="e">
        <f t="shared" si="13"/>
        <v>#VALUE!</v>
      </c>
      <c r="AB57" s="102" t="e">
        <f t="shared" si="14"/>
        <v>#VALUE!</v>
      </c>
      <c r="AC57" s="102" t="e">
        <f t="shared" si="15"/>
        <v>#VALUE!</v>
      </c>
      <c r="AF57" s="100">
        <f t="shared" si="16"/>
        <v>0</v>
      </c>
    </row>
    <row r="58" spans="4:35" hidden="1">
      <c r="D58" s="49">
        <v>1.2916666666666701</v>
      </c>
      <c r="E58" s="1"/>
      <c r="F58" s="1"/>
      <c r="G58" s="1" t="str">
        <f>IFERROR(GETPIVOTDATA("Calls Answered",'[1]Croisé NL'!$A$68,"Date",$D$25,"Heures ([Call Date/Time])",$A58),"")</f>
        <v/>
      </c>
      <c r="H58" s="1">
        <f>SUMIFS('Daily Storm Data 2'!K:K,'Daily Storm Data 2'!$A:$A,$D$25,'Daily Storm Data 2'!$G:$G,$A58,'Daily Storm Data 2'!$E:$E,"Netherlands")</f>
        <v>0</v>
      </c>
      <c r="I58" s="51" t="str">
        <f>IFERROR(Table1[[#This Row],[Volume Actual]]/Table1[[#This Row],[Volume Forcasted]],"")</f>
        <v/>
      </c>
      <c r="J58" s="39" t="str">
        <f t="shared" si="12"/>
        <v/>
      </c>
      <c r="K58" s="39" t="str">
        <f>+IFERROR(Table1[[#This Row],[Volume Handled]]/Table1[[#This Row],[Volume Actual]],"")</f>
        <v/>
      </c>
      <c r="L58" s="45">
        <f>SUMIFS('Daily Storm Data 2'!O:O,'Daily Storm Data 2'!$A:$A,$D$25,'Daily Storm Data 2'!$G:$G,$A58,'Daily Storm Data 2'!$E:$E,"Netherlands")</f>
        <v>0</v>
      </c>
      <c r="N58" s="1"/>
      <c r="O58" s="1"/>
      <c r="P58" s="1"/>
      <c r="Q58" s="218" t="e">
        <f t="shared" si="11"/>
        <v>#DIV/0!</v>
      </c>
      <c r="R58" s="44"/>
      <c r="S58" s="1" t="str">
        <f>IF(SUMIFS('Daily Storm Data 2'!I:I,'Daily Storm Data 2'!$A:$A,$D$25,'Daily Storm Data 2'!$G:$G,$A58,'Daily Storm Data 2'!$E:$E,"Netherlands")=0,"",SUMIFS('Daily Storm Data 2'!I:I,'Daily Storm Data 2'!$A:$A,$D$25,'Daily Storm Data 2'!$G:$G,$A58,'Daily Storm Data 2'!$E:$E,"Netherlands"))</f>
        <v/>
      </c>
      <c r="Y58" s="89">
        <f t="shared" si="7"/>
        <v>9</v>
      </c>
      <c r="AA58" s="102" t="e">
        <f t="shared" si="13"/>
        <v>#VALUE!</v>
      </c>
      <c r="AB58" s="102" t="e">
        <f t="shared" si="14"/>
        <v>#VALUE!</v>
      </c>
      <c r="AC58" s="102" t="e">
        <f t="shared" si="15"/>
        <v>#VALUE!</v>
      </c>
      <c r="AF58" s="100">
        <f t="shared" si="16"/>
        <v>0</v>
      </c>
    </row>
    <row r="59" spans="4:35" hidden="1">
      <c r="D59" s="49">
        <v>1.3333333333333299</v>
      </c>
      <c r="E59" s="1"/>
      <c r="F59" s="1"/>
      <c r="G59" s="1" t="str">
        <f>IFERROR(GETPIVOTDATA("Calls Answered",'[1]Croisé NL'!$A$68,"Date",$D$25,"Heures ([Call Date/Time])",$A59),"")</f>
        <v/>
      </c>
      <c r="H59" s="1">
        <f>SUMIFS('Daily Storm Data 2'!K:K,'Daily Storm Data 2'!$A:$A,$D$25,'Daily Storm Data 2'!$G:$G,$A59,'Daily Storm Data 2'!$E:$E,"Netherlands")</f>
        <v>0</v>
      </c>
      <c r="I59" s="51" t="str">
        <f>IFERROR(Table1[[#This Row],[Volume Actual]]/Table1[[#This Row],[Volume Forcasted]],"")</f>
        <v/>
      </c>
      <c r="J59" s="39" t="str">
        <f t="shared" si="12"/>
        <v/>
      </c>
      <c r="K59" s="39" t="str">
        <f>+IFERROR(Table1[[#This Row],[Volume Handled]]/Table1[[#This Row],[Volume Actual]],"")</f>
        <v/>
      </c>
      <c r="L59" s="45">
        <f>SUMIFS('Daily Storm Data 2'!O:O,'Daily Storm Data 2'!$A:$A,$D$25,'Daily Storm Data 2'!$G:$G,$A59,'Daily Storm Data 2'!$E:$E,"Netherlands")</f>
        <v>0</v>
      </c>
      <c r="N59" s="1"/>
      <c r="O59" s="1"/>
      <c r="P59" s="1"/>
      <c r="Q59" s="218" t="e">
        <f t="shared" si="11"/>
        <v>#DIV/0!</v>
      </c>
      <c r="R59" s="44"/>
      <c r="S59" s="1" t="str">
        <f>IF(SUMIFS('Daily Storm Data 2'!I:I,'Daily Storm Data 2'!$A:$A,$D$25,'Daily Storm Data 2'!$G:$G,$A59,'Daily Storm Data 2'!$E:$E,"Netherlands")=0,"",SUMIFS('Daily Storm Data 2'!I:I,'Daily Storm Data 2'!$A:$A,$D$25,'Daily Storm Data 2'!$G:$G,$A59,'Daily Storm Data 2'!$E:$E,"Netherlands"))</f>
        <v/>
      </c>
      <c r="Y59" s="89">
        <f t="shared" si="7"/>
        <v>10</v>
      </c>
      <c r="AA59" s="102" t="e">
        <f t="shared" si="13"/>
        <v>#VALUE!</v>
      </c>
      <c r="AB59" s="102" t="e">
        <f t="shared" si="14"/>
        <v>#VALUE!</v>
      </c>
      <c r="AC59" s="102" t="e">
        <f t="shared" si="15"/>
        <v>#VALUE!</v>
      </c>
      <c r="AF59" s="100">
        <f t="shared" si="16"/>
        <v>0</v>
      </c>
    </row>
    <row r="60" spans="4:35" hidden="1">
      <c r="D60" s="49">
        <v>1.375</v>
      </c>
      <c r="E60" s="1"/>
      <c r="F60" s="1"/>
      <c r="G60" s="1" t="str">
        <f>IFERROR(GETPIVOTDATA("Calls Answered",'[1]Croisé NL'!$A$68,"Date",$D$25,"Heures ([Call Date/Time])",$A60),"")</f>
        <v/>
      </c>
      <c r="H60" s="1">
        <f>SUMIFS('Daily Storm Data 2'!K:K,'Daily Storm Data 2'!$A:$A,$D$25,'Daily Storm Data 2'!$G:$G,$A60,'Daily Storm Data 2'!$E:$E,"Netherlands")</f>
        <v>0</v>
      </c>
      <c r="I60" s="51" t="str">
        <f>IFERROR(Table1[[#This Row],[Volume Actual]]/Table1[[#This Row],[Volume Forcasted]],"")</f>
        <v/>
      </c>
      <c r="J60" s="39" t="str">
        <f t="shared" si="12"/>
        <v/>
      </c>
      <c r="K60" s="39" t="str">
        <f>+IFERROR(Table1[[#This Row],[Volume Handled]]/Table1[[#This Row],[Volume Actual]],"")</f>
        <v/>
      </c>
      <c r="L60" s="45">
        <f>SUMIFS('Daily Storm Data 2'!O:O,'Daily Storm Data 2'!$A:$A,$D$25,'Daily Storm Data 2'!$G:$G,$A60,'Daily Storm Data 2'!$E:$E,"Netherlands")</f>
        <v>0</v>
      </c>
      <c r="N60" s="1"/>
      <c r="O60" s="1"/>
      <c r="P60" s="1"/>
      <c r="Q60" s="218" t="e">
        <f t="shared" si="11"/>
        <v>#DIV/0!</v>
      </c>
      <c r="R60" s="44"/>
      <c r="S60" s="1" t="str">
        <f>IF(SUMIFS('Daily Storm Data 2'!I:I,'Daily Storm Data 2'!$A:$A,$D$25,'Daily Storm Data 2'!$G:$G,$A60,'Daily Storm Data 2'!$E:$E,"Netherlands")=0,"",SUMIFS('Daily Storm Data 2'!I:I,'Daily Storm Data 2'!$A:$A,$D$25,'Daily Storm Data 2'!$G:$G,$A60,'Daily Storm Data 2'!$E:$E,"Netherlands"))</f>
        <v/>
      </c>
      <c r="Y60" s="89">
        <f t="shared" si="7"/>
        <v>11</v>
      </c>
      <c r="AA60" s="102" t="e">
        <f t="shared" si="13"/>
        <v>#VALUE!</v>
      </c>
      <c r="AB60" s="102" t="e">
        <f t="shared" si="14"/>
        <v>#VALUE!</v>
      </c>
      <c r="AC60" s="102" t="e">
        <f t="shared" si="15"/>
        <v>#VALUE!</v>
      </c>
      <c r="AF60" s="100">
        <f t="shared" si="16"/>
        <v>0</v>
      </c>
    </row>
    <row r="61" spans="4:35" hidden="1">
      <c r="D61" s="49">
        <v>1.4166666666666701</v>
      </c>
      <c r="E61" s="1"/>
      <c r="F61" s="1"/>
      <c r="G61" s="1" t="str">
        <f>IFERROR(GETPIVOTDATA("Calls Answered",'[1]Croisé NL'!$A$68,"Date",$D$25,"Heures ([Call Date/Time])",$A61),"")</f>
        <v/>
      </c>
      <c r="H61" s="1">
        <f>SUMIFS('Daily Storm Data 2'!K:K,'Daily Storm Data 2'!$A:$A,$D$25,'Daily Storm Data 2'!$G:$G,$A61,'Daily Storm Data 2'!$E:$E,"Netherlands")</f>
        <v>0</v>
      </c>
      <c r="I61" s="51" t="str">
        <f>IFERROR(Table1[[#This Row],[Volume Actual]]/Table1[[#This Row],[Volume Forcasted]],"")</f>
        <v/>
      </c>
      <c r="J61" s="39" t="str">
        <f t="shared" si="12"/>
        <v/>
      </c>
      <c r="K61" s="39" t="str">
        <f>+IFERROR(Table1[[#This Row],[Volume Handled]]/Table1[[#This Row],[Volume Actual]],"")</f>
        <v/>
      </c>
      <c r="L61" s="45">
        <f>SUMIFS('Daily Storm Data 2'!O:O,'Daily Storm Data 2'!$A:$A,$D$25,'Daily Storm Data 2'!$G:$G,$A61,'Daily Storm Data 2'!$E:$E,"Netherlands")</f>
        <v>0</v>
      </c>
      <c r="N61" s="1"/>
      <c r="O61" s="1"/>
      <c r="P61" s="1"/>
      <c r="Q61" s="218" t="e">
        <f t="shared" si="11"/>
        <v>#DIV/0!</v>
      </c>
      <c r="R61" s="44"/>
      <c r="S61" s="1" t="str">
        <f>IF(SUMIFS('Daily Storm Data 2'!I:I,'Daily Storm Data 2'!$A:$A,$D$25,'Daily Storm Data 2'!$G:$G,$A61,'Daily Storm Data 2'!$E:$E,"Netherlands")=0,"",SUMIFS('Daily Storm Data 2'!I:I,'Daily Storm Data 2'!$A:$A,$D$25,'Daily Storm Data 2'!$G:$G,$A61,'Daily Storm Data 2'!$E:$E,"Netherlands"))</f>
        <v/>
      </c>
      <c r="Y61" s="89">
        <f t="shared" si="7"/>
        <v>12</v>
      </c>
      <c r="AA61" s="102" t="e">
        <f t="shared" si="13"/>
        <v>#VALUE!</v>
      </c>
      <c r="AB61" s="102" t="e">
        <f t="shared" si="14"/>
        <v>#VALUE!</v>
      </c>
      <c r="AC61" s="102" t="e">
        <f t="shared" si="15"/>
        <v>#VALUE!</v>
      </c>
      <c r="AF61" s="100">
        <f t="shared" si="16"/>
        <v>0</v>
      </c>
    </row>
    <row r="62" spans="4:35" hidden="1">
      <c r="D62" s="49">
        <v>1.4583333333333299</v>
      </c>
      <c r="E62" s="1"/>
      <c r="F62" s="1"/>
      <c r="G62" s="1" t="str">
        <f>IFERROR(GETPIVOTDATA("Calls Answered",'[1]Croisé NL'!$A$68,"Date",$D$25,"Heures ([Call Date/Time])",$A62),"")</f>
        <v/>
      </c>
      <c r="H62" s="1">
        <f>SUMIFS('Daily Storm Data 2'!K:K,'Daily Storm Data 2'!$A:$A,$D$25,'Daily Storm Data 2'!$G:$G,$A62,'Daily Storm Data 2'!$E:$E,"Netherlands")</f>
        <v>0</v>
      </c>
      <c r="I62" s="51" t="str">
        <f>IFERROR(Table1[[#This Row],[Volume Actual]]/Table1[[#This Row],[Volume Forcasted]],"")</f>
        <v/>
      </c>
      <c r="J62" s="39" t="str">
        <f t="shared" si="12"/>
        <v/>
      </c>
      <c r="K62" s="39" t="str">
        <f>+IFERROR(Table1[[#This Row],[Volume Handled]]/Table1[[#This Row],[Volume Actual]],"")</f>
        <v/>
      </c>
      <c r="L62" s="45">
        <f>SUMIFS('Daily Storm Data 2'!O:O,'Daily Storm Data 2'!$A:$A,$D$25,'Daily Storm Data 2'!$G:$G,$A62,'Daily Storm Data 2'!$E:$E,"Netherlands")</f>
        <v>0</v>
      </c>
      <c r="N62" s="1"/>
      <c r="O62" s="1"/>
      <c r="P62" s="1"/>
      <c r="Q62" s="218" t="e">
        <f t="shared" si="11"/>
        <v>#DIV/0!</v>
      </c>
      <c r="R62" s="44"/>
      <c r="S62" s="1" t="str">
        <f>IF(SUMIFS('Daily Storm Data 2'!I:I,'Daily Storm Data 2'!$A:$A,$D$25,'Daily Storm Data 2'!$G:$G,$A62,'Daily Storm Data 2'!$E:$E,"Netherlands")=0,"",SUMIFS('Daily Storm Data 2'!I:I,'Daily Storm Data 2'!$A:$A,$D$25,'Daily Storm Data 2'!$G:$G,$A62,'Daily Storm Data 2'!$E:$E,"Netherlands"))</f>
        <v/>
      </c>
      <c r="Y62" s="89">
        <f t="shared" si="7"/>
        <v>13</v>
      </c>
      <c r="AA62" s="102" t="e">
        <f t="shared" si="13"/>
        <v>#VALUE!</v>
      </c>
      <c r="AB62" s="102" t="e">
        <f t="shared" si="14"/>
        <v>#VALUE!</v>
      </c>
      <c r="AC62" s="102" t="e">
        <f t="shared" si="15"/>
        <v>#VALUE!</v>
      </c>
      <c r="AF62" s="100">
        <f t="shared" si="16"/>
        <v>0</v>
      </c>
    </row>
    <row r="63" spans="4:35" ht="13.8" hidden="1" thickBot="1">
      <c r="D63" s="49">
        <v>1.5</v>
      </c>
      <c r="E63" s="1"/>
      <c r="F63" s="1"/>
      <c r="G63" s="1" t="str">
        <f>IFERROR(GETPIVOTDATA("Calls Answered",'[1]Croisé NL'!$A$68,"Date",$D$25,"Heures ([Call Date/Time])",$A63),"")</f>
        <v/>
      </c>
      <c r="H63" s="1">
        <f>SUMIFS('Daily Storm Data 2'!K:K,'Daily Storm Data 2'!$A:$A,$D$25,'Daily Storm Data 2'!$G:$G,$A63,'Daily Storm Data 2'!$E:$E,"Netherlands")</f>
        <v>0</v>
      </c>
      <c r="I63" s="51" t="str">
        <f>IFERROR(Table1[[#This Row],[Volume Actual]]/Table1[[#This Row],[Volume Forcasted]],"")</f>
        <v/>
      </c>
      <c r="J63" s="39" t="str">
        <f t="shared" si="12"/>
        <v/>
      </c>
      <c r="K63" s="39" t="str">
        <f>+IFERROR(Table1[[#This Row],[Volume Handled]]/Table1[[#This Row],[Volume Actual]],"")</f>
        <v/>
      </c>
      <c r="L63" s="45">
        <f>SUMIFS('Daily Storm Data 2'!O:O,'Daily Storm Data 2'!$A:$A,$D$25,'Daily Storm Data 2'!$G:$G,$A63,'Daily Storm Data 2'!$E:$E,"Netherlands")</f>
        <v>0</v>
      </c>
      <c r="N63" s="1"/>
      <c r="O63" s="1"/>
      <c r="P63" s="1"/>
      <c r="Q63" s="218" t="e">
        <f t="shared" si="11"/>
        <v>#DIV/0!</v>
      </c>
      <c r="R63" s="44"/>
      <c r="S63" s="1" t="str">
        <f>IF(SUMIFS('Daily Storm Data 2'!I:I,'Daily Storm Data 2'!$A:$A,$D$25,'Daily Storm Data 2'!$G:$G,$A63,'Daily Storm Data 2'!$E:$E,"Netherlands")=0,"",SUMIFS('Daily Storm Data 2'!I:I,'Daily Storm Data 2'!$A:$A,$D$25,'Daily Storm Data 2'!$G:$G,$A63,'Daily Storm Data 2'!$E:$E,"Netherlands"))</f>
        <v/>
      </c>
      <c r="Y63" s="89">
        <f t="shared" si="7"/>
        <v>14</v>
      </c>
      <c r="AA63" s="102" t="e">
        <f t="shared" si="13"/>
        <v>#VALUE!</v>
      </c>
      <c r="AB63" s="102" t="e">
        <f t="shared" si="14"/>
        <v>#VALUE!</v>
      </c>
      <c r="AC63" s="102" t="e">
        <f t="shared" si="15"/>
        <v>#VALUE!</v>
      </c>
      <c r="AF63" s="100">
        <f t="shared" si="16"/>
        <v>0</v>
      </c>
    </row>
    <row r="64" spans="4:35" ht="33" thickBot="1">
      <c r="D64" s="41" t="s">
        <v>74</v>
      </c>
      <c r="E64" s="42">
        <f>SUM(E33:E49)</f>
        <v>570</v>
      </c>
      <c r="F64" s="42">
        <f>SUM(F33:F49)</f>
        <v>566</v>
      </c>
      <c r="G64" s="42">
        <f>SUM(G33:G49)</f>
        <v>563</v>
      </c>
      <c r="H64" s="42">
        <f>SUM(H34:H63)</f>
        <v>514</v>
      </c>
      <c r="I64" s="52">
        <f>Table1[[#This Row],[Volume Actual]]/Table1[[#This Row],[Volume Forcasted]]</f>
        <v>0.99298245614035086</v>
      </c>
      <c r="J64" s="52">
        <f t="shared" ref="J64" si="17">IFERROR(H64/G64,"")</f>
        <v>0.91296625222024863</v>
      </c>
      <c r="K64" s="43"/>
      <c r="L64" s="50">
        <f>+SUMPRODUCT(F33:F58,L33:L58)/SUM(F33:F58)</f>
        <v>309.09207198780575</v>
      </c>
      <c r="M64" s="47"/>
      <c r="N64" s="196"/>
      <c r="O64" s="47"/>
      <c r="P64" s="126"/>
      <c r="Q64" s="126" t="e">
        <f>P28</f>
        <v>#DIV/0!</v>
      </c>
      <c r="R64" s="47">
        <f>SUM(R33:R63)</f>
        <v>0</v>
      </c>
      <c r="S64" s="42">
        <f>SUM(S33:S63)</f>
        <v>0</v>
      </c>
      <c r="V64" s="195" t="s">
        <v>228</v>
      </c>
      <c r="W64" s="206">
        <f>SUM(W34:W49)</f>
        <v>0</v>
      </c>
      <c r="Z64" s="85">
        <f>SUM(Z33:Z49)</f>
        <v>253</v>
      </c>
      <c r="AA64" s="85">
        <f>SUM(AA33:AA49)</f>
        <v>279.432149677778</v>
      </c>
      <c r="AB64" s="85">
        <f>SUM(AB33:AB49)</f>
        <v>281.40693518786827</v>
      </c>
      <c r="AC64" s="85">
        <f>SUM(AC33:AC49)</f>
        <v>168.84416111272097</v>
      </c>
      <c r="AD64" s="101">
        <f>SUM(AD33:AD49)/AA64</f>
        <v>0.8990538908754907</v>
      </c>
      <c r="AE64" s="101">
        <f>SUM(AE33:AE49)/AB64</f>
        <v>0.8990538908754907</v>
      </c>
      <c r="AF64" s="101">
        <f>SUM(AF33:AF49)/AC64</f>
        <v>0.89905389087549059</v>
      </c>
    </row>
    <row r="65" spans="4:24">
      <c r="D65" s="49"/>
      <c r="E65" s="1"/>
      <c r="F65" s="1"/>
      <c r="G65" s="1"/>
      <c r="H65" s="1"/>
      <c r="I65" s="244"/>
      <c r="J65" s="245"/>
      <c r="K65" s="246"/>
      <c r="L65" s="246"/>
      <c r="M65" s="251"/>
      <c r="N65" s="44"/>
      <c r="O65" s="1"/>
      <c r="P65" s="1"/>
      <c r="Q65" s="244"/>
      <c r="R65" s="247"/>
      <c r="S65" s="1"/>
    </row>
    <row r="66" spans="4:24">
      <c r="D66" s="49"/>
      <c r="E66" s="247"/>
      <c r="F66" s="1"/>
      <c r="G66" s="1"/>
      <c r="H66" s="1"/>
      <c r="I66" s="244"/>
      <c r="J66" s="245"/>
      <c r="K66" s="246"/>
      <c r="L66" s="246"/>
      <c r="M66" s="251"/>
      <c r="N66" s="44"/>
      <c r="O66" s="1"/>
      <c r="P66" s="1"/>
      <c r="Q66" s="244"/>
      <c r="R66" s="247"/>
      <c r="S66" s="1"/>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46270</v>
      </c>
      <c r="X80">
        <v>3</v>
      </c>
    </row>
    <row r="81" spans="1:32" ht="13.8" thickBot="1">
      <c r="X81">
        <v>3</v>
      </c>
    </row>
    <row r="82" spans="1:32" ht="40.200000000000003" thickBot="1">
      <c r="D82" s="36" t="s">
        <v>91</v>
      </c>
      <c r="F82" s="36" t="s">
        <v>6</v>
      </c>
      <c r="J82" s="36" t="s">
        <v>47</v>
      </c>
      <c r="M82" s="213" t="s">
        <v>356</v>
      </c>
      <c r="N82" s="213" t="s">
        <v>357</v>
      </c>
      <c r="P82" s="193" t="s">
        <v>48</v>
      </c>
      <c r="X82">
        <v>3</v>
      </c>
      <c r="AD82" s="93" t="s">
        <v>96</v>
      </c>
      <c r="AE82" s="93" t="s">
        <v>96</v>
      </c>
      <c r="AF82" s="93" t="s">
        <v>96</v>
      </c>
    </row>
    <row r="83" spans="1:32" ht="24.6">
      <c r="D83" s="221">
        <f>H119/G119</f>
        <v>0.84</v>
      </c>
      <c r="F83" s="37">
        <f>+SUM(G88:G118)/SUM(F88:F118)</f>
        <v>0.92024539877300615</v>
      </c>
      <c r="J83" s="37">
        <f>+SUM(F88:F118)/SUM(E88:E118)</f>
        <v>0.62213740458015265</v>
      </c>
      <c r="M83" s="212">
        <v>0</v>
      </c>
      <c r="N83" s="212">
        <v>0</v>
      </c>
      <c r="P83" s="37" t="e">
        <f>K19</f>
        <v>#DIV/0!</v>
      </c>
      <c r="Q83" s="37"/>
      <c r="AD83" s="94">
        <f>J83</f>
        <v>0.62213740458015265</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216</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Forecast'!B:B,$D$25,'Daily Forecast'!F:F,A88,'Daily Forecast'!A:A,"Belgium")=0,"",SUMIFS('Daily Forecast'!D:D,'Daily Forecast'!B:B,$D$25,'Daily Forecast'!F:F,A88,'Daily Forecast'!A:A,"Belgium"))</f>
        <v/>
      </c>
      <c r="F88" s="1" t="str">
        <f>IF(SUMIFS('Daily Storm Data 2'!I:I,'Daily Storm Data 2'!$A:$A,$D$25,'Daily Storm Data 2'!$G:$G,$A88,'Daily Storm Data 2'!$E:$E,"Belgium")=0,"",SUMIFS('Daily Storm Data 2'!I:I,'Daily Storm Data 2'!$A:$A,$D$25,'Daily Storm Data 2'!$G:$G,$A88,'Daily Storm Data 2'!$E:$E,"Belgium"))</f>
        <v/>
      </c>
      <c r="G88" s="1">
        <f>SUMIFS('Daily Storm Data 2'!J:J,'Daily Storm Data 2'!$A:$A,$D$25,'Daily Storm Data 2'!$G:$G,$A88,'Daily Storm Data 2'!$E:$E,"Belgium")</f>
        <v>0</v>
      </c>
      <c r="H88" s="1">
        <f>SUMIFS('Daily Storm Data 2'!K:K,'Daily Storm Data 2'!$A:$A,$D$25,'Daily Storm Data 2'!$G:$G,$A88,'Daily Storm Data 2'!$E:$E,"Belgium")</f>
        <v>0</v>
      </c>
      <c r="I88" s="51" t="str">
        <f>IFERROR(Table16[[#This Row],[Volume Actual]]/Table16[[#This Row],[Volume Forcasted]],"")</f>
        <v/>
      </c>
      <c r="J88" s="39" t="str">
        <f>IFERROR(H88/G88,"")</f>
        <v/>
      </c>
      <c r="K88" s="39" t="str">
        <f>+IFERROR(Table16[[#This Row],[Volume Handled]]/Table16[[#This Row],[Volume Actual]],"")</f>
        <v/>
      </c>
      <c r="L88" s="45">
        <f>SUMIFS('Daily Storm Data 2'!O:O,'Daily Storm Data 2'!$A:$A,$D$25,'Daily Storm Data 2'!$G:$G,$A88,'Daily Storm Data 2'!$E:$E,"Belgium")</f>
        <v>0</v>
      </c>
      <c r="M88" s="44"/>
      <c r="N88" s="44"/>
      <c r="O88" s="44"/>
      <c r="P88" s="127" t="str">
        <f>IFERROR(Table16[[#This Row],[Abs]]/Table16[[#This Row],[Planned]],"")</f>
        <v/>
      </c>
      <c r="Q88" s="127"/>
      <c r="R88" s="190"/>
      <c r="S88" s="190"/>
      <c r="Y88" s="87">
        <v>6</v>
      </c>
      <c r="Z88" s="88" t="str">
        <f>IF(SUMIFS('Daily Forecast'!D:D,'Daily Forecast'!B:B,$D$25,'Daily Forecast'!F:F,Y88,'Daily Forecast'!A:A,"Belgium")=0,"",SUMIFS('Daily Forecast'!D:D,'Daily Forecast'!B:B,$D$25,'Daily Forecast'!F:F,Y88,'Daily Forecast'!A:A,"Belgium"))</f>
        <v/>
      </c>
      <c r="AA88" s="102">
        <f t="shared" ref="AA88:AA103" si="18">IFERROR(AD88/$J88,AD88)</f>
        <v>0</v>
      </c>
      <c r="AB88" s="102">
        <f t="shared" ref="AB88:AB103" si="19">IFERROR(AE88/$J88,AE88)</f>
        <v>0</v>
      </c>
      <c r="AC88" s="102">
        <f t="shared" ref="AC88:AC103" si="20">IFERROR(AF88/$J88,AF88)</f>
        <v>0</v>
      </c>
      <c r="AD88" s="97">
        <f t="shared" ref="AD88:AD118" si="21">IFERROR(IF(F88="",Z88*$AD$83,F88*J88),0)</f>
        <v>0</v>
      </c>
      <c r="AE88" s="98">
        <f t="shared" ref="AE88:AE103" si="22">IFERROR(IF(F88="",Z88*$AE$83,F88*J88),0)</f>
        <v>0</v>
      </c>
      <c r="AF88" s="99">
        <f t="shared" ref="AF88:AF103" si="23">IFERROR(IF(F88="",Z88*$AF$83,F88*J88),0)</f>
        <v>0</v>
      </c>
    </row>
    <row r="89" spans="1:32">
      <c r="A89" s="103">
        <f>IF(A34=0,"Vide",A34)</f>
        <v>7</v>
      </c>
      <c r="D89" s="49">
        <v>0.29166666666666669</v>
      </c>
      <c r="E89" s="1">
        <v>2</v>
      </c>
      <c r="F89" s="1">
        <v>7</v>
      </c>
      <c r="G89" s="1">
        <v>1</v>
      </c>
      <c r="H89" s="1">
        <v>0</v>
      </c>
      <c r="I89" s="51">
        <f>IFERROR(Table16[[#This Row],[Volume Actual]]/Table16[[#This Row],[Volume Forcasted]],"")</f>
        <v>3.5</v>
      </c>
      <c r="J89" s="39">
        <f>IFERROR(H89/G89,"")</f>
        <v>0</v>
      </c>
      <c r="K89" s="39">
        <f>+IFERROR(Table16[[#This Row],[Volume Handled]]/Table16[[#This Row],[Volume Actual]],"")</f>
        <v>0.14285714285714285</v>
      </c>
      <c r="L89" s="45">
        <v>91</v>
      </c>
      <c r="N89" s="44"/>
      <c r="O89" s="1"/>
      <c r="P89" s="191"/>
      <c r="Q89" s="219" t="e">
        <f>(O89+N89)/M89</f>
        <v>#DIV/0!</v>
      </c>
      <c r="R89" s="90"/>
      <c r="S89" s="90"/>
      <c r="Y89" s="89">
        <f t="shared" ref="Y89:Y118" si="24">+Y88+1</f>
        <v>7</v>
      </c>
      <c r="Z89" s="88">
        <f>IF(SUMIFS('Daily Forecast'!D:D,'Daily Forecast'!B:B,$D$25,'Daily Forecast'!F:F,Y89,'Daily Forecast'!A:A,"Belgium")=0,"",SUMIFS('Daily Forecast'!D:D,'Daily Forecast'!B:B,$D$25,'Daily Forecast'!F:F,Y89,'Daily Forecast'!A:A,"Belgium"))</f>
        <v>2</v>
      </c>
      <c r="AA89" s="102">
        <f t="shared" si="18"/>
        <v>0</v>
      </c>
      <c r="AB89" s="102">
        <f t="shared" si="19"/>
        <v>0</v>
      </c>
      <c r="AC89" s="102">
        <f t="shared" si="20"/>
        <v>0</v>
      </c>
      <c r="AD89" s="97">
        <f t="shared" si="21"/>
        <v>0</v>
      </c>
      <c r="AE89" s="98">
        <f t="shared" si="22"/>
        <v>0</v>
      </c>
      <c r="AF89" s="99">
        <f t="shared" si="23"/>
        <v>0</v>
      </c>
    </row>
    <row r="90" spans="1:32">
      <c r="A90" s="103">
        <f t="shared" ref="A90:A103" si="25">IF(A35=0,"Vide",A35)</f>
        <v>8</v>
      </c>
      <c r="D90" s="49">
        <v>0.33333333333333331</v>
      </c>
      <c r="E90" s="1">
        <v>5</v>
      </c>
      <c r="F90" s="1">
        <v>17</v>
      </c>
      <c r="G90" s="1">
        <v>16</v>
      </c>
      <c r="H90" s="1">
        <v>15</v>
      </c>
      <c r="I90" s="51">
        <f>IFERROR(Table16[[#This Row],[Volume Actual]]/Table16[[#This Row],[Volume Forcasted]],"")</f>
        <v>3.4</v>
      </c>
      <c r="J90" s="39">
        <f t="shared" ref="J90:J118" si="26">IFERROR(H90/G90,"")</f>
        <v>0.9375</v>
      </c>
      <c r="K90" s="39">
        <f>+IFERROR(Table16[[#This Row],[Volume Handled]]/Table16[[#This Row],[Volume Actual]],"")</f>
        <v>0.94117647058823528</v>
      </c>
      <c r="L90" s="45">
        <v>318.8125</v>
      </c>
      <c r="N90" s="44"/>
      <c r="O90" s="44"/>
      <c r="P90" s="190"/>
      <c r="Q90" s="220" t="e">
        <f t="shared" ref="Q90:Q103" si="27">(O90+N90)/M90</f>
        <v>#DIV/0!</v>
      </c>
      <c r="R90" s="190"/>
      <c r="S90" s="190"/>
      <c r="Y90" s="89">
        <f t="shared" si="24"/>
        <v>8</v>
      </c>
      <c r="Z90" s="88">
        <f>IF(SUMIFS('Daily Forecast'!D:D,'Daily Forecast'!B:B,$D$25,'Daily Forecast'!F:F,Y90,'Daily Forecast'!A:A,"Belgium")=0,"",SUMIFS('Daily Forecast'!D:D,'Daily Forecast'!B:B,$D$25,'Daily Forecast'!F:F,Y90,'Daily Forecast'!A:A,"Belgium"))</f>
        <v>5</v>
      </c>
      <c r="AA90" s="102">
        <f t="shared" si="18"/>
        <v>17</v>
      </c>
      <c r="AB90" s="102">
        <f t="shared" si="19"/>
        <v>17</v>
      </c>
      <c r="AC90" s="102">
        <f t="shared" si="20"/>
        <v>17</v>
      </c>
      <c r="AD90" s="97">
        <f t="shared" si="21"/>
        <v>15.9375</v>
      </c>
      <c r="AE90" s="98">
        <f t="shared" si="22"/>
        <v>15.9375</v>
      </c>
      <c r="AF90" s="99">
        <f t="shared" si="23"/>
        <v>15.9375</v>
      </c>
    </row>
    <row r="91" spans="1:32">
      <c r="A91" s="103">
        <f t="shared" si="25"/>
        <v>9</v>
      </c>
      <c r="D91" s="49">
        <v>0.375</v>
      </c>
      <c r="E91" s="1">
        <v>7</v>
      </c>
      <c r="F91" s="1">
        <v>18</v>
      </c>
      <c r="G91" s="1">
        <v>15</v>
      </c>
      <c r="H91" s="1">
        <v>12</v>
      </c>
      <c r="I91" s="51">
        <f>IFERROR(Table16[[#This Row],[Volume Actual]]/Table16[[#This Row],[Volume Forcasted]],"")</f>
        <v>2.5714285714285716</v>
      </c>
      <c r="J91" s="39">
        <f t="shared" si="26"/>
        <v>0.8</v>
      </c>
      <c r="K91" s="39">
        <f>+IFERROR(Table16[[#This Row],[Volume Handled]]/Table16[[#This Row],[Volume Actual]],"")</f>
        <v>0.83333333333333337</v>
      </c>
      <c r="L91" s="45">
        <v>436</v>
      </c>
      <c r="N91" s="1"/>
      <c r="O91" s="44"/>
      <c r="P91" s="191"/>
      <c r="Q91" s="219" t="e">
        <f t="shared" si="27"/>
        <v>#DIV/0!</v>
      </c>
      <c r="R91" s="191"/>
      <c r="S91" s="191"/>
      <c r="Y91" s="89">
        <f t="shared" si="24"/>
        <v>9</v>
      </c>
      <c r="Z91" s="88">
        <f>IF(SUMIFS('Daily Forecast'!D:D,'Daily Forecast'!B:B,$D$25,'Daily Forecast'!F:F,Y91,'Daily Forecast'!A:A,"Belgium")=0,"",SUMIFS('Daily Forecast'!D:D,'Daily Forecast'!B:B,$D$25,'Daily Forecast'!F:F,Y91,'Daily Forecast'!A:A,"Belgium"))</f>
        <v>7</v>
      </c>
      <c r="AA91" s="102">
        <f t="shared" si="18"/>
        <v>18</v>
      </c>
      <c r="AB91" s="102">
        <f t="shared" si="19"/>
        <v>18</v>
      </c>
      <c r="AC91" s="102">
        <f t="shared" si="20"/>
        <v>18</v>
      </c>
      <c r="AD91" s="97">
        <f t="shared" si="21"/>
        <v>14.4</v>
      </c>
      <c r="AE91" s="98">
        <f t="shared" si="22"/>
        <v>14.4</v>
      </c>
      <c r="AF91" s="99">
        <f t="shared" si="23"/>
        <v>14.4</v>
      </c>
    </row>
    <row r="92" spans="1:32">
      <c r="A92" s="103">
        <f t="shared" si="25"/>
        <v>10</v>
      </c>
      <c r="D92" s="49">
        <v>0.41666666666666669</v>
      </c>
      <c r="E92" s="1">
        <v>13</v>
      </c>
      <c r="F92" s="1">
        <v>17</v>
      </c>
      <c r="G92" s="1">
        <v>16</v>
      </c>
      <c r="H92" s="1">
        <v>9</v>
      </c>
      <c r="I92" s="51">
        <f>IFERROR(Table16[[#This Row],[Volume Actual]]/Table16[[#This Row],[Volume Forcasted]],"")</f>
        <v>1.3076923076923077</v>
      </c>
      <c r="J92" s="39">
        <f t="shared" si="26"/>
        <v>0.5625</v>
      </c>
      <c r="K92" s="39">
        <f>+IFERROR(Table16[[#This Row],[Volume Handled]]/Table16[[#This Row],[Volume Actual]],"")</f>
        <v>0.94117647058823528</v>
      </c>
      <c r="L92" s="45">
        <v>414.125</v>
      </c>
      <c r="N92" s="1"/>
      <c r="O92" s="44"/>
      <c r="P92" s="190"/>
      <c r="Q92" s="220" t="e">
        <f t="shared" si="27"/>
        <v>#DIV/0!</v>
      </c>
      <c r="R92" s="190"/>
      <c r="S92" s="190"/>
      <c r="Y92" s="89">
        <f t="shared" si="24"/>
        <v>10</v>
      </c>
      <c r="Z92" s="88">
        <f>IF(SUMIFS('Daily Forecast'!D:D,'Daily Forecast'!B:B,$D$25,'Daily Forecast'!F:F,Y92,'Daily Forecast'!A:A,"Belgium")=0,"",SUMIFS('Daily Forecast'!D:D,'Daily Forecast'!B:B,$D$25,'Daily Forecast'!F:F,Y92,'Daily Forecast'!A:A,"Belgium"))</f>
        <v>13</v>
      </c>
      <c r="AA92" s="102">
        <f t="shared" si="18"/>
        <v>17</v>
      </c>
      <c r="AB92" s="102">
        <f t="shared" si="19"/>
        <v>17</v>
      </c>
      <c r="AC92" s="102">
        <f t="shared" si="20"/>
        <v>17</v>
      </c>
      <c r="AD92" s="97">
        <f t="shared" si="21"/>
        <v>9.5625</v>
      </c>
      <c r="AE92" s="98">
        <f t="shared" si="22"/>
        <v>9.5625</v>
      </c>
      <c r="AF92" s="99">
        <f t="shared" si="23"/>
        <v>9.5625</v>
      </c>
    </row>
    <row r="93" spans="1:32">
      <c r="A93" s="103">
        <f t="shared" si="25"/>
        <v>11</v>
      </c>
      <c r="D93" s="49">
        <v>0.45833333333333331</v>
      </c>
      <c r="E93" s="1">
        <v>16</v>
      </c>
      <c r="F93" s="1">
        <v>24</v>
      </c>
      <c r="G93" s="1">
        <v>24</v>
      </c>
      <c r="H93" s="1">
        <v>22</v>
      </c>
      <c r="I93" s="51">
        <f>IFERROR(Table16[[#This Row],[Volume Actual]]/Table16[[#This Row],[Volume Forcasted]],"")</f>
        <v>1.5</v>
      </c>
      <c r="J93" s="39">
        <f t="shared" si="26"/>
        <v>0.91666666666666663</v>
      </c>
      <c r="K93" s="39">
        <f>+IFERROR(Table16[[#This Row],[Volume Handled]]/Table16[[#This Row],[Volume Actual]],"")</f>
        <v>1</v>
      </c>
      <c r="L93" s="45">
        <v>251.04166666666671</v>
      </c>
      <c r="N93" s="1"/>
      <c r="O93" s="44"/>
      <c r="P93" s="191"/>
      <c r="Q93" s="219" t="e">
        <f t="shared" si="27"/>
        <v>#DIV/0!</v>
      </c>
      <c r="R93" s="191"/>
      <c r="S93" s="191"/>
      <c r="W93" s="90"/>
      <c r="Y93" s="89">
        <f t="shared" si="24"/>
        <v>11</v>
      </c>
      <c r="Z93" s="88">
        <f>IF(SUMIFS('Daily Forecast'!D:D,'Daily Forecast'!B:B,$D$25,'Daily Forecast'!F:F,Y93,'Daily Forecast'!A:A,"Belgium")=0,"",SUMIFS('Daily Forecast'!D:D,'Daily Forecast'!B:B,$D$25,'Daily Forecast'!F:F,Y93,'Daily Forecast'!A:A,"Belgium"))</f>
        <v>16</v>
      </c>
      <c r="AA93" s="102">
        <f t="shared" si="18"/>
        <v>24</v>
      </c>
      <c r="AB93" s="102">
        <f t="shared" si="19"/>
        <v>24</v>
      </c>
      <c r="AC93" s="102">
        <f t="shared" si="20"/>
        <v>24</v>
      </c>
      <c r="AD93" s="97">
        <f t="shared" si="21"/>
        <v>22</v>
      </c>
      <c r="AE93" s="98">
        <f t="shared" si="22"/>
        <v>22</v>
      </c>
      <c r="AF93" s="99">
        <f t="shared" si="23"/>
        <v>22</v>
      </c>
    </row>
    <row r="94" spans="1:32">
      <c r="A94" s="103">
        <f t="shared" si="25"/>
        <v>12</v>
      </c>
      <c r="D94" s="49">
        <v>0.5</v>
      </c>
      <c r="E94" s="1">
        <v>13</v>
      </c>
      <c r="F94" s="1">
        <v>21</v>
      </c>
      <c r="G94" s="1">
        <v>20</v>
      </c>
      <c r="H94" s="1">
        <v>14</v>
      </c>
      <c r="I94" s="51">
        <f>IFERROR(Table16[[#This Row],[Volume Actual]]/Table16[[#This Row],[Volume Forcasted]],"")</f>
        <v>1.6153846153846154</v>
      </c>
      <c r="J94" s="39">
        <f t="shared" si="26"/>
        <v>0.7</v>
      </c>
      <c r="K94" s="39">
        <f>+IFERROR(Table16[[#This Row],[Volume Handled]]/Table16[[#This Row],[Volume Actual]],"")</f>
        <v>0.95238095238095233</v>
      </c>
      <c r="L94" s="45">
        <v>250.6</v>
      </c>
      <c r="N94" s="211"/>
      <c r="O94" s="44"/>
      <c r="P94" s="190"/>
      <c r="Q94" s="220" t="e">
        <f t="shared" si="27"/>
        <v>#DIV/0!</v>
      </c>
      <c r="R94" s="190"/>
      <c r="S94" s="190"/>
      <c r="W94" s="211"/>
      <c r="Y94" s="89">
        <f t="shared" si="24"/>
        <v>12</v>
      </c>
      <c r="Z94" s="88">
        <f>IF(SUMIFS('Daily Forecast'!D:D,'Daily Forecast'!B:B,$D$25,'Daily Forecast'!F:F,Y94,'Daily Forecast'!A:A,"Belgium")=0,"",SUMIFS('Daily Forecast'!D:D,'Daily Forecast'!B:B,$D$25,'Daily Forecast'!F:F,Y94,'Daily Forecast'!A:A,"Belgium"))</f>
        <v>13</v>
      </c>
      <c r="AA94" s="102">
        <f t="shared" si="18"/>
        <v>21</v>
      </c>
      <c r="AB94" s="102">
        <f t="shared" si="19"/>
        <v>21</v>
      </c>
      <c r="AC94" s="102">
        <f t="shared" si="20"/>
        <v>21</v>
      </c>
      <c r="AD94" s="97">
        <f t="shared" si="21"/>
        <v>14.7</v>
      </c>
      <c r="AE94" s="98">
        <f t="shared" si="22"/>
        <v>14.7</v>
      </c>
      <c r="AF94" s="99">
        <f t="shared" si="23"/>
        <v>14.7</v>
      </c>
    </row>
    <row r="95" spans="1:32">
      <c r="A95" s="103">
        <f t="shared" si="25"/>
        <v>13</v>
      </c>
      <c r="D95" s="49">
        <v>0.54166666666666663</v>
      </c>
      <c r="E95" s="1">
        <v>15</v>
      </c>
      <c r="F95" s="1">
        <v>19</v>
      </c>
      <c r="G95" s="1">
        <v>19</v>
      </c>
      <c r="H95" s="1">
        <v>17</v>
      </c>
      <c r="I95" s="51">
        <f>IFERROR(Table16[[#This Row],[Volume Actual]]/Table16[[#This Row],[Volume Forcasted]],"")</f>
        <v>1.2666666666666666</v>
      </c>
      <c r="J95" s="39">
        <f t="shared" si="26"/>
        <v>0.89473684210526316</v>
      </c>
      <c r="K95" s="39">
        <f>+IFERROR(Table16[[#This Row],[Volume Handled]]/Table16[[#This Row],[Volume Actual]],"")</f>
        <v>1</v>
      </c>
      <c r="L95" s="45">
        <v>435.10526315789468</v>
      </c>
      <c r="N95" s="90"/>
      <c r="O95" s="44"/>
      <c r="P95" s="191"/>
      <c r="Q95" s="219" t="e">
        <f t="shared" si="27"/>
        <v>#DIV/0!</v>
      </c>
      <c r="R95" s="191"/>
      <c r="S95" s="191"/>
      <c r="W95" s="90"/>
      <c r="Y95" s="89">
        <f t="shared" si="24"/>
        <v>13</v>
      </c>
      <c r="Z95" s="88">
        <f>IF(SUMIFS('Daily Forecast'!D:D,'Daily Forecast'!B:B,$D$25,'Daily Forecast'!F:F,Y95,'Daily Forecast'!A:A,"Belgium")=0,"",SUMIFS('Daily Forecast'!D:D,'Daily Forecast'!B:B,$D$25,'Daily Forecast'!F:F,Y95,'Daily Forecast'!A:A,"Belgium"))</f>
        <v>15</v>
      </c>
      <c r="AA95" s="102">
        <f t="shared" si="18"/>
        <v>19</v>
      </c>
      <c r="AB95" s="102">
        <f t="shared" si="19"/>
        <v>19</v>
      </c>
      <c r="AC95" s="102">
        <f t="shared" si="20"/>
        <v>19</v>
      </c>
      <c r="AD95" s="97">
        <f t="shared" si="21"/>
        <v>17</v>
      </c>
      <c r="AE95" s="98">
        <f t="shared" si="22"/>
        <v>17</v>
      </c>
      <c r="AF95" s="99">
        <f t="shared" si="23"/>
        <v>17</v>
      </c>
    </row>
    <row r="96" spans="1:32">
      <c r="A96" s="103">
        <f t="shared" si="25"/>
        <v>14</v>
      </c>
      <c r="D96" s="49">
        <v>0.58333333333333337</v>
      </c>
      <c r="E96" s="1">
        <v>17</v>
      </c>
      <c r="F96" s="1">
        <v>7</v>
      </c>
      <c r="G96" s="1">
        <v>6</v>
      </c>
      <c r="H96" s="1">
        <v>6</v>
      </c>
      <c r="I96" s="51">
        <f>IFERROR(Table16[[#This Row],[Volume Actual]]/Table16[[#This Row],[Volume Forcasted]],"")</f>
        <v>0.41176470588235292</v>
      </c>
      <c r="J96" s="39">
        <f t="shared" si="26"/>
        <v>1</v>
      </c>
      <c r="K96" s="39">
        <f>+IFERROR(Table16[[#This Row],[Volume Handled]]/Table16[[#This Row],[Volume Actual]],"")</f>
        <v>0.8571428571428571</v>
      </c>
      <c r="L96" s="45">
        <v>388.16666666666669</v>
      </c>
      <c r="N96" s="211"/>
      <c r="O96" s="44"/>
      <c r="P96" s="190"/>
      <c r="Q96" s="220" t="e">
        <f t="shared" si="27"/>
        <v>#DIV/0!</v>
      </c>
      <c r="R96" s="190"/>
      <c r="S96" s="190"/>
      <c r="W96" s="211"/>
      <c r="X96" s="190"/>
      <c r="Y96" s="89">
        <f t="shared" si="24"/>
        <v>14</v>
      </c>
      <c r="Z96" s="88">
        <f>IF(SUMIFS('Daily Forecast'!D:D,'Daily Forecast'!B:B,$D$25,'Daily Forecast'!F:F,Y96,'Daily Forecast'!A:A,"Belgium")=0,"",SUMIFS('Daily Forecast'!D:D,'Daily Forecast'!B:B,$D$25,'Daily Forecast'!F:F,Y96,'Daily Forecast'!A:A,"Belgium"))</f>
        <v>17</v>
      </c>
      <c r="AA96" s="102">
        <f t="shared" si="18"/>
        <v>7</v>
      </c>
      <c r="AB96" s="102">
        <f t="shared" si="19"/>
        <v>7</v>
      </c>
      <c r="AC96" s="102">
        <f t="shared" si="20"/>
        <v>7</v>
      </c>
      <c r="AD96" s="97">
        <f t="shared" si="21"/>
        <v>7</v>
      </c>
      <c r="AE96" s="98">
        <f t="shared" si="22"/>
        <v>7</v>
      </c>
      <c r="AF96" s="99">
        <f t="shared" si="23"/>
        <v>7</v>
      </c>
    </row>
    <row r="97" spans="1:32">
      <c r="A97" s="103">
        <f t="shared" si="25"/>
        <v>15</v>
      </c>
      <c r="D97" s="49">
        <v>0.625</v>
      </c>
      <c r="E97" s="1">
        <v>9</v>
      </c>
      <c r="F97" s="1">
        <v>10</v>
      </c>
      <c r="G97" s="1">
        <v>10</v>
      </c>
      <c r="H97" s="1">
        <v>9</v>
      </c>
      <c r="I97" s="51">
        <f>IFERROR(Table16[[#This Row],[Volume Actual]]/Table16[[#This Row],[Volume Forcasted]],"")</f>
        <v>1.1111111111111112</v>
      </c>
      <c r="J97" s="39">
        <f t="shared" si="26"/>
        <v>0.9</v>
      </c>
      <c r="K97" s="39">
        <f>+IFERROR(Table16[[#This Row],[Volume Handled]]/Table16[[#This Row],[Volume Actual]],"")</f>
        <v>1</v>
      </c>
      <c r="L97" s="45">
        <v>316.7</v>
      </c>
      <c r="N97" s="90"/>
      <c r="O97" s="44"/>
      <c r="P97" s="191"/>
      <c r="Q97" s="219" t="e">
        <f t="shared" si="27"/>
        <v>#DIV/0!</v>
      </c>
      <c r="R97" s="191"/>
      <c r="S97" s="191"/>
      <c r="W97" s="90"/>
      <c r="X97" s="191"/>
      <c r="Y97" s="89">
        <f t="shared" si="24"/>
        <v>15</v>
      </c>
      <c r="Z97" s="88">
        <f>IF(SUMIFS('Daily Forecast'!D:D,'Daily Forecast'!B:B,$D$25,'Daily Forecast'!F:F,Y97,'Daily Forecast'!A:A,"Belgium")=0,"",SUMIFS('Daily Forecast'!D:D,'Daily Forecast'!B:B,$D$25,'Daily Forecast'!F:F,Y97,'Daily Forecast'!A:A,"Belgium"))</f>
        <v>9</v>
      </c>
      <c r="AA97" s="102">
        <f t="shared" si="18"/>
        <v>10</v>
      </c>
      <c r="AB97" s="102">
        <f t="shared" si="19"/>
        <v>10</v>
      </c>
      <c r="AC97" s="102">
        <f t="shared" si="20"/>
        <v>10</v>
      </c>
      <c r="AD97" s="97">
        <f t="shared" si="21"/>
        <v>9</v>
      </c>
      <c r="AE97" s="98">
        <f t="shared" si="22"/>
        <v>9</v>
      </c>
      <c r="AF97" s="99">
        <f t="shared" si="23"/>
        <v>9</v>
      </c>
    </row>
    <row r="98" spans="1:32">
      <c r="A98" s="103">
        <f t="shared" si="25"/>
        <v>16</v>
      </c>
      <c r="D98" s="49">
        <v>0.66666666666666663</v>
      </c>
      <c r="E98" s="1">
        <v>12</v>
      </c>
      <c r="F98" s="1">
        <v>17</v>
      </c>
      <c r="G98" s="1">
        <v>17</v>
      </c>
      <c r="H98" s="1">
        <v>17</v>
      </c>
      <c r="I98" s="51">
        <f>IFERROR(Table16[[#This Row],[Volume Actual]]/Table16[[#This Row],[Volume Forcasted]],"")</f>
        <v>1.4166666666666667</v>
      </c>
      <c r="J98" s="39">
        <f t="shared" si="26"/>
        <v>1</v>
      </c>
      <c r="K98" s="39">
        <f>+IFERROR(Table16[[#This Row],[Volume Handled]]/Table16[[#This Row],[Volume Actual]],"")</f>
        <v>1</v>
      </c>
      <c r="L98" s="45">
        <v>253.64705882352939</v>
      </c>
      <c r="N98" s="211"/>
      <c r="O98" s="44"/>
      <c r="P98" s="190"/>
      <c r="Q98" s="220" t="e">
        <f t="shared" si="27"/>
        <v>#DIV/0!</v>
      </c>
      <c r="R98" s="190"/>
      <c r="S98" s="190"/>
      <c r="W98" s="211"/>
      <c r="X98" s="190"/>
      <c r="Y98" s="89">
        <f t="shared" si="24"/>
        <v>16</v>
      </c>
      <c r="Z98" s="88">
        <f>IF(SUMIFS('Daily Forecast'!D:D,'Daily Forecast'!B:B,$D$25,'Daily Forecast'!F:F,Y98,'Daily Forecast'!A:A,"Belgium")=0,"",SUMIFS('Daily Forecast'!D:D,'Daily Forecast'!B:B,$D$25,'Daily Forecast'!F:F,Y98,'Daily Forecast'!A:A,"Belgium"))</f>
        <v>12</v>
      </c>
      <c r="AA98" s="102">
        <f t="shared" si="18"/>
        <v>17</v>
      </c>
      <c r="AB98" s="102">
        <f t="shared" si="19"/>
        <v>17</v>
      </c>
      <c r="AC98" s="102">
        <f t="shared" si="20"/>
        <v>17</v>
      </c>
      <c r="AD98" s="97">
        <f t="shared" si="21"/>
        <v>17</v>
      </c>
      <c r="AE98" s="98">
        <f t="shared" si="22"/>
        <v>17</v>
      </c>
      <c r="AF98" s="99">
        <f t="shared" si="23"/>
        <v>17</v>
      </c>
    </row>
    <row r="99" spans="1:32">
      <c r="A99" s="103" t="str">
        <f t="shared" si="25"/>
        <v>Vide</v>
      </c>
      <c r="D99" s="49">
        <v>0.70833333333333337</v>
      </c>
      <c r="E99" s="1">
        <v>8</v>
      </c>
      <c r="F99" s="1">
        <v>6</v>
      </c>
      <c r="G99" s="1">
        <v>6</v>
      </c>
      <c r="H99" s="1">
        <v>5</v>
      </c>
      <c r="I99" s="51">
        <f>IFERROR(Table16[[#This Row],[Volume Actual]]/Table16[[#This Row],[Volume Forcasted]],"")</f>
        <v>0.75</v>
      </c>
      <c r="J99" s="39">
        <f t="shared" si="26"/>
        <v>0.83333333333333337</v>
      </c>
      <c r="K99" s="39">
        <f>+IFERROR(Table16[[#This Row],[Volume Handled]]/Table16[[#This Row],[Volume Actual]],"")</f>
        <v>1</v>
      </c>
      <c r="L99" s="45">
        <v>492</v>
      </c>
      <c r="N99" s="90"/>
      <c r="O99" s="44"/>
      <c r="P99" s="191"/>
      <c r="Q99" s="219" t="e">
        <f t="shared" si="27"/>
        <v>#DIV/0!</v>
      </c>
      <c r="R99" s="191"/>
      <c r="S99" s="191"/>
      <c r="W99" s="90">
        <v>1</v>
      </c>
      <c r="X99" s="191"/>
      <c r="Y99" s="89">
        <f t="shared" si="24"/>
        <v>17</v>
      </c>
      <c r="Z99" s="88">
        <f>IF(SUMIFS('Daily Forecast'!D:D,'Daily Forecast'!B:B,$D$25,'Daily Forecast'!F:F,Y99,'Daily Forecast'!A:A,"Belgium")=0,"",SUMIFS('Daily Forecast'!D:D,'Daily Forecast'!B:B,$D$25,'Daily Forecast'!F:F,Y99,'Daily Forecast'!A:A,"Belgium"))</f>
        <v>8</v>
      </c>
      <c r="AA99" s="102">
        <f t="shared" si="18"/>
        <v>6</v>
      </c>
      <c r="AB99" s="102">
        <f t="shared" si="19"/>
        <v>6</v>
      </c>
      <c r="AC99" s="102">
        <f t="shared" si="20"/>
        <v>6</v>
      </c>
      <c r="AD99" s="97">
        <f t="shared" si="21"/>
        <v>5</v>
      </c>
      <c r="AE99" s="98">
        <f t="shared" si="22"/>
        <v>5</v>
      </c>
      <c r="AF99" s="99">
        <f t="shared" si="23"/>
        <v>5</v>
      </c>
    </row>
    <row r="100" spans="1:32">
      <c r="A100" s="103" t="str">
        <f t="shared" si="25"/>
        <v>Vide</v>
      </c>
      <c r="D100" s="49">
        <v>0.75</v>
      </c>
      <c r="E100" s="1">
        <v>11</v>
      </c>
      <c r="F100" s="1" t="str">
        <f>IFERROR(GETPIVOTDATA("Calls Answered",'[1]Croisé VL'!$A$29,"Date",$D$25,"Heures ([Call Date/Time])",$A100),"")</f>
        <v/>
      </c>
      <c r="G100" s="1" t="str">
        <f>IFERROR(GETPIVOTDATA("Calls Answered",'[1]Croisé VL'!$A$68,"Date",$D$25,"Heures ([Call Date/Time])",$A100),"")</f>
        <v/>
      </c>
      <c r="H100" s="1" t="str">
        <f>IFERROR(GETPIVOTDATA(" Call in SL",'[1]Croisé VL'!$A$29,"Date",$D$25,"Heures ([Call Date/Time])",$A100),"")</f>
        <v/>
      </c>
      <c r="I100" s="51" t="str">
        <f>IFERROR(Table16[[#This Row],[Volume Actual]]/Table16[[#This Row],[Volume Forcasted]],"")</f>
        <v/>
      </c>
      <c r="J100" s="39" t="str">
        <f t="shared" si="26"/>
        <v/>
      </c>
      <c r="K100" s="39" t="str">
        <f>+IFERROR(Table16[[#This Row],[Volume Handled]]/Table16[[#This Row],[Volume Actual]],"")</f>
        <v/>
      </c>
      <c r="L100" s="45" t="str">
        <f>IFERROR(GETPIVOTDATA(" AHT",'[1]Croisé VL'!$A$29,"Date",$D$25,"Heures ([Call Date/Time])",$A100),"")</f>
        <v/>
      </c>
      <c r="N100" s="211"/>
      <c r="O100" s="44"/>
      <c r="P100" s="190"/>
      <c r="Q100" s="220" t="e">
        <f t="shared" si="27"/>
        <v>#DIV/0!</v>
      </c>
      <c r="R100" s="190"/>
      <c r="S100" s="190"/>
      <c r="W100" s="211">
        <v>1</v>
      </c>
      <c r="X100" s="190"/>
      <c r="Y100" s="89">
        <f t="shared" si="24"/>
        <v>18</v>
      </c>
      <c r="Z100" s="88">
        <f>IF(SUMIFS('Daily Forecast'!D:D,'Daily Forecast'!B:B,$D$25,'Daily Forecast'!F:F,Y100,'Daily Forecast'!A:A,"Belgium")=0,"",SUMIFS('Daily Forecast'!D:D,'Daily Forecast'!B:B,$D$25,'Daily Forecast'!F:F,Y100,'Daily Forecast'!A:A,"Belgium"))</f>
        <v>11</v>
      </c>
      <c r="AA100" s="102">
        <f t="shared" si="18"/>
        <v>6.843511450381679</v>
      </c>
      <c r="AB100" s="102">
        <f t="shared" si="19"/>
        <v>11</v>
      </c>
      <c r="AC100" s="102">
        <f t="shared" si="20"/>
        <v>6.6</v>
      </c>
      <c r="AD100" s="97">
        <f t="shared" si="21"/>
        <v>6.843511450381679</v>
      </c>
      <c r="AE100" s="98">
        <f t="shared" si="22"/>
        <v>11</v>
      </c>
      <c r="AF100" s="99">
        <f t="shared" si="23"/>
        <v>6.6</v>
      </c>
    </row>
    <row r="101" spans="1:32">
      <c r="A101" s="103" t="str">
        <f t="shared" si="25"/>
        <v>Vide</v>
      </c>
      <c r="D101" s="49">
        <v>0.79166666666666663</v>
      </c>
      <c r="E101" s="1">
        <v>6</v>
      </c>
      <c r="F101" s="1" t="str">
        <f>IFERROR(GETPIVOTDATA("Calls Answered",'[1]Croisé VL'!$A$29,"Date",$D$25,"Heures ([Call Date/Time])",$A101),"")</f>
        <v/>
      </c>
      <c r="G101" s="1" t="str">
        <f>IFERROR(GETPIVOTDATA("Calls Answered",'[1]Croisé VL'!$A$68,"Date",$D$25,"Heures ([Call Date/Time])",$A101),"")</f>
        <v/>
      </c>
      <c r="H101" s="1" t="str">
        <f>IFERROR(GETPIVOTDATA(" Call in SL",'[1]Croisé VL'!$A$29,"Date",$D$25,"Heures ([Call Date/Time])",$A101),"")</f>
        <v/>
      </c>
      <c r="I101" s="51" t="str">
        <f>IFERROR(Table16[[#This Row],[Volume Actual]]/Table16[[#This Row],[Volume Forcasted]],"")</f>
        <v/>
      </c>
      <c r="J101" s="39" t="str">
        <f t="shared" si="26"/>
        <v/>
      </c>
      <c r="K101" s="39" t="str">
        <f>+IFERROR(Table16[[#This Row],[Volume Handled]]/Table16[[#This Row],[Volume Actual]],"")</f>
        <v/>
      </c>
      <c r="L101" s="45" t="str">
        <f>IFERROR(GETPIVOTDATA(" AHT",'[1]Croisé VL'!$A$29,"Date",$D$25,"Heures ([Call Date/Time])",$A101),"")</f>
        <v/>
      </c>
      <c r="N101" s="191"/>
      <c r="O101" s="44"/>
      <c r="P101" s="191"/>
      <c r="Q101" s="219" t="e">
        <f t="shared" si="27"/>
        <v>#DIV/0!</v>
      </c>
      <c r="R101" s="191"/>
      <c r="S101" s="191"/>
      <c r="W101" s="191">
        <v>1</v>
      </c>
      <c r="X101" s="191"/>
      <c r="Y101" s="89">
        <f t="shared" si="24"/>
        <v>19</v>
      </c>
      <c r="Z101" s="88">
        <f>IF(SUMIFS('Daily Forecast'!D:D,'Daily Forecast'!B:B,$D$25,'Daily Forecast'!F:F,Y101,'Daily Forecast'!A:A,"Belgium")=0,"",SUMIFS('Daily Forecast'!D:D,'Daily Forecast'!B:B,$D$25,'Daily Forecast'!F:F,Y101,'Daily Forecast'!A:A,"Belgium"))</f>
        <v>6</v>
      </c>
      <c r="AA101" s="102">
        <f t="shared" si="18"/>
        <v>3.7328244274809159</v>
      </c>
      <c r="AB101" s="102">
        <f t="shared" si="19"/>
        <v>6</v>
      </c>
      <c r="AC101" s="102">
        <f t="shared" si="20"/>
        <v>3.5999999999999996</v>
      </c>
      <c r="AD101" s="97">
        <f t="shared" si="21"/>
        <v>3.7328244274809159</v>
      </c>
      <c r="AE101" s="98">
        <f t="shared" si="22"/>
        <v>6</v>
      </c>
      <c r="AF101" s="99">
        <f t="shared" si="23"/>
        <v>3.5999999999999996</v>
      </c>
    </row>
    <row r="102" spans="1:32">
      <c r="A102" s="103" t="str">
        <f t="shared" si="25"/>
        <v>Vide</v>
      </c>
      <c r="D102" s="49">
        <v>0.83333333333333337</v>
      </c>
      <c r="E102" s="1">
        <v>6</v>
      </c>
      <c r="F102" s="1" t="str">
        <f>IFERROR(GETPIVOTDATA("Calls Answered",'[1]Croisé VL'!$A$29,"Date",$D$25,"Heures ([Call Date/Time])",$A102),"")</f>
        <v/>
      </c>
      <c r="G102" s="1" t="str">
        <f>IFERROR(GETPIVOTDATA("Calls Answered",'[1]Croisé VL'!$A$68,"Date",$D$25,"Heures ([Call Date/Time])",$A102),"")</f>
        <v/>
      </c>
      <c r="H102" s="1" t="str">
        <f>IFERROR(GETPIVOTDATA(" Call in SL",'[1]Croisé VL'!$A$29,"Date",$D$25,"Heures ([Call Date/Time])",$A102),"")</f>
        <v/>
      </c>
      <c r="I102" s="51" t="str">
        <f>IFERROR(Table16[[#This Row],[Volume Actual]]/Table16[[#This Row],[Volume Forcasted]],"")</f>
        <v/>
      </c>
      <c r="J102" s="39" t="str">
        <f t="shared" si="26"/>
        <v/>
      </c>
      <c r="K102" s="39" t="str">
        <f>+IFERROR(Table16[[#This Row],[Volume Handled]]/Table16[[#This Row],[Volume Actual]],"")</f>
        <v/>
      </c>
      <c r="L102" s="45" t="str">
        <f>IFERROR(GETPIVOTDATA(" AHT",'[1]Croisé VL'!$A$29,"Date",$D$25,"Heures ([Call Date/Time])",$A102),"")</f>
        <v/>
      </c>
      <c r="N102" s="190"/>
      <c r="O102" s="44"/>
      <c r="P102" s="190"/>
      <c r="Q102" s="220" t="e">
        <f t="shared" si="27"/>
        <v>#DIV/0!</v>
      </c>
      <c r="R102" s="190"/>
      <c r="S102" s="190"/>
      <c r="W102" s="190">
        <v>1</v>
      </c>
      <c r="X102" s="190"/>
      <c r="Y102" s="89">
        <f t="shared" si="24"/>
        <v>20</v>
      </c>
      <c r="Z102" s="88">
        <f>IF(SUMIFS('Daily Forecast'!D:D,'Daily Forecast'!B:B,$D$25,'Daily Forecast'!F:F,Y102,'Daily Forecast'!A:A,"Belgium")=0,"",SUMIFS('Daily Forecast'!D:D,'Daily Forecast'!B:B,$D$25,'Daily Forecast'!F:F,Y102,'Daily Forecast'!A:A,"Belgium"))</f>
        <v>6</v>
      </c>
      <c r="AA102" s="102">
        <f t="shared" si="18"/>
        <v>3.7328244274809159</v>
      </c>
      <c r="AB102" s="102">
        <f t="shared" si="19"/>
        <v>6</v>
      </c>
      <c r="AC102" s="102">
        <f t="shared" si="20"/>
        <v>3.5999999999999996</v>
      </c>
      <c r="AD102" s="97">
        <f t="shared" si="21"/>
        <v>3.7328244274809159</v>
      </c>
      <c r="AE102" s="98">
        <f t="shared" si="22"/>
        <v>6</v>
      </c>
      <c r="AF102" s="99">
        <f t="shared" si="23"/>
        <v>3.5999999999999996</v>
      </c>
    </row>
    <row r="103" spans="1:32">
      <c r="A103" s="103" t="str">
        <f t="shared" si="25"/>
        <v>Vide</v>
      </c>
      <c r="D103" s="49">
        <v>0.875</v>
      </c>
      <c r="E103" s="1">
        <v>5</v>
      </c>
      <c r="F103" s="1" t="str">
        <f>IFERROR(GETPIVOTDATA("Calls Answered",'[1]Croisé VL'!$A$29,"Date",$D$25,"Heures ([Call Date/Time])",$A103),"")</f>
        <v/>
      </c>
      <c r="G103" s="1" t="str">
        <f>IFERROR(GETPIVOTDATA("Calls Answered",'[1]Croisé VL'!$A$68,"Date",$D$25,"Heures ([Call Date/Time])",$A103),"")</f>
        <v/>
      </c>
      <c r="H103" s="1" t="str">
        <f>IFERROR(GETPIVOTDATA(" Call in SL",'[1]Croisé VL'!$A$29,"Date",$D$25,"Heures ([Call Date/Time])",$A103),"")</f>
        <v/>
      </c>
      <c r="I103" s="51" t="str">
        <f>IFERROR(Table16[[#This Row],[Volume Actual]]/Table16[[#This Row],[Volume Forcasted]],"")</f>
        <v/>
      </c>
      <c r="J103" s="39" t="str">
        <f t="shared" si="26"/>
        <v/>
      </c>
      <c r="K103" s="39" t="str">
        <f>+IFERROR(Table16[[#This Row],[Volume Handled]]/Table16[[#This Row],[Volume Actual]],"")</f>
        <v/>
      </c>
      <c r="L103" s="45" t="str">
        <f>IFERROR(GETPIVOTDATA(" AHT",'[1]Croisé VL'!$A$29,"Date",$D$25,"Heures ([Call Date/Time])",$A103),"")</f>
        <v/>
      </c>
      <c r="N103" s="191"/>
      <c r="O103" s="44"/>
      <c r="P103" s="191"/>
      <c r="Q103" s="219" t="e">
        <f t="shared" si="27"/>
        <v>#DIV/0!</v>
      </c>
      <c r="R103" s="191"/>
      <c r="S103" s="191"/>
      <c r="W103" s="191">
        <v>0</v>
      </c>
      <c r="X103" s="191"/>
      <c r="Y103" s="89">
        <f t="shared" si="24"/>
        <v>21</v>
      </c>
      <c r="Z103" s="88">
        <f>IF(SUMIFS('Daily Forecast'!D:D,'Daily Forecast'!B:B,$D$25,'Daily Forecast'!F:F,Y103,'Daily Forecast'!A:A,"Belgium")=0,"",SUMIFS('Daily Forecast'!D:D,'Daily Forecast'!B:B,$D$25,'Daily Forecast'!F:F,Y103,'Daily Forecast'!A:A,"Belgium"))</f>
        <v>5</v>
      </c>
      <c r="AA103" s="102">
        <f t="shared" si="18"/>
        <v>3.1106870229007635</v>
      </c>
      <c r="AB103" s="102">
        <f t="shared" si="19"/>
        <v>5</v>
      </c>
      <c r="AC103" s="102">
        <f t="shared" si="20"/>
        <v>3</v>
      </c>
      <c r="AD103" s="97">
        <f t="shared" si="21"/>
        <v>3.1106870229007635</v>
      </c>
      <c r="AE103" s="98">
        <f t="shared" si="22"/>
        <v>5</v>
      </c>
      <c r="AF103" s="99">
        <f t="shared" si="23"/>
        <v>3</v>
      </c>
    </row>
    <row r="104" spans="1:32" hidden="1">
      <c r="A104" s="103"/>
      <c r="D104" s="19"/>
      <c r="E104" s="1">
        <v>117</v>
      </c>
      <c r="F104" s="1" t="str">
        <f>IFERROR(GETPIVOTDATA("Calls Answered",'[1]Croisé VL'!$A$29,"Date",$D$25,"Heures ([Call Date/Time])",$A104),"")</f>
        <v/>
      </c>
      <c r="G104" s="1" t="str">
        <f>IFERROR(GETPIVOTDATA("Calls Answered",'[1]Croisé VL'!$A$68,"Date",$D$25,"Heures ([Call Date/Time])",$A104),"")</f>
        <v/>
      </c>
      <c r="H104" s="1" t="str">
        <f>IFERROR(GETPIVOTDATA(" Call in SL",'[1]Croisé VL'!$A$29,"Date",$D$25,"Heures ([Call Date/Time])",$A104),"")</f>
        <v/>
      </c>
      <c r="I104" s="51" t="str">
        <f>IFERROR(Table1[[#This Row],[Volume Actual]]/Table1[[#This Row],[Volume Forcasted]],"")</f>
        <v/>
      </c>
      <c r="J104" s="39" t="str">
        <f t="shared" si="26"/>
        <v/>
      </c>
      <c r="K104" s="39" t="str">
        <f>+IFERROR(Table1[[#This Row],[Volume Handled]]/Table1[[#This Row],[Volume Actual]],"")</f>
        <v/>
      </c>
      <c r="L104" s="45" t="str">
        <f>IFERROR(GETPIVOTDATA(" AHT",'[1]Croisé VL'!$A$29,"Date",$D$25,"Heures ([Call Date/Time])",$A104),"")</f>
        <v/>
      </c>
      <c r="M104" s="1">
        <v>5</v>
      </c>
      <c r="N104" s="44"/>
      <c r="O104" s="44"/>
      <c r="P104" s="51"/>
      <c r="Q104" s="220"/>
      <c r="R104" s="190"/>
      <c r="S104" s="190"/>
      <c r="W104" s="190">
        <v>0</v>
      </c>
      <c r="Y104" s="89"/>
      <c r="Z104" s="91"/>
      <c r="AA104" s="102"/>
      <c r="AB104" s="102"/>
      <c r="AC104" s="102"/>
      <c r="AD104" s="97"/>
      <c r="AE104" s="98"/>
      <c r="AF104" s="99"/>
    </row>
    <row r="105" spans="1:32" hidden="1">
      <c r="A105" s="103"/>
      <c r="D105" s="19"/>
      <c r="E105" s="1"/>
      <c r="F105" s="1" t="str">
        <f>IFERROR(GETPIVOTDATA("Calls Answered",'[1]Croisé VL'!$A$29,"Date",$D$25,"Heures ([Call Date/Time])",$A105),"")</f>
        <v/>
      </c>
      <c r="G105" s="1" t="str">
        <f>IFERROR(GETPIVOTDATA("Calls Answered",'[1]Croisé VL'!$A$68,"Date",$D$25,"Heures ([Call Date/Time])",$A105),"")</f>
        <v/>
      </c>
      <c r="H105" s="1" t="str">
        <f>IFERROR(GETPIVOTDATA(" Call in SL",'[1]Croisé VL'!$A$29,"Date",$D$25,"Heures ([Call Date/Time])",$A105),"")</f>
        <v/>
      </c>
      <c r="I105" s="51" t="str">
        <f>IFERROR(Table1[[#This Row],[Volume Actual]]/Table1[[#This Row],[Volume Forcasted]],"")</f>
        <v/>
      </c>
      <c r="J105" s="39" t="str">
        <f t="shared" si="26"/>
        <v/>
      </c>
      <c r="K105" s="39" t="str">
        <f>+IFERROR(Table1[[#This Row],[Volume Handled]]/Table1[[#This Row],[Volume Actual]],"")</f>
        <v/>
      </c>
      <c r="L105" s="45" t="str">
        <f>IFERROR(GETPIVOTDATA(" AHT",'[1]Croisé VL'!$A$29,"Date",$D$25,"Heures ([Call Date/Time])",$A105),"")</f>
        <v/>
      </c>
      <c r="M105" s="44"/>
      <c r="N105" s="44"/>
      <c r="O105" s="44"/>
      <c r="P105" s="51"/>
      <c r="Q105" s="127"/>
      <c r="R105" s="190"/>
      <c r="S105" s="190"/>
      <c r="W105" s="190">
        <v>0</v>
      </c>
      <c r="Y105" s="89"/>
      <c r="AA105" s="102"/>
      <c r="AB105" s="102"/>
      <c r="AC105" s="102"/>
      <c r="AD105" s="97"/>
      <c r="AF105" s="100"/>
    </row>
    <row r="106" spans="1:32" hidden="1">
      <c r="A106" s="103"/>
      <c r="D106" s="19"/>
      <c r="E106" s="1"/>
      <c r="F106" s="1" t="str">
        <f>IFERROR(GETPIVOTDATA("Calls Answered",'[1]Croisé VL'!$A$29,"Date",$D$25,"Heures ([Call Date/Time])",$A106),"")</f>
        <v/>
      </c>
      <c r="G106" s="1" t="str">
        <f>IFERROR(GETPIVOTDATA("Calls Answered",'[1]Croisé VL'!$A$68,"Date",$D$25,"Heures ([Call Date/Time])",$A106),"")</f>
        <v/>
      </c>
      <c r="H106" s="1" t="str">
        <f>IFERROR(GETPIVOTDATA(" Call in SL",'[1]Croisé VL'!$A$29,"Date",$D$25,"Heures ([Call Date/Time])",$A106),"")</f>
        <v/>
      </c>
      <c r="I106" s="51" t="str">
        <f>IFERROR(Table1[[#This Row],[Volume Actual]]/Table1[[#This Row],[Volume Forcasted]],"")</f>
        <v/>
      </c>
      <c r="J106" s="39" t="str">
        <f t="shared" si="26"/>
        <v/>
      </c>
      <c r="K106" s="39" t="str">
        <f>+IFERROR(Table1[[#This Row],[Volume Handled]]/Table1[[#This Row],[Volume Actual]],"")</f>
        <v/>
      </c>
      <c r="L106" s="45" t="str">
        <f>IFERROR(GETPIVOTDATA(" AHT",'[1]Croisé VL'!$A$29,"Date",$D$25,"Heures ([Call Date/Time])",$A106),"")</f>
        <v/>
      </c>
      <c r="M106" s="44"/>
      <c r="N106" s="44"/>
      <c r="O106" s="44"/>
      <c r="P106" s="51"/>
      <c r="Q106" s="127"/>
      <c r="R106" s="190"/>
      <c r="S106" s="190"/>
      <c r="W106" s="190" t="e">
        <v>#VALUE!</v>
      </c>
      <c r="Y106" s="89"/>
      <c r="AA106" s="102"/>
      <c r="AB106" s="102"/>
      <c r="AC106" s="102"/>
      <c r="AD106" s="97"/>
      <c r="AF106" s="100"/>
    </row>
    <row r="107" spans="1:32" hidden="1">
      <c r="A107" s="103"/>
      <c r="D107" s="19"/>
      <c r="E107" s="1"/>
      <c r="F107" s="1" t="str">
        <f>IFERROR(GETPIVOTDATA("Calls Answered",'[1]Croisé VL'!$A$29,"Date",$D$25,"Heures ([Call Date/Time])",$A107),"")</f>
        <v/>
      </c>
      <c r="G107" s="1" t="str">
        <f>IFERROR(GETPIVOTDATA("Calls Answered",'[1]Croisé VL'!$A$68,"Date",$D$25,"Heures ([Call Date/Time])",$A107),"")</f>
        <v/>
      </c>
      <c r="H107" s="1" t="str">
        <f>IFERROR(GETPIVOTDATA(" Call in SL",'[1]Croisé VL'!$A$29,"Date",$D$25,"Heures ([Call Date/Time])",$A107),"")</f>
        <v/>
      </c>
      <c r="I107" s="51" t="str">
        <f>IFERROR(Table1[[#This Row],[Volume Actual]]/Table1[[#This Row],[Volume Forcasted]],"")</f>
        <v/>
      </c>
      <c r="J107" s="39" t="str">
        <f t="shared" si="26"/>
        <v/>
      </c>
      <c r="K107" s="39" t="str">
        <f>+IFERROR(Table1[[#This Row],[Volume Handled]]/Table1[[#This Row],[Volume Actual]],"")</f>
        <v/>
      </c>
      <c r="L107" s="45" t="str">
        <f>IFERROR(GETPIVOTDATA(" AHT",'[1]Croisé VL'!$A$29,"Date",$D$25,"Heures ([Call Date/Time])",$A107),"")</f>
        <v/>
      </c>
      <c r="M107" s="44"/>
      <c r="N107" s="44"/>
      <c r="O107" s="44"/>
      <c r="P107" s="51"/>
      <c r="Q107" s="127"/>
      <c r="R107" s="190"/>
      <c r="S107" s="190"/>
      <c r="W107" s="190"/>
      <c r="Y107" s="89"/>
      <c r="AA107" s="102"/>
      <c r="AB107" s="102"/>
      <c r="AC107" s="102"/>
      <c r="AD107" s="97"/>
      <c r="AF107" s="100"/>
    </row>
    <row r="108" spans="1:32" hidden="1">
      <c r="A108" s="103"/>
      <c r="D108" s="19"/>
      <c r="E108" s="1"/>
      <c r="F108" s="1" t="str">
        <f>IFERROR(GETPIVOTDATA("Calls Answered",'[1]Croisé VL'!$A$29,"Date",$D$25,"Heures ([Call Date/Time])",$A108),"")</f>
        <v/>
      </c>
      <c r="G108" s="1" t="str">
        <f>IFERROR(GETPIVOTDATA("Calls Answered",'[1]Croisé VL'!$A$68,"Date",$D$25,"Heures ([Call Date/Time])",$A108),"")</f>
        <v/>
      </c>
      <c r="H108" s="1" t="str">
        <f>IFERROR(GETPIVOTDATA(" Call in SL",'[1]Croisé VL'!$A$29,"Date",$D$25,"Heures ([Call Date/Time])",$A108),"")</f>
        <v/>
      </c>
      <c r="I108" s="51" t="str">
        <f>IFERROR(Table1[[#This Row],[Volume Actual]]/Table1[[#This Row],[Volume Forcasted]],"")</f>
        <v/>
      </c>
      <c r="J108" s="39" t="str">
        <f t="shared" si="26"/>
        <v/>
      </c>
      <c r="K108" s="39" t="str">
        <f>+IFERROR(Table1[[#This Row],[Volume Handled]]/Table1[[#This Row],[Volume Actual]],"")</f>
        <v/>
      </c>
      <c r="L108" s="45" t="str">
        <f>IFERROR(GETPIVOTDATA(" AHT",'[1]Croisé VL'!$A$29,"Date",$D$25,"Heures ([Call Date/Time])",$A108),"")</f>
        <v/>
      </c>
      <c r="M108" s="44"/>
      <c r="N108" s="44"/>
      <c r="O108" s="44"/>
      <c r="P108" s="51"/>
      <c r="Q108" s="127"/>
      <c r="R108" s="190"/>
      <c r="S108" s="190"/>
      <c r="W108" s="190"/>
      <c r="Y108" s="89"/>
      <c r="AA108" s="102"/>
      <c r="AB108" s="102"/>
      <c r="AC108" s="102"/>
      <c r="AD108" s="97"/>
      <c r="AF108" s="100"/>
    </row>
    <row r="109" spans="1:32" hidden="1">
      <c r="D109" s="19"/>
      <c r="E109" s="1"/>
      <c r="F109" s="1" t="str">
        <f>IFERROR(GETPIVOTDATA("Calls Answered",'[1]Croisé VL'!$A$29,"Date",$D$25,"Heures ([Call Date/Time])",$A109),"")</f>
        <v/>
      </c>
      <c r="G109" s="1" t="str">
        <f>IFERROR(GETPIVOTDATA("Calls Answered",'[1]Croisé VL'!$A$68,"Date",$D$25,"Heures ([Call Date/Time])",$A109),"")</f>
        <v/>
      </c>
      <c r="H109" s="1" t="str">
        <f>IFERROR(GETPIVOTDATA(" Call in SL",'[1]Croisé VL'!$A$29,"Date",$D$25,"Heures ([Call Date/Time])",$A109),"")</f>
        <v/>
      </c>
      <c r="I109" s="51" t="str">
        <f>IFERROR(Table1[[#This Row],[Volume Actual]]/Table1[[#This Row],[Volume Forcasted]],"")</f>
        <v/>
      </c>
      <c r="J109" s="39" t="str">
        <f t="shared" si="26"/>
        <v/>
      </c>
      <c r="K109" s="39" t="str">
        <f>+IFERROR(Table1[[#This Row],[Volume Handled]]/Table1[[#This Row],[Volume Actual]],"")</f>
        <v/>
      </c>
      <c r="L109" s="45" t="str">
        <f>IFERROR(GETPIVOTDATA(" AHT",'[1]Croisé VL'!$A$29,"Date",$D$25,"Heures ([Call Date/Time])",$A109),"")</f>
        <v/>
      </c>
      <c r="M109" s="44"/>
      <c r="N109" s="44"/>
      <c r="O109" s="44"/>
      <c r="P109" s="51"/>
      <c r="Q109" s="127"/>
      <c r="R109" s="190"/>
      <c r="S109" s="190"/>
      <c r="W109" s="190"/>
      <c r="Y109" s="89"/>
      <c r="AA109" s="102"/>
      <c r="AB109" s="102"/>
      <c r="AC109" s="102"/>
      <c r="AD109" s="97"/>
      <c r="AF109" s="100"/>
    </row>
    <row r="110" spans="1:32" hidden="1">
      <c r="D110" s="19"/>
      <c r="E110" s="1"/>
      <c r="F110" s="1" t="str">
        <f>IFERROR(GETPIVOTDATA("Calls Answered",'[1]Croisé VL'!$A$29,"Date",$D$25,"Heures ([Call Date/Time])",$A110),"")</f>
        <v/>
      </c>
      <c r="G110" s="1" t="str">
        <f>IFERROR(GETPIVOTDATA("Calls Answered",'[1]Croisé VL'!$A$68,"Date",$D$25,"Heures ([Call Date/Time])",$A110),"")</f>
        <v/>
      </c>
      <c r="H110" s="1" t="str">
        <f>IFERROR(GETPIVOTDATA(" Call in SL",'[1]Croisé VL'!$A$29,"Date",$D$25,"Heures ([Call Date/Time])",$A110),"")</f>
        <v/>
      </c>
      <c r="I110" s="51" t="str">
        <f>IFERROR(Table1[[#This Row],[Volume Actual]]/Table1[[#This Row],[Volume Forcasted]],"")</f>
        <v/>
      </c>
      <c r="J110" s="39" t="str">
        <f t="shared" si="26"/>
        <v/>
      </c>
      <c r="K110" s="39" t="str">
        <f>+IFERROR(Table1[[#This Row],[Volume Handled]]/Table1[[#This Row],[Volume Actual]],"")</f>
        <v/>
      </c>
      <c r="L110" s="45" t="str">
        <f>IFERROR(GETPIVOTDATA(" AHT",'[1]Croisé VL'!$A$29,"Date",$D$25,"Heures ([Call Date/Time])",$A110),"")</f>
        <v/>
      </c>
      <c r="M110" s="44"/>
      <c r="N110" s="44"/>
      <c r="O110" s="44"/>
      <c r="P110" s="51"/>
      <c r="Q110" s="127"/>
      <c r="R110" s="190"/>
      <c r="S110" s="190"/>
      <c r="W110" s="190"/>
      <c r="Y110" s="89"/>
      <c r="AA110" s="102"/>
      <c r="AB110" s="102"/>
      <c r="AC110" s="102"/>
      <c r="AD110" s="97"/>
      <c r="AF110" s="100"/>
    </row>
    <row r="111" spans="1:32" hidden="1">
      <c r="D111" s="19"/>
      <c r="E111" s="1"/>
      <c r="F111" s="1" t="str">
        <f>IFERROR(GETPIVOTDATA("Calls Answered",'[1]Croisé VL'!$A$29,"Date",$D$25,"Heures ([Call Date/Time])",$A111),"")</f>
        <v/>
      </c>
      <c r="G111" s="1" t="str">
        <f>IFERROR(GETPIVOTDATA("Calls Answered",'[1]Croisé VL'!$A$68,"Date",$D$25,"Heures ([Call Date/Time])",$A111),"")</f>
        <v/>
      </c>
      <c r="H111" s="1" t="str">
        <f>IFERROR(GETPIVOTDATA(" Call in SL",'[1]Croisé VL'!$A$29,"Date",$D$25,"Heures ([Call Date/Time])",$A111),"")</f>
        <v/>
      </c>
      <c r="I111" s="51" t="str">
        <f>IFERROR(Table1[[#This Row],[Volume Actual]]/Table1[[#This Row],[Volume Forcasted]],"")</f>
        <v/>
      </c>
      <c r="J111" s="39" t="str">
        <f t="shared" si="26"/>
        <v/>
      </c>
      <c r="K111" s="39" t="str">
        <f>+IFERROR(Table1[[#This Row],[Volume Handled]]/Table1[[#This Row],[Volume Actual]],"")</f>
        <v/>
      </c>
      <c r="L111" s="45" t="str">
        <f>IFERROR(GETPIVOTDATA(" AHT",'[1]Croisé VL'!$A$29,"Date",$D$25,"Heures ([Call Date/Time])",$A111),"")</f>
        <v/>
      </c>
      <c r="M111" s="252"/>
      <c r="N111" s="44"/>
      <c r="O111" s="44"/>
      <c r="P111" s="51"/>
      <c r="Q111" s="127"/>
      <c r="R111" s="190"/>
      <c r="S111" s="190"/>
      <c r="W111" s="190"/>
      <c r="Y111" s="89"/>
      <c r="AA111" s="102"/>
      <c r="AB111" s="102"/>
      <c r="AC111" s="102"/>
      <c r="AD111" s="97"/>
      <c r="AF111" s="100"/>
    </row>
    <row r="112" spans="1:32" hidden="1">
      <c r="D112" s="19"/>
      <c r="E112" s="1"/>
      <c r="F112" s="1" t="str">
        <f>IFERROR(GETPIVOTDATA("Calls Answered",'[1]Croisé VL'!$A$29,"Date",$D$25,"Heures ([Call Date/Time])",$A112),"")</f>
        <v/>
      </c>
      <c r="G112" s="1" t="str">
        <f>IFERROR(GETPIVOTDATA("Calls Answered",'[1]Croisé VL'!$A$68,"Date",$D$25,"Heures ([Call Date/Time])",$A112),"")</f>
        <v/>
      </c>
      <c r="H112" s="1" t="str">
        <f>IFERROR(GETPIVOTDATA(" Call in SL",'[1]Croisé VL'!$A$29,"Date",$D$25,"Heures ([Call Date/Time])",$A112),"")</f>
        <v/>
      </c>
      <c r="I112" s="51" t="str">
        <f>IFERROR(Table1[[#This Row],[Volume Actual]]/Table1[[#This Row],[Volume Forcasted]],"")</f>
        <v/>
      </c>
      <c r="J112" s="39" t="str">
        <f t="shared" si="26"/>
        <v/>
      </c>
      <c r="K112" s="39" t="str">
        <f>+IFERROR(Table1[[#This Row],[Volume Handled]]/Table1[[#This Row],[Volume Actual]],"")</f>
        <v/>
      </c>
      <c r="L112" s="45" t="str">
        <f>IFERROR(GETPIVOTDATA(" AHT",'[1]Croisé VL'!$A$29,"Date",$D$25,"Heures ([Call Date/Time])",$A112),"")</f>
        <v/>
      </c>
      <c r="M112" s="252"/>
      <c r="N112" s="44"/>
      <c r="O112" s="44"/>
      <c r="P112" s="51"/>
      <c r="Q112" s="127"/>
      <c r="R112" s="190"/>
      <c r="S112" s="190"/>
      <c r="W112" s="190"/>
      <c r="Y112" s="89"/>
      <c r="AA112" s="102"/>
      <c r="AB112" s="102"/>
      <c r="AC112" s="102"/>
      <c r="AD112" s="97"/>
      <c r="AF112" s="100"/>
    </row>
    <row r="113" spans="4:32" hidden="1">
      <c r="D113" s="19"/>
      <c r="E113" s="1"/>
      <c r="F113" s="1" t="str">
        <f>IFERROR(GETPIVOTDATA("Calls Answered",'[1]Croisé VL'!$A$29,"Date",$D$25,"Heures ([Call Date/Time])",$A113),"")</f>
        <v/>
      </c>
      <c r="G113" s="1" t="str">
        <f>IFERROR(GETPIVOTDATA("Calls Answered",'[1]Croisé VL'!$A$68,"Date",$D$25,"Heures ([Call Date/Time])",$A113),"")</f>
        <v/>
      </c>
      <c r="H113" s="1" t="str">
        <f>IFERROR(GETPIVOTDATA(" Call in SL",'[1]Croisé VL'!$A$29,"Date",$D$25,"Heures ([Call Date/Time])",$A113),"")</f>
        <v/>
      </c>
      <c r="I113" s="51" t="str">
        <f>IFERROR(Table1[[#This Row],[Volume Actual]]/Table1[[#This Row],[Volume Forcasted]],"")</f>
        <v/>
      </c>
      <c r="J113" s="39" t="str">
        <f t="shared" si="26"/>
        <v/>
      </c>
      <c r="K113" s="39" t="str">
        <f>+IFERROR(Table1[[#This Row],[Volume Handled]]/Table1[[#This Row],[Volume Actual]],"")</f>
        <v/>
      </c>
      <c r="L113" s="45" t="str">
        <f>IFERROR(GETPIVOTDATA(" AHT",'[1]Croisé VL'!$A$29,"Date",$D$25,"Heures ([Call Date/Time])",$A113),"")</f>
        <v/>
      </c>
      <c r="M113" s="252"/>
      <c r="N113" s="44"/>
      <c r="O113" s="44"/>
      <c r="P113" s="51"/>
      <c r="Q113" s="127"/>
      <c r="R113" s="190"/>
      <c r="S113" s="190"/>
      <c r="W113" s="190"/>
      <c r="Y113" s="89">
        <f t="shared" si="24"/>
        <v>1</v>
      </c>
      <c r="AA113" s="102" t="e">
        <f t="shared" ref="AA113:AA118" si="28">AD113/$J113</f>
        <v>#VALUE!</v>
      </c>
      <c r="AB113" s="102" t="e">
        <f t="shared" ref="AB113:AB118" si="29">AE113/$J113</f>
        <v>#VALUE!</v>
      </c>
      <c r="AC113" s="102" t="e">
        <f t="shared" ref="AC113:AC118" si="30">AF113/$J113</f>
        <v>#VALUE!</v>
      </c>
      <c r="AD113" s="97">
        <f t="shared" si="21"/>
        <v>0</v>
      </c>
      <c r="AF113" s="100">
        <f t="shared" ref="AF113:AF118" si="31">IFERROR(IF(F113="",Z113*$AF$29,F113*J113),0)</f>
        <v>0</v>
      </c>
    </row>
    <row r="114" spans="4:32" hidden="1">
      <c r="D114" s="19"/>
      <c r="E114" s="1"/>
      <c r="F114" s="1" t="str">
        <f>IFERROR(GETPIVOTDATA("Calls Answered",'[1]Croisé VL'!$A$29,"Date",$D$25,"Heures ([Call Date/Time])",$A114),"")</f>
        <v/>
      </c>
      <c r="G114" s="1" t="str">
        <f>IFERROR(GETPIVOTDATA("Calls Answered",'[1]Croisé VL'!$A$68,"Date",$D$25,"Heures ([Call Date/Time])",$A114),"")</f>
        <v/>
      </c>
      <c r="H114" s="1" t="str">
        <f>IFERROR(GETPIVOTDATA(" Call in SL",'[1]Croisé VL'!$A$29,"Date",$D$25,"Heures ([Call Date/Time])",$A114),"")</f>
        <v/>
      </c>
      <c r="I114" s="51" t="str">
        <f>IFERROR(Table1[[#This Row],[Volume Actual]]/Table1[[#This Row],[Volume Forcasted]],"")</f>
        <v/>
      </c>
      <c r="J114" s="39" t="str">
        <f t="shared" si="26"/>
        <v/>
      </c>
      <c r="K114" s="39" t="str">
        <f>+IFERROR(Table1[[#This Row],[Volume Handled]]/Table1[[#This Row],[Volume Actual]],"")</f>
        <v/>
      </c>
      <c r="L114" s="45" t="str">
        <f>IFERROR(GETPIVOTDATA(" AHT",'[1]Croisé VL'!$A$29,"Date",$D$25,"Heures ([Call Date/Time])",$A114),"")</f>
        <v/>
      </c>
      <c r="M114" s="46"/>
      <c r="N114" s="44"/>
      <c r="O114" s="44"/>
      <c r="P114" s="51"/>
      <c r="Q114" s="127"/>
      <c r="R114" s="190"/>
      <c r="S114" s="190"/>
      <c r="W114" s="190"/>
      <c r="Y114" s="89">
        <f t="shared" si="24"/>
        <v>2</v>
      </c>
      <c r="AA114" s="102" t="e">
        <f t="shared" si="28"/>
        <v>#VALUE!</v>
      </c>
      <c r="AB114" s="102" t="e">
        <f t="shared" si="29"/>
        <v>#VALUE!</v>
      </c>
      <c r="AC114" s="102" t="e">
        <f t="shared" si="30"/>
        <v>#VALUE!</v>
      </c>
      <c r="AD114" s="97">
        <f t="shared" si="21"/>
        <v>0</v>
      </c>
      <c r="AF114" s="100">
        <f t="shared" si="31"/>
        <v>0</v>
      </c>
    </row>
    <row r="115" spans="4:32" hidden="1">
      <c r="D115" s="19"/>
      <c r="E115" s="1"/>
      <c r="F115" s="1" t="str">
        <f>IFERROR(GETPIVOTDATA("Calls Answered",'[1]Croisé VL'!$A$29,"Date",$D$25,"Heures ([Call Date/Time])",$A115),"")</f>
        <v/>
      </c>
      <c r="G115" s="1" t="str">
        <f>IFERROR(GETPIVOTDATA("Calls Answered",'[1]Croisé VL'!$A$68,"Date",$D$25,"Heures ([Call Date/Time])",$A115),"")</f>
        <v/>
      </c>
      <c r="H115" s="1" t="str">
        <f>IFERROR(GETPIVOTDATA(" Call in SL",'[1]Croisé VL'!$A$29,"Date",$D$25,"Heures ([Call Date/Time])",$A115),"")</f>
        <v/>
      </c>
      <c r="I115" s="51" t="str">
        <f>IFERROR(Table1[[#This Row],[Volume Actual]]/Table1[[#This Row],[Volume Forcasted]],"")</f>
        <v/>
      </c>
      <c r="J115" s="39" t="str">
        <f t="shared" si="26"/>
        <v/>
      </c>
      <c r="K115" s="39" t="str">
        <f>+IFERROR(Table1[[#This Row],[Volume Handled]]/Table1[[#This Row],[Volume Actual]],"")</f>
        <v/>
      </c>
      <c r="L115" s="45" t="str">
        <f>IFERROR(GETPIVOTDATA(" AHT",'[1]Croisé VL'!$A$29,"Date",$D$25,"Heures ([Call Date/Time])",$A115),"")</f>
        <v/>
      </c>
      <c r="M115" s="46"/>
      <c r="N115" s="44"/>
      <c r="O115" s="44"/>
      <c r="P115" s="51"/>
      <c r="Q115" s="127"/>
      <c r="R115" s="190"/>
      <c r="S115" s="190"/>
      <c r="W115" s="190"/>
      <c r="Y115" s="89">
        <f t="shared" si="24"/>
        <v>3</v>
      </c>
      <c r="AA115" s="102" t="e">
        <f t="shared" si="28"/>
        <v>#VALUE!</v>
      </c>
      <c r="AB115" s="102" t="e">
        <f t="shared" si="29"/>
        <v>#VALUE!</v>
      </c>
      <c r="AC115" s="102" t="e">
        <f t="shared" si="30"/>
        <v>#VALUE!</v>
      </c>
      <c r="AD115" s="97">
        <f t="shared" si="21"/>
        <v>0</v>
      </c>
      <c r="AF115" s="100">
        <f t="shared" si="31"/>
        <v>0</v>
      </c>
    </row>
    <row r="116" spans="4:32" hidden="1">
      <c r="D116" s="19"/>
      <c r="E116" s="1"/>
      <c r="F116" s="1" t="str">
        <f>IFERROR(GETPIVOTDATA("Calls Answered",'[1]Croisé VL'!$A$29,"Date",$D$25,"Heures ([Call Date/Time])",$A116),"")</f>
        <v/>
      </c>
      <c r="G116" s="1" t="str">
        <f>IFERROR(GETPIVOTDATA("Calls Answered",'[1]Croisé VL'!$A$68,"Date",$D$25,"Heures ([Call Date/Time])",$A116),"")</f>
        <v/>
      </c>
      <c r="H116" s="1" t="str">
        <f>IFERROR(GETPIVOTDATA(" Call in SL",'[1]Croisé VL'!$A$29,"Date",$D$25,"Heures ([Call Date/Time])",$A116),"")</f>
        <v/>
      </c>
      <c r="I116" s="51" t="str">
        <f>IFERROR(Table1[[#This Row],[Volume Actual]]/Table1[[#This Row],[Volume Forcasted]],"")</f>
        <v/>
      </c>
      <c r="J116" s="39" t="str">
        <f t="shared" si="26"/>
        <v/>
      </c>
      <c r="K116" s="39" t="str">
        <f>+IFERROR(Table1[[#This Row],[Volume Handled]]/Table1[[#This Row],[Volume Actual]],"")</f>
        <v/>
      </c>
      <c r="L116" s="45" t="str">
        <f>IFERROR(GETPIVOTDATA(" AHT",'[1]Croisé VL'!$A$29,"Date",$D$25,"Heures ([Call Date/Time])",$A116),"")</f>
        <v/>
      </c>
      <c r="M116" s="46"/>
      <c r="N116" s="44"/>
      <c r="O116" s="44"/>
      <c r="P116" s="51"/>
      <c r="Q116" s="127"/>
      <c r="R116" s="190"/>
      <c r="S116" s="190"/>
      <c r="W116" s="190"/>
      <c r="Y116" s="89">
        <f t="shared" si="24"/>
        <v>4</v>
      </c>
      <c r="AA116" s="102" t="e">
        <f t="shared" si="28"/>
        <v>#VALUE!</v>
      </c>
      <c r="AB116" s="102" t="e">
        <f t="shared" si="29"/>
        <v>#VALUE!</v>
      </c>
      <c r="AC116" s="102" t="e">
        <f t="shared" si="30"/>
        <v>#VALUE!</v>
      </c>
      <c r="AD116" s="97">
        <f t="shared" si="21"/>
        <v>0</v>
      </c>
      <c r="AF116" s="100">
        <f t="shared" si="31"/>
        <v>0</v>
      </c>
    </row>
    <row r="117" spans="4:32" hidden="1">
      <c r="D117" s="19"/>
      <c r="E117" s="1"/>
      <c r="F117" s="1" t="str">
        <f>IFERROR(GETPIVOTDATA("Calls Answered",'[1]Croisé VL'!$A$29,"Date",$D$25,"Heures ([Call Date/Time])",$A117),"")</f>
        <v/>
      </c>
      <c r="G117" s="1" t="str">
        <f>IFERROR(GETPIVOTDATA("Calls Answered",'[1]Croisé VL'!$A$68,"Date",$D$25,"Heures ([Call Date/Time])",$A117),"")</f>
        <v/>
      </c>
      <c r="H117" s="1" t="str">
        <f>IFERROR(GETPIVOTDATA(" Call in SL",'[1]Croisé VL'!$A$29,"Date",$D$25,"Heures ([Call Date/Time])",$A117),"")</f>
        <v/>
      </c>
      <c r="I117" s="51" t="str">
        <f>IFERROR(Table1[[#This Row],[Volume Actual]]/Table1[[#This Row],[Volume Forcasted]],"")</f>
        <v/>
      </c>
      <c r="J117" s="39" t="str">
        <f t="shared" si="26"/>
        <v/>
      </c>
      <c r="K117" s="39" t="str">
        <f>+IFERROR(Table1[[#This Row],[Volume Handled]]/Table1[[#This Row],[Volume Actual]],"")</f>
        <v/>
      </c>
      <c r="L117" s="45" t="str">
        <f>IFERROR(GETPIVOTDATA(" AHT",'[1]Croisé VL'!$A$29,"Date",$D$25,"Heures ([Call Date/Time])",$A117),"")</f>
        <v/>
      </c>
      <c r="M117" s="46"/>
      <c r="N117" s="44"/>
      <c r="O117" s="44"/>
      <c r="P117" s="51"/>
      <c r="Q117" s="127"/>
      <c r="R117" s="190"/>
      <c r="S117" s="190"/>
      <c r="W117" s="190"/>
      <c r="Y117" s="89">
        <f t="shared" si="24"/>
        <v>5</v>
      </c>
      <c r="AA117" s="102" t="e">
        <f t="shared" si="28"/>
        <v>#VALUE!</v>
      </c>
      <c r="AB117" s="102" t="e">
        <f t="shared" si="29"/>
        <v>#VALUE!</v>
      </c>
      <c r="AC117" s="102" t="e">
        <f t="shared" si="30"/>
        <v>#VALUE!</v>
      </c>
      <c r="AD117" s="97">
        <f t="shared" si="21"/>
        <v>0</v>
      </c>
      <c r="AF117" s="100">
        <f t="shared" si="31"/>
        <v>0</v>
      </c>
    </row>
    <row r="118" spans="4:32" hidden="1">
      <c r="D118" s="19"/>
      <c r="E118" s="1"/>
      <c r="F118" s="1" t="str">
        <f>IFERROR(GETPIVOTDATA("Calls Answered",'[1]Croisé VL'!$A$29,"Date",$D$25,"Heures ([Call Date/Time])",$A118),"")</f>
        <v/>
      </c>
      <c r="G118" s="1" t="str">
        <f>IFERROR(GETPIVOTDATA("Calls Answered",'[1]Croisé VL'!$A$68,"Date",$D$25,"Heures ([Call Date/Time])",$A118),"")</f>
        <v/>
      </c>
      <c r="H118" s="1" t="str">
        <f>IFERROR(GETPIVOTDATA(" Call in SL",'[1]Croisé VL'!$A$29,"Date",$D$25,"Heures ([Call Date/Time])",$A118),"")</f>
        <v/>
      </c>
      <c r="I118" s="51" t="str">
        <f>IFERROR(Table1[[#This Row],[Volume Actual]]/Table1[[#This Row],[Volume Forcasted]],"")</f>
        <v/>
      </c>
      <c r="J118" s="39" t="str">
        <f t="shared" si="26"/>
        <v/>
      </c>
      <c r="K118" s="39" t="str">
        <f>+IFERROR(Table1[[#This Row],[Volume Handled]]/Table1[[#This Row],[Volume Actual]],"")</f>
        <v/>
      </c>
      <c r="L118" s="45" t="str">
        <f>IFERROR(GETPIVOTDATA(" AHT",'[1]Croisé VL'!$A$29,"Date",$D$25,"Heures ([Call Date/Time])",$A118),"")</f>
        <v/>
      </c>
      <c r="M118" s="46"/>
      <c r="N118" s="44"/>
      <c r="O118" s="44"/>
      <c r="P118" s="51"/>
      <c r="Q118" s="127"/>
      <c r="R118" s="190"/>
      <c r="S118" s="190"/>
      <c r="W118" s="190"/>
      <c r="Y118" s="89">
        <f t="shared" si="24"/>
        <v>6</v>
      </c>
      <c r="AA118" s="102" t="e">
        <f t="shared" si="28"/>
        <v>#VALUE!</v>
      </c>
      <c r="AB118" s="102" t="e">
        <f t="shared" si="29"/>
        <v>#VALUE!</v>
      </c>
      <c r="AC118" s="102" t="e">
        <f t="shared" si="30"/>
        <v>#VALUE!</v>
      </c>
      <c r="AD118" s="97">
        <f t="shared" si="21"/>
        <v>0</v>
      </c>
      <c r="AF118" s="100">
        <f t="shared" si="31"/>
        <v>0</v>
      </c>
    </row>
    <row r="119" spans="4:32" ht="32.4">
      <c r="D119" s="41" t="s">
        <v>74</v>
      </c>
      <c r="E119" s="42">
        <f>SUM(E88:E118)</f>
        <v>262</v>
      </c>
      <c r="F119" s="42">
        <f>SUM(F88:F118)</f>
        <v>163</v>
      </c>
      <c r="G119" s="42">
        <f>SUM(G88:G103)</f>
        <v>150</v>
      </c>
      <c r="H119" s="42">
        <f>SUM(H88:H103)</f>
        <v>126</v>
      </c>
      <c r="I119" s="52">
        <f>Table16[[#This Row],[Volume Actual]]/Table16[[#This Row],[Volume Forcasted]]</f>
        <v>0.62213740458015265</v>
      </c>
      <c r="J119" s="43">
        <f>D83</f>
        <v>0.84</v>
      </c>
      <c r="K119" s="43">
        <f>+IFERROR(Table16[[#This Row],[Volume Handled]]/Table16[[#This Row],[Volume Actual]],"")</f>
        <v>0.92024539877300615</v>
      </c>
      <c r="L119" s="50">
        <f>+SUMPRODUCT(F88:F113,L88:L113)/SUM(F88:F113)</f>
        <v>329.12701942740284</v>
      </c>
      <c r="M119" s="47"/>
      <c r="N119" s="47"/>
      <c r="O119" s="47"/>
      <c r="P119" s="198"/>
      <c r="Q119" s="198" t="e">
        <f>P83</f>
        <v>#DIV/0!</v>
      </c>
      <c r="R119" s="195">
        <f>SUM(R88:R118)</f>
        <v>0</v>
      </c>
      <c r="S119" s="47"/>
      <c r="W119" s="47"/>
      <c r="Z119" s="85">
        <f>SUM(Z88:Z104)</f>
        <v>145</v>
      </c>
      <c r="AA119" s="85">
        <f>SUM(AA88:AA104)</f>
        <v>173.41984732824429</v>
      </c>
      <c r="AB119" s="85">
        <f>SUM(AB88:AB104)</f>
        <v>184</v>
      </c>
      <c r="AC119" s="85">
        <f>SUM(AC88:AC104)</f>
        <v>172.79999999999998</v>
      </c>
      <c r="AD119" s="101">
        <f>SUM(AD88:AD104)/AA119</f>
        <v>0.85930099480588074</v>
      </c>
      <c r="AE119" s="101">
        <f>SUM(AE88:AE104)/AB119</f>
        <v>0.86739130434782608</v>
      </c>
      <c r="AF119" s="101">
        <f>SUM(AF88:AF104)/AC119</f>
        <v>0.85879629629629628</v>
      </c>
    </row>
    <row r="120" spans="4:32" hidden="1">
      <c r="D120" s="49"/>
      <c r="E120" s="1">
        <v>262</v>
      </c>
      <c r="F120" s="1"/>
      <c r="G120" s="1"/>
      <c r="H120" s="1" t="e">
        <f>SUMIFS(#REF!,#REF!,$D$25,#REF!,$A120,#REF!,"Netherlands")</f>
        <v>#REF!</v>
      </c>
      <c r="I120" s="244">
        <f>Table16[[#This Row],[Volume Actual]]/Table16[[#This Row],[Volume Forcasted]]</f>
        <v>0</v>
      </c>
      <c r="J120" s="245"/>
      <c r="K120" s="246" t="str">
        <f>+IFERROR(Table16[[#This Row],[Volume Handled]]/Table16[[#This Row],[Volume Actual]],"")</f>
        <v/>
      </c>
      <c r="L120" s="246"/>
      <c r="M120" s="251"/>
      <c r="N120" s="44"/>
      <c r="O120" s="1"/>
    </row>
    <row r="121" spans="4:32" hidden="1">
      <c r="D121" s="49"/>
      <c r="E121" s="1">
        <f>+E120/E119</f>
        <v>1</v>
      </c>
      <c r="F121" s="1"/>
      <c r="G121" s="1"/>
      <c r="H121" s="1"/>
      <c r="I121" s="244"/>
      <c r="J121" s="245"/>
      <c r="K121" s="246"/>
      <c r="L121" s="246"/>
      <c r="M121" s="251"/>
      <c r="N121" s="44"/>
      <c r="O121" s="1"/>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phoneticPr fontId="16" type="noConversion"/>
  <conditionalFormatting sqref="F28">
    <cfRule type="iconSet" priority="116">
      <iconSet>
        <cfvo type="percent" val="0"/>
        <cfvo type="percent" val="0.9"/>
        <cfvo type="percent" val="0.95"/>
      </iconSet>
    </cfRule>
  </conditionalFormatting>
  <conditionalFormatting sqref="F83">
    <cfRule type="iconSet" priority="20">
      <iconSet>
        <cfvo type="percent" val="0"/>
        <cfvo type="percent" val="0.9"/>
        <cfvo type="percent" val="0.95"/>
      </iconSet>
    </cfRule>
  </conditionalFormatting>
  <conditionalFormatting sqref="J28">
    <cfRule type="cellIs" dxfId="179" priority="113" operator="lessThan">
      <formula>0.8</formula>
    </cfRule>
  </conditionalFormatting>
  <conditionalFormatting sqref="J33">
    <cfRule type="iconSet" priority="44">
      <iconSet>
        <cfvo type="percent" val="0"/>
        <cfvo type="num" val="0.75"/>
        <cfvo type="num" val="0.8"/>
      </iconSet>
    </cfRule>
  </conditionalFormatting>
  <conditionalFormatting sqref="J83">
    <cfRule type="cellIs" dxfId="178" priority="51" operator="lessThan">
      <formula>0.8</formula>
    </cfRule>
  </conditionalFormatting>
  <conditionalFormatting sqref="K33 K64">
    <cfRule type="iconSet" priority="128">
      <iconSet>
        <cfvo type="percent" val="0"/>
        <cfvo type="percent" val="0.9"/>
        <cfvo type="percent" val="0.95"/>
      </iconSet>
    </cfRule>
  </conditionalFormatting>
  <conditionalFormatting sqref="K50:K63">
    <cfRule type="iconSet" priority="17">
      <iconSet>
        <cfvo type="percent" val="0"/>
        <cfvo type="percent" val="0.9"/>
        <cfvo type="percent" val="0.95"/>
      </iconSet>
    </cfRule>
  </conditionalFormatting>
  <conditionalFormatting sqref="P83:Q83">
    <cfRule type="cellIs" dxfId="177" priority="34" operator="lessThan">
      <formula>0.06</formula>
    </cfRule>
    <cfRule type="cellIs" dxfId="176" priority="35" operator="greaterThan">
      <formula>0.08</formula>
    </cfRule>
  </conditionalFormatting>
  <conditionalFormatting sqref="P88:Q88 P104:P118 P119:Q119">
    <cfRule type="cellIs" dxfId="175" priority="32" operator="lessThan">
      <formula>0.06</formula>
    </cfRule>
    <cfRule type="cellIs" dxfId="174" priority="33" operator="greaterThan">
      <formula>0.08</formula>
    </cfRule>
  </conditionalFormatting>
  <conditionalFormatting sqref="P33:S33">
    <cfRule type="cellIs" dxfId="173" priority="94" operator="lessThan">
      <formula>0.06</formula>
    </cfRule>
    <cfRule type="cellIs" dxfId="172" priority="95" operator="greaterThan">
      <formula>0.08</formula>
    </cfRule>
  </conditionalFormatting>
  <conditionalFormatting sqref="Q27 P28">
    <cfRule type="cellIs" dxfId="171" priority="38" operator="lessThan">
      <formula>0.06</formula>
    </cfRule>
    <cfRule type="cellIs" dxfId="170" priority="39" operator="greaterThan">
      <formula>0.08</formula>
    </cfRule>
  </conditionalFormatting>
  <conditionalFormatting sqref="Q34:Q63 P64:Q64">
    <cfRule type="cellIs" dxfId="169" priority="15" operator="lessThan">
      <formula>0.06</formula>
    </cfRule>
    <cfRule type="cellIs" dxfId="168" priority="16" operator="greaterThan">
      <formula>0.08</formula>
    </cfRule>
  </conditionalFormatting>
  <conditionalFormatting sqref="Q89:Q118">
    <cfRule type="cellIs" dxfId="167" priority="6" operator="lessThan">
      <formula>0.06</formula>
    </cfRule>
    <cfRule type="cellIs" dxfId="166" priority="7"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10" id="{5A16F31D-3D33-4B3B-B4FB-A974A82911ED}">
            <x14:iconSet custom="1">
              <x14:cfvo type="percent">
                <xm:f>0</xm:f>
              </x14:cfvo>
              <x14:cfvo type="num">
                <xm:f>0.75</xm:f>
              </x14:cfvo>
              <x14:cfvo type="num">
                <xm:f>0.8</xm:f>
              </x14:cfvo>
              <x14:cfIcon iconSet="3TrafficLights1" iconId="1"/>
              <x14:cfIcon iconSet="3TrafficLights1" iconId="1"/>
              <x14:cfIcon iconSet="3TrafficLights1" iconId="2"/>
            </x14:iconSet>
          </x14:cfRule>
          <xm:sqref>D28</xm:sqref>
        </x14:conditionalFormatting>
        <x14:conditionalFormatting xmlns:xm="http://schemas.microsoft.com/office/excel/2006/main">
          <x14:cfRule type="iconSet" priority="8" id="{61D9CD32-9393-4FC4-803E-213A4932E298}">
            <x14:iconSet custom="1">
              <x14:cfvo type="percent">
                <xm:f>0</xm:f>
              </x14:cfvo>
              <x14:cfvo type="num">
                <xm:f>0.75</xm:f>
              </x14:cfvo>
              <x14:cfvo type="num">
                <xm:f>0.8</xm:f>
              </x14:cfvo>
              <x14:cfIcon iconSet="3TrafficLights1" iconId="1"/>
              <x14:cfIcon iconSet="3TrafficLights1" iconId="1"/>
              <x14:cfIcon iconSet="3TrafficLights1" iconId="2"/>
            </x14:iconSet>
          </x14:cfRule>
          <xm:sqref>D83</xm:sqref>
        </x14:conditionalFormatting>
        <x14:conditionalFormatting xmlns:xm="http://schemas.microsoft.com/office/excel/2006/main">
          <x14:cfRule type="iconSet" priority="11" id="{69711189-832C-46E5-9488-BCF7157E1FEF}">
            <x14:iconSet custom="1">
              <x14:cfvo type="percent">
                <xm:f>0</xm:f>
              </x14:cfvo>
              <x14:cfvo type="num">
                <xm:f>0.75</xm:f>
              </x14:cfvo>
              <x14:cfvo type="num">
                <xm:f>0.8</xm:f>
              </x14:cfvo>
              <x14:cfIcon iconSet="3TrafficLights1" iconId="1"/>
              <x14:cfIcon iconSet="3TrafficLights1" iconId="1"/>
              <x14:cfIcon iconSet="3TrafficLights1" iconId="2"/>
            </x14:iconSet>
          </x14:cfRule>
          <xm:sqref>J34:J63</xm:sqref>
        </x14:conditionalFormatting>
        <x14:conditionalFormatting xmlns:xm="http://schemas.microsoft.com/office/excel/2006/main">
          <x14:cfRule type="iconSet" priority="54" id="{00000000-000E-0000-0000-000029000000}">
            <x14:iconSet custom="1">
              <x14:cfvo type="percent">
                <xm:f>0</xm:f>
              </x14:cfvo>
              <x14:cfvo type="num">
                <xm:f>0.75</xm:f>
              </x14:cfvo>
              <x14:cfvo type="num">
                <xm:f>0.8</xm:f>
              </x14:cfvo>
              <x14:cfIcon iconSet="3TrafficLights1" iconId="1"/>
              <x14:cfIcon iconSet="3TrafficLights1" iconId="1"/>
              <x14:cfIcon iconSet="3TrafficLights1" iconId="2"/>
            </x14:iconSet>
          </x14:cfRule>
          <xm:sqref>J88 J119</xm:sqref>
        </x14:conditionalFormatting>
        <x14:conditionalFormatting xmlns:xm="http://schemas.microsoft.com/office/excel/2006/main">
          <x14:cfRule type="iconSet" priority="2" id="{37745104-9A47-478C-87AD-E523766707A2}">
            <x14:iconSet custom="1">
              <x14:cfvo type="percent">
                <xm:f>0</xm:f>
              </x14:cfvo>
              <x14:cfvo type="num">
                <xm:f>0.75</xm:f>
              </x14:cfvo>
              <x14:cfvo type="num">
                <xm:f>0.8</xm:f>
              </x14:cfvo>
              <x14:cfIcon iconSet="3TrafficLights1" iconId="1"/>
              <x14:cfIcon iconSet="3TrafficLights1" iconId="1"/>
              <x14:cfIcon iconSet="3TrafficLights1" iconId="2"/>
            </x14:iconSet>
          </x14:cfRule>
          <xm:sqref>J89:J118</xm:sqref>
        </x14:conditionalFormatting>
        <x14:conditionalFormatting xmlns:xm="http://schemas.microsoft.com/office/excel/2006/main">
          <x14:cfRule type="iconSet" priority="3" id="{7E4463E1-52FF-4CB2-90AF-9E11E7A82332}">
            <x14:iconSet custom="1">
              <x14:cfvo type="percent">
                <xm:f>0</xm:f>
              </x14:cfvo>
              <x14:cfvo type="num">
                <xm:f>0.75</xm:f>
              </x14:cfvo>
              <x14:cfvo type="num">
                <xm:f>0.8</xm:f>
              </x14:cfvo>
              <x14:cfIcon iconSet="3TrafficLights1" iconId="1"/>
              <x14:cfIcon iconSet="3TrafficLights1" iconId="1"/>
              <x14:cfIcon iconSet="3TrafficLights1" iconId="2"/>
            </x14:iconSet>
          </x14:cfRule>
          <xm:sqref>K34:K49</xm:sqref>
        </x14:conditionalFormatting>
        <x14:conditionalFormatting xmlns:xm="http://schemas.microsoft.com/office/excel/2006/main">
          <x14:cfRule type="iconSet" priority="1" id="{AF4CA0B9-9DD4-4704-B749-907D025F796E}">
            <x14:iconSet custom="1">
              <x14:cfvo type="percent">
                <xm:f>0</xm:f>
              </x14:cfvo>
              <x14:cfvo type="num">
                <xm:f>0.75</xm:f>
              </x14:cfvo>
              <x14:cfvo type="num">
                <xm:f>0.8</xm:f>
              </x14:cfvo>
              <x14:cfIcon iconSet="3TrafficLights1" iconId="1"/>
              <x14:cfIcon iconSet="3TrafficLights1" iconId="1"/>
              <x14:cfIcon iconSet="3TrafficLights1" iconId="2"/>
            </x14:iconSet>
          </x14:cfRule>
          <xm:sqref>K89:K118</xm:sqref>
        </x14:conditionalFormatting>
        <x14:conditionalFormatting xmlns:xm="http://schemas.microsoft.com/office/excel/2006/main">
          <x14:cfRule type="iconSet" priority="53" id="{00000000-000E-0000-0000-000028000000}">
            <x14:iconSet custom="1">
              <x14:cfvo type="percent">
                <xm:f>0</xm:f>
              </x14:cfvo>
              <x14:cfvo type="percent">
                <xm:f>0.9</xm:f>
              </x14:cfvo>
              <x14:cfvo type="percent">
                <xm:f>0.95</xm:f>
              </x14:cfvo>
              <x14:cfIcon iconSet="3TrafficLights1" iconId="1"/>
              <x14:cfIcon iconSet="3TrafficLights1" iconId="1"/>
              <x14:cfIcon iconSet="3TrafficLights1" iconId="2"/>
            </x14:iconSet>
          </x14:cfRule>
          <xm:sqref>M116:M118 K88 K119:K120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F4A4-2114-4F3F-8A6F-F3BA47ACB91E}">
  <dimension ref="B5:B24"/>
  <sheetViews>
    <sheetView workbookViewId="0"/>
  </sheetViews>
  <sheetFormatPr defaultColWidth="9.109375" defaultRowHeight="13.2"/>
  <cols>
    <col min="2" max="2" width="145.44140625" bestFit="1" customWidth="1"/>
  </cols>
  <sheetData>
    <row r="5" spans="2:2" ht="16.8">
      <c r="B5" s="166" t="s">
        <v>152</v>
      </c>
    </row>
    <row r="7" spans="2:2" ht="16.8">
      <c r="B7" s="168" t="s">
        <v>153</v>
      </c>
    </row>
    <row r="9" spans="2:2" ht="16.8">
      <c r="B9" s="169" t="s">
        <v>154</v>
      </c>
    </row>
    <row r="10" spans="2:2" ht="16.8">
      <c r="B10" s="169" t="s">
        <v>155</v>
      </c>
    </row>
    <row r="11" spans="2:2" ht="16.8">
      <c r="B11" s="169" t="s">
        <v>156</v>
      </c>
    </row>
    <row r="12" spans="2:2" ht="16.8">
      <c r="B12" s="169" t="s">
        <v>157</v>
      </c>
    </row>
    <row r="14" spans="2:2" ht="16.8">
      <c r="B14" s="169" t="s">
        <v>158</v>
      </c>
    </row>
    <row r="15" spans="2:2" ht="16.8">
      <c r="B15" s="169" t="s">
        <v>159</v>
      </c>
    </row>
    <row r="17" spans="2:2" ht="16.8">
      <c r="B17" s="169" t="s">
        <v>160</v>
      </c>
    </row>
    <row r="19" spans="2:2" ht="16.8">
      <c r="B19" s="170" t="s">
        <v>161</v>
      </c>
    </row>
    <row r="20" spans="2:2" ht="16.8">
      <c r="B20" s="170" t="s">
        <v>162</v>
      </c>
    </row>
    <row r="21" spans="2:2" ht="16.8">
      <c r="B21" s="170" t="s">
        <v>163</v>
      </c>
    </row>
    <row r="22" spans="2:2" ht="16.8">
      <c r="B22" s="170" t="s">
        <v>164</v>
      </c>
    </row>
    <row r="23" spans="2:2" ht="16.8">
      <c r="B23" s="167"/>
    </row>
    <row r="24" spans="2:2" ht="16.8">
      <c r="B24" s="1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FC9C-40D0-495D-8EAD-9EFEBC8A19DD}">
  <sheetPr>
    <tabColor rgb="FF92D050"/>
  </sheetPr>
  <dimension ref="A3:AH149"/>
  <sheetViews>
    <sheetView showGridLines="0" zoomScale="55" zoomScaleNormal="55" workbookViewId="0">
      <selection activeCell="P15" sqref="P15"/>
    </sheetView>
  </sheetViews>
  <sheetFormatPr defaultColWidth="8.88671875" defaultRowHeight="13.2"/>
  <cols>
    <col min="1" max="1" width="8.88671875" customWidth="1"/>
    <col min="4" max="4" width="37.44140625" bestFit="1" customWidth="1"/>
    <col min="5" max="5" width="20.109375" customWidth="1"/>
    <col min="6" max="6" width="21.88671875" customWidth="1"/>
    <col min="7" max="7" width="19.44140625" hidden="1" customWidth="1"/>
    <col min="8" max="8" width="18.5546875" hidden="1" customWidth="1"/>
    <col min="9" max="9" width="18.5546875" customWidth="1"/>
    <col min="10" max="10" width="15.109375" customWidth="1"/>
    <col min="11" max="11" width="11.109375" bestFit="1" customWidth="1"/>
    <col min="12" max="12" width="11.109375" customWidth="1"/>
    <col min="13" max="13" width="8.88671875" customWidth="1"/>
    <col min="14" max="14" width="6.88671875" customWidth="1"/>
    <col min="15" max="17" width="18" customWidth="1"/>
    <col min="19" max="20" width="8.88671875" customWidth="1"/>
    <col min="21" max="21" width="7" style="86" customWidth="1"/>
    <col min="22" max="25" width="20" style="86" hidden="1" customWidth="1"/>
    <col min="26" max="26" width="19.109375" style="92" customWidth="1"/>
    <col min="27" max="27" width="14.5546875" style="92" customWidth="1"/>
    <col min="28" max="28" width="16.109375" style="92" customWidth="1"/>
    <col min="29" max="29" width="9.5546875" bestFit="1" customWidth="1"/>
  </cols>
  <sheetData>
    <row r="3" spans="4:29">
      <c r="AB3" s="115" t="s">
        <v>102</v>
      </c>
      <c r="AC3" s="23" t="s">
        <v>103</v>
      </c>
    </row>
    <row r="4" spans="4:29" ht="32.4">
      <c r="D4" s="81" t="s">
        <v>90</v>
      </c>
      <c r="AA4" s="9" t="s">
        <v>101</v>
      </c>
      <c r="AB4" s="9">
        <v>208</v>
      </c>
      <c r="AC4" s="9">
        <v>69</v>
      </c>
    </row>
    <row r="5" spans="4:29" ht="33">
      <c r="D5" s="82">
        <f>(H51+H106)/(G51+G106)</f>
        <v>0.43638850889192887</v>
      </c>
      <c r="V5" s="104"/>
      <c r="AA5" s="9" t="s">
        <v>104</v>
      </c>
      <c r="AB5" s="9">
        <v>199</v>
      </c>
      <c r="AC5" s="9">
        <v>17</v>
      </c>
    </row>
    <row r="11" spans="4:29" ht="13.8" thickBot="1">
      <c r="Z11" s="107"/>
    </row>
    <row r="12" spans="4:29" ht="13.8" thickBot="1">
      <c r="D12" s="35">
        <v>46169</v>
      </c>
    </row>
    <row r="13" spans="4:29" ht="13.8" thickBot="1"/>
    <row r="14" spans="4:29" ht="13.8" thickBot="1">
      <c r="D14" s="113" t="s">
        <v>91</v>
      </c>
      <c r="F14" s="36" t="s">
        <v>6</v>
      </c>
      <c r="J14" s="36" t="s">
        <v>47</v>
      </c>
      <c r="P14" s="36" t="s">
        <v>48</v>
      </c>
    </row>
    <row r="15" spans="4:29" ht="40.200000000000003" thickBot="1">
      <c r="D15" s="114">
        <f>H51/F51</f>
        <v>0.27786259541984731</v>
      </c>
      <c r="F15" s="37">
        <f>+SUM(G20:G50)/SUM(F20:F50)</f>
        <v>0.79847328244274807</v>
      </c>
      <c r="J15" s="37">
        <f>+SUM(F20:F50)/SUM(E20:E50)</f>
        <v>1.1930783242258651</v>
      </c>
      <c r="P15" s="37">
        <f>SUM(N20:N50)/SUM(M20:M50)</f>
        <v>0.62962962962962965</v>
      </c>
      <c r="Z15" s="93" t="s">
        <v>96</v>
      </c>
      <c r="AA15" s="93" t="s">
        <v>96</v>
      </c>
      <c r="AB15" s="93" t="s">
        <v>96</v>
      </c>
    </row>
    <row r="16" spans="4:29">
      <c r="Z16" s="94">
        <f>J15</f>
        <v>1.1930783242258651</v>
      </c>
      <c r="AA16" s="94">
        <v>1</v>
      </c>
      <c r="AB16" s="94">
        <v>0.6</v>
      </c>
    </row>
    <row r="18" spans="1:34" ht="13.8" thickBot="1">
      <c r="Z18" s="95" t="s">
        <v>92</v>
      </c>
      <c r="AA18" s="95" t="s">
        <v>94</v>
      </c>
      <c r="AB18" s="95" t="s">
        <v>94</v>
      </c>
    </row>
    <row r="19" spans="1:34" ht="28.5" customHeight="1">
      <c r="D19" s="38" t="s">
        <v>71</v>
      </c>
      <c r="E19" s="38" t="s">
        <v>49</v>
      </c>
      <c r="F19" s="38" t="s">
        <v>50</v>
      </c>
      <c r="G19" s="38" t="s">
        <v>51</v>
      </c>
      <c r="H19" s="38" t="s">
        <v>89</v>
      </c>
      <c r="I19" s="38" t="s">
        <v>47</v>
      </c>
      <c r="J19" s="38" t="s">
        <v>7</v>
      </c>
      <c r="K19" s="38" t="s">
        <v>6</v>
      </c>
      <c r="L19" s="38" t="s">
        <v>56</v>
      </c>
      <c r="M19" s="38" t="s">
        <v>52</v>
      </c>
      <c r="N19" s="38" t="s">
        <v>53</v>
      </c>
      <c r="O19" s="38" t="s">
        <v>121</v>
      </c>
      <c r="P19" s="38" t="s">
        <v>54</v>
      </c>
      <c r="Q19" s="38"/>
      <c r="S19" s="123" t="s">
        <v>115</v>
      </c>
      <c r="U19" s="36" t="s">
        <v>71</v>
      </c>
      <c r="V19" s="36" t="s">
        <v>3</v>
      </c>
      <c r="W19" s="36" t="s">
        <v>97</v>
      </c>
      <c r="X19" s="36" t="s">
        <v>98</v>
      </c>
      <c r="Y19" s="36" t="s">
        <v>99</v>
      </c>
      <c r="Z19" s="96" t="s">
        <v>93</v>
      </c>
      <c r="AA19" s="96" t="s">
        <v>95</v>
      </c>
      <c r="AB19" s="96" t="s">
        <v>100</v>
      </c>
    </row>
    <row r="20" spans="1:34" hidden="1">
      <c r="A20" s="112"/>
      <c r="D20" s="49">
        <v>0.25</v>
      </c>
      <c r="E20" s="1" t="str">
        <f>IF(SUMIFS('Daily Forecast'!D:D,'Daily Forecast'!B:B,'Daily Flash NL (2)'!$D$12,'Daily Forecast'!F:F,A20,'Daily Forecast'!A:A,"Netherlands")=0,"",SUMIFS('Daily Forecast'!D:D,'Daily Forecast'!B:B,'Daily Flash NL (2)'!$D$12,'Daily Forecast'!F:F,A20,'Daily Forecast'!A:A,"Netherlands"))</f>
        <v/>
      </c>
      <c r="F20" s="1">
        <v>8</v>
      </c>
      <c r="G20" s="1">
        <f>SUMIFS('Daily Storm Data 2'!J:J,'Daily Storm Data 2'!$A:$A,'Daily Flash NL (2)'!$D$12,'Daily Storm Data 2'!$G:$G,'Daily Flash NL (2)'!$A20,'Daily Storm Data 2'!$E:$E,"Netherlands")</f>
        <v>0</v>
      </c>
      <c r="H20" s="1">
        <f>SUMIFS('Daily Storm Data 2'!K:K,'Daily Storm Data 2'!$A:$A,'Daily Flash NL (2)'!$D$12,'Daily Storm Data 2'!$G:$G,'Daily Flash NL (2)'!$A20,'Daily Storm Data 2'!$E:$E,"Netherlands")</f>
        <v>0</v>
      </c>
      <c r="I20" s="51" t="str">
        <f>IFERROR(Table17[[#This Row],[Volume Actual]]/Table17[[#This Row],[Volume Forcasted]],"")</f>
        <v/>
      </c>
      <c r="J20" s="39">
        <f>IFERROR(H20/F20,"")</f>
        <v>0</v>
      </c>
      <c r="K20" s="39">
        <f>+IFERROR(Table17[[#This Row],[Volume Handled]]/Table17[[#This Row],[Volume Actual]],"")</f>
        <v>0</v>
      </c>
      <c r="L20" s="45">
        <f>SUMIFS('Daily Storm Data 2'!O:O,'Daily Storm Data 2'!$A:$A,'Daily Flash NL (2)'!$D$12,'Daily Storm Data 2'!$G:$G,'Daily Flash NL (2)'!$A20,'Daily Storm Data 2'!$E:$E,"Netherlands")</f>
        <v>0</v>
      </c>
      <c r="M20" s="44">
        <v>5</v>
      </c>
      <c r="N20" s="44">
        <v>1</v>
      </c>
      <c r="O20" s="1"/>
      <c r="P20" s="51">
        <f>IFERROR(Table17[[#This Row],[Abs]]/Table17[[#This Row],[Planned]],"")</f>
        <v>0.2</v>
      </c>
      <c r="Q20" s="39"/>
      <c r="S20" t="e">
        <f>Table17[[#This Row],[Volume Actual]]-Table17[[#This Row],[Volume Forcasted]]</f>
        <v>#VALUE!</v>
      </c>
      <c r="U20" s="87">
        <v>6</v>
      </c>
      <c r="V20" s="88">
        <f>IF(SUMIFS('Daily Forecast'!D:D,'Daily Forecast'!B:B,'Daily Flash NL (2)'!$D$12,'Daily Forecast'!F:F,U20,'Daily Forecast'!A:A,"Netherlands")=0,"",SUMIFS('Daily Forecast'!D:D,'Daily Forecast'!B:B,'Daily Flash NL (2)'!$D$12,'Daily Forecast'!F:F,U20,'Daily Forecast'!A:A,"Netherlands"))</f>
        <v>6</v>
      </c>
      <c r="W20" s="102">
        <f>IFERROR(Z20/$J20,Z20)</f>
        <v>0</v>
      </c>
      <c r="X20" s="102">
        <f t="shared" ref="X20:Y26" si="0">IFERROR(AA20/$J20,AA20)</f>
        <v>0</v>
      </c>
      <c r="Y20" s="102">
        <f t="shared" si="0"/>
        <v>0</v>
      </c>
      <c r="Z20" s="97">
        <f t="shared" ref="Z20:Z36" si="1">IFERROR(IF(F20="",V20*$Z$16,F20*J20),0)</f>
        <v>0</v>
      </c>
      <c r="AA20" s="98">
        <f t="shared" ref="AA20:AA36" si="2">IFERROR(IF(F20="",V20*$AA$16,F20*J20),0)</f>
        <v>0</v>
      </c>
      <c r="AB20" s="99">
        <f t="shared" ref="AB20:AB50" si="3">IFERROR(IF(F20="",V20*$AB$16,F20*J20),0)</f>
        <v>0</v>
      </c>
    </row>
    <row r="21" spans="1:34">
      <c r="A21" s="112">
        <v>7</v>
      </c>
      <c r="D21" s="49">
        <v>0.29166666666666669</v>
      </c>
      <c r="E21" s="1">
        <f>IF(SUMIFS('Daily Forecast'!D:D,'Daily Forecast'!B:B,'Daily Flash NL (2)'!$D$12,'Daily Forecast'!F:F,A21,'Daily Forecast'!A:A,"Netherlands")=0,"",SUMIFS('Daily Forecast'!D:D,'Daily Forecast'!B:B,'Daily Flash NL (2)'!$D$12,'Daily Forecast'!F:F,A21,'Daily Forecast'!A:A,"Netherlands"))</f>
        <v>15</v>
      </c>
      <c r="F21" s="1">
        <f>IF(SUMIFS('Daily Storm Data 2'!I:I,'Daily Storm Data 2'!$A:$A,'Daily Flash NL (2)'!$D$12,'Daily Storm Data 2'!$G:$G,'Daily Flash NL (2)'!$A21,'Daily Storm Data 2'!$E:$E,"Netherlands")=0,"",SUMIFS('Daily Storm Data 2'!I:I,'Daily Storm Data 2'!$A:$A,'Daily Flash NL (2)'!$D$12,'Daily Storm Data 2'!$G:$G,'Daily Flash NL (2)'!$A21,'Daily Storm Data 2'!$E:$E,"Netherlands"))</f>
        <v>20</v>
      </c>
      <c r="G21" s="1">
        <f>SUMIFS('Daily Storm Data 2'!J:J,'Daily Storm Data 2'!$A:$A,'Daily Flash NL (2)'!$D$12,'Daily Storm Data 2'!$G:$G,'Daily Flash NL (2)'!$A21,'Daily Storm Data 2'!$E:$E,"Netherlands")</f>
        <v>20</v>
      </c>
      <c r="H21" s="1">
        <f>SUMIFS('Daily Storm Data 2'!K:K,'Daily Storm Data 2'!$A:$A,'Daily Flash NL (2)'!$D$12,'Daily Storm Data 2'!$G:$G,'Daily Flash NL (2)'!$A21,'Daily Storm Data 2'!$E:$E,"Netherlands")</f>
        <v>14</v>
      </c>
      <c r="I21" s="51">
        <f>IFERROR(Table17[[#This Row],[Volume Actual]]/Table17[[#This Row],[Volume Forcasted]],"")</f>
        <v>1.3333333333333333</v>
      </c>
      <c r="J21" s="39">
        <f>IFERROR(H21/F21,"")</f>
        <v>0.7</v>
      </c>
      <c r="K21" s="39">
        <f>+IFERROR(Table17[[#This Row],[Volume Handled]]/Table17[[#This Row],[Volume Actual]],"")</f>
        <v>1</v>
      </c>
      <c r="L21" s="45">
        <f>SUMIFS('Daily Storm Data 2'!O:O,'Daily Storm Data 2'!$A:$A,'Daily Flash NL (2)'!$D$12,'Daily Storm Data 2'!$G:$G,'Daily Flash NL (2)'!$A21,'Daily Storm Data 2'!$E:$E,"Netherlands")</f>
        <v>288.39080000000001</v>
      </c>
      <c r="M21" s="44">
        <v>6</v>
      </c>
      <c r="N21" s="44">
        <v>3</v>
      </c>
      <c r="O21" s="1"/>
      <c r="P21" s="51">
        <f>IFERROR(Table17[[#This Row],[Abs]]/Table17[[#This Row],[Planned]],"")</f>
        <v>0.5</v>
      </c>
      <c r="Q21" s="39"/>
      <c r="S21">
        <v>3</v>
      </c>
      <c r="U21" s="89">
        <f t="shared" ref="U21:U50" si="4">+U20+1</f>
        <v>7</v>
      </c>
      <c r="V21" s="90">
        <f>IF(SUMIFS('Daily Forecast'!D:D,'Daily Forecast'!B:B,'Daily Flash NL (2)'!$D$12,'Daily Forecast'!F:F,U21,'Daily Forecast'!A:A,"Netherlands")=0,"",SUMIFS('Daily Forecast'!D:D,'Daily Forecast'!B:B,'Daily Flash NL (2)'!$D$12,'Daily Forecast'!F:F,U21,'Daily Forecast'!A:A,"Netherlands"))</f>
        <v>15</v>
      </c>
      <c r="W21" s="102">
        <f t="shared" ref="W21:W26" si="5">IFERROR(Z21/$J21,Z21)</f>
        <v>20</v>
      </c>
      <c r="X21" s="102">
        <f t="shared" si="0"/>
        <v>20</v>
      </c>
      <c r="Y21" s="102">
        <f t="shared" si="0"/>
        <v>20</v>
      </c>
      <c r="Z21" s="97">
        <f t="shared" si="1"/>
        <v>14</v>
      </c>
      <c r="AA21" s="98">
        <f t="shared" si="2"/>
        <v>14</v>
      </c>
      <c r="AB21" s="99">
        <f t="shared" si="3"/>
        <v>14</v>
      </c>
    </row>
    <row r="22" spans="1:34" ht="17.100000000000001" customHeight="1">
      <c r="A22">
        <f t="shared" ref="A22:A32" si="6">+A21+1</f>
        <v>8</v>
      </c>
      <c r="D22" s="49">
        <v>0.33333333333333331</v>
      </c>
      <c r="E22" s="1">
        <f>IF(SUMIFS('Daily Forecast'!D:D,'Daily Forecast'!B:B,'Daily Flash NL (2)'!$D$12,'Daily Forecast'!F:F,A22,'Daily Forecast'!A:A,"Netherlands")=0,"",SUMIFS('Daily Forecast'!D:D,'Daily Forecast'!B:B,'Daily Flash NL (2)'!$D$12,'Daily Forecast'!F:F,A22,'Daily Forecast'!A:A,"Netherlands"))</f>
        <v>42</v>
      </c>
      <c r="F22" s="1">
        <f>IF(SUMIFS('Daily Storm Data 2'!I:I,'Daily Storm Data 2'!$A:$A,'Daily Flash NL (2)'!$D$12,'Daily Storm Data 2'!$G:$G,'Daily Flash NL (2)'!$A22,'Daily Storm Data 2'!$E:$E,"Netherlands")=0,"",SUMIFS('Daily Storm Data 2'!I:I,'Daily Storm Data 2'!$A:$A,'Daily Flash NL (2)'!$D$12,'Daily Storm Data 2'!$G:$G,'Daily Flash NL (2)'!$A22,'Daily Storm Data 2'!$E:$E,"Netherlands"))</f>
        <v>67</v>
      </c>
      <c r="G22" s="1">
        <f>SUMIFS('Daily Storm Data 2'!J:J,'Daily Storm Data 2'!$A:$A,'Daily Flash NL (2)'!$D$12,'Daily Storm Data 2'!$G:$G,'Daily Flash NL (2)'!$A22,'Daily Storm Data 2'!$E:$E,"Netherlands")</f>
        <v>50</v>
      </c>
      <c r="H22" s="1">
        <f>SUMIFS('Daily Storm Data 2'!K:K,'Daily Storm Data 2'!$A:$A,'Daily Flash NL (2)'!$D$12,'Daily Storm Data 2'!$G:$G,'Daily Flash NL (2)'!$A22,'Daily Storm Data 2'!$E:$E,"Netherlands")</f>
        <v>9</v>
      </c>
      <c r="I22" s="51">
        <f>IFERROR(Table17[[#This Row],[Volume Actual]]/Table17[[#This Row],[Volume Forcasted]],"")</f>
        <v>1.5952380952380953</v>
      </c>
      <c r="J22" s="39">
        <f>IFERROR(H22/F22,"")</f>
        <v>0.13432835820895522</v>
      </c>
      <c r="K22" s="39">
        <f>+IFERROR(Table17[[#This Row],[Volume Handled]]/Table17[[#This Row],[Volume Actual]],"")</f>
        <v>0.74626865671641796</v>
      </c>
      <c r="L22" s="45">
        <f>SUMIFS('Daily Storm Data 2'!O:O,'Daily Storm Data 2'!$A:$A,'Daily Flash NL (2)'!$D$12,'Daily Storm Data 2'!$G:$G,'Daily Flash NL (2)'!$A22,'Daily Storm Data 2'!$E:$E,"Netherlands")</f>
        <v>151.05590266666667</v>
      </c>
      <c r="M22" s="44">
        <v>11</v>
      </c>
      <c r="N22" s="44">
        <v>7</v>
      </c>
      <c r="O22" s="1"/>
      <c r="P22" s="51">
        <f>IFERROR(Table17[[#This Row],[Abs]]/Table17[[#This Row],[Planned]],"")</f>
        <v>0.63636363636363635</v>
      </c>
      <c r="Q22" s="39"/>
      <c r="S22">
        <v>5</v>
      </c>
      <c r="U22" s="89">
        <f t="shared" si="4"/>
        <v>8</v>
      </c>
      <c r="V22" s="90">
        <f>IF(SUMIFS('Daily Forecast'!D:D,'Daily Forecast'!B:B,'Daily Flash NL (2)'!$D$12,'Daily Forecast'!F:F,U22,'Daily Forecast'!A:A,"Netherlands")=0,"",SUMIFS('Daily Forecast'!D:D,'Daily Forecast'!B:B,'Daily Flash NL (2)'!$D$12,'Daily Forecast'!F:F,U22,'Daily Forecast'!A:A,"Netherlands"))</f>
        <v>42</v>
      </c>
      <c r="W22" s="102">
        <f t="shared" si="5"/>
        <v>67</v>
      </c>
      <c r="X22" s="102">
        <f t="shared" si="0"/>
        <v>67</v>
      </c>
      <c r="Y22" s="102">
        <f t="shared" si="0"/>
        <v>67</v>
      </c>
      <c r="Z22" s="97">
        <f t="shared" si="1"/>
        <v>9</v>
      </c>
      <c r="AA22" s="98">
        <f t="shared" si="2"/>
        <v>9</v>
      </c>
      <c r="AB22" s="99">
        <f t="shared" si="3"/>
        <v>9</v>
      </c>
      <c r="AE22" s="125" t="s">
        <v>82</v>
      </c>
      <c r="AF22" s="125" t="s">
        <v>120</v>
      </c>
      <c r="AG22" s="125" t="s">
        <v>83</v>
      </c>
      <c r="AH22" s="125" t="s">
        <v>73</v>
      </c>
    </row>
    <row r="23" spans="1:34">
      <c r="A23">
        <f t="shared" si="6"/>
        <v>9</v>
      </c>
      <c r="D23" s="49">
        <v>0.375</v>
      </c>
      <c r="E23" s="1">
        <f>IF(SUMIFS('Daily Forecast'!D:D,'Daily Forecast'!B:B,'Daily Flash NL (2)'!$D$12,'Daily Forecast'!F:F,A23,'Daily Forecast'!A:A,"Netherlands")=0,"",SUMIFS('Daily Forecast'!D:D,'Daily Forecast'!B:B,'Daily Flash NL (2)'!$D$12,'Daily Forecast'!F:F,A23,'Daily Forecast'!A:A,"Netherlands"))</f>
        <v>62</v>
      </c>
      <c r="F23" s="1">
        <f>IF(SUMIFS('Daily Storm Data 2'!I:I,'Daily Storm Data 2'!$A:$A,'Daily Flash NL (2)'!$D$12,'Daily Storm Data 2'!$G:$G,'Daily Flash NL (2)'!$A23,'Daily Storm Data 2'!$E:$E,"Netherlands")=0,"",SUMIFS('Daily Storm Data 2'!I:I,'Daily Storm Data 2'!$A:$A,'Daily Flash NL (2)'!$D$12,'Daily Storm Data 2'!$G:$G,'Daily Flash NL (2)'!$A23,'Daily Storm Data 2'!$E:$E,"Netherlands"))</f>
        <v>88</v>
      </c>
      <c r="G23" s="1">
        <f>SUMIFS('Daily Storm Data 2'!J:J,'Daily Storm Data 2'!$A:$A,'Daily Flash NL (2)'!$D$12,'Daily Storm Data 2'!$G:$G,'Daily Flash NL (2)'!$A23,'Daily Storm Data 2'!$E:$E,"Netherlands")</f>
        <v>49</v>
      </c>
      <c r="H23" s="1">
        <f>SUMIFS('Daily Storm Data 2'!K:K,'Daily Storm Data 2'!$A:$A,'Daily Flash NL (2)'!$D$12,'Daily Storm Data 2'!$G:$G,'Daily Flash NL (2)'!$A23,'Daily Storm Data 2'!$E:$E,"Netherlands")</f>
        <v>0</v>
      </c>
      <c r="I23" s="51">
        <f>IFERROR(Table17[[#This Row],[Volume Actual]]/Table17[[#This Row],[Volume Forcasted]],"")</f>
        <v>1.4193548387096775</v>
      </c>
      <c r="J23" s="39">
        <f>IFERROR(H23/F23,"")</f>
        <v>0</v>
      </c>
      <c r="K23" s="39">
        <f>+IFERROR(Table17[[#This Row],[Volume Handled]]/Table17[[#This Row],[Volume Actual]],"")</f>
        <v>0.55681818181818177</v>
      </c>
      <c r="L23" s="45">
        <f>SUMIFS('Daily Storm Data 2'!O:O,'Daily Storm Data 2'!$A:$A,'Daily Flash NL (2)'!$D$12,'Daily Storm Data 2'!$G:$G,'Daily Flash NL (2)'!$A23,'Daily Storm Data 2'!$E:$E,"Netherlands")</f>
        <v>240.45224795918369</v>
      </c>
      <c r="M23" s="44">
        <v>14</v>
      </c>
      <c r="N23" s="44">
        <v>10</v>
      </c>
      <c r="O23" s="1"/>
      <c r="P23" s="51">
        <f>IFERROR(Table17[[#This Row],[Abs]]/Table17[[#This Row],[Planned]],"")</f>
        <v>0.7142857142857143</v>
      </c>
      <c r="Q23" s="39"/>
      <c r="S23">
        <v>5</v>
      </c>
      <c r="U23" s="89">
        <f t="shared" si="4"/>
        <v>9</v>
      </c>
      <c r="V23" s="90">
        <f>IF(SUMIFS('Daily Forecast'!D:D,'Daily Forecast'!B:B,'Daily Flash NL (2)'!$D$12,'Daily Forecast'!F:F,U23,'Daily Forecast'!A:A,"Netherlands")=0,"",SUMIFS('Daily Forecast'!D:D,'Daily Forecast'!B:B,'Daily Flash NL (2)'!$D$12,'Daily Forecast'!F:F,U23,'Daily Forecast'!A:A,"Netherlands"))</f>
        <v>62</v>
      </c>
      <c r="W23" s="102">
        <f t="shared" si="5"/>
        <v>0</v>
      </c>
      <c r="X23" s="102">
        <f t="shared" si="0"/>
        <v>0</v>
      </c>
      <c r="Y23" s="102">
        <f t="shared" si="0"/>
        <v>0</v>
      </c>
      <c r="Z23" s="97">
        <f t="shared" si="1"/>
        <v>0</v>
      </c>
      <c r="AA23" s="98">
        <f t="shared" si="2"/>
        <v>0</v>
      </c>
      <c r="AB23" s="99">
        <f t="shared" si="3"/>
        <v>0</v>
      </c>
      <c r="AE23" s="124">
        <v>3</v>
      </c>
      <c r="AF23" s="124">
        <v>1</v>
      </c>
      <c r="AG23" s="124"/>
      <c r="AH23" s="124">
        <v>1</v>
      </c>
    </row>
    <row r="24" spans="1:34">
      <c r="A24">
        <f t="shared" si="6"/>
        <v>10</v>
      </c>
      <c r="D24" s="49">
        <v>0.41666666666666669</v>
      </c>
      <c r="E24" s="1">
        <f>IF(SUMIFS('Daily Forecast'!D:D,'Daily Forecast'!B:B,'Daily Flash NL (2)'!$D$12,'Daily Forecast'!F:F,A24,'Daily Forecast'!A:A,"Netherlands")=0,"",SUMIFS('Daily Forecast'!D:D,'Daily Forecast'!B:B,'Daily Flash NL (2)'!$D$12,'Daily Forecast'!F:F,A24,'Daily Forecast'!A:A,"Netherlands"))</f>
        <v>55</v>
      </c>
      <c r="F24" s="1">
        <f>IF(SUMIFS('Daily Storm Data 2'!I:I,'Daily Storm Data 2'!$A:$A,'Daily Flash NL (2)'!$D$12,'Daily Storm Data 2'!$G:$G,'Daily Flash NL (2)'!$A24,'Daily Storm Data 2'!$E:$E,"Netherlands")=0,"",SUMIFS('Daily Storm Data 2'!I:I,'Daily Storm Data 2'!$A:$A,'Daily Flash NL (2)'!$D$12,'Daily Storm Data 2'!$G:$G,'Daily Flash NL (2)'!$A24,'Daily Storm Data 2'!$E:$E,"Netherlands"))</f>
        <v>79</v>
      </c>
      <c r="G24" s="1">
        <f>SUMIFS('Daily Storm Data 2'!J:J,'Daily Storm Data 2'!$A:$A,'Daily Flash NL (2)'!$D$12,'Daily Storm Data 2'!$G:$G,'Daily Flash NL (2)'!$A24,'Daily Storm Data 2'!$E:$E,"Netherlands")</f>
        <v>46</v>
      </c>
      <c r="H24" s="1">
        <f>SUMIFS('Daily Storm Data 2'!K:K,'Daily Storm Data 2'!$A:$A,'Daily Flash NL (2)'!$D$12,'Daily Storm Data 2'!$G:$G,'Daily Flash NL (2)'!$A24,'Daily Storm Data 2'!$E:$E,"Netherlands")</f>
        <v>0</v>
      </c>
      <c r="I24" s="51">
        <f>IFERROR(Table17[[#This Row],[Volume Actual]]/Table17[[#This Row],[Volume Forcasted]],"")</f>
        <v>1.4363636363636363</v>
      </c>
      <c r="J24" s="39">
        <f>IFERROR(H24/F24,"")</f>
        <v>0</v>
      </c>
      <c r="K24" s="39">
        <f>+IFERROR(Table17[[#This Row],[Volume Handled]]/Table17[[#This Row],[Volume Actual]],"")</f>
        <v>0.58227848101265822</v>
      </c>
      <c r="L24" s="45">
        <f>SUMIFS('Daily Storm Data 2'!O:O,'Daily Storm Data 2'!$A:$A,'Daily Flash NL (2)'!$D$12,'Daily Storm Data 2'!$G:$G,'Daily Flash NL (2)'!$A24,'Daily Storm Data 2'!$E:$E,"Netherlands")</f>
        <v>201.5463496376812</v>
      </c>
      <c r="M24" s="44">
        <v>14</v>
      </c>
      <c r="N24" s="44">
        <v>10</v>
      </c>
      <c r="O24" s="1"/>
      <c r="P24" s="51">
        <f>IFERROR(Table17[[#This Row],[Abs]]/Table17[[#This Row],[Planned]],"")</f>
        <v>0.7142857142857143</v>
      </c>
      <c r="Q24" s="39"/>
      <c r="S24">
        <v>5</v>
      </c>
      <c r="U24" s="89">
        <f t="shared" si="4"/>
        <v>10</v>
      </c>
      <c r="V24" s="90">
        <f>IF(SUMIFS('Daily Forecast'!D:D,'Daily Forecast'!B:B,'Daily Flash NL (2)'!$D$12,'Daily Forecast'!F:F,U24,'Daily Forecast'!A:A,"Netherlands")=0,"",SUMIFS('Daily Forecast'!D:D,'Daily Forecast'!B:B,'Daily Flash NL (2)'!$D$12,'Daily Forecast'!F:F,U24,'Daily Forecast'!A:A,"Netherlands"))</f>
        <v>55</v>
      </c>
      <c r="W24" s="102">
        <f t="shared" si="5"/>
        <v>0</v>
      </c>
      <c r="X24" s="102">
        <f t="shared" si="0"/>
        <v>0</v>
      </c>
      <c r="Y24" s="102">
        <f t="shared" si="0"/>
        <v>0</v>
      </c>
      <c r="Z24" s="97">
        <f t="shared" si="1"/>
        <v>0</v>
      </c>
      <c r="AA24" s="98">
        <f t="shared" si="2"/>
        <v>0</v>
      </c>
      <c r="AB24" s="99">
        <f t="shared" si="3"/>
        <v>0</v>
      </c>
      <c r="AE24" s="124">
        <v>4</v>
      </c>
      <c r="AF24" s="124">
        <v>1</v>
      </c>
      <c r="AG24" s="124"/>
      <c r="AH24" s="124">
        <v>1</v>
      </c>
    </row>
    <row r="25" spans="1:34">
      <c r="A25">
        <f t="shared" si="6"/>
        <v>11</v>
      </c>
      <c r="D25" s="49">
        <v>0.45833333333333298</v>
      </c>
      <c r="E25" s="1">
        <f>IF(SUMIFS('Daily Forecast'!D:D,'Daily Forecast'!B:B,'Daily Flash NL (2)'!$D$12,'Daily Forecast'!F:F,A25,'Daily Forecast'!A:A,"Netherlands")=0,"",SUMIFS('Daily Forecast'!D:D,'Daily Forecast'!B:B,'Daily Flash NL (2)'!$D$12,'Daily Forecast'!F:F,A25,'Daily Forecast'!A:A,"Netherlands"))</f>
        <v>53</v>
      </c>
      <c r="F25" s="1">
        <f>IF(SUMIFS('Daily Storm Data 2'!I:I,'Daily Storm Data 2'!$A:$A,'Daily Flash NL (2)'!$D$12,'Daily Storm Data 2'!$G:$G,'Daily Flash NL (2)'!$A25,'Daily Storm Data 2'!$E:$E,"Netherlands")=0,"",SUMIFS('Daily Storm Data 2'!I:I,'Daily Storm Data 2'!$A:$A,'Daily Flash NL (2)'!$D$12,'Daily Storm Data 2'!$G:$G,'Daily Flash NL (2)'!$A25,'Daily Storm Data 2'!$E:$E,"Netherlands"))</f>
        <v>55</v>
      </c>
      <c r="G25" s="1">
        <f>SUMIFS('Daily Storm Data 2'!J:J,'Daily Storm Data 2'!$A:$A,'Daily Flash NL (2)'!$D$12,'Daily Storm Data 2'!$G:$G,'Daily Flash NL (2)'!$A25,'Daily Storm Data 2'!$E:$E,"Netherlands")</f>
        <v>50</v>
      </c>
      <c r="H25" s="1">
        <f>SUMIFS('Daily Storm Data 2'!K:K,'Daily Storm Data 2'!$A:$A,'Daily Flash NL (2)'!$D$12,'Daily Storm Data 2'!$G:$G,'Daily Flash NL (2)'!$A25,'Daily Storm Data 2'!$E:$E,"Netherlands")</f>
        <v>2</v>
      </c>
      <c r="I25" s="51">
        <f>IFERROR(Table17[[#This Row],[Volume Actual]]/Table17[[#This Row],[Volume Forcasted]],"")</f>
        <v>1.0377358490566038</v>
      </c>
      <c r="J25" s="39">
        <f t="shared" ref="J25:J36" si="7">IFERROR(H25/F25,"")</f>
        <v>3.6363636363636362E-2</v>
      </c>
      <c r="K25" s="39">
        <f>+IFERROR(Table17[[#This Row],[Volume Handled]]/Table17[[#This Row],[Volume Actual]],"")</f>
        <v>0.90909090909090906</v>
      </c>
      <c r="L25" s="45">
        <f>SUMIFS('Daily Storm Data 2'!O:O,'Daily Storm Data 2'!$A:$A,'Daily Flash NL (2)'!$D$12,'Daily Storm Data 2'!$G:$G,'Daily Flash NL (2)'!$A25,'Daily Storm Data 2'!$E:$E,"Netherlands")</f>
        <v>260.48874166666667</v>
      </c>
      <c r="M25" s="44">
        <v>15</v>
      </c>
      <c r="N25" s="44">
        <v>11</v>
      </c>
      <c r="O25" s="1"/>
      <c r="P25" s="51">
        <f>IFERROR(Table17[[#This Row],[Abs]]/Table17[[#This Row],[Planned]],"")</f>
        <v>0.73333333333333328</v>
      </c>
      <c r="Q25" s="39"/>
      <c r="S25">
        <v>5</v>
      </c>
      <c r="U25" s="89">
        <f t="shared" si="4"/>
        <v>11</v>
      </c>
      <c r="V25" s="90">
        <f>IF(SUMIFS('Daily Forecast'!D:D,'Daily Forecast'!B:B,'Daily Flash NL (2)'!$D$12,'Daily Forecast'!F:F,U25,'Daily Forecast'!A:A,"Netherlands")=0,"",SUMIFS('Daily Forecast'!D:D,'Daily Forecast'!B:B,'Daily Flash NL (2)'!$D$12,'Daily Forecast'!F:F,U25,'Daily Forecast'!A:A,"Netherlands"))</f>
        <v>53</v>
      </c>
      <c r="W25" s="102">
        <f t="shared" si="5"/>
        <v>55</v>
      </c>
      <c r="X25" s="102">
        <f t="shared" si="0"/>
        <v>55</v>
      </c>
      <c r="Y25" s="102">
        <f t="shared" si="0"/>
        <v>55</v>
      </c>
      <c r="Z25" s="97">
        <f t="shared" si="1"/>
        <v>2</v>
      </c>
      <c r="AA25" s="98">
        <f t="shared" si="2"/>
        <v>2</v>
      </c>
      <c r="AB25" s="99">
        <f t="shared" si="3"/>
        <v>2</v>
      </c>
      <c r="AE25" s="124">
        <v>6</v>
      </c>
      <c r="AF25" s="124">
        <v>8</v>
      </c>
      <c r="AG25" s="124"/>
      <c r="AH25" s="124">
        <v>8</v>
      </c>
    </row>
    <row r="26" spans="1:34">
      <c r="A26">
        <f t="shared" si="6"/>
        <v>12</v>
      </c>
      <c r="D26" s="49">
        <v>0.5</v>
      </c>
      <c r="E26" s="1">
        <f>IF(SUMIFS('Daily Forecast'!D:D,'Daily Forecast'!B:B,'Daily Flash NL (2)'!$D$12,'Daily Forecast'!F:F,A26,'Daily Forecast'!A:A,"Netherlands")=0,"",SUMIFS('Daily Forecast'!D:D,'Daily Forecast'!B:B,'Daily Flash NL (2)'!$D$12,'Daily Forecast'!F:F,A26,'Daily Forecast'!A:A,"Netherlands"))</f>
        <v>57</v>
      </c>
      <c r="F26" s="1">
        <f>IF(SUMIFS('Daily Storm Data 2'!I:I,'Daily Storm Data 2'!$A:$A,'Daily Flash NL (2)'!$D$12,'Daily Storm Data 2'!$G:$G,'Daily Flash NL (2)'!$A26,'Daily Storm Data 2'!$E:$E,"Netherlands")=0,"",SUMIFS('Daily Storm Data 2'!I:I,'Daily Storm Data 2'!$A:$A,'Daily Flash NL (2)'!$D$12,'Daily Storm Data 2'!$G:$G,'Daily Flash NL (2)'!$A26,'Daily Storm Data 2'!$E:$E,"Netherlands"))</f>
        <v>46</v>
      </c>
      <c r="G26" s="1">
        <f>SUMIFS('Daily Storm Data 2'!J:J,'Daily Storm Data 2'!$A:$A,'Daily Flash NL (2)'!$D$12,'Daily Storm Data 2'!$G:$G,'Daily Flash NL (2)'!$A26,'Daily Storm Data 2'!$E:$E,"Netherlands")</f>
        <v>45</v>
      </c>
      <c r="H26" s="1">
        <f>SUMIFS('Daily Storm Data 2'!K:K,'Daily Storm Data 2'!$A:$A,'Daily Flash NL (2)'!$D$12,'Daily Storm Data 2'!$G:$G,'Daily Flash NL (2)'!$A26,'Daily Storm Data 2'!$E:$E,"Netherlands")</f>
        <v>37</v>
      </c>
      <c r="I26" s="51">
        <f>IFERROR(Table17[[#This Row],[Volume Actual]]/Table17[[#This Row],[Volume Forcasted]],"")</f>
        <v>0.80701754385964908</v>
      </c>
      <c r="J26" s="39">
        <f t="shared" si="7"/>
        <v>0.80434782608695654</v>
      </c>
      <c r="K26" s="39">
        <f>+IFERROR(Table17[[#This Row],[Volume Handled]]/Table17[[#This Row],[Volume Actual]],"")</f>
        <v>0.97826086956521741</v>
      </c>
      <c r="L26" s="45">
        <f>SUMIFS('Daily Storm Data 2'!O:O,'Daily Storm Data 2'!$A:$A,'Daily Flash NL (2)'!$D$12,'Daily Storm Data 2'!$G:$G,'Daily Flash NL (2)'!$A26,'Daily Storm Data 2'!$E:$E,"Netherlands")</f>
        <v>247.03957407407393</v>
      </c>
      <c r="M26" s="44">
        <v>16</v>
      </c>
      <c r="N26" s="44">
        <v>11</v>
      </c>
      <c r="O26" s="1"/>
      <c r="P26" s="51">
        <f>IFERROR(Table17[[#This Row],[Abs]]/Table17[[#This Row],[Planned]],"")</f>
        <v>0.6875</v>
      </c>
      <c r="Q26" s="39"/>
      <c r="S26">
        <v>5</v>
      </c>
      <c r="U26" s="89">
        <f t="shared" si="4"/>
        <v>12</v>
      </c>
      <c r="V26" s="90">
        <f>IF(SUMIFS('Daily Forecast'!D:D,'Daily Forecast'!B:B,'Daily Flash NL (2)'!$D$12,'Daily Forecast'!F:F,U26,'Daily Forecast'!A:A,"Netherlands")=0,"",SUMIFS('Daily Forecast'!D:D,'Daily Forecast'!B:B,'Daily Flash NL (2)'!$D$12,'Daily Forecast'!F:F,U26,'Daily Forecast'!A:A,"Netherlands"))</f>
        <v>57</v>
      </c>
      <c r="W26" s="102">
        <f t="shared" si="5"/>
        <v>46</v>
      </c>
      <c r="X26" s="102">
        <f t="shared" si="0"/>
        <v>46</v>
      </c>
      <c r="Y26" s="102">
        <f t="shared" si="0"/>
        <v>46</v>
      </c>
      <c r="Z26" s="97">
        <f t="shared" si="1"/>
        <v>37</v>
      </c>
      <c r="AA26" s="98">
        <f t="shared" si="2"/>
        <v>37</v>
      </c>
      <c r="AB26" s="99">
        <f t="shared" si="3"/>
        <v>37</v>
      </c>
      <c r="AE26" s="124">
        <v>7</v>
      </c>
      <c r="AF26" s="124">
        <v>42</v>
      </c>
      <c r="AG26" s="124"/>
      <c r="AH26" s="124">
        <v>42</v>
      </c>
    </row>
    <row r="27" spans="1:34">
      <c r="A27">
        <f t="shared" si="6"/>
        <v>13</v>
      </c>
      <c r="D27" s="49">
        <v>0.54166666666666696</v>
      </c>
      <c r="E27" s="1">
        <f>IF(SUMIFS('Daily Forecast'!D:D,'Daily Forecast'!B:B,'Daily Flash NL (2)'!$D$12,'Daily Forecast'!F:F,A27,'Daily Forecast'!A:A,"Netherlands")=0,"",SUMIFS('Daily Forecast'!D:D,'Daily Forecast'!B:B,'Daily Flash NL (2)'!$D$12,'Daily Forecast'!F:F,A27,'Daily Forecast'!A:A,"Netherlands"))</f>
        <v>55</v>
      </c>
      <c r="F27" s="1">
        <f>IF(SUMIFS('Daily Storm Data 2'!I:I,'Daily Storm Data 2'!$A:$A,'Daily Flash NL (2)'!$D$12,'Daily Storm Data 2'!$G:$G,'Daily Flash NL (2)'!$A27,'Daily Storm Data 2'!$E:$E,"Netherlands")=0,"",SUMIFS('Daily Storm Data 2'!I:I,'Daily Storm Data 2'!$A:$A,'Daily Flash NL (2)'!$D$12,'Daily Storm Data 2'!$G:$G,'Daily Flash NL (2)'!$A27,'Daily Storm Data 2'!$E:$E,"Netherlands"))</f>
        <v>57</v>
      </c>
      <c r="G27" s="1">
        <f>SUMIFS('Daily Storm Data 2'!J:J,'Daily Storm Data 2'!$A:$A,'Daily Flash NL (2)'!$D$12,'Daily Storm Data 2'!$G:$G,'Daily Flash NL (2)'!$A27,'Daily Storm Data 2'!$E:$E,"Netherlands")</f>
        <v>57</v>
      </c>
      <c r="H27" s="1">
        <f>SUMIFS('Daily Storm Data 2'!K:K,'Daily Storm Data 2'!$A:$A,'Daily Flash NL (2)'!$D$12,'Daily Storm Data 2'!$G:$G,'Daily Flash NL (2)'!$A27,'Daily Storm Data 2'!$E:$E,"Netherlands")</f>
        <v>44</v>
      </c>
      <c r="I27" s="51">
        <f>IFERROR(Table17[[#This Row],[Volume Actual]]/Table17[[#This Row],[Volume Forcasted]],"")</f>
        <v>1.0363636363636364</v>
      </c>
      <c r="J27" s="39">
        <f t="shared" si="7"/>
        <v>0.77192982456140347</v>
      </c>
      <c r="K27" s="39">
        <f>+IFERROR(Table17[[#This Row],[Volume Handled]]/Table17[[#This Row],[Volume Actual]],"")</f>
        <v>1</v>
      </c>
      <c r="L27" s="45">
        <f>SUMIFS('Daily Storm Data 2'!O:O,'Daily Storm Data 2'!$A:$A,'Daily Flash NL (2)'!$D$12,'Daily Storm Data 2'!$G:$G,'Daily Flash NL (2)'!$A27,'Daily Storm Data 2'!$E:$E,"Netherlands")</f>
        <v>322.068283625731</v>
      </c>
      <c r="M27" s="44">
        <v>16</v>
      </c>
      <c r="N27" s="44">
        <v>11</v>
      </c>
      <c r="O27" s="1"/>
      <c r="P27" s="51">
        <f>IFERROR(Table17[[#This Row],[Abs]]/Table17[[#This Row],[Planned]],"")</f>
        <v>0.6875</v>
      </c>
      <c r="Q27" s="39"/>
      <c r="S27">
        <v>5</v>
      </c>
      <c r="U27" s="89">
        <f t="shared" si="4"/>
        <v>13</v>
      </c>
      <c r="V27" s="90">
        <f>IF(SUMIFS('Daily Forecast'!D:D,'Daily Forecast'!B:B,'Daily Flash NL (2)'!$D$12,'Daily Forecast'!F:F,U27,'Daily Forecast'!A:A,"Netherlands")=0,"",SUMIFS('Daily Forecast'!D:D,'Daily Forecast'!B:B,'Daily Flash NL (2)'!$D$12,'Daily Forecast'!F:F,U27,'Daily Forecast'!A:A,"Netherlands"))</f>
        <v>55</v>
      </c>
      <c r="W27" s="102">
        <f>IFERROR(Z27/$J27,Z27)</f>
        <v>57</v>
      </c>
      <c r="X27" s="102">
        <f>IFERROR(AA27/$J27,AA27)</f>
        <v>57</v>
      </c>
      <c r="Y27" s="102">
        <f>IFERROR(AB27/$J27,AB27)</f>
        <v>57</v>
      </c>
      <c r="Z27" s="97">
        <f t="shared" si="1"/>
        <v>44</v>
      </c>
      <c r="AA27" s="98">
        <f t="shared" si="2"/>
        <v>44</v>
      </c>
      <c r="AB27" s="99">
        <f t="shared" si="3"/>
        <v>44</v>
      </c>
      <c r="AE27" s="124">
        <v>8</v>
      </c>
      <c r="AF27" s="124">
        <v>82</v>
      </c>
      <c r="AG27" s="124"/>
      <c r="AH27" s="124">
        <v>82</v>
      </c>
    </row>
    <row r="28" spans="1:34">
      <c r="A28">
        <f t="shared" si="6"/>
        <v>14</v>
      </c>
      <c r="D28" s="49">
        <v>0.58333333333333304</v>
      </c>
      <c r="E28" s="1">
        <f>IF(SUMIFS('Daily Forecast'!D:D,'Daily Forecast'!B:B,'Daily Flash NL (2)'!$D$12,'Daily Forecast'!F:F,A28,'Daily Forecast'!A:A,"Netherlands")=0,"",SUMIFS('Daily Forecast'!D:D,'Daily Forecast'!B:B,'Daily Flash NL (2)'!$D$12,'Daily Forecast'!F:F,A28,'Daily Forecast'!A:A,"Netherlands"))</f>
        <v>52</v>
      </c>
      <c r="F28" s="1">
        <f>IF(SUMIFS('Daily Storm Data 2'!I:I,'Daily Storm Data 2'!$A:$A,'Daily Flash NL (2)'!$D$12,'Daily Storm Data 2'!$G:$G,'Daily Flash NL (2)'!$A28,'Daily Storm Data 2'!$E:$E,"Netherlands")=0,"",SUMIFS('Daily Storm Data 2'!I:I,'Daily Storm Data 2'!$A:$A,'Daily Flash NL (2)'!$D$12,'Daily Storm Data 2'!$G:$G,'Daily Flash NL (2)'!$A28,'Daily Storm Data 2'!$E:$E,"Netherlands"))</f>
        <v>65</v>
      </c>
      <c r="G28" s="1">
        <f>SUMIFS('Daily Storm Data 2'!J:J,'Daily Storm Data 2'!$A:$A,'Daily Flash NL (2)'!$D$12,'Daily Storm Data 2'!$G:$G,'Daily Flash NL (2)'!$A28,'Daily Storm Data 2'!$E:$E,"Netherlands")</f>
        <v>55</v>
      </c>
      <c r="H28" s="1">
        <f>SUMIFS('Daily Storm Data 2'!K:K,'Daily Storm Data 2'!$A:$A,'Daily Flash NL (2)'!$D$12,'Daily Storm Data 2'!$G:$G,'Daily Flash NL (2)'!$A28,'Daily Storm Data 2'!$E:$E,"Netherlands")</f>
        <v>11</v>
      </c>
      <c r="I28" s="51">
        <f>IFERROR(Table17[[#This Row],[Volume Actual]]/Table17[[#This Row],[Volume Forcasted]],"")</f>
        <v>1.25</v>
      </c>
      <c r="J28" s="39">
        <f t="shared" si="7"/>
        <v>0.16923076923076924</v>
      </c>
      <c r="K28" s="39">
        <f>+IFERROR(Table17[[#This Row],[Volume Handled]]/Table17[[#This Row],[Volume Actual]],"")</f>
        <v>0.84615384615384615</v>
      </c>
      <c r="L28" s="45">
        <f>SUMIFS('Daily Storm Data 2'!O:O,'Daily Storm Data 2'!$A:$A,'Daily Flash NL (2)'!$D$12,'Daily Storm Data 2'!$G:$G,'Daily Flash NL (2)'!$A28,'Daily Storm Data 2'!$E:$E,"Netherlands")</f>
        <v>196.73504151515147</v>
      </c>
      <c r="M28" s="44">
        <v>19</v>
      </c>
      <c r="N28" s="44">
        <v>12</v>
      </c>
      <c r="O28" s="1"/>
      <c r="P28" s="51">
        <f>IFERROR(Table17[[#This Row],[Abs]]/Table17[[#This Row],[Planned]],"")</f>
        <v>0.63157894736842102</v>
      </c>
      <c r="Q28" s="39"/>
      <c r="S28">
        <v>6</v>
      </c>
      <c r="U28" s="89">
        <f t="shared" si="4"/>
        <v>14</v>
      </c>
      <c r="V28" s="90">
        <f>IF(SUMIFS('Daily Forecast'!D:D,'Daily Forecast'!B:B,'Daily Flash NL (2)'!$D$12,'Daily Forecast'!F:F,U28,'Daily Forecast'!A:A,"Netherlands")=0,"",SUMIFS('Daily Forecast'!D:D,'Daily Forecast'!B:B,'Daily Flash NL (2)'!$D$12,'Daily Forecast'!F:F,U28,'Daily Forecast'!A:A,"Netherlands"))</f>
        <v>52</v>
      </c>
      <c r="W28" s="102">
        <f t="shared" ref="W28:Y36" si="8">IFERROR(Z28/$J28,Z28)</f>
        <v>65</v>
      </c>
      <c r="X28" s="102">
        <f t="shared" si="8"/>
        <v>65</v>
      </c>
      <c r="Y28" s="102">
        <f t="shared" si="8"/>
        <v>65</v>
      </c>
      <c r="Z28" s="97">
        <f t="shared" si="1"/>
        <v>11</v>
      </c>
      <c r="AA28" s="98">
        <f t="shared" si="2"/>
        <v>11</v>
      </c>
      <c r="AB28" s="99">
        <f t="shared" si="3"/>
        <v>11</v>
      </c>
      <c r="AC28" s="106"/>
      <c r="AD28" s="106"/>
      <c r="AE28" s="124">
        <v>9</v>
      </c>
      <c r="AF28" s="124">
        <v>92</v>
      </c>
      <c r="AG28" s="124"/>
      <c r="AH28" s="124">
        <v>92</v>
      </c>
    </row>
    <row r="29" spans="1:34">
      <c r="A29">
        <f t="shared" si="6"/>
        <v>15</v>
      </c>
      <c r="D29" s="49">
        <v>0.625</v>
      </c>
      <c r="E29" s="1">
        <f>IF(SUMIFS('Daily Forecast'!D:D,'Daily Forecast'!B:B,'Daily Flash NL (2)'!$D$12,'Daily Forecast'!F:F,A29,'Daily Forecast'!A:A,"Netherlands")=0,"",SUMIFS('Daily Forecast'!D:D,'Daily Forecast'!B:B,'Daily Flash NL (2)'!$D$12,'Daily Forecast'!F:F,A29,'Daily Forecast'!A:A,"Netherlands"))</f>
        <v>45</v>
      </c>
      <c r="F29" s="1">
        <f>IF(SUMIFS('Daily Storm Data 2'!I:I,'Daily Storm Data 2'!$A:$A,'Daily Flash NL (2)'!$D$12,'Daily Storm Data 2'!$G:$G,'Daily Flash NL (2)'!$A29,'Daily Storm Data 2'!$E:$E,"Netherlands")=0,"",SUMIFS('Daily Storm Data 2'!I:I,'Daily Storm Data 2'!$A:$A,'Daily Flash NL (2)'!$D$12,'Daily Storm Data 2'!$G:$G,'Daily Flash NL (2)'!$A29,'Daily Storm Data 2'!$E:$E,"Netherlands"))</f>
        <v>51</v>
      </c>
      <c r="G29" s="1">
        <f>SUMIFS('Daily Storm Data 2'!J:J,'Daily Storm Data 2'!$A:$A,'Daily Flash NL (2)'!$D$12,'Daily Storm Data 2'!$G:$G,'Daily Flash NL (2)'!$A29,'Daily Storm Data 2'!$E:$E,"Netherlands")</f>
        <v>51</v>
      </c>
      <c r="H29" s="1">
        <f>SUMIFS('Daily Storm Data 2'!K:K,'Daily Storm Data 2'!$A:$A,'Daily Flash NL (2)'!$D$12,'Daily Storm Data 2'!$G:$G,'Daily Flash NL (2)'!$A29,'Daily Storm Data 2'!$E:$E,"Netherlands")</f>
        <v>35</v>
      </c>
      <c r="I29" s="51">
        <f>IFERROR(Table17[[#This Row],[Volume Actual]]/Table17[[#This Row],[Volume Forcasted]],"")</f>
        <v>1.1333333333333333</v>
      </c>
      <c r="J29" s="39">
        <f t="shared" si="7"/>
        <v>0.68627450980392157</v>
      </c>
      <c r="K29" s="39">
        <f>+IFERROR(Table17[[#This Row],[Volume Handled]]/Table17[[#This Row],[Volume Actual]],"")</f>
        <v>1</v>
      </c>
      <c r="L29" s="45">
        <f>SUMIFS('Daily Storm Data 2'!O:O,'Daily Storm Data 2'!$A:$A,'Daily Flash NL (2)'!$D$12,'Daily Storm Data 2'!$G:$G,'Daily Flash NL (2)'!$A29,'Daily Storm Data 2'!$E:$E,"Netherlands")</f>
        <v>253.23060457516345</v>
      </c>
      <c r="M29" s="44">
        <v>18</v>
      </c>
      <c r="N29" s="44">
        <v>12</v>
      </c>
      <c r="O29" s="1"/>
      <c r="P29" s="51">
        <f>IFERROR(Table17[[#This Row],[Abs]]/Table17[[#This Row],[Planned]],"")</f>
        <v>0.66666666666666663</v>
      </c>
      <c r="Q29" s="39"/>
      <c r="S29">
        <v>6</v>
      </c>
      <c r="U29" s="89">
        <f t="shared" si="4"/>
        <v>15</v>
      </c>
      <c r="V29" s="90">
        <f>IF(SUMIFS('Daily Forecast'!D:D,'Daily Forecast'!B:B,'Daily Flash NL (2)'!$D$12,'Daily Forecast'!F:F,U29,'Daily Forecast'!A:A,"Netherlands")=0,"",SUMIFS('Daily Forecast'!D:D,'Daily Forecast'!B:B,'Daily Flash NL (2)'!$D$12,'Daily Forecast'!F:F,U29,'Daily Forecast'!A:A,"Netherlands"))</f>
        <v>45</v>
      </c>
      <c r="W29" s="102">
        <f t="shared" si="8"/>
        <v>51</v>
      </c>
      <c r="X29" s="102">
        <f t="shared" si="8"/>
        <v>51</v>
      </c>
      <c r="Y29" s="102">
        <f t="shared" si="8"/>
        <v>51</v>
      </c>
      <c r="Z29" s="97">
        <f t="shared" si="1"/>
        <v>35</v>
      </c>
      <c r="AA29" s="98">
        <f t="shared" si="2"/>
        <v>35</v>
      </c>
      <c r="AB29" s="99">
        <f t="shared" si="3"/>
        <v>35</v>
      </c>
      <c r="AC29" s="106"/>
      <c r="AD29" s="106"/>
      <c r="AE29" s="124">
        <v>10</v>
      </c>
      <c r="AF29" s="124">
        <v>98</v>
      </c>
      <c r="AG29" s="124"/>
      <c r="AH29" s="124">
        <v>98</v>
      </c>
    </row>
    <row r="30" spans="1:34">
      <c r="A30">
        <f t="shared" si="6"/>
        <v>16</v>
      </c>
      <c r="D30" s="49">
        <v>0.66666666666666696</v>
      </c>
      <c r="E30" s="1">
        <f>IF(SUMIFS('Daily Forecast'!D:D,'Daily Forecast'!B:B,'Daily Flash NL (2)'!$D$12,'Daily Forecast'!F:F,A30,'Daily Forecast'!A:A,"Netherlands")=0,"",SUMIFS('Daily Forecast'!D:D,'Daily Forecast'!B:B,'Daily Flash NL (2)'!$D$12,'Daily Forecast'!F:F,A30,'Daily Forecast'!A:A,"Netherlands"))</f>
        <v>48</v>
      </c>
      <c r="F30" s="1">
        <f>IF(SUMIFS('Daily Storm Data 2'!I:I,'Daily Storm Data 2'!$A:$A,'Daily Flash NL (2)'!$D$12,'Daily Storm Data 2'!$G:$G,'Daily Flash NL (2)'!$A30,'Daily Storm Data 2'!$E:$E,"Netherlands")=0,"",SUMIFS('Daily Storm Data 2'!I:I,'Daily Storm Data 2'!$A:$A,'Daily Flash NL (2)'!$D$12,'Daily Storm Data 2'!$G:$G,'Daily Flash NL (2)'!$A30,'Daily Storm Data 2'!$E:$E,"Netherlands"))</f>
        <v>53</v>
      </c>
      <c r="G30" s="1">
        <f>SUMIFS('Daily Storm Data 2'!J:J,'Daily Storm Data 2'!$A:$A,'Daily Flash NL (2)'!$D$12,'Daily Storm Data 2'!$G:$G,'Daily Flash NL (2)'!$A30,'Daily Storm Data 2'!$E:$E,"Netherlands")</f>
        <v>48</v>
      </c>
      <c r="H30" s="1">
        <f>SUMIFS('Daily Storm Data 2'!K:K,'Daily Storm Data 2'!$A:$A,'Daily Flash NL (2)'!$D$12,'Daily Storm Data 2'!$G:$G,'Daily Flash NL (2)'!$A30,'Daily Storm Data 2'!$E:$E,"Netherlands")</f>
        <v>24</v>
      </c>
      <c r="I30" s="51">
        <f>IFERROR(Table17[[#This Row],[Volume Actual]]/Table17[[#This Row],[Volume Forcasted]],"")</f>
        <v>1.1041666666666667</v>
      </c>
      <c r="J30" s="39">
        <f t="shared" si="7"/>
        <v>0.45283018867924529</v>
      </c>
      <c r="K30" s="39">
        <f>+IFERROR(Table17[[#This Row],[Volume Handled]]/Table17[[#This Row],[Volume Actual]],"")</f>
        <v>0.90566037735849059</v>
      </c>
      <c r="L30" s="45">
        <f>SUMIFS('Daily Storm Data 2'!O:O,'Daily Storm Data 2'!$A:$A,'Daily Flash NL (2)'!$D$12,'Daily Storm Data 2'!$G:$G,'Daily Flash NL (2)'!$A30,'Daily Storm Data 2'!$E:$E,"Netherlands")</f>
        <v>289.96220659722218</v>
      </c>
      <c r="M30" s="44">
        <v>18</v>
      </c>
      <c r="N30" s="44">
        <v>12</v>
      </c>
      <c r="O30" s="1"/>
      <c r="P30" s="51">
        <f>IFERROR(Table17[[#This Row],[Abs]]/Table17[[#This Row],[Planned]],"")</f>
        <v>0.66666666666666663</v>
      </c>
      <c r="Q30" s="39"/>
      <c r="S30">
        <v>7</v>
      </c>
      <c r="U30" s="89">
        <f t="shared" si="4"/>
        <v>16</v>
      </c>
      <c r="V30" s="90">
        <f>IF(SUMIFS('Daily Forecast'!D:D,'Daily Forecast'!B:B,'Daily Flash NL (2)'!$D$12,'Daily Forecast'!F:F,U30,'Daily Forecast'!A:A,"Netherlands")=0,"",SUMIFS('Daily Forecast'!D:D,'Daily Forecast'!B:B,'Daily Flash NL (2)'!$D$12,'Daily Forecast'!F:F,U30,'Daily Forecast'!A:A,"Netherlands"))</f>
        <v>48</v>
      </c>
      <c r="W30" s="102">
        <f t="shared" si="8"/>
        <v>53</v>
      </c>
      <c r="X30" s="102">
        <f t="shared" si="8"/>
        <v>53</v>
      </c>
      <c r="Y30" s="102">
        <f t="shared" si="8"/>
        <v>53</v>
      </c>
      <c r="Z30" s="97">
        <f t="shared" si="1"/>
        <v>24</v>
      </c>
      <c r="AA30" s="98">
        <f t="shared" si="2"/>
        <v>24</v>
      </c>
      <c r="AB30" s="99">
        <f t="shared" si="3"/>
        <v>24</v>
      </c>
      <c r="AC30" s="106"/>
      <c r="AD30" s="106"/>
      <c r="AE30" s="106"/>
    </row>
    <row r="31" spans="1:34">
      <c r="A31">
        <f t="shared" si="6"/>
        <v>17</v>
      </c>
      <c r="D31" s="49">
        <v>0.70833333333333304</v>
      </c>
      <c r="E31" s="1">
        <f>IF(SUMIFS('Daily Forecast'!D:D,'Daily Forecast'!B:B,'Daily Flash NL (2)'!$D$12,'Daily Forecast'!F:F,A31,'Daily Forecast'!A:A,"Netherlands")=0,"",SUMIFS('Daily Forecast'!D:D,'Daily Forecast'!B:B,'Daily Flash NL (2)'!$D$12,'Daily Forecast'!F:F,A31,'Daily Forecast'!A:A,"Netherlands"))</f>
        <v>40</v>
      </c>
      <c r="F31" s="1">
        <f>IF(SUMIFS('Daily Storm Data 2'!I:I,'Daily Storm Data 2'!$A:$A,'Daily Flash NL (2)'!$D$12,'Daily Storm Data 2'!$G:$G,'Daily Flash NL (2)'!$A31,'Daily Storm Data 2'!$E:$E,"Netherlands")=0,"",SUMIFS('Daily Storm Data 2'!I:I,'Daily Storm Data 2'!$A:$A,'Daily Flash NL (2)'!$D$12,'Daily Storm Data 2'!$G:$G,'Daily Flash NL (2)'!$A31,'Daily Storm Data 2'!$E:$E,"Netherlands"))</f>
        <v>42</v>
      </c>
      <c r="G31" s="1">
        <f>SUMIFS('Daily Storm Data 2'!J:J,'Daily Storm Data 2'!$A:$A,'Daily Flash NL (2)'!$D$12,'Daily Storm Data 2'!$G:$G,'Daily Flash NL (2)'!$A31,'Daily Storm Data 2'!$E:$E,"Netherlands")</f>
        <v>34</v>
      </c>
      <c r="H31" s="1">
        <f>SUMIFS('Daily Storm Data 2'!K:K,'Daily Storm Data 2'!$A:$A,'Daily Flash NL (2)'!$D$12,'Daily Storm Data 2'!$G:$G,'Daily Flash NL (2)'!$A31,'Daily Storm Data 2'!$E:$E,"Netherlands")</f>
        <v>2</v>
      </c>
      <c r="I31" s="51">
        <f>IFERROR(Table17[[#This Row],[Volume Actual]]/Table17[[#This Row],[Volume Forcasted]],"")</f>
        <v>1.05</v>
      </c>
      <c r="J31" s="39">
        <f t="shared" si="7"/>
        <v>4.7619047619047616E-2</v>
      </c>
      <c r="K31" s="39">
        <f>+IFERROR(Table17[[#This Row],[Volume Handled]]/Table17[[#This Row],[Volume Actual]],"")</f>
        <v>0.80952380952380953</v>
      </c>
      <c r="L31" s="45">
        <f>SUMIFS('Daily Storm Data 2'!O:O,'Daily Storm Data 2'!$A:$A,'Daily Flash NL (2)'!$D$12,'Daily Storm Data 2'!$G:$G,'Daily Flash NL (2)'!$A31,'Daily Storm Data 2'!$E:$E,"Netherlands")</f>
        <v>294.7553088235295</v>
      </c>
      <c r="M31" s="44">
        <v>12</v>
      </c>
      <c r="N31" s="44">
        <v>8</v>
      </c>
      <c r="O31" s="1"/>
      <c r="P31" s="51">
        <f>IFERROR(Table17[[#This Row],[Abs]]/Table17[[#This Row],[Planned]],"")</f>
        <v>0.66666666666666663</v>
      </c>
      <c r="Q31" s="39"/>
      <c r="S31">
        <v>5</v>
      </c>
      <c r="U31" s="89">
        <f t="shared" si="4"/>
        <v>17</v>
      </c>
      <c r="V31" s="90">
        <f>IF(SUMIFS('Daily Forecast'!D:D,'Daily Forecast'!B:B,'Daily Flash NL (2)'!$D$12,'Daily Forecast'!F:F,U31,'Daily Forecast'!A:A,"Netherlands")=0,"",SUMIFS('Daily Forecast'!D:D,'Daily Forecast'!B:B,'Daily Flash NL (2)'!$D$12,'Daily Forecast'!F:F,U31,'Daily Forecast'!A:A,"Netherlands"))</f>
        <v>40</v>
      </c>
      <c r="W31" s="102">
        <f t="shared" si="8"/>
        <v>42</v>
      </c>
      <c r="X31" s="102">
        <f t="shared" si="8"/>
        <v>42</v>
      </c>
      <c r="Y31" s="102">
        <f t="shared" si="8"/>
        <v>42</v>
      </c>
      <c r="Z31" s="97">
        <f t="shared" si="1"/>
        <v>2</v>
      </c>
      <c r="AA31" s="98">
        <f t="shared" si="2"/>
        <v>2</v>
      </c>
      <c r="AB31" s="99">
        <f t="shared" si="3"/>
        <v>2</v>
      </c>
      <c r="AC31" s="106"/>
      <c r="AD31" s="106"/>
      <c r="AE31" s="106"/>
    </row>
    <row r="32" spans="1:34">
      <c r="A32">
        <f t="shared" si="6"/>
        <v>18</v>
      </c>
      <c r="D32" s="49">
        <v>0.75</v>
      </c>
      <c r="E32" s="1">
        <f>IF(SUMIFS('Daily Forecast'!D:D,'Daily Forecast'!B:B,'Daily Flash NL (2)'!$D$12,'Daily Forecast'!F:F,A32,'Daily Forecast'!A:A,"Netherlands")=0,"",SUMIFS('Daily Forecast'!D:D,'Daily Forecast'!B:B,'Daily Flash NL (2)'!$D$12,'Daily Forecast'!F:F,A32,'Daily Forecast'!A:A,"Netherlands"))</f>
        <v>25</v>
      </c>
      <c r="F32" s="1">
        <f>IF(SUMIFS('Daily Storm Data 2'!I:I,'Daily Storm Data 2'!$A:$A,'Daily Flash NL (2)'!$D$12,'Daily Storm Data 2'!$G:$G,'Daily Flash NL (2)'!$A32,'Daily Storm Data 2'!$E:$E,"Netherlands")=0,"",SUMIFS('Daily Storm Data 2'!I:I,'Daily Storm Data 2'!$A:$A,'Daily Flash NL (2)'!$D$12,'Daily Storm Data 2'!$G:$G,'Daily Flash NL (2)'!$A32,'Daily Storm Data 2'!$E:$E,"Netherlands"))</f>
        <v>24</v>
      </c>
      <c r="G32" s="1">
        <f>SUMIFS('Daily Storm Data 2'!J:J,'Daily Storm Data 2'!$A:$A,'Daily Flash NL (2)'!$D$12,'Daily Storm Data 2'!$G:$G,'Daily Flash NL (2)'!$A32,'Daily Storm Data 2'!$E:$E,"Netherlands")</f>
        <v>18</v>
      </c>
      <c r="H32" s="1">
        <f>SUMIFS('Daily Storm Data 2'!K:K,'Daily Storm Data 2'!$A:$A,'Daily Flash NL (2)'!$D$12,'Daily Storm Data 2'!$G:$G,'Daily Flash NL (2)'!$A32,'Daily Storm Data 2'!$E:$E,"Netherlands")</f>
        <v>4</v>
      </c>
      <c r="I32" s="51">
        <f>IFERROR(Table17[[#This Row],[Volume Actual]]/Table17[[#This Row],[Volume Forcasted]],"")</f>
        <v>0.96</v>
      </c>
      <c r="J32" s="39">
        <f t="shared" si="7"/>
        <v>0.16666666666666666</v>
      </c>
      <c r="K32" s="39">
        <f>+IFERROR(Table17[[#This Row],[Volume Handled]]/Table17[[#This Row],[Volume Actual]],"")</f>
        <v>0.75</v>
      </c>
      <c r="L32" s="45">
        <f>SUMIFS('Daily Storm Data 2'!O:O,'Daily Storm Data 2'!$A:$A,'Daily Flash NL (2)'!$D$12,'Daily Storm Data 2'!$G:$G,'Daily Flash NL (2)'!$A32,'Daily Storm Data 2'!$E:$E,"Netherlands")</f>
        <v>479.36480555555551</v>
      </c>
      <c r="M32" s="44">
        <v>8</v>
      </c>
      <c r="N32" s="44">
        <v>5</v>
      </c>
      <c r="O32" s="1"/>
      <c r="P32" s="51">
        <f>IFERROR(Table17[[#This Row],[Abs]]/Table17[[#This Row],[Planned]],"")</f>
        <v>0.625</v>
      </c>
      <c r="Q32" s="39"/>
      <c r="S32">
        <v>3</v>
      </c>
      <c r="U32" s="89">
        <f t="shared" si="4"/>
        <v>18</v>
      </c>
      <c r="V32" s="90">
        <f>IF(SUMIFS('Daily Forecast'!D:D,'Daily Forecast'!B:B,'Daily Flash NL (2)'!$D$12,'Daily Forecast'!F:F,U32,'Daily Forecast'!A:A,"Netherlands")=0,"",SUMIFS('Daily Forecast'!D:D,'Daily Forecast'!B:B,'Daily Flash NL (2)'!$D$12,'Daily Forecast'!F:F,U32,'Daily Forecast'!A:A,"Netherlands"))</f>
        <v>25</v>
      </c>
      <c r="W32" s="102">
        <f t="shared" si="8"/>
        <v>24</v>
      </c>
      <c r="X32" s="102">
        <f t="shared" si="8"/>
        <v>24</v>
      </c>
      <c r="Y32" s="102">
        <f t="shared" si="8"/>
        <v>24</v>
      </c>
      <c r="Z32" s="97">
        <f t="shared" si="1"/>
        <v>4</v>
      </c>
      <c r="AA32" s="98">
        <f t="shared" si="2"/>
        <v>4</v>
      </c>
      <c r="AB32" s="99">
        <f t="shared" si="3"/>
        <v>4</v>
      </c>
      <c r="AC32" s="106"/>
      <c r="AD32" s="106"/>
      <c r="AE32" s="106"/>
    </row>
    <row r="33" spans="4:31">
      <c r="D33" s="49">
        <v>0.79166666666666696</v>
      </c>
      <c r="E33" s="1" t="str">
        <f>IF(SUMIFS('Daily Forecast'!D:D,'Daily Forecast'!B:B,'Daily Flash NL (2)'!$D$12,'Daily Forecast'!F:F,A33,'Daily Forecast'!A:A,"Netherlands")=0,"",SUMIFS('Daily Forecast'!D:D,'Daily Forecast'!B:B,'Daily Flash NL (2)'!$D$12,'Daily Forecast'!F:F,A33,'Daily Forecast'!A:A,"Netherlands"))</f>
        <v/>
      </c>
      <c r="F33" s="1" t="str">
        <f>IF(SUMIFS('Daily Storm Data 2'!I:I,'Daily Storm Data 2'!$A:$A,'Daily Flash NL (2)'!$D$12,'Daily Storm Data 2'!$G:$G,'Daily Flash NL (2)'!$A33,'Daily Storm Data 2'!$E:$E,"Netherlands")=0,"",SUMIFS('Daily Storm Data 2'!I:I,'Daily Storm Data 2'!$A:$A,'Daily Flash NL (2)'!$D$12,'Daily Storm Data 2'!$G:$G,'Daily Flash NL (2)'!$A33,'Daily Storm Data 2'!$E:$E,"Netherlands"))</f>
        <v/>
      </c>
      <c r="G33" s="1">
        <f>SUMIFS('Daily Storm Data 2'!J:J,'Daily Storm Data 2'!$A:$A,'Daily Flash NL (2)'!$D$12,'Daily Storm Data 2'!$G:$G,'Daily Flash NL (2)'!$A33,'Daily Storm Data 2'!$E:$E,"Netherlands")</f>
        <v>0</v>
      </c>
      <c r="H33" s="1">
        <f>SUMIFS('Daily Storm Data 2'!K:K,'Daily Storm Data 2'!$A:$A,'Daily Flash NL (2)'!$D$12,'Daily Storm Data 2'!$G:$G,'Daily Flash NL (2)'!$A33,'Daily Storm Data 2'!$E:$E,"Netherlands")</f>
        <v>0</v>
      </c>
      <c r="I33" s="51" t="str">
        <f>IFERROR(Table17[[#This Row],[Volume Actual]]/Table17[[#This Row],[Volume Forcasted]],"")</f>
        <v/>
      </c>
      <c r="J33" s="39" t="str">
        <f t="shared" si="7"/>
        <v/>
      </c>
      <c r="K33" s="39" t="str">
        <f>+IFERROR(Table17[[#This Row],[Volume Handled]]/Table17[[#This Row],[Volume Actual]],"")</f>
        <v/>
      </c>
      <c r="L33" s="45">
        <f>SUMIFS('Daily Storm Data 2'!O:O,'Daily Storm Data 2'!$A:$A,'Daily Flash NL (2)'!$D$12,'Daily Storm Data 2'!$G:$G,'Daily Flash NL (2)'!$A33,'Daily Storm Data 2'!$E:$E,"Netherlands")</f>
        <v>0</v>
      </c>
      <c r="M33" s="44">
        <v>5</v>
      </c>
      <c r="N33" s="44">
        <v>2</v>
      </c>
      <c r="O33" s="1"/>
      <c r="P33" s="51">
        <f>IFERROR(Table17[[#This Row],[Abs]]/Table17[[#This Row],[Planned]],"")</f>
        <v>0.4</v>
      </c>
      <c r="Q33" s="39"/>
      <c r="S33">
        <v>3</v>
      </c>
      <c r="U33" s="89">
        <f t="shared" si="4"/>
        <v>19</v>
      </c>
      <c r="V33" s="90">
        <f>IF(SUMIFS('Daily Forecast'!D:D,'Daily Forecast'!B:B,'Daily Flash NL (2)'!$D$12,'Daily Forecast'!F:F,U33,'Daily Forecast'!A:A,"Netherlands")=0,"",SUMIFS('Daily Forecast'!D:D,'Daily Forecast'!B:B,'Daily Flash NL (2)'!$D$12,'Daily Forecast'!F:F,U33,'Daily Forecast'!A:A,"Netherlands"))</f>
        <v>16</v>
      </c>
      <c r="W33" s="102">
        <f>IFERROR(Z33/$J33,Z33)</f>
        <v>19.089253187613842</v>
      </c>
      <c r="X33" s="102">
        <f t="shared" si="8"/>
        <v>16</v>
      </c>
      <c r="Y33" s="102">
        <f t="shared" si="8"/>
        <v>9.6</v>
      </c>
      <c r="Z33" s="97">
        <f t="shared" si="1"/>
        <v>19.089253187613842</v>
      </c>
      <c r="AA33" s="98">
        <f t="shared" si="2"/>
        <v>16</v>
      </c>
      <c r="AB33" s="99">
        <f t="shared" si="3"/>
        <v>9.6</v>
      </c>
      <c r="AC33" s="106"/>
      <c r="AD33" s="106"/>
      <c r="AE33" s="106"/>
    </row>
    <row r="34" spans="4:31">
      <c r="D34" s="49">
        <v>0.83333333333333304</v>
      </c>
      <c r="E34" s="1" t="str">
        <f>IF(SUMIFS('Daily Forecast'!D:D,'Daily Forecast'!B:B,'Daily Flash NL (2)'!$D$12,'Daily Forecast'!F:F,A34,'Daily Forecast'!A:A,"Netherlands")=0,"",SUMIFS('Daily Forecast'!D:D,'Daily Forecast'!B:B,'Daily Flash NL (2)'!$D$12,'Daily Forecast'!F:F,A34,'Daily Forecast'!A:A,"Netherlands"))</f>
        <v/>
      </c>
      <c r="F34" s="1" t="str">
        <f>IF(SUMIFS('Daily Storm Data 2'!I:I,'Daily Storm Data 2'!$A:$A,'Daily Flash NL (2)'!$D$12,'Daily Storm Data 2'!$G:$G,'Daily Flash NL (2)'!$A34,'Daily Storm Data 2'!$E:$E,"Netherlands")=0,"",SUMIFS('Daily Storm Data 2'!I:I,'Daily Storm Data 2'!$A:$A,'Daily Flash NL (2)'!$D$12,'Daily Storm Data 2'!$G:$G,'Daily Flash NL (2)'!$A34,'Daily Storm Data 2'!$E:$E,"Netherlands"))</f>
        <v/>
      </c>
      <c r="G34" s="1">
        <f>SUMIFS('Daily Storm Data 2'!J:J,'Daily Storm Data 2'!$A:$A,'Daily Flash NL (2)'!$D$12,'Daily Storm Data 2'!$G:$G,'Daily Flash NL (2)'!$A34,'Daily Storm Data 2'!$E:$E,"Netherlands")</f>
        <v>0</v>
      </c>
      <c r="H34" s="1">
        <f>SUMIFS('Daily Storm Data 2'!K:K,'Daily Storm Data 2'!$A:$A,'Daily Flash NL (2)'!$D$12,'Daily Storm Data 2'!$G:$G,'Daily Flash NL (2)'!$A34,'Daily Storm Data 2'!$E:$E,"Netherlands")</f>
        <v>0</v>
      </c>
      <c r="I34" s="51" t="str">
        <f>IFERROR(Table17[[#This Row],[Volume Actual]]/Table17[[#This Row],[Volume Forcasted]],"")</f>
        <v/>
      </c>
      <c r="J34" s="39" t="str">
        <f t="shared" si="7"/>
        <v/>
      </c>
      <c r="K34" s="39" t="str">
        <f>+IFERROR(Table17[[#This Row],[Volume Handled]]/Table17[[#This Row],[Volume Actual]],"")</f>
        <v/>
      </c>
      <c r="L34" s="45">
        <f>SUMIFS('Daily Storm Data 2'!O:O,'Daily Storm Data 2'!$A:$A,'Daily Flash NL (2)'!$D$12,'Daily Storm Data 2'!$G:$G,'Daily Flash NL (2)'!$A34,'Daily Storm Data 2'!$E:$E,"Netherlands")</f>
        <v>0</v>
      </c>
      <c r="M34" s="44">
        <v>5</v>
      </c>
      <c r="N34" s="44">
        <v>2</v>
      </c>
      <c r="O34" s="1"/>
      <c r="P34" s="51">
        <f>IFERROR(Table17[[#This Row],[Abs]]/Table17[[#This Row],[Planned]],"")</f>
        <v>0.4</v>
      </c>
      <c r="Q34" s="39"/>
      <c r="S34">
        <v>3</v>
      </c>
      <c r="U34" s="89">
        <f t="shared" si="4"/>
        <v>20</v>
      </c>
      <c r="V34" s="90">
        <f>IF(SUMIFS('Daily Forecast'!D:D,'Daily Forecast'!B:B,'Daily Flash NL (2)'!$D$12,'Daily Forecast'!F:F,U34,'Daily Forecast'!A:A,"Netherlands")=0,"",SUMIFS('Daily Forecast'!D:D,'Daily Forecast'!B:B,'Daily Flash NL (2)'!$D$12,'Daily Forecast'!F:F,U34,'Daily Forecast'!A:A,"Netherlands"))</f>
        <v>12</v>
      </c>
      <c r="W34" s="102">
        <f>IFERROR(Z34/$J34,Z34)</f>
        <v>14.316939890710382</v>
      </c>
      <c r="X34" s="102">
        <f t="shared" si="8"/>
        <v>12</v>
      </c>
      <c r="Y34" s="102">
        <f t="shared" si="8"/>
        <v>7.1999999999999993</v>
      </c>
      <c r="Z34" s="97">
        <f t="shared" si="1"/>
        <v>14.316939890710382</v>
      </c>
      <c r="AA34" s="98">
        <f t="shared" si="2"/>
        <v>12</v>
      </c>
      <c r="AB34" s="99">
        <f t="shared" si="3"/>
        <v>7.1999999999999993</v>
      </c>
      <c r="AC34" s="106"/>
      <c r="AD34" s="106"/>
      <c r="AE34" s="106"/>
    </row>
    <row r="35" spans="4:31" ht="13.5" customHeight="1">
      <c r="D35" s="49">
        <v>0.875</v>
      </c>
      <c r="E35" s="1" t="str">
        <f>IF(SUMIFS('Daily Forecast'!D:D,'Daily Forecast'!B:B,'Daily Flash NL (2)'!$D$12,'Daily Forecast'!F:F,A35,'Daily Forecast'!A:A,"Netherlands")=0,"",SUMIFS('Daily Forecast'!D:D,'Daily Forecast'!B:B,'Daily Flash NL (2)'!$D$12,'Daily Forecast'!F:F,A35,'Daily Forecast'!A:A,"Netherlands"))</f>
        <v/>
      </c>
      <c r="F35" s="1" t="str">
        <f>IF(SUMIFS('Daily Storm Data 2'!I:I,'Daily Storm Data 2'!$A:$A,'Daily Flash NL (2)'!$D$12,'Daily Storm Data 2'!$G:$G,'Daily Flash NL (2)'!$A35,'Daily Storm Data 2'!$E:$E,"Netherlands")=0,"",SUMIFS('Daily Storm Data 2'!I:I,'Daily Storm Data 2'!$A:$A,'Daily Flash NL (2)'!$D$12,'Daily Storm Data 2'!$G:$G,'Daily Flash NL (2)'!$A35,'Daily Storm Data 2'!$E:$E,"Netherlands"))</f>
        <v/>
      </c>
      <c r="G35" s="1">
        <f>SUMIFS('Daily Storm Data 2'!J:J,'Daily Storm Data 2'!$A:$A,'Daily Flash NL (2)'!$D$12,'Daily Storm Data 2'!$G:$G,'Daily Flash NL (2)'!$A35,'Daily Storm Data 2'!$E:$E,"Netherlands")</f>
        <v>0</v>
      </c>
      <c r="H35" s="1">
        <f>SUMIFS('Daily Storm Data 2'!K:K,'Daily Storm Data 2'!$A:$A,'Daily Flash NL (2)'!$D$12,'Daily Storm Data 2'!$G:$G,'Daily Flash NL (2)'!$A35,'Daily Storm Data 2'!$E:$E,"Netherlands")</f>
        <v>0</v>
      </c>
      <c r="I35" s="51" t="str">
        <f>IFERROR(Table17[[#This Row],[Volume Actual]]/Table17[[#This Row],[Volume Forcasted]],"")</f>
        <v/>
      </c>
      <c r="J35" s="39" t="str">
        <f t="shared" si="7"/>
        <v/>
      </c>
      <c r="K35" s="39" t="str">
        <f>+IFERROR(Table17[[#This Row],[Volume Handled]]/Table17[[#This Row],[Volume Actual]],"")</f>
        <v/>
      </c>
      <c r="L35" s="45">
        <f>SUMIFS('Daily Storm Data 2'!O:O,'Daily Storm Data 2'!$A:$A,'Daily Flash NL (2)'!$D$12,'Daily Storm Data 2'!$G:$G,'Daily Flash NL (2)'!$A35,'Daily Storm Data 2'!$E:$E,"Netherlands")</f>
        <v>0</v>
      </c>
      <c r="M35" s="44">
        <v>4</v>
      </c>
      <c r="N35" s="44">
        <v>1</v>
      </c>
      <c r="O35" s="1"/>
      <c r="P35" s="51">
        <f>IFERROR(Table17[[#This Row],[Abs]]/Table17[[#This Row],[Planned]],"")</f>
        <v>0.25</v>
      </c>
      <c r="Q35" s="39"/>
      <c r="S35">
        <v>3</v>
      </c>
      <c r="U35" s="89">
        <f t="shared" si="4"/>
        <v>21</v>
      </c>
      <c r="V35" s="90">
        <f>IF(SUMIFS('Daily Forecast'!D:D,'Daily Forecast'!B:B,'Daily Flash NL (2)'!$D$12,'Daily Forecast'!F:F,U35,'Daily Forecast'!A:A,"Netherlands")=0,"",SUMIFS('Daily Forecast'!D:D,'Daily Forecast'!B:B,'Daily Flash NL (2)'!$D$12,'Daily Forecast'!F:F,U35,'Daily Forecast'!A:A,"Netherlands"))</f>
        <v>9</v>
      </c>
      <c r="W35" s="102">
        <f t="shared" si="8"/>
        <v>10.737704918032787</v>
      </c>
      <c r="X35" s="102">
        <f t="shared" si="8"/>
        <v>9</v>
      </c>
      <c r="Y35" s="102">
        <f t="shared" si="8"/>
        <v>5.3999999999999995</v>
      </c>
      <c r="Z35" s="97">
        <f t="shared" si="1"/>
        <v>10.737704918032787</v>
      </c>
      <c r="AA35" s="98">
        <f t="shared" si="2"/>
        <v>9</v>
      </c>
      <c r="AB35" s="99">
        <f t="shared" si="3"/>
        <v>5.3999999999999995</v>
      </c>
      <c r="AC35" s="106"/>
      <c r="AD35" s="106"/>
      <c r="AE35" s="106"/>
    </row>
    <row r="36" spans="4:31" ht="13.5" customHeight="1">
      <c r="D36" s="49">
        <v>0.91666666666666696</v>
      </c>
      <c r="E36" s="1" t="str">
        <f>IF(SUMIFS('Daily Forecast'!D:D,'Daily Forecast'!B:B,'Daily Flash NL (2)'!$D$12,'Daily Forecast'!F:F,A36,'Daily Forecast'!A:A,"Netherlands")=0,"",SUMIFS('Daily Forecast'!D:D,'Daily Forecast'!B:B,'Daily Flash NL (2)'!$D$12,'Daily Forecast'!F:F,A36,'Daily Forecast'!A:A,"Netherlands"))</f>
        <v/>
      </c>
      <c r="F36" s="1" t="str">
        <f>IF(SUMIFS('Daily Storm Data 2'!I:I,'Daily Storm Data 2'!$A:$A,'Daily Flash NL (2)'!$D$12,'Daily Storm Data 2'!$G:$G,'Daily Flash NL (2)'!$A36,'Daily Storm Data 2'!$E:$E,"Netherlands")=0,"",SUMIFS('Daily Storm Data 2'!I:I,'Daily Storm Data 2'!$A:$A,'Daily Flash NL (2)'!$D$12,'Daily Storm Data 2'!$G:$G,'Daily Flash NL (2)'!$A36,'Daily Storm Data 2'!$E:$E,"Netherlands"))</f>
        <v/>
      </c>
      <c r="G36" s="1">
        <f>SUMIFS('Daily Storm Data 2'!J:J,'Daily Storm Data 2'!$A:$A,'Daily Flash NL (2)'!$D$12,'Daily Storm Data 2'!$G:$G,'Daily Flash NL (2)'!$A36,'Daily Storm Data 2'!$E:$E,"Netherlands")</f>
        <v>0</v>
      </c>
      <c r="H36" s="1">
        <f>SUMIFS('Daily Storm Data 2'!K:K,'Daily Storm Data 2'!$A:$A,'Daily Flash NL (2)'!$D$12,'Daily Storm Data 2'!$G:$G,'Daily Flash NL (2)'!$A36,'Daily Storm Data 2'!$E:$E,"Netherlands")</f>
        <v>0</v>
      </c>
      <c r="I36" s="51" t="str">
        <f>IFERROR(Table17[[#This Row],[Volume Actual]]/Table17[[#This Row],[Volume Forcasted]],"")</f>
        <v/>
      </c>
      <c r="J36" s="39" t="str">
        <f t="shared" si="7"/>
        <v/>
      </c>
      <c r="K36" s="39" t="str">
        <f>+IFERROR(Table17[[#This Row],[Volume Handled]]/Table17[[#This Row],[Volume Actual]],"")</f>
        <v/>
      </c>
      <c r="L36" s="45">
        <f>SUMIFS('Daily Storm Data 2'!O:O,'Daily Storm Data 2'!$A:$A,'Daily Flash NL (2)'!$D$12,'Daily Storm Data 2'!$G:$G,'Daily Flash NL (2)'!$A36,'Daily Storm Data 2'!$E:$E,"Netherlands")</f>
        <v>0</v>
      </c>
      <c r="M36" s="44">
        <v>3</v>
      </c>
      <c r="N36" s="44">
        <v>1</v>
      </c>
      <c r="O36" s="1"/>
      <c r="P36" s="51">
        <f>IFERROR(Table17[[#This Row],[Abs]]/Table17[[#This Row],[Planned]],"")</f>
        <v>0.33333333333333331</v>
      </c>
      <c r="Q36" s="39"/>
      <c r="S36">
        <v>3</v>
      </c>
      <c r="U36" s="89">
        <f t="shared" si="4"/>
        <v>22</v>
      </c>
      <c r="V36" s="91">
        <f>IF(SUMIFS('Daily Forecast'!D:D,'Daily Forecast'!B:B,'Daily Flash NL (2)'!$D$12,'Daily Forecast'!F:F,U36,'Daily Forecast'!A:A,"Netherlands")=0,"",SUMIFS('Daily Forecast'!D:D,'Daily Forecast'!B:B,'Daily Flash NL (2)'!$D$12,'Daily Forecast'!F:F,U36,'Daily Forecast'!A:A,"Netherlands"))</f>
        <v>6</v>
      </c>
      <c r="W36" s="102">
        <f t="shared" si="8"/>
        <v>7.1584699453551908</v>
      </c>
      <c r="X36" s="102">
        <f t="shared" si="8"/>
        <v>6</v>
      </c>
      <c r="Y36" s="102">
        <f t="shared" si="8"/>
        <v>3.5999999999999996</v>
      </c>
      <c r="Z36" s="97">
        <f t="shared" si="1"/>
        <v>7.1584699453551908</v>
      </c>
      <c r="AA36" s="98">
        <f t="shared" si="2"/>
        <v>6</v>
      </c>
      <c r="AB36" s="99">
        <f t="shared" si="3"/>
        <v>3.5999999999999996</v>
      </c>
      <c r="AC36" s="106"/>
      <c r="AD36" s="106"/>
      <c r="AE36" s="106"/>
    </row>
    <row r="37" spans="4:31" hidden="1">
      <c r="D37" s="19"/>
      <c r="E37" s="1"/>
      <c r="F37" s="1" t="str">
        <f>IF(SUMIFS('Daily Storm Data 2'!I:I,'Daily Storm Data 2'!$A:$A,'Daily Flash NL (2)'!$D$12,'Daily Storm Data 2'!$G:$G,'Daily Flash NL (2)'!$A37,'Daily Storm Data 2'!$E:$E,"Netherlands")=0,"",SUMIFS('Daily Storm Data 2'!I:I,'Daily Storm Data 2'!$A:$A,'Daily Flash NL (2)'!$D$12,'Daily Storm Data 2'!$G:$G,'Daily Flash NL (2)'!$A37,'Daily Storm Data 2'!$E:$E,"Netherlands"))</f>
        <v/>
      </c>
      <c r="G37" s="1"/>
      <c r="H37" s="1"/>
      <c r="I37" s="51"/>
      <c r="J37" s="39" t="str">
        <f t="shared" ref="J37:J50" si="9">IFERROR(H37/G37,"")</f>
        <v/>
      </c>
      <c r="K37" s="39"/>
      <c r="L37" s="45"/>
      <c r="M37" s="44"/>
      <c r="N37" s="44"/>
      <c r="O37" s="1"/>
      <c r="P37" s="51"/>
      <c r="Q37" s="39"/>
      <c r="S37" t="e">
        <f t="shared" ref="S37:S50" si="10">K37*F37-F37</f>
        <v>#VALUE!</v>
      </c>
      <c r="U37" s="89">
        <f t="shared" si="4"/>
        <v>23</v>
      </c>
      <c r="W37" s="102" t="e">
        <f t="shared" ref="W37:Y50" si="11">Z37/$J37</f>
        <v>#VALUE!</v>
      </c>
      <c r="X37" s="102" t="e">
        <f t="shared" si="11"/>
        <v>#VALUE!</v>
      </c>
      <c r="Y37" s="102" t="e">
        <f t="shared" si="11"/>
        <v>#VALUE!</v>
      </c>
      <c r="AB37" s="100">
        <f t="shared" si="3"/>
        <v>0</v>
      </c>
    </row>
    <row r="38" spans="4:31" hidden="1">
      <c r="D38" s="19"/>
      <c r="E38" s="1"/>
      <c r="F38" s="1" t="str">
        <f>IF(SUMIFS('Daily Storm Data 2'!I:I,'Daily Storm Data 2'!$A:$A,'Daily Flash NL (2)'!$D$12,'Daily Storm Data 2'!$G:$G,'Daily Flash NL (2)'!$A38,'Daily Storm Data 2'!$E:$E,"Netherlands")=0,"",SUMIFS('Daily Storm Data 2'!I:I,'Daily Storm Data 2'!$A:$A,'Daily Flash NL (2)'!$D$12,'Daily Storm Data 2'!$G:$G,'Daily Flash NL (2)'!$A38,'Daily Storm Data 2'!$E:$E,"Netherlands"))</f>
        <v/>
      </c>
      <c r="G38" s="1"/>
      <c r="H38" s="1"/>
      <c r="I38" s="51"/>
      <c r="J38" s="39" t="str">
        <f t="shared" si="9"/>
        <v/>
      </c>
      <c r="K38" s="39"/>
      <c r="L38" s="45"/>
      <c r="M38" s="44"/>
      <c r="N38" s="44"/>
      <c r="O38" s="1"/>
      <c r="P38" s="51"/>
      <c r="Q38" s="39"/>
      <c r="S38" t="e">
        <f t="shared" si="10"/>
        <v>#VALUE!</v>
      </c>
      <c r="U38" s="89">
        <f t="shared" si="4"/>
        <v>24</v>
      </c>
      <c r="W38" s="102" t="e">
        <f t="shared" si="11"/>
        <v>#VALUE!</v>
      </c>
      <c r="X38" s="102" t="e">
        <f t="shared" si="11"/>
        <v>#VALUE!</v>
      </c>
      <c r="Y38" s="102" t="e">
        <f t="shared" si="11"/>
        <v>#VALUE!</v>
      </c>
      <c r="AB38" s="100">
        <f t="shared" si="3"/>
        <v>0</v>
      </c>
    </row>
    <row r="39" spans="4:31" hidden="1">
      <c r="D39" s="19"/>
      <c r="E39" s="1"/>
      <c r="F39" s="1" t="str">
        <f>IF(SUMIFS('Daily Storm Data 2'!I:I,'Daily Storm Data 2'!$A:$A,'Daily Flash NL (2)'!$D$12,'Daily Storm Data 2'!$G:$G,'Daily Flash NL (2)'!$A39,'Daily Storm Data 2'!$E:$E,"Netherlands")=0,"",SUMIFS('Daily Storm Data 2'!I:I,'Daily Storm Data 2'!$A:$A,'Daily Flash NL (2)'!$D$12,'Daily Storm Data 2'!$G:$G,'Daily Flash NL (2)'!$A39,'Daily Storm Data 2'!$E:$E,"Netherlands"))</f>
        <v/>
      </c>
      <c r="G39" s="1"/>
      <c r="H39" s="1"/>
      <c r="I39" s="51"/>
      <c r="J39" s="39" t="str">
        <f t="shared" si="9"/>
        <v/>
      </c>
      <c r="K39" s="39"/>
      <c r="L39" s="45"/>
      <c r="M39" s="44"/>
      <c r="N39" s="44"/>
      <c r="O39" s="1"/>
      <c r="P39" s="51"/>
      <c r="Q39" s="39"/>
      <c r="S39" t="e">
        <f t="shared" si="10"/>
        <v>#VALUE!</v>
      </c>
      <c r="U39" s="89">
        <f t="shared" si="4"/>
        <v>25</v>
      </c>
      <c r="W39" s="102" t="e">
        <f t="shared" si="11"/>
        <v>#VALUE!</v>
      </c>
      <c r="X39" s="102" t="e">
        <f t="shared" si="11"/>
        <v>#VALUE!</v>
      </c>
      <c r="Y39" s="102" t="e">
        <f t="shared" si="11"/>
        <v>#VALUE!</v>
      </c>
      <c r="AB39" s="100">
        <f t="shared" si="3"/>
        <v>0</v>
      </c>
    </row>
    <row r="40" spans="4:31" hidden="1">
      <c r="D40" s="19"/>
      <c r="E40" s="1"/>
      <c r="F40" s="1" t="str">
        <f>IF(SUMIFS('Daily Storm Data 2'!I:I,'Daily Storm Data 2'!$A:$A,'Daily Flash NL (2)'!$D$12,'Daily Storm Data 2'!$G:$G,'Daily Flash NL (2)'!$A40,'Daily Storm Data 2'!$E:$E,"Netherlands")=0,"",SUMIFS('Daily Storm Data 2'!I:I,'Daily Storm Data 2'!$A:$A,'Daily Flash NL (2)'!$D$12,'Daily Storm Data 2'!$G:$G,'Daily Flash NL (2)'!$A40,'Daily Storm Data 2'!$E:$E,"Netherlands"))</f>
        <v/>
      </c>
      <c r="G40" s="1"/>
      <c r="H40" s="1"/>
      <c r="I40" s="51"/>
      <c r="J40" s="39" t="str">
        <f t="shared" si="9"/>
        <v/>
      </c>
      <c r="K40" s="39"/>
      <c r="L40" s="45"/>
      <c r="M40" s="44"/>
      <c r="N40" s="44"/>
      <c r="O40" s="1"/>
      <c r="P40" s="51"/>
      <c r="Q40" s="39"/>
      <c r="S40" t="e">
        <f t="shared" si="10"/>
        <v>#VALUE!</v>
      </c>
      <c r="U40" s="89">
        <f t="shared" si="4"/>
        <v>26</v>
      </c>
      <c r="W40" s="102" t="e">
        <f t="shared" si="11"/>
        <v>#VALUE!</v>
      </c>
      <c r="X40" s="102" t="e">
        <f t="shared" si="11"/>
        <v>#VALUE!</v>
      </c>
      <c r="Y40" s="102" t="e">
        <f t="shared" si="11"/>
        <v>#VALUE!</v>
      </c>
      <c r="AB40" s="100">
        <f t="shared" si="3"/>
        <v>0</v>
      </c>
    </row>
    <row r="41" spans="4:31" hidden="1">
      <c r="D41" s="19"/>
      <c r="E41" s="1"/>
      <c r="F41" s="1" t="str">
        <f>IF(SUMIFS('Daily Storm Data 2'!I:I,'Daily Storm Data 2'!$A:$A,'Daily Flash NL (2)'!$D$12,'Daily Storm Data 2'!$G:$G,'Daily Flash NL (2)'!$A41,'Daily Storm Data 2'!$E:$E,"Netherlands")=0,"",SUMIFS('Daily Storm Data 2'!I:I,'Daily Storm Data 2'!$A:$A,'Daily Flash NL (2)'!$D$12,'Daily Storm Data 2'!$G:$G,'Daily Flash NL (2)'!$A41,'Daily Storm Data 2'!$E:$E,"Netherlands"))</f>
        <v/>
      </c>
      <c r="G41" s="1"/>
      <c r="H41" s="1"/>
      <c r="I41" s="51"/>
      <c r="J41" s="39" t="str">
        <f t="shared" si="9"/>
        <v/>
      </c>
      <c r="K41" s="39"/>
      <c r="L41" s="45"/>
      <c r="M41" s="44"/>
      <c r="N41" s="44"/>
      <c r="O41" s="1"/>
      <c r="P41" s="51"/>
      <c r="Q41" s="39"/>
      <c r="S41" t="e">
        <f t="shared" si="10"/>
        <v>#VALUE!</v>
      </c>
      <c r="U41" s="89">
        <f t="shared" si="4"/>
        <v>27</v>
      </c>
      <c r="W41" s="102" t="e">
        <f t="shared" si="11"/>
        <v>#VALUE!</v>
      </c>
      <c r="X41" s="102" t="e">
        <f t="shared" si="11"/>
        <v>#VALUE!</v>
      </c>
      <c r="Y41" s="102" t="e">
        <f t="shared" si="11"/>
        <v>#VALUE!</v>
      </c>
      <c r="AB41" s="100">
        <f t="shared" si="3"/>
        <v>0</v>
      </c>
    </row>
    <row r="42" spans="4:31" hidden="1">
      <c r="D42" s="19"/>
      <c r="E42" s="1"/>
      <c r="F42" s="1" t="str">
        <f>IF(SUMIFS('Daily Storm Data 2'!I:I,'Daily Storm Data 2'!$A:$A,'Daily Flash NL (2)'!$D$12,'Daily Storm Data 2'!$G:$G,'Daily Flash NL (2)'!$A42,'Daily Storm Data 2'!$E:$E,"Netherlands")=0,"",SUMIFS('Daily Storm Data 2'!I:I,'Daily Storm Data 2'!$A:$A,'Daily Flash NL (2)'!$D$12,'Daily Storm Data 2'!$G:$G,'Daily Flash NL (2)'!$A42,'Daily Storm Data 2'!$E:$E,"Netherlands"))</f>
        <v/>
      </c>
      <c r="G42" s="1"/>
      <c r="H42" s="1"/>
      <c r="I42" s="51"/>
      <c r="J42" s="39" t="str">
        <f t="shared" si="9"/>
        <v/>
      </c>
      <c r="K42" s="39"/>
      <c r="L42" s="45"/>
      <c r="M42" s="44"/>
      <c r="N42" s="44"/>
      <c r="O42" s="1"/>
      <c r="P42" s="51"/>
      <c r="Q42" s="39"/>
      <c r="S42" t="e">
        <f t="shared" si="10"/>
        <v>#VALUE!</v>
      </c>
      <c r="U42" s="89">
        <f t="shared" si="4"/>
        <v>28</v>
      </c>
      <c r="W42" s="102" t="e">
        <f t="shared" si="11"/>
        <v>#VALUE!</v>
      </c>
      <c r="X42" s="102" t="e">
        <f t="shared" si="11"/>
        <v>#VALUE!</v>
      </c>
      <c r="Y42" s="102" t="e">
        <f t="shared" si="11"/>
        <v>#VALUE!</v>
      </c>
      <c r="AB42" s="100">
        <f t="shared" si="3"/>
        <v>0</v>
      </c>
    </row>
    <row r="43" spans="4:31" hidden="1">
      <c r="D43" s="19"/>
      <c r="E43" s="1"/>
      <c r="F43" s="1" t="str">
        <f>IF(SUMIFS('Daily Storm Data 2'!I:I,'Daily Storm Data 2'!$A:$A,'Daily Flash NL (2)'!$D$12,'Daily Storm Data 2'!$G:$G,'Daily Flash NL (2)'!$A43,'Daily Storm Data 2'!$E:$E,"Netherlands")=0,"",SUMIFS('Daily Storm Data 2'!I:I,'Daily Storm Data 2'!$A:$A,'Daily Flash NL (2)'!$D$12,'Daily Storm Data 2'!$G:$G,'Daily Flash NL (2)'!$A43,'Daily Storm Data 2'!$E:$E,"Netherlands"))</f>
        <v/>
      </c>
      <c r="G43" s="1"/>
      <c r="H43" s="1"/>
      <c r="I43" s="51"/>
      <c r="J43" s="39" t="str">
        <f t="shared" si="9"/>
        <v/>
      </c>
      <c r="K43" s="39"/>
      <c r="L43" s="45"/>
      <c r="M43" s="48"/>
      <c r="N43" s="44"/>
      <c r="O43" s="1"/>
      <c r="P43" s="51"/>
      <c r="Q43" s="39"/>
      <c r="S43" t="e">
        <f t="shared" si="10"/>
        <v>#VALUE!</v>
      </c>
      <c r="U43" s="89">
        <f t="shared" si="4"/>
        <v>29</v>
      </c>
      <c r="W43" s="102" t="e">
        <f t="shared" si="11"/>
        <v>#VALUE!</v>
      </c>
      <c r="X43" s="102" t="e">
        <f t="shared" si="11"/>
        <v>#VALUE!</v>
      </c>
      <c r="Y43" s="102" t="e">
        <f t="shared" si="11"/>
        <v>#VALUE!</v>
      </c>
      <c r="AB43" s="100">
        <f t="shared" si="3"/>
        <v>0</v>
      </c>
    </row>
    <row r="44" spans="4:31" hidden="1">
      <c r="D44" s="19"/>
      <c r="E44" s="1"/>
      <c r="F44" s="1" t="str">
        <f>IF(SUMIFS('Daily Storm Data 2'!I:I,'Daily Storm Data 2'!$A:$A,'Daily Flash NL (2)'!$D$12,'Daily Storm Data 2'!$G:$G,'Daily Flash NL (2)'!$A44,'Daily Storm Data 2'!$E:$E,"Netherlands")=0,"",SUMIFS('Daily Storm Data 2'!I:I,'Daily Storm Data 2'!$A:$A,'Daily Flash NL (2)'!$D$12,'Daily Storm Data 2'!$G:$G,'Daily Flash NL (2)'!$A44,'Daily Storm Data 2'!$E:$E,"Netherlands"))</f>
        <v/>
      </c>
      <c r="G44" s="1"/>
      <c r="H44" s="1"/>
      <c r="I44" s="51"/>
      <c r="J44" s="39" t="str">
        <f t="shared" si="9"/>
        <v/>
      </c>
      <c r="K44" s="39"/>
      <c r="L44" s="45"/>
      <c r="M44" s="48"/>
      <c r="N44" s="44"/>
      <c r="O44" s="1"/>
      <c r="P44" s="51"/>
      <c r="Q44" s="39"/>
      <c r="S44" t="e">
        <f t="shared" si="10"/>
        <v>#VALUE!</v>
      </c>
      <c r="U44" s="89">
        <f t="shared" si="4"/>
        <v>30</v>
      </c>
      <c r="W44" s="102" t="e">
        <f t="shared" si="11"/>
        <v>#VALUE!</v>
      </c>
      <c r="X44" s="102" t="e">
        <f t="shared" si="11"/>
        <v>#VALUE!</v>
      </c>
      <c r="Y44" s="102" t="e">
        <f t="shared" si="11"/>
        <v>#VALUE!</v>
      </c>
      <c r="AB44" s="100">
        <f t="shared" si="3"/>
        <v>0</v>
      </c>
    </row>
    <row r="45" spans="4:31" hidden="1">
      <c r="D45" s="19"/>
      <c r="E45" s="1"/>
      <c r="F45" s="1" t="str">
        <f>IF(SUMIFS('Daily Storm Data 2'!I:I,'Daily Storm Data 2'!$A:$A,'Daily Flash NL (2)'!$D$12,'Daily Storm Data 2'!$G:$G,'Daily Flash NL (2)'!$A45,'Daily Storm Data 2'!$E:$E,"Netherlands")=0,"",SUMIFS('Daily Storm Data 2'!I:I,'Daily Storm Data 2'!$A:$A,'Daily Flash NL (2)'!$D$12,'Daily Storm Data 2'!$G:$G,'Daily Flash NL (2)'!$A45,'Daily Storm Data 2'!$E:$E,"Netherlands"))</f>
        <v/>
      </c>
      <c r="G45" s="1"/>
      <c r="H45" s="1"/>
      <c r="I45" s="51"/>
      <c r="J45" s="39" t="str">
        <f t="shared" si="9"/>
        <v/>
      </c>
      <c r="K45" s="39"/>
      <c r="L45" s="45"/>
      <c r="M45" s="48"/>
      <c r="N45" s="44"/>
      <c r="O45" s="1"/>
      <c r="P45" s="51"/>
      <c r="Q45" s="39"/>
      <c r="S45" t="e">
        <f t="shared" si="10"/>
        <v>#VALUE!</v>
      </c>
      <c r="U45" s="89">
        <f t="shared" si="4"/>
        <v>31</v>
      </c>
      <c r="W45" s="102" t="e">
        <f t="shared" si="11"/>
        <v>#VALUE!</v>
      </c>
      <c r="X45" s="102" t="e">
        <f t="shared" si="11"/>
        <v>#VALUE!</v>
      </c>
      <c r="Y45" s="102" t="e">
        <f t="shared" si="11"/>
        <v>#VALUE!</v>
      </c>
      <c r="AB45" s="100">
        <f t="shared" si="3"/>
        <v>0</v>
      </c>
    </row>
    <row r="46" spans="4:31" hidden="1">
      <c r="D46" s="19"/>
      <c r="E46" s="1"/>
      <c r="F46" s="1" t="str">
        <f>IF(SUMIFS('Daily Storm Data 2'!I:I,'Daily Storm Data 2'!$A:$A,'Daily Flash NL (2)'!$D$12,'Daily Storm Data 2'!$G:$G,'Daily Flash NL (2)'!$A46,'Daily Storm Data 2'!$E:$E,"Netherlands")=0,"",SUMIFS('Daily Storm Data 2'!I:I,'Daily Storm Data 2'!$A:$A,'Daily Flash NL (2)'!$D$12,'Daily Storm Data 2'!$G:$G,'Daily Flash NL (2)'!$A46,'Daily Storm Data 2'!$E:$E,"Netherlands"))</f>
        <v/>
      </c>
      <c r="G46" s="1"/>
      <c r="H46" s="1"/>
      <c r="I46" s="51"/>
      <c r="J46" s="39" t="str">
        <f t="shared" si="9"/>
        <v/>
      </c>
      <c r="K46" s="39"/>
      <c r="L46" s="45"/>
      <c r="M46" s="45"/>
      <c r="N46" s="44"/>
      <c r="O46" s="1"/>
      <c r="P46" s="51"/>
      <c r="Q46" s="39"/>
      <c r="S46" t="e">
        <f t="shared" si="10"/>
        <v>#VALUE!</v>
      </c>
      <c r="U46" s="89">
        <f t="shared" si="4"/>
        <v>32</v>
      </c>
      <c r="W46" s="102" t="e">
        <f t="shared" si="11"/>
        <v>#VALUE!</v>
      </c>
      <c r="X46" s="102" t="e">
        <f t="shared" si="11"/>
        <v>#VALUE!</v>
      </c>
      <c r="Y46" s="102" t="e">
        <f t="shared" si="11"/>
        <v>#VALUE!</v>
      </c>
      <c r="AB46" s="100">
        <f t="shared" si="3"/>
        <v>0</v>
      </c>
    </row>
    <row r="47" spans="4:31" hidden="1">
      <c r="D47" s="19"/>
      <c r="E47" s="1"/>
      <c r="F47" s="1" t="str">
        <f>IF(SUMIFS('Daily Storm Data 2'!I:I,'Daily Storm Data 2'!$A:$A,'Daily Flash NL (2)'!$D$12,'Daily Storm Data 2'!$G:$G,'Daily Flash NL (2)'!$A47,'Daily Storm Data 2'!$E:$E,"Netherlands")=0,"",SUMIFS('Daily Storm Data 2'!I:I,'Daily Storm Data 2'!$A:$A,'Daily Flash NL (2)'!$D$12,'Daily Storm Data 2'!$G:$G,'Daily Flash NL (2)'!$A47,'Daily Storm Data 2'!$E:$E,"Netherlands"))</f>
        <v/>
      </c>
      <c r="G47" s="1"/>
      <c r="H47" s="1"/>
      <c r="I47" s="51"/>
      <c r="J47" s="39" t="str">
        <f t="shared" si="9"/>
        <v/>
      </c>
      <c r="K47" s="39"/>
      <c r="L47" s="45"/>
      <c r="M47" s="45"/>
      <c r="N47" s="44"/>
      <c r="O47" s="1"/>
      <c r="P47" s="51"/>
      <c r="Q47" s="39"/>
      <c r="S47" t="e">
        <f t="shared" si="10"/>
        <v>#VALUE!</v>
      </c>
      <c r="U47" s="89">
        <f t="shared" si="4"/>
        <v>33</v>
      </c>
      <c r="W47" s="102" t="e">
        <f t="shared" si="11"/>
        <v>#VALUE!</v>
      </c>
      <c r="X47" s="102" t="e">
        <f t="shared" si="11"/>
        <v>#VALUE!</v>
      </c>
      <c r="Y47" s="102" t="e">
        <f t="shared" si="11"/>
        <v>#VALUE!</v>
      </c>
      <c r="AB47" s="100">
        <f t="shared" si="3"/>
        <v>0</v>
      </c>
    </row>
    <row r="48" spans="4:31" hidden="1">
      <c r="D48" s="19"/>
      <c r="E48" s="1"/>
      <c r="F48" s="1" t="str">
        <f>IF(SUMIFS('Daily Storm Data 2'!I:I,'Daily Storm Data 2'!$A:$A,'Daily Flash NL (2)'!$D$12,'Daily Storm Data 2'!$G:$G,'Daily Flash NL (2)'!$A48,'Daily Storm Data 2'!$E:$E,"Netherlands")=0,"",SUMIFS('Daily Storm Data 2'!I:I,'Daily Storm Data 2'!$A:$A,'Daily Flash NL (2)'!$D$12,'Daily Storm Data 2'!$G:$G,'Daily Flash NL (2)'!$A48,'Daily Storm Data 2'!$E:$E,"Netherlands"))</f>
        <v/>
      </c>
      <c r="G48" s="1"/>
      <c r="H48" s="1"/>
      <c r="I48" s="51"/>
      <c r="J48" s="39" t="str">
        <f t="shared" si="9"/>
        <v/>
      </c>
      <c r="K48" s="39"/>
      <c r="L48" s="45"/>
      <c r="M48" s="45"/>
      <c r="N48" s="44"/>
      <c r="O48" s="1"/>
      <c r="P48" s="51"/>
      <c r="Q48" s="39"/>
      <c r="S48" t="e">
        <f t="shared" si="10"/>
        <v>#VALUE!</v>
      </c>
      <c r="U48" s="89">
        <f t="shared" si="4"/>
        <v>34</v>
      </c>
      <c r="W48" s="102" t="e">
        <f t="shared" si="11"/>
        <v>#VALUE!</v>
      </c>
      <c r="X48" s="102" t="e">
        <f t="shared" si="11"/>
        <v>#VALUE!</v>
      </c>
      <c r="Y48" s="102" t="e">
        <f t="shared" si="11"/>
        <v>#VALUE!</v>
      </c>
      <c r="AB48" s="100">
        <f t="shared" si="3"/>
        <v>0</v>
      </c>
    </row>
    <row r="49" spans="1:28" hidden="1">
      <c r="D49" s="19"/>
      <c r="E49" s="1"/>
      <c r="F49" s="1" t="str">
        <f>IF(SUMIFS('Daily Storm Data 2'!I:I,'Daily Storm Data 2'!$A:$A,'Daily Flash NL (2)'!$D$12,'Daily Storm Data 2'!$G:$G,'Daily Flash NL (2)'!$A49,'Daily Storm Data 2'!$E:$E,"Netherlands")=0,"",SUMIFS('Daily Storm Data 2'!I:I,'Daily Storm Data 2'!$A:$A,'Daily Flash NL (2)'!$D$12,'Daily Storm Data 2'!$G:$G,'Daily Flash NL (2)'!$A49,'Daily Storm Data 2'!$E:$E,"Netherlands"))</f>
        <v/>
      </c>
      <c r="G49" s="1"/>
      <c r="H49" s="1"/>
      <c r="I49" s="51"/>
      <c r="J49" s="39" t="str">
        <f t="shared" si="9"/>
        <v/>
      </c>
      <c r="K49" s="39"/>
      <c r="L49" s="45"/>
      <c r="M49" s="45"/>
      <c r="N49" s="44"/>
      <c r="O49" s="1"/>
      <c r="P49" s="51"/>
      <c r="Q49" s="39"/>
      <c r="S49" t="e">
        <f t="shared" si="10"/>
        <v>#VALUE!</v>
      </c>
      <c r="U49" s="89">
        <f t="shared" si="4"/>
        <v>35</v>
      </c>
      <c r="W49" s="102" t="e">
        <f t="shared" si="11"/>
        <v>#VALUE!</v>
      </c>
      <c r="X49" s="102" t="e">
        <f t="shared" si="11"/>
        <v>#VALUE!</v>
      </c>
      <c r="Y49" s="102" t="e">
        <f t="shared" si="11"/>
        <v>#VALUE!</v>
      </c>
      <c r="AB49" s="100">
        <f t="shared" si="3"/>
        <v>0</v>
      </c>
    </row>
    <row r="50" spans="1:28" hidden="1">
      <c r="D50" s="19"/>
      <c r="E50" s="1"/>
      <c r="F50" s="1" t="str">
        <f>IF(SUMIFS('Daily Storm Data 2'!I:I,'Daily Storm Data 2'!$A:$A,'Daily Flash NL (2)'!$D$12,'Daily Storm Data 2'!$G:$G,'Daily Flash NL (2)'!$A50,'Daily Storm Data 2'!$E:$E,"Netherlands")=0,"",SUMIFS('Daily Storm Data 2'!I:I,'Daily Storm Data 2'!$A:$A,'Daily Flash NL (2)'!$D$12,'Daily Storm Data 2'!$G:$G,'Daily Flash NL (2)'!$A50,'Daily Storm Data 2'!$E:$E,"Netherlands"))</f>
        <v/>
      </c>
      <c r="G50" s="1"/>
      <c r="H50" s="1"/>
      <c r="I50" s="51"/>
      <c r="J50" s="39" t="str">
        <f t="shared" si="9"/>
        <v/>
      </c>
      <c r="K50" s="39"/>
      <c r="L50" s="45"/>
      <c r="M50" s="45"/>
      <c r="N50" s="44"/>
      <c r="O50" s="1"/>
      <c r="P50" s="51"/>
      <c r="Q50" s="39"/>
      <c r="S50" t="e">
        <f t="shared" si="10"/>
        <v>#VALUE!</v>
      </c>
      <c r="U50" s="89">
        <f t="shared" si="4"/>
        <v>36</v>
      </c>
      <c r="W50" s="102" t="e">
        <f t="shared" si="11"/>
        <v>#VALUE!</v>
      </c>
      <c r="X50" s="102" t="e">
        <f t="shared" si="11"/>
        <v>#VALUE!</v>
      </c>
      <c r="Y50" s="102" t="e">
        <f t="shared" si="11"/>
        <v>#VALUE!</v>
      </c>
      <c r="AB50" s="100">
        <f t="shared" si="3"/>
        <v>0</v>
      </c>
    </row>
    <row r="51" spans="1:28" ht="32.4">
      <c r="D51" s="41" t="s">
        <v>74</v>
      </c>
      <c r="E51" s="42">
        <f>SUM(E20:E50)</f>
        <v>549</v>
      </c>
      <c r="F51" s="42">
        <f>SUM(F20:F50)</f>
        <v>655</v>
      </c>
      <c r="G51" s="42">
        <f>SUM(G20:G50)</f>
        <v>523</v>
      </c>
      <c r="H51" s="42">
        <f>SUM(H20:H50)</f>
        <v>182</v>
      </c>
      <c r="I51" s="52">
        <f>Table17[[#This Row],[Volume Actual]]/Table17[[#This Row],[Volume Forcasted]]</f>
        <v>1.1930783242258651</v>
      </c>
      <c r="J51" s="43">
        <f>D15</f>
        <v>0.27786259541984731</v>
      </c>
      <c r="K51" s="43">
        <f>+IFERROR(Table17[[#This Row],[Volume Handled]]/Table17[[#This Row],[Volume Actual]],"")</f>
        <v>0.79847328244274807</v>
      </c>
      <c r="L51" s="50">
        <f>+SUMPRODUCT(F20:F45,L20:L45)/SUM(F20:F45)</f>
        <v>247.28874514745789</v>
      </c>
      <c r="M51" s="47">
        <f>SUM(M20:M50)</f>
        <v>189</v>
      </c>
      <c r="N51" s="47">
        <f>SUM(N20:N50)</f>
        <v>119</v>
      </c>
      <c r="O51" s="47">
        <f>SUM(O20:O50)</f>
        <v>0</v>
      </c>
      <c r="P51" s="126">
        <f>IFERROR(Table17[[#This Row],[Abs]]/Table17[[#This Row],[Planned]],"")</f>
        <v>0.62962962962962965</v>
      </c>
      <c r="Q51" s="40"/>
      <c r="V51" s="85">
        <f>SUM(V20:V36)</f>
        <v>598</v>
      </c>
      <c r="W51" s="85">
        <f>SUM(W20:W36)</f>
        <v>531.30236794171219</v>
      </c>
      <c r="X51" s="85">
        <f>SUM(X20:X36)</f>
        <v>523</v>
      </c>
      <c r="Y51" s="85">
        <f>SUM(Y20:Y36)</f>
        <v>505.8</v>
      </c>
      <c r="Z51" s="101">
        <f>SUM(Z20:Z36)/W51</f>
        <v>0.43911411282719376</v>
      </c>
      <c r="AA51" s="101">
        <f>SUM(AA20:AA36)/X51</f>
        <v>0.43021032504780116</v>
      </c>
      <c r="AB51" s="101">
        <f>SUM(AB20:AB36)/Y51</f>
        <v>0.41083432186635027</v>
      </c>
    </row>
    <row r="54" spans="1:28">
      <c r="T54">
        <v>3</v>
      </c>
    </row>
    <row r="55" spans="1:28">
      <c r="A55">
        <f>420/194</f>
        <v>2.1649484536082473</v>
      </c>
      <c r="T55">
        <v>5</v>
      </c>
    </row>
    <row r="56" spans="1:28">
      <c r="T56">
        <v>5</v>
      </c>
    </row>
    <row r="57" spans="1:28">
      <c r="T57">
        <v>5</v>
      </c>
    </row>
    <row r="58" spans="1:28" hidden="1">
      <c r="T58">
        <v>5</v>
      </c>
    </row>
    <row r="59" spans="1:28" hidden="1">
      <c r="T59">
        <v>5</v>
      </c>
    </row>
    <row r="60" spans="1:28" hidden="1">
      <c r="T60">
        <v>5</v>
      </c>
    </row>
    <row r="61" spans="1:28" hidden="1">
      <c r="T61">
        <v>6</v>
      </c>
    </row>
    <row r="62" spans="1:28">
      <c r="T62">
        <v>6</v>
      </c>
    </row>
    <row r="63" spans="1:28">
      <c r="T63">
        <v>7</v>
      </c>
    </row>
    <row r="64" spans="1:28">
      <c r="T64">
        <v>5</v>
      </c>
    </row>
    <row r="65" spans="1:28">
      <c r="T65">
        <v>3</v>
      </c>
    </row>
    <row r="66" spans="1:28" ht="13.8" thickBot="1">
      <c r="T66">
        <v>3</v>
      </c>
    </row>
    <row r="67" spans="1:28" ht="13.8" thickBot="1">
      <c r="D67" s="35">
        <f>+D12</f>
        <v>46169</v>
      </c>
      <c r="T67">
        <v>3</v>
      </c>
    </row>
    <row r="68" spans="1:28" ht="13.8" thickBot="1">
      <c r="T68">
        <v>3</v>
      </c>
    </row>
    <row r="69" spans="1:28" ht="40.200000000000003" thickBot="1">
      <c r="D69" s="36" t="s">
        <v>91</v>
      </c>
      <c r="F69" s="36" t="s">
        <v>6</v>
      </c>
      <c r="J69" s="36" t="s">
        <v>47</v>
      </c>
      <c r="P69" s="36" t="s">
        <v>48</v>
      </c>
      <c r="T69">
        <v>3</v>
      </c>
      <c r="Z69" s="93" t="s">
        <v>96</v>
      </c>
      <c r="AA69" s="93" t="s">
        <v>96</v>
      </c>
      <c r="AB69" s="93" t="s">
        <v>96</v>
      </c>
    </row>
    <row r="70" spans="1:28" ht="17.399999999999999">
      <c r="A70">
        <f>100/69</f>
        <v>1.4492753623188406</v>
      </c>
      <c r="D70" s="37">
        <f>H106/G106</f>
        <v>0.65865384615384615</v>
      </c>
      <c r="F70" s="37">
        <f>+SUM(G75:G105)/SUM(F75:F105)</f>
        <v>0.92035398230088494</v>
      </c>
      <c r="J70" s="37">
        <f>+SUM(F75:F105)/SUM(E75:E105)</f>
        <v>0.94166666666666665</v>
      </c>
      <c r="P70" s="37">
        <f>SUM(N75:N105)/SUM(M75:M105)</f>
        <v>0.1111111111111111</v>
      </c>
      <c r="Z70" s="94">
        <f>J70</f>
        <v>0.94166666666666665</v>
      </c>
      <c r="AA70" s="94">
        <v>1</v>
      </c>
      <c r="AB70" s="94">
        <v>0.6</v>
      </c>
    </row>
    <row r="73" spans="1:28" ht="13.8" thickBot="1"/>
    <row r="74" spans="1:28" ht="26.4">
      <c r="D74" s="38" t="s">
        <v>71</v>
      </c>
      <c r="E74" s="38" t="s">
        <v>49</v>
      </c>
      <c r="F74" s="38" t="s">
        <v>50</v>
      </c>
      <c r="G74" s="38" t="s">
        <v>51</v>
      </c>
      <c r="H74" s="38" t="s">
        <v>89</v>
      </c>
      <c r="I74" s="38" t="s">
        <v>47</v>
      </c>
      <c r="J74" s="38" t="s">
        <v>7</v>
      </c>
      <c r="K74" s="38" t="s">
        <v>6</v>
      </c>
      <c r="L74" s="38" t="s">
        <v>56</v>
      </c>
      <c r="M74" s="38" t="s">
        <v>52</v>
      </c>
      <c r="N74" s="38" t="s">
        <v>53</v>
      </c>
      <c r="O74" s="38" t="s">
        <v>121</v>
      </c>
      <c r="P74" s="123" t="s">
        <v>54</v>
      </c>
      <c r="Q74" s="38"/>
      <c r="U74" s="36" t="s">
        <v>71</v>
      </c>
      <c r="V74" s="36" t="s">
        <v>3</v>
      </c>
      <c r="W74" s="36" t="s">
        <v>97</v>
      </c>
      <c r="X74" s="36" t="s">
        <v>98</v>
      </c>
      <c r="Y74" s="36" t="s">
        <v>99</v>
      </c>
      <c r="Z74" s="96" t="s">
        <v>93</v>
      </c>
      <c r="AA74" s="96" t="s">
        <v>95</v>
      </c>
      <c r="AB74" s="96" t="s">
        <v>100</v>
      </c>
    </row>
    <row r="75" spans="1:28" hidden="1">
      <c r="A75" s="103" t="str">
        <f>IF(A20=0,"Vide",A20)</f>
        <v>Vide</v>
      </c>
      <c r="D75" s="49">
        <v>0.25</v>
      </c>
      <c r="E75" s="1" t="str">
        <f>IF(SUMIFS('Daily Forecast'!D:D,'Daily Forecast'!B:B,'Daily Flash NL (2)'!$D$12,'Daily Forecast'!F:F,A75,'Daily Forecast'!A:A,"Belgium")=0,"",SUMIFS('Daily Forecast'!D:D,'Daily Forecast'!B:B,'Daily Flash NL (2)'!$D$12,'Daily Forecast'!F:F,A75,'Daily Forecast'!A:A,"Belgium"))</f>
        <v/>
      </c>
      <c r="F75" s="1" t="str">
        <f>IF(SUMIFS('Daily Storm Data 2'!I:I,'Daily Storm Data 2'!$A:$A,'Daily Flash NL (2)'!$D$12,'Daily Storm Data 2'!$G:$G,'Daily Flash NL (2)'!$A75,'Daily Storm Data 2'!$E:$E,"Belgium")=0,"",SUMIFS('Daily Storm Data 2'!I:I,'Daily Storm Data 2'!$A:$A,'Daily Flash NL (2)'!$D$12,'Daily Storm Data 2'!$G:$G,'Daily Flash NL (2)'!$A75,'Daily Storm Data 2'!$E:$E,"Belgium"))</f>
        <v/>
      </c>
      <c r="G75" s="1">
        <f>SUMIFS('Daily Storm Data 2'!J:J,'Daily Storm Data 2'!$A:$A,'Daily Flash NL (2)'!$D$12,'Daily Storm Data 2'!$G:$G,'Daily Flash NL (2)'!$A75,'Daily Storm Data 2'!$E:$E,"Belgium")</f>
        <v>0</v>
      </c>
      <c r="H75" s="1">
        <f>SUMIFS('Daily Storm Data 2'!K:K,'Daily Storm Data 2'!$A:$A,'Daily Flash NL (2)'!$D$12,'Daily Storm Data 2'!$G:$G,'Daily Flash NL (2)'!$A75,'Daily Storm Data 2'!$E:$E,"Belgium")</f>
        <v>0</v>
      </c>
      <c r="I75" s="51" t="str">
        <f>IFERROR(Table168[[#This Row],[Volume Actual]]/Table168[[#This Row],[Volume Forcasted]],"")</f>
        <v/>
      </c>
      <c r="J75" s="39" t="str">
        <f>IFERROR(H75/G75,"")</f>
        <v/>
      </c>
      <c r="K75" s="39" t="str">
        <f>+IFERROR(Table168[[#This Row],[Volume Handled]]/Table168[[#This Row],[Volume Actual]],"")</f>
        <v/>
      </c>
      <c r="L75" s="45">
        <f>SUMIFS('Daily Storm Data 2'!O:O,'Daily Storm Data 2'!$A:$A,'Daily Flash NL (2)'!$D$12,'Daily Storm Data 2'!$G:$G,'Daily Flash NL (2)'!$A75,'Daily Storm Data 2'!$E:$E,"Belgium")</f>
        <v>0</v>
      </c>
      <c r="M75" s="44"/>
      <c r="N75" s="44"/>
      <c r="O75" s="44"/>
      <c r="P75" s="127" t="str">
        <f>IFERROR(Table168[[#This Row],[Abs]]/Table168[[#This Row],[Planned]],"")</f>
        <v/>
      </c>
      <c r="Q75" s="39"/>
      <c r="U75" s="87">
        <v>6</v>
      </c>
      <c r="V75" s="88">
        <f>IF(SUMIFS('Daily Forecast'!D:D,'Daily Forecast'!B:B,'Daily Flash NL (2)'!$D$12,'Daily Forecast'!F:F,U75,'Daily Forecast'!A:A,"Belgium")=0,"",SUMIFS('Daily Forecast'!D:D,'Daily Forecast'!B:B,'Daily Flash NL (2)'!$D$12,'Daily Forecast'!F:F,U75,'Daily Forecast'!A:A,"Belgium"))</f>
        <v>2</v>
      </c>
      <c r="W75" s="102">
        <f>IFERROR(Z75/$J75,Z75)</f>
        <v>1.8833333333333333</v>
      </c>
      <c r="X75" s="102">
        <f t="shared" ref="X75:Y91" si="12">IFERROR(AA75/$J75,AA75)</f>
        <v>2</v>
      </c>
      <c r="Y75" s="102">
        <f t="shared" si="12"/>
        <v>1.2</v>
      </c>
      <c r="Z75" s="97">
        <f t="shared" ref="Z75:Z105" si="13">IFERROR(IF(F75="",V75*$Z$70,F75*J75),0)</f>
        <v>1.8833333333333333</v>
      </c>
      <c r="AA75" s="98">
        <f t="shared" ref="AA75:AA90" si="14">IFERROR(IF(F75="",V75*$AA$70,F75*J75),0)</f>
        <v>2</v>
      </c>
      <c r="AB75" s="99">
        <f t="shared" ref="AB75:AB90" si="15">IFERROR(IF(F75="",V75*$AB$70,F75*J75),0)</f>
        <v>1.2</v>
      </c>
    </row>
    <row r="76" spans="1:28">
      <c r="A76" s="103">
        <f>IF(A21=0,"Vide",A21)</f>
        <v>7</v>
      </c>
      <c r="D76" s="49">
        <v>0.29166666666666669</v>
      </c>
      <c r="E76" s="1">
        <f>IF(SUMIFS('Daily Forecast'!D:D,'Daily Forecast'!B:B,'Daily Flash NL (2)'!$D$12,'Daily Forecast'!F:F,A76,'Daily Forecast'!A:A,"Belgium")=0,"",SUMIFS('Daily Forecast'!D:D,'Daily Forecast'!B:B,'Daily Flash NL (2)'!$D$12,'Daily Forecast'!F:F,A76,'Daily Forecast'!A:A,"Belgium"))</f>
        <v>2</v>
      </c>
      <c r="F76" s="1">
        <f>IF(SUMIFS('Daily Storm Data 2'!I:I,'Daily Storm Data 2'!$A:$A,'Daily Flash NL (2)'!$D$12,'Daily Storm Data 2'!$G:$G,'Daily Flash NL (2)'!$A76,'Daily Storm Data 2'!$E:$E,"Belgium")=0,"",SUMIFS('Daily Storm Data 2'!I:I,'Daily Storm Data 2'!$A:$A,'Daily Flash NL (2)'!$D$12,'Daily Storm Data 2'!$G:$G,'Daily Flash NL (2)'!$A76,'Daily Storm Data 2'!$E:$E,"Belgium"))</f>
        <v>2</v>
      </c>
      <c r="G76" s="1">
        <f>SUMIFS('Daily Storm Data 2'!J:J,'Daily Storm Data 2'!$A:$A,'Daily Flash NL (2)'!$D$12,'Daily Storm Data 2'!$G:$G,'Daily Flash NL (2)'!$A76,'Daily Storm Data 2'!$E:$E,"Belgium")</f>
        <v>2</v>
      </c>
      <c r="H76" s="1">
        <f>SUMIFS('Daily Storm Data 2'!K:K,'Daily Storm Data 2'!$A:$A,'Daily Flash NL (2)'!$D$12,'Daily Storm Data 2'!$G:$G,'Daily Flash NL (2)'!$A76,'Daily Storm Data 2'!$E:$E,"Belgium")</f>
        <v>2</v>
      </c>
      <c r="I76" s="51">
        <f>IFERROR(Table168[[#This Row],[Volume Actual]]/Table168[[#This Row],[Volume Forcasted]],"")</f>
        <v>1</v>
      </c>
      <c r="J76" s="39">
        <f t="shared" ref="J76:J90" si="16">IFERROR(H76/G76,"")</f>
        <v>1</v>
      </c>
      <c r="K76" s="39">
        <f>+IFERROR(Table168[[#This Row],[Volume Handled]]/Table168[[#This Row],[Volume Actual]],"")</f>
        <v>1</v>
      </c>
      <c r="L76" s="45">
        <f>SUMIFS('Daily Storm Data 2'!O:O,'Daily Storm Data 2'!$A:$A,'Daily Flash NL (2)'!$D$12,'Daily Storm Data 2'!$G:$G,'Daily Flash NL (2)'!$A76,'Daily Storm Data 2'!$E:$E,"Belgium")</f>
        <v>1075.191</v>
      </c>
      <c r="M76" s="44">
        <v>2</v>
      </c>
      <c r="N76" s="44"/>
      <c r="O76" s="1"/>
      <c r="P76" s="51">
        <f>IFERROR(Table168[[#This Row],[Abs]]/Table168[[#This Row],[Planned]],"")</f>
        <v>0</v>
      </c>
      <c r="Q76" s="39"/>
      <c r="U76" s="89">
        <f t="shared" ref="U76:U105" si="17">+U75+1</f>
        <v>7</v>
      </c>
      <c r="V76" s="88">
        <f>IF(SUMIFS('Daily Forecast'!D:D,'Daily Forecast'!B:B,'Daily Flash NL (2)'!$D$12,'Daily Forecast'!F:F,U76,'Daily Forecast'!A:A,"Belgium")=0,"",SUMIFS('Daily Forecast'!D:D,'Daily Forecast'!B:B,'Daily Flash NL (2)'!$D$12,'Daily Forecast'!F:F,U76,'Daily Forecast'!A:A,"Belgium"))</f>
        <v>2</v>
      </c>
      <c r="W76" s="102">
        <f t="shared" ref="W76:W91" si="18">IFERROR(Z76/$J76,Z76)</f>
        <v>2</v>
      </c>
      <c r="X76" s="102">
        <f t="shared" si="12"/>
        <v>2</v>
      </c>
      <c r="Y76" s="102">
        <f t="shared" si="12"/>
        <v>2</v>
      </c>
      <c r="Z76" s="97">
        <f t="shared" si="13"/>
        <v>2</v>
      </c>
      <c r="AA76" s="98">
        <f t="shared" si="14"/>
        <v>2</v>
      </c>
      <c r="AB76" s="99">
        <f t="shared" si="15"/>
        <v>2</v>
      </c>
    </row>
    <row r="77" spans="1:28">
      <c r="A77" s="103">
        <f t="shared" ref="A77:A90" si="19">IF(A22=0,"Vide",A22)</f>
        <v>8</v>
      </c>
      <c r="D77" s="49">
        <v>0.33333333333333331</v>
      </c>
      <c r="E77" s="1">
        <f>IF(SUMIFS('Daily Forecast'!D:D,'Daily Forecast'!B:B,'Daily Flash NL (2)'!$D$12,'Daily Forecast'!F:F,A77,'Daily Forecast'!A:A,"Belgium")=0,"",SUMIFS('Daily Forecast'!D:D,'Daily Forecast'!B:B,'Daily Flash NL (2)'!$D$12,'Daily Forecast'!F:F,A77,'Daily Forecast'!A:A,"Belgium"))</f>
        <v>8</v>
      </c>
      <c r="F77" s="1">
        <f>IF(SUMIFS('Daily Storm Data 2'!I:I,'Daily Storm Data 2'!$A:$A,'Daily Flash NL (2)'!$D$12,'Daily Storm Data 2'!$G:$G,'Daily Flash NL (2)'!$A77,'Daily Storm Data 2'!$E:$E,"Belgium")=0,"",SUMIFS('Daily Storm Data 2'!I:I,'Daily Storm Data 2'!$A:$A,'Daily Flash NL (2)'!$D$12,'Daily Storm Data 2'!$G:$G,'Daily Flash NL (2)'!$A77,'Daily Storm Data 2'!$E:$E,"Belgium"))</f>
        <v>15</v>
      </c>
      <c r="G77" s="1">
        <f>SUMIFS('Daily Storm Data 2'!J:J,'Daily Storm Data 2'!$A:$A,'Daily Flash NL (2)'!$D$12,'Daily Storm Data 2'!$G:$G,'Daily Flash NL (2)'!$A77,'Daily Storm Data 2'!$E:$E,"Belgium")</f>
        <v>15</v>
      </c>
      <c r="H77" s="1">
        <f>SUMIFS('Daily Storm Data 2'!K:K,'Daily Storm Data 2'!$A:$A,'Daily Flash NL (2)'!$D$12,'Daily Storm Data 2'!$G:$G,'Daily Flash NL (2)'!$A77,'Daily Storm Data 2'!$E:$E,"Belgium")</f>
        <v>8</v>
      </c>
      <c r="I77" s="51">
        <f>IFERROR(Table168[[#This Row],[Volume Actual]]/Table168[[#This Row],[Volume Forcasted]],"")</f>
        <v>1.875</v>
      </c>
      <c r="J77" s="39">
        <f t="shared" si="16"/>
        <v>0.53333333333333333</v>
      </c>
      <c r="K77" s="39">
        <f>+IFERROR(Table168[[#This Row],[Volume Handled]]/Table168[[#This Row],[Volume Actual]],"")</f>
        <v>1</v>
      </c>
      <c r="L77" s="45">
        <f>SUMIFS('Daily Storm Data 2'!O:O,'Daily Storm Data 2'!$A:$A,'Daily Flash NL (2)'!$D$12,'Daily Storm Data 2'!$G:$G,'Daily Flash NL (2)'!$A77,'Daily Storm Data 2'!$E:$E,"Belgium")</f>
        <v>507.92490178571427</v>
      </c>
      <c r="M77" s="44">
        <v>2</v>
      </c>
      <c r="N77" s="44"/>
      <c r="O77" s="44"/>
      <c r="P77" s="127">
        <f>IFERROR(Table168[[#This Row],[Abs]]/Table168[[#This Row],[Planned]],"")</f>
        <v>0</v>
      </c>
      <c r="Q77" s="39"/>
      <c r="U77" s="89">
        <f t="shared" si="17"/>
        <v>8</v>
      </c>
      <c r="V77" s="88">
        <f>IF(SUMIFS('Daily Forecast'!D:D,'Daily Forecast'!B:B,'Daily Flash NL (2)'!$D$12,'Daily Forecast'!F:F,U77,'Daily Forecast'!A:A,"Belgium")=0,"",SUMIFS('Daily Forecast'!D:D,'Daily Forecast'!B:B,'Daily Flash NL (2)'!$D$12,'Daily Forecast'!F:F,U77,'Daily Forecast'!A:A,"Belgium"))</f>
        <v>8</v>
      </c>
      <c r="W77" s="102">
        <f t="shared" si="18"/>
        <v>15</v>
      </c>
      <c r="X77" s="102">
        <f t="shared" si="12"/>
        <v>15</v>
      </c>
      <c r="Y77" s="102">
        <f t="shared" si="12"/>
        <v>15</v>
      </c>
      <c r="Z77" s="97">
        <f t="shared" si="13"/>
        <v>8</v>
      </c>
      <c r="AA77" s="98">
        <f t="shared" si="14"/>
        <v>8</v>
      </c>
      <c r="AB77" s="99">
        <f t="shared" si="15"/>
        <v>8</v>
      </c>
    </row>
    <row r="78" spans="1:28">
      <c r="A78" s="103">
        <f t="shared" si="19"/>
        <v>9</v>
      </c>
      <c r="D78" s="49">
        <v>0.375</v>
      </c>
      <c r="E78" s="1">
        <f>IF(SUMIFS('Daily Forecast'!D:D,'Daily Forecast'!B:B,'Daily Flash NL (2)'!$D$12,'Daily Forecast'!F:F,A78,'Daily Forecast'!A:A,"Belgium")=0,"",SUMIFS('Daily Forecast'!D:D,'Daily Forecast'!B:B,'Daily Flash NL (2)'!$D$12,'Daily Forecast'!F:F,A78,'Daily Forecast'!A:A,"Belgium"))</f>
        <v>21</v>
      </c>
      <c r="F78" s="1">
        <f>IF(SUMIFS('Daily Storm Data 2'!I:I,'Daily Storm Data 2'!$A:$A,'Daily Flash NL (2)'!$D$12,'Daily Storm Data 2'!$G:$G,'Daily Flash NL (2)'!$A78,'Daily Storm Data 2'!$E:$E,"Belgium")=0,"",SUMIFS('Daily Storm Data 2'!I:I,'Daily Storm Data 2'!$A:$A,'Daily Flash NL (2)'!$D$12,'Daily Storm Data 2'!$G:$G,'Daily Flash NL (2)'!$A78,'Daily Storm Data 2'!$E:$E,"Belgium"))</f>
        <v>31</v>
      </c>
      <c r="G78" s="1">
        <f>SUMIFS('Daily Storm Data 2'!J:J,'Daily Storm Data 2'!$A:$A,'Daily Flash NL (2)'!$D$12,'Daily Storm Data 2'!$G:$G,'Daily Flash NL (2)'!$A78,'Daily Storm Data 2'!$E:$E,"Belgium")</f>
        <v>22</v>
      </c>
      <c r="H78" s="1">
        <f>SUMIFS('Daily Storm Data 2'!K:K,'Daily Storm Data 2'!$A:$A,'Daily Flash NL (2)'!$D$12,'Daily Storm Data 2'!$G:$G,'Daily Flash NL (2)'!$A78,'Daily Storm Data 2'!$E:$E,"Belgium")</f>
        <v>3</v>
      </c>
      <c r="I78" s="51">
        <f>IFERROR(Table168[[#This Row],[Volume Actual]]/Table168[[#This Row],[Volume Forcasted]],"")</f>
        <v>1.4761904761904763</v>
      </c>
      <c r="J78" s="39">
        <f t="shared" si="16"/>
        <v>0.13636363636363635</v>
      </c>
      <c r="K78" s="39">
        <f>+IFERROR(Table168[[#This Row],[Volume Handled]]/Table168[[#This Row],[Volume Actual]],"")</f>
        <v>0.70967741935483875</v>
      </c>
      <c r="L78" s="45">
        <f>SUMIFS('Daily Storm Data 2'!O:O,'Daily Storm Data 2'!$A:$A,'Daily Flash NL (2)'!$D$12,'Daily Storm Data 2'!$G:$G,'Daily Flash NL (2)'!$A78,'Daily Storm Data 2'!$E:$E,"Belgium")</f>
        <v>650.52850000000024</v>
      </c>
      <c r="M78" s="44">
        <v>2</v>
      </c>
      <c r="N78" s="44"/>
      <c r="O78" s="44"/>
      <c r="P78" s="128">
        <f>IFERROR(Table168[[#This Row],[Abs]]/Table168[[#This Row],[Planned]],"")</f>
        <v>0</v>
      </c>
      <c r="Q78" s="39"/>
      <c r="U78" s="89">
        <f t="shared" si="17"/>
        <v>9</v>
      </c>
      <c r="V78" s="88">
        <f>IF(SUMIFS('Daily Forecast'!D:D,'Daily Forecast'!B:B,'Daily Flash NL (2)'!$D$12,'Daily Forecast'!F:F,U78,'Daily Forecast'!A:A,"Belgium")=0,"",SUMIFS('Daily Forecast'!D:D,'Daily Forecast'!B:B,'Daily Flash NL (2)'!$D$12,'Daily Forecast'!F:F,U78,'Daily Forecast'!A:A,"Belgium"))</f>
        <v>21</v>
      </c>
      <c r="W78" s="102">
        <f t="shared" si="18"/>
        <v>30.999999999999996</v>
      </c>
      <c r="X78" s="102">
        <f t="shared" si="12"/>
        <v>30.999999999999996</v>
      </c>
      <c r="Y78" s="102">
        <f t="shared" si="12"/>
        <v>30.999999999999996</v>
      </c>
      <c r="Z78" s="97">
        <f t="shared" si="13"/>
        <v>4.2272727272727266</v>
      </c>
      <c r="AA78" s="98">
        <f t="shared" si="14"/>
        <v>4.2272727272727266</v>
      </c>
      <c r="AB78" s="99">
        <f t="shared" si="15"/>
        <v>4.2272727272727266</v>
      </c>
    </row>
    <row r="79" spans="1:28">
      <c r="A79" s="103">
        <f t="shared" si="19"/>
        <v>10</v>
      </c>
      <c r="D79" s="49">
        <v>0.41666666666666669</v>
      </c>
      <c r="E79" s="1">
        <f>IF(SUMIFS('Daily Forecast'!D:D,'Daily Forecast'!B:B,'Daily Flash NL (2)'!$D$12,'Daily Forecast'!F:F,A79,'Daily Forecast'!A:A,"Belgium")=0,"",SUMIFS('Daily Forecast'!D:D,'Daily Forecast'!B:B,'Daily Flash NL (2)'!$D$12,'Daily Forecast'!F:F,A79,'Daily Forecast'!A:A,"Belgium"))</f>
        <v>24</v>
      </c>
      <c r="F79" s="1">
        <f>IF(SUMIFS('Daily Storm Data 2'!I:I,'Daily Storm Data 2'!$A:$A,'Daily Flash NL (2)'!$D$12,'Daily Storm Data 2'!$G:$G,'Daily Flash NL (2)'!$A79,'Daily Storm Data 2'!$E:$E,"Belgium")=0,"",SUMIFS('Daily Storm Data 2'!I:I,'Daily Storm Data 2'!$A:$A,'Daily Flash NL (2)'!$D$12,'Daily Storm Data 2'!$G:$G,'Daily Flash NL (2)'!$A79,'Daily Storm Data 2'!$E:$E,"Belgium"))</f>
        <v>18</v>
      </c>
      <c r="G79" s="1">
        <f>SUMIFS('Daily Storm Data 2'!J:J,'Daily Storm Data 2'!$A:$A,'Daily Flash NL (2)'!$D$12,'Daily Storm Data 2'!$G:$G,'Daily Flash NL (2)'!$A79,'Daily Storm Data 2'!$E:$E,"Belgium")</f>
        <v>17</v>
      </c>
      <c r="H79" s="1">
        <f>SUMIFS('Daily Storm Data 2'!K:K,'Daily Storm Data 2'!$A:$A,'Daily Flash NL (2)'!$D$12,'Daily Storm Data 2'!$G:$G,'Daily Flash NL (2)'!$A79,'Daily Storm Data 2'!$E:$E,"Belgium")</f>
        <v>9</v>
      </c>
      <c r="I79" s="51">
        <f>IFERROR(Table168[[#This Row],[Volume Actual]]/Table168[[#This Row],[Volume Forcasted]],"")</f>
        <v>0.75</v>
      </c>
      <c r="J79" s="39">
        <f t="shared" si="16"/>
        <v>0.52941176470588236</v>
      </c>
      <c r="K79" s="39">
        <f>+IFERROR(Table168[[#This Row],[Volume Handled]]/Table168[[#This Row],[Volume Actual]],"")</f>
        <v>0.94444444444444442</v>
      </c>
      <c r="L79" s="45">
        <f>SUMIFS('Daily Storm Data 2'!O:O,'Daily Storm Data 2'!$A:$A,'Daily Flash NL (2)'!$D$12,'Daily Storm Data 2'!$G:$G,'Daily Flash NL (2)'!$A79,'Daily Storm Data 2'!$E:$E,"Belgium")</f>
        <v>497.98115277777731</v>
      </c>
      <c r="M79" s="44">
        <v>5</v>
      </c>
      <c r="N79" s="44">
        <v>1</v>
      </c>
      <c r="O79" s="44"/>
      <c r="P79" s="127">
        <f>IFERROR(Table168[[#This Row],[Abs]]/Table168[[#This Row],[Planned]],"")</f>
        <v>0.2</v>
      </c>
      <c r="Q79" s="39"/>
      <c r="U79" s="89">
        <f t="shared" si="17"/>
        <v>10</v>
      </c>
      <c r="V79" s="88">
        <f>IF(SUMIFS('Daily Forecast'!D:D,'Daily Forecast'!B:B,'Daily Flash NL (2)'!$D$12,'Daily Forecast'!F:F,U79,'Daily Forecast'!A:A,"Belgium")=0,"",SUMIFS('Daily Forecast'!D:D,'Daily Forecast'!B:B,'Daily Flash NL (2)'!$D$12,'Daily Forecast'!F:F,U79,'Daily Forecast'!A:A,"Belgium"))</f>
        <v>24</v>
      </c>
      <c r="W79" s="102">
        <f t="shared" si="18"/>
        <v>18</v>
      </c>
      <c r="X79" s="102">
        <f t="shared" si="12"/>
        <v>18</v>
      </c>
      <c r="Y79" s="102">
        <f t="shared" si="12"/>
        <v>18</v>
      </c>
      <c r="Z79" s="97">
        <f t="shared" si="13"/>
        <v>9.5294117647058822</v>
      </c>
      <c r="AA79" s="98">
        <f t="shared" si="14"/>
        <v>9.5294117647058822</v>
      </c>
      <c r="AB79" s="99">
        <f t="shared" si="15"/>
        <v>9.5294117647058822</v>
      </c>
    </row>
    <row r="80" spans="1:28">
      <c r="A80" s="103">
        <f t="shared" si="19"/>
        <v>11</v>
      </c>
      <c r="D80" s="49">
        <v>0.45833333333333331</v>
      </c>
      <c r="E80" s="1">
        <f>IF(SUMIFS('Daily Forecast'!D:D,'Daily Forecast'!B:B,'Daily Flash NL (2)'!$D$12,'Daily Forecast'!F:F,A80,'Daily Forecast'!A:A,"Belgium")=0,"",SUMIFS('Daily Forecast'!D:D,'Daily Forecast'!B:B,'Daily Flash NL (2)'!$D$12,'Daily Forecast'!F:F,A80,'Daily Forecast'!A:A,"Belgium"))</f>
        <v>24</v>
      </c>
      <c r="F80" s="1">
        <f>IF(SUMIFS('Daily Storm Data 2'!I:I,'Daily Storm Data 2'!$A:$A,'Daily Flash NL (2)'!$D$12,'Daily Storm Data 2'!$G:$G,'Daily Flash NL (2)'!$A80,'Daily Storm Data 2'!$E:$E,"Belgium")=0,"",SUMIFS('Daily Storm Data 2'!I:I,'Daily Storm Data 2'!$A:$A,'Daily Flash NL (2)'!$D$12,'Daily Storm Data 2'!$G:$G,'Daily Flash NL (2)'!$A80,'Daily Storm Data 2'!$E:$E,"Belgium"))</f>
        <v>33</v>
      </c>
      <c r="G80" s="1">
        <f>SUMIFS('Daily Storm Data 2'!J:J,'Daily Storm Data 2'!$A:$A,'Daily Flash NL (2)'!$D$12,'Daily Storm Data 2'!$G:$G,'Daily Flash NL (2)'!$A80,'Daily Storm Data 2'!$E:$E,"Belgium")</f>
        <v>33</v>
      </c>
      <c r="H80" s="1">
        <f>SUMIFS('Daily Storm Data 2'!K:K,'Daily Storm Data 2'!$A:$A,'Daily Flash NL (2)'!$D$12,'Daily Storm Data 2'!$G:$G,'Daily Flash NL (2)'!$A80,'Daily Storm Data 2'!$E:$E,"Belgium")</f>
        <v>25</v>
      </c>
      <c r="I80" s="51">
        <f>IFERROR(Table168[[#This Row],[Volume Actual]]/Table168[[#This Row],[Volume Forcasted]],"")</f>
        <v>1.375</v>
      </c>
      <c r="J80" s="39">
        <f t="shared" si="16"/>
        <v>0.75757575757575757</v>
      </c>
      <c r="K80" s="39">
        <f>+IFERROR(Table168[[#This Row],[Volume Handled]]/Table168[[#This Row],[Volume Actual]],"")</f>
        <v>1</v>
      </c>
      <c r="L80" s="45">
        <f>SUMIFS('Daily Storm Data 2'!O:O,'Daily Storm Data 2'!$A:$A,'Daily Flash NL (2)'!$D$12,'Daily Storm Data 2'!$G:$G,'Daily Flash NL (2)'!$A80,'Daily Storm Data 2'!$E:$E,"Belgium")</f>
        <v>522.12267681159437</v>
      </c>
      <c r="M80" s="44">
        <v>5</v>
      </c>
      <c r="N80" s="44">
        <v>1</v>
      </c>
      <c r="O80" s="44"/>
      <c r="P80" s="128">
        <f>IFERROR(Table168[[#This Row],[Abs]]/Table168[[#This Row],[Planned]],"")</f>
        <v>0.2</v>
      </c>
      <c r="Q80" s="39"/>
      <c r="S80">
        <f t="shared" ref="S80:S85" si="20">K80*F80-F80</f>
        <v>0</v>
      </c>
      <c r="U80" s="89">
        <f t="shared" si="17"/>
        <v>11</v>
      </c>
      <c r="V80" s="88">
        <f>IF(SUMIFS('Daily Forecast'!D:D,'Daily Forecast'!B:B,'Daily Flash NL (2)'!$D$12,'Daily Forecast'!F:F,U80,'Daily Forecast'!A:A,"Belgium")=0,"",SUMIFS('Daily Forecast'!D:D,'Daily Forecast'!B:B,'Daily Flash NL (2)'!$D$12,'Daily Forecast'!F:F,U80,'Daily Forecast'!A:A,"Belgium"))</f>
        <v>24</v>
      </c>
      <c r="W80" s="102">
        <f t="shared" si="18"/>
        <v>33</v>
      </c>
      <c r="X80" s="102">
        <f t="shared" si="12"/>
        <v>33</v>
      </c>
      <c r="Y80" s="102">
        <f t="shared" si="12"/>
        <v>33</v>
      </c>
      <c r="Z80" s="97">
        <f t="shared" si="13"/>
        <v>25</v>
      </c>
      <c r="AA80" s="98">
        <f t="shared" si="14"/>
        <v>25</v>
      </c>
      <c r="AB80" s="99">
        <f t="shared" si="15"/>
        <v>25</v>
      </c>
    </row>
    <row r="81" spans="1:28">
      <c r="A81" s="103">
        <f t="shared" si="19"/>
        <v>12</v>
      </c>
      <c r="D81" s="49">
        <v>0.5</v>
      </c>
      <c r="E81" s="1">
        <f>IF(SUMIFS('Daily Forecast'!D:D,'Daily Forecast'!B:B,'Daily Flash NL (2)'!$D$12,'Daily Forecast'!F:F,A81,'Daily Forecast'!A:A,"Belgium")=0,"",SUMIFS('Daily Forecast'!D:D,'Daily Forecast'!B:B,'Daily Flash NL (2)'!$D$12,'Daily Forecast'!F:F,A81,'Daily Forecast'!A:A,"Belgium"))</f>
        <v>25</v>
      </c>
      <c r="F81" s="1">
        <f>IF(SUMIFS('Daily Storm Data 2'!I:I,'Daily Storm Data 2'!$A:$A,'Daily Flash NL (2)'!$D$12,'Daily Storm Data 2'!$G:$G,'Daily Flash NL (2)'!$A81,'Daily Storm Data 2'!$E:$E,"Belgium")=0,"",SUMIFS('Daily Storm Data 2'!I:I,'Daily Storm Data 2'!$A:$A,'Daily Flash NL (2)'!$D$12,'Daily Storm Data 2'!$G:$G,'Daily Flash NL (2)'!$A81,'Daily Storm Data 2'!$E:$E,"Belgium"))</f>
        <v>16</v>
      </c>
      <c r="G81" s="1">
        <f>SUMIFS('Daily Storm Data 2'!J:J,'Daily Storm Data 2'!$A:$A,'Daily Flash NL (2)'!$D$12,'Daily Storm Data 2'!$G:$G,'Daily Flash NL (2)'!$A81,'Daily Storm Data 2'!$E:$E,"Belgium")</f>
        <v>16</v>
      </c>
      <c r="H81" s="1">
        <f>SUMIFS('Daily Storm Data 2'!K:K,'Daily Storm Data 2'!$A:$A,'Daily Flash NL (2)'!$D$12,'Daily Storm Data 2'!$G:$G,'Daily Flash NL (2)'!$A81,'Daily Storm Data 2'!$E:$E,"Belgium")</f>
        <v>10</v>
      </c>
      <c r="I81" s="51">
        <f>IFERROR(Table168[[#This Row],[Volume Actual]]/Table168[[#This Row],[Volume Forcasted]],"")</f>
        <v>0.64</v>
      </c>
      <c r="J81" s="39">
        <f t="shared" si="16"/>
        <v>0.625</v>
      </c>
      <c r="K81" s="39">
        <f>+IFERROR(Table168[[#This Row],[Volume Handled]]/Table168[[#This Row],[Volume Actual]],"")</f>
        <v>1</v>
      </c>
      <c r="L81" s="45">
        <f>SUMIFS('Daily Storm Data 2'!O:O,'Daily Storm Data 2'!$A:$A,'Daily Flash NL (2)'!$D$12,'Daily Storm Data 2'!$G:$G,'Daily Flash NL (2)'!$A81,'Daily Storm Data 2'!$E:$E,"Belgium")</f>
        <v>812.3604126984128</v>
      </c>
      <c r="M81" s="44">
        <v>5</v>
      </c>
      <c r="N81" s="44">
        <v>1</v>
      </c>
      <c r="O81" s="44"/>
      <c r="P81" s="127">
        <f>IFERROR(Table168[[#This Row],[Abs]]/Table168[[#This Row],[Planned]],"")</f>
        <v>0.2</v>
      </c>
      <c r="Q81" s="39"/>
      <c r="S81">
        <f t="shared" si="20"/>
        <v>0</v>
      </c>
      <c r="U81" s="89">
        <f t="shared" si="17"/>
        <v>12</v>
      </c>
      <c r="V81" s="88">
        <f>IF(SUMIFS('Daily Forecast'!D:D,'Daily Forecast'!B:B,'Daily Flash NL (2)'!$D$12,'Daily Forecast'!F:F,U81,'Daily Forecast'!A:A,"Belgium")=0,"",SUMIFS('Daily Forecast'!D:D,'Daily Forecast'!B:B,'Daily Flash NL (2)'!$D$12,'Daily Forecast'!F:F,U81,'Daily Forecast'!A:A,"Belgium"))</f>
        <v>25</v>
      </c>
      <c r="W81" s="102">
        <f t="shared" si="18"/>
        <v>16</v>
      </c>
      <c r="X81" s="102">
        <f t="shared" si="12"/>
        <v>16</v>
      </c>
      <c r="Y81" s="102">
        <f t="shared" si="12"/>
        <v>16</v>
      </c>
      <c r="Z81" s="97">
        <f t="shared" si="13"/>
        <v>10</v>
      </c>
      <c r="AA81" s="98">
        <f t="shared" si="14"/>
        <v>10</v>
      </c>
      <c r="AB81" s="99">
        <f t="shared" si="15"/>
        <v>10</v>
      </c>
    </row>
    <row r="82" spans="1:28">
      <c r="A82" s="103">
        <f t="shared" si="19"/>
        <v>13</v>
      </c>
      <c r="D82" s="49">
        <v>0.54166666666666663</v>
      </c>
      <c r="E82" s="1">
        <f>IF(SUMIFS('Daily Forecast'!D:D,'Daily Forecast'!B:B,'Daily Flash NL (2)'!$D$12,'Daily Forecast'!F:F,A82,'Daily Forecast'!A:A,"Belgium")=0,"",SUMIFS('Daily Forecast'!D:D,'Daily Forecast'!B:B,'Daily Flash NL (2)'!$D$12,'Daily Forecast'!F:F,A82,'Daily Forecast'!A:A,"Belgium"))</f>
        <v>18</v>
      </c>
      <c r="F82" s="1">
        <f>IF(SUMIFS('Daily Storm Data 2'!I:I,'Daily Storm Data 2'!$A:$A,'Daily Flash NL (2)'!$D$12,'Daily Storm Data 2'!$G:$G,'Daily Flash NL (2)'!$A82,'Daily Storm Data 2'!$E:$E,"Belgium")=0,"",SUMIFS('Daily Storm Data 2'!I:I,'Daily Storm Data 2'!$A:$A,'Daily Flash NL (2)'!$D$12,'Daily Storm Data 2'!$G:$G,'Daily Flash NL (2)'!$A82,'Daily Storm Data 2'!$E:$E,"Belgium"))</f>
        <v>18</v>
      </c>
      <c r="G82" s="1">
        <f>SUMIFS('Daily Storm Data 2'!J:J,'Daily Storm Data 2'!$A:$A,'Daily Flash NL (2)'!$D$12,'Daily Storm Data 2'!$G:$G,'Daily Flash NL (2)'!$A82,'Daily Storm Data 2'!$E:$E,"Belgium")</f>
        <v>18</v>
      </c>
      <c r="H82" s="1">
        <f>SUMIFS('Daily Storm Data 2'!K:K,'Daily Storm Data 2'!$A:$A,'Daily Flash NL (2)'!$D$12,'Daily Storm Data 2'!$G:$G,'Daily Flash NL (2)'!$A82,'Daily Storm Data 2'!$E:$E,"Belgium")</f>
        <v>17</v>
      </c>
      <c r="I82" s="51">
        <f>IFERROR(Table168[[#This Row],[Volume Actual]]/Table168[[#This Row],[Volume Forcasted]],"")</f>
        <v>1</v>
      </c>
      <c r="J82" s="39">
        <f t="shared" si="16"/>
        <v>0.94444444444444442</v>
      </c>
      <c r="K82" s="39">
        <f>+IFERROR(Table168[[#This Row],[Volume Handled]]/Table168[[#This Row],[Volume Actual]],"")</f>
        <v>1</v>
      </c>
      <c r="L82" s="45">
        <f>SUMIFS('Daily Storm Data 2'!O:O,'Daily Storm Data 2'!$A:$A,'Daily Flash NL (2)'!$D$12,'Daily Storm Data 2'!$G:$G,'Daily Flash NL (2)'!$A82,'Daily Storm Data 2'!$E:$E,"Belgium")</f>
        <v>561.2502083333336</v>
      </c>
      <c r="M82" s="44">
        <v>9</v>
      </c>
      <c r="N82" s="44">
        <v>1</v>
      </c>
      <c r="O82" s="44"/>
      <c r="P82" s="128">
        <f>IFERROR(Table168[[#This Row],[Abs]]/Table168[[#This Row],[Planned]],"")</f>
        <v>0.1111111111111111</v>
      </c>
      <c r="Q82" s="39"/>
      <c r="S82">
        <f t="shared" si="20"/>
        <v>0</v>
      </c>
      <c r="U82" s="89">
        <f t="shared" si="17"/>
        <v>13</v>
      </c>
      <c r="V82" s="88">
        <f>IF(SUMIFS('Daily Forecast'!D:D,'Daily Forecast'!B:B,'Daily Flash NL (2)'!$D$12,'Daily Forecast'!F:F,U82,'Daily Forecast'!A:A,"Belgium")=0,"",SUMIFS('Daily Forecast'!D:D,'Daily Forecast'!B:B,'Daily Flash NL (2)'!$D$12,'Daily Forecast'!F:F,U82,'Daily Forecast'!A:A,"Belgium"))</f>
        <v>18</v>
      </c>
      <c r="W82" s="102">
        <f t="shared" si="18"/>
        <v>18</v>
      </c>
      <c r="X82" s="102">
        <f t="shared" si="12"/>
        <v>18</v>
      </c>
      <c r="Y82" s="102">
        <f t="shared" si="12"/>
        <v>18</v>
      </c>
      <c r="Z82" s="97">
        <f t="shared" si="13"/>
        <v>17</v>
      </c>
      <c r="AA82" s="98">
        <f t="shared" si="14"/>
        <v>17</v>
      </c>
      <c r="AB82" s="99">
        <f t="shared" si="15"/>
        <v>17</v>
      </c>
    </row>
    <row r="83" spans="1:28">
      <c r="A83" s="103">
        <f t="shared" si="19"/>
        <v>14</v>
      </c>
      <c r="D83" s="49">
        <v>0.58333333333333337</v>
      </c>
      <c r="E83" s="1">
        <f>IF(SUMIFS('Daily Forecast'!D:D,'Daily Forecast'!B:B,'Daily Flash NL (2)'!$D$12,'Daily Forecast'!F:F,A83,'Daily Forecast'!A:A,"Belgium")=0,"",SUMIFS('Daily Forecast'!D:D,'Daily Forecast'!B:B,'Daily Flash NL (2)'!$D$12,'Daily Forecast'!F:F,A83,'Daily Forecast'!A:A,"Belgium"))</f>
        <v>26</v>
      </c>
      <c r="F83" s="1">
        <f>IF(SUMIFS('Daily Storm Data 2'!I:I,'Daily Storm Data 2'!$A:$A,'Daily Flash NL (2)'!$D$12,'Daily Storm Data 2'!$G:$G,'Daily Flash NL (2)'!$A83,'Daily Storm Data 2'!$E:$E,"Belgium")=0,"",SUMIFS('Daily Storm Data 2'!I:I,'Daily Storm Data 2'!$A:$A,'Daily Flash NL (2)'!$D$12,'Daily Storm Data 2'!$G:$G,'Daily Flash NL (2)'!$A83,'Daily Storm Data 2'!$E:$E,"Belgium"))</f>
        <v>19</v>
      </c>
      <c r="G83" s="1">
        <f>SUMIFS('Daily Storm Data 2'!J:J,'Daily Storm Data 2'!$A:$A,'Daily Flash NL (2)'!$D$12,'Daily Storm Data 2'!$G:$G,'Daily Flash NL (2)'!$A83,'Daily Storm Data 2'!$E:$E,"Belgium")</f>
        <v>18</v>
      </c>
      <c r="H83" s="1">
        <f>SUMIFS('Daily Storm Data 2'!K:K,'Daily Storm Data 2'!$A:$A,'Daily Flash NL (2)'!$D$12,'Daily Storm Data 2'!$G:$G,'Daily Flash NL (2)'!$A83,'Daily Storm Data 2'!$E:$E,"Belgium")</f>
        <v>16</v>
      </c>
      <c r="I83" s="51">
        <f>IFERROR(Table168[[#This Row],[Volume Actual]]/Table168[[#This Row],[Volume Forcasted]],"")</f>
        <v>0.73076923076923073</v>
      </c>
      <c r="J83" s="39">
        <f t="shared" si="16"/>
        <v>0.88888888888888884</v>
      </c>
      <c r="K83" s="39">
        <f>+IFERROR(Table168[[#This Row],[Volume Handled]]/Table168[[#This Row],[Volume Actual]],"")</f>
        <v>0.94736842105263153</v>
      </c>
      <c r="L83" s="45">
        <f>SUMIFS('Daily Storm Data 2'!O:O,'Daily Storm Data 2'!$A:$A,'Daily Flash NL (2)'!$D$12,'Daily Storm Data 2'!$G:$G,'Daily Flash NL (2)'!$A83,'Daily Storm Data 2'!$E:$E,"Belgium")</f>
        <v>626.59403571428561</v>
      </c>
      <c r="M83" s="44">
        <v>9</v>
      </c>
      <c r="N83" s="44">
        <v>1</v>
      </c>
      <c r="O83" s="44"/>
      <c r="P83" s="127">
        <f>IFERROR(Table168[[#This Row],[Abs]]/Table168[[#This Row],[Planned]],"")</f>
        <v>0.1111111111111111</v>
      </c>
      <c r="Q83" s="39"/>
      <c r="S83">
        <f t="shared" si="20"/>
        <v>-1</v>
      </c>
      <c r="U83" s="89">
        <f t="shared" si="17"/>
        <v>14</v>
      </c>
      <c r="V83" s="88">
        <f>IF(SUMIFS('Daily Forecast'!D:D,'Daily Forecast'!B:B,'Daily Flash NL (2)'!$D$12,'Daily Forecast'!F:F,U83,'Daily Forecast'!A:A,"Belgium")=0,"",SUMIFS('Daily Forecast'!D:D,'Daily Forecast'!B:B,'Daily Flash NL (2)'!$D$12,'Daily Forecast'!F:F,U83,'Daily Forecast'!A:A,"Belgium"))</f>
        <v>26</v>
      </c>
      <c r="W83" s="102">
        <f t="shared" si="18"/>
        <v>19</v>
      </c>
      <c r="X83" s="102">
        <f t="shared" si="12"/>
        <v>19</v>
      </c>
      <c r="Y83" s="102">
        <f t="shared" si="12"/>
        <v>19</v>
      </c>
      <c r="Z83" s="97">
        <f t="shared" si="13"/>
        <v>16.888888888888889</v>
      </c>
      <c r="AA83" s="98">
        <f t="shared" si="14"/>
        <v>16.888888888888889</v>
      </c>
      <c r="AB83" s="99">
        <f t="shared" si="15"/>
        <v>16.888888888888889</v>
      </c>
    </row>
    <row r="84" spans="1:28">
      <c r="A84" s="103">
        <f t="shared" si="19"/>
        <v>15</v>
      </c>
      <c r="D84" s="49">
        <v>0.625</v>
      </c>
      <c r="E84" s="1">
        <f>IF(SUMIFS('Daily Forecast'!D:D,'Daily Forecast'!B:B,'Daily Flash NL (2)'!$D$12,'Daily Forecast'!F:F,A84,'Daily Forecast'!A:A,"Belgium")=0,"",SUMIFS('Daily Forecast'!D:D,'Daily Forecast'!B:B,'Daily Flash NL (2)'!$D$12,'Daily Forecast'!F:F,A84,'Daily Forecast'!A:A,"Belgium"))</f>
        <v>27</v>
      </c>
      <c r="F84" s="1">
        <f>IF(SUMIFS('Daily Storm Data 2'!I:I,'Daily Storm Data 2'!$A:$A,'Daily Flash NL (2)'!$D$12,'Daily Storm Data 2'!$G:$G,'Daily Flash NL (2)'!$A84,'Daily Storm Data 2'!$E:$E,"Belgium")=0,"",SUMIFS('Daily Storm Data 2'!I:I,'Daily Storm Data 2'!$A:$A,'Daily Flash NL (2)'!$D$12,'Daily Storm Data 2'!$G:$G,'Daily Flash NL (2)'!$A84,'Daily Storm Data 2'!$E:$E,"Belgium"))</f>
        <v>27</v>
      </c>
      <c r="G84" s="1">
        <f>SUMIFS('Daily Storm Data 2'!J:J,'Daily Storm Data 2'!$A:$A,'Daily Flash NL (2)'!$D$12,'Daily Storm Data 2'!$G:$G,'Daily Flash NL (2)'!$A84,'Daily Storm Data 2'!$E:$E,"Belgium")</f>
        <v>24</v>
      </c>
      <c r="H84" s="1">
        <f>SUMIFS('Daily Storm Data 2'!K:K,'Daily Storm Data 2'!$A:$A,'Daily Flash NL (2)'!$D$12,'Daily Storm Data 2'!$G:$G,'Daily Flash NL (2)'!$A84,'Daily Storm Data 2'!$E:$E,"Belgium")</f>
        <v>16</v>
      </c>
      <c r="I84" s="51">
        <f>IFERROR(Table168[[#This Row],[Volume Actual]]/Table168[[#This Row],[Volume Forcasted]],"")</f>
        <v>1</v>
      </c>
      <c r="J84" s="39">
        <f t="shared" si="16"/>
        <v>0.66666666666666663</v>
      </c>
      <c r="K84" s="39">
        <f>+IFERROR(Table168[[#This Row],[Volume Handled]]/Table168[[#This Row],[Volume Actual]],"")</f>
        <v>0.88888888888888884</v>
      </c>
      <c r="L84" s="45">
        <f>SUMIFS('Daily Storm Data 2'!O:O,'Daily Storm Data 2'!$A:$A,'Daily Flash NL (2)'!$D$12,'Daily Storm Data 2'!$G:$G,'Daily Flash NL (2)'!$A84,'Daily Storm Data 2'!$E:$E,"Belgium")</f>
        <v>528.96005000000025</v>
      </c>
      <c r="M84" s="44">
        <v>9</v>
      </c>
      <c r="N84" s="44">
        <v>1</v>
      </c>
      <c r="O84" s="44"/>
      <c r="P84" s="128">
        <f>IFERROR(Table168[[#This Row],[Abs]]/Table168[[#This Row],[Planned]],"")</f>
        <v>0.1111111111111111</v>
      </c>
      <c r="Q84" s="39"/>
      <c r="S84">
        <f t="shared" si="20"/>
        <v>-3</v>
      </c>
      <c r="U84" s="89">
        <f t="shared" si="17"/>
        <v>15</v>
      </c>
      <c r="V84" s="88">
        <f>IF(SUMIFS('Daily Forecast'!D:D,'Daily Forecast'!B:B,'Daily Flash NL (2)'!$D$12,'Daily Forecast'!F:F,U84,'Daily Forecast'!A:A,"Belgium")=0,"",SUMIFS('Daily Forecast'!D:D,'Daily Forecast'!B:B,'Daily Flash NL (2)'!$D$12,'Daily Forecast'!F:F,U84,'Daily Forecast'!A:A,"Belgium"))</f>
        <v>27</v>
      </c>
      <c r="W84" s="102">
        <f t="shared" si="18"/>
        <v>27</v>
      </c>
      <c r="X84" s="102">
        <f t="shared" si="12"/>
        <v>27</v>
      </c>
      <c r="Y84" s="102">
        <f t="shared" si="12"/>
        <v>27</v>
      </c>
      <c r="Z84" s="97">
        <f t="shared" si="13"/>
        <v>18</v>
      </c>
      <c r="AA84" s="98">
        <f t="shared" si="14"/>
        <v>18</v>
      </c>
      <c r="AB84" s="99">
        <f t="shared" si="15"/>
        <v>18</v>
      </c>
    </row>
    <row r="85" spans="1:28">
      <c r="A85" s="103">
        <f t="shared" si="19"/>
        <v>16</v>
      </c>
      <c r="D85" s="49">
        <v>0.66666666666666663</v>
      </c>
      <c r="E85" s="1">
        <f>IF(SUMIFS('Daily Forecast'!D:D,'Daily Forecast'!B:B,'Daily Flash NL (2)'!$D$12,'Daily Forecast'!F:F,A85,'Daily Forecast'!A:A,"Belgium")=0,"",SUMIFS('Daily Forecast'!D:D,'Daily Forecast'!B:B,'Daily Flash NL (2)'!$D$12,'Daily Forecast'!F:F,A85,'Daily Forecast'!A:A,"Belgium"))</f>
        <v>26</v>
      </c>
      <c r="F85" s="1">
        <f>IF(SUMIFS('Daily Storm Data 2'!I:I,'Daily Storm Data 2'!$A:$A,'Daily Flash NL (2)'!$D$12,'Daily Storm Data 2'!$G:$G,'Daily Flash NL (2)'!$A85,'Daily Storm Data 2'!$E:$E,"Belgium")=0,"",SUMIFS('Daily Storm Data 2'!I:I,'Daily Storm Data 2'!$A:$A,'Daily Flash NL (2)'!$D$12,'Daily Storm Data 2'!$G:$G,'Daily Flash NL (2)'!$A85,'Daily Storm Data 2'!$E:$E,"Belgium"))</f>
        <v>17</v>
      </c>
      <c r="G85" s="1">
        <f>SUMIFS('Daily Storm Data 2'!J:J,'Daily Storm Data 2'!$A:$A,'Daily Flash NL (2)'!$D$12,'Daily Storm Data 2'!$G:$G,'Daily Flash NL (2)'!$A85,'Daily Storm Data 2'!$E:$E,"Belgium")</f>
        <v>15</v>
      </c>
      <c r="H85" s="1">
        <f>SUMIFS('Daily Storm Data 2'!K:K,'Daily Storm Data 2'!$A:$A,'Daily Flash NL (2)'!$D$12,'Daily Storm Data 2'!$G:$G,'Daily Flash NL (2)'!$A85,'Daily Storm Data 2'!$E:$E,"Belgium")</f>
        <v>12</v>
      </c>
      <c r="I85" s="51">
        <f>IFERROR(Table168[[#This Row],[Volume Actual]]/Table168[[#This Row],[Volume Forcasted]],"")</f>
        <v>0.65384615384615385</v>
      </c>
      <c r="J85" s="39">
        <f t="shared" si="16"/>
        <v>0.8</v>
      </c>
      <c r="K85" s="39">
        <f>+IFERROR(Table168[[#This Row],[Volume Handled]]/Table168[[#This Row],[Volume Actual]],"")</f>
        <v>0.88235294117647056</v>
      </c>
      <c r="L85" s="45">
        <f>SUMIFS('Daily Storm Data 2'!O:O,'Daily Storm Data 2'!$A:$A,'Daily Flash NL (2)'!$D$12,'Daily Storm Data 2'!$G:$G,'Daily Flash NL (2)'!$A85,'Daily Storm Data 2'!$E:$E,"Belgium")</f>
        <v>835.83670454545461</v>
      </c>
      <c r="M85" s="44">
        <v>9</v>
      </c>
      <c r="N85" s="44">
        <v>1</v>
      </c>
      <c r="O85" s="44"/>
      <c r="P85" s="127">
        <f>IFERROR(Table168[[#This Row],[Abs]]/Table168[[#This Row],[Planned]],"")</f>
        <v>0.1111111111111111</v>
      </c>
      <c r="Q85" s="39"/>
      <c r="S85">
        <f t="shared" si="20"/>
        <v>-2</v>
      </c>
      <c r="U85" s="89">
        <f t="shared" si="17"/>
        <v>16</v>
      </c>
      <c r="V85" s="88">
        <f>IF(SUMIFS('Daily Forecast'!D:D,'Daily Forecast'!B:B,'Daily Flash NL (2)'!$D$12,'Daily Forecast'!F:F,U85,'Daily Forecast'!A:A,"Belgium")=0,"",SUMIFS('Daily Forecast'!D:D,'Daily Forecast'!B:B,'Daily Flash NL (2)'!$D$12,'Daily Forecast'!F:F,U85,'Daily Forecast'!A:A,"Belgium"))</f>
        <v>26</v>
      </c>
      <c r="W85" s="102">
        <f t="shared" si="18"/>
        <v>17</v>
      </c>
      <c r="X85" s="102">
        <f t="shared" si="12"/>
        <v>17</v>
      </c>
      <c r="Y85" s="102">
        <f t="shared" si="12"/>
        <v>17</v>
      </c>
      <c r="Z85" s="97">
        <f t="shared" si="13"/>
        <v>13.600000000000001</v>
      </c>
      <c r="AA85" s="98">
        <f t="shared" si="14"/>
        <v>13.600000000000001</v>
      </c>
      <c r="AB85" s="99">
        <f t="shared" si="15"/>
        <v>13.600000000000001</v>
      </c>
    </row>
    <row r="86" spans="1:28">
      <c r="A86" s="103">
        <f t="shared" si="19"/>
        <v>17</v>
      </c>
      <c r="D86" s="49">
        <v>0.70833333333333337</v>
      </c>
      <c r="E86" s="1">
        <f>IF(SUMIFS('Daily Forecast'!D:D,'Daily Forecast'!B:B,'Daily Flash NL (2)'!$D$12,'Daily Forecast'!F:F,A86,'Daily Forecast'!A:A,"Belgium")=0,"",SUMIFS('Daily Forecast'!D:D,'Daily Forecast'!B:B,'Daily Flash NL (2)'!$D$12,'Daily Forecast'!F:F,A86,'Daily Forecast'!A:A,"Belgium"))</f>
        <v>22</v>
      </c>
      <c r="F86" s="1">
        <f>IF(SUMIFS('Daily Storm Data 2'!I:I,'Daily Storm Data 2'!$A:$A,'Daily Flash NL (2)'!$D$12,'Daily Storm Data 2'!$G:$G,'Daily Flash NL (2)'!$A86,'Daily Storm Data 2'!$E:$E,"Belgium")=0,"",SUMIFS('Daily Storm Data 2'!I:I,'Daily Storm Data 2'!$A:$A,'Daily Flash NL (2)'!$D$12,'Daily Storm Data 2'!$G:$G,'Daily Flash NL (2)'!$A86,'Daily Storm Data 2'!$E:$E,"Belgium"))</f>
        <v>19</v>
      </c>
      <c r="G86" s="1">
        <f>SUMIFS('Daily Storm Data 2'!J:J,'Daily Storm Data 2'!$A:$A,'Daily Flash NL (2)'!$D$12,'Daily Storm Data 2'!$G:$G,'Daily Flash NL (2)'!$A86,'Daily Storm Data 2'!$E:$E,"Belgium")</f>
        <v>18</v>
      </c>
      <c r="H86" s="1">
        <f>SUMIFS('Daily Storm Data 2'!K:K,'Daily Storm Data 2'!$A:$A,'Daily Flash NL (2)'!$D$12,'Daily Storm Data 2'!$G:$G,'Daily Flash NL (2)'!$A86,'Daily Storm Data 2'!$E:$E,"Belgium")</f>
        <v>11</v>
      </c>
      <c r="I86" s="51">
        <f>IFERROR(Table168[[#This Row],[Volume Actual]]/Table168[[#This Row],[Volume Forcasted]],"")</f>
        <v>0.86363636363636365</v>
      </c>
      <c r="J86" s="39">
        <f t="shared" si="16"/>
        <v>0.61111111111111116</v>
      </c>
      <c r="K86" s="39">
        <f>+IFERROR(Table168[[#This Row],[Volume Handled]]/Table168[[#This Row],[Volume Actual]],"")</f>
        <v>0.94736842105263153</v>
      </c>
      <c r="L86" s="45">
        <f>SUMIFS('Daily Storm Data 2'!O:O,'Daily Storm Data 2'!$A:$A,'Daily Flash NL (2)'!$D$12,'Daily Storm Data 2'!$G:$G,'Daily Flash NL (2)'!$A86,'Daily Storm Data 2'!$E:$E,"Belgium")</f>
        <v>754.10687229437258</v>
      </c>
      <c r="M86" s="44">
        <v>7</v>
      </c>
      <c r="N86" s="44">
        <v>1</v>
      </c>
      <c r="O86" s="44"/>
      <c r="P86" s="128">
        <f>IFERROR(Table168[[#This Row],[Abs]]/Table168[[#This Row],[Planned]],"")</f>
        <v>0.14285714285714285</v>
      </c>
      <c r="Q86" s="39"/>
      <c r="U86" s="89">
        <f t="shared" si="17"/>
        <v>17</v>
      </c>
      <c r="V86" s="88">
        <f>IF(SUMIFS('Daily Forecast'!D:D,'Daily Forecast'!B:B,'Daily Flash NL (2)'!$D$12,'Daily Forecast'!F:F,U86,'Daily Forecast'!A:A,"Belgium")=0,"",SUMIFS('Daily Forecast'!D:D,'Daily Forecast'!B:B,'Daily Flash NL (2)'!$D$12,'Daily Forecast'!F:F,U86,'Daily Forecast'!A:A,"Belgium"))</f>
        <v>22</v>
      </c>
      <c r="W86" s="102">
        <f t="shared" si="18"/>
        <v>19</v>
      </c>
      <c r="X86" s="102">
        <f t="shared" si="12"/>
        <v>19</v>
      </c>
      <c r="Y86" s="102">
        <f t="shared" si="12"/>
        <v>19</v>
      </c>
      <c r="Z86" s="97">
        <f t="shared" si="13"/>
        <v>11.611111111111112</v>
      </c>
      <c r="AA86" s="98">
        <f t="shared" si="14"/>
        <v>11.611111111111112</v>
      </c>
      <c r="AB86" s="99">
        <f t="shared" si="15"/>
        <v>11.611111111111112</v>
      </c>
    </row>
    <row r="87" spans="1:28">
      <c r="A87" s="103">
        <f t="shared" si="19"/>
        <v>18</v>
      </c>
      <c r="D87" s="49">
        <v>0.75</v>
      </c>
      <c r="E87" s="1">
        <f>IF(SUMIFS('Daily Forecast'!D:D,'Daily Forecast'!B:B,'Daily Flash NL (2)'!$D$12,'Daily Forecast'!F:F,A87,'Daily Forecast'!A:A,"Belgium")=0,"",SUMIFS('Daily Forecast'!D:D,'Daily Forecast'!B:B,'Daily Flash NL (2)'!$D$12,'Daily Forecast'!F:F,A87,'Daily Forecast'!A:A,"Belgium"))</f>
        <v>17</v>
      </c>
      <c r="F87" s="1">
        <f>IF(SUMIFS('Daily Storm Data 2'!I:I,'Daily Storm Data 2'!$A:$A,'Daily Flash NL (2)'!$D$12,'Daily Storm Data 2'!$G:$G,'Daily Flash NL (2)'!$A87,'Daily Storm Data 2'!$E:$E,"Belgium")=0,"",SUMIFS('Daily Storm Data 2'!I:I,'Daily Storm Data 2'!$A:$A,'Daily Flash NL (2)'!$D$12,'Daily Storm Data 2'!$G:$G,'Daily Flash NL (2)'!$A87,'Daily Storm Data 2'!$E:$E,"Belgium"))</f>
        <v>11</v>
      </c>
      <c r="G87" s="1">
        <f>SUMIFS('Daily Storm Data 2'!J:J,'Daily Storm Data 2'!$A:$A,'Daily Flash NL (2)'!$D$12,'Daily Storm Data 2'!$G:$G,'Daily Flash NL (2)'!$A87,'Daily Storm Data 2'!$E:$E,"Belgium")</f>
        <v>10</v>
      </c>
      <c r="H87" s="1">
        <f>SUMIFS('Daily Storm Data 2'!K:K,'Daily Storm Data 2'!$A:$A,'Daily Flash NL (2)'!$D$12,'Daily Storm Data 2'!$G:$G,'Daily Flash NL (2)'!$A87,'Daily Storm Data 2'!$E:$E,"Belgium")</f>
        <v>8</v>
      </c>
      <c r="I87" s="51">
        <f>IFERROR(Table168[[#This Row],[Volume Actual]]/Table168[[#This Row],[Volume Forcasted]],"")</f>
        <v>0.6470588235294118</v>
      </c>
      <c r="J87" s="39">
        <f t="shared" si="16"/>
        <v>0.8</v>
      </c>
      <c r="K87" s="39">
        <f>+IFERROR(Table168[[#This Row],[Volume Handled]]/Table168[[#This Row],[Volume Actual]],"")</f>
        <v>0.90909090909090906</v>
      </c>
      <c r="L87" s="45">
        <f>SUMIFS('Daily Storm Data 2'!O:O,'Daily Storm Data 2'!$A:$A,'Daily Flash NL (2)'!$D$12,'Daily Storm Data 2'!$G:$G,'Daily Flash NL (2)'!$A87,'Daily Storm Data 2'!$E:$E,"Belgium")</f>
        <v>1274.9739047619048</v>
      </c>
      <c r="M87" s="44">
        <v>7</v>
      </c>
      <c r="N87" s="44">
        <v>1</v>
      </c>
      <c r="O87" s="44"/>
      <c r="P87" s="127">
        <f>IFERROR(Table168[[#This Row],[Abs]]/Table168[[#This Row],[Planned]],"")</f>
        <v>0.14285714285714285</v>
      </c>
      <c r="Q87" s="39"/>
      <c r="U87" s="89">
        <f t="shared" si="17"/>
        <v>18</v>
      </c>
      <c r="V87" s="88">
        <f>IF(SUMIFS('Daily Forecast'!D:D,'Daily Forecast'!B:B,'Daily Flash NL (2)'!$D$12,'Daily Forecast'!F:F,U87,'Daily Forecast'!A:A,"Belgium")=0,"",SUMIFS('Daily Forecast'!D:D,'Daily Forecast'!B:B,'Daily Flash NL (2)'!$D$12,'Daily Forecast'!F:F,U87,'Daily Forecast'!A:A,"Belgium"))</f>
        <v>17</v>
      </c>
      <c r="W87" s="102">
        <f t="shared" si="18"/>
        <v>11</v>
      </c>
      <c r="X87" s="102">
        <f t="shared" si="12"/>
        <v>11</v>
      </c>
      <c r="Y87" s="102">
        <f t="shared" si="12"/>
        <v>11</v>
      </c>
      <c r="Z87" s="97">
        <f t="shared" si="13"/>
        <v>8.8000000000000007</v>
      </c>
      <c r="AA87" s="98">
        <f t="shared" si="14"/>
        <v>8.8000000000000007</v>
      </c>
      <c r="AB87" s="99">
        <f t="shared" si="15"/>
        <v>8.8000000000000007</v>
      </c>
    </row>
    <row r="88" spans="1:28">
      <c r="A88" s="103" t="str">
        <f t="shared" si="19"/>
        <v>Vide</v>
      </c>
      <c r="D88" s="49">
        <v>0.79166666666666663</v>
      </c>
      <c r="E88" s="1" t="str">
        <f>IF(SUMIFS('Daily Forecast'!D:D,'Daily Forecast'!B:B,'Daily Flash NL (2)'!$D$12,'Daily Forecast'!F:F,A88,'Daily Forecast'!A:A,"Belgium")=0,"",SUMIFS('Daily Forecast'!D:D,'Daily Forecast'!B:B,'Daily Flash NL (2)'!$D$12,'Daily Forecast'!F:F,A88,'Daily Forecast'!A:A,"Belgium"))</f>
        <v/>
      </c>
      <c r="F88" s="1" t="str">
        <f>IF(SUMIFS('Daily Storm Data 2'!I:I,'Daily Storm Data 2'!$A:$A,'Daily Flash NL (2)'!$D$12,'Daily Storm Data 2'!$G:$G,'Daily Flash NL (2)'!$A88,'Daily Storm Data 2'!$E:$E,"Belgium")=0,"",SUMIFS('Daily Storm Data 2'!I:I,'Daily Storm Data 2'!$A:$A,'Daily Flash NL (2)'!$D$12,'Daily Storm Data 2'!$G:$G,'Daily Flash NL (2)'!$A88,'Daily Storm Data 2'!$E:$E,"Belgium"))</f>
        <v/>
      </c>
      <c r="G88" s="1">
        <f>SUMIFS('Daily Storm Data 2'!J:J,'Daily Storm Data 2'!$A:$A,'Daily Flash NL (2)'!$D$12,'Daily Storm Data 2'!$G:$G,'Daily Flash NL (2)'!$A88,'Daily Storm Data 2'!$E:$E,"Belgium")</f>
        <v>0</v>
      </c>
      <c r="H88" s="1">
        <f>SUMIFS('Daily Storm Data 2'!K:K,'Daily Storm Data 2'!$A:$A,'Daily Flash NL (2)'!$D$12,'Daily Storm Data 2'!$G:$G,'Daily Flash NL (2)'!$A88,'Daily Storm Data 2'!$E:$E,"Belgium")</f>
        <v>0</v>
      </c>
      <c r="I88" s="51" t="str">
        <f>IFERROR(Table168[[#This Row],[Volume Actual]]/Table168[[#This Row],[Volume Forcasted]],"")</f>
        <v/>
      </c>
      <c r="J88" s="39" t="str">
        <f>IFERROR(H88/G88,"")</f>
        <v/>
      </c>
      <c r="K88" s="39" t="str">
        <f>+IFERROR(Table168[[#This Row],[Volume Handled]]/Table168[[#This Row],[Volume Actual]],"")</f>
        <v/>
      </c>
      <c r="L88" s="45">
        <f>SUMIFS('Daily Storm Data 2'!O:O,'Daily Storm Data 2'!$A:$A,'Daily Flash NL (2)'!$D$12,'Daily Storm Data 2'!$G:$G,'Daily Flash NL (2)'!$A88,'Daily Storm Data 2'!$E:$E,"Belgium")</f>
        <v>0</v>
      </c>
      <c r="M88" s="44">
        <v>7</v>
      </c>
      <c r="N88" s="44">
        <v>1</v>
      </c>
      <c r="O88" s="44"/>
      <c r="P88" s="128">
        <f>IFERROR(Table168[[#This Row],[Abs]]/Table168[[#This Row],[Planned]],"")</f>
        <v>0.14285714285714285</v>
      </c>
      <c r="Q88" s="39"/>
      <c r="U88" s="89">
        <f t="shared" si="17"/>
        <v>19</v>
      </c>
      <c r="V88" s="88">
        <f>IF(SUMIFS('Daily Forecast'!D:D,'Daily Forecast'!B:B,'Daily Flash NL (2)'!$D$12,'Daily Forecast'!F:F,U88,'Daily Forecast'!A:A,"Belgium")=0,"",SUMIFS('Daily Forecast'!D:D,'Daily Forecast'!B:B,'Daily Flash NL (2)'!$D$12,'Daily Forecast'!F:F,U88,'Daily Forecast'!A:A,"Belgium"))</f>
        <v>18</v>
      </c>
      <c r="W88" s="102">
        <f t="shared" si="18"/>
        <v>16.95</v>
      </c>
      <c r="X88" s="102">
        <f t="shared" si="12"/>
        <v>18</v>
      </c>
      <c r="Y88" s="102">
        <f t="shared" si="12"/>
        <v>10.799999999999999</v>
      </c>
      <c r="Z88" s="97">
        <f t="shared" si="13"/>
        <v>16.95</v>
      </c>
      <c r="AA88" s="98">
        <f t="shared" si="14"/>
        <v>18</v>
      </c>
      <c r="AB88" s="99">
        <f t="shared" si="15"/>
        <v>10.799999999999999</v>
      </c>
    </row>
    <row r="89" spans="1:28">
      <c r="A89" s="103" t="str">
        <f t="shared" si="19"/>
        <v>Vide</v>
      </c>
      <c r="D89" s="49">
        <v>0.83333333333333337</v>
      </c>
      <c r="E89" s="1" t="str">
        <f>IF(SUMIFS('Daily Forecast'!D:D,'Daily Forecast'!B:B,'Daily Flash NL (2)'!$D$12,'Daily Forecast'!F:F,A89,'Daily Forecast'!A:A,"Belgium")=0,"",SUMIFS('Daily Forecast'!D:D,'Daily Forecast'!B:B,'Daily Flash NL (2)'!$D$12,'Daily Forecast'!F:F,A89,'Daily Forecast'!A:A,"Belgium"))</f>
        <v/>
      </c>
      <c r="F89" s="1" t="str">
        <f>IF(SUMIFS('Daily Storm Data 2'!I:I,'Daily Storm Data 2'!$A:$A,'Daily Flash NL (2)'!$D$12,'Daily Storm Data 2'!$G:$G,'Daily Flash NL (2)'!$A89,'Daily Storm Data 2'!$E:$E,"Belgium")=0,"",SUMIFS('Daily Storm Data 2'!I:I,'Daily Storm Data 2'!$A:$A,'Daily Flash NL (2)'!$D$12,'Daily Storm Data 2'!$G:$G,'Daily Flash NL (2)'!$A89,'Daily Storm Data 2'!$E:$E,"Belgium"))</f>
        <v/>
      </c>
      <c r="G89" s="1">
        <f>SUMIFS('Daily Storm Data 2'!J:J,'Daily Storm Data 2'!$A:$A,'Daily Flash NL (2)'!$D$12,'Daily Storm Data 2'!$G:$G,'Daily Flash NL (2)'!$A89,'Daily Storm Data 2'!$E:$E,"Belgium")</f>
        <v>0</v>
      </c>
      <c r="H89" s="1">
        <f>SUMIFS('Daily Storm Data 2'!K:K,'Daily Storm Data 2'!$A:$A,'Daily Flash NL (2)'!$D$12,'Daily Storm Data 2'!$G:$G,'Daily Flash NL (2)'!$A89,'Daily Storm Data 2'!$E:$E,"Belgium")</f>
        <v>0</v>
      </c>
      <c r="I89" s="51" t="str">
        <f>IFERROR(Table168[[#This Row],[Volume Actual]]/Table168[[#This Row],[Volume Forcasted]],"")</f>
        <v/>
      </c>
      <c r="J89" s="39" t="str">
        <f t="shared" si="16"/>
        <v/>
      </c>
      <c r="K89" s="39" t="str">
        <f>+IFERROR(Table168[[#This Row],[Volume Handled]]/Table168[[#This Row],[Volume Actual]],"")</f>
        <v/>
      </c>
      <c r="L89" s="45">
        <f>SUMIFS('Daily Storm Data 2'!O:O,'Daily Storm Data 2'!$A:$A,'Daily Flash NL (2)'!$D$12,'Daily Storm Data 2'!$G:$G,'Daily Flash NL (2)'!$A89,'Daily Storm Data 2'!$E:$E,"Belgium")</f>
        <v>0</v>
      </c>
      <c r="M89" s="44">
        <v>4</v>
      </c>
      <c r="N89" s="44"/>
      <c r="O89" s="44"/>
      <c r="P89" s="127">
        <f>IFERROR(Table168[[#This Row],[Abs]]/Table168[[#This Row],[Planned]],"")</f>
        <v>0</v>
      </c>
      <c r="Q89" s="39"/>
      <c r="U89" s="89">
        <f t="shared" si="17"/>
        <v>20</v>
      </c>
      <c r="V89" s="88">
        <f>IF(SUMIFS('Daily Forecast'!D:D,'Daily Forecast'!B:B,'Daily Flash NL (2)'!$D$12,'Daily Forecast'!F:F,U89,'Daily Forecast'!A:A,"Belgium")=0,"",SUMIFS('Daily Forecast'!D:D,'Daily Forecast'!B:B,'Daily Flash NL (2)'!$D$12,'Daily Forecast'!F:F,U89,'Daily Forecast'!A:A,"Belgium"))</f>
        <v>9</v>
      </c>
      <c r="W89" s="102">
        <f t="shared" si="18"/>
        <v>8.4749999999999996</v>
      </c>
      <c r="X89" s="102">
        <f t="shared" si="12"/>
        <v>9</v>
      </c>
      <c r="Y89" s="102">
        <f t="shared" si="12"/>
        <v>5.3999999999999995</v>
      </c>
      <c r="Z89" s="97">
        <f t="shared" si="13"/>
        <v>8.4749999999999996</v>
      </c>
      <c r="AA89" s="98">
        <f t="shared" si="14"/>
        <v>9</v>
      </c>
      <c r="AB89" s="99">
        <f t="shared" si="15"/>
        <v>5.3999999999999995</v>
      </c>
    </row>
    <row r="90" spans="1:28">
      <c r="A90" s="103" t="str">
        <f t="shared" si="19"/>
        <v>Vide</v>
      </c>
      <c r="D90" s="49">
        <v>0.875</v>
      </c>
      <c r="E90" s="1" t="str">
        <f>IF(SUMIFS('Daily Forecast'!D:D,'Daily Forecast'!B:B,'Daily Flash NL (2)'!$D$12,'Daily Forecast'!F:F,A90,'Daily Forecast'!A:A,"Belgium")=0,"",SUMIFS('Daily Forecast'!D:D,'Daily Forecast'!B:B,'Daily Flash NL (2)'!$D$12,'Daily Forecast'!F:F,A90,'Daily Forecast'!A:A,"Belgium"))</f>
        <v/>
      </c>
      <c r="F90" s="1" t="str">
        <f>IF(SUMIFS('Daily Storm Data 2'!I:I,'Daily Storm Data 2'!$A:$A,'Daily Flash NL (2)'!$D$12,'Daily Storm Data 2'!$G:$G,'Daily Flash NL (2)'!$A90,'Daily Storm Data 2'!$E:$E,"Belgium")=0,"",SUMIFS('Daily Storm Data 2'!I:I,'Daily Storm Data 2'!$A:$A,'Daily Flash NL (2)'!$D$12,'Daily Storm Data 2'!$G:$G,'Daily Flash NL (2)'!$A90,'Daily Storm Data 2'!$E:$E,"Belgium"))</f>
        <v/>
      </c>
      <c r="G90" s="1">
        <f>SUMIFS('Daily Storm Data 2'!J:J,'Daily Storm Data 2'!$A:$A,'Daily Flash NL (2)'!$D$12,'Daily Storm Data 2'!$G:$G,'Daily Flash NL (2)'!$A90,'Daily Storm Data 2'!$E:$E,"Belgium")</f>
        <v>0</v>
      </c>
      <c r="H90" s="1">
        <f>SUMIFS('Daily Storm Data 2'!K:K,'Daily Storm Data 2'!$A:$A,'Daily Flash NL (2)'!$D$12,'Daily Storm Data 2'!$G:$G,'Daily Flash NL (2)'!$A90,'Daily Storm Data 2'!$E:$E,"Belgium")</f>
        <v>0</v>
      </c>
      <c r="I90" s="51" t="str">
        <f>IFERROR(Table168[[#This Row],[Volume Actual]]/Table168[[#This Row],[Volume Forcasted]],"")</f>
        <v/>
      </c>
      <c r="J90" s="39" t="str">
        <f t="shared" si="16"/>
        <v/>
      </c>
      <c r="K90" s="39" t="str">
        <f>+IFERROR(Table168[[#This Row],[Volume Handled]]/Table168[[#This Row],[Volume Actual]],"")</f>
        <v/>
      </c>
      <c r="L90" s="45">
        <f>SUMIFS('Daily Storm Data 2'!O:O,'Daily Storm Data 2'!$A:$A,'Daily Flash NL (2)'!$D$12,'Daily Storm Data 2'!$G:$G,'Daily Flash NL (2)'!$A90,'Daily Storm Data 2'!$E:$E,"Belgium")</f>
        <v>0</v>
      </c>
      <c r="M90" s="44">
        <v>4</v>
      </c>
      <c r="N90" s="44"/>
      <c r="O90" s="44"/>
      <c r="P90" s="128">
        <f>IFERROR(Table168[[#This Row],[Abs]]/Table168[[#This Row],[Planned]],"")</f>
        <v>0</v>
      </c>
      <c r="Q90" s="39"/>
      <c r="U90" s="89">
        <f t="shared" si="17"/>
        <v>21</v>
      </c>
      <c r="V90" s="88">
        <f>IF(SUMIFS('Daily Forecast'!D:D,'Daily Forecast'!B:B,'Daily Flash NL (2)'!$D$12,'Daily Forecast'!F:F,U90,'Daily Forecast'!A:A,"Belgium")=0,"",SUMIFS('Daily Forecast'!D:D,'Daily Forecast'!B:B,'Daily Flash NL (2)'!$D$12,'Daily Forecast'!F:F,U90,'Daily Forecast'!A:A,"Belgium"))</f>
        <v>4</v>
      </c>
      <c r="W90" s="102">
        <f t="shared" si="18"/>
        <v>3.7666666666666666</v>
      </c>
      <c r="X90" s="102">
        <f t="shared" si="12"/>
        <v>4</v>
      </c>
      <c r="Y90" s="102">
        <f t="shared" si="12"/>
        <v>2.4</v>
      </c>
      <c r="Z90" s="97">
        <f t="shared" si="13"/>
        <v>3.7666666666666666</v>
      </c>
      <c r="AA90" s="98">
        <f t="shared" si="14"/>
        <v>4</v>
      </c>
      <c r="AB90" s="99">
        <f t="shared" si="15"/>
        <v>2.4</v>
      </c>
    </row>
    <row r="91" spans="1:28" hidden="1">
      <c r="D91" s="19">
        <v>0.91666666666666663</v>
      </c>
      <c r="E91" s="1"/>
      <c r="F91" s="1"/>
      <c r="G91" s="1"/>
      <c r="H91" s="1"/>
      <c r="I91" s="51"/>
      <c r="J91" s="39"/>
      <c r="K91" s="39"/>
      <c r="L91" s="45"/>
      <c r="M91" s="105">
        <v>4</v>
      </c>
      <c r="N91" s="44">
        <v>0</v>
      </c>
      <c r="O91" s="44"/>
      <c r="P91" s="51"/>
      <c r="Q91" s="39"/>
      <c r="U91" s="89">
        <f t="shared" si="17"/>
        <v>22</v>
      </c>
      <c r="V91" s="91">
        <f>IF(SUMIFS('Daily Forecast'!D:D,'Daily Forecast'!B:B,'Daily Flash NL (2)'!$D$12,'Daily Forecast'!F:F,U91,'Daily Forecast'!A:A,"Netherlands")=0,"",SUMIFS('Daily Forecast'!D:D,'Daily Forecast'!B:B,'Daily Flash NL (2)'!$D$12,'Daily Forecast'!F:F,U91,'Daily Forecast'!A:A,"Netherlands"))</f>
        <v>6</v>
      </c>
      <c r="W91" s="102">
        <f t="shared" si="18"/>
        <v>5.65</v>
      </c>
      <c r="X91" s="102">
        <f t="shared" si="12"/>
        <v>6</v>
      </c>
      <c r="Y91" s="102">
        <f t="shared" si="12"/>
        <v>3.5999999999999996</v>
      </c>
      <c r="Z91" s="97">
        <f t="shared" si="13"/>
        <v>5.65</v>
      </c>
      <c r="AA91" s="98">
        <f>IFERROR(IF(F91="",V91*$AA$16,F91*J91),0)</f>
        <v>6</v>
      </c>
      <c r="AB91" s="99">
        <f t="shared" ref="AB91:AB105" si="21">IFERROR(IF(F91="",V91*$AB$16,F91*J91),0)</f>
        <v>3.5999999999999996</v>
      </c>
    </row>
    <row r="92" spans="1:28" hidden="1">
      <c r="D92" s="19"/>
      <c r="E92" s="1"/>
      <c r="F92" s="1"/>
      <c r="G92" s="1"/>
      <c r="H92" s="1"/>
      <c r="I92" s="51"/>
      <c r="J92" s="39"/>
      <c r="K92" s="39"/>
      <c r="L92" s="45"/>
      <c r="M92" s="44"/>
      <c r="N92" s="44"/>
      <c r="O92" s="44"/>
      <c r="P92" s="51"/>
      <c r="Q92" s="39"/>
      <c r="U92" s="89">
        <f t="shared" si="17"/>
        <v>23</v>
      </c>
      <c r="W92" s="102" t="e">
        <f t="shared" ref="W92:Y105" si="22">Z92/$J92</f>
        <v>#DIV/0!</v>
      </c>
      <c r="X92" s="102" t="e">
        <f t="shared" si="22"/>
        <v>#DIV/0!</v>
      </c>
      <c r="Y92" s="102" t="e">
        <f t="shared" si="22"/>
        <v>#DIV/0!</v>
      </c>
      <c r="Z92" s="97">
        <f t="shared" si="13"/>
        <v>0</v>
      </c>
      <c r="AB92" s="100">
        <f t="shared" si="21"/>
        <v>0</v>
      </c>
    </row>
    <row r="93" spans="1:28" hidden="1">
      <c r="D93" s="19"/>
      <c r="E93" s="1"/>
      <c r="F93" s="1"/>
      <c r="G93" s="1"/>
      <c r="H93" s="1"/>
      <c r="I93" s="51"/>
      <c r="J93" s="39"/>
      <c r="K93" s="39"/>
      <c r="L93" s="45"/>
      <c r="M93" s="44"/>
      <c r="N93" s="44"/>
      <c r="O93" s="44"/>
      <c r="P93" s="51"/>
      <c r="Q93" s="39"/>
      <c r="U93" s="89">
        <f t="shared" si="17"/>
        <v>24</v>
      </c>
      <c r="W93" s="102" t="e">
        <f t="shared" si="22"/>
        <v>#DIV/0!</v>
      </c>
      <c r="X93" s="102" t="e">
        <f t="shared" si="22"/>
        <v>#DIV/0!</v>
      </c>
      <c r="Y93" s="102" t="e">
        <f t="shared" si="22"/>
        <v>#DIV/0!</v>
      </c>
      <c r="Z93" s="97">
        <f t="shared" si="13"/>
        <v>0</v>
      </c>
      <c r="AB93" s="100">
        <f t="shared" si="21"/>
        <v>0</v>
      </c>
    </row>
    <row r="94" spans="1:28" hidden="1">
      <c r="D94" s="19"/>
      <c r="E94" s="1"/>
      <c r="F94" s="1"/>
      <c r="G94" s="1"/>
      <c r="H94" s="1"/>
      <c r="I94" s="51"/>
      <c r="J94" s="39"/>
      <c r="K94" s="39"/>
      <c r="L94" s="45"/>
      <c r="M94" s="44"/>
      <c r="N94" s="44"/>
      <c r="O94" s="44"/>
      <c r="P94" s="51"/>
      <c r="Q94" s="39"/>
      <c r="U94" s="89">
        <f t="shared" si="17"/>
        <v>25</v>
      </c>
      <c r="W94" s="102" t="e">
        <f t="shared" si="22"/>
        <v>#DIV/0!</v>
      </c>
      <c r="X94" s="102" t="e">
        <f t="shared" si="22"/>
        <v>#DIV/0!</v>
      </c>
      <c r="Y94" s="102" t="e">
        <f t="shared" si="22"/>
        <v>#DIV/0!</v>
      </c>
      <c r="Z94" s="97">
        <f t="shared" si="13"/>
        <v>0</v>
      </c>
      <c r="AB94" s="100">
        <f t="shared" si="21"/>
        <v>0</v>
      </c>
    </row>
    <row r="95" spans="1:28" hidden="1">
      <c r="D95" s="19"/>
      <c r="E95" s="1"/>
      <c r="F95" s="1"/>
      <c r="G95" s="1"/>
      <c r="H95" s="1"/>
      <c r="I95" s="51"/>
      <c r="J95" s="39"/>
      <c r="K95" s="39"/>
      <c r="L95" s="45"/>
      <c r="M95" s="44"/>
      <c r="N95" s="44"/>
      <c r="O95" s="44"/>
      <c r="P95" s="51"/>
      <c r="Q95" s="39"/>
      <c r="U95" s="89">
        <f t="shared" si="17"/>
        <v>26</v>
      </c>
      <c r="W95" s="102" t="e">
        <f t="shared" si="22"/>
        <v>#DIV/0!</v>
      </c>
      <c r="X95" s="102" t="e">
        <f t="shared" si="22"/>
        <v>#DIV/0!</v>
      </c>
      <c r="Y95" s="102" t="e">
        <f t="shared" si="22"/>
        <v>#DIV/0!</v>
      </c>
      <c r="Z95" s="97">
        <f t="shared" si="13"/>
        <v>0</v>
      </c>
      <c r="AB95" s="100">
        <f t="shared" si="21"/>
        <v>0</v>
      </c>
    </row>
    <row r="96" spans="1:28" hidden="1">
      <c r="D96" s="19"/>
      <c r="E96" s="1"/>
      <c r="F96" s="1"/>
      <c r="G96" s="1"/>
      <c r="H96" s="1"/>
      <c r="I96" s="51"/>
      <c r="J96" s="39"/>
      <c r="K96" s="39"/>
      <c r="L96" s="45"/>
      <c r="M96" s="44"/>
      <c r="N96" s="44"/>
      <c r="O96" s="44"/>
      <c r="P96" s="51"/>
      <c r="Q96" s="39"/>
      <c r="U96" s="89">
        <f t="shared" si="17"/>
        <v>27</v>
      </c>
      <c r="W96" s="102" t="e">
        <f t="shared" si="22"/>
        <v>#DIV/0!</v>
      </c>
      <c r="X96" s="102" t="e">
        <f t="shared" si="22"/>
        <v>#DIV/0!</v>
      </c>
      <c r="Y96" s="102" t="e">
        <f t="shared" si="22"/>
        <v>#DIV/0!</v>
      </c>
      <c r="Z96" s="97">
        <f t="shared" si="13"/>
        <v>0</v>
      </c>
      <c r="AB96" s="100">
        <f t="shared" si="21"/>
        <v>0</v>
      </c>
    </row>
    <row r="97" spans="4:28" hidden="1">
      <c r="D97" s="19"/>
      <c r="E97" s="1"/>
      <c r="F97" s="1"/>
      <c r="G97" s="1"/>
      <c r="H97" s="1"/>
      <c r="I97" s="51"/>
      <c r="J97" s="39"/>
      <c r="K97" s="39"/>
      <c r="L97" s="45"/>
      <c r="M97" s="44"/>
      <c r="N97" s="44"/>
      <c r="O97" s="44"/>
      <c r="P97" s="51"/>
      <c r="Q97" s="39"/>
      <c r="U97" s="89">
        <f t="shared" si="17"/>
        <v>28</v>
      </c>
      <c r="W97" s="102" t="e">
        <f t="shared" si="22"/>
        <v>#DIV/0!</v>
      </c>
      <c r="X97" s="102" t="e">
        <f t="shared" si="22"/>
        <v>#DIV/0!</v>
      </c>
      <c r="Y97" s="102" t="e">
        <f t="shared" si="22"/>
        <v>#DIV/0!</v>
      </c>
      <c r="Z97" s="97">
        <f t="shared" si="13"/>
        <v>0</v>
      </c>
      <c r="AB97" s="100">
        <f t="shared" si="21"/>
        <v>0</v>
      </c>
    </row>
    <row r="98" spans="4:28" hidden="1">
      <c r="D98" s="19"/>
      <c r="E98" s="1"/>
      <c r="F98" s="1"/>
      <c r="G98" s="1"/>
      <c r="H98" s="1"/>
      <c r="I98" s="51"/>
      <c r="J98" s="39"/>
      <c r="K98" s="39"/>
      <c r="L98" s="45"/>
      <c r="M98" s="48"/>
      <c r="N98" s="44"/>
      <c r="O98" s="44"/>
      <c r="P98" s="51"/>
      <c r="Q98" s="39"/>
      <c r="U98" s="89">
        <f t="shared" si="17"/>
        <v>29</v>
      </c>
      <c r="W98" s="102" t="e">
        <f t="shared" si="22"/>
        <v>#DIV/0!</v>
      </c>
      <c r="X98" s="102" t="e">
        <f t="shared" si="22"/>
        <v>#DIV/0!</v>
      </c>
      <c r="Y98" s="102" t="e">
        <f t="shared" si="22"/>
        <v>#DIV/0!</v>
      </c>
      <c r="Z98" s="97">
        <f t="shared" si="13"/>
        <v>0</v>
      </c>
      <c r="AB98" s="100">
        <f t="shared" si="21"/>
        <v>0</v>
      </c>
    </row>
    <row r="99" spans="4:28" hidden="1">
      <c r="D99" s="19"/>
      <c r="E99" s="1"/>
      <c r="F99" s="1"/>
      <c r="G99" s="1"/>
      <c r="H99" s="1"/>
      <c r="I99" s="51"/>
      <c r="J99" s="39"/>
      <c r="K99" s="39"/>
      <c r="L99" s="45"/>
      <c r="M99" s="48"/>
      <c r="N99" s="44"/>
      <c r="O99" s="44"/>
      <c r="P99" s="51"/>
      <c r="Q99" s="39"/>
      <c r="U99" s="89">
        <f t="shared" si="17"/>
        <v>30</v>
      </c>
      <c r="W99" s="102" t="e">
        <f t="shared" si="22"/>
        <v>#DIV/0!</v>
      </c>
      <c r="X99" s="102" t="e">
        <f t="shared" si="22"/>
        <v>#DIV/0!</v>
      </c>
      <c r="Y99" s="102" t="e">
        <f t="shared" si="22"/>
        <v>#DIV/0!</v>
      </c>
      <c r="Z99" s="97">
        <f t="shared" si="13"/>
        <v>0</v>
      </c>
      <c r="AB99" s="100">
        <f t="shared" si="21"/>
        <v>0</v>
      </c>
    </row>
    <row r="100" spans="4:28" hidden="1">
      <c r="D100" s="19"/>
      <c r="E100" s="1"/>
      <c r="F100" s="1"/>
      <c r="G100" s="1"/>
      <c r="H100" s="1"/>
      <c r="I100" s="51"/>
      <c r="J100" s="39"/>
      <c r="K100" s="39"/>
      <c r="L100" s="45"/>
      <c r="M100" s="48"/>
      <c r="N100" s="44"/>
      <c r="O100" s="44"/>
      <c r="P100" s="51"/>
      <c r="Q100" s="39"/>
      <c r="U100" s="89">
        <f t="shared" si="17"/>
        <v>31</v>
      </c>
      <c r="W100" s="102" t="e">
        <f t="shared" si="22"/>
        <v>#DIV/0!</v>
      </c>
      <c r="X100" s="102" t="e">
        <f t="shared" si="22"/>
        <v>#DIV/0!</v>
      </c>
      <c r="Y100" s="102" t="e">
        <f t="shared" si="22"/>
        <v>#DIV/0!</v>
      </c>
      <c r="Z100" s="97">
        <f t="shared" si="13"/>
        <v>0</v>
      </c>
      <c r="AB100" s="100">
        <f t="shared" si="21"/>
        <v>0</v>
      </c>
    </row>
    <row r="101" spans="4:28" hidden="1">
      <c r="D101" s="19"/>
      <c r="E101" s="1"/>
      <c r="F101" s="1"/>
      <c r="G101" s="1"/>
      <c r="H101" s="1"/>
      <c r="I101" s="51"/>
      <c r="J101" s="39"/>
      <c r="K101" s="39"/>
      <c r="L101" s="45"/>
      <c r="M101" s="45"/>
      <c r="N101" s="44"/>
      <c r="O101" s="44"/>
      <c r="P101" s="51"/>
      <c r="Q101" s="39"/>
      <c r="U101" s="89">
        <f t="shared" si="17"/>
        <v>32</v>
      </c>
      <c r="W101" s="102" t="e">
        <f t="shared" si="22"/>
        <v>#DIV/0!</v>
      </c>
      <c r="X101" s="102" t="e">
        <f t="shared" si="22"/>
        <v>#DIV/0!</v>
      </c>
      <c r="Y101" s="102" t="e">
        <f t="shared" si="22"/>
        <v>#DIV/0!</v>
      </c>
      <c r="Z101" s="97">
        <f t="shared" si="13"/>
        <v>0</v>
      </c>
      <c r="AB101" s="100">
        <f t="shared" si="21"/>
        <v>0</v>
      </c>
    </row>
    <row r="102" spans="4:28" hidden="1">
      <c r="D102" s="19"/>
      <c r="E102" s="1"/>
      <c r="F102" s="1"/>
      <c r="G102" s="1"/>
      <c r="H102" s="1"/>
      <c r="I102" s="51"/>
      <c r="J102" s="39"/>
      <c r="K102" s="39"/>
      <c r="L102" s="45"/>
      <c r="M102" s="45"/>
      <c r="N102" s="44"/>
      <c r="O102" s="44"/>
      <c r="P102" s="51"/>
      <c r="Q102" s="39"/>
      <c r="U102" s="89">
        <f t="shared" si="17"/>
        <v>33</v>
      </c>
      <c r="W102" s="102" t="e">
        <f t="shared" si="22"/>
        <v>#DIV/0!</v>
      </c>
      <c r="X102" s="102" t="e">
        <f t="shared" si="22"/>
        <v>#DIV/0!</v>
      </c>
      <c r="Y102" s="102" t="e">
        <f t="shared" si="22"/>
        <v>#DIV/0!</v>
      </c>
      <c r="Z102" s="97">
        <f t="shared" si="13"/>
        <v>0</v>
      </c>
      <c r="AB102" s="100">
        <f t="shared" si="21"/>
        <v>0</v>
      </c>
    </row>
    <row r="103" spans="4:28" hidden="1">
      <c r="D103" s="19"/>
      <c r="E103" s="1"/>
      <c r="F103" s="1"/>
      <c r="G103" s="1"/>
      <c r="H103" s="1"/>
      <c r="I103" s="51"/>
      <c r="J103" s="39"/>
      <c r="K103" s="39"/>
      <c r="L103" s="45"/>
      <c r="M103" s="45"/>
      <c r="N103" s="44"/>
      <c r="O103" s="44"/>
      <c r="P103" s="51"/>
      <c r="Q103" s="39"/>
      <c r="U103" s="89">
        <f t="shared" si="17"/>
        <v>34</v>
      </c>
      <c r="W103" s="102" t="e">
        <f t="shared" si="22"/>
        <v>#DIV/0!</v>
      </c>
      <c r="X103" s="102" t="e">
        <f t="shared" si="22"/>
        <v>#DIV/0!</v>
      </c>
      <c r="Y103" s="102" t="e">
        <f t="shared" si="22"/>
        <v>#DIV/0!</v>
      </c>
      <c r="Z103" s="97">
        <f t="shared" si="13"/>
        <v>0</v>
      </c>
      <c r="AB103" s="100">
        <f t="shared" si="21"/>
        <v>0</v>
      </c>
    </row>
    <row r="104" spans="4:28" hidden="1">
      <c r="D104" s="19"/>
      <c r="E104" s="1"/>
      <c r="F104" s="1"/>
      <c r="G104" s="1"/>
      <c r="H104" s="1"/>
      <c r="I104" s="51"/>
      <c r="J104" s="39"/>
      <c r="K104" s="39"/>
      <c r="L104" s="45"/>
      <c r="M104" s="45"/>
      <c r="N104" s="44"/>
      <c r="O104" s="44"/>
      <c r="P104" s="51"/>
      <c r="Q104" s="39"/>
      <c r="U104" s="89">
        <f t="shared" si="17"/>
        <v>35</v>
      </c>
      <c r="W104" s="102" t="e">
        <f t="shared" si="22"/>
        <v>#DIV/0!</v>
      </c>
      <c r="X104" s="102" t="e">
        <f t="shared" si="22"/>
        <v>#DIV/0!</v>
      </c>
      <c r="Y104" s="102" t="e">
        <f t="shared" si="22"/>
        <v>#DIV/0!</v>
      </c>
      <c r="Z104" s="97">
        <f t="shared" si="13"/>
        <v>0</v>
      </c>
      <c r="AB104" s="100">
        <f t="shared" si="21"/>
        <v>0</v>
      </c>
    </row>
    <row r="105" spans="4:28" hidden="1">
      <c r="D105" s="19"/>
      <c r="E105" s="1"/>
      <c r="F105" s="1"/>
      <c r="G105" s="1"/>
      <c r="H105" s="1"/>
      <c r="I105" s="51"/>
      <c r="J105" s="39"/>
      <c r="K105" s="39"/>
      <c r="L105" s="45"/>
      <c r="M105" s="45"/>
      <c r="N105" s="44"/>
      <c r="O105" s="44"/>
      <c r="P105" s="51"/>
      <c r="Q105" s="39"/>
      <c r="U105" s="89">
        <f t="shared" si="17"/>
        <v>36</v>
      </c>
      <c r="W105" s="102" t="e">
        <f t="shared" si="22"/>
        <v>#DIV/0!</v>
      </c>
      <c r="X105" s="102" t="e">
        <f t="shared" si="22"/>
        <v>#DIV/0!</v>
      </c>
      <c r="Y105" s="102" t="e">
        <f t="shared" si="22"/>
        <v>#DIV/0!</v>
      </c>
      <c r="Z105" s="97">
        <f t="shared" si="13"/>
        <v>0</v>
      </c>
      <c r="AB105" s="100">
        <f t="shared" si="21"/>
        <v>0</v>
      </c>
    </row>
    <row r="106" spans="4:28" ht="32.4">
      <c r="D106" s="41" t="s">
        <v>74</v>
      </c>
      <c r="E106" s="42">
        <f>SUM(E75:E105)</f>
        <v>240</v>
      </c>
      <c r="F106" s="42">
        <f>SUM(F75:F105)</f>
        <v>226</v>
      </c>
      <c r="G106" s="42">
        <f>SUM(G75:G90)</f>
        <v>208</v>
      </c>
      <c r="H106" s="42">
        <f>SUM(H75:H90)</f>
        <v>137</v>
      </c>
      <c r="I106" s="52">
        <f>Table168[[#This Row],[Volume Actual]]/Table168[[#This Row],[Volume Forcasted]]</f>
        <v>0.94166666666666665</v>
      </c>
      <c r="J106" s="43">
        <f>D70</f>
        <v>0.65865384615384615</v>
      </c>
      <c r="K106" s="43">
        <f>+IFERROR(Table168[[#This Row],[Volume Handled]]/Table168[[#This Row],[Volume Actual]],"")</f>
        <v>0.92035398230088494</v>
      </c>
      <c r="L106" s="50">
        <f>+SUMPRODUCT(F75:F100,L75:L100)/SUM(F75:F100)</f>
        <v>654.77342476354477</v>
      </c>
      <c r="M106" s="47">
        <f>SUM(M75:M105)</f>
        <v>90</v>
      </c>
      <c r="N106" s="47">
        <f>SUM(N75:N105)</f>
        <v>10</v>
      </c>
      <c r="O106" s="47">
        <f>SUM(O75:O105)</f>
        <v>0</v>
      </c>
      <c r="P106" s="126">
        <f>IFERROR(Table168[[#This Row],[Abs]]/Table168[[#This Row],[Planned]],"")</f>
        <v>0.1111111111111111</v>
      </c>
      <c r="Q106" s="40"/>
      <c r="V106" s="85">
        <f>SUM(V75:V91)</f>
        <v>279</v>
      </c>
      <c r="W106" s="85">
        <f>SUM(W75:W91)</f>
        <v>262.72499999999997</v>
      </c>
      <c r="X106" s="85">
        <f>SUM(X75:X91)</f>
        <v>265</v>
      </c>
      <c r="Y106" s="85">
        <f>SUM(Y75:Y91)</f>
        <v>249.4</v>
      </c>
      <c r="Z106" s="101">
        <f>SUM(Z75:Z91)/W106</f>
        <v>0.69038608618128716</v>
      </c>
      <c r="AA106" s="101">
        <f>SUM(AA75:AA91)/X106</f>
        <v>0.69304409242256082</v>
      </c>
      <c r="AB106" s="101">
        <f>SUM(AB75:AB91)/Y106</f>
        <v>0.67384396348026721</v>
      </c>
    </row>
    <row r="132" spans="15:17" ht="13.8">
      <c r="O132" s="123" t="s">
        <v>71</v>
      </c>
      <c r="P132" s="123" t="s">
        <v>52</v>
      </c>
      <c r="Q132" s="123" t="s">
        <v>53</v>
      </c>
    </row>
    <row r="133" spans="15:17">
      <c r="O133" s="189">
        <v>0.25</v>
      </c>
      <c r="P133" s="190">
        <v>5</v>
      </c>
      <c r="Q133" s="190">
        <v>1</v>
      </c>
    </row>
    <row r="134" spans="15:17">
      <c r="O134" s="73">
        <v>0.29166666666666669</v>
      </c>
      <c r="P134" s="191">
        <v>7</v>
      </c>
      <c r="Q134" s="191"/>
    </row>
    <row r="135" spans="15:17">
      <c r="O135" s="189">
        <v>0.33333333333333331</v>
      </c>
      <c r="P135" s="190">
        <v>14</v>
      </c>
      <c r="Q135" s="190">
        <v>3</v>
      </c>
    </row>
    <row r="136" spans="15:17">
      <c r="O136" s="73">
        <v>0.375</v>
      </c>
      <c r="P136" s="191">
        <v>20</v>
      </c>
      <c r="Q136" s="191">
        <v>5</v>
      </c>
    </row>
    <row r="137" spans="15:17">
      <c r="O137" s="189">
        <v>0.41666666666666669</v>
      </c>
      <c r="P137" s="190">
        <v>20</v>
      </c>
      <c r="Q137" s="190">
        <v>5</v>
      </c>
    </row>
    <row r="138" spans="15:17">
      <c r="O138" s="73">
        <v>0.45833333333333298</v>
      </c>
      <c r="P138" s="191">
        <v>21</v>
      </c>
      <c r="Q138" s="191">
        <v>5</v>
      </c>
    </row>
    <row r="139" spans="15:17">
      <c r="O139" s="189">
        <v>0.5</v>
      </c>
      <c r="P139" s="190">
        <v>21</v>
      </c>
      <c r="Q139" s="190">
        <v>5</v>
      </c>
    </row>
    <row r="140" spans="15:17">
      <c r="O140" s="73">
        <v>0.54166666666666696</v>
      </c>
      <c r="P140" s="191">
        <v>21</v>
      </c>
      <c r="Q140" s="191">
        <v>5</v>
      </c>
    </row>
    <row r="141" spans="15:17">
      <c r="O141" s="189">
        <v>0.58333333333333304</v>
      </c>
      <c r="P141" s="190">
        <v>25</v>
      </c>
      <c r="Q141" s="190">
        <v>6</v>
      </c>
    </row>
    <row r="142" spans="15:17">
      <c r="O142" s="73">
        <v>0.625</v>
      </c>
      <c r="P142" s="191">
        <v>23</v>
      </c>
      <c r="Q142" s="191">
        <v>6</v>
      </c>
    </row>
    <row r="143" spans="15:17">
      <c r="O143" s="189">
        <v>0.66666666666666696</v>
      </c>
      <c r="P143" s="190">
        <v>23</v>
      </c>
      <c r="Q143" s="190">
        <v>6</v>
      </c>
    </row>
    <row r="144" spans="15:17">
      <c r="O144" s="73">
        <v>0.70833333333333304</v>
      </c>
      <c r="P144" s="191">
        <v>21</v>
      </c>
      <c r="Q144" s="191">
        <v>6</v>
      </c>
    </row>
    <row r="145" spans="15:17">
      <c r="O145" s="189">
        <v>0.75</v>
      </c>
      <c r="P145" s="190">
        <v>14</v>
      </c>
      <c r="Q145" s="190">
        <v>3</v>
      </c>
    </row>
    <row r="146" spans="15:17">
      <c r="O146" s="73">
        <v>0.79166666666666696</v>
      </c>
      <c r="P146" s="191">
        <v>7</v>
      </c>
      <c r="Q146" s="191">
        <v>1</v>
      </c>
    </row>
    <row r="147" spans="15:17">
      <c r="O147" s="189">
        <v>0.83333333333333304</v>
      </c>
      <c r="P147" s="190">
        <v>7</v>
      </c>
      <c r="Q147" s="190">
        <v>1</v>
      </c>
    </row>
    <row r="148" spans="15:17">
      <c r="O148" s="73">
        <v>0.875</v>
      </c>
      <c r="P148" s="191">
        <v>5</v>
      </c>
      <c r="Q148" s="191">
        <v>1</v>
      </c>
    </row>
    <row r="149" spans="15:17">
      <c r="O149" s="189">
        <v>0.91666666666666696</v>
      </c>
      <c r="P149" s="190">
        <v>5</v>
      </c>
      <c r="Q149" s="190">
        <v>1</v>
      </c>
    </row>
  </sheetData>
  <conditionalFormatting sqref="D5">
    <cfRule type="iconSet" priority="4">
      <iconSet>
        <cfvo type="percent" val="0"/>
        <cfvo type="num" val="0.75"/>
        <cfvo type="num" val="0.8"/>
      </iconSet>
    </cfRule>
  </conditionalFormatting>
  <conditionalFormatting sqref="D15">
    <cfRule type="iconSet" priority="12">
      <iconSet>
        <cfvo type="percent" val="0"/>
        <cfvo type="num" val="0.75"/>
        <cfvo type="num" val="0.8"/>
      </iconSet>
    </cfRule>
  </conditionalFormatting>
  <conditionalFormatting sqref="D70">
    <cfRule type="iconSet" priority="5">
      <iconSet>
        <cfvo type="percent" val="0"/>
        <cfvo type="num" val="0.75"/>
        <cfvo type="num" val="0.8"/>
      </iconSet>
    </cfRule>
  </conditionalFormatting>
  <conditionalFormatting sqref="F15">
    <cfRule type="iconSet" priority="14">
      <iconSet>
        <cfvo type="percent" val="0"/>
        <cfvo type="percent" val="0.9"/>
        <cfvo type="percent" val="0.95"/>
      </iconSet>
    </cfRule>
  </conditionalFormatting>
  <conditionalFormatting sqref="F70">
    <cfRule type="iconSet" priority="7">
      <iconSet>
        <cfvo type="percent" val="0"/>
        <cfvo type="percent" val="0.9"/>
        <cfvo type="percent" val="0.95"/>
      </iconSet>
    </cfRule>
  </conditionalFormatting>
  <conditionalFormatting sqref="J15">
    <cfRule type="cellIs" dxfId="165" priority="13" operator="lessThan">
      <formula>0.8</formula>
    </cfRule>
  </conditionalFormatting>
  <conditionalFormatting sqref="J20:J50">
    <cfRule type="iconSet" priority="3">
      <iconSet>
        <cfvo type="percent" val="0"/>
        <cfvo type="num" val="0.75"/>
        <cfvo type="num" val="0.8"/>
      </iconSet>
    </cfRule>
  </conditionalFormatting>
  <conditionalFormatting sqref="J51">
    <cfRule type="iconSet" priority="16">
      <iconSet>
        <cfvo type="percent" val="0"/>
        <cfvo type="num" val="0.75"/>
        <cfvo type="num" val="0.8"/>
      </iconSet>
    </cfRule>
  </conditionalFormatting>
  <conditionalFormatting sqref="J70">
    <cfRule type="cellIs" dxfId="164" priority="6" operator="lessThan">
      <formula>0.8</formula>
    </cfRule>
  </conditionalFormatting>
  <conditionalFormatting sqref="J75:J106">
    <cfRule type="iconSet" priority="9">
      <iconSet>
        <cfvo type="percent" val="0"/>
        <cfvo type="num" val="0.75"/>
        <cfvo type="num" val="0.8"/>
      </iconSet>
    </cfRule>
  </conditionalFormatting>
  <conditionalFormatting sqref="M48:M50 K20:K51">
    <cfRule type="iconSet" priority="15">
      <iconSet>
        <cfvo type="percent" val="0"/>
        <cfvo type="percent" val="0.9"/>
        <cfvo type="percent" val="0.95"/>
      </iconSet>
    </cfRule>
  </conditionalFormatting>
  <conditionalFormatting sqref="M103:M105 K75:K106">
    <cfRule type="iconSet" priority="8">
      <iconSet>
        <cfvo type="percent" val="0"/>
        <cfvo type="percent" val="0.9"/>
        <cfvo type="percent" val="0.95"/>
      </iconSet>
    </cfRule>
  </conditionalFormatting>
  <conditionalFormatting sqref="P15 P20:Q51 P70">
    <cfRule type="cellIs" dxfId="163" priority="10" operator="lessThan">
      <formula>0.06</formula>
    </cfRule>
    <cfRule type="cellIs" dxfId="162" priority="11" operator="greaterThan">
      <formula>0.08</formula>
    </cfRule>
  </conditionalFormatting>
  <conditionalFormatting sqref="P75:Q106">
    <cfRule type="cellIs" dxfId="161" priority="1" operator="lessThan">
      <formula>0.06</formula>
    </cfRule>
    <cfRule type="cellIs" dxfId="160"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0CF0-2116-41A8-820D-DC55511CF6D0}">
  <sheetPr>
    <tabColor rgb="FFFFFF00"/>
  </sheetPr>
  <dimension ref="A3:AH106"/>
  <sheetViews>
    <sheetView showGridLines="0" zoomScale="85" zoomScaleNormal="85" workbookViewId="0">
      <selection activeCell="H15" sqref="H15"/>
    </sheetView>
  </sheetViews>
  <sheetFormatPr defaultColWidth="8.88671875" defaultRowHeight="13.2"/>
  <cols>
    <col min="1" max="1" width="8.88671875" customWidth="1"/>
    <col min="4" max="4" width="37.44140625" bestFit="1" customWidth="1"/>
    <col min="5" max="5" width="20.109375" customWidth="1"/>
    <col min="6" max="6" width="21.88671875" customWidth="1"/>
    <col min="7" max="7" width="20.109375" bestFit="1" customWidth="1"/>
    <col min="8" max="8" width="25.109375" bestFit="1" customWidth="1"/>
    <col min="9" max="9" width="18.5546875" customWidth="1"/>
    <col min="10" max="10" width="15.109375" customWidth="1"/>
    <col min="11" max="11" width="11.109375" bestFit="1" customWidth="1"/>
    <col min="12" max="13" width="11.109375" customWidth="1"/>
    <col min="14" max="14" width="6.88671875" customWidth="1"/>
    <col min="15" max="17" width="18" customWidth="1"/>
    <col min="19" max="20" width="8.88671875" customWidth="1"/>
    <col min="21" max="21" width="7" style="86" customWidth="1"/>
    <col min="22" max="25" width="20" style="86" hidden="1" customWidth="1"/>
    <col min="26" max="26" width="19.109375" style="92" customWidth="1"/>
    <col min="27" max="27" width="14.5546875" style="92" customWidth="1"/>
    <col min="28" max="28" width="16.109375" style="92" customWidth="1"/>
    <col min="29" max="29" width="9.5546875" bestFit="1" customWidth="1"/>
  </cols>
  <sheetData>
    <row r="3" spans="4:29">
      <c r="AB3" s="115" t="s">
        <v>102</v>
      </c>
      <c r="AC3" s="23" t="s">
        <v>103</v>
      </c>
    </row>
    <row r="4" spans="4:29" ht="32.4">
      <c r="D4" s="81" t="s">
        <v>90</v>
      </c>
      <c r="AA4" s="9" t="s">
        <v>101</v>
      </c>
      <c r="AB4" s="9">
        <v>208</v>
      </c>
      <c r="AC4" s="9">
        <v>69</v>
      </c>
    </row>
    <row r="5" spans="4:29" ht="33">
      <c r="D5" s="82">
        <f>(H51+H106)/(G51+G106)</f>
        <v>0.85227272727272729</v>
      </c>
      <c r="V5" s="104"/>
      <c r="AA5" s="9" t="s">
        <v>104</v>
      </c>
      <c r="AB5" s="9">
        <v>199</v>
      </c>
      <c r="AC5" s="9">
        <v>17</v>
      </c>
    </row>
    <row r="11" spans="4:29" ht="13.8" thickBot="1">
      <c r="Z11" s="107"/>
    </row>
    <row r="12" spans="4:29" ht="13.8" thickBot="1">
      <c r="D12" s="35">
        <v>46160</v>
      </c>
    </row>
    <row r="13" spans="4:29" ht="13.8" thickBot="1"/>
    <row r="14" spans="4:29" ht="13.8" thickBot="1">
      <c r="D14" s="113" t="s">
        <v>91</v>
      </c>
      <c r="F14" s="36" t="s">
        <v>6</v>
      </c>
      <c r="J14" s="36" t="s">
        <v>47</v>
      </c>
      <c r="P14" s="36" t="s">
        <v>48</v>
      </c>
    </row>
    <row r="15" spans="4:29" ht="40.200000000000003" thickBot="1">
      <c r="D15" s="114">
        <f>H51/F51</f>
        <v>0.70879999999999999</v>
      </c>
      <c r="F15" s="37">
        <f>+SUM(G20:G50)/SUM(F20:F50)</f>
        <v>0.86560000000000004</v>
      </c>
      <c r="J15" s="37">
        <f>+SUM(F20:F50)/SUM(E20:E50)</f>
        <v>0.93984962406015038</v>
      </c>
      <c r="P15" s="37">
        <f>SUM(N20:N50)/SUM(M20:M50)</f>
        <v>0.13636363636363635</v>
      </c>
      <c r="Z15" s="93" t="s">
        <v>96</v>
      </c>
      <c r="AA15" s="93" t="s">
        <v>96</v>
      </c>
      <c r="AB15" s="93" t="s">
        <v>96</v>
      </c>
    </row>
    <row r="16" spans="4:29">
      <c r="Z16" s="94">
        <f>J15</f>
        <v>0.93984962406015038</v>
      </c>
      <c r="AA16" s="94">
        <v>1</v>
      </c>
      <c r="AB16" s="94">
        <v>0.6</v>
      </c>
    </row>
    <row r="18" spans="1:34" ht="13.8" thickBot="1">
      <c r="Z18" s="95" t="s">
        <v>92</v>
      </c>
      <c r="AA18" s="95" t="s">
        <v>94</v>
      </c>
      <c r="AB18" s="95" t="s">
        <v>94</v>
      </c>
    </row>
    <row r="19" spans="1:34" ht="28.5" customHeight="1">
      <c r="D19" s="38" t="s">
        <v>71</v>
      </c>
      <c r="E19" s="38" t="s">
        <v>49</v>
      </c>
      <c r="F19" s="38" t="s">
        <v>50</v>
      </c>
      <c r="G19" s="38" t="s">
        <v>51</v>
      </c>
      <c r="H19" s="38" t="s">
        <v>89</v>
      </c>
      <c r="I19" s="38" t="s">
        <v>47</v>
      </c>
      <c r="J19" s="38" t="s">
        <v>7</v>
      </c>
      <c r="K19" s="38" t="s">
        <v>6</v>
      </c>
      <c r="L19" s="38" t="s">
        <v>56</v>
      </c>
      <c r="M19" s="38" t="s">
        <v>52</v>
      </c>
      <c r="N19" s="38" t="s">
        <v>53</v>
      </c>
      <c r="O19" s="38" t="s">
        <v>167</v>
      </c>
      <c r="P19" s="38" t="s">
        <v>54</v>
      </c>
      <c r="Q19" s="38"/>
      <c r="S19" s="123" t="s">
        <v>115</v>
      </c>
      <c r="U19" s="36" t="s">
        <v>71</v>
      </c>
      <c r="V19" s="36" t="s">
        <v>3</v>
      </c>
      <c r="W19" s="36" t="s">
        <v>97</v>
      </c>
      <c r="X19" s="36" t="s">
        <v>98</v>
      </c>
      <c r="Y19" s="36" t="s">
        <v>99</v>
      </c>
      <c r="Z19" s="96" t="s">
        <v>93</v>
      </c>
      <c r="AA19" s="96" t="s">
        <v>95</v>
      </c>
      <c r="AB19" s="96" t="s">
        <v>100</v>
      </c>
    </row>
    <row r="20" spans="1:34" ht="12" customHeight="1">
      <c r="A20" s="112">
        <v>7</v>
      </c>
      <c r="D20" s="49">
        <v>0.25</v>
      </c>
      <c r="E20" s="1">
        <f>IF(SUMIFS('Daily Forecast'!D:D,'Daily Forecast'!B:B,'Daily Flash NL CBC'!$D$12,'Daily Forecast'!F:F,A20,'Daily Forecast'!A:A,"Netherlands")=0,"",SUMIFS('Daily Forecast'!D:D,'Daily Forecast'!B:B,'Daily Flash NL CBC'!$D$12,'Daily Forecast'!F:F,A20,'Daily Forecast'!A:A,"Netherlands"))</f>
        <v>25</v>
      </c>
      <c r="F20" s="1">
        <f>SUMIFS(CBC!L:L,CBC!A:A,'Daily Flash NL CBC'!$D$12,CBC!C:C,'Daily Flash NL CBC'!$A20)</f>
        <v>14</v>
      </c>
      <c r="G20" s="1">
        <f>SUMIFS('Daily Storm Data 2'!J:J,'Daily Storm Data 2'!$A:$A,'Daily Flash NL CBC'!$D$12,'Daily Storm Data 2'!$G:$G,'Daily Flash NL CBC'!$A20,'Daily Storm Data 2'!$E:$E,"Netherlands")</f>
        <v>14</v>
      </c>
      <c r="H20" s="1">
        <f>SUMIFS('Daily Storm Data 2'!K:K,'Daily Storm Data 2'!$A:$A,'Daily Flash NL CBC'!$D$12,'Daily Storm Data 2'!$G:$G,'Daily Flash NL CBC'!$A20,'Daily Storm Data 2'!$E:$E,"Netherlands")</f>
        <v>7</v>
      </c>
      <c r="I20" s="51">
        <f>IFERROR(Table14[[#This Row],[Volume Actual]]/Table14[[#This Row],[Volume Forcasted]],"")</f>
        <v>0.56000000000000005</v>
      </c>
      <c r="J20" s="39">
        <f>SUMIFS(CBC!N:N,CBC!A:A,'Daily Flash NL CBC'!$D$12,CBC!C:C,'Daily Flash NL CBC'!$A20)</f>
        <v>0.5</v>
      </c>
      <c r="K20" s="39">
        <f>+IFERROR(Table14[[#This Row],[Volume Handled]]/Table14[[#This Row],[Volume Actual]],"")</f>
        <v>1</v>
      </c>
      <c r="L20" s="45">
        <f>SUMIFS('Daily Storm Data 2'!O:O,'Daily Storm Data 2'!$A:$A,'Daily Flash NL CBC'!$D$12,'Daily Storm Data 2'!$G:$G,'Daily Flash NL CBC'!$A20,'Daily Storm Data 2'!$E:$E,"Netherlands")</f>
        <v>300.70646428571433</v>
      </c>
      <c r="M20" s="44">
        <v>2</v>
      </c>
      <c r="N20" s="44">
        <v>0</v>
      </c>
      <c r="O20" s="1"/>
      <c r="P20" s="51">
        <f>IFERROR(Table14[[#This Row],[Abs]]/Table14[[#This Row],[Planned]],"")</f>
        <v>0</v>
      </c>
      <c r="Q20" s="39"/>
      <c r="S20">
        <f>Table14[[#This Row],[Volume Actual]]-Table14[[#This Row],[Volume Forcasted]]</f>
        <v>-11</v>
      </c>
      <c r="U20" s="87">
        <v>6</v>
      </c>
      <c r="V20" s="88">
        <f>IF(SUMIFS('Daily Forecast'!D:D,'Daily Forecast'!B:B,'Daily Flash NL CBC'!$D$12,'Daily Forecast'!F:F,U20,'Daily Forecast'!A:A,"Netherlands")=0,"",SUMIFS('Daily Forecast'!D:D,'Daily Forecast'!B:B,'Daily Flash NL CBC'!$D$12,'Daily Forecast'!F:F,U20,'Daily Forecast'!A:A,"Netherlands"))</f>
        <v>9</v>
      </c>
      <c r="W20" s="102">
        <f t="shared" ref="W20:W36" si="0">IFERROR(Z20/$J20,Z20)</f>
        <v>14</v>
      </c>
      <c r="X20" s="102">
        <f t="shared" ref="X20:X36" si="1">IFERROR(AA20/$J20,AA20)</f>
        <v>14</v>
      </c>
      <c r="Y20" s="102">
        <f t="shared" ref="Y20:Y36" si="2">IFERROR(AB20/$J20,AB20)</f>
        <v>14</v>
      </c>
      <c r="Z20" s="97">
        <f t="shared" ref="Z20:Z36" si="3">IFERROR(IF(F20="",V20*$Z$16,F20*J20),0)</f>
        <v>7</v>
      </c>
      <c r="AA20" s="98">
        <f t="shared" ref="AA20:AA36" si="4">IFERROR(IF(F20="",V20*$AA$16,F20*J20),0)</f>
        <v>7</v>
      </c>
      <c r="AB20" s="99">
        <f t="shared" ref="AB20:AB50" si="5">IFERROR(IF(F20="",V20*$AB$16,F20*J20),0)</f>
        <v>7</v>
      </c>
    </row>
    <row r="21" spans="1:34">
      <c r="A21">
        <f t="shared" ref="A21:A28" si="6">+A20+1</f>
        <v>8</v>
      </c>
      <c r="D21" s="49">
        <v>0.29166666666666669</v>
      </c>
      <c r="E21" s="1">
        <f>IF(SUMIFS('Daily Forecast'!D:D,'Daily Forecast'!B:B,'Daily Flash NL CBC'!$D$12,'Daily Forecast'!F:F,A21,'Daily Forecast'!A:A,"Netherlands")=0,"",SUMIFS('Daily Forecast'!D:D,'Daily Forecast'!B:B,'Daily Flash NL CBC'!$D$12,'Daily Forecast'!F:F,A21,'Daily Forecast'!A:A,"Netherlands"))</f>
        <v>79</v>
      </c>
      <c r="F21" s="1">
        <f>SUMIFS(CBC!L:L,CBC!A:A,'Daily Flash NL CBC'!$D$12,CBC!C:C,'Daily Flash NL CBC'!$A21)</f>
        <v>65</v>
      </c>
      <c r="G21" s="1">
        <f>SUMIFS('Daily Storm Data 2'!J:J,'Daily Storm Data 2'!$A:$A,'Daily Flash NL CBC'!$D$12,'Daily Storm Data 2'!$G:$G,'Daily Flash NL CBC'!$A21,'Daily Storm Data 2'!$E:$E,"Netherlands")</f>
        <v>59</v>
      </c>
      <c r="H21" s="1">
        <f>SUMIFS('Daily Storm Data 2'!K:K,'Daily Storm Data 2'!$A:$A,'Daily Flash NL CBC'!$D$12,'Daily Storm Data 2'!$G:$G,'Daily Flash NL CBC'!$A21,'Daily Storm Data 2'!$E:$E,"Netherlands")</f>
        <v>38</v>
      </c>
      <c r="I21" s="51">
        <f>IFERROR(Table14[[#This Row],[Volume Actual]]/Table14[[#This Row],[Volume Forcasted]],"")</f>
        <v>0.82278481012658233</v>
      </c>
      <c r="J21" s="39">
        <f>SUMIFS(CBC!N:N,CBC!A:A,'Daily Flash NL CBC'!$D$12,CBC!C:C,'Daily Flash NL CBC'!$A21)</f>
        <v>0.66153846153846152</v>
      </c>
      <c r="K21" s="39">
        <f>+IFERROR(Table14[[#This Row],[Volume Handled]]/Table14[[#This Row],[Volume Actual]],"")</f>
        <v>0.90769230769230769</v>
      </c>
      <c r="L21" s="45">
        <f>SUMIFS(CBC!M:M,CBC!A:A,'Daily Flash NL CBC'!$D$12,CBC!C:C,'Daily Flash NL CBC'!$A21-1)</f>
        <v>308.64285714285717</v>
      </c>
      <c r="M21" s="44">
        <v>5</v>
      </c>
      <c r="N21" s="44">
        <v>2</v>
      </c>
      <c r="O21" s="1"/>
      <c r="P21" s="51">
        <f>IFERROR(Table14[[#This Row],[Abs]]/Table14[[#This Row],[Planned]],"")</f>
        <v>0.4</v>
      </c>
      <c r="Q21" s="39"/>
      <c r="S21">
        <f>Table14[[#This Row],[Volume Actual]]-Table14[[#This Row],[Volume Forcasted]]</f>
        <v>-14</v>
      </c>
      <c r="U21" s="89">
        <f t="shared" ref="U21:U50" si="7">+U20+1</f>
        <v>7</v>
      </c>
      <c r="V21" s="90">
        <f>IF(SUMIFS('Daily Forecast'!D:D,'Daily Forecast'!B:B,'Daily Flash NL CBC'!$D$12,'Daily Forecast'!F:F,U21,'Daily Forecast'!A:A,"Netherlands")=0,"",SUMIFS('Daily Forecast'!D:D,'Daily Forecast'!B:B,'Daily Flash NL CBC'!$D$12,'Daily Forecast'!F:F,U21,'Daily Forecast'!A:A,"Netherlands"))</f>
        <v>25</v>
      </c>
      <c r="W21" s="102">
        <f t="shared" si="0"/>
        <v>65</v>
      </c>
      <c r="X21" s="102">
        <f t="shared" si="1"/>
        <v>65</v>
      </c>
      <c r="Y21" s="102">
        <f t="shared" si="2"/>
        <v>65</v>
      </c>
      <c r="Z21" s="97">
        <f t="shared" si="3"/>
        <v>43</v>
      </c>
      <c r="AA21" s="98">
        <f t="shared" si="4"/>
        <v>43</v>
      </c>
      <c r="AB21" s="99">
        <f t="shared" si="5"/>
        <v>43</v>
      </c>
    </row>
    <row r="22" spans="1:34" ht="17.100000000000001" customHeight="1">
      <c r="A22">
        <f t="shared" si="6"/>
        <v>9</v>
      </c>
      <c r="D22" s="49">
        <v>0.33333333333333331</v>
      </c>
      <c r="E22" s="1">
        <f>IF(SUMIFS('Daily Forecast'!D:D,'Daily Forecast'!B:B,'Daily Flash NL CBC'!$D$12,'Daily Forecast'!F:F,A22,'Daily Forecast'!A:A,"Netherlands")=0,"",SUMIFS('Daily Forecast'!D:D,'Daily Forecast'!B:B,'Daily Flash NL CBC'!$D$12,'Daily Forecast'!F:F,A22,'Daily Forecast'!A:A,"Netherlands"))</f>
        <v>91</v>
      </c>
      <c r="F22" s="1">
        <f>SUMIFS(CBC!L:L,CBC!A:A,'Daily Flash NL CBC'!$D$12,CBC!C:C,'Daily Flash NL CBC'!$A22)</f>
        <v>91</v>
      </c>
      <c r="G22" s="1">
        <f>SUMIFS('Daily Storm Data 2'!J:J,'Daily Storm Data 2'!$A:$A,'Daily Flash NL CBC'!$D$12,'Daily Storm Data 2'!$G:$G,'Daily Flash NL CBC'!$A22,'Daily Storm Data 2'!$E:$E,"Netherlands")</f>
        <v>79</v>
      </c>
      <c r="H22" s="1">
        <f>SUMIFS('Daily Storm Data 2'!K:K,'Daily Storm Data 2'!$A:$A,'Daily Flash NL CBC'!$D$12,'Daily Storm Data 2'!$G:$G,'Daily Flash NL CBC'!$A22,'Daily Storm Data 2'!$E:$E,"Netherlands")</f>
        <v>78</v>
      </c>
      <c r="I22" s="51">
        <f>IFERROR(Table14[[#This Row],[Volume Actual]]/Table14[[#This Row],[Volume Forcasted]],"")</f>
        <v>1</v>
      </c>
      <c r="J22" s="39">
        <f>SUMIFS(CBC!N:N,CBC!A:A,'Daily Flash NL CBC'!$D$12,CBC!C:C,'Daily Flash NL CBC'!$A22)</f>
        <v>0.78021978021978022</v>
      </c>
      <c r="K22" s="39">
        <f>+IFERROR(Table14[[#This Row],[Volume Handled]]/Table14[[#This Row],[Volume Actual]],"")</f>
        <v>0.86813186813186816</v>
      </c>
      <c r="L22" s="45">
        <f>SUMIFS(CBC!M:M,CBC!A:A,'Daily Flash NL CBC'!$D$12,CBC!C:C,'Daily Flash NL CBC'!$A22-1)</f>
        <v>346</v>
      </c>
      <c r="M22" s="44">
        <v>6</v>
      </c>
      <c r="N22" s="44">
        <v>2</v>
      </c>
      <c r="O22" s="1"/>
      <c r="P22" s="51">
        <f>IFERROR(Table14[[#This Row],[Abs]]/Table14[[#This Row],[Planned]],"")</f>
        <v>0.33333333333333331</v>
      </c>
      <c r="Q22" s="39"/>
      <c r="S22">
        <f>Table14[[#This Row],[Volume Actual]]-Table14[[#This Row],[Volume Forcasted]]</f>
        <v>0</v>
      </c>
      <c r="U22" s="89">
        <f t="shared" si="7"/>
        <v>8</v>
      </c>
      <c r="V22" s="90">
        <f>IF(SUMIFS('Daily Forecast'!D:D,'Daily Forecast'!B:B,'Daily Flash NL CBC'!$D$12,'Daily Forecast'!F:F,U22,'Daily Forecast'!A:A,"Netherlands")=0,"",SUMIFS('Daily Forecast'!D:D,'Daily Forecast'!B:B,'Daily Flash NL CBC'!$D$12,'Daily Forecast'!F:F,U22,'Daily Forecast'!A:A,"Netherlands"))</f>
        <v>79</v>
      </c>
      <c r="W22" s="102">
        <f t="shared" si="0"/>
        <v>91</v>
      </c>
      <c r="X22" s="102">
        <f t="shared" si="1"/>
        <v>91</v>
      </c>
      <c r="Y22" s="102">
        <f t="shared" si="2"/>
        <v>91</v>
      </c>
      <c r="Z22" s="97">
        <f t="shared" si="3"/>
        <v>71</v>
      </c>
      <c r="AA22" s="98">
        <f t="shared" si="4"/>
        <v>71</v>
      </c>
      <c r="AB22" s="99">
        <f t="shared" si="5"/>
        <v>71</v>
      </c>
      <c r="AE22" s="125" t="s">
        <v>82</v>
      </c>
      <c r="AF22" s="125" t="s">
        <v>120</v>
      </c>
      <c r="AG22" s="125" t="s">
        <v>83</v>
      </c>
      <c r="AH22" s="125" t="s">
        <v>73</v>
      </c>
    </row>
    <row r="23" spans="1:34">
      <c r="A23">
        <f t="shared" si="6"/>
        <v>10</v>
      </c>
      <c r="D23" s="49">
        <v>0.375</v>
      </c>
      <c r="E23" s="1">
        <f>IF(SUMIFS('Daily Forecast'!D:D,'Daily Forecast'!B:B,'Daily Flash NL CBC'!$D$12,'Daily Forecast'!F:F,A23,'Daily Forecast'!A:A,"Netherlands")=0,"",SUMIFS('Daily Forecast'!D:D,'Daily Forecast'!B:B,'Daily Flash NL CBC'!$D$12,'Daily Forecast'!F:F,A23,'Daily Forecast'!A:A,"Netherlands"))</f>
        <v>97</v>
      </c>
      <c r="F23" s="1">
        <f>SUMIFS(CBC!L:L,CBC!A:A,'Daily Flash NL CBC'!$D$12,CBC!C:C,'Daily Flash NL CBC'!$A23)</f>
        <v>89</v>
      </c>
      <c r="G23" s="1">
        <f>SUMIFS('Daily Storm Data 2'!J:J,'Daily Storm Data 2'!$A:$A,'Daily Flash NL CBC'!$D$12,'Daily Storm Data 2'!$G:$G,'Daily Flash NL CBC'!$A23,'Daily Storm Data 2'!$E:$E,"Netherlands")</f>
        <v>75</v>
      </c>
      <c r="H23" s="1">
        <f>SUMIFS('Daily Storm Data 2'!K:K,'Daily Storm Data 2'!$A:$A,'Daily Flash NL CBC'!$D$12,'Daily Storm Data 2'!$G:$G,'Daily Flash NL CBC'!$A23,'Daily Storm Data 2'!$E:$E,"Netherlands")</f>
        <v>65</v>
      </c>
      <c r="I23" s="51">
        <f>IFERROR(Table14[[#This Row],[Volume Actual]]/Table14[[#This Row],[Volume Forcasted]],"")</f>
        <v>0.91752577319587625</v>
      </c>
      <c r="J23" s="39">
        <f>SUMIFS(CBC!N:N,CBC!A:A,'Daily Flash NL CBC'!$D$12,CBC!C:C,'Daily Flash NL CBC'!$A23)</f>
        <v>0.6404494382022472</v>
      </c>
      <c r="K23" s="39">
        <f>+IFERROR(Table14[[#This Row],[Volume Handled]]/Table14[[#This Row],[Volume Actual]],"")</f>
        <v>0.84269662921348309</v>
      </c>
      <c r="L23" s="45">
        <f>SUMIFS(CBC!M:M,CBC!A:A,'Daily Flash NL CBC'!$D$12,CBC!C:C,'Daily Flash NL CBC'!$A23-1)</f>
        <v>379.7912087912087</v>
      </c>
      <c r="M23" s="44">
        <v>6</v>
      </c>
      <c r="N23" s="44">
        <v>2</v>
      </c>
      <c r="O23" s="1"/>
      <c r="P23" s="51">
        <f>IFERROR(Table14[[#This Row],[Abs]]/Table14[[#This Row],[Planned]],"")</f>
        <v>0.33333333333333331</v>
      </c>
      <c r="Q23" s="39"/>
      <c r="S23">
        <f>Table14[[#This Row],[Volume Actual]]-Table14[[#This Row],[Volume Forcasted]]</f>
        <v>-8</v>
      </c>
      <c r="U23" s="89">
        <f t="shared" si="7"/>
        <v>9</v>
      </c>
      <c r="V23" s="90">
        <f>IF(SUMIFS('Daily Forecast'!D:D,'Daily Forecast'!B:B,'Daily Flash NL CBC'!$D$12,'Daily Forecast'!F:F,U23,'Daily Forecast'!A:A,"Netherlands")=0,"",SUMIFS('Daily Forecast'!D:D,'Daily Forecast'!B:B,'Daily Flash NL CBC'!$D$12,'Daily Forecast'!F:F,U23,'Daily Forecast'!A:A,"Netherlands"))</f>
        <v>91</v>
      </c>
      <c r="W23" s="102">
        <f t="shared" si="0"/>
        <v>89</v>
      </c>
      <c r="X23" s="102">
        <f t="shared" si="1"/>
        <v>89</v>
      </c>
      <c r="Y23" s="102">
        <f t="shared" si="2"/>
        <v>89</v>
      </c>
      <c r="Z23" s="97">
        <f t="shared" si="3"/>
        <v>57</v>
      </c>
      <c r="AA23" s="98">
        <f t="shared" si="4"/>
        <v>57</v>
      </c>
      <c r="AB23" s="99">
        <f t="shared" si="5"/>
        <v>57</v>
      </c>
      <c r="AE23" s="124">
        <v>3</v>
      </c>
      <c r="AF23" s="124">
        <v>1</v>
      </c>
      <c r="AG23" s="124"/>
      <c r="AH23" s="124">
        <v>1</v>
      </c>
    </row>
    <row r="24" spans="1:34">
      <c r="A24">
        <f t="shared" si="6"/>
        <v>11</v>
      </c>
      <c r="D24" s="49">
        <v>0.41666666666666669</v>
      </c>
      <c r="E24" s="1">
        <f>IF(SUMIFS('Daily Forecast'!D:D,'Daily Forecast'!B:B,'Daily Flash NL CBC'!$D$12,'Daily Forecast'!F:F,A24,'Daily Forecast'!A:A,"Netherlands")=0,"",SUMIFS('Daily Forecast'!D:D,'Daily Forecast'!B:B,'Daily Flash NL CBC'!$D$12,'Daily Forecast'!F:F,A24,'Daily Forecast'!A:A,"Netherlands"))</f>
        <v>80</v>
      </c>
      <c r="F24" s="1">
        <f>SUMIFS(CBC!L:L,CBC!A:A,'Daily Flash NL CBC'!$D$12,CBC!C:C,'Daily Flash NL CBC'!$A24)</f>
        <v>83</v>
      </c>
      <c r="G24" s="1">
        <f>SUMIFS('Daily Storm Data 2'!J:J,'Daily Storm Data 2'!$A:$A,'Daily Flash NL CBC'!$D$12,'Daily Storm Data 2'!$G:$G,'Daily Flash NL CBC'!$A24,'Daily Storm Data 2'!$E:$E,"Netherlands")</f>
        <v>70</v>
      </c>
      <c r="H24" s="1">
        <f>SUMIFS('Daily Storm Data 2'!K:K,'Daily Storm Data 2'!$A:$A,'Daily Flash NL CBC'!$D$12,'Daily Storm Data 2'!$G:$G,'Daily Flash NL CBC'!$A24,'Daily Storm Data 2'!$E:$E,"Netherlands")</f>
        <v>67</v>
      </c>
      <c r="I24" s="51">
        <f>IFERROR(Table14[[#This Row],[Volume Actual]]/Table14[[#This Row],[Volume Forcasted]],"")</f>
        <v>1.0375000000000001</v>
      </c>
      <c r="J24" s="39">
        <f>SUMIFS(CBC!N:N,CBC!A:A,'Daily Flash NL CBC'!$D$12,CBC!C:C,'Daily Flash NL CBC'!$A24)</f>
        <v>0.74698795180722888</v>
      </c>
      <c r="K24" s="39">
        <f>+IFERROR(Table14[[#This Row],[Volume Handled]]/Table14[[#This Row],[Volume Actual]],"")</f>
        <v>0.84337349397590367</v>
      </c>
      <c r="L24" s="45">
        <f>SUMIFS(CBC!M:M,CBC!A:A,'Daily Flash NL CBC'!$D$12,CBC!C:C,'Daily Flash NL CBC'!$A24-1)</f>
        <v>410.40449438202234</v>
      </c>
      <c r="M24" s="44">
        <v>6</v>
      </c>
      <c r="N24" s="44">
        <v>2</v>
      </c>
      <c r="O24" s="1"/>
      <c r="P24" s="51">
        <f>IFERROR(Table14[[#This Row],[Abs]]/Table14[[#This Row],[Planned]],"")</f>
        <v>0.33333333333333331</v>
      </c>
      <c r="Q24" s="39"/>
      <c r="S24">
        <f>Table14[[#This Row],[Volume Actual]]-Table14[[#This Row],[Volume Forcasted]]</f>
        <v>3</v>
      </c>
      <c r="U24" s="89">
        <f t="shared" si="7"/>
        <v>10</v>
      </c>
      <c r="V24" s="90">
        <f>IF(SUMIFS('Daily Forecast'!D:D,'Daily Forecast'!B:B,'Daily Flash NL CBC'!$D$12,'Daily Forecast'!F:F,U24,'Daily Forecast'!A:A,"Netherlands")=0,"",SUMIFS('Daily Forecast'!D:D,'Daily Forecast'!B:B,'Daily Flash NL CBC'!$D$12,'Daily Forecast'!F:F,U24,'Daily Forecast'!A:A,"Netherlands"))</f>
        <v>97</v>
      </c>
      <c r="W24" s="102">
        <f t="shared" si="0"/>
        <v>83</v>
      </c>
      <c r="X24" s="102">
        <f t="shared" si="1"/>
        <v>83</v>
      </c>
      <c r="Y24" s="102">
        <f t="shared" si="2"/>
        <v>83</v>
      </c>
      <c r="Z24" s="97">
        <f t="shared" si="3"/>
        <v>62</v>
      </c>
      <c r="AA24" s="98">
        <f t="shared" si="4"/>
        <v>62</v>
      </c>
      <c r="AB24" s="99">
        <f t="shared" si="5"/>
        <v>62</v>
      </c>
      <c r="AE24" s="124">
        <v>4</v>
      </c>
      <c r="AF24" s="124">
        <v>1</v>
      </c>
      <c r="AG24" s="124"/>
      <c r="AH24" s="124">
        <v>1</v>
      </c>
    </row>
    <row r="25" spans="1:34">
      <c r="A25">
        <f t="shared" si="6"/>
        <v>12</v>
      </c>
      <c r="D25" s="49">
        <v>0.45833333333333331</v>
      </c>
      <c r="E25" s="1">
        <f>IF(SUMIFS('Daily Forecast'!D:D,'Daily Forecast'!B:B,'Daily Flash NL CBC'!$D$12,'Daily Forecast'!F:F,A25,'Daily Forecast'!A:A,"Netherlands")=0,"",SUMIFS('Daily Forecast'!D:D,'Daily Forecast'!B:B,'Daily Flash NL CBC'!$D$12,'Daily Forecast'!F:F,A25,'Daily Forecast'!A:A,"Netherlands"))</f>
        <v>69</v>
      </c>
      <c r="F25" s="1">
        <f>SUMIFS(CBC!L:L,CBC!A:A,'Daily Flash NL CBC'!$D$12,CBC!C:C,'Daily Flash NL CBC'!$A25)</f>
        <v>71</v>
      </c>
      <c r="G25" s="1">
        <f>SUMIFS('Daily Storm Data 2'!J:J,'Daily Storm Data 2'!$A:$A,'Daily Flash NL CBC'!$D$12,'Daily Storm Data 2'!$G:$G,'Daily Flash NL CBC'!$A25,'Daily Storm Data 2'!$E:$E,"Netherlands")</f>
        <v>58</v>
      </c>
      <c r="H25" s="1">
        <f>SUMIFS('Daily Storm Data 2'!K:K,'Daily Storm Data 2'!$A:$A,'Daily Flash NL CBC'!$D$12,'Daily Storm Data 2'!$G:$G,'Daily Flash NL CBC'!$A25,'Daily Storm Data 2'!$E:$E,"Netherlands")</f>
        <v>46</v>
      </c>
      <c r="I25" s="51">
        <f>IFERROR(Table14[[#This Row],[Volume Actual]]/Table14[[#This Row],[Volume Forcasted]],"")</f>
        <v>1.0289855072463767</v>
      </c>
      <c r="J25" s="39">
        <f>SUMIFS(CBC!N:N,CBC!A:A,'Daily Flash NL CBC'!$D$12,CBC!C:C,'Daily Flash NL CBC'!$A25)</f>
        <v>0.61971830985915488</v>
      </c>
      <c r="K25" s="39">
        <f>+IFERROR(Table14[[#This Row],[Volume Handled]]/Table14[[#This Row],[Volume Actual]],"")</f>
        <v>0.81690140845070425</v>
      </c>
      <c r="L25" s="45">
        <f>SUMIFS(CBC!M:M,CBC!A:A,'Daily Flash NL CBC'!$D$12,CBC!C:C,'Daily Flash NL CBC'!$A25-1)</f>
        <v>333.25301204819277</v>
      </c>
      <c r="M25" s="44">
        <v>6</v>
      </c>
      <c r="N25" s="44">
        <v>1</v>
      </c>
      <c r="O25" s="1"/>
      <c r="P25" s="51">
        <f>IFERROR(Table14[[#This Row],[Abs]]/Table14[[#This Row],[Planned]],"")</f>
        <v>0.16666666666666666</v>
      </c>
      <c r="Q25" s="39"/>
      <c r="S25">
        <f>Table14[[#This Row],[Volume Actual]]-Table14[[#This Row],[Volume Forcasted]]</f>
        <v>2</v>
      </c>
      <c r="U25" s="89">
        <f t="shared" si="7"/>
        <v>11</v>
      </c>
      <c r="V25" s="90">
        <f>IF(SUMIFS('Daily Forecast'!D:D,'Daily Forecast'!B:B,'Daily Flash NL CBC'!$D$12,'Daily Forecast'!F:F,U25,'Daily Forecast'!A:A,"Netherlands")=0,"",SUMIFS('Daily Forecast'!D:D,'Daily Forecast'!B:B,'Daily Flash NL CBC'!$D$12,'Daily Forecast'!F:F,U25,'Daily Forecast'!A:A,"Netherlands"))</f>
        <v>80</v>
      </c>
      <c r="W25" s="102">
        <f t="shared" si="0"/>
        <v>71</v>
      </c>
      <c r="X25" s="102">
        <f t="shared" si="1"/>
        <v>71</v>
      </c>
      <c r="Y25" s="102">
        <f t="shared" si="2"/>
        <v>71</v>
      </c>
      <c r="Z25" s="97">
        <f t="shared" si="3"/>
        <v>44</v>
      </c>
      <c r="AA25" s="98">
        <f t="shared" si="4"/>
        <v>44</v>
      </c>
      <c r="AB25" s="99">
        <f t="shared" si="5"/>
        <v>44</v>
      </c>
      <c r="AE25" s="124">
        <v>6</v>
      </c>
      <c r="AF25" s="124">
        <v>8</v>
      </c>
      <c r="AG25" s="124"/>
      <c r="AH25" s="124">
        <v>8</v>
      </c>
    </row>
    <row r="26" spans="1:34">
      <c r="A26">
        <f t="shared" si="6"/>
        <v>13</v>
      </c>
      <c r="D26" s="49">
        <v>0.5</v>
      </c>
      <c r="E26" s="1">
        <f>IF(SUMIFS('Daily Forecast'!D:D,'Daily Forecast'!B:B,'Daily Flash NL CBC'!$D$12,'Daily Forecast'!F:F,A26,'Daily Forecast'!A:A,"Netherlands")=0,"",SUMIFS('Daily Forecast'!D:D,'Daily Forecast'!B:B,'Daily Flash NL CBC'!$D$12,'Daily Forecast'!F:F,A26,'Daily Forecast'!A:A,"Netherlands"))</f>
        <v>78</v>
      </c>
      <c r="F26" s="1">
        <f>SUMIFS(CBC!L:L,CBC!A:A,'Daily Flash NL CBC'!$D$12,CBC!C:C,'Daily Flash NL CBC'!$A26)</f>
        <v>81</v>
      </c>
      <c r="G26" s="1">
        <f>SUMIFS('Daily Storm Data 2'!J:J,'Daily Storm Data 2'!$A:$A,'Daily Flash NL CBC'!$D$12,'Daily Storm Data 2'!$G:$G,'Daily Flash NL CBC'!$A26,'Daily Storm Data 2'!$E:$E,"Netherlands")</f>
        <v>74</v>
      </c>
      <c r="H26" s="1">
        <f>SUMIFS('Daily Storm Data 2'!K:K,'Daily Storm Data 2'!$A:$A,'Daily Flash NL CBC'!$D$12,'Daily Storm Data 2'!$G:$G,'Daily Flash NL CBC'!$A26,'Daily Storm Data 2'!$E:$E,"Netherlands")</f>
        <v>52</v>
      </c>
      <c r="I26" s="51">
        <f>IFERROR(Table14[[#This Row],[Volume Actual]]/Table14[[#This Row],[Volume Forcasted]],"")</f>
        <v>1.0384615384615385</v>
      </c>
      <c r="J26" s="39">
        <f>SUMIFS(CBC!N:N,CBC!A:A,'Daily Flash NL CBC'!$D$12,CBC!C:C,'Daily Flash NL CBC'!$A26)</f>
        <v>0.61728395061728392</v>
      </c>
      <c r="K26" s="39">
        <f>+IFERROR(Table14[[#This Row],[Volume Handled]]/Table14[[#This Row],[Volume Actual]],"")</f>
        <v>0.9135802469135802</v>
      </c>
      <c r="L26" s="45">
        <f>SUMIFS(CBC!M:M,CBC!A:A,'Daily Flash NL CBC'!$D$12,CBC!C:C,'Daily Flash NL CBC'!$A26-1)</f>
        <v>408.8591549295773</v>
      </c>
      <c r="M26" s="44">
        <v>6</v>
      </c>
      <c r="N26" s="44">
        <v>1</v>
      </c>
      <c r="O26" s="1"/>
      <c r="P26" s="51">
        <f>IFERROR(Table14[[#This Row],[Abs]]/Table14[[#This Row],[Planned]],"")</f>
        <v>0.16666666666666666</v>
      </c>
      <c r="Q26" s="39"/>
      <c r="S26">
        <f>Table14[[#This Row],[Volume Actual]]-Table14[[#This Row],[Volume Forcasted]]</f>
        <v>3</v>
      </c>
      <c r="U26" s="89">
        <f t="shared" si="7"/>
        <v>12</v>
      </c>
      <c r="V26" s="90">
        <f>IF(SUMIFS('Daily Forecast'!D:D,'Daily Forecast'!B:B,'Daily Flash NL CBC'!$D$12,'Daily Forecast'!F:F,U26,'Daily Forecast'!A:A,"Netherlands")=0,"",SUMIFS('Daily Forecast'!D:D,'Daily Forecast'!B:B,'Daily Flash NL CBC'!$D$12,'Daily Forecast'!F:F,U26,'Daily Forecast'!A:A,"Netherlands"))</f>
        <v>69</v>
      </c>
      <c r="W26" s="102">
        <f t="shared" si="0"/>
        <v>81</v>
      </c>
      <c r="X26" s="102">
        <f t="shared" si="1"/>
        <v>81</v>
      </c>
      <c r="Y26" s="102">
        <f t="shared" si="2"/>
        <v>81</v>
      </c>
      <c r="Z26" s="97">
        <f t="shared" si="3"/>
        <v>50</v>
      </c>
      <c r="AA26" s="98">
        <f t="shared" si="4"/>
        <v>50</v>
      </c>
      <c r="AB26" s="99">
        <f t="shared" si="5"/>
        <v>50</v>
      </c>
      <c r="AE26" s="124">
        <v>7</v>
      </c>
      <c r="AF26" s="124">
        <v>42</v>
      </c>
      <c r="AG26" s="124"/>
      <c r="AH26" s="124">
        <v>42</v>
      </c>
    </row>
    <row r="27" spans="1:34">
      <c r="A27">
        <f t="shared" si="6"/>
        <v>14</v>
      </c>
      <c r="D27" s="49">
        <v>0.54166666666666663</v>
      </c>
      <c r="E27" s="1">
        <f>IF(SUMIFS('Daily Forecast'!D:D,'Daily Forecast'!B:B,'Daily Flash NL CBC'!$D$12,'Daily Forecast'!F:F,A27,'Daily Forecast'!A:A,"Netherlands")=0,"",SUMIFS('Daily Forecast'!D:D,'Daily Forecast'!B:B,'Daily Flash NL CBC'!$D$12,'Daily Forecast'!F:F,A27,'Daily Forecast'!A:A,"Netherlands"))</f>
        <v>84</v>
      </c>
      <c r="F27" s="1">
        <f>SUMIFS(CBC!L:L,CBC!A:A,'Daily Flash NL CBC'!$D$12,CBC!C:C,'Daily Flash NL CBC'!$A27)</f>
        <v>63</v>
      </c>
      <c r="G27" s="1">
        <f>SUMIFS('Daily Storm Data 2'!J:J,'Daily Storm Data 2'!$A:$A,'Daily Flash NL CBC'!$D$12,'Daily Storm Data 2'!$G:$G,'Daily Flash NL CBC'!$A27,'Daily Storm Data 2'!$E:$E,"Netherlands")</f>
        <v>57</v>
      </c>
      <c r="H27" s="1">
        <f>SUMIFS('Daily Storm Data 2'!K:K,'Daily Storm Data 2'!$A:$A,'Daily Flash NL CBC'!$D$12,'Daily Storm Data 2'!$G:$G,'Daily Flash NL CBC'!$A27,'Daily Storm Data 2'!$E:$E,"Netherlands")</f>
        <v>38</v>
      </c>
      <c r="I27" s="51">
        <f>IFERROR(Table14[[#This Row],[Volume Actual]]/Table14[[#This Row],[Volume Forcasted]],"")</f>
        <v>0.75</v>
      </c>
      <c r="J27" s="39">
        <f>SUMIFS(CBC!N:N,CBC!A:A,'Daily Flash NL CBC'!$D$12,CBC!C:C,'Daily Flash NL CBC'!$A27)</f>
        <v>0.55555555555555558</v>
      </c>
      <c r="K27" s="39">
        <f>+IFERROR(Table14[[#This Row],[Volume Handled]]/Table14[[#This Row],[Volume Actual]],"")</f>
        <v>0.90476190476190477</v>
      </c>
      <c r="L27" s="45">
        <f>SUMIFS(CBC!M:M,CBC!A:A,'Daily Flash NL CBC'!$D$12,CBC!C:C,'Daily Flash NL CBC'!$A27-1)</f>
        <v>317.1234567901235</v>
      </c>
      <c r="M27" s="44">
        <v>9</v>
      </c>
      <c r="N27" s="44">
        <v>1</v>
      </c>
      <c r="O27" s="1"/>
      <c r="P27" s="51">
        <f>IFERROR(Table14[[#This Row],[Abs]]/Table14[[#This Row],[Planned]],"")</f>
        <v>0.1111111111111111</v>
      </c>
      <c r="Q27" s="39"/>
      <c r="S27">
        <f>Table14[[#This Row],[Volume Actual]]-Table14[[#This Row],[Volume Forcasted]]</f>
        <v>-21</v>
      </c>
      <c r="U27" s="89">
        <f t="shared" si="7"/>
        <v>13</v>
      </c>
      <c r="V27" s="90">
        <f>IF(SUMIFS('Daily Forecast'!D:D,'Daily Forecast'!B:B,'Daily Flash NL CBC'!$D$12,'Daily Forecast'!F:F,U27,'Daily Forecast'!A:A,"Netherlands")=0,"",SUMIFS('Daily Forecast'!D:D,'Daily Forecast'!B:B,'Daily Flash NL CBC'!$D$12,'Daily Forecast'!F:F,U27,'Daily Forecast'!A:A,"Netherlands"))</f>
        <v>78</v>
      </c>
      <c r="W27" s="102">
        <f t="shared" si="0"/>
        <v>63</v>
      </c>
      <c r="X27" s="102">
        <f t="shared" si="1"/>
        <v>63</v>
      </c>
      <c r="Y27" s="102">
        <f t="shared" si="2"/>
        <v>63</v>
      </c>
      <c r="Z27" s="97">
        <f t="shared" si="3"/>
        <v>35</v>
      </c>
      <c r="AA27" s="98">
        <f t="shared" si="4"/>
        <v>35</v>
      </c>
      <c r="AB27" s="99">
        <f t="shared" si="5"/>
        <v>35</v>
      </c>
      <c r="AE27" s="124">
        <v>8</v>
      </c>
      <c r="AF27" s="124">
        <v>82</v>
      </c>
      <c r="AG27" s="124"/>
      <c r="AH27" s="124">
        <v>82</v>
      </c>
    </row>
    <row r="28" spans="1:34">
      <c r="A28">
        <f t="shared" si="6"/>
        <v>15</v>
      </c>
      <c r="D28" s="49">
        <v>0.58333333333333337</v>
      </c>
      <c r="E28" s="1">
        <f>IF(SUMIFS('Daily Forecast'!D:D,'Daily Forecast'!B:B,'Daily Flash NL CBC'!$D$12,'Daily Forecast'!F:F,A28,'Daily Forecast'!A:A,"Netherlands")=0,"",SUMIFS('Daily Forecast'!D:D,'Daily Forecast'!B:B,'Daily Flash NL CBC'!$D$12,'Daily Forecast'!F:F,A28,'Daily Forecast'!A:A,"Netherlands"))</f>
        <v>62</v>
      </c>
      <c r="F28" s="1">
        <f>SUMIFS(CBC!L:L,CBC!A:A,'Daily Flash NL CBC'!$D$12,CBC!C:C,'Daily Flash NL CBC'!$A28)</f>
        <v>68</v>
      </c>
      <c r="G28" s="1">
        <f>SUMIFS('Daily Storm Data 2'!J:J,'Daily Storm Data 2'!$A:$A,'Daily Flash NL CBC'!$D$12,'Daily Storm Data 2'!$G:$G,'Daily Flash NL CBC'!$A28,'Daily Storm Data 2'!$E:$E,"Netherlands")</f>
        <v>55</v>
      </c>
      <c r="H28" s="1">
        <f>SUMIFS('Daily Storm Data 2'!K:K,'Daily Storm Data 2'!$A:$A,'Daily Flash NL CBC'!$D$12,'Daily Storm Data 2'!$G:$G,'Daily Flash NL CBC'!$A28,'Daily Storm Data 2'!$E:$E,"Netherlands")</f>
        <v>52</v>
      </c>
      <c r="I28" s="51">
        <f>IFERROR(Table14[[#This Row],[Volume Actual]]/Table14[[#This Row],[Volume Forcasted]],"")</f>
        <v>1.096774193548387</v>
      </c>
      <c r="J28" s="39">
        <f>SUMIFS(CBC!N:N,CBC!A:A,'Daily Flash NL CBC'!$D$12,CBC!C:C,'Daily Flash NL CBC'!$A28)</f>
        <v>0.80882352941176472</v>
      </c>
      <c r="K28" s="39">
        <f>+IFERROR(Table14[[#This Row],[Volume Handled]]/Table14[[#This Row],[Volume Actual]],"")</f>
        <v>0.80882352941176472</v>
      </c>
      <c r="L28" s="45">
        <f>SUMIFS(CBC!M:M,CBC!A:A,'Daily Flash NL CBC'!$D$12,CBC!C:C,'Daily Flash NL CBC'!$A28-1)</f>
        <v>333.20634920634916</v>
      </c>
      <c r="M28" s="44">
        <v>9</v>
      </c>
      <c r="N28" s="44">
        <v>1</v>
      </c>
      <c r="O28" s="1"/>
      <c r="P28" s="51">
        <f>IFERROR(Table14[[#This Row],[Abs]]/Table14[[#This Row],[Planned]],"")</f>
        <v>0.1111111111111111</v>
      </c>
      <c r="Q28" s="39"/>
      <c r="S28">
        <f>Table14[[#This Row],[Volume Actual]]-Table14[[#This Row],[Volume Forcasted]]</f>
        <v>6</v>
      </c>
      <c r="U28" s="89">
        <f t="shared" si="7"/>
        <v>14</v>
      </c>
      <c r="V28" s="90">
        <f>IF(SUMIFS('Daily Forecast'!D:D,'Daily Forecast'!B:B,'Daily Flash NL CBC'!$D$12,'Daily Forecast'!F:F,U28,'Daily Forecast'!A:A,"Netherlands")=0,"",SUMIFS('Daily Forecast'!D:D,'Daily Forecast'!B:B,'Daily Flash NL CBC'!$D$12,'Daily Forecast'!F:F,U28,'Daily Forecast'!A:A,"Netherlands"))</f>
        <v>84</v>
      </c>
      <c r="W28" s="102">
        <f t="shared" si="0"/>
        <v>68</v>
      </c>
      <c r="X28" s="102">
        <f t="shared" si="1"/>
        <v>68</v>
      </c>
      <c r="Y28" s="102">
        <f t="shared" si="2"/>
        <v>68</v>
      </c>
      <c r="Z28" s="97">
        <f t="shared" si="3"/>
        <v>55</v>
      </c>
      <c r="AA28" s="98">
        <f t="shared" si="4"/>
        <v>55</v>
      </c>
      <c r="AB28" s="99">
        <f t="shared" si="5"/>
        <v>55</v>
      </c>
      <c r="AC28" s="106"/>
      <c r="AD28" s="106"/>
      <c r="AE28" s="124">
        <v>9</v>
      </c>
      <c r="AF28" s="124">
        <v>92</v>
      </c>
      <c r="AG28" s="124"/>
      <c r="AH28" s="124">
        <v>92</v>
      </c>
    </row>
    <row r="29" spans="1:34">
      <c r="D29" s="49">
        <v>0.625</v>
      </c>
      <c r="E29" s="1" t="str">
        <f>IF(SUMIFS('Daily Forecast'!D:D,'Daily Forecast'!B:B,'Daily Flash NL CBC'!$D$12,'Daily Forecast'!F:F,A29,'Daily Forecast'!A:A,"Netherlands")=0,"",SUMIFS('Daily Forecast'!D:D,'Daily Forecast'!B:B,'Daily Flash NL CBC'!$D$12,'Daily Forecast'!F:F,A29,'Daily Forecast'!A:A,"Netherlands"))</f>
        <v/>
      </c>
      <c r="F29" s="1">
        <f>SUMIFS(CBC!L:L,CBC!A:A,'Daily Flash NL CBC'!$D$12,CBC!C:C,'Daily Flash NL CBC'!$A29)</f>
        <v>0</v>
      </c>
      <c r="G29" s="1">
        <f>SUMIFS('Daily Storm Data 2'!J:J,'Daily Storm Data 2'!$A:$A,'Daily Flash NL CBC'!$D$12,'Daily Storm Data 2'!$G:$G,'Daily Flash NL CBC'!$A29,'Daily Storm Data 2'!$E:$E,"Netherlands")</f>
        <v>0</v>
      </c>
      <c r="H29" s="1">
        <f>SUMIFS('Daily Storm Data 2'!K:K,'Daily Storm Data 2'!$A:$A,'Daily Flash NL CBC'!$D$12,'Daily Storm Data 2'!$G:$G,'Daily Flash NL CBC'!$A29,'Daily Storm Data 2'!$E:$E,"Netherlands")</f>
        <v>0</v>
      </c>
      <c r="I29" s="51" t="str">
        <f>IFERROR(Table14[[#This Row],[Volume Actual]]/Table14[[#This Row],[Volume Forcasted]],"")</f>
        <v/>
      </c>
      <c r="J29" s="39">
        <f>SUMIFS(CBC!N:N,CBC!A:A,'Daily Flash NL CBC'!$D$12,CBC!C:C,'Daily Flash NL CBC'!$A29)</f>
        <v>0</v>
      </c>
      <c r="K29" s="39" t="str">
        <f>+IFERROR(Table14[[#This Row],[Volume Handled]]/Table14[[#This Row],[Volume Actual]],"")</f>
        <v/>
      </c>
      <c r="L29" s="45">
        <f>SUMIFS(CBC!M:M,CBC!A:A,'Daily Flash NL CBC'!$D$12,CBC!C:C,'Daily Flash NL CBC'!$A29-1)</f>
        <v>0</v>
      </c>
      <c r="M29" s="44">
        <v>9</v>
      </c>
      <c r="N29" s="44"/>
      <c r="O29" s="1"/>
      <c r="P29" s="51">
        <f>IFERROR(Table14[[#This Row],[Abs]]/Table14[[#This Row],[Planned]],"")</f>
        <v>0</v>
      </c>
      <c r="Q29" s="39"/>
      <c r="S29" t="e">
        <f>Table14[[#This Row],[Volume Actual]]-Table14[[#This Row],[Volume Forcasted]]</f>
        <v>#VALUE!</v>
      </c>
      <c r="U29" s="89">
        <f t="shared" si="7"/>
        <v>15</v>
      </c>
      <c r="V29" s="90">
        <f>IF(SUMIFS('Daily Forecast'!D:D,'Daily Forecast'!B:B,'Daily Flash NL CBC'!$D$12,'Daily Forecast'!F:F,U29,'Daily Forecast'!A:A,"Netherlands")=0,"",SUMIFS('Daily Forecast'!D:D,'Daily Forecast'!B:B,'Daily Flash NL CBC'!$D$12,'Daily Forecast'!F:F,U29,'Daily Forecast'!A:A,"Netherlands"))</f>
        <v>62</v>
      </c>
      <c r="W29" s="102">
        <f t="shared" si="0"/>
        <v>0</v>
      </c>
      <c r="X29" s="102">
        <f t="shared" si="1"/>
        <v>0</v>
      </c>
      <c r="Y29" s="102">
        <f t="shared" si="2"/>
        <v>0</v>
      </c>
      <c r="Z29" s="97">
        <f t="shared" si="3"/>
        <v>0</v>
      </c>
      <c r="AA29" s="98">
        <f t="shared" si="4"/>
        <v>0</v>
      </c>
      <c r="AB29" s="99">
        <f t="shared" si="5"/>
        <v>0</v>
      </c>
      <c r="AC29" s="106"/>
      <c r="AD29" s="106"/>
      <c r="AE29" s="124">
        <v>10</v>
      </c>
      <c r="AF29" s="124">
        <v>98</v>
      </c>
      <c r="AG29" s="124"/>
      <c r="AH29" s="124">
        <v>98</v>
      </c>
    </row>
    <row r="30" spans="1:34">
      <c r="D30" s="49">
        <v>0.66666666666666663</v>
      </c>
      <c r="E30" s="1" t="str">
        <f>IF(SUMIFS('Daily Forecast'!D:D,'Daily Forecast'!B:B,'Daily Flash NL CBC'!$D$12,'Daily Forecast'!F:F,A30,'Daily Forecast'!A:A,"Netherlands")=0,"",SUMIFS('Daily Forecast'!D:D,'Daily Forecast'!B:B,'Daily Flash NL CBC'!$D$12,'Daily Forecast'!F:F,A30,'Daily Forecast'!A:A,"Netherlands"))</f>
        <v/>
      </c>
      <c r="F30" s="1">
        <f>SUMIFS(CBC!L:L,CBC!A:A,'Daily Flash NL CBC'!$D$12,CBC!C:C,'Daily Flash NL CBC'!$A30)</f>
        <v>0</v>
      </c>
      <c r="G30" s="1">
        <f>SUMIFS('Daily Storm Data 2'!J:J,'Daily Storm Data 2'!$A:$A,'Daily Flash NL CBC'!$D$12,'Daily Storm Data 2'!$G:$G,'Daily Flash NL CBC'!$A30,'Daily Storm Data 2'!$E:$E,"Netherlands")</f>
        <v>0</v>
      </c>
      <c r="H30" s="1">
        <f>SUMIFS('Daily Storm Data 2'!K:K,'Daily Storm Data 2'!$A:$A,'Daily Flash NL CBC'!$D$12,'Daily Storm Data 2'!$G:$G,'Daily Flash NL CBC'!$A30,'Daily Storm Data 2'!$E:$E,"Netherlands")</f>
        <v>0</v>
      </c>
      <c r="I30" s="51" t="str">
        <f>IFERROR(Table14[[#This Row],[Volume Actual]]/Table14[[#This Row],[Volume Forcasted]],"")</f>
        <v/>
      </c>
      <c r="J30" s="39">
        <f>SUMIFS(CBC!N:N,CBC!A:A,'Daily Flash NL CBC'!$D$12,CBC!C:C,'Daily Flash NL CBC'!$A30)</f>
        <v>0</v>
      </c>
      <c r="K30" s="39" t="str">
        <f>+IFERROR(Table14[[#This Row],[Volume Handled]]/Table14[[#This Row],[Volume Actual]],"")</f>
        <v/>
      </c>
      <c r="L30" s="45">
        <f>SUMIFS(CBC!M:M,CBC!A:A,'Daily Flash NL CBC'!$D$12,CBC!C:C,'Daily Flash NL CBC'!$A30-1)</f>
        <v>0</v>
      </c>
      <c r="M30" s="44">
        <v>7</v>
      </c>
      <c r="N30" s="44"/>
      <c r="O30" s="1"/>
      <c r="P30" s="51">
        <f>IFERROR(Table14[[#This Row],[Abs]]/Table14[[#This Row],[Planned]],"")</f>
        <v>0</v>
      </c>
      <c r="Q30" s="39"/>
      <c r="S30" t="e">
        <f>Table14[[#This Row],[Volume Actual]]-Table14[[#This Row],[Volume Forcasted]]</f>
        <v>#VALUE!</v>
      </c>
      <c r="U30" s="89">
        <f t="shared" si="7"/>
        <v>16</v>
      </c>
      <c r="V30" s="90">
        <f>IF(SUMIFS('Daily Forecast'!D:D,'Daily Forecast'!B:B,'Daily Flash NL CBC'!$D$12,'Daily Forecast'!F:F,U30,'Daily Forecast'!A:A,"Netherlands")=0,"",SUMIFS('Daily Forecast'!D:D,'Daily Forecast'!B:B,'Daily Flash NL CBC'!$D$12,'Daily Forecast'!F:F,U30,'Daily Forecast'!A:A,"Netherlands"))</f>
        <v>75</v>
      </c>
      <c r="W30" s="102">
        <f t="shared" si="0"/>
        <v>0</v>
      </c>
      <c r="X30" s="102">
        <f t="shared" si="1"/>
        <v>0</v>
      </c>
      <c r="Y30" s="102">
        <f t="shared" si="2"/>
        <v>0</v>
      </c>
      <c r="Z30" s="97">
        <f t="shared" si="3"/>
        <v>0</v>
      </c>
      <c r="AA30" s="98">
        <f t="shared" si="4"/>
        <v>0</v>
      </c>
      <c r="AB30" s="99">
        <f t="shared" si="5"/>
        <v>0</v>
      </c>
      <c r="AC30" s="106"/>
      <c r="AD30" s="106"/>
      <c r="AE30" s="106"/>
    </row>
    <row r="31" spans="1:34">
      <c r="D31" s="49">
        <v>0.70833333333333337</v>
      </c>
      <c r="E31" s="1" t="str">
        <f>IF(SUMIFS('Daily Forecast'!D:D,'Daily Forecast'!B:B,'Daily Flash NL CBC'!$D$12,'Daily Forecast'!F:F,A31,'Daily Forecast'!A:A,"Netherlands")=0,"",SUMIFS('Daily Forecast'!D:D,'Daily Forecast'!B:B,'Daily Flash NL CBC'!$D$12,'Daily Forecast'!F:F,A31,'Daily Forecast'!A:A,"Netherlands"))</f>
        <v/>
      </c>
      <c r="F31" s="1">
        <f>SUMIFS(CBC!L:L,CBC!A:A,'Daily Flash NL CBC'!$D$12,CBC!C:C,'Daily Flash NL CBC'!$A31)</f>
        <v>0</v>
      </c>
      <c r="G31" s="1">
        <f>SUMIFS('Daily Storm Data 2'!J:J,'Daily Storm Data 2'!$A:$A,'Daily Flash NL CBC'!$D$12,'Daily Storm Data 2'!$G:$G,'Daily Flash NL CBC'!$A31,'Daily Storm Data 2'!$E:$E,"Netherlands")</f>
        <v>0</v>
      </c>
      <c r="H31" s="1">
        <f>SUMIFS('Daily Storm Data 2'!K:K,'Daily Storm Data 2'!$A:$A,'Daily Flash NL CBC'!$D$12,'Daily Storm Data 2'!$G:$G,'Daily Flash NL CBC'!$A31,'Daily Storm Data 2'!$E:$E,"Netherlands")</f>
        <v>0</v>
      </c>
      <c r="I31" s="51" t="str">
        <f>IFERROR(Table14[[#This Row],[Volume Actual]]/Table14[[#This Row],[Volume Forcasted]],"")</f>
        <v/>
      </c>
      <c r="J31" s="39">
        <f>SUMIFS(CBC!N:N,CBC!A:A,'Daily Flash NL CBC'!$D$12,CBC!C:C,'Daily Flash NL CBC'!$A31)</f>
        <v>0</v>
      </c>
      <c r="K31" s="39" t="str">
        <f>+IFERROR(Table14[[#This Row],[Volume Handled]]/Table14[[#This Row],[Volume Actual]],"")</f>
        <v/>
      </c>
      <c r="L31" s="45">
        <f>SUMIFS(CBC!M:M,CBC!A:A,'Daily Flash NL CBC'!$D$12,CBC!C:C,'Daily Flash NL CBC'!$A31-1)</f>
        <v>0</v>
      </c>
      <c r="M31" s="44">
        <v>5</v>
      </c>
      <c r="N31" s="44"/>
      <c r="O31" s="1"/>
      <c r="P31" s="51">
        <f>IFERROR(Table14[[#This Row],[Abs]]/Table14[[#This Row],[Planned]],"")</f>
        <v>0</v>
      </c>
      <c r="Q31" s="39"/>
      <c r="U31" s="89">
        <f t="shared" si="7"/>
        <v>17</v>
      </c>
      <c r="V31" s="90">
        <f>IF(SUMIFS('Daily Forecast'!D:D,'Daily Forecast'!B:B,'Daily Flash NL CBC'!$D$12,'Daily Forecast'!F:F,U31,'Daily Forecast'!A:A,"Netherlands")=0,"",SUMIFS('Daily Forecast'!D:D,'Daily Forecast'!B:B,'Daily Flash NL CBC'!$D$12,'Daily Forecast'!F:F,U31,'Daily Forecast'!A:A,"Netherlands"))</f>
        <v>50</v>
      </c>
      <c r="W31" s="102">
        <f t="shared" si="0"/>
        <v>0</v>
      </c>
      <c r="X31" s="102">
        <f t="shared" si="1"/>
        <v>0</v>
      </c>
      <c r="Y31" s="102">
        <f t="shared" si="2"/>
        <v>0</v>
      </c>
      <c r="Z31" s="97">
        <f t="shared" si="3"/>
        <v>0</v>
      </c>
      <c r="AA31" s="98">
        <f t="shared" si="4"/>
        <v>0</v>
      </c>
      <c r="AB31" s="99">
        <f t="shared" si="5"/>
        <v>0</v>
      </c>
      <c r="AC31" s="106"/>
      <c r="AD31" s="106"/>
      <c r="AE31" s="106"/>
    </row>
    <row r="32" spans="1:34">
      <c r="D32" s="49">
        <v>0.75</v>
      </c>
      <c r="E32" s="1" t="str">
        <f>IF(SUMIFS('Daily Forecast'!D:D,'Daily Forecast'!B:B,'Daily Flash NL CBC'!$D$12,'Daily Forecast'!F:F,A32,'Daily Forecast'!A:A,"Netherlands")=0,"",SUMIFS('Daily Forecast'!D:D,'Daily Forecast'!B:B,'Daily Flash NL CBC'!$D$12,'Daily Forecast'!F:F,A32,'Daily Forecast'!A:A,"Netherlands"))</f>
        <v/>
      </c>
      <c r="F32" s="1">
        <f>SUMIFS(CBC!L:L,CBC!A:A,'Daily Flash NL CBC'!$D$12,CBC!C:C,'Daily Flash NL CBC'!$A32)</f>
        <v>0</v>
      </c>
      <c r="G32" s="1">
        <f>SUMIFS('Daily Storm Data 2'!J:J,'Daily Storm Data 2'!$A:$A,'Daily Flash NL CBC'!$D$12,'Daily Storm Data 2'!$G:$G,'Daily Flash NL CBC'!$A32,'Daily Storm Data 2'!$E:$E,"Netherlands")</f>
        <v>0</v>
      </c>
      <c r="H32" s="1">
        <f>SUMIFS('Daily Storm Data 2'!K:K,'Daily Storm Data 2'!$A:$A,'Daily Flash NL CBC'!$D$12,'Daily Storm Data 2'!$G:$G,'Daily Flash NL CBC'!$A32,'Daily Storm Data 2'!$E:$E,"Netherlands")</f>
        <v>0</v>
      </c>
      <c r="I32" s="51" t="str">
        <f>IFERROR(Table14[[#This Row],[Volume Actual]]/Table14[[#This Row],[Volume Forcasted]],"")</f>
        <v/>
      </c>
      <c r="J32" s="39">
        <f>SUMIFS(CBC!N:N,CBC!A:A,'Daily Flash NL CBC'!$D$12,CBC!C:C,'Daily Flash NL CBC'!$A32)</f>
        <v>0</v>
      </c>
      <c r="K32" s="39" t="str">
        <f>+IFERROR(Table14[[#This Row],[Volume Handled]]/Table14[[#This Row],[Volume Actual]],"")</f>
        <v/>
      </c>
      <c r="L32" s="45">
        <f>SUMIFS(CBC!M:M,CBC!A:A,'Daily Flash NL CBC'!$D$12,CBC!C:C,'Daily Flash NL CBC'!$A32-1)</f>
        <v>0</v>
      </c>
      <c r="M32" s="44">
        <v>4</v>
      </c>
      <c r="N32" s="44"/>
      <c r="O32" s="1"/>
      <c r="P32" s="51">
        <f>IFERROR(Table14[[#This Row],[Abs]]/Table14[[#This Row],[Planned]],"")</f>
        <v>0</v>
      </c>
      <c r="Q32" s="39"/>
      <c r="U32" s="89">
        <f t="shared" si="7"/>
        <v>18</v>
      </c>
      <c r="V32" s="90">
        <f>IF(SUMIFS('Daily Forecast'!D:D,'Daily Forecast'!B:B,'Daily Flash NL CBC'!$D$12,'Daily Forecast'!F:F,U32,'Daily Forecast'!A:A,"Netherlands")=0,"",SUMIFS('Daily Forecast'!D:D,'Daily Forecast'!B:B,'Daily Flash NL CBC'!$D$12,'Daily Forecast'!F:F,U32,'Daily Forecast'!A:A,"Netherlands"))</f>
        <v>28</v>
      </c>
      <c r="W32" s="102">
        <f t="shared" si="0"/>
        <v>0</v>
      </c>
      <c r="X32" s="102">
        <f t="shared" si="1"/>
        <v>0</v>
      </c>
      <c r="Y32" s="102">
        <f t="shared" si="2"/>
        <v>0</v>
      </c>
      <c r="Z32" s="97">
        <f t="shared" si="3"/>
        <v>0</v>
      </c>
      <c r="AA32" s="98">
        <f t="shared" si="4"/>
        <v>0</v>
      </c>
      <c r="AB32" s="99">
        <f t="shared" si="5"/>
        <v>0</v>
      </c>
      <c r="AC32" s="106"/>
      <c r="AD32" s="106"/>
      <c r="AE32" s="106"/>
    </row>
    <row r="33" spans="4:31">
      <c r="D33" s="49">
        <v>0.79166666666666663</v>
      </c>
      <c r="E33" s="1" t="str">
        <f>IF(SUMIFS('Daily Forecast'!D:D,'Daily Forecast'!B:B,'Daily Flash NL CBC'!$D$12,'Daily Forecast'!F:F,A33,'Daily Forecast'!A:A,"Netherlands")=0,"",SUMIFS('Daily Forecast'!D:D,'Daily Forecast'!B:B,'Daily Flash NL CBC'!$D$12,'Daily Forecast'!F:F,A33,'Daily Forecast'!A:A,"Netherlands"))</f>
        <v/>
      </c>
      <c r="F33" s="1">
        <f>SUMIFS(CBC!L:L,CBC!A:A,'Daily Flash NL CBC'!$D$12,CBC!C:C,'Daily Flash NL CBC'!$A33)</f>
        <v>0</v>
      </c>
      <c r="G33" s="1">
        <f>SUMIFS('Daily Storm Data 2'!J:J,'Daily Storm Data 2'!$A:$A,'Daily Flash NL CBC'!$D$12,'Daily Storm Data 2'!$G:$G,'Daily Flash NL CBC'!$A33,'Daily Storm Data 2'!$E:$E,"Netherlands")</f>
        <v>0</v>
      </c>
      <c r="H33" s="1">
        <f>SUMIFS('Daily Storm Data 2'!K:K,'Daily Storm Data 2'!$A:$A,'Daily Flash NL CBC'!$D$12,'Daily Storm Data 2'!$G:$G,'Daily Flash NL CBC'!$A33,'Daily Storm Data 2'!$E:$E,"Netherlands")</f>
        <v>0</v>
      </c>
      <c r="I33" s="51" t="str">
        <f>IFERROR(Table14[[#This Row],[Volume Actual]]/Table14[[#This Row],[Volume Forcasted]],"")</f>
        <v/>
      </c>
      <c r="J33" s="39">
        <f>SUMIFS(CBC!N:N,CBC!A:A,'Daily Flash NL CBC'!$D$12,CBC!C:C,'Daily Flash NL CBC'!$A33)</f>
        <v>0</v>
      </c>
      <c r="K33" s="39" t="str">
        <f>+IFERROR(Table14[[#This Row],[Volume Handled]]/Table14[[#This Row],[Volume Actual]],"")</f>
        <v/>
      </c>
      <c r="L33" s="45">
        <f>SUMIFS(CBC!M:M,CBC!A:A,'Daily Flash NL CBC'!$D$12,CBC!C:C,'Daily Flash NL CBC'!$A33-1)</f>
        <v>0</v>
      </c>
      <c r="M33" s="44">
        <v>3</v>
      </c>
      <c r="N33" s="44"/>
      <c r="O33" s="1"/>
      <c r="P33" s="51">
        <f>IFERROR(Table14[[#This Row],[Abs]]/Table14[[#This Row],[Planned]],"")</f>
        <v>0</v>
      </c>
      <c r="Q33" s="39"/>
      <c r="U33" s="89">
        <f t="shared" si="7"/>
        <v>19</v>
      </c>
      <c r="V33" s="90">
        <f>IF(SUMIFS('Daily Forecast'!D:D,'Daily Forecast'!B:B,'Daily Flash NL CBC'!$D$12,'Daily Forecast'!F:F,U33,'Daily Forecast'!A:A,"Netherlands")=0,"",SUMIFS('Daily Forecast'!D:D,'Daily Forecast'!B:B,'Daily Flash NL CBC'!$D$12,'Daily Forecast'!F:F,U33,'Daily Forecast'!A:A,"Netherlands"))</f>
        <v>16</v>
      </c>
      <c r="W33" s="102">
        <f t="shared" si="0"/>
        <v>0</v>
      </c>
      <c r="X33" s="102">
        <f t="shared" si="1"/>
        <v>0</v>
      </c>
      <c r="Y33" s="102">
        <f t="shared" si="2"/>
        <v>0</v>
      </c>
      <c r="Z33" s="97">
        <f t="shared" si="3"/>
        <v>0</v>
      </c>
      <c r="AA33" s="98">
        <f t="shared" si="4"/>
        <v>0</v>
      </c>
      <c r="AB33" s="99">
        <f t="shared" si="5"/>
        <v>0</v>
      </c>
      <c r="AC33" s="106"/>
      <c r="AD33" s="106"/>
      <c r="AE33" s="106"/>
    </row>
    <row r="34" spans="4:31">
      <c r="D34" s="49">
        <v>0.83333333333333337</v>
      </c>
      <c r="E34" s="1" t="str">
        <f>IF(SUMIFS('Daily Forecast'!D:D,'Daily Forecast'!B:B,'Daily Flash NL CBC'!$D$12,'Daily Forecast'!F:F,A34,'Daily Forecast'!A:A,"Netherlands")=0,"",SUMIFS('Daily Forecast'!D:D,'Daily Forecast'!B:B,'Daily Flash NL CBC'!$D$12,'Daily Forecast'!F:F,A34,'Daily Forecast'!A:A,"Netherlands"))</f>
        <v/>
      </c>
      <c r="F34" s="1">
        <f>SUMIFS(CBC!L:L,CBC!A:A,'Daily Flash NL CBC'!$D$12,CBC!C:C,'Daily Flash NL CBC'!$A34)</f>
        <v>0</v>
      </c>
      <c r="G34" s="1">
        <f>SUMIFS('Daily Storm Data 2'!J:J,'Daily Storm Data 2'!$A:$A,'Daily Flash NL CBC'!$D$12,'Daily Storm Data 2'!$G:$G,'Daily Flash NL CBC'!$A34,'Daily Storm Data 2'!$E:$E,"Netherlands")</f>
        <v>0</v>
      </c>
      <c r="H34" s="1">
        <f>SUMIFS('Daily Storm Data 2'!K:K,'Daily Storm Data 2'!$A:$A,'Daily Flash NL CBC'!$D$12,'Daily Storm Data 2'!$G:$G,'Daily Flash NL CBC'!$A34,'Daily Storm Data 2'!$E:$E,"Netherlands")</f>
        <v>0</v>
      </c>
      <c r="I34" s="51" t="str">
        <f>IFERROR(Table14[[#This Row],[Volume Actual]]/Table14[[#This Row],[Volume Forcasted]],"")</f>
        <v/>
      </c>
      <c r="J34" s="39">
        <f>SUMIFS(CBC!N:N,CBC!A:A,'Daily Flash NL CBC'!$D$12,CBC!C:C,'Daily Flash NL CBC'!$A34)</f>
        <v>0</v>
      </c>
      <c r="K34" s="39" t="str">
        <f>+IFERROR(Table14[[#This Row],[Volume Handled]]/Table14[[#This Row],[Volume Actual]],"")</f>
        <v/>
      </c>
      <c r="L34" s="45">
        <f>SUMIFS(CBC!M:M,CBC!A:A,'Daily Flash NL CBC'!$D$12,CBC!C:C,'Daily Flash NL CBC'!$A34-1)</f>
        <v>0</v>
      </c>
      <c r="M34" s="44">
        <v>3</v>
      </c>
      <c r="N34" s="44"/>
      <c r="O34" s="1"/>
      <c r="P34" s="51">
        <f>IFERROR(Table14[[#This Row],[Abs]]/Table14[[#This Row],[Planned]],"")</f>
        <v>0</v>
      </c>
      <c r="Q34" s="39"/>
      <c r="U34" s="89">
        <f t="shared" si="7"/>
        <v>20</v>
      </c>
      <c r="V34" s="90">
        <f>IF(SUMIFS('Daily Forecast'!D:D,'Daily Forecast'!B:B,'Daily Flash NL CBC'!$D$12,'Daily Forecast'!F:F,U34,'Daily Forecast'!A:A,"Netherlands")=0,"",SUMIFS('Daily Forecast'!D:D,'Daily Forecast'!B:B,'Daily Flash NL CBC'!$D$12,'Daily Forecast'!F:F,U34,'Daily Forecast'!A:A,"Netherlands"))</f>
        <v>11</v>
      </c>
      <c r="W34" s="102">
        <f t="shared" si="0"/>
        <v>0</v>
      </c>
      <c r="X34" s="102">
        <f t="shared" si="1"/>
        <v>0</v>
      </c>
      <c r="Y34" s="102">
        <f t="shared" si="2"/>
        <v>0</v>
      </c>
      <c r="Z34" s="97">
        <f t="shared" si="3"/>
        <v>0</v>
      </c>
      <c r="AA34" s="98">
        <f t="shared" si="4"/>
        <v>0</v>
      </c>
      <c r="AB34" s="99">
        <f t="shared" si="5"/>
        <v>0</v>
      </c>
      <c r="AC34" s="106"/>
      <c r="AD34" s="106"/>
      <c r="AE34" s="106"/>
    </row>
    <row r="35" spans="4:31" ht="13.5" customHeight="1">
      <c r="D35" s="49">
        <v>0.875</v>
      </c>
      <c r="E35" s="1" t="str">
        <f>IF(SUMIFS('Daily Forecast'!D:D,'Daily Forecast'!B:B,'Daily Flash NL CBC'!$D$12,'Daily Forecast'!F:F,A35,'Daily Forecast'!A:A,"Netherlands")=0,"",SUMIFS('Daily Forecast'!D:D,'Daily Forecast'!B:B,'Daily Flash NL CBC'!$D$12,'Daily Forecast'!F:F,A35,'Daily Forecast'!A:A,"Netherlands"))</f>
        <v/>
      </c>
      <c r="F35" s="1">
        <f>SUMIFS(CBC!L:L,CBC!A:A,'Daily Flash NL CBC'!$D$12,CBC!C:C,'Daily Flash NL CBC'!$A35)</f>
        <v>0</v>
      </c>
      <c r="G35" s="1">
        <f>SUMIFS('Daily Storm Data 2'!J:J,'Daily Storm Data 2'!$A:$A,'Daily Flash NL CBC'!$D$12,'Daily Storm Data 2'!$G:$G,'Daily Flash NL CBC'!$A35,'Daily Storm Data 2'!$E:$E,"Netherlands")</f>
        <v>0</v>
      </c>
      <c r="H35" s="1">
        <f>SUMIFS('Daily Storm Data 2'!K:K,'Daily Storm Data 2'!$A:$A,'Daily Flash NL CBC'!$D$12,'Daily Storm Data 2'!$G:$G,'Daily Flash NL CBC'!$A35,'Daily Storm Data 2'!$E:$E,"Netherlands")</f>
        <v>0</v>
      </c>
      <c r="I35" s="51" t="str">
        <f>IFERROR(Table14[[#This Row],[Volume Actual]]/Table14[[#This Row],[Volume Forcasted]],"")</f>
        <v/>
      </c>
      <c r="J35" s="39">
        <f>SUMIFS(CBC!N:N,CBC!A:A,'Daily Flash NL CBC'!$D$12,CBC!C:C,'Daily Flash NL CBC'!$A35)</f>
        <v>0</v>
      </c>
      <c r="K35" s="39" t="str">
        <f>+IFERROR(Table14[[#This Row],[Volume Handled]]/Table14[[#This Row],[Volume Actual]],"")</f>
        <v/>
      </c>
      <c r="L35" s="45">
        <f>SUMIFS(CBC!M:M,CBC!A:A,'Daily Flash NL CBC'!$D$12,CBC!C:C,'Daily Flash NL CBC'!$A35-1)</f>
        <v>0</v>
      </c>
      <c r="M35" s="44">
        <v>2</v>
      </c>
      <c r="N35" s="44"/>
      <c r="O35" s="1"/>
      <c r="P35" s="51">
        <f>IFERROR(Table14[[#This Row],[Abs]]/Table14[[#This Row],[Planned]],"")</f>
        <v>0</v>
      </c>
      <c r="Q35" s="39"/>
      <c r="U35" s="89">
        <f t="shared" si="7"/>
        <v>21</v>
      </c>
      <c r="V35" s="90">
        <f>IF(SUMIFS('Daily Forecast'!D:D,'Daily Forecast'!B:B,'Daily Flash NL CBC'!$D$12,'Daily Forecast'!F:F,U35,'Daily Forecast'!A:A,"Netherlands")=0,"",SUMIFS('Daily Forecast'!D:D,'Daily Forecast'!B:B,'Daily Flash NL CBC'!$D$12,'Daily Forecast'!F:F,U35,'Daily Forecast'!A:A,"Netherlands"))</f>
        <v>7</v>
      </c>
      <c r="W35" s="102">
        <f t="shared" si="0"/>
        <v>0</v>
      </c>
      <c r="X35" s="102">
        <f t="shared" si="1"/>
        <v>0</v>
      </c>
      <c r="Y35" s="102">
        <f t="shared" si="2"/>
        <v>0</v>
      </c>
      <c r="Z35" s="97">
        <f t="shared" si="3"/>
        <v>0</v>
      </c>
      <c r="AA35" s="98">
        <f t="shared" si="4"/>
        <v>0</v>
      </c>
      <c r="AB35" s="99">
        <f t="shared" si="5"/>
        <v>0</v>
      </c>
      <c r="AC35" s="106"/>
      <c r="AD35" s="106"/>
      <c r="AE35" s="106"/>
    </row>
    <row r="36" spans="4:31" ht="13.5" customHeight="1">
      <c r="D36" s="49">
        <v>0.91666666666666696</v>
      </c>
      <c r="E36" s="1" t="str">
        <f>IF(SUMIFS('Daily Forecast'!D:D,'Daily Forecast'!B:B,'Daily Flash NL CBC'!$D$12,'Daily Forecast'!F:F,A36,'Daily Forecast'!A:A,"Netherlands")=0,"",SUMIFS('Daily Forecast'!D:D,'Daily Forecast'!B:B,'Daily Flash NL CBC'!$D$12,'Daily Forecast'!F:F,A36,'Daily Forecast'!A:A,"Netherlands"))</f>
        <v/>
      </c>
      <c r="F36" s="1">
        <f>SUMIFS(CBC!L:L,CBC!A:A,'Daily Flash NL CBC'!$D$12,CBC!C:C,'Daily Flash NL CBC'!$A36)</f>
        <v>0</v>
      </c>
      <c r="G36" s="1">
        <f>SUMIFS('Daily Storm Data 2'!J:J,'Daily Storm Data 2'!$A:$A,'Daily Flash NL CBC'!$D$12,'Daily Storm Data 2'!$G:$G,'Daily Flash NL CBC'!$A36,'Daily Storm Data 2'!$E:$E,"Netherlands")</f>
        <v>0</v>
      </c>
      <c r="H36" s="1">
        <f>SUMIFS('Daily Storm Data 2'!K:K,'Daily Storm Data 2'!$A:$A,'Daily Flash NL CBC'!$D$12,'Daily Storm Data 2'!$G:$G,'Daily Flash NL CBC'!$A36,'Daily Storm Data 2'!$E:$E,"Netherlands")</f>
        <v>0</v>
      </c>
      <c r="I36" s="51" t="str">
        <f>IFERROR(Table14[[#This Row],[Volume Actual]]/Table14[[#This Row],[Volume Forcasted]],"")</f>
        <v/>
      </c>
      <c r="J36" s="39">
        <f>SUMIFS(CBC!N:N,CBC!A:A,'Daily Flash NL CBC'!$D$12,CBC!C:C,'Daily Flash NL CBC'!$A36)</f>
        <v>0</v>
      </c>
      <c r="K36" s="39" t="str">
        <f>+IFERROR(Table14[[#This Row],[Volume Handled]]/Table14[[#This Row],[Volume Actual]],"")</f>
        <v/>
      </c>
      <c r="L36" s="45">
        <f>SUMIFS(CBC!M:M,CBC!A:A,'Daily Flash NL CBC'!$D$12,CBC!C:C,'Daily Flash NL CBC'!$A36-1)</f>
        <v>0</v>
      </c>
      <c r="M36" s="44"/>
      <c r="N36" s="44"/>
      <c r="O36" s="1"/>
      <c r="P36" s="51" t="str">
        <f>IFERROR(Table14[[#This Row],[Abs]]/Table14[[#This Row],[Planned]],"")</f>
        <v/>
      </c>
      <c r="Q36" s="39"/>
      <c r="U36" s="89">
        <f t="shared" si="7"/>
        <v>22</v>
      </c>
      <c r="V36" s="91">
        <f>IF(SUMIFS('Daily Forecast'!D:D,'Daily Forecast'!B:B,'Daily Flash NL CBC'!$D$12,'Daily Forecast'!F:F,U36,'Daily Forecast'!A:A,"Netherlands")=0,"",SUMIFS('Daily Forecast'!D:D,'Daily Forecast'!B:B,'Daily Flash NL CBC'!$D$12,'Daily Forecast'!F:F,U36,'Daily Forecast'!A:A,"Netherlands"))</f>
        <v>6</v>
      </c>
      <c r="W36" s="102">
        <f t="shared" si="0"/>
        <v>0</v>
      </c>
      <c r="X36" s="102">
        <f t="shared" si="1"/>
        <v>0</v>
      </c>
      <c r="Y36" s="102">
        <f t="shared" si="2"/>
        <v>0</v>
      </c>
      <c r="Z36" s="97">
        <f t="shared" si="3"/>
        <v>0</v>
      </c>
      <c r="AA36" s="98">
        <f t="shared" si="4"/>
        <v>0</v>
      </c>
      <c r="AB36" s="99">
        <f t="shared" si="5"/>
        <v>0</v>
      </c>
      <c r="AC36" s="106"/>
      <c r="AD36" s="106"/>
      <c r="AE36" s="106"/>
    </row>
    <row r="37" spans="4:31" hidden="1">
      <c r="D37" s="19"/>
      <c r="E37" s="1"/>
      <c r="F37" s="1"/>
      <c r="G37" s="1"/>
      <c r="H37" s="1"/>
      <c r="I37" s="51"/>
      <c r="J37" s="39" t="str">
        <f t="shared" ref="J37:J50" si="8">IFERROR(H37/G37,"")</f>
        <v/>
      </c>
      <c r="K37" s="39"/>
      <c r="L37" s="45"/>
      <c r="M37" s="44"/>
      <c r="N37" s="44"/>
      <c r="O37" s="1"/>
      <c r="P37" s="51" t="str">
        <f>IFERROR(Table14[[#This Row],[Abs]]/Table14[[#This Row],[Planned]],"")</f>
        <v/>
      </c>
      <c r="Q37" s="39"/>
      <c r="S37">
        <f t="shared" ref="S37:S50" si="9">K37*F37-F37</f>
        <v>0</v>
      </c>
      <c r="U37" s="89">
        <f t="shared" si="7"/>
        <v>23</v>
      </c>
      <c r="W37" s="102" t="e">
        <f t="shared" ref="W37:W50" si="10">Z37/$J37</f>
        <v>#VALUE!</v>
      </c>
      <c r="X37" s="102" t="e">
        <f t="shared" ref="X37:X50" si="11">AA37/$J37</f>
        <v>#VALUE!</v>
      </c>
      <c r="Y37" s="102" t="e">
        <f t="shared" ref="Y37:Y50" si="12">AB37/$J37</f>
        <v>#VALUE!</v>
      </c>
      <c r="AB37" s="100">
        <f t="shared" si="5"/>
        <v>0</v>
      </c>
    </row>
    <row r="38" spans="4:31" hidden="1">
      <c r="D38" s="19"/>
      <c r="E38" s="1"/>
      <c r="F38" s="1"/>
      <c r="G38" s="1"/>
      <c r="H38" s="1"/>
      <c r="I38" s="51"/>
      <c r="J38" s="39" t="str">
        <f t="shared" si="8"/>
        <v/>
      </c>
      <c r="K38" s="39"/>
      <c r="L38" s="45"/>
      <c r="M38" s="44"/>
      <c r="N38" s="44"/>
      <c r="O38" s="1"/>
      <c r="P38" s="51" t="str">
        <f>IFERROR(Table14[[#This Row],[Abs]]/Table14[[#This Row],[Planned]],"")</f>
        <v/>
      </c>
      <c r="Q38" s="39"/>
      <c r="S38">
        <f t="shared" si="9"/>
        <v>0</v>
      </c>
      <c r="U38" s="89">
        <f t="shared" si="7"/>
        <v>24</v>
      </c>
      <c r="W38" s="102" t="e">
        <f t="shared" si="10"/>
        <v>#VALUE!</v>
      </c>
      <c r="X38" s="102" t="e">
        <f t="shared" si="11"/>
        <v>#VALUE!</v>
      </c>
      <c r="Y38" s="102" t="e">
        <f t="shared" si="12"/>
        <v>#VALUE!</v>
      </c>
      <c r="AB38" s="100">
        <f t="shared" si="5"/>
        <v>0</v>
      </c>
    </row>
    <row r="39" spans="4:31" hidden="1">
      <c r="D39" s="19"/>
      <c r="E39" s="1"/>
      <c r="F39" s="1"/>
      <c r="G39" s="1"/>
      <c r="H39" s="1"/>
      <c r="I39" s="51"/>
      <c r="J39" s="39" t="str">
        <f t="shared" si="8"/>
        <v/>
      </c>
      <c r="K39" s="39"/>
      <c r="L39" s="45"/>
      <c r="M39" s="44"/>
      <c r="N39" s="44"/>
      <c r="O39" s="1"/>
      <c r="P39" s="51" t="str">
        <f>IFERROR(Table14[[#This Row],[Abs]]/Table14[[#This Row],[Planned]],"")</f>
        <v/>
      </c>
      <c r="Q39" s="39"/>
      <c r="S39">
        <f t="shared" si="9"/>
        <v>0</v>
      </c>
      <c r="U39" s="89">
        <f t="shared" si="7"/>
        <v>25</v>
      </c>
      <c r="W39" s="102" t="e">
        <f t="shared" si="10"/>
        <v>#VALUE!</v>
      </c>
      <c r="X39" s="102" t="e">
        <f t="shared" si="11"/>
        <v>#VALUE!</v>
      </c>
      <c r="Y39" s="102" t="e">
        <f t="shared" si="12"/>
        <v>#VALUE!</v>
      </c>
      <c r="AB39" s="100">
        <f t="shared" si="5"/>
        <v>0</v>
      </c>
    </row>
    <row r="40" spans="4:31" hidden="1">
      <c r="D40" s="19"/>
      <c r="E40" s="1"/>
      <c r="F40" s="1"/>
      <c r="G40" s="1"/>
      <c r="H40" s="1"/>
      <c r="I40" s="51"/>
      <c r="J40" s="39" t="str">
        <f t="shared" si="8"/>
        <v/>
      </c>
      <c r="K40" s="39"/>
      <c r="L40" s="45"/>
      <c r="M40" s="44"/>
      <c r="N40" s="44"/>
      <c r="O40" s="1"/>
      <c r="P40" s="51" t="str">
        <f>IFERROR(Table14[[#This Row],[Abs]]/Table14[[#This Row],[Planned]],"")</f>
        <v/>
      </c>
      <c r="Q40" s="39"/>
      <c r="S40">
        <f t="shared" si="9"/>
        <v>0</v>
      </c>
      <c r="U40" s="89">
        <f t="shared" si="7"/>
        <v>26</v>
      </c>
      <c r="W40" s="102" t="e">
        <f t="shared" si="10"/>
        <v>#VALUE!</v>
      </c>
      <c r="X40" s="102" t="e">
        <f t="shared" si="11"/>
        <v>#VALUE!</v>
      </c>
      <c r="Y40" s="102" t="e">
        <f t="shared" si="12"/>
        <v>#VALUE!</v>
      </c>
      <c r="AB40" s="100">
        <f t="shared" si="5"/>
        <v>0</v>
      </c>
    </row>
    <row r="41" spans="4:31" hidden="1">
      <c r="D41" s="19"/>
      <c r="E41" s="1"/>
      <c r="F41" s="1"/>
      <c r="G41" s="1"/>
      <c r="H41" s="1"/>
      <c r="I41" s="51"/>
      <c r="J41" s="39" t="str">
        <f t="shared" si="8"/>
        <v/>
      </c>
      <c r="K41" s="39"/>
      <c r="L41" s="45"/>
      <c r="M41" s="44"/>
      <c r="N41" s="44"/>
      <c r="O41" s="1"/>
      <c r="P41" s="51" t="str">
        <f>IFERROR(Table14[[#This Row],[Abs]]/Table14[[#This Row],[Planned]],"")</f>
        <v/>
      </c>
      <c r="Q41" s="39"/>
      <c r="S41">
        <f t="shared" si="9"/>
        <v>0</v>
      </c>
      <c r="U41" s="89">
        <f t="shared" si="7"/>
        <v>27</v>
      </c>
      <c r="W41" s="102" t="e">
        <f t="shared" si="10"/>
        <v>#VALUE!</v>
      </c>
      <c r="X41" s="102" t="e">
        <f t="shared" si="11"/>
        <v>#VALUE!</v>
      </c>
      <c r="Y41" s="102" t="e">
        <f t="shared" si="12"/>
        <v>#VALUE!</v>
      </c>
      <c r="AB41" s="100">
        <f t="shared" si="5"/>
        <v>0</v>
      </c>
    </row>
    <row r="42" spans="4:31" hidden="1">
      <c r="D42" s="19"/>
      <c r="E42" s="1"/>
      <c r="F42" s="1"/>
      <c r="G42" s="1"/>
      <c r="H42" s="1"/>
      <c r="I42" s="51"/>
      <c r="J42" s="39" t="str">
        <f t="shared" si="8"/>
        <v/>
      </c>
      <c r="K42" s="39"/>
      <c r="L42" s="45"/>
      <c r="M42" s="44"/>
      <c r="N42" s="44"/>
      <c r="O42" s="1"/>
      <c r="P42" s="51" t="str">
        <f>IFERROR(Table14[[#This Row],[Abs]]/Table14[[#This Row],[Planned]],"")</f>
        <v/>
      </c>
      <c r="Q42" s="39"/>
      <c r="S42">
        <f t="shared" si="9"/>
        <v>0</v>
      </c>
      <c r="U42" s="89">
        <f t="shared" si="7"/>
        <v>28</v>
      </c>
      <c r="W42" s="102" t="e">
        <f t="shared" si="10"/>
        <v>#VALUE!</v>
      </c>
      <c r="X42" s="102" t="e">
        <f t="shared" si="11"/>
        <v>#VALUE!</v>
      </c>
      <c r="Y42" s="102" t="e">
        <f t="shared" si="12"/>
        <v>#VALUE!</v>
      </c>
      <c r="AB42" s="100">
        <f t="shared" si="5"/>
        <v>0</v>
      </c>
    </row>
    <row r="43" spans="4:31" hidden="1">
      <c r="D43" s="19"/>
      <c r="E43" s="1"/>
      <c r="F43" s="1"/>
      <c r="G43" s="1"/>
      <c r="H43" s="1"/>
      <c r="I43" s="51"/>
      <c r="J43" s="39" t="str">
        <f t="shared" si="8"/>
        <v/>
      </c>
      <c r="K43" s="39"/>
      <c r="L43" s="45"/>
      <c r="M43" s="75"/>
      <c r="N43" s="44"/>
      <c r="O43" s="1"/>
      <c r="P43" s="51" t="str">
        <f>IFERROR(Table14[[#This Row],[Abs]]/Table14[[#This Row],[Planned]],"")</f>
        <v/>
      </c>
      <c r="Q43" s="39"/>
      <c r="S43">
        <f t="shared" si="9"/>
        <v>0</v>
      </c>
      <c r="U43" s="89">
        <f t="shared" si="7"/>
        <v>29</v>
      </c>
      <c r="W43" s="102" t="e">
        <f t="shared" si="10"/>
        <v>#VALUE!</v>
      </c>
      <c r="X43" s="102" t="e">
        <f t="shared" si="11"/>
        <v>#VALUE!</v>
      </c>
      <c r="Y43" s="102" t="e">
        <f t="shared" si="12"/>
        <v>#VALUE!</v>
      </c>
      <c r="AB43" s="100">
        <f t="shared" si="5"/>
        <v>0</v>
      </c>
    </row>
    <row r="44" spans="4:31" hidden="1">
      <c r="D44" s="19"/>
      <c r="E44" s="1"/>
      <c r="F44" s="1"/>
      <c r="G44" s="1"/>
      <c r="H44" s="1"/>
      <c r="I44" s="51"/>
      <c r="J44" s="39" t="str">
        <f t="shared" si="8"/>
        <v/>
      </c>
      <c r="K44" s="39"/>
      <c r="L44" s="45"/>
      <c r="M44" s="75"/>
      <c r="N44" s="44"/>
      <c r="O44" s="1"/>
      <c r="P44" s="51" t="str">
        <f>IFERROR(Table14[[#This Row],[Abs]]/Table14[[#This Row],[Planned]],"")</f>
        <v/>
      </c>
      <c r="Q44" s="39"/>
      <c r="S44">
        <f t="shared" si="9"/>
        <v>0</v>
      </c>
      <c r="U44" s="89">
        <f t="shared" si="7"/>
        <v>30</v>
      </c>
      <c r="W44" s="102" t="e">
        <f t="shared" si="10"/>
        <v>#VALUE!</v>
      </c>
      <c r="X44" s="102" t="e">
        <f t="shared" si="11"/>
        <v>#VALUE!</v>
      </c>
      <c r="Y44" s="102" t="e">
        <f t="shared" si="12"/>
        <v>#VALUE!</v>
      </c>
      <c r="AB44" s="100">
        <f t="shared" si="5"/>
        <v>0</v>
      </c>
    </row>
    <row r="45" spans="4:31" hidden="1">
      <c r="D45" s="19"/>
      <c r="E45" s="1"/>
      <c r="F45" s="1"/>
      <c r="G45" s="1"/>
      <c r="H45" s="1"/>
      <c r="I45" s="51"/>
      <c r="J45" s="39" t="str">
        <f t="shared" si="8"/>
        <v/>
      </c>
      <c r="K45" s="39"/>
      <c r="L45" s="45"/>
      <c r="M45" s="75"/>
      <c r="N45" s="44"/>
      <c r="O45" s="1"/>
      <c r="P45" s="51" t="str">
        <f>IFERROR(Table14[[#This Row],[Abs]]/Table14[[#This Row],[Planned]],"")</f>
        <v/>
      </c>
      <c r="Q45" s="39"/>
      <c r="S45">
        <f t="shared" si="9"/>
        <v>0</v>
      </c>
      <c r="U45" s="89">
        <f t="shared" si="7"/>
        <v>31</v>
      </c>
      <c r="W45" s="102" t="e">
        <f t="shared" si="10"/>
        <v>#VALUE!</v>
      </c>
      <c r="X45" s="102" t="e">
        <f t="shared" si="11"/>
        <v>#VALUE!</v>
      </c>
      <c r="Y45" s="102" t="e">
        <f t="shared" si="12"/>
        <v>#VALUE!</v>
      </c>
      <c r="AB45" s="100">
        <f t="shared" si="5"/>
        <v>0</v>
      </c>
    </row>
    <row r="46" spans="4:31" hidden="1">
      <c r="D46" s="19"/>
      <c r="E46" s="1"/>
      <c r="F46" s="1"/>
      <c r="G46" s="1"/>
      <c r="H46" s="1"/>
      <c r="I46" s="51"/>
      <c r="J46" s="39" t="str">
        <f t="shared" si="8"/>
        <v/>
      </c>
      <c r="K46" s="39"/>
      <c r="L46" s="45"/>
      <c r="M46" s="45"/>
      <c r="N46" s="44"/>
      <c r="O46" s="1"/>
      <c r="P46" s="51" t="str">
        <f>IFERROR(Table14[[#This Row],[Abs]]/Table14[[#This Row],[Planned]],"")</f>
        <v/>
      </c>
      <c r="Q46" s="39"/>
      <c r="S46">
        <f t="shared" si="9"/>
        <v>0</v>
      </c>
      <c r="U46" s="89">
        <f t="shared" si="7"/>
        <v>32</v>
      </c>
      <c r="W46" s="102" t="e">
        <f t="shared" si="10"/>
        <v>#VALUE!</v>
      </c>
      <c r="X46" s="102" t="e">
        <f t="shared" si="11"/>
        <v>#VALUE!</v>
      </c>
      <c r="Y46" s="102" t="e">
        <f t="shared" si="12"/>
        <v>#VALUE!</v>
      </c>
      <c r="AB46" s="100">
        <f t="shared" si="5"/>
        <v>0</v>
      </c>
    </row>
    <row r="47" spans="4:31" hidden="1">
      <c r="D47" s="19"/>
      <c r="E47" s="1"/>
      <c r="F47" s="1"/>
      <c r="G47" s="1"/>
      <c r="H47" s="1"/>
      <c r="I47" s="51"/>
      <c r="J47" s="39" t="str">
        <f t="shared" si="8"/>
        <v/>
      </c>
      <c r="K47" s="39"/>
      <c r="L47" s="45"/>
      <c r="M47" s="45"/>
      <c r="N47" s="44"/>
      <c r="O47" s="1"/>
      <c r="P47" s="51" t="str">
        <f>IFERROR(Table14[[#This Row],[Abs]]/Table14[[#This Row],[Planned]],"")</f>
        <v/>
      </c>
      <c r="Q47" s="39"/>
      <c r="S47">
        <f t="shared" si="9"/>
        <v>0</v>
      </c>
      <c r="U47" s="89">
        <f t="shared" si="7"/>
        <v>33</v>
      </c>
      <c r="W47" s="102" t="e">
        <f t="shared" si="10"/>
        <v>#VALUE!</v>
      </c>
      <c r="X47" s="102" t="e">
        <f t="shared" si="11"/>
        <v>#VALUE!</v>
      </c>
      <c r="Y47" s="102" t="e">
        <f t="shared" si="12"/>
        <v>#VALUE!</v>
      </c>
      <c r="AB47" s="100">
        <f t="shared" si="5"/>
        <v>0</v>
      </c>
    </row>
    <row r="48" spans="4:31" hidden="1">
      <c r="D48" s="19"/>
      <c r="E48" s="1"/>
      <c r="F48" s="1"/>
      <c r="G48" s="1"/>
      <c r="H48" s="1"/>
      <c r="I48" s="51"/>
      <c r="J48" s="39" t="str">
        <f t="shared" si="8"/>
        <v/>
      </c>
      <c r="K48" s="39"/>
      <c r="L48" s="45"/>
      <c r="M48" s="45"/>
      <c r="N48" s="44"/>
      <c r="O48" s="1"/>
      <c r="P48" s="51" t="str">
        <f>IFERROR(Table14[[#This Row],[Abs]]/Table14[[#This Row],[Planned]],"")</f>
        <v/>
      </c>
      <c r="Q48" s="39"/>
      <c r="S48">
        <f t="shared" si="9"/>
        <v>0</v>
      </c>
      <c r="U48" s="89">
        <f t="shared" si="7"/>
        <v>34</v>
      </c>
      <c r="W48" s="102" t="e">
        <f t="shared" si="10"/>
        <v>#VALUE!</v>
      </c>
      <c r="X48" s="102" t="e">
        <f t="shared" si="11"/>
        <v>#VALUE!</v>
      </c>
      <c r="Y48" s="102" t="e">
        <f t="shared" si="12"/>
        <v>#VALUE!</v>
      </c>
      <c r="AB48" s="100">
        <f t="shared" si="5"/>
        <v>0</v>
      </c>
    </row>
    <row r="49" spans="4:28" hidden="1">
      <c r="D49" s="19"/>
      <c r="E49" s="1"/>
      <c r="F49" s="1"/>
      <c r="G49" s="1"/>
      <c r="H49" s="1"/>
      <c r="I49" s="51"/>
      <c r="J49" s="39" t="str">
        <f t="shared" si="8"/>
        <v/>
      </c>
      <c r="K49" s="39"/>
      <c r="L49" s="45"/>
      <c r="M49" s="45"/>
      <c r="N49" s="44"/>
      <c r="O49" s="1"/>
      <c r="P49" s="51" t="str">
        <f>IFERROR(Table14[[#This Row],[Abs]]/Table14[[#This Row],[Planned]],"")</f>
        <v/>
      </c>
      <c r="Q49" s="39"/>
      <c r="S49">
        <f t="shared" si="9"/>
        <v>0</v>
      </c>
      <c r="U49" s="89">
        <f t="shared" si="7"/>
        <v>35</v>
      </c>
      <c r="W49" s="102" t="e">
        <f t="shared" si="10"/>
        <v>#VALUE!</v>
      </c>
      <c r="X49" s="102" t="e">
        <f t="shared" si="11"/>
        <v>#VALUE!</v>
      </c>
      <c r="Y49" s="102" t="e">
        <f t="shared" si="12"/>
        <v>#VALUE!</v>
      </c>
      <c r="AB49" s="100">
        <f t="shared" si="5"/>
        <v>0</v>
      </c>
    </row>
    <row r="50" spans="4:28" hidden="1">
      <c r="D50" s="19"/>
      <c r="E50" s="1"/>
      <c r="F50" s="1"/>
      <c r="G50" s="1"/>
      <c r="H50" s="1"/>
      <c r="I50" s="51"/>
      <c r="J50" s="39" t="str">
        <f t="shared" si="8"/>
        <v/>
      </c>
      <c r="K50" s="39"/>
      <c r="L50" s="45"/>
      <c r="M50" s="45"/>
      <c r="N50" s="44"/>
      <c r="O50" s="1"/>
      <c r="P50" s="51" t="str">
        <f>IFERROR(Table14[[#This Row],[Abs]]/Table14[[#This Row],[Planned]],"")</f>
        <v/>
      </c>
      <c r="Q50" s="39"/>
      <c r="S50">
        <f t="shared" si="9"/>
        <v>0</v>
      </c>
      <c r="U50" s="89">
        <f t="shared" si="7"/>
        <v>36</v>
      </c>
      <c r="W50" s="102" t="e">
        <f t="shared" si="10"/>
        <v>#VALUE!</v>
      </c>
      <c r="X50" s="102" t="e">
        <f t="shared" si="11"/>
        <v>#VALUE!</v>
      </c>
      <c r="Y50" s="102" t="e">
        <f t="shared" si="12"/>
        <v>#VALUE!</v>
      </c>
      <c r="AB50" s="100">
        <f t="shared" si="5"/>
        <v>0</v>
      </c>
    </row>
    <row r="51" spans="4:28" ht="32.4">
      <c r="D51" s="41" t="s">
        <v>74</v>
      </c>
      <c r="E51" s="42">
        <f>SUM(E20:E50)</f>
        <v>665</v>
      </c>
      <c r="F51" s="42">
        <f>SUM(F20:F50)</f>
        <v>625</v>
      </c>
      <c r="G51" s="42">
        <f>SUM(G20:G50)</f>
        <v>541</v>
      </c>
      <c r="H51" s="42">
        <f>SUM(H20:H50)</f>
        <v>443</v>
      </c>
      <c r="I51" s="52">
        <f>Table14[[#This Row],[Volume Actual]]/Table14[[#This Row],[Volume Forcasted]]</f>
        <v>0.93984962406015038</v>
      </c>
      <c r="J51" s="43">
        <f>D15</f>
        <v>0.70879999999999999</v>
      </c>
      <c r="K51" s="43">
        <f>+SUM(G20:G50)/SUM(F20:F50)</f>
        <v>0.86560000000000004</v>
      </c>
      <c r="L51" s="50">
        <f>+SUMPRODUCT(F20:F45,L20:L45)/SUM(F20:F45)</f>
        <v>356.86085081430099</v>
      </c>
      <c r="M51" s="47">
        <f>SUM(M20:M50)</f>
        <v>88</v>
      </c>
      <c r="N51" s="47">
        <f>SUM(N20:N50)</f>
        <v>12</v>
      </c>
      <c r="O51" s="47">
        <f>SUM(O20:O50)</f>
        <v>0</v>
      </c>
      <c r="P51" s="126">
        <f>IFERROR(Table14[[#This Row],[Abs]]/Table14[[#This Row],[Planned]],"")</f>
        <v>0.13636363636363635</v>
      </c>
      <c r="Q51" s="40"/>
      <c r="V51" s="85">
        <f>SUM(V20:V36)</f>
        <v>867</v>
      </c>
      <c r="W51" s="85">
        <f>SUM(W20:W36)</f>
        <v>625</v>
      </c>
      <c r="X51" s="85">
        <f>SUM(X20:X36)</f>
        <v>625</v>
      </c>
      <c r="Y51" s="85">
        <f>SUM(Y20:Y36)</f>
        <v>625</v>
      </c>
      <c r="Z51" s="101">
        <f>SUM(Z20:Z36)/W51</f>
        <v>0.6784</v>
      </c>
      <c r="AA51" s="101">
        <f>SUM(AA20:AA36)/X51</f>
        <v>0.6784</v>
      </c>
      <c r="AB51" s="101">
        <f>SUM(AB20:AB36)/Y51</f>
        <v>0.6784</v>
      </c>
    </row>
    <row r="58" spans="4:28" hidden="1"/>
    <row r="59" spans="4:28" hidden="1"/>
    <row r="60" spans="4:28" hidden="1"/>
    <row r="61" spans="4:28" hidden="1"/>
    <row r="66" spans="1:28" ht="13.8" thickBot="1"/>
    <row r="67" spans="1:28" ht="13.8" thickBot="1">
      <c r="D67" s="35">
        <f>+D12</f>
        <v>46160</v>
      </c>
    </row>
    <row r="68" spans="1:28" ht="13.8" thickBot="1"/>
    <row r="69" spans="1:28" ht="40.200000000000003" thickBot="1">
      <c r="D69" s="36" t="s">
        <v>91</v>
      </c>
      <c r="F69" s="36" t="s">
        <v>6</v>
      </c>
      <c r="J69" s="36" t="s">
        <v>47</v>
      </c>
      <c r="P69" s="36" t="s">
        <v>48</v>
      </c>
      <c r="Z69" s="93" t="s">
        <v>96</v>
      </c>
      <c r="AA69" s="93" t="s">
        <v>96</v>
      </c>
      <c r="AB69" s="93" t="s">
        <v>96</v>
      </c>
    </row>
    <row r="70" spans="1:28" ht="17.399999999999999">
      <c r="D70" s="37">
        <f>H106/G106</f>
        <v>0.96319018404907975</v>
      </c>
      <c r="F70" s="37">
        <f>+SUM(G75:G105)/SUM(F75:F105)</f>
        <v>1</v>
      </c>
      <c r="J70" s="37">
        <f>+SUM(F75:F105)/SUM(E75:E105)</f>
        <v>0.7874396135265701</v>
      </c>
      <c r="P70" s="37">
        <f>SUM(N75:N105)/SUM(M75:M105)</f>
        <v>0</v>
      </c>
      <c r="Z70" s="94">
        <f>J70</f>
        <v>0.7874396135265701</v>
      </c>
      <c r="AA70" s="94">
        <v>1</v>
      </c>
      <c r="AB70" s="94">
        <v>0.6</v>
      </c>
    </row>
    <row r="73" spans="1:28" ht="13.8" thickBot="1"/>
    <row r="74" spans="1:28" ht="26.4">
      <c r="D74" s="38" t="s">
        <v>71</v>
      </c>
      <c r="E74" s="38" t="s">
        <v>49</v>
      </c>
      <c r="F74" s="38" t="s">
        <v>50</v>
      </c>
      <c r="G74" s="38" t="s">
        <v>51</v>
      </c>
      <c r="H74" s="38" t="s">
        <v>89</v>
      </c>
      <c r="I74" s="38" t="s">
        <v>47</v>
      </c>
      <c r="J74" s="38" t="s">
        <v>7</v>
      </c>
      <c r="K74" s="38" t="s">
        <v>6</v>
      </c>
      <c r="L74" s="38" t="s">
        <v>56</v>
      </c>
      <c r="M74" s="38" t="s">
        <v>52</v>
      </c>
      <c r="N74" s="38" t="s">
        <v>53</v>
      </c>
      <c r="O74" s="38" t="s">
        <v>167</v>
      </c>
      <c r="P74" s="123" t="s">
        <v>54</v>
      </c>
      <c r="Q74" s="38"/>
      <c r="U74" s="36" t="s">
        <v>71</v>
      </c>
      <c r="V74" s="36" t="s">
        <v>3</v>
      </c>
      <c r="W74" s="36" t="s">
        <v>97</v>
      </c>
      <c r="X74" s="36" t="s">
        <v>98</v>
      </c>
      <c r="Y74" s="36" t="s">
        <v>99</v>
      </c>
      <c r="Z74" s="96" t="s">
        <v>93</v>
      </c>
      <c r="AA74" s="96" t="s">
        <v>95</v>
      </c>
      <c r="AB74" s="96" t="s">
        <v>100</v>
      </c>
    </row>
    <row r="75" spans="1:28">
      <c r="A75" s="103">
        <f t="shared" ref="A75:A90" si="13">IF(A20=0,"Vide",A20)</f>
        <v>7</v>
      </c>
      <c r="D75" s="49">
        <v>0.25</v>
      </c>
      <c r="E75" s="1" t="str">
        <f>IF(SUMIFS('Daily Forecast'!D:D,'Daily Forecast'!B:B,'Daily Flash NL CBC'!$D$12,'Daily Forecast'!F:F,A75,'Daily Forecast'!A:A,"Belgium")=0,"",SUMIFS('Daily Forecast'!D:D,'Daily Forecast'!B:B,'Daily Flash NL CBC'!$D$12,'Daily Forecast'!F:F,A75,'Daily Forecast'!A:A,"Belgium"))</f>
        <v/>
      </c>
      <c r="F75" s="1">
        <f>IF(SUMIFS('Daily Storm Data 2'!I:I,'Daily Storm Data 2'!$A:$A,'Daily Flash NL CBC'!$D$12,'Daily Storm Data 2'!$G:$G,'Daily Flash NL CBC'!$A75,'Daily Storm Data 2'!$E:$E,"Belgium")=0,"",SUMIFS('Daily Storm Data 2'!I:I,'Daily Storm Data 2'!$A:$A,'Daily Flash NL CBC'!$D$12,'Daily Storm Data 2'!$G:$G,'Daily Flash NL CBC'!$A75,'Daily Storm Data 2'!$E:$E,"Belgium"))</f>
        <v>5</v>
      </c>
      <c r="G75" s="1">
        <f>SUMIFS('Daily Storm Data 2'!J:J,'Daily Storm Data 2'!$A:$A,'Daily Flash NL CBC'!$D$12,'Daily Storm Data 2'!$G:$G,'Daily Flash NL CBC'!$A75,'Daily Storm Data 2'!$E:$E,"Belgium")</f>
        <v>5</v>
      </c>
      <c r="H75" s="1">
        <f>SUMIFS('Daily Storm Data 2'!K:K,'Daily Storm Data 2'!$A:$A,'Daily Flash NL CBC'!$D$12,'Daily Storm Data 2'!$G:$G,'Daily Flash NL CBC'!$A75,'Daily Storm Data 2'!$E:$E,"Belgium")</f>
        <v>3</v>
      </c>
      <c r="I75" s="51" t="str">
        <f>IFERROR(Table165[[#This Row],[Volume Actual]]/Table165[[#This Row],[Volume Forcasted]],"")</f>
        <v/>
      </c>
      <c r="J75" s="39">
        <f t="shared" ref="J75:J90" si="14">IFERROR(H75/G75,"")</f>
        <v>0.6</v>
      </c>
      <c r="K75" s="39">
        <f>+IFERROR(Table165[[#This Row],[Volume Handled]]/Table165[[#This Row],[Volume Actual]],"")</f>
        <v>1</v>
      </c>
      <c r="L75" s="45">
        <f>SUMIFS('Daily Storm Data 2'!O:O,'Daily Storm Data 2'!$A:$A,'Daily Flash NL CBC'!$D$12,'Daily Storm Data 2'!$G:$G,'Daily Flash NL CBC'!$A75,'Daily Storm Data 2'!$E:$E,"Belgium")</f>
        <v>773.97266666666678</v>
      </c>
      <c r="M75" s="44">
        <v>4</v>
      </c>
      <c r="N75" s="44"/>
      <c r="O75" s="44">
        <v>1</v>
      </c>
      <c r="P75" s="127">
        <f>IFERROR(Table165[[#This Row],[Abs]]/Table165[[#This Row],[Planned]],"")</f>
        <v>0</v>
      </c>
      <c r="Q75" s="39"/>
      <c r="U75" s="87">
        <v>6</v>
      </c>
      <c r="V75" s="88">
        <f>IF(SUMIFS('Daily Forecast'!D:D,'Daily Forecast'!B:B,'Daily Flash NL CBC'!$D$12,'Daily Forecast'!F:F,U75,'Daily Forecast'!A:A,"Belgium")=0,"",SUMIFS('Daily Forecast'!D:D,'Daily Forecast'!B:B,'Daily Flash NL CBC'!$D$12,'Daily Forecast'!F:F,U75,'Daily Forecast'!A:A,"Belgium"))</f>
        <v>3</v>
      </c>
      <c r="W75" s="102">
        <f t="shared" ref="W75:W91" si="15">IFERROR(Z75/$J75,Z75)</f>
        <v>5</v>
      </c>
      <c r="X75" s="102">
        <f t="shared" ref="X75:X91" si="16">IFERROR(AA75/$J75,AA75)</f>
        <v>5</v>
      </c>
      <c r="Y75" s="102">
        <f t="shared" ref="Y75:Y91" si="17">IFERROR(AB75/$J75,AB75)</f>
        <v>5</v>
      </c>
      <c r="Z75" s="97">
        <f t="shared" ref="Z75:Z105" si="18">IFERROR(IF(F75="",V75*$Z$70,F75*J75),0)</f>
        <v>3</v>
      </c>
      <c r="AA75" s="98">
        <f t="shared" ref="AA75:AA90" si="19">IFERROR(IF(F75="",V75*$AA$70,F75*J75),0)</f>
        <v>3</v>
      </c>
      <c r="AB75" s="99">
        <f t="shared" ref="AB75:AB90" si="20">IFERROR(IF(F75="",V75*$AB$70,F75*J75),0)</f>
        <v>3</v>
      </c>
    </row>
    <row r="76" spans="1:28">
      <c r="A76" s="103">
        <f t="shared" si="13"/>
        <v>8</v>
      </c>
      <c r="D76" s="49">
        <v>0.29166666666666669</v>
      </c>
      <c r="E76" s="1">
        <f>IF(SUMIFS('Daily Forecast'!D:D,'Daily Forecast'!B:B,'Daily Flash NL CBC'!$D$12,'Daily Forecast'!F:F,A76,'Daily Forecast'!A:A,"Belgium")=0,"",SUMIFS('Daily Forecast'!D:D,'Daily Forecast'!B:B,'Daily Flash NL CBC'!$D$12,'Daily Forecast'!F:F,A76,'Daily Forecast'!A:A,"Belgium"))</f>
        <v>2</v>
      </c>
      <c r="F76" s="1">
        <f>IF(SUMIFS('Daily Storm Data 2'!I:I,'Daily Storm Data 2'!$A:$A,'Daily Flash NL CBC'!$D$12,'Daily Storm Data 2'!$G:$G,'Daily Flash NL CBC'!$A76,'Daily Storm Data 2'!$E:$E,"Belgium")=0,"",SUMIFS('Daily Storm Data 2'!I:I,'Daily Storm Data 2'!$A:$A,'Daily Flash NL CBC'!$D$12,'Daily Storm Data 2'!$G:$G,'Daily Flash NL CBC'!$A76,'Daily Storm Data 2'!$E:$E,"Belgium"))</f>
        <v>12</v>
      </c>
      <c r="G76" s="1">
        <f>SUMIFS('Daily Storm Data 2'!J:J,'Daily Storm Data 2'!$A:$A,'Daily Flash NL CBC'!$D$12,'Daily Storm Data 2'!$G:$G,'Daily Flash NL CBC'!$A76,'Daily Storm Data 2'!$E:$E,"Belgium")</f>
        <v>12</v>
      </c>
      <c r="H76" s="1">
        <f>SUMIFS('Daily Storm Data 2'!K:K,'Daily Storm Data 2'!$A:$A,'Daily Flash NL CBC'!$D$12,'Daily Storm Data 2'!$G:$G,'Daily Flash NL CBC'!$A76,'Daily Storm Data 2'!$E:$E,"Belgium")</f>
        <v>12</v>
      </c>
      <c r="I76" s="51">
        <f>IFERROR(Table165[[#This Row],[Volume Actual]]/Table165[[#This Row],[Volume Forcasted]],"")</f>
        <v>6</v>
      </c>
      <c r="J76" s="39">
        <f t="shared" si="14"/>
        <v>1</v>
      </c>
      <c r="K76" s="39">
        <f>+IFERROR(Table165[[#This Row],[Volume Handled]]/Table165[[#This Row],[Volume Actual]],"")</f>
        <v>1</v>
      </c>
      <c r="L76" s="45">
        <f>SUMIFS('Daily Storm Data 2'!O:O,'Daily Storm Data 2'!$A:$A,'Daily Flash NL CBC'!$D$12,'Daily Storm Data 2'!$G:$G,'Daily Flash NL CBC'!$A76,'Daily Storm Data 2'!$E:$E,"Belgium")</f>
        <v>765.98581250000007</v>
      </c>
      <c r="M76" s="44">
        <v>4</v>
      </c>
      <c r="N76" s="44"/>
      <c r="O76" s="44">
        <v>1</v>
      </c>
      <c r="P76" s="128">
        <f>IFERROR(Table165[[#This Row],[Abs]]/Table165[[#This Row],[Planned]],"")</f>
        <v>0</v>
      </c>
      <c r="Q76" s="39"/>
      <c r="U76" s="89">
        <f t="shared" ref="U76:U105" si="21">+U75+1</f>
        <v>7</v>
      </c>
      <c r="V76" s="88" t="str">
        <f>IF(SUMIFS('Daily Forecast'!D:D,'Daily Forecast'!B:B,'Daily Flash NL CBC'!$D$12,'Daily Forecast'!F:F,U76,'Daily Forecast'!A:A,"Belgium")=0,"",SUMIFS('Daily Forecast'!D:D,'Daily Forecast'!B:B,'Daily Flash NL CBC'!$D$12,'Daily Forecast'!F:F,U76,'Daily Forecast'!A:A,"Belgium"))</f>
        <v/>
      </c>
      <c r="W76" s="102">
        <f t="shared" si="15"/>
        <v>12</v>
      </c>
      <c r="X76" s="102">
        <f t="shared" si="16"/>
        <v>12</v>
      </c>
      <c r="Y76" s="102">
        <f t="shared" si="17"/>
        <v>12</v>
      </c>
      <c r="Z76" s="97">
        <f t="shared" si="18"/>
        <v>12</v>
      </c>
      <c r="AA76" s="98">
        <f t="shared" si="19"/>
        <v>12</v>
      </c>
      <c r="AB76" s="99">
        <f t="shared" si="20"/>
        <v>12</v>
      </c>
    </row>
    <row r="77" spans="1:28">
      <c r="A77" s="103">
        <f t="shared" si="13"/>
        <v>9</v>
      </c>
      <c r="D77" s="49">
        <v>0.33333333333333331</v>
      </c>
      <c r="E77" s="1">
        <f>IF(SUMIFS('Daily Forecast'!D:D,'Daily Forecast'!B:B,'Daily Flash NL CBC'!$D$12,'Daily Forecast'!F:F,A77,'Daily Forecast'!A:A,"Belgium")=0,"",SUMIFS('Daily Forecast'!D:D,'Daily Forecast'!B:B,'Daily Flash NL CBC'!$D$12,'Daily Forecast'!F:F,A77,'Daily Forecast'!A:A,"Belgium"))</f>
        <v>10</v>
      </c>
      <c r="F77" s="1">
        <f>IF(SUMIFS('Daily Storm Data 2'!I:I,'Daily Storm Data 2'!$A:$A,'Daily Flash NL CBC'!$D$12,'Daily Storm Data 2'!$G:$G,'Daily Flash NL CBC'!$A77,'Daily Storm Data 2'!$E:$E,"Belgium")=0,"",SUMIFS('Daily Storm Data 2'!I:I,'Daily Storm Data 2'!$A:$A,'Daily Flash NL CBC'!$D$12,'Daily Storm Data 2'!$G:$G,'Daily Flash NL CBC'!$A77,'Daily Storm Data 2'!$E:$E,"Belgium"))</f>
        <v>31</v>
      </c>
      <c r="G77" s="1">
        <f>SUMIFS('Daily Storm Data 2'!J:J,'Daily Storm Data 2'!$A:$A,'Daily Flash NL CBC'!$D$12,'Daily Storm Data 2'!$G:$G,'Daily Flash NL CBC'!$A77,'Daily Storm Data 2'!$E:$E,"Belgium")</f>
        <v>31</v>
      </c>
      <c r="H77" s="1">
        <f>SUMIFS('Daily Storm Data 2'!K:K,'Daily Storm Data 2'!$A:$A,'Daily Flash NL CBC'!$D$12,'Daily Storm Data 2'!$G:$G,'Daily Flash NL CBC'!$A77,'Daily Storm Data 2'!$E:$E,"Belgium")</f>
        <v>28</v>
      </c>
      <c r="I77" s="51">
        <f>IFERROR(Table165[[#This Row],[Volume Actual]]/Table165[[#This Row],[Volume Forcasted]],"")</f>
        <v>3.1</v>
      </c>
      <c r="J77" s="39">
        <f t="shared" si="14"/>
        <v>0.90322580645161288</v>
      </c>
      <c r="K77" s="39">
        <f>+IFERROR(Table165[[#This Row],[Volume Handled]]/Table165[[#This Row],[Volume Actual]],"")</f>
        <v>1</v>
      </c>
      <c r="L77" s="45">
        <f>SUMIFS('Daily Storm Data 2'!O:O,'Daily Storm Data 2'!$A:$A,'Daily Flash NL CBC'!$D$12,'Daily Storm Data 2'!$G:$G,'Daily Flash NL CBC'!$A77,'Daily Storm Data 2'!$E:$E,"Belgium")</f>
        <v>332.49484236111095</v>
      </c>
      <c r="M77" s="44">
        <v>4</v>
      </c>
      <c r="N77" s="44"/>
      <c r="O77" s="44"/>
      <c r="P77" s="127">
        <f>IFERROR(Table165[[#This Row],[Abs]]/Table165[[#This Row],[Planned]],"")</f>
        <v>0</v>
      </c>
      <c r="Q77" s="39"/>
      <c r="U77" s="89">
        <f t="shared" si="21"/>
        <v>8</v>
      </c>
      <c r="V77" s="88">
        <f>IF(SUMIFS('Daily Forecast'!D:D,'Daily Forecast'!B:B,'Daily Flash NL CBC'!$D$12,'Daily Forecast'!F:F,U77,'Daily Forecast'!A:A,"Belgium")=0,"",SUMIFS('Daily Forecast'!D:D,'Daily Forecast'!B:B,'Daily Flash NL CBC'!$D$12,'Daily Forecast'!F:F,U77,'Daily Forecast'!A:A,"Belgium"))</f>
        <v>2</v>
      </c>
      <c r="W77" s="102">
        <f t="shared" si="15"/>
        <v>31</v>
      </c>
      <c r="X77" s="102">
        <f t="shared" si="16"/>
        <v>31</v>
      </c>
      <c r="Y77" s="102">
        <f t="shared" si="17"/>
        <v>31</v>
      </c>
      <c r="Z77" s="97">
        <f t="shared" si="18"/>
        <v>28</v>
      </c>
      <c r="AA77" s="98">
        <f t="shared" si="19"/>
        <v>28</v>
      </c>
      <c r="AB77" s="99">
        <f t="shared" si="20"/>
        <v>28</v>
      </c>
    </row>
    <row r="78" spans="1:28">
      <c r="A78" s="103">
        <f t="shared" si="13"/>
        <v>10</v>
      </c>
      <c r="D78" s="49">
        <v>0.375</v>
      </c>
      <c r="E78" s="1">
        <f>IF(SUMIFS('Daily Forecast'!D:D,'Daily Forecast'!B:B,'Daily Flash NL CBC'!$D$12,'Daily Forecast'!F:F,A78,'Daily Forecast'!A:A,"Belgium")=0,"",SUMIFS('Daily Forecast'!D:D,'Daily Forecast'!B:B,'Daily Flash NL CBC'!$D$12,'Daily Forecast'!F:F,A78,'Daily Forecast'!A:A,"Belgium"))</f>
        <v>21</v>
      </c>
      <c r="F78" s="1">
        <f>IF(SUMIFS('Daily Storm Data 2'!I:I,'Daily Storm Data 2'!$A:$A,'Daily Flash NL CBC'!$D$12,'Daily Storm Data 2'!$G:$G,'Daily Flash NL CBC'!$A78,'Daily Storm Data 2'!$E:$E,"Belgium")=0,"",SUMIFS('Daily Storm Data 2'!I:I,'Daily Storm Data 2'!$A:$A,'Daily Flash NL CBC'!$D$12,'Daily Storm Data 2'!$G:$G,'Daily Flash NL CBC'!$A78,'Daily Storm Data 2'!$E:$E,"Belgium"))</f>
        <v>31</v>
      </c>
      <c r="G78" s="1">
        <f>SUMIFS('Daily Storm Data 2'!J:J,'Daily Storm Data 2'!$A:$A,'Daily Flash NL CBC'!$D$12,'Daily Storm Data 2'!$G:$G,'Daily Flash NL CBC'!$A78,'Daily Storm Data 2'!$E:$E,"Belgium")</f>
        <v>31</v>
      </c>
      <c r="H78" s="1">
        <f>SUMIFS('Daily Storm Data 2'!K:K,'Daily Storm Data 2'!$A:$A,'Daily Flash NL CBC'!$D$12,'Daily Storm Data 2'!$G:$G,'Daily Flash NL CBC'!$A78,'Daily Storm Data 2'!$E:$E,"Belgium")</f>
        <v>31</v>
      </c>
      <c r="I78" s="51">
        <f>IFERROR(Table165[[#This Row],[Volume Actual]]/Table165[[#This Row],[Volume Forcasted]],"")</f>
        <v>1.4761904761904763</v>
      </c>
      <c r="J78" s="39">
        <f t="shared" si="14"/>
        <v>1</v>
      </c>
      <c r="K78" s="39">
        <f>+IFERROR(Table165[[#This Row],[Volume Handled]]/Table165[[#This Row],[Volume Actual]],"")</f>
        <v>1</v>
      </c>
      <c r="L78" s="45">
        <f>SUMIFS('Daily Storm Data 2'!O:O,'Daily Storm Data 2'!$A:$A,'Daily Flash NL CBC'!$D$12,'Daily Storm Data 2'!$G:$G,'Daily Flash NL CBC'!$A78,'Daily Storm Data 2'!$E:$E,"Belgium")</f>
        <v>457.61585353535304</v>
      </c>
      <c r="M78" s="44">
        <v>4</v>
      </c>
      <c r="N78" s="44"/>
      <c r="O78" s="44"/>
      <c r="P78" s="128">
        <f>IFERROR(Table165[[#This Row],[Abs]]/Table165[[#This Row],[Planned]],"")</f>
        <v>0</v>
      </c>
      <c r="Q78" s="39"/>
      <c r="U78" s="89">
        <f t="shared" si="21"/>
        <v>9</v>
      </c>
      <c r="V78" s="88">
        <f>IF(SUMIFS('Daily Forecast'!D:D,'Daily Forecast'!B:B,'Daily Flash NL CBC'!$D$12,'Daily Forecast'!F:F,U78,'Daily Forecast'!A:A,"Belgium")=0,"",SUMIFS('Daily Forecast'!D:D,'Daily Forecast'!B:B,'Daily Flash NL CBC'!$D$12,'Daily Forecast'!F:F,U78,'Daily Forecast'!A:A,"Belgium"))</f>
        <v>10</v>
      </c>
      <c r="W78" s="102">
        <f t="shared" si="15"/>
        <v>31</v>
      </c>
      <c r="X78" s="102">
        <f t="shared" si="16"/>
        <v>31</v>
      </c>
      <c r="Y78" s="102">
        <f t="shared" si="17"/>
        <v>31</v>
      </c>
      <c r="Z78" s="97">
        <f t="shared" si="18"/>
        <v>31</v>
      </c>
      <c r="AA78" s="98">
        <f t="shared" si="19"/>
        <v>31</v>
      </c>
      <c r="AB78" s="99">
        <f t="shared" si="20"/>
        <v>31</v>
      </c>
    </row>
    <row r="79" spans="1:28">
      <c r="A79" s="103">
        <f t="shared" si="13"/>
        <v>11</v>
      </c>
      <c r="D79" s="49">
        <v>0.41666666666666669</v>
      </c>
      <c r="E79" s="1">
        <f>IF(SUMIFS('Daily Forecast'!D:D,'Daily Forecast'!B:B,'Daily Flash NL CBC'!$D$12,'Daily Forecast'!F:F,A79,'Daily Forecast'!A:A,"Belgium")=0,"",SUMIFS('Daily Forecast'!D:D,'Daily Forecast'!B:B,'Daily Flash NL CBC'!$D$12,'Daily Forecast'!F:F,A79,'Daily Forecast'!A:A,"Belgium"))</f>
        <v>39</v>
      </c>
      <c r="F79" s="1">
        <f>IF(SUMIFS('Daily Storm Data 2'!I:I,'Daily Storm Data 2'!$A:$A,'Daily Flash NL CBC'!$D$12,'Daily Storm Data 2'!$G:$G,'Daily Flash NL CBC'!$A79,'Daily Storm Data 2'!$E:$E,"Belgium")=0,"",SUMIFS('Daily Storm Data 2'!I:I,'Daily Storm Data 2'!$A:$A,'Daily Flash NL CBC'!$D$12,'Daily Storm Data 2'!$G:$G,'Daily Flash NL CBC'!$A79,'Daily Storm Data 2'!$E:$E,"Belgium"))</f>
        <v>19</v>
      </c>
      <c r="G79" s="1">
        <f>SUMIFS('Daily Storm Data 2'!J:J,'Daily Storm Data 2'!$A:$A,'Daily Flash NL CBC'!$D$12,'Daily Storm Data 2'!$G:$G,'Daily Flash NL CBC'!$A79,'Daily Storm Data 2'!$E:$E,"Belgium")</f>
        <v>19</v>
      </c>
      <c r="H79" s="1">
        <f>SUMIFS('Daily Storm Data 2'!K:K,'Daily Storm Data 2'!$A:$A,'Daily Flash NL CBC'!$D$12,'Daily Storm Data 2'!$G:$G,'Daily Flash NL CBC'!$A79,'Daily Storm Data 2'!$E:$E,"Belgium")</f>
        <v>19</v>
      </c>
      <c r="I79" s="51">
        <f>IFERROR(Table165[[#This Row],[Volume Actual]]/Table165[[#This Row],[Volume Forcasted]],"")</f>
        <v>0.48717948717948717</v>
      </c>
      <c r="J79" s="39">
        <f t="shared" si="14"/>
        <v>1</v>
      </c>
      <c r="K79" s="39">
        <f>+IFERROR(Table165[[#This Row],[Volume Handled]]/Table165[[#This Row],[Volume Actual]],"")</f>
        <v>1</v>
      </c>
      <c r="L79" s="45">
        <f>SUMIFS('Daily Storm Data 2'!O:O,'Daily Storm Data 2'!$A:$A,'Daily Flash NL CBC'!$D$12,'Daily Storm Data 2'!$G:$G,'Daily Flash NL CBC'!$A79,'Daily Storm Data 2'!$E:$E,"Belgium")</f>
        <v>528.26056944444463</v>
      </c>
      <c r="M79" s="44">
        <v>4</v>
      </c>
      <c r="N79" s="44"/>
      <c r="O79" s="44"/>
      <c r="P79" s="127">
        <f>IFERROR(Table165[[#This Row],[Abs]]/Table165[[#This Row],[Planned]],"")</f>
        <v>0</v>
      </c>
      <c r="Q79" s="39"/>
      <c r="U79" s="89">
        <f t="shared" si="21"/>
        <v>10</v>
      </c>
      <c r="V79" s="88">
        <f>IF(SUMIFS('Daily Forecast'!D:D,'Daily Forecast'!B:B,'Daily Flash NL CBC'!$D$12,'Daily Forecast'!F:F,U79,'Daily Forecast'!A:A,"Belgium")=0,"",SUMIFS('Daily Forecast'!D:D,'Daily Forecast'!B:B,'Daily Flash NL CBC'!$D$12,'Daily Forecast'!F:F,U79,'Daily Forecast'!A:A,"Belgium"))</f>
        <v>21</v>
      </c>
      <c r="W79" s="102">
        <f t="shared" si="15"/>
        <v>19</v>
      </c>
      <c r="X79" s="102">
        <f t="shared" si="16"/>
        <v>19</v>
      </c>
      <c r="Y79" s="102">
        <f t="shared" si="17"/>
        <v>19</v>
      </c>
      <c r="Z79" s="97">
        <f t="shared" si="18"/>
        <v>19</v>
      </c>
      <c r="AA79" s="98">
        <f t="shared" si="19"/>
        <v>19</v>
      </c>
      <c r="AB79" s="99">
        <f t="shared" si="20"/>
        <v>19</v>
      </c>
    </row>
    <row r="80" spans="1:28">
      <c r="A80" s="103">
        <f t="shared" si="13"/>
        <v>12</v>
      </c>
      <c r="D80" s="49">
        <v>0.45833333333333331</v>
      </c>
      <c r="E80" s="1">
        <f>IF(SUMIFS('Daily Forecast'!D:D,'Daily Forecast'!B:B,'Daily Flash NL CBC'!$D$12,'Daily Forecast'!F:F,A80,'Daily Forecast'!A:A,"Belgium")=0,"",SUMIFS('Daily Forecast'!D:D,'Daily Forecast'!B:B,'Daily Flash NL CBC'!$D$12,'Daily Forecast'!F:F,A80,'Daily Forecast'!A:A,"Belgium"))</f>
        <v>45</v>
      </c>
      <c r="F80" s="1">
        <f>IF(SUMIFS('Daily Storm Data 2'!I:I,'Daily Storm Data 2'!$A:$A,'Daily Flash NL CBC'!$D$12,'Daily Storm Data 2'!$G:$G,'Daily Flash NL CBC'!$A80,'Daily Storm Data 2'!$E:$E,"Belgium")=0,"",SUMIFS('Daily Storm Data 2'!I:I,'Daily Storm Data 2'!$A:$A,'Daily Flash NL CBC'!$D$12,'Daily Storm Data 2'!$G:$G,'Daily Flash NL CBC'!$A80,'Daily Storm Data 2'!$E:$E,"Belgium"))</f>
        <v>10</v>
      </c>
      <c r="G80" s="1">
        <f>SUMIFS('Daily Storm Data 2'!J:J,'Daily Storm Data 2'!$A:$A,'Daily Flash NL CBC'!$D$12,'Daily Storm Data 2'!$G:$G,'Daily Flash NL CBC'!$A80,'Daily Storm Data 2'!$E:$E,"Belgium")</f>
        <v>10</v>
      </c>
      <c r="H80" s="1">
        <f>SUMIFS('Daily Storm Data 2'!K:K,'Daily Storm Data 2'!$A:$A,'Daily Flash NL CBC'!$D$12,'Daily Storm Data 2'!$G:$G,'Daily Flash NL CBC'!$A80,'Daily Storm Data 2'!$E:$E,"Belgium")</f>
        <v>10</v>
      </c>
      <c r="I80" s="51">
        <f>IFERROR(Table165[[#This Row],[Volume Actual]]/Table165[[#This Row],[Volume Forcasted]],"")</f>
        <v>0.22222222222222221</v>
      </c>
      <c r="J80" s="39">
        <f t="shared" si="14"/>
        <v>1</v>
      </c>
      <c r="K80" s="39">
        <f>+IFERROR(Table165[[#This Row],[Volume Handled]]/Table165[[#This Row],[Volume Actual]],"")</f>
        <v>1</v>
      </c>
      <c r="L80" s="45">
        <f>SUMIFS('Daily Storm Data 2'!O:O,'Daily Storm Data 2'!$A:$A,'Daily Flash NL CBC'!$D$12,'Daily Storm Data 2'!$G:$G,'Daily Flash NL CBC'!$A80,'Daily Storm Data 2'!$E:$E,"Belgium")</f>
        <v>895.79566666666676</v>
      </c>
      <c r="M80" s="44">
        <v>4</v>
      </c>
      <c r="N80" s="44"/>
      <c r="O80" s="44"/>
      <c r="P80" s="128">
        <f>IFERROR(Table165[[#This Row],[Abs]]/Table165[[#This Row],[Planned]],"")</f>
        <v>0</v>
      </c>
      <c r="Q80" s="39"/>
      <c r="S80">
        <f t="shared" ref="S80:S85" si="22">K80*F80-F80</f>
        <v>0</v>
      </c>
      <c r="U80" s="89">
        <f t="shared" si="21"/>
        <v>11</v>
      </c>
      <c r="V80" s="88">
        <f>IF(SUMIFS('Daily Forecast'!D:D,'Daily Forecast'!B:B,'Daily Flash NL CBC'!$D$12,'Daily Forecast'!F:F,U80,'Daily Forecast'!A:A,"Belgium")=0,"",SUMIFS('Daily Forecast'!D:D,'Daily Forecast'!B:B,'Daily Flash NL CBC'!$D$12,'Daily Forecast'!F:F,U80,'Daily Forecast'!A:A,"Belgium"))</f>
        <v>39</v>
      </c>
      <c r="W80" s="102">
        <f t="shared" si="15"/>
        <v>10</v>
      </c>
      <c r="X80" s="102">
        <f t="shared" si="16"/>
        <v>10</v>
      </c>
      <c r="Y80" s="102">
        <f t="shared" si="17"/>
        <v>10</v>
      </c>
      <c r="Z80" s="97">
        <f t="shared" si="18"/>
        <v>10</v>
      </c>
      <c r="AA80" s="98">
        <f t="shared" si="19"/>
        <v>10</v>
      </c>
      <c r="AB80" s="99">
        <f t="shared" si="20"/>
        <v>10</v>
      </c>
    </row>
    <row r="81" spans="1:28">
      <c r="A81" s="103">
        <f t="shared" si="13"/>
        <v>13</v>
      </c>
      <c r="D81" s="49">
        <v>0.5</v>
      </c>
      <c r="E81" s="1">
        <f>IF(SUMIFS('Daily Forecast'!D:D,'Daily Forecast'!B:B,'Daily Flash NL CBC'!$D$12,'Daily Forecast'!F:F,A81,'Daily Forecast'!A:A,"Belgium")=0,"",SUMIFS('Daily Forecast'!D:D,'Daily Forecast'!B:B,'Daily Flash NL CBC'!$D$12,'Daily Forecast'!F:F,A81,'Daily Forecast'!A:A,"Belgium"))</f>
        <v>37</v>
      </c>
      <c r="F81" s="1">
        <f>IF(SUMIFS('Daily Storm Data 2'!I:I,'Daily Storm Data 2'!$A:$A,'Daily Flash NL CBC'!$D$12,'Daily Storm Data 2'!$G:$G,'Daily Flash NL CBC'!$A81,'Daily Storm Data 2'!$E:$E,"Belgium")=0,"",SUMIFS('Daily Storm Data 2'!I:I,'Daily Storm Data 2'!$A:$A,'Daily Flash NL CBC'!$D$12,'Daily Storm Data 2'!$G:$G,'Daily Flash NL CBC'!$A81,'Daily Storm Data 2'!$E:$E,"Belgium"))</f>
        <v>18</v>
      </c>
      <c r="G81" s="1">
        <f>SUMIFS('Daily Storm Data 2'!J:J,'Daily Storm Data 2'!$A:$A,'Daily Flash NL CBC'!$D$12,'Daily Storm Data 2'!$G:$G,'Daily Flash NL CBC'!$A81,'Daily Storm Data 2'!$E:$E,"Belgium")</f>
        <v>18</v>
      </c>
      <c r="H81" s="1">
        <f>SUMIFS('Daily Storm Data 2'!K:K,'Daily Storm Data 2'!$A:$A,'Daily Flash NL CBC'!$D$12,'Daily Storm Data 2'!$G:$G,'Daily Flash NL CBC'!$A81,'Daily Storm Data 2'!$E:$E,"Belgium")</f>
        <v>17</v>
      </c>
      <c r="I81" s="51">
        <f>IFERROR(Table165[[#This Row],[Volume Actual]]/Table165[[#This Row],[Volume Forcasted]],"")</f>
        <v>0.48648648648648651</v>
      </c>
      <c r="J81" s="39">
        <f t="shared" si="14"/>
        <v>0.94444444444444442</v>
      </c>
      <c r="K81" s="39">
        <f>+IFERROR(Table165[[#This Row],[Volume Handled]]/Table165[[#This Row],[Volume Actual]],"")</f>
        <v>1</v>
      </c>
      <c r="L81" s="45">
        <f>SUMIFS('Daily Storm Data 2'!O:O,'Daily Storm Data 2'!$A:$A,'Daily Flash NL CBC'!$D$12,'Daily Storm Data 2'!$G:$G,'Daily Flash NL CBC'!$A81,'Daily Storm Data 2'!$E:$E,"Belgium")</f>
        <v>542.51377500000001</v>
      </c>
      <c r="M81" s="44">
        <v>8</v>
      </c>
      <c r="N81" s="44"/>
      <c r="O81" s="44"/>
      <c r="P81" s="127">
        <f>IFERROR(Table165[[#This Row],[Abs]]/Table165[[#This Row],[Planned]],"")</f>
        <v>0</v>
      </c>
      <c r="Q81" s="39"/>
      <c r="S81">
        <f t="shared" si="22"/>
        <v>0</v>
      </c>
      <c r="U81" s="89">
        <f t="shared" si="21"/>
        <v>12</v>
      </c>
      <c r="V81" s="88">
        <f>IF(SUMIFS('Daily Forecast'!D:D,'Daily Forecast'!B:B,'Daily Flash NL CBC'!$D$12,'Daily Forecast'!F:F,U81,'Daily Forecast'!A:A,"Belgium")=0,"",SUMIFS('Daily Forecast'!D:D,'Daily Forecast'!B:B,'Daily Flash NL CBC'!$D$12,'Daily Forecast'!F:F,U81,'Daily Forecast'!A:A,"Belgium"))</f>
        <v>45</v>
      </c>
      <c r="W81" s="102">
        <f t="shared" si="15"/>
        <v>18</v>
      </c>
      <c r="X81" s="102">
        <f t="shared" si="16"/>
        <v>18</v>
      </c>
      <c r="Y81" s="102">
        <f t="shared" si="17"/>
        <v>18</v>
      </c>
      <c r="Z81" s="97">
        <f t="shared" si="18"/>
        <v>17</v>
      </c>
      <c r="AA81" s="98">
        <f t="shared" si="19"/>
        <v>17</v>
      </c>
      <c r="AB81" s="99">
        <f t="shared" si="20"/>
        <v>17</v>
      </c>
    </row>
    <row r="82" spans="1:28">
      <c r="A82" s="103">
        <f t="shared" si="13"/>
        <v>14</v>
      </c>
      <c r="D82" s="49">
        <v>0.54166666666666663</v>
      </c>
      <c r="E82" s="1">
        <f>IF(SUMIFS('Daily Forecast'!D:D,'Daily Forecast'!B:B,'Daily Flash NL CBC'!$D$12,'Daily Forecast'!F:F,A82,'Daily Forecast'!A:A,"Belgium")=0,"",SUMIFS('Daily Forecast'!D:D,'Daily Forecast'!B:B,'Daily Flash NL CBC'!$D$12,'Daily Forecast'!F:F,A82,'Daily Forecast'!A:A,"Belgium"))</f>
        <v>24</v>
      </c>
      <c r="F82" s="1">
        <f>IF(SUMIFS('Daily Storm Data 2'!I:I,'Daily Storm Data 2'!$A:$A,'Daily Flash NL CBC'!$D$12,'Daily Storm Data 2'!$G:$G,'Daily Flash NL CBC'!$A82,'Daily Storm Data 2'!$E:$E,"Belgium")=0,"",SUMIFS('Daily Storm Data 2'!I:I,'Daily Storm Data 2'!$A:$A,'Daily Flash NL CBC'!$D$12,'Daily Storm Data 2'!$G:$G,'Daily Flash NL CBC'!$A82,'Daily Storm Data 2'!$E:$E,"Belgium"))</f>
        <v>15</v>
      </c>
      <c r="G82" s="1">
        <f>SUMIFS('Daily Storm Data 2'!J:J,'Daily Storm Data 2'!$A:$A,'Daily Flash NL CBC'!$D$12,'Daily Storm Data 2'!$G:$G,'Daily Flash NL CBC'!$A82,'Daily Storm Data 2'!$E:$E,"Belgium")</f>
        <v>15</v>
      </c>
      <c r="H82" s="1">
        <f>SUMIFS('Daily Storm Data 2'!K:K,'Daily Storm Data 2'!$A:$A,'Daily Flash NL CBC'!$D$12,'Daily Storm Data 2'!$G:$G,'Daily Flash NL CBC'!$A82,'Daily Storm Data 2'!$E:$E,"Belgium")</f>
        <v>15</v>
      </c>
      <c r="I82" s="51">
        <f>IFERROR(Table165[[#This Row],[Volume Actual]]/Table165[[#This Row],[Volume Forcasted]],"")</f>
        <v>0.625</v>
      </c>
      <c r="J82" s="39">
        <f t="shared" si="14"/>
        <v>1</v>
      </c>
      <c r="K82" s="39">
        <f>+IFERROR(Table165[[#This Row],[Volume Handled]]/Table165[[#This Row],[Volume Actual]],"")</f>
        <v>1</v>
      </c>
      <c r="L82" s="45">
        <f>SUMIFS('Daily Storm Data 2'!O:O,'Daily Storm Data 2'!$A:$A,'Daily Flash NL CBC'!$D$12,'Daily Storm Data 2'!$G:$G,'Daily Flash NL CBC'!$A82,'Daily Storm Data 2'!$E:$E,"Belgium")</f>
        <v>590.01127272727274</v>
      </c>
      <c r="M82" s="44">
        <v>8</v>
      </c>
      <c r="N82" s="44"/>
      <c r="O82" s="44"/>
      <c r="P82" s="128">
        <f>IFERROR(Table165[[#This Row],[Abs]]/Table165[[#This Row],[Planned]],"")</f>
        <v>0</v>
      </c>
      <c r="Q82" s="39"/>
      <c r="S82">
        <f t="shared" si="22"/>
        <v>0</v>
      </c>
      <c r="U82" s="89">
        <f t="shared" si="21"/>
        <v>13</v>
      </c>
      <c r="V82" s="88">
        <f>IF(SUMIFS('Daily Forecast'!D:D,'Daily Forecast'!B:B,'Daily Flash NL CBC'!$D$12,'Daily Forecast'!F:F,U82,'Daily Forecast'!A:A,"Belgium")=0,"",SUMIFS('Daily Forecast'!D:D,'Daily Forecast'!B:B,'Daily Flash NL CBC'!$D$12,'Daily Forecast'!F:F,U82,'Daily Forecast'!A:A,"Belgium"))</f>
        <v>37</v>
      </c>
      <c r="W82" s="102">
        <f t="shared" si="15"/>
        <v>15</v>
      </c>
      <c r="X82" s="102">
        <f t="shared" si="16"/>
        <v>15</v>
      </c>
      <c r="Y82" s="102">
        <f t="shared" si="17"/>
        <v>15</v>
      </c>
      <c r="Z82" s="97">
        <f t="shared" si="18"/>
        <v>15</v>
      </c>
      <c r="AA82" s="98">
        <f t="shared" si="19"/>
        <v>15</v>
      </c>
      <c r="AB82" s="99">
        <f t="shared" si="20"/>
        <v>15</v>
      </c>
    </row>
    <row r="83" spans="1:28">
      <c r="A83" s="103">
        <f t="shared" si="13"/>
        <v>15</v>
      </c>
      <c r="D83" s="49">
        <v>0.58333333333333337</v>
      </c>
      <c r="E83" s="1">
        <f>IF(SUMIFS('Daily Forecast'!D:D,'Daily Forecast'!B:B,'Daily Flash NL CBC'!$D$12,'Daily Forecast'!F:F,A83,'Daily Forecast'!A:A,"Belgium")=0,"",SUMIFS('Daily Forecast'!D:D,'Daily Forecast'!B:B,'Daily Flash NL CBC'!$D$12,'Daily Forecast'!F:F,A83,'Daily Forecast'!A:A,"Belgium"))</f>
        <v>29</v>
      </c>
      <c r="F83" s="1">
        <f>IF(SUMIFS('Daily Storm Data 2'!I:I,'Daily Storm Data 2'!$A:$A,'Daily Flash NL CBC'!$D$12,'Daily Storm Data 2'!$G:$G,'Daily Flash NL CBC'!$A83,'Daily Storm Data 2'!$E:$E,"Belgium")=0,"",SUMIFS('Daily Storm Data 2'!I:I,'Daily Storm Data 2'!$A:$A,'Daily Flash NL CBC'!$D$12,'Daily Storm Data 2'!$G:$G,'Daily Flash NL CBC'!$A83,'Daily Storm Data 2'!$E:$E,"Belgium"))</f>
        <v>22</v>
      </c>
      <c r="G83" s="1">
        <f>SUMIFS('Daily Storm Data 2'!J:J,'Daily Storm Data 2'!$A:$A,'Daily Flash NL CBC'!$D$12,'Daily Storm Data 2'!$G:$G,'Daily Flash NL CBC'!$A83,'Daily Storm Data 2'!$E:$E,"Belgium")</f>
        <v>22</v>
      </c>
      <c r="H83" s="1">
        <f>SUMIFS('Daily Storm Data 2'!K:K,'Daily Storm Data 2'!$A:$A,'Daily Flash NL CBC'!$D$12,'Daily Storm Data 2'!$G:$G,'Daily Flash NL CBC'!$A83,'Daily Storm Data 2'!$E:$E,"Belgium")</f>
        <v>22</v>
      </c>
      <c r="I83" s="51">
        <f>IFERROR(Table165[[#This Row],[Volume Actual]]/Table165[[#This Row],[Volume Forcasted]],"")</f>
        <v>0.75862068965517238</v>
      </c>
      <c r="J83" s="39">
        <f t="shared" si="14"/>
        <v>1</v>
      </c>
      <c r="K83" s="39">
        <f>+IFERROR(Table165[[#This Row],[Volume Handled]]/Table165[[#This Row],[Volume Actual]],"")</f>
        <v>1</v>
      </c>
      <c r="L83" s="45">
        <f>SUMIFS('Daily Storm Data 2'!O:O,'Daily Storm Data 2'!$A:$A,'Daily Flash NL CBC'!$D$12,'Daily Storm Data 2'!$G:$G,'Daily Flash NL CBC'!$A83,'Daily Storm Data 2'!$E:$E,"Belgium")</f>
        <v>698.25918589743617</v>
      </c>
      <c r="M83" s="44">
        <v>8</v>
      </c>
      <c r="N83" s="44"/>
      <c r="O83" s="44"/>
      <c r="P83" s="127">
        <f>IFERROR(Table165[[#This Row],[Abs]]/Table165[[#This Row],[Planned]],"")</f>
        <v>0</v>
      </c>
      <c r="Q83" s="39"/>
      <c r="S83">
        <f t="shared" si="22"/>
        <v>0</v>
      </c>
      <c r="U83" s="89">
        <f t="shared" si="21"/>
        <v>14</v>
      </c>
      <c r="V83" s="88">
        <f>IF(SUMIFS('Daily Forecast'!D:D,'Daily Forecast'!B:B,'Daily Flash NL CBC'!$D$12,'Daily Forecast'!F:F,U83,'Daily Forecast'!A:A,"Belgium")=0,"",SUMIFS('Daily Forecast'!D:D,'Daily Forecast'!B:B,'Daily Flash NL CBC'!$D$12,'Daily Forecast'!F:F,U83,'Daily Forecast'!A:A,"Belgium"))</f>
        <v>24</v>
      </c>
      <c r="W83" s="102">
        <f t="shared" si="15"/>
        <v>22</v>
      </c>
      <c r="X83" s="102">
        <f t="shared" si="16"/>
        <v>22</v>
      </c>
      <c r="Y83" s="102">
        <f t="shared" si="17"/>
        <v>22</v>
      </c>
      <c r="Z83" s="97">
        <f t="shared" si="18"/>
        <v>22</v>
      </c>
      <c r="AA83" s="98">
        <f t="shared" si="19"/>
        <v>22</v>
      </c>
      <c r="AB83" s="99">
        <f t="shared" si="20"/>
        <v>22</v>
      </c>
    </row>
    <row r="84" spans="1:28">
      <c r="A84" s="103" t="str">
        <f t="shared" si="13"/>
        <v>Vide</v>
      </c>
      <c r="D84" s="49">
        <v>0.625</v>
      </c>
      <c r="E84" s="1" t="str">
        <f>IF(SUMIFS('Daily Forecast'!D:D,'Daily Forecast'!B:B,'Daily Flash NL CBC'!$D$12,'Daily Forecast'!F:F,A84,'Daily Forecast'!A:A,"Belgium")=0,"",SUMIFS('Daily Forecast'!D:D,'Daily Forecast'!B:B,'Daily Flash NL CBC'!$D$12,'Daily Forecast'!F:F,A84,'Daily Forecast'!A:A,"Belgium"))</f>
        <v/>
      </c>
      <c r="F84" s="1" t="str">
        <f>IF(SUMIFS('Daily Storm Data 2'!I:I,'Daily Storm Data 2'!$A:$A,'Daily Flash NL CBC'!$D$12,'Daily Storm Data 2'!$G:$G,'Daily Flash NL CBC'!$A84,'Daily Storm Data 2'!$E:$E,"Belgium")=0,"",SUMIFS('Daily Storm Data 2'!I:I,'Daily Storm Data 2'!$A:$A,'Daily Flash NL CBC'!$D$12,'Daily Storm Data 2'!$G:$G,'Daily Flash NL CBC'!$A84,'Daily Storm Data 2'!$E:$E,"Belgium"))</f>
        <v/>
      </c>
      <c r="G84" s="1">
        <f>SUMIFS('Daily Storm Data 2'!J:J,'Daily Storm Data 2'!$A:$A,'Daily Flash NL CBC'!$D$12,'Daily Storm Data 2'!$G:$G,'Daily Flash NL CBC'!$A84,'Daily Storm Data 2'!$E:$E,"Belgium")</f>
        <v>0</v>
      </c>
      <c r="H84" s="1">
        <f>SUMIFS('Daily Storm Data 2'!K:K,'Daily Storm Data 2'!$A:$A,'Daily Flash NL CBC'!$D$12,'Daily Storm Data 2'!$G:$G,'Daily Flash NL CBC'!$A84,'Daily Storm Data 2'!$E:$E,"Belgium")</f>
        <v>0</v>
      </c>
      <c r="I84" s="51" t="str">
        <f>IFERROR(Table165[[#This Row],[Volume Actual]]/Table165[[#This Row],[Volume Forcasted]],"")</f>
        <v/>
      </c>
      <c r="J84" s="39" t="str">
        <f t="shared" si="14"/>
        <v/>
      </c>
      <c r="K84" s="39" t="str">
        <f>+IFERROR(Table165[[#This Row],[Volume Handled]]/Table165[[#This Row],[Volume Actual]],"")</f>
        <v/>
      </c>
      <c r="L84" s="45">
        <f>SUMIFS('Daily Storm Data 2'!O:O,'Daily Storm Data 2'!$A:$A,'Daily Flash NL CBC'!$D$12,'Daily Storm Data 2'!$G:$G,'Daily Flash NL CBC'!$A84,'Daily Storm Data 2'!$E:$E,"Belgium")</f>
        <v>0</v>
      </c>
      <c r="M84" s="44">
        <v>8</v>
      </c>
      <c r="N84" s="44"/>
      <c r="O84" s="44"/>
      <c r="P84" s="128">
        <f>IFERROR(Table165[[#This Row],[Abs]]/Table165[[#This Row],[Planned]],"")</f>
        <v>0</v>
      </c>
      <c r="Q84" s="39"/>
      <c r="S84" t="e">
        <f t="shared" si="22"/>
        <v>#VALUE!</v>
      </c>
      <c r="U84" s="89">
        <f t="shared" si="21"/>
        <v>15</v>
      </c>
      <c r="V84" s="88">
        <f>IF(SUMIFS('Daily Forecast'!D:D,'Daily Forecast'!B:B,'Daily Flash NL CBC'!$D$12,'Daily Forecast'!F:F,U84,'Daily Forecast'!A:A,"Belgium")=0,"",SUMIFS('Daily Forecast'!D:D,'Daily Forecast'!B:B,'Daily Flash NL CBC'!$D$12,'Daily Forecast'!F:F,U84,'Daily Forecast'!A:A,"Belgium"))</f>
        <v>29</v>
      </c>
      <c r="W84" s="102">
        <f t="shared" si="15"/>
        <v>22.835748792270532</v>
      </c>
      <c r="X84" s="102">
        <f t="shared" si="16"/>
        <v>29</v>
      </c>
      <c r="Y84" s="102">
        <f t="shared" si="17"/>
        <v>17.399999999999999</v>
      </c>
      <c r="Z84" s="97">
        <f t="shared" si="18"/>
        <v>22.835748792270532</v>
      </c>
      <c r="AA84" s="98">
        <f t="shared" si="19"/>
        <v>29</v>
      </c>
      <c r="AB84" s="99">
        <f t="shared" si="20"/>
        <v>17.399999999999999</v>
      </c>
    </row>
    <row r="85" spans="1:28">
      <c r="A85" s="103" t="str">
        <f t="shared" si="13"/>
        <v>Vide</v>
      </c>
      <c r="D85" s="49">
        <v>0.66666666666666663</v>
      </c>
      <c r="E85" s="1" t="str">
        <f>IF(SUMIFS('Daily Forecast'!D:D,'Daily Forecast'!B:B,'Daily Flash NL CBC'!$D$12,'Daily Forecast'!F:F,A85,'Daily Forecast'!A:A,"Belgium")=0,"",SUMIFS('Daily Forecast'!D:D,'Daily Forecast'!B:B,'Daily Flash NL CBC'!$D$12,'Daily Forecast'!F:F,A85,'Daily Forecast'!A:A,"Belgium"))</f>
        <v/>
      </c>
      <c r="F85" s="1" t="str">
        <f>IF(SUMIFS('Daily Storm Data 2'!I:I,'Daily Storm Data 2'!$A:$A,'Daily Flash NL CBC'!$D$12,'Daily Storm Data 2'!$G:$G,'Daily Flash NL CBC'!$A85,'Daily Storm Data 2'!$E:$E,"Belgium")=0,"",SUMIFS('Daily Storm Data 2'!I:I,'Daily Storm Data 2'!$A:$A,'Daily Flash NL CBC'!$D$12,'Daily Storm Data 2'!$G:$G,'Daily Flash NL CBC'!$A85,'Daily Storm Data 2'!$E:$E,"Belgium"))</f>
        <v/>
      </c>
      <c r="G85" s="1">
        <f>SUMIFS('Daily Storm Data 2'!J:J,'Daily Storm Data 2'!$A:$A,'Daily Flash NL CBC'!$D$12,'Daily Storm Data 2'!$G:$G,'Daily Flash NL CBC'!$A85,'Daily Storm Data 2'!$E:$E,"Belgium")</f>
        <v>0</v>
      </c>
      <c r="H85" s="1">
        <f>SUMIFS('Daily Storm Data 2'!K:K,'Daily Storm Data 2'!$A:$A,'Daily Flash NL CBC'!$D$12,'Daily Storm Data 2'!$G:$G,'Daily Flash NL CBC'!$A85,'Daily Storm Data 2'!$E:$E,"Belgium")</f>
        <v>0</v>
      </c>
      <c r="I85" s="51" t="str">
        <f>IFERROR(Table165[[#This Row],[Volume Actual]]/Table165[[#This Row],[Volume Forcasted]],"")</f>
        <v/>
      </c>
      <c r="J85" s="39" t="str">
        <f t="shared" si="14"/>
        <v/>
      </c>
      <c r="K85" s="39" t="str">
        <f>+IFERROR(Table165[[#This Row],[Volume Handled]]/Table165[[#This Row],[Volume Actual]],"")</f>
        <v/>
      </c>
      <c r="L85" s="45">
        <f>SUMIFS('Daily Storm Data 2'!O:O,'Daily Storm Data 2'!$A:$A,'Daily Flash NL CBC'!$D$12,'Daily Storm Data 2'!$G:$G,'Daily Flash NL CBC'!$A85,'Daily Storm Data 2'!$E:$E,"Belgium")</f>
        <v>0</v>
      </c>
      <c r="M85" s="44">
        <v>4</v>
      </c>
      <c r="N85" s="44"/>
      <c r="O85" s="44"/>
      <c r="P85" s="127">
        <f>IFERROR(Table165[[#This Row],[Abs]]/Table165[[#This Row],[Planned]],"")</f>
        <v>0</v>
      </c>
      <c r="Q85" s="39"/>
      <c r="S85" t="e">
        <f t="shared" si="22"/>
        <v>#VALUE!</v>
      </c>
      <c r="U85" s="89">
        <f t="shared" si="21"/>
        <v>16</v>
      </c>
      <c r="V85" s="88">
        <f>IF(SUMIFS('Daily Forecast'!D:D,'Daily Forecast'!B:B,'Daily Flash NL CBC'!$D$12,'Daily Forecast'!F:F,U85,'Daily Forecast'!A:A,"Belgium")=0,"",SUMIFS('Daily Forecast'!D:D,'Daily Forecast'!B:B,'Daily Flash NL CBC'!$D$12,'Daily Forecast'!F:F,U85,'Daily Forecast'!A:A,"Belgium"))</f>
        <v>27</v>
      </c>
      <c r="W85" s="102">
        <f t="shared" si="15"/>
        <v>21.260869565217394</v>
      </c>
      <c r="X85" s="102">
        <f t="shared" si="16"/>
        <v>27</v>
      </c>
      <c r="Y85" s="102">
        <f t="shared" si="17"/>
        <v>16.2</v>
      </c>
      <c r="Z85" s="97">
        <f t="shared" si="18"/>
        <v>21.260869565217394</v>
      </c>
      <c r="AA85" s="98">
        <f t="shared" si="19"/>
        <v>27</v>
      </c>
      <c r="AB85" s="99">
        <f t="shared" si="20"/>
        <v>16.2</v>
      </c>
    </row>
    <row r="86" spans="1:28">
      <c r="A86" s="103" t="str">
        <f t="shared" si="13"/>
        <v>Vide</v>
      </c>
      <c r="D86" s="49">
        <v>0.70833333333333337</v>
      </c>
      <c r="E86" s="1" t="str">
        <f>IF(SUMIFS('Daily Forecast'!D:D,'Daily Forecast'!B:B,'Daily Flash NL CBC'!$D$12,'Daily Forecast'!F:F,A86,'Daily Forecast'!A:A,"Belgium")=0,"",SUMIFS('Daily Forecast'!D:D,'Daily Forecast'!B:B,'Daily Flash NL CBC'!$D$12,'Daily Forecast'!F:F,A86,'Daily Forecast'!A:A,"Belgium"))</f>
        <v/>
      </c>
      <c r="F86" s="1" t="str">
        <f>IF(SUMIFS('Daily Storm Data 2'!I:I,'Daily Storm Data 2'!$A:$A,'Daily Flash NL CBC'!$D$12,'Daily Storm Data 2'!$G:$G,'Daily Flash NL CBC'!$A86,'Daily Storm Data 2'!$E:$E,"Belgium")=0,"",SUMIFS('Daily Storm Data 2'!I:I,'Daily Storm Data 2'!$A:$A,'Daily Flash NL CBC'!$D$12,'Daily Storm Data 2'!$G:$G,'Daily Flash NL CBC'!$A86,'Daily Storm Data 2'!$E:$E,"Belgium"))</f>
        <v/>
      </c>
      <c r="G86" s="1">
        <f>SUMIFS('Daily Storm Data 2'!J:J,'Daily Storm Data 2'!$A:$A,'Daily Flash NL CBC'!$D$12,'Daily Storm Data 2'!$G:$G,'Daily Flash NL CBC'!$A86,'Daily Storm Data 2'!$E:$E,"Belgium")</f>
        <v>0</v>
      </c>
      <c r="H86" s="1">
        <f>SUMIFS('Daily Storm Data 2'!K:K,'Daily Storm Data 2'!$A:$A,'Daily Flash NL CBC'!$D$12,'Daily Storm Data 2'!$G:$G,'Daily Flash NL CBC'!$A86,'Daily Storm Data 2'!$E:$E,"Belgium")</f>
        <v>0</v>
      </c>
      <c r="I86" s="51" t="str">
        <f>IFERROR(Table165[[#This Row],[Volume Actual]]/Table165[[#This Row],[Volume Forcasted]],"")</f>
        <v/>
      </c>
      <c r="J86" s="39" t="str">
        <f t="shared" si="14"/>
        <v/>
      </c>
      <c r="K86" s="39" t="str">
        <f>+IFERROR(Table165[[#This Row],[Volume Handled]]/Table165[[#This Row],[Volume Actual]],"")</f>
        <v/>
      </c>
      <c r="L86" s="45">
        <f>SUMIFS('Daily Storm Data 2'!O:O,'Daily Storm Data 2'!$A:$A,'Daily Flash NL CBC'!$D$12,'Daily Storm Data 2'!$G:$G,'Daily Flash NL CBC'!$A86,'Daily Storm Data 2'!$E:$E,"Belgium")</f>
        <v>0</v>
      </c>
      <c r="M86" s="44">
        <v>4</v>
      </c>
      <c r="N86" s="44"/>
      <c r="O86" s="44"/>
      <c r="P86" s="128">
        <f>IFERROR(Table165[[#This Row],[Abs]]/Table165[[#This Row],[Planned]],"")</f>
        <v>0</v>
      </c>
      <c r="Q86" s="39"/>
      <c r="U86" s="89">
        <f t="shared" si="21"/>
        <v>17</v>
      </c>
      <c r="V86" s="88">
        <f>IF(SUMIFS('Daily Forecast'!D:D,'Daily Forecast'!B:B,'Daily Flash NL CBC'!$D$12,'Daily Forecast'!F:F,U86,'Daily Forecast'!A:A,"Belgium")=0,"",SUMIFS('Daily Forecast'!D:D,'Daily Forecast'!B:B,'Daily Flash NL CBC'!$D$12,'Daily Forecast'!F:F,U86,'Daily Forecast'!A:A,"Belgium"))</f>
        <v>31</v>
      </c>
      <c r="W86" s="102">
        <f t="shared" si="15"/>
        <v>24.410628019323674</v>
      </c>
      <c r="X86" s="102">
        <f t="shared" si="16"/>
        <v>31</v>
      </c>
      <c r="Y86" s="102">
        <f t="shared" si="17"/>
        <v>18.599999999999998</v>
      </c>
      <c r="Z86" s="97">
        <f t="shared" si="18"/>
        <v>24.410628019323674</v>
      </c>
      <c r="AA86" s="98">
        <f t="shared" si="19"/>
        <v>31</v>
      </c>
      <c r="AB86" s="99">
        <f t="shared" si="20"/>
        <v>18.599999999999998</v>
      </c>
    </row>
    <row r="87" spans="1:28">
      <c r="A87" s="103" t="str">
        <f t="shared" si="13"/>
        <v>Vide</v>
      </c>
      <c r="D87" s="49">
        <v>0.75</v>
      </c>
      <c r="E87" s="1" t="str">
        <f>IF(SUMIFS('Daily Forecast'!D:D,'Daily Forecast'!B:B,'Daily Flash NL CBC'!$D$12,'Daily Forecast'!F:F,A87,'Daily Forecast'!A:A,"Belgium")=0,"",SUMIFS('Daily Forecast'!D:D,'Daily Forecast'!B:B,'Daily Flash NL CBC'!$D$12,'Daily Forecast'!F:F,A87,'Daily Forecast'!A:A,"Belgium"))</f>
        <v/>
      </c>
      <c r="F87" s="1" t="str">
        <f>IF(SUMIFS('Daily Storm Data 2'!I:I,'Daily Storm Data 2'!$A:$A,'Daily Flash NL CBC'!$D$12,'Daily Storm Data 2'!$G:$G,'Daily Flash NL CBC'!$A87,'Daily Storm Data 2'!$E:$E,"Belgium")=0,"",SUMIFS('Daily Storm Data 2'!I:I,'Daily Storm Data 2'!$A:$A,'Daily Flash NL CBC'!$D$12,'Daily Storm Data 2'!$G:$G,'Daily Flash NL CBC'!$A87,'Daily Storm Data 2'!$E:$E,"Belgium"))</f>
        <v/>
      </c>
      <c r="G87" s="1">
        <f>SUMIFS('Daily Storm Data 2'!J:J,'Daily Storm Data 2'!$A:$A,'Daily Flash NL CBC'!$D$12,'Daily Storm Data 2'!$G:$G,'Daily Flash NL CBC'!$A87,'Daily Storm Data 2'!$E:$E,"Belgium")</f>
        <v>0</v>
      </c>
      <c r="H87" s="1">
        <f>SUMIFS('Daily Storm Data 2'!K:K,'Daily Storm Data 2'!$A:$A,'Daily Flash NL CBC'!$D$12,'Daily Storm Data 2'!$G:$G,'Daily Flash NL CBC'!$A87,'Daily Storm Data 2'!$E:$E,"Belgium")</f>
        <v>0</v>
      </c>
      <c r="I87" s="51" t="str">
        <f>IFERROR(Table165[[#This Row],[Volume Actual]]/Table165[[#This Row],[Volume Forcasted]],"")</f>
        <v/>
      </c>
      <c r="J87" s="39" t="str">
        <f t="shared" si="14"/>
        <v/>
      </c>
      <c r="K87" s="39" t="str">
        <f>+IFERROR(Table165[[#This Row],[Volume Handled]]/Table165[[#This Row],[Volume Actual]],"")</f>
        <v/>
      </c>
      <c r="L87" s="45">
        <f>SUMIFS('Daily Storm Data 2'!O:O,'Daily Storm Data 2'!$A:$A,'Daily Flash NL CBC'!$D$12,'Daily Storm Data 2'!$G:$G,'Daily Flash NL CBC'!$A87,'Daily Storm Data 2'!$E:$E,"Belgium")</f>
        <v>0</v>
      </c>
      <c r="M87" s="44">
        <v>4</v>
      </c>
      <c r="N87" s="44"/>
      <c r="O87" s="44"/>
      <c r="P87" s="127">
        <f>IFERROR(Table165[[#This Row],[Abs]]/Table165[[#This Row],[Planned]],"")</f>
        <v>0</v>
      </c>
      <c r="Q87" s="39"/>
      <c r="U87" s="89">
        <f t="shared" si="21"/>
        <v>18</v>
      </c>
      <c r="V87" s="88">
        <f>IF(SUMIFS('Daily Forecast'!D:D,'Daily Forecast'!B:B,'Daily Flash NL CBC'!$D$12,'Daily Forecast'!F:F,U87,'Daily Forecast'!A:A,"Belgium")=0,"",SUMIFS('Daily Forecast'!D:D,'Daily Forecast'!B:B,'Daily Flash NL CBC'!$D$12,'Daily Forecast'!F:F,U87,'Daily Forecast'!A:A,"Belgium"))</f>
        <v>24</v>
      </c>
      <c r="W87" s="102">
        <f t="shared" si="15"/>
        <v>18.898550724637683</v>
      </c>
      <c r="X87" s="102">
        <f t="shared" si="16"/>
        <v>24</v>
      </c>
      <c r="Y87" s="102">
        <f t="shared" si="17"/>
        <v>14.399999999999999</v>
      </c>
      <c r="Z87" s="97">
        <f t="shared" si="18"/>
        <v>18.898550724637683</v>
      </c>
      <c r="AA87" s="98">
        <f t="shared" si="19"/>
        <v>24</v>
      </c>
      <c r="AB87" s="99">
        <f t="shared" si="20"/>
        <v>14.399999999999999</v>
      </c>
    </row>
    <row r="88" spans="1:28">
      <c r="A88" s="103" t="str">
        <f t="shared" si="13"/>
        <v>Vide</v>
      </c>
      <c r="D88" s="49">
        <v>0.79166666666666663</v>
      </c>
      <c r="E88" s="1" t="str">
        <f>IF(SUMIFS('Daily Forecast'!D:D,'Daily Forecast'!B:B,'Daily Flash NL CBC'!$D$12,'Daily Forecast'!F:F,A88,'Daily Forecast'!A:A,"Belgium")=0,"",SUMIFS('Daily Forecast'!D:D,'Daily Forecast'!B:B,'Daily Flash NL CBC'!$D$12,'Daily Forecast'!F:F,A88,'Daily Forecast'!A:A,"Belgium"))</f>
        <v/>
      </c>
      <c r="F88" s="1" t="str">
        <f>IF(SUMIFS('Daily Storm Data 2'!I:I,'Daily Storm Data 2'!$A:$A,'Daily Flash NL CBC'!$D$12,'Daily Storm Data 2'!$G:$G,'Daily Flash NL CBC'!$A88,'Daily Storm Data 2'!$E:$E,"Belgium")=0,"",SUMIFS('Daily Storm Data 2'!I:I,'Daily Storm Data 2'!$A:$A,'Daily Flash NL CBC'!$D$12,'Daily Storm Data 2'!$G:$G,'Daily Flash NL CBC'!$A88,'Daily Storm Data 2'!$E:$E,"Belgium"))</f>
        <v/>
      </c>
      <c r="G88" s="1">
        <f>SUMIFS('Daily Storm Data 2'!J:J,'Daily Storm Data 2'!$A:$A,'Daily Flash NL CBC'!$D$12,'Daily Storm Data 2'!$G:$G,'Daily Flash NL CBC'!$A88,'Daily Storm Data 2'!$E:$E,"Belgium")</f>
        <v>0</v>
      </c>
      <c r="H88" s="1">
        <f>SUMIFS('Daily Storm Data 2'!K:K,'Daily Storm Data 2'!$A:$A,'Daily Flash NL CBC'!$D$12,'Daily Storm Data 2'!$G:$G,'Daily Flash NL CBC'!$A88,'Daily Storm Data 2'!$E:$E,"Belgium")</f>
        <v>0</v>
      </c>
      <c r="I88" s="51" t="str">
        <f>IFERROR(Table165[[#This Row],[Volume Actual]]/Table165[[#This Row],[Volume Forcasted]],"")</f>
        <v/>
      </c>
      <c r="J88" s="39" t="str">
        <f t="shared" si="14"/>
        <v/>
      </c>
      <c r="K88" s="39" t="str">
        <f>+IFERROR(Table165[[#This Row],[Volume Handled]]/Table165[[#This Row],[Volume Actual]],"")</f>
        <v/>
      </c>
      <c r="L88" s="45">
        <f>SUMIFS('Daily Storm Data 2'!O:O,'Daily Storm Data 2'!$A:$A,'Daily Flash NL CBC'!$D$12,'Daily Storm Data 2'!$G:$G,'Daily Flash NL CBC'!$A88,'Daily Storm Data 2'!$E:$E,"Belgium")</f>
        <v>0</v>
      </c>
      <c r="M88" s="44">
        <v>4</v>
      </c>
      <c r="N88" s="44"/>
      <c r="O88" s="44"/>
      <c r="P88" s="128">
        <f>IFERROR(Table165[[#This Row],[Abs]]/Table165[[#This Row],[Planned]],"")</f>
        <v>0</v>
      </c>
      <c r="Q88" s="39"/>
      <c r="U88" s="89">
        <f t="shared" si="21"/>
        <v>19</v>
      </c>
      <c r="V88" s="88">
        <f>IF(SUMIFS('Daily Forecast'!D:D,'Daily Forecast'!B:B,'Daily Flash NL CBC'!$D$12,'Daily Forecast'!F:F,U88,'Daily Forecast'!A:A,"Belgium")=0,"",SUMIFS('Daily Forecast'!D:D,'Daily Forecast'!B:B,'Daily Flash NL CBC'!$D$12,'Daily Forecast'!F:F,U88,'Daily Forecast'!A:A,"Belgium"))</f>
        <v>21</v>
      </c>
      <c r="W88" s="102">
        <f t="shared" si="15"/>
        <v>16.536231884057973</v>
      </c>
      <c r="X88" s="102">
        <f t="shared" si="16"/>
        <v>21</v>
      </c>
      <c r="Y88" s="102">
        <f t="shared" si="17"/>
        <v>12.6</v>
      </c>
      <c r="Z88" s="97">
        <f t="shared" si="18"/>
        <v>16.536231884057973</v>
      </c>
      <c r="AA88" s="98">
        <f t="shared" si="19"/>
        <v>21</v>
      </c>
      <c r="AB88" s="99">
        <f t="shared" si="20"/>
        <v>12.6</v>
      </c>
    </row>
    <row r="89" spans="1:28">
      <c r="A89" s="103" t="str">
        <f t="shared" si="13"/>
        <v>Vide</v>
      </c>
      <c r="D89" s="49">
        <v>0.83333333333333337</v>
      </c>
      <c r="E89" s="1" t="str">
        <f>IF(SUMIFS('Daily Forecast'!D:D,'Daily Forecast'!B:B,'Daily Flash NL CBC'!$D$12,'Daily Forecast'!F:F,A89,'Daily Forecast'!A:A,"Belgium")=0,"",SUMIFS('Daily Forecast'!D:D,'Daily Forecast'!B:B,'Daily Flash NL CBC'!$D$12,'Daily Forecast'!F:F,A89,'Daily Forecast'!A:A,"Belgium"))</f>
        <v/>
      </c>
      <c r="F89" s="1" t="str">
        <f>IF(SUMIFS('Daily Storm Data 2'!I:I,'Daily Storm Data 2'!$A:$A,'Daily Flash NL CBC'!$D$12,'Daily Storm Data 2'!$G:$G,'Daily Flash NL CBC'!$A89,'Daily Storm Data 2'!$E:$E,"Belgium")=0,"",SUMIFS('Daily Storm Data 2'!I:I,'Daily Storm Data 2'!$A:$A,'Daily Flash NL CBC'!$D$12,'Daily Storm Data 2'!$G:$G,'Daily Flash NL CBC'!$A89,'Daily Storm Data 2'!$E:$E,"Belgium"))</f>
        <v/>
      </c>
      <c r="G89" s="1">
        <f>SUMIFS('Daily Storm Data 2'!J:J,'Daily Storm Data 2'!$A:$A,'Daily Flash NL CBC'!$D$12,'Daily Storm Data 2'!$G:$G,'Daily Flash NL CBC'!$A89,'Daily Storm Data 2'!$E:$E,"Belgium")</f>
        <v>0</v>
      </c>
      <c r="H89" s="1">
        <f>SUMIFS('Daily Storm Data 2'!K:K,'Daily Storm Data 2'!$A:$A,'Daily Flash NL CBC'!$D$12,'Daily Storm Data 2'!$G:$G,'Daily Flash NL CBC'!$A89,'Daily Storm Data 2'!$E:$E,"Belgium")</f>
        <v>0</v>
      </c>
      <c r="I89" s="51" t="str">
        <f>IFERROR(Table165[[#This Row],[Volume Actual]]/Table165[[#This Row],[Volume Forcasted]],"")</f>
        <v/>
      </c>
      <c r="J89" s="39" t="str">
        <f t="shared" si="14"/>
        <v/>
      </c>
      <c r="K89" s="39" t="str">
        <f>+IFERROR(Table165[[#This Row],[Volume Handled]]/Table165[[#This Row],[Volume Actual]],"")</f>
        <v/>
      </c>
      <c r="L89" s="45">
        <f>SUMIFS('Daily Storm Data 2'!O:O,'Daily Storm Data 2'!$A:$A,'Daily Flash NL CBC'!$D$12,'Daily Storm Data 2'!$G:$G,'Daily Flash NL CBC'!$A89,'Daily Storm Data 2'!$E:$E,"Belgium")</f>
        <v>0</v>
      </c>
      <c r="M89" s="44">
        <v>4</v>
      </c>
      <c r="N89" s="44"/>
      <c r="O89" s="44"/>
      <c r="P89" s="127">
        <f>IFERROR(Table165[[#This Row],[Abs]]/Table165[[#This Row],[Planned]],"")</f>
        <v>0</v>
      </c>
      <c r="Q89" s="39"/>
      <c r="U89" s="89">
        <f t="shared" si="21"/>
        <v>20</v>
      </c>
      <c r="V89" s="88">
        <f>IF(SUMIFS('Daily Forecast'!D:D,'Daily Forecast'!B:B,'Daily Flash NL CBC'!$D$12,'Daily Forecast'!F:F,U89,'Daily Forecast'!A:A,"Belgium")=0,"",SUMIFS('Daily Forecast'!D:D,'Daily Forecast'!B:B,'Daily Flash NL CBC'!$D$12,'Daily Forecast'!F:F,U89,'Daily Forecast'!A:A,"Belgium"))</f>
        <v>16</v>
      </c>
      <c r="W89" s="102">
        <f t="shared" si="15"/>
        <v>12.599033816425122</v>
      </c>
      <c r="X89" s="102">
        <f t="shared" si="16"/>
        <v>16</v>
      </c>
      <c r="Y89" s="102">
        <f t="shared" si="17"/>
        <v>9.6</v>
      </c>
      <c r="Z89" s="97">
        <f t="shared" si="18"/>
        <v>12.599033816425122</v>
      </c>
      <c r="AA89" s="98">
        <f t="shared" si="19"/>
        <v>16</v>
      </c>
      <c r="AB89" s="99">
        <f t="shared" si="20"/>
        <v>9.6</v>
      </c>
    </row>
    <row r="90" spans="1:28">
      <c r="A90" s="103" t="str">
        <f t="shared" si="13"/>
        <v>Vide</v>
      </c>
      <c r="D90" s="49">
        <v>0.875</v>
      </c>
      <c r="E90" s="1" t="str">
        <f>IF(SUMIFS('Daily Forecast'!D:D,'Daily Forecast'!B:B,'Daily Flash NL CBC'!$D$12,'Daily Forecast'!F:F,A90,'Daily Forecast'!A:A,"Belgium")=0,"",SUMIFS('Daily Forecast'!D:D,'Daily Forecast'!B:B,'Daily Flash NL CBC'!$D$12,'Daily Forecast'!F:F,A90,'Daily Forecast'!A:A,"Belgium"))</f>
        <v/>
      </c>
      <c r="F90" s="1" t="str">
        <f>IF(SUMIFS('Daily Storm Data 2'!I:I,'Daily Storm Data 2'!$A:$A,'Daily Flash NL CBC'!$D$12,'Daily Storm Data 2'!$G:$G,'Daily Flash NL CBC'!$A90,'Daily Storm Data 2'!$E:$E,"Belgium")=0,"",SUMIFS('Daily Storm Data 2'!I:I,'Daily Storm Data 2'!$A:$A,'Daily Flash NL CBC'!$D$12,'Daily Storm Data 2'!$G:$G,'Daily Flash NL CBC'!$A90,'Daily Storm Data 2'!$E:$E,"Belgium"))</f>
        <v/>
      </c>
      <c r="G90" s="1">
        <f>SUMIFS('Daily Storm Data 2'!J:J,'Daily Storm Data 2'!$A:$A,'Daily Flash NL CBC'!$D$12,'Daily Storm Data 2'!$G:$G,'Daily Flash NL CBC'!$A90,'Daily Storm Data 2'!$E:$E,"Belgium")</f>
        <v>0</v>
      </c>
      <c r="H90" s="1">
        <f>SUMIFS('Daily Storm Data 2'!K:K,'Daily Storm Data 2'!$A:$A,'Daily Flash NL CBC'!$D$12,'Daily Storm Data 2'!$G:$G,'Daily Flash NL CBC'!$A90,'Daily Storm Data 2'!$E:$E,"Belgium")</f>
        <v>0</v>
      </c>
      <c r="I90" s="51" t="str">
        <f>IFERROR(Table165[[#This Row],[Volume Actual]]/Table165[[#This Row],[Volume Forcasted]],"")</f>
        <v/>
      </c>
      <c r="J90" s="39" t="str">
        <f t="shared" si="14"/>
        <v/>
      </c>
      <c r="K90" s="39" t="str">
        <f>+IFERROR(Table165[[#This Row],[Volume Handled]]/Table165[[#This Row],[Volume Actual]],"")</f>
        <v/>
      </c>
      <c r="L90" s="45">
        <f>SUMIFS('Daily Storm Data 2'!O:O,'Daily Storm Data 2'!$A:$A,'Daily Flash NL CBC'!$D$12,'Daily Storm Data 2'!$G:$G,'Daily Flash NL CBC'!$A90,'Daily Storm Data 2'!$E:$E,"Belgium")</f>
        <v>0</v>
      </c>
      <c r="M90" s="44">
        <v>4</v>
      </c>
      <c r="N90" s="44"/>
      <c r="O90" s="44"/>
      <c r="P90" s="128">
        <f>IFERROR(Table165[[#This Row],[Abs]]/Table165[[#This Row],[Planned]],"")</f>
        <v>0</v>
      </c>
      <c r="Q90" s="39"/>
      <c r="U90" s="89">
        <f t="shared" si="21"/>
        <v>21</v>
      </c>
      <c r="V90" s="88">
        <f>IF(SUMIFS('Daily Forecast'!D:D,'Daily Forecast'!B:B,'Daily Flash NL CBC'!$D$12,'Daily Forecast'!F:F,U90,'Daily Forecast'!A:A,"Belgium")=0,"",SUMIFS('Daily Forecast'!D:D,'Daily Forecast'!B:B,'Daily Flash NL CBC'!$D$12,'Daily Forecast'!F:F,U90,'Daily Forecast'!A:A,"Belgium"))</f>
        <v>13</v>
      </c>
      <c r="W90" s="102">
        <f t="shared" si="15"/>
        <v>10.236714975845411</v>
      </c>
      <c r="X90" s="102">
        <f t="shared" si="16"/>
        <v>13</v>
      </c>
      <c r="Y90" s="102">
        <f t="shared" si="17"/>
        <v>7.8</v>
      </c>
      <c r="Z90" s="97">
        <f t="shared" si="18"/>
        <v>10.236714975845411</v>
      </c>
      <c r="AA90" s="98">
        <f t="shared" si="19"/>
        <v>13</v>
      </c>
      <c r="AB90" s="99">
        <f t="shared" si="20"/>
        <v>7.8</v>
      </c>
    </row>
    <row r="91" spans="1:28" hidden="1">
      <c r="D91" s="19">
        <v>0.91666666666666663</v>
      </c>
      <c r="E91" s="1"/>
      <c r="F91" s="1"/>
      <c r="G91" s="1"/>
      <c r="H91" s="1"/>
      <c r="I91" s="51"/>
      <c r="J91" s="39"/>
      <c r="K91" s="39"/>
      <c r="L91" s="45"/>
      <c r="M91" s="105"/>
      <c r="N91" s="44"/>
      <c r="O91" s="44"/>
      <c r="P91" s="51"/>
      <c r="Q91" s="39"/>
      <c r="U91" s="89">
        <f t="shared" si="21"/>
        <v>22</v>
      </c>
      <c r="V91" s="91">
        <f>IF(SUMIFS('Daily Forecast'!D:D,'Daily Forecast'!B:B,'Daily Flash NL CBC'!$D$12,'Daily Forecast'!F:F,U91,'Daily Forecast'!A:A,"Netherlands")=0,"",SUMIFS('Daily Forecast'!D:D,'Daily Forecast'!B:B,'Daily Flash NL CBC'!$D$12,'Daily Forecast'!F:F,U91,'Daily Forecast'!A:A,"Netherlands"))</f>
        <v>6</v>
      </c>
      <c r="W91" s="102">
        <f t="shared" si="15"/>
        <v>4.7246376811594208</v>
      </c>
      <c r="X91" s="102">
        <f t="shared" si="16"/>
        <v>6</v>
      </c>
      <c r="Y91" s="102">
        <f t="shared" si="17"/>
        <v>3.5999999999999996</v>
      </c>
      <c r="Z91" s="97">
        <f t="shared" si="18"/>
        <v>4.7246376811594208</v>
      </c>
      <c r="AA91" s="98">
        <f>IFERROR(IF(F91="",V91*$AA$16,F91*J91),0)</f>
        <v>6</v>
      </c>
      <c r="AB91" s="99">
        <f t="shared" ref="AB91:AB105" si="23">IFERROR(IF(F91="",V91*$AB$16,F91*J91),0)</f>
        <v>3.5999999999999996</v>
      </c>
    </row>
    <row r="92" spans="1:28" hidden="1">
      <c r="D92" s="19"/>
      <c r="E92" s="1"/>
      <c r="F92" s="1"/>
      <c r="G92" s="1"/>
      <c r="H92" s="1"/>
      <c r="I92" s="51"/>
      <c r="J92" s="39"/>
      <c r="K92" s="39"/>
      <c r="L92" s="45"/>
      <c r="M92" s="44"/>
      <c r="N92" s="44"/>
      <c r="O92" s="44"/>
      <c r="P92" s="51"/>
      <c r="Q92" s="39"/>
      <c r="U92" s="89">
        <f t="shared" si="21"/>
        <v>23</v>
      </c>
      <c r="W92" s="102" t="e">
        <f t="shared" ref="W92:W105" si="24">Z92/$J92</f>
        <v>#DIV/0!</v>
      </c>
      <c r="X92" s="102" t="e">
        <f t="shared" ref="X92:X105" si="25">AA92/$J92</f>
        <v>#DIV/0!</v>
      </c>
      <c r="Y92" s="102" t="e">
        <f t="shared" ref="Y92:Y105" si="26">AB92/$J92</f>
        <v>#DIV/0!</v>
      </c>
      <c r="Z92" s="97">
        <f t="shared" si="18"/>
        <v>0</v>
      </c>
      <c r="AB92" s="100">
        <f t="shared" si="23"/>
        <v>0</v>
      </c>
    </row>
    <row r="93" spans="1:28" hidden="1">
      <c r="D93" s="19"/>
      <c r="E93" s="1"/>
      <c r="F93" s="1"/>
      <c r="G93" s="1"/>
      <c r="H93" s="1"/>
      <c r="I93" s="51"/>
      <c r="J93" s="39"/>
      <c r="K93" s="39"/>
      <c r="L93" s="45"/>
      <c r="M93" s="44"/>
      <c r="N93" s="44"/>
      <c r="O93" s="44"/>
      <c r="P93" s="51"/>
      <c r="Q93" s="39"/>
      <c r="U93" s="89">
        <f t="shared" si="21"/>
        <v>24</v>
      </c>
      <c r="W93" s="102" t="e">
        <f t="shared" si="24"/>
        <v>#DIV/0!</v>
      </c>
      <c r="X93" s="102" t="e">
        <f t="shared" si="25"/>
        <v>#DIV/0!</v>
      </c>
      <c r="Y93" s="102" t="e">
        <f t="shared" si="26"/>
        <v>#DIV/0!</v>
      </c>
      <c r="Z93" s="97">
        <f t="shared" si="18"/>
        <v>0</v>
      </c>
      <c r="AB93" s="100">
        <f t="shared" si="23"/>
        <v>0</v>
      </c>
    </row>
    <row r="94" spans="1:28" hidden="1">
      <c r="D94" s="19"/>
      <c r="E94" s="1"/>
      <c r="F94" s="1"/>
      <c r="G94" s="1"/>
      <c r="H94" s="1"/>
      <c r="I94" s="51"/>
      <c r="J94" s="39"/>
      <c r="K94" s="39"/>
      <c r="L94" s="45"/>
      <c r="M94" s="44"/>
      <c r="N94" s="44"/>
      <c r="O94" s="44"/>
      <c r="P94" s="51"/>
      <c r="Q94" s="39"/>
      <c r="U94" s="89">
        <f t="shared" si="21"/>
        <v>25</v>
      </c>
      <c r="W94" s="102" t="e">
        <f t="shared" si="24"/>
        <v>#DIV/0!</v>
      </c>
      <c r="X94" s="102" t="e">
        <f t="shared" si="25"/>
        <v>#DIV/0!</v>
      </c>
      <c r="Y94" s="102" t="e">
        <f t="shared" si="26"/>
        <v>#DIV/0!</v>
      </c>
      <c r="Z94" s="97">
        <f t="shared" si="18"/>
        <v>0</v>
      </c>
      <c r="AB94" s="100">
        <f t="shared" si="23"/>
        <v>0</v>
      </c>
    </row>
    <row r="95" spans="1:28" hidden="1">
      <c r="D95" s="19"/>
      <c r="E95" s="1"/>
      <c r="F95" s="1"/>
      <c r="G95" s="1"/>
      <c r="H95" s="1"/>
      <c r="I95" s="51"/>
      <c r="J95" s="39"/>
      <c r="K95" s="39"/>
      <c r="L95" s="45"/>
      <c r="M95" s="44"/>
      <c r="N95" s="44"/>
      <c r="O95" s="44"/>
      <c r="P95" s="51"/>
      <c r="Q95" s="39"/>
      <c r="U95" s="89">
        <f t="shared" si="21"/>
        <v>26</v>
      </c>
      <c r="W95" s="102" t="e">
        <f t="shared" si="24"/>
        <v>#DIV/0!</v>
      </c>
      <c r="X95" s="102" t="e">
        <f t="shared" si="25"/>
        <v>#DIV/0!</v>
      </c>
      <c r="Y95" s="102" t="e">
        <f t="shared" si="26"/>
        <v>#DIV/0!</v>
      </c>
      <c r="Z95" s="97">
        <f t="shared" si="18"/>
        <v>0</v>
      </c>
      <c r="AB95" s="100">
        <f t="shared" si="23"/>
        <v>0</v>
      </c>
    </row>
    <row r="96" spans="1:28" hidden="1">
      <c r="D96" s="19"/>
      <c r="E96" s="1"/>
      <c r="F96" s="1"/>
      <c r="G96" s="1"/>
      <c r="H96" s="1"/>
      <c r="I96" s="51"/>
      <c r="J96" s="39"/>
      <c r="K96" s="39"/>
      <c r="L96" s="45"/>
      <c r="M96" s="44"/>
      <c r="N96" s="44"/>
      <c r="O96" s="44"/>
      <c r="P96" s="51"/>
      <c r="Q96" s="39"/>
      <c r="U96" s="89">
        <f t="shared" si="21"/>
        <v>27</v>
      </c>
      <c r="W96" s="102" t="e">
        <f t="shared" si="24"/>
        <v>#DIV/0!</v>
      </c>
      <c r="X96" s="102" t="e">
        <f t="shared" si="25"/>
        <v>#DIV/0!</v>
      </c>
      <c r="Y96" s="102" t="e">
        <f t="shared" si="26"/>
        <v>#DIV/0!</v>
      </c>
      <c r="Z96" s="97">
        <f t="shared" si="18"/>
        <v>0</v>
      </c>
      <c r="AB96" s="100">
        <f t="shared" si="23"/>
        <v>0</v>
      </c>
    </row>
    <row r="97" spans="4:28" hidden="1">
      <c r="D97" s="19"/>
      <c r="E97" s="1"/>
      <c r="F97" s="1"/>
      <c r="G97" s="1"/>
      <c r="H97" s="1"/>
      <c r="I97" s="51"/>
      <c r="J97" s="39"/>
      <c r="K97" s="39"/>
      <c r="L97" s="45"/>
      <c r="M97" s="44"/>
      <c r="N97" s="44"/>
      <c r="O97" s="44"/>
      <c r="P97" s="51"/>
      <c r="Q97" s="39"/>
      <c r="U97" s="89">
        <f t="shared" si="21"/>
        <v>28</v>
      </c>
      <c r="W97" s="102" t="e">
        <f t="shared" si="24"/>
        <v>#DIV/0!</v>
      </c>
      <c r="X97" s="102" t="e">
        <f t="shared" si="25"/>
        <v>#DIV/0!</v>
      </c>
      <c r="Y97" s="102" t="e">
        <f t="shared" si="26"/>
        <v>#DIV/0!</v>
      </c>
      <c r="Z97" s="97">
        <f t="shared" si="18"/>
        <v>0</v>
      </c>
      <c r="AB97" s="100">
        <f t="shared" si="23"/>
        <v>0</v>
      </c>
    </row>
    <row r="98" spans="4:28" hidden="1">
      <c r="D98" s="19"/>
      <c r="E98" s="1"/>
      <c r="F98" s="1"/>
      <c r="G98" s="1"/>
      <c r="H98" s="1"/>
      <c r="I98" s="51"/>
      <c r="J98" s="39"/>
      <c r="K98" s="39"/>
      <c r="L98" s="45"/>
      <c r="M98" s="75"/>
      <c r="N98" s="44"/>
      <c r="O98" s="44"/>
      <c r="P98" s="51"/>
      <c r="Q98" s="39"/>
      <c r="U98" s="89">
        <f t="shared" si="21"/>
        <v>29</v>
      </c>
      <c r="W98" s="102" t="e">
        <f t="shared" si="24"/>
        <v>#DIV/0!</v>
      </c>
      <c r="X98" s="102" t="e">
        <f t="shared" si="25"/>
        <v>#DIV/0!</v>
      </c>
      <c r="Y98" s="102" t="e">
        <f t="shared" si="26"/>
        <v>#DIV/0!</v>
      </c>
      <c r="Z98" s="97">
        <f t="shared" si="18"/>
        <v>0</v>
      </c>
      <c r="AB98" s="100">
        <f t="shared" si="23"/>
        <v>0</v>
      </c>
    </row>
    <row r="99" spans="4:28" hidden="1">
      <c r="D99" s="19"/>
      <c r="E99" s="1"/>
      <c r="F99" s="1"/>
      <c r="G99" s="1"/>
      <c r="H99" s="1"/>
      <c r="I99" s="51"/>
      <c r="J99" s="39"/>
      <c r="K99" s="39"/>
      <c r="L99" s="45"/>
      <c r="M99" s="75"/>
      <c r="N99" s="44"/>
      <c r="O99" s="44"/>
      <c r="P99" s="51"/>
      <c r="Q99" s="39"/>
      <c r="U99" s="89">
        <f t="shared" si="21"/>
        <v>30</v>
      </c>
      <c r="W99" s="102" t="e">
        <f t="shared" si="24"/>
        <v>#DIV/0!</v>
      </c>
      <c r="X99" s="102" t="e">
        <f t="shared" si="25"/>
        <v>#DIV/0!</v>
      </c>
      <c r="Y99" s="102" t="e">
        <f t="shared" si="26"/>
        <v>#DIV/0!</v>
      </c>
      <c r="Z99" s="97">
        <f t="shared" si="18"/>
        <v>0</v>
      </c>
      <c r="AB99" s="100">
        <f t="shared" si="23"/>
        <v>0</v>
      </c>
    </row>
    <row r="100" spans="4:28" hidden="1">
      <c r="D100" s="19"/>
      <c r="E100" s="1"/>
      <c r="F100" s="1"/>
      <c r="G100" s="1"/>
      <c r="H100" s="1"/>
      <c r="I100" s="51"/>
      <c r="J100" s="39"/>
      <c r="K100" s="39"/>
      <c r="L100" s="45"/>
      <c r="M100" s="75"/>
      <c r="N100" s="44"/>
      <c r="O100" s="44"/>
      <c r="P100" s="51"/>
      <c r="Q100" s="39"/>
      <c r="U100" s="89">
        <f t="shared" si="21"/>
        <v>31</v>
      </c>
      <c r="W100" s="102" t="e">
        <f t="shared" si="24"/>
        <v>#DIV/0!</v>
      </c>
      <c r="X100" s="102" t="e">
        <f t="shared" si="25"/>
        <v>#DIV/0!</v>
      </c>
      <c r="Y100" s="102" t="e">
        <f t="shared" si="26"/>
        <v>#DIV/0!</v>
      </c>
      <c r="Z100" s="97">
        <f t="shared" si="18"/>
        <v>0</v>
      </c>
      <c r="AB100" s="100">
        <f t="shared" si="23"/>
        <v>0</v>
      </c>
    </row>
    <row r="101" spans="4:28" hidden="1">
      <c r="D101" s="19"/>
      <c r="E101" s="1"/>
      <c r="F101" s="1"/>
      <c r="G101" s="1"/>
      <c r="H101" s="1"/>
      <c r="I101" s="51"/>
      <c r="J101" s="39"/>
      <c r="K101" s="39"/>
      <c r="L101" s="45"/>
      <c r="M101" s="45"/>
      <c r="N101" s="44"/>
      <c r="O101" s="44"/>
      <c r="P101" s="51"/>
      <c r="Q101" s="39"/>
      <c r="U101" s="89">
        <f t="shared" si="21"/>
        <v>32</v>
      </c>
      <c r="W101" s="102" t="e">
        <f t="shared" si="24"/>
        <v>#DIV/0!</v>
      </c>
      <c r="X101" s="102" t="e">
        <f t="shared" si="25"/>
        <v>#DIV/0!</v>
      </c>
      <c r="Y101" s="102" t="e">
        <f t="shared" si="26"/>
        <v>#DIV/0!</v>
      </c>
      <c r="Z101" s="97">
        <f t="shared" si="18"/>
        <v>0</v>
      </c>
      <c r="AB101" s="100">
        <f t="shared" si="23"/>
        <v>0</v>
      </c>
    </row>
    <row r="102" spans="4:28" hidden="1">
      <c r="D102" s="19"/>
      <c r="E102" s="1"/>
      <c r="F102" s="1"/>
      <c r="G102" s="1"/>
      <c r="H102" s="1"/>
      <c r="I102" s="51"/>
      <c r="J102" s="39"/>
      <c r="K102" s="39"/>
      <c r="L102" s="45"/>
      <c r="M102" s="45"/>
      <c r="N102" s="44"/>
      <c r="O102" s="44"/>
      <c r="P102" s="51"/>
      <c r="Q102" s="39"/>
      <c r="U102" s="89">
        <f t="shared" si="21"/>
        <v>33</v>
      </c>
      <c r="W102" s="102" t="e">
        <f t="shared" si="24"/>
        <v>#DIV/0!</v>
      </c>
      <c r="X102" s="102" t="e">
        <f t="shared" si="25"/>
        <v>#DIV/0!</v>
      </c>
      <c r="Y102" s="102" t="e">
        <f t="shared" si="26"/>
        <v>#DIV/0!</v>
      </c>
      <c r="Z102" s="97">
        <f t="shared" si="18"/>
        <v>0</v>
      </c>
      <c r="AB102" s="100">
        <f t="shared" si="23"/>
        <v>0</v>
      </c>
    </row>
    <row r="103" spans="4:28" hidden="1">
      <c r="D103" s="19"/>
      <c r="E103" s="1"/>
      <c r="F103" s="1"/>
      <c r="G103" s="1"/>
      <c r="H103" s="1"/>
      <c r="I103" s="51"/>
      <c r="J103" s="39"/>
      <c r="K103" s="39"/>
      <c r="L103" s="45"/>
      <c r="M103" s="45"/>
      <c r="N103" s="44"/>
      <c r="O103" s="44"/>
      <c r="P103" s="51"/>
      <c r="Q103" s="39"/>
      <c r="U103" s="89">
        <f t="shared" si="21"/>
        <v>34</v>
      </c>
      <c r="W103" s="102" t="e">
        <f t="shared" si="24"/>
        <v>#DIV/0!</v>
      </c>
      <c r="X103" s="102" t="e">
        <f t="shared" si="25"/>
        <v>#DIV/0!</v>
      </c>
      <c r="Y103" s="102" t="e">
        <f t="shared" si="26"/>
        <v>#DIV/0!</v>
      </c>
      <c r="Z103" s="97">
        <f t="shared" si="18"/>
        <v>0</v>
      </c>
      <c r="AB103" s="100">
        <f t="shared" si="23"/>
        <v>0</v>
      </c>
    </row>
    <row r="104" spans="4:28" hidden="1">
      <c r="D104" s="19"/>
      <c r="E104" s="1"/>
      <c r="F104" s="1"/>
      <c r="G104" s="1"/>
      <c r="H104" s="1"/>
      <c r="I104" s="51"/>
      <c r="J104" s="39"/>
      <c r="K104" s="39"/>
      <c r="L104" s="45"/>
      <c r="M104" s="45"/>
      <c r="N104" s="44"/>
      <c r="O104" s="44"/>
      <c r="P104" s="51"/>
      <c r="Q104" s="39"/>
      <c r="U104" s="89">
        <f t="shared" si="21"/>
        <v>35</v>
      </c>
      <c r="W104" s="102" t="e">
        <f t="shared" si="24"/>
        <v>#DIV/0!</v>
      </c>
      <c r="X104" s="102" t="e">
        <f t="shared" si="25"/>
        <v>#DIV/0!</v>
      </c>
      <c r="Y104" s="102" t="e">
        <f t="shared" si="26"/>
        <v>#DIV/0!</v>
      </c>
      <c r="Z104" s="97">
        <f t="shared" si="18"/>
        <v>0</v>
      </c>
      <c r="AB104" s="100">
        <f t="shared" si="23"/>
        <v>0</v>
      </c>
    </row>
    <row r="105" spans="4:28" hidden="1">
      <c r="D105" s="19"/>
      <c r="E105" s="1"/>
      <c r="F105" s="1"/>
      <c r="G105" s="1"/>
      <c r="H105" s="1"/>
      <c r="I105" s="51"/>
      <c r="J105" s="39"/>
      <c r="K105" s="39"/>
      <c r="L105" s="45"/>
      <c r="M105" s="45"/>
      <c r="N105" s="44"/>
      <c r="O105" s="44"/>
      <c r="P105" s="51"/>
      <c r="Q105" s="39"/>
      <c r="U105" s="89">
        <f t="shared" si="21"/>
        <v>36</v>
      </c>
      <c r="W105" s="102" t="e">
        <f t="shared" si="24"/>
        <v>#DIV/0!</v>
      </c>
      <c r="X105" s="102" t="e">
        <f t="shared" si="25"/>
        <v>#DIV/0!</v>
      </c>
      <c r="Y105" s="102" t="e">
        <f t="shared" si="26"/>
        <v>#DIV/0!</v>
      </c>
      <c r="Z105" s="97">
        <f t="shared" si="18"/>
        <v>0</v>
      </c>
      <c r="AB105" s="100">
        <f t="shared" si="23"/>
        <v>0</v>
      </c>
    </row>
    <row r="106" spans="4:28" ht="32.4">
      <c r="D106" s="41" t="s">
        <v>74</v>
      </c>
      <c r="E106" s="42">
        <f>SUM(E75:E105)</f>
        <v>207</v>
      </c>
      <c r="F106" s="42">
        <f>SUM(F75:F105)</f>
        <v>163</v>
      </c>
      <c r="G106" s="42">
        <f>SUM(G75:G90)</f>
        <v>163</v>
      </c>
      <c r="H106" s="42">
        <f>SUM(H75:H90)</f>
        <v>157</v>
      </c>
      <c r="I106" s="52">
        <f>Table165[[#This Row],[Volume Actual]]/Table165[[#This Row],[Volume Forcasted]]</f>
        <v>0.7874396135265701</v>
      </c>
      <c r="J106" s="43">
        <f>D70</f>
        <v>0.96319018404907975</v>
      </c>
      <c r="K106" s="43">
        <f>+IFERROR(Table165[[#This Row],[Volume Handled]]/Table165[[#This Row],[Volume Actual]],"")</f>
        <v>1</v>
      </c>
      <c r="L106" s="50">
        <f>+SUMPRODUCT(F75:F100,L75:L100)/SUM(F75:F100)</f>
        <v>555.38129615268429</v>
      </c>
      <c r="M106" s="47">
        <f>SUM(M75:M105)</f>
        <v>80</v>
      </c>
      <c r="N106" s="47">
        <f>SUM(N75:N105)</f>
        <v>0</v>
      </c>
      <c r="O106" s="47">
        <f>SUM(O75:O105)</f>
        <v>2</v>
      </c>
      <c r="P106" s="126">
        <f>IFERROR(Table165[[#This Row],[Abs]]/Table165[[#This Row],[Planned]],"")</f>
        <v>0</v>
      </c>
      <c r="Q106" s="40"/>
      <c r="V106" s="85">
        <f>SUM(V75:V91)</f>
        <v>348</v>
      </c>
      <c r="W106" s="85">
        <f>SUM(W75:W91)</f>
        <v>294.50241545893721</v>
      </c>
      <c r="X106" s="85">
        <f>SUM(X75:X91)</f>
        <v>330</v>
      </c>
      <c r="Y106" s="85">
        <f>SUM(Y75:Y91)</f>
        <v>263.2</v>
      </c>
      <c r="Z106" s="101">
        <f>SUM(Z75:Z91)/W106</f>
        <v>0.97962665266887572</v>
      </c>
      <c r="AA106" s="101">
        <f>SUM(AA75:AA91)/X106</f>
        <v>0.98181818181818181</v>
      </c>
      <c r="AB106" s="101">
        <f>SUM(AB75:AB91)/Y106</f>
        <v>0.97720364741641341</v>
      </c>
    </row>
  </sheetData>
  <conditionalFormatting sqref="D5">
    <cfRule type="iconSet" priority="4">
      <iconSet>
        <cfvo type="percent" val="0"/>
        <cfvo type="num" val="0.75"/>
        <cfvo type="num" val="0.8"/>
      </iconSet>
    </cfRule>
  </conditionalFormatting>
  <conditionalFormatting sqref="D15">
    <cfRule type="iconSet" priority="12">
      <iconSet>
        <cfvo type="percent" val="0"/>
        <cfvo type="num" val="0.75"/>
        <cfvo type="num" val="0.8"/>
      </iconSet>
    </cfRule>
  </conditionalFormatting>
  <conditionalFormatting sqref="D70">
    <cfRule type="iconSet" priority="5">
      <iconSet>
        <cfvo type="percent" val="0"/>
        <cfvo type="num" val="0.75"/>
        <cfvo type="num" val="0.8"/>
      </iconSet>
    </cfRule>
  </conditionalFormatting>
  <conditionalFormatting sqref="F15">
    <cfRule type="iconSet" priority="14">
      <iconSet>
        <cfvo type="percent" val="0"/>
        <cfvo type="percent" val="0.9"/>
        <cfvo type="percent" val="0.95"/>
      </iconSet>
    </cfRule>
  </conditionalFormatting>
  <conditionalFormatting sqref="F70">
    <cfRule type="iconSet" priority="7">
      <iconSet>
        <cfvo type="percent" val="0"/>
        <cfvo type="percent" val="0.9"/>
        <cfvo type="percent" val="0.95"/>
      </iconSet>
    </cfRule>
  </conditionalFormatting>
  <conditionalFormatting sqref="J15">
    <cfRule type="cellIs" dxfId="159" priority="13" operator="lessThan">
      <formula>0.8</formula>
    </cfRule>
  </conditionalFormatting>
  <conditionalFormatting sqref="J20:J50">
    <cfRule type="iconSet" priority="3">
      <iconSet>
        <cfvo type="percent" val="0"/>
        <cfvo type="num" val="0.75"/>
        <cfvo type="num" val="0.8"/>
      </iconSet>
    </cfRule>
  </conditionalFormatting>
  <conditionalFormatting sqref="J51">
    <cfRule type="iconSet" priority="16">
      <iconSet>
        <cfvo type="percent" val="0"/>
        <cfvo type="num" val="0.75"/>
        <cfvo type="num" val="0.8"/>
      </iconSet>
    </cfRule>
  </conditionalFormatting>
  <conditionalFormatting sqref="J70">
    <cfRule type="cellIs" dxfId="158" priority="6" operator="lessThan">
      <formula>0.8</formula>
    </cfRule>
  </conditionalFormatting>
  <conditionalFormatting sqref="J75:J106">
    <cfRule type="iconSet" priority="9">
      <iconSet>
        <cfvo type="percent" val="0"/>
        <cfvo type="num" val="0.75"/>
        <cfvo type="num" val="0.8"/>
      </iconSet>
    </cfRule>
  </conditionalFormatting>
  <conditionalFormatting sqref="M48:M50 K20:K51">
    <cfRule type="iconSet" priority="15">
      <iconSet>
        <cfvo type="percent" val="0"/>
        <cfvo type="percent" val="0.9"/>
        <cfvo type="percent" val="0.95"/>
      </iconSet>
    </cfRule>
  </conditionalFormatting>
  <conditionalFormatting sqref="M103:M105 K75:K106">
    <cfRule type="iconSet" priority="8">
      <iconSet>
        <cfvo type="percent" val="0"/>
        <cfvo type="percent" val="0.9"/>
        <cfvo type="percent" val="0.95"/>
      </iconSet>
    </cfRule>
  </conditionalFormatting>
  <conditionalFormatting sqref="P15 P20:Q51 P70">
    <cfRule type="cellIs" dxfId="157" priority="10" operator="lessThan">
      <formula>0.06</formula>
    </cfRule>
    <cfRule type="cellIs" dxfId="156" priority="11" operator="greaterThan">
      <formula>0.08</formula>
    </cfRule>
  </conditionalFormatting>
  <conditionalFormatting sqref="P75:Q106">
    <cfRule type="cellIs" dxfId="155" priority="1" operator="lessThan">
      <formula>0.06</formula>
    </cfRule>
    <cfRule type="cellIs" dxfId="154"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B44B-00F0-4A0A-9396-D57DB5D6665F}">
  <sheetPr>
    <tabColor rgb="FF92D050"/>
  </sheetPr>
  <dimension ref="A1:AL162"/>
  <sheetViews>
    <sheetView showGridLines="0" topLeftCell="C17" zoomScale="85" zoomScaleNormal="85" workbookViewId="0">
      <selection activeCell="S34" sqref="S34:S49"/>
    </sheetView>
  </sheetViews>
  <sheetFormatPr defaultColWidth="8.88671875" defaultRowHeight="13.2"/>
  <cols>
    <col min="1" max="1" width="8.88671875" customWidth="1"/>
    <col min="4" max="4" width="37.44140625" bestFit="1" customWidth="1"/>
    <col min="5" max="5" width="20.109375" customWidth="1"/>
    <col min="6" max="6" width="15.88671875" bestFit="1" customWidth="1"/>
    <col min="7" max="7" width="18" hidden="1" customWidth="1"/>
    <col min="8" max="8" width="22.5546875" hidden="1" customWidth="1"/>
    <col min="9" max="9" width="24.109375" bestFit="1" customWidth="1"/>
    <col min="10" max="10" width="13.88671875" customWidth="1"/>
    <col min="11" max="11" width="18.44140625" customWidth="1"/>
    <col min="12" max="12" width="11.109375" customWidth="1"/>
    <col min="13" max="13" width="14.5546875" customWidth="1"/>
    <col min="14" max="14" width="15.44140625" customWidth="1"/>
    <col min="15" max="15" width="11.44140625" customWidth="1"/>
    <col min="16" max="16" width="12.5546875" customWidth="1"/>
    <col min="17" max="17" width="18" customWidth="1"/>
    <col min="18" max="18" width="7.109375" customWidth="1"/>
    <col min="19" max="19" width="19.44140625" customWidth="1"/>
    <col min="23"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U6">
        <v>10</v>
      </c>
      <c r="W6">
        <v>7</v>
      </c>
    </row>
    <row r="7" spans="3:33">
      <c r="I7" s="86"/>
      <c r="J7" s="86"/>
      <c r="K7" s="86"/>
      <c r="U7">
        <v>9</v>
      </c>
      <c r="W7">
        <v>6</v>
      </c>
    </row>
    <row r="8" spans="3:33">
      <c r="I8" s="86"/>
      <c r="J8" s="86"/>
      <c r="K8" s="199"/>
      <c r="L8" s="200"/>
      <c r="M8" s="200"/>
      <c r="N8" s="200"/>
      <c r="O8" s="200"/>
      <c r="P8" s="200"/>
      <c r="Q8" s="200"/>
      <c r="U8">
        <v>5</v>
      </c>
      <c r="W8">
        <v>6</v>
      </c>
    </row>
    <row r="9" spans="3:33">
      <c r="I9" s="86"/>
      <c r="J9" s="86"/>
      <c r="K9" s="199"/>
      <c r="L9" s="200"/>
      <c r="M9" s="200"/>
      <c r="N9" s="200"/>
      <c r="O9" s="200"/>
      <c r="P9" s="200"/>
      <c r="Q9" s="200"/>
      <c r="U9">
        <v>5</v>
      </c>
      <c r="W9">
        <v>4</v>
      </c>
    </row>
    <row r="10" spans="3:33">
      <c r="C10" s="197"/>
      <c r="D10" s="197"/>
      <c r="E10" s="197"/>
      <c r="F10" s="197"/>
      <c r="G10" s="197"/>
      <c r="H10" s="197"/>
      <c r="I10" s="197"/>
      <c r="J10" s="197"/>
      <c r="K10" s="200"/>
      <c r="L10" s="200"/>
      <c r="M10" s="200"/>
      <c r="N10" s="200"/>
      <c r="O10" s="200"/>
      <c r="P10" s="200"/>
      <c r="Q10" s="200"/>
      <c r="U10">
        <v>5</v>
      </c>
      <c r="W10">
        <v>4</v>
      </c>
    </row>
    <row r="11" spans="3:33">
      <c r="C11" s="197"/>
      <c r="D11" s="197"/>
      <c r="E11" s="197"/>
      <c r="F11" s="197"/>
      <c r="G11" s="197"/>
      <c r="H11" s="197"/>
      <c r="I11" s="197"/>
      <c r="J11" s="197"/>
      <c r="K11" s="200"/>
      <c r="L11" s="200"/>
      <c r="M11" s="200"/>
      <c r="N11" s="200"/>
      <c r="O11" s="200"/>
      <c r="P11" s="200"/>
      <c r="Q11" s="200"/>
      <c r="U11">
        <v>5</v>
      </c>
      <c r="W11">
        <v>4</v>
      </c>
    </row>
    <row r="12" spans="3:33">
      <c r="C12" s="197"/>
      <c r="D12" s="197"/>
      <c r="E12" s="197"/>
      <c r="F12" s="197"/>
      <c r="G12" s="197"/>
      <c r="H12" s="197"/>
      <c r="I12" s="197" t="s">
        <v>213</v>
      </c>
      <c r="J12" s="197"/>
      <c r="K12" s="200"/>
      <c r="L12" s="200"/>
      <c r="M12" s="200"/>
      <c r="N12" s="200"/>
      <c r="O12" s="200"/>
      <c r="P12" s="200"/>
      <c r="Q12" s="200"/>
    </row>
    <row r="13" spans="3:33">
      <c r="C13" s="197"/>
      <c r="D13" s="197"/>
      <c r="E13" s="197"/>
      <c r="F13" s="200"/>
      <c r="G13" s="200"/>
      <c r="H13" s="200"/>
      <c r="I13" s="200"/>
      <c r="J13" s="193" t="s">
        <v>205</v>
      </c>
      <c r="K13" s="193" t="s">
        <v>206</v>
      </c>
      <c r="L13" s="200"/>
      <c r="M13" s="200"/>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v>15</v>
      </c>
      <c r="K14" s="204">
        <v>11</v>
      </c>
      <c r="L14" s="200"/>
      <c r="M14" s="200"/>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SUM(M34:M50)</f>
        <v>133</v>
      </c>
      <c r="K15" s="202">
        <f>SUM(M87:M103)</f>
        <v>95</v>
      </c>
      <c r="L15" s="200"/>
      <c r="M15" s="200"/>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3</v>
      </c>
      <c r="K16" s="204">
        <v>1</v>
      </c>
      <c r="L16" s="200"/>
      <c r="M16" s="200"/>
      <c r="N16" s="200"/>
      <c r="O16" s="200"/>
      <c r="P16" s="200"/>
      <c r="Q16" s="200"/>
      <c r="V16" s="193" t="s">
        <v>209</v>
      </c>
      <c r="W16" s="204">
        <v>3</v>
      </c>
      <c r="X16" s="210">
        <f>2/8.75</f>
        <v>0.22857142857142856</v>
      </c>
      <c r="AE16" s="193" t="s">
        <v>209</v>
      </c>
      <c r="AF16" s="194">
        <v>4.75</v>
      </c>
      <c r="AG16" s="194">
        <v>4</v>
      </c>
    </row>
    <row r="17" spans="1:33" ht="13.5" customHeight="1">
      <c r="F17" s="200"/>
      <c r="G17" s="200"/>
      <c r="H17" s="200"/>
      <c r="I17" s="193" t="s">
        <v>210</v>
      </c>
      <c r="J17" s="202">
        <f>SUM(N34:O49)</f>
        <v>27</v>
      </c>
      <c r="K17" s="202">
        <f>SUM(N89:O103)</f>
        <v>10</v>
      </c>
      <c r="L17" s="200"/>
      <c r="M17" s="200"/>
      <c r="N17" s="200"/>
      <c r="O17" s="200"/>
      <c r="P17" s="200"/>
      <c r="Q17" s="200"/>
      <c r="V17" s="193" t="s">
        <v>210</v>
      </c>
      <c r="W17" s="202">
        <f>(W16*8.75)</f>
        <v>26.25</v>
      </c>
      <c r="X17" s="202">
        <f>(X16*8.75)</f>
        <v>2</v>
      </c>
      <c r="AE17" s="193" t="s">
        <v>210</v>
      </c>
      <c r="AF17" s="194">
        <f>AF16*8.75</f>
        <v>41.5625</v>
      </c>
      <c r="AG17" s="194">
        <f>AG16*8.75</f>
        <v>35</v>
      </c>
    </row>
    <row r="18" spans="1:33" ht="13.5" customHeight="1">
      <c r="F18" s="200"/>
      <c r="G18" s="200"/>
      <c r="H18" s="200"/>
      <c r="I18" s="193" t="s">
        <v>211</v>
      </c>
      <c r="J18" s="202">
        <f>SUM(P34:P63)</f>
        <v>0</v>
      </c>
      <c r="K18" s="202">
        <f>SUM(P89:P118)</f>
        <v>0</v>
      </c>
      <c r="L18" s="200"/>
      <c r="M18" s="200"/>
      <c r="N18" s="200"/>
      <c r="O18" s="200"/>
      <c r="P18" s="200"/>
      <c r="Q18" s="200"/>
      <c r="V18" s="193" t="s">
        <v>211</v>
      </c>
      <c r="W18" s="205"/>
      <c r="X18" s="204"/>
      <c r="Z18" s="104"/>
      <c r="AE18" s="193" t="s">
        <v>211</v>
      </c>
      <c r="AF18" s="194"/>
      <c r="AG18" s="194"/>
    </row>
    <row r="19" spans="1:33" ht="13.5" customHeight="1">
      <c r="F19" s="200"/>
      <c r="G19" s="200"/>
      <c r="H19" s="200"/>
      <c r="I19" s="193" t="s">
        <v>212</v>
      </c>
      <c r="J19" s="201">
        <f>(J18+J17)/J15</f>
        <v>0.20300751879699247</v>
      </c>
      <c r="K19" s="201">
        <f>(K18+K17)/K15</f>
        <v>0.10526315789473684</v>
      </c>
      <c r="L19" s="200"/>
      <c r="M19" s="200"/>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1:33">
      <c r="K20" s="200"/>
      <c r="L20" s="200"/>
      <c r="M20" s="200"/>
      <c r="N20" s="200"/>
      <c r="O20" s="200"/>
      <c r="P20" s="200"/>
      <c r="Q20" s="200"/>
    </row>
    <row r="24" spans="1:33" ht="13.8" thickBot="1">
      <c r="AD24" s="107"/>
    </row>
    <row r="25" spans="1:33" ht="13.8" thickBot="1">
      <c r="D25" s="35">
        <v>46193</v>
      </c>
    </row>
    <row r="26" spans="1:33" ht="13.8" thickBot="1"/>
    <row r="27" spans="1:33" ht="27.6" thickBot="1">
      <c r="D27" s="113" t="s">
        <v>91</v>
      </c>
      <c r="F27" s="36" t="s">
        <v>6</v>
      </c>
      <c r="J27" s="36" t="s">
        <v>47</v>
      </c>
      <c r="M27" s="213" t="s">
        <v>235</v>
      </c>
      <c r="P27" s="193" t="s">
        <v>48</v>
      </c>
      <c r="Q27" s="37"/>
    </row>
    <row r="28" spans="1:33" ht="40.200000000000003" thickBot="1">
      <c r="D28" s="215">
        <f>H64/S64</f>
        <v>0.56713780918727918</v>
      </c>
      <c r="F28" s="216">
        <f>+SUM(G34:G63)/SUM(S34:S63)</f>
        <v>0.90989399293286222</v>
      </c>
      <c r="J28" s="37">
        <f>+SUM(F64)/SUM(E64)</f>
        <v>1.3017543859649123</v>
      </c>
      <c r="M28" s="212">
        <v>0</v>
      </c>
      <c r="P28" s="37">
        <f>J19</f>
        <v>0.20300751879699247</v>
      </c>
      <c r="AD28" s="93" t="s">
        <v>96</v>
      </c>
      <c r="AE28" s="93" t="s">
        <v>96</v>
      </c>
      <c r="AF28" s="93" t="s">
        <v>96</v>
      </c>
    </row>
    <row r="29" spans="1:33">
      <c r="AD29" s="94">
        <f>J28</f>
        <v>1.3017543859649123</v>
      </c>
      <c r="AE29" s="94">
        <v>1</v>
      </c>
      <c r="AF29" s="94">
        <v>0.6</v>
      </c>
    </row>
    <row r="31" spans="1:33" ht="13.8" thickBot="1">
      <c r="A31">
        <f>191/133</f>
        <v>1.4360902255639099</v>
      </c>
      <c r="AD31" s="95" t="s">
        <v>92</v>
      </c>
      <c r="AE31" s="95" t="s">
        <v>94</v>
      </c>
      <c r="AF31" s="95" t="s">
        <v>94</v>
      </c>
    </row>
    <row r="32" spans="1:33" ht="26.4">
      <c r="D32" s="38" t="s">
        <v>71</v>
      </c>
      <c r="E32" s="38" t="s">
        <v>49</v>
      </c>
      <c r="F32" s="38" t="s">
        <v>50</v>
      </c>
      <c r="G32" s="38" t="s">
        <v>51</v>
      </c>
      <c r="H32" s="38" t="s">
        <v>89</v>
      </c>
      <c r="I32" s="38" t="s">
        <v>47</v>
      </c>
      <c r="J32" s="38" t="s">
        <v>7</v>
      </c>
      <c r="K32" s="38" t="s">
        <v>6</v>
      </c>
      <c r="L32" s="38" t="s">
        <v>56</v>
      </c>
      <c r="M32" s="38" t="s">
        <v>52</v>
      </c>
      <c r="N32" s="38" t="s">
        <v>53</v>
      </c>
      <c r="O32" s="38" t="s">
        <v>220</v>
      </c>
      <c r="P32" s="38" t="s">
        <v>121</v>
      </c>
      <c r="Q32" s="38" t="s">
        <v>54</v>
      </c>
      <c r="R32" s="38" t="s">
        <v>216</v>
      </c>
      <c r="S32" s="38" t="s">
        <v>221</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Forecast'!B:B,'Daily Flash NL (3)'!$D$25,'Daily Forecast'!F:F,Y33,'Daily Forecast'!A:A,"Netherlands")=0,"",SUMIFS('Daily Forecast'!D:D,'Daily Forecast'!B:B,'Daily Flash NL (3)'!$D$25,'Daily Forecast'!F:F,Y33,'Daily Forecast'!A:A,"Netherlands"))</f>
        <v>4</v>
      </c>
      <c r="AA33" s="102">
        <f>IFERROR(AD33/$J33,AD33)</f>
        <v>5.2070175438596493</v>
      </c>
      <c r="AB33" s="102">
        <f t="shared" ref="AB33:AC39" si="0">IFERROR(AE33/$J33,AE33)</f>
        <v>4</v>
      </c>
      <c r="AC33" s="102">
        <f t="shared" si="0"/>
        <v>2.4</v>
      </c>
      <c r="AD33" s="97">
        <f t="shared" ref="AD33:AD49" si="1">IFERROR(IF(S33="",Z33*$AD$29,S33*J33),0)</f>
        <v>5.2070175438596493</v>
      </c>
      <c r="AE33" s="98">
        <f t="shared" ref="AE33:AE49" si="2">IFERROR(IF(S33="",Z33*$AE$29,S33*J33),0)</f>
        <v>4</v>
      </c>
      <c r="AF33" s="99">
        <f t="shared" ref="AF33:AF49" si="3">IFERROR(IF(S33="",Z33*$AF$29,S33*J33),0)</f>
        <v>2.4</v>
      </c>
    </row>
    <row r="34" spans="1:38">
      <c r="A34" s="112">
        <v>7</v>
      </c>
      <c r="D34" s="49">
        <v>0.29166666666666669</v>
      </c>
      <c r="E34" s="1">
        <f>IF(SUMIFS('Daily Forecast'!D:D,'Daily Forecast'!B:B,'Daily Flash NL (3)'!$D$25,'Daily Forecast'!F:F,A34,'Daily Forecast'!A:A,"Netherlands")=0,"",SUMIFS('Daily Forecast'!D:D,'Daily Forecast'!B:B,'Daily Flash NL (3)'!$D$25,'Daily Forecast'!F:F,A34,'Daily Forecast'!A:A,"Netherlands"))</f>
        <v>12</v>
      </c>
      <c r="F34" s="1">
        <v>17</v>
      </c>
      <c r="G34" s="1">
        <f>SUMIFS('Daily Storm Data 2'!J:J,'Daily Storm Data 2'!$A:$A,'Daily Flash NL (3)'!$D$25,'Daily Storm Data 2'!$G:$G,'Daily Flash NL (3)'!$A34,'Daily Storm Data 2'!$E:$E,"Netherlands")</f>
        <v>10</v>
      </c>
      <c r="H34" s="1">
        <f>SUMIFS('Daily Storm Data 2'!K:K,'Daily Storm Data 2'!$A:$A,'Daily Flash NL (3)'!$D$25,'Daily Storm Data 2'!$G:$G,'Daily Flash NL (3)'!$A34,'Daily Storm Data 2'!$E:$E,"Netherlands")</f>
        <v>6</v>
      </c>
      <c r="I34" s="51">
        <f>IFERROR(Table19[[#This Row],[Volume Actual]]/Table19[[#This Row],[Volume Forcasted]],"")</f>
        <v>1.4166666666666667</v>
      </c>
      <c r="J34" s="39">
        <f t="shared" ref="J34:J49" si="4">IFERROR(H34/S34,"")</f>
        <v>0.5</v>
      </c>
      <c r="K34" s="39">
        <f>+IFERROR(Table19[[#This Row],[Volume Handled]]/Table19[[#This Row],[Volume Actual]],"")</f>
        <v>0.58823529411764708</v>
      </c>
      <c r="L34" s="45">
        <f>SUMIFS('Daily Storm Data 2'!O:O,'Daily Storm Data 2'!$A:$A,'Daily Flash NL (3)'!$D$25,'Daily Storm Data 2'!$G:$G,'Daily Flash NL (3)'!$A34,'Daily Storm Data 2'!$E:$E,"Netherlands")</f>
        <v>266.3777</v>
      </c>
      <c r="M34" s="1">
        <v>4</v>
      </c>
      <c r="N34" s="1">
        <v>2</v>
      </c>
      <c r="O34" s="1">
        <v>0</v>
      </c>
      <c r="P34" s="51"/>
      <c r="Q34" s="218">
        <f>(O34+N34)/M34</f>
        <v>0.5</v>
      </c>
      <c r="R34" s="44"/>
      <c r="S34" s="1">
        <f>IF(SUMIFS('Daily Storm Data 2'!I:I,'Daily Storm Data 2'!$A:$A,$D$25,'Daily Storm Data 2'!$G:$G,$A34,'Daily Storm Data 2'!$E:$E,"Netherlands")=0,"",SUMIFS('Daily Storm Data 2'!I:I,'Daily Storm Data 2'!$A:$A,$D$25,'Daily Storm Data 2'!$G:$G,$A34,'Daily Storm Data 2'!$E:$E,"Netherlands"))</f>
        <v>12</v>
      </c>
      <c r="U34">
        <f>Table19[[#This Row],[Volume Actual]]-Table19[[#This Row],[Volume Forcasted]]</f>
        <v>5</v>
      </c>
      <c r="Y34" s="89">
        <f t="shared" ref="Y34:Y63" si="5">+Y33+1</f>
        <v>7</v>
      </c>
      <c r="Z34" s="90">
        <f>IF(SUMIFS('Daily Forecast'!D:D,'Daily Forecast'!B:B,'Daily Flash NL (3)'!$D$25,'Daily Forecast'!F:F,Y34,'Daily Forecast'!A:A,"Netherlands")=0,"",SUMIFS('Daily Forecast'!D:D,'Daily Forecast'!B:B,'Daily Flash NL (3)'!$D$25,'Daily Forecast'!F:F,Y34,'Daily Forecast'!A:A,"Netherlands"))</f>
        <v>12</v>
      </c>
      <c r="AA34" s="102">
        <f t="shared" ref="AA34:AA39" si="6">IFERROR(AD34/$J34,AD34)</f>
        <v>12</v>
      </c>
      <c r="AB34" s="102">
        <f t="shared" si="0"/>
        <v>12</v>
      </c>
      <c r="AC34" s="102">
        <f t="shared" si="0"/>
        <v>12</v>
      </c>
      <c r="AD34" s="97">
        <f t="shared" si="1"/>
        <v>6</v>
      </c>
      <c r="AE34" s="98">
        <f t="shared" si="2"/>
        <v>6</v>
      </c>
      <c r="AF34" s="99">
        <f t="shared" si="3"/>
        <v>6</v>
      </c>
    </row>
    <row r="35" spans="1:38" ht="17.100000000000001" customHeight="1">
      <c r="A35">
        <f t="shared" ref="A35:A63" si="7">+A34+1</f>
        <v>8</v>
      </c>
      <c r="D35" s="49">
        <v>0.33333333333333298</v>
      </c>
      <c r="E35" s="1">
        <f>IF(SUMIFS('Daily Forecast'!D:D,'Daily Forecast'!B:B,'Daily Flash NL (3)'!$D$25,'Daily Forecast'!F:F,A35,'Daily Forecast'!A:A,"Netherlands")=0,"",SUMIFS('Daily Forecast'!D:D,'Daily Forecast'!B:B,'Daily Flash NL (3)'!$D$25,'Daily Forecast'!F:F,A35,'Daily Forecast'!A:A,"Netherlands"))</f>
        <v>19</v>
      </c>
      <c r="F35" s="1">
        <v>40</v>
      </c>
      <c r="G35" s="1">
        <f>SUMIFS('Daily Storm Data 2'!J:J,'Daily Storm Data 2'!$A:$A,'Daily Flash NL (3)'!$D$25,'Daily Storm Data 2'!$G:$G,'Daily Flash NL (3)'!$A35,'Daily Storm Data 2'!$E:$E,"Netherlands")</f>
        <v>25</v>
      </c>
      <c r="H35" s="1">
        <f>SUMIFS('Daily Storm Data 2'!K:K,'Daily Storm Data 2'!$A:$A,'Daily Flash NL (3)'!$D$25,'Daily Storm Data 2'!$G:$G,'Daily Flash NL (3)'!$A35,'Daily Storm Data 2'!$E:$E,"Netherlands")</f>
        <v>15</v>
      </c>
      <c r="I35" s="51">
        <f>IFERROR(Table19[[#This Row],[Volume Actual]]/Table19[[#This Row],[Volume Forcasted]],"")</f>
        <v>2.1052631578947367</v>
      </c>
      <c r="J35" s="39">
        <f t="shared" si="4"/>
        <v>0.6</v>
      </c>
      <c r="K35" s="39">
        <f>+IFERROR(Table19[[#This Row],[Volume Handled]]/Table19[[#This Row],[Volume Actual]],"")</f>
        <v>0.625</v>
      </c>
      <c r="L35" s="45">
        <f>SUMIFS('Daily Storm Data 2'!O:O,'Daily Storm Data 2'!$A:$A,'Daily Flash NL (3)'!$D$25,'Daily Storm Data 2'!$G:$G,'Daily Flash NL (3)'!$A35,'Daily Storm Data 2'!$E:$E,"Netherlands")</f>
        <v>273.83007999999995</v>
      </c>
      <c r="M35" s="1">
        <v>9</v>
      </c>
      <c r="N35" s="1">
        <v>2</v>
      </c>
      <c r="O35" s="1">
        <v>0</v>
      </c>
      <c r="P35" s="51"/>
      <c r="Q35" s="218">
        <f t="shared" ref="Q35:Q49" si="8">(O35+N35)/M35</f>
        <v>0.22222222222222221</v>
      </c>
      <c r="R35" s="44"/>
      <c r="S35" s="1">
        <f>IF(SUMIFS('Daily Storm Data 2'!I:I,'Daily Storm Data 2'!$A:$A,$D$25,'Daily Storm Data 2'!$G:$G,$A35,'Daily Storm Data 2'!$E:$E,"Netherlands")=0,"",SUMIFS('Daily Storm Data 2'!I:I,'Daily Storm Data 2'!$A:$A,$D$25,'Daily Storm Data 2'!$G:$G,$A35,'Daily Storm Data 2'!$E:$E,"Netherlands"))</f>
        <v>25</v>
      </c>
      <c r="U35">
        <f>Table19[[#This Row],[Volume Actual]]-Table19[[#This Row],[Volume Forcasted]]</f>
        <v>21</v>
      </c>
      <c r="Y35" s="89">
        <f t="shared" si="5"/>
        <v>8</v>
      </c>
      <c r="Z35" s="90">
        <f>IF(SUMIFS('Daily Forecast'!D:D,'Daily Forecast'!B:B,'Daily Flash NL (3)'!$D$25,'Daily Forecast'!F:F,Y35,'Daily Forecast'!A:A,"Netherlands")=0,"",SUMIFS('Daily Forecast'!D:D,'Daily Forecast'!B:B,'Daily Flash NL (3)'!$D$25,'Daily Forecast'!F:F,Y35,'Daily Forecast'!A:A,"Netherlands"))</f>
        <v>19</v>
      </c>
      <c r="AA35" s="102">
        <f t="shared" si="6"/>
        <v>25</v>
      </c>
      <c r="AB35" s="102">
        <f t="shared" si="0"/>
        <v>25</v>
      </c>
      <c r="AC35" s="102">
        <f t="shared" si="0"/>
        <v>25</v>
      </c>
      <c r="AD35" s="97">
        <f t="shared" si="1"/>
        <v>15</v>
      </c>
      <c r="AE35" s="98">
        <f t="shared" si="2"/>
        <v>15</v>
      </c>
      <c r="AF35" s="99">
        <f t="shared" si="3"/>
        <v>15</v>
      </c>
      <c r="AI35" s="125" t="s">
        <v>82</v>
      </c>
      <c r="AJ35" s="125" t="s">
        <v>120</v>
      </c>
      <c r="AK35" s="125" t="s">
        <v>83</v>
      </c>
      <c r="AL35" s="125" t="s">
        <v>73</v>
      </c>
    </row>
    <row r="36" spans="1:38">
      <c r="A36">
        <f t="shared" si="7"/>
        <v>9</v>
      </c>
      <c r="D36" s="49">
        <v>0.375</v>
      </c>
      <c r="E36" s="1">
        <f>IF(SUMIFS('Daily Forecast'!D:D,'Daily Forecast'!B:B,'Daily Flash NL (3)'!$D$25,'Daily Forecast'!F:F,A36,'Daily Forecast'!A:A,"Netherlands")=0,"",SUMIFS('Daily Forecast'!D:D,'Daily Forecast'!B:B,'Daily Flash NL (3)'!$D$25,'Daily Forecast'!F:F,A36,'Daily Forecast'!A:A,"Netherlands"))</f>
        <v>46</v>
      </c>
      <c r="F36" s="1">
        <v>63</v>
      </c>
      <c r="G36" s="1">
        <f>SUMIFS('Daily Storm Data 2'!J:J,'Daily Storm Data 2'!$A:$A,'Daily Flash NL (3)'!$D$25,'Daily Storm Data 2'!$G:$G,'Daily Flash NL (3)'!$A36,'Daily Storm Data 2'!$E:$E,"Netherlands")</f>
        <v>43</v>
      </c>
      <c r="H36" s="1">
        <f>SUMIFS('Daily Storm Data 2'!K:K,'Daily Storm Data 2'!$A:$A,'Daily Flash NL (3)'!$D$25,'Daily Storm Data 2'!$G:$G,'Daily Flash NL (3)'!$A36,'Daily Storm Data 2'!$E:$E,"Netherlands")</f>
        <v>40</v>
      </c>
      <c r="I36" s="51">
        <f>IFERROR(Table19[[#This Row],[Volume Actual]]/Table19[[#This Row],[Volume Forcasted]],"")</f>
        <v>1.3695652173913044</v>
      </c>
      <c r="J36" s="39">
        <f t="shared" si="4"/>
        <v>0.93023255813953487</v>
      </c>
      <c r="K36" s="39">
        <f>+IFERROR(Table19[[#This Row],[Volume Handled]]/Table19[[#This Row],[Volume Actual]],"")</f>
        <v>0.68253968253968256</v>
      </c>
      <c r="L36" s="45">
        <f>SUMIFS('Daily Storm Data 2'!O:O,'Daily Storm Data 2'!$A:$A,'Daily Flash NL (3)'!$D$25,'Daily Storm Data 2'!$G:$G,'Daily Flash NL (3)'!$A36,'Daily Storm Data 2'!$E:$E,"Netherlands")</f>
        <v>242.49071317829456</v>
      </c>
      <c r="M36" s="1">
        <v>12</v>
      </c>
      <c r="N36" s="1">
        <v>2</v>
      </c>
      <c r="O36" s="1">
        <v>1</v>
      </c>
      <c r="P36" s="51"/>
      <c r="Q36" s="218">
        <f t="shared" si="8"/>
        <v>0.25</v>
      </c>
      <c r="R36" s="44"/>
      <c r="S36" s="1">
        <f>IF(SUMIFS('Daily Storm Data 2'!I:I,'Daily Storm Data 2'!$A:$A,$D$25,'Daily Storm Data 2'!$G:$G,$A36,'Daily Storm Data 2'!$E:$E,"Netherlands")=0,"",SUMIFS('Daily Storm Data 2'!I:I,'Daily Storm Data 2'!$A:$A,$D$25,'Daily Storm Data 2'!$G:$G,$A36,'Daily Storm Data 2'!$E:$E,"Netherlands"))</f>
        <v>43</v>
      </c>
      <c r="U36">
        <f>Table19[[#This Row],[Volume Actual]]-Table19[[#This Row],[Volume Forcasted]]</f>
        <v>17</v>
      </c>
      <c r="Y36" s="89">
        <f t="shared" si="5"/>
        <v>9</v>
      </c>
      <c r="Z36" s="90">
        <f>IF(SUMIFS('Daily Forecast'!D:D,'Daily Forecast'!B:B,'Daily Flash NL (3)'!$D$25,'Daily Forecast'!F:F,Y36,'Daily Forecast'!A:A,"Netherlands")=0,"",SUMIFS('Daily Forecast'!D:D,'Daily Forecast'!B:B,'Daily Flash NL (3)'!$D$25,'Daily Forecast'!F:F,Y36,'Daily Forecast'!A:A,"Netherlands"))</f>
        <v>46</v>
      </c>
      <c r="AA36" s="102">
        <f t="shared" si="6"/>
        <v>43</v>
      </c>
      <c r="AB36" s="102">
        <f t="shared" si="0"/>
        <v>43</v>
      </c>
      <c r="AC36" s="102">
        <f t="shared" si="0"/>
        <v>43</v>
      </c>
      <c r="AD36" s="97">
        <f t="shared" si="1"/>
        <v>40</v>
      </c>
      <c r="AE36" s="98">
        <f t="shared" si="2"/>
        <v>40</v>
      </c>
      <c r="AF36" s="99">
        <f t="shared" si="3"/>
        <v>40</v>
      </c>
      <c r="AI36" s="124">
        <v>3</v>
      </c>
      <c r="AJ36" s="124">
        <v>1</v>
      </c>
      <c r="AK36" s="124"/>
      <c r="AL36" s="124">
        <v>1</v>
      </c>
    </row>
    <row r="37" spans="1:38">
      <c r="A37">
        <f t="shared" si="7"/>
        <v>10</v>
      </c>
      <c r="D37" s="49">
        <v>0.41666666666666702</v>
      </c>
      <c r="E37" s="1">
        <f>IF(SUMIFS('Daily Forecast'!D:D,'Daily Forecast'!B:B,'Daily Flash NL (3)'!$D$25,'Daily Forecast'!F:F,A37,'Daily Forecast'!A:A,"Netherlands")=0,"",SUMIFS('Daily Forecast'!D:D,'Daily Forecast'!B:B,'Daily Flash NL (3)'!$D$25,'Daily Forecast'!F:F,A37,'Daily Forecast'!A:A,"Netherlands"))</f>
        <v>56</v>
      </c>
      <c r="F37" s="1">
        <v>68</v>
      </c>
      <c r="G37" s="1">
        <f>SUMIFS('Daily Storm Data 2'!J:J,'Daily Storm Data 2'!$A:$A,'Daily Flash NL (3)'!$D$25,'Daily Storm Data 2'!$G:$G,'Daily Flash NL (3)'!$A37,'Daily Storm Data 2'!$E:$E,"Netherlands")</f>
        <v>38</v>
      </c>
      <c r="H37" s="1">
        <f>SUMIFS('Daily Storm Data 2'!K:K,'Daily Storm Data 2'!$A:$A,'Daily Flash NL (3)'!$D$25,'Daily Storm Data 2'!$G:$G,'Daily Flash NL (3)'!$A37,'Daily Storm Data 2'!$E:$E,"Netherlands")</f>
        <v>36</v>
      </c>
      <c r="I37" s="51">
        <f>IFERROR(Table19[[#This Row],[Volume Actual]]/Table19[[#This Row],[Volume Forcasted]],"")</f>
        <v>1.2142857142857142</v>
      </c>
      <c r="J37" s="39">
        <f t="shared" si="4"/>
        <v>0.94736842105263153</v>
      </c>
      <c r="K37" s="39">
        <f>+IFERROR(Table19[[#This Row],[Volume Handled]]/Table19[[#This Row],[Volume Actual]],"")</f>
        <v>0.55882352941176472</v>
      </c>
      <c r="L37" s="45">
        <f>SUMIFS('Daily Storm Data 2'!O:O,'Daily Storm Data 2'!$A:$A,'Daily Flash NL (3)'!$D$25,'Daily Storm Data 2'!$G:$G,'Daily Flash NL (3)'!$A37,'Daily Storm Data 2'!$E:$E,"Netherlands")</f>
        <v>273.41731140350885</v>
      </c>
      <c r="M37" s="1">
        <v>12</v>
      </c>
      <c r="N37" s="1">
        <v>2</v>
      </c>
      <c r="O37" s="1">
        <v>1</v>
      </c>
      <c r="P37" s="51"/>
      <c r="Q37" s="218">
        <f t="shared" si="8"/>
        <v>0.25</v>
      </c>
      <c r="R37" s="44"/>
      <c r="S37" s="1">
        <f>IF(SUMIFS('Daily Storm Data 2'!I:I,'Daily Storm Data 2'!$A:$A,$D$25,'Daily Storm Data 2'!$G:$G,$A37,'Daily Storm Data 2'!$E:$E,"Netherlands")=0,"",SUMIFS('Daily Storm Data 2'!I:I,'Daily Storm Data 2'!$A:$A,$D$25,'Daily Storm Data 2'!$G:$G,$A37,'Daily Storm Data 2'!$E:$E,"Netherlands"))</f>
        <v>38</v>
      </c>
      <c r="U37">
        <f>Table19[[#This Row],[Volume Actual]]-Table19[[#This Row],[Volume Forcasted]]</f>
        <v>12</v>
      </c>
      <c r="Y37" s="89">
        <f t="shared" si="5"/>
        <v>10</v>
      </c>
      <c r="Z37" s="90">
        <f>IF(SUMIFS('Daily Forecast'!D:D,'Daily Forecast'!B:B,'Daily Flash NL (3)'!$D$25,'Daily Forecast'!F:F,Y37,'Daily Forecast'!A:A,"Netherlands")=0,"",SUMIFS('Daily Forecast'!D:D,'Daily Forecast'!B:B,'Daily Flash NL (3)'!$D$25,'Daily Forecast'!F:F,Y37,'Daily Forecast'!A:A,"Netherlands"))</f>
        <v>56</v>
      </c>
      <c r="AA37" s="102">
        <f t="shared" si="6"/>
        <v>38</v>
      </c>
      <c r="AB37" s="102">
        <f t="shared" si="0"/>
        <v>38</v>
      </c>
      <c r="AC37" s="102">
        <f t="shared" si="0"/>
        <v>38</v>
      </c>
      <c r="AD37" s="97">
        <f t="shared" si="1"/>
        <v>36</v>
      </c>
      <c r="AE37" s="98">
        <f t="shared" si="2"/>
        <v>36</v>
      </c>
      <c r="AF37" s="99">
        <f t="shared" si="3"/>
        <v>36</v>
      </c>
      <c r="AI37" s="124">
        <v>4</v>
      </c>
      <c r="AJ37" s="124">
        <v>1</v>
      </c>
      <c r="AK37" s="124"/>
      <c r="AL37" s="124">
        <v>1</v>
      </c>
    </row>
    <row r="38" spans="1:38">
      <c r="A38">
        <f t="shared" si="7"/>
        <v>11</v>
      </c>
      <c r="D38" s="49">
        <v>0.45833333333333298</v>
      </c>
      <c r="E38" s="1">
        <f>IF(SUMIFS('Daily Forecast'!D:D,'Daily Forecast'!B:B,'Daily Flash NL (3)'!$D$25,'Daily Forecast'!F:F,A38,'Daily Forecast'!A:A,"Netherlands")=0,"",SUMIFS('Daily Forecast'!D:D,'Daily Forecast'!B:B,'Daily Flash NL (3)'!$D$25,'Daily Forecast'!F:F,A38,'Daily Forecast'!A:A,"Netherlands"))</f>
        <v>56</v>
      </c>
      <c r="F38" s="1">
        <v>84</v>
      </c>
      <c r="G38" s="1">
        <f>SUMIFS('Daily Storm Data 2'!J:J,'Daily Storm Data 2'!$A:$A,'Daily Flash NL (3)'!$D$25,'Daily Storm Data 2'!$G:$G,'Daily Flash NL (3)'!$A38,'Daily Storm Data 2'!$E:$E,"Netherlands")</f>
        <v>63</v>
      </c>
      <c r="H38" s="1">
        <f>SUMIFS('Daily Storm Data 2'!K:K,'Daily Storm Data 2'!$A:$A,'Daily Flash NL (3)'!$D$25,'Daily Storm Data 2'!$G:$G,'Daily Flash NL (3)'!$A38,'Daily Storm Data 2'!$E:$E,"Netherlands")</f>
        <v>25</v>
      </c>
      <c r="I38" s="51">
        <f>IFERROR(Table19[[#This Row],[Volume Actual]]/Table19[[#This Row],[Volume Forcasted]],"")</f>
        <v>1.5</v>
      </c>
      <c r="J38" s="39">
        <f t="shared" si="4"/>
        <v>0.390625</v>
      </c>
      <c r="K38" s="39">
        <f>+IFERROR(Table19[[#This Row],[Volume Handled]]/Table19[[#This Row],[Volume Actual]],"")</f>
        <v>0.75</v>
      </c>
      <c r="L38" s="45">
        <f>SUMIFS('Daily Storm Data 2'!O:O,'Daily Storm Data 2'!$A:$A,'Daily Flash NL (3)'!$D$25,'Daily Storm Data 2'!$G:$G,'Daily Flash NL (3)'!$A38,'Daily Storm Data 2'!$E:$E,"Netherlands")</f>
        <v>207.7658637566137</v>
      </c>
      <c r="M38" s="1">
        <v>12</v>
      </c>
      <c r="N38" s="1">
        <v>2</v>
      </c>
      <c r="O38" s="1">
        <v>1</v>
      </c>
      <c r="P38" s="51"/>
      <c r="Q38" s="218">
        <f t="shared" si="8"/>
        <v>0.25</v>
      </c>
      <c r="R38" s="44"/>
      <c r="S38" s="1">
        <f>IF(SUMIFS('Daily Storm Data 2'!I:I,'Daily Storm Data 2'!$A:$A,$D$25,'Daily Storm Data 2'!$G:$G,$A38,'Daily Storm Data 2'!$E:$E,"Netherlands")=0,"",SUMIFS('Daily Storm Data 2'!I:I,'Daily Storm Data 2'!$A:$A,$D$25,'Daily Storm Data 2'!$G:$G,$A38,'Daily Storm Data 2'!$E:$E,"Netherlands"))</f>
        <v>64</v>
      </c>
      <c r="U38">
        <f>Table19[[#This Row],[Volume Actual]]-Table19[[#This Row],[Volume Forcasted]]</f>
        <v>28</v>
      </c>
      <c r="W38" s="191"/>
      <c r="Y38" s="89">
        <f t="shared" si="5"/>
        <v>11</v>
      </c>
      <c r="Z38" s="90">
        <f>IF(SUMIFS('Daily Forecast'!D:D,'Daily Forecast'!B:B,'Daily Flash NL (3)'!$D$25,'Daily Forecast'!F:F,Y38,'Daily Forecast'!A:A,"Netherlands")=0,"",SUMIFS('Daily Forecast'!D:D,'Daily Forecast'!B:B,'Daily Flash NL (3)'!$D$25,'Daily Forecast'!F:F,Y38,'Daily Forecast'!A:A,"Netherlands"))</f>
        <v>56</v>
      </c>
      <c r="AA38" s="102">
        <f t="shared" si="6"/>
        <v>64</v>
      </c>
      <c r="AB38" s="102">
        <f t="shared" si="0"/>
        <v>64</v>
      </c>
      <c r="AC38" s="102">
        <f t="shared" si="0"/>
        <v>64</v>
      </c>
      <c r="AD38" s="97">
        <f t="shared" si="1"/>
        <v>25</v>
      </c>
      <c r="AE38" s="98">
        <f t="shared" si="2"/>
        <v>25</v>
      </c>
      <c r="AF38" s="99">
        <f t="shared" si="3"/>
        <v>25</v>
      </c>
      <c r="AI38" s="124">
        <v>6</v>
      </c>
      <c r="AJ38" s="124">
        <v>8</v>
      </c>
      <c r="AK38" s="124"/>
      <c r="AL38" s="124">
        <v>8</v>
      </c>
    </row>
    <row r="39" spans="1:38">
      <c r="A39">
        <f t="shared" si="7"/>
        <v>12</v>
      </c>
      <c r="D39" s="49">
        <v>0.5</v>
      </c>
      <c r="E39" s="1">
        <f>IF(SUMIFS('Daily Forecast'!D:D,'Daily Forecast'!B:B,'Daily Flash NL (3)'!$D$25,'Daily Forecast'!F:F,A39,'Daily Forecast'!A:A,"Netherlands")=0,"",SUMIFS('Daily Forecast'!D:D,'Daily Forecast'!B:B,'Daily Flash NL (3)'!$D$25,'Daily Forecast'!F:F,A39,'Daily Forecast'!A:A,"Netherlands"))</f>
        <v>60</v>
      </c>
      <c r="F39" s="1">
        <v>63</v>
      </c>
      <c r="G39" s="1">
        <f>SUMIFS('Daily Storm Data 2'!J:J,'Daily Storm Data 2'!$A:$A,'Daily Flash NL (3)'!$D$25,'Daily Storm Data 2'!$G:$G,'Daily Flash NL (3)'!$A39,'Daily Storm Data 2'!$E:$E,"Netherlands")</f>
        <v>45</v>
      </c>
      <c r="H39" s="1">
        <f>SUMIFS('Daily Storm Data 2'!K:K,'Daily Storm Data 2'!$A:$A,'Daily Flash NL (3)'!$D$25,'Daily Storm Data 2'!$G:$G,'Daily Flash NL (3)'!$A39,'Daily Storm Data 2'!$E:$E,"Netherlands")</f>
        <v>35</v>
      </c>
      <c r="I39" s="51">
        <f>IFERROR(Table19[[#This Row],[Volume Actual]]/Table19[[#This Row],[Volume Forcasted]],"")</f>
        <v>1.05</v>
      </c>
      <c r="J39" s="39">
        <f t="shared" si="4"/>
        <v>0.76086956521739135</v>
      </c>
      <c r="K39" s="39">
        <f>+IFERROR(Table19[[#This Row],[Volume Handled]]/Table19[[#This Row],[Volume Actual]],"")</f>
        <v>0.7142857142857143</v>
      </c>
      <c r="L39" s="45">
        <f>SUMIFS('Daily Storm Data 2'!O:O,'Daily Storm Data 2'!$A:$A,'Daily Flash NL (3)'!$D$25,'Daily Storm Data 2'!$G:$G,'Daily Flash NL (3)'!$A39,'Daily Storm Data 2'!$E:$E,"Netherlands")</f>
        <v>289.80251296296291</v>
      </c>
      <c r="M39" s="1">
        <v>9</v>
      </c>
      <c r="N39" s="1">
        <v>0</v>
      </c>
      <c r="O39" s="1">
        <v>1</v>
      </c>
      <c r="P39" s="51"/>
      <c r="Q39" s="218">
        <f t="shared" si="8"/>
        <v>0.1111111111111111</v>
      </c>
      <c r="R39" s="44"/>
      <c r="S39" s="1">
        <f>IF(SUMIFS('Daily Storm Data 2'!I:I,'Daily Storm Data 2'!$A:$A,$D$25,'Daily Storm Data 2'!$G:$G,$A39,'Daily Storm Data 2'!$E:$E,"Netherlands")=0,"",SUMIFS('Daily Storm Data 2'!I:I,'Daily Storm Data 2'!$A:$A,$D$25,'Daily Storm Data 2'!$G:$G,$A39,'Daily Storm Data 2'!$E:$E,"Netherlands"))</f>
        <v>46</v>
      </c>
      <c r="U39">
        <f>Table19[[#This Row],[Volume Actual]]-Table19[[#This Row],[Volume Forcasted]]</f>
        <v>3</v>
      </c>
      <c r="W39" s="190"/>
      <c r="Y39" s="89">
        <f t="shared" si="5"/>
        <v>12</v>
      </c>
      <c r="Z39" s="90">
        <f>IF(SUMIFS('Daily Forecast'!D:D,'Daily Forecast'!B:B,'Daily Flash NL (3)'!$D$25,'Daily Forecast'!F:F,Y39,'Daily Forecast'!A:A,"Netherlands")=0,"",SUMIFS('Daily Forecast'!D:D,'Daily Forecast'!B:B,'Daily Flash NL (3)'!$D$25,'Daily Forecast'!F:F,Y39,'Daily Forecast'!A:A,"Netherlands"))</f>
        <v>60</v>
      </c>
      <c r="AA39" s="102">
        <f t="shared" si="6"/>
        <v>46</v>
      </c>
      <c r="AB39" s="102">
        <f t="shared" si="0"/>
        <v>46</v>
      </c>
      <c r="AC39" s="102">
        <f t="shared" si="0"/>
        <v>46</v>
      </c>
      <c r="AD39" s="97">
        <f t="shared" si="1"/>
        <v>35</v>
      </c>
      <c r="AE39" s="98">
        <f t="shared" si="2"/>
        <v>35</v>
      </c>
      <c r="AF39" s="99">
        <f t="shared" si="3"/>
        <v>35</v>
      </c>
      <c r="AI39" s="124">
        <v>7</v>
      </c>
      <c r="AJ39" s="124">
        <v>42</v>
      </c>
      <c r="AK39" s="124"/>
      <c r="AL39" s="124">
        <v>42</v>
      </c>
    </row>
    <row r="40" spans="1:38">
      <c r="A40">
        <f t="shared" si="7"/>
        <v>13</v>
      </c>
      <c r="D40" s="49">
        <v>0.54166666666666696</v>
      </c>
      <c r="E40" s="1">
        <f>IF(SUMIFS('Daily Forecast'!D:D,'Daily Forecast'!B:B,'Daily Flash NL (3)'!$D$25,'Daily Forecast'!F:F,A40,'Daily Forecast'!A:A,"Netherlands")=0,"",SUMIFS('Daily Forecast'!D:D,'Daily Forecast'!B:B,'Daily Flash NL (3)'!$D$25,'Daily Forecast'!F:F,A40,'Daily Forecast'!A:A,"Netherlands"))</f>
        <v>62</v>
      </c>
      <c r="F40" s="1">
        <v>74</v>
      </c>
      <c r="G40" s="1">
        <f>SUMIFS('Daily Storm Data 2'!J:J,'Daily Storm Data 2'!$A:$A,'Daily Flash NL (3)'!$D$25,'Daily Storm Data 2'!$G:$G,'Daily Flash NL (3)'!$A40,'Daily Storm Data 2'!$E:$E,"Netherlands")</f>
        <v>60</v>
      </c>
      <c r="H40" s="1">
        <f>SUMIFS('Daily Storm Data 2'!K:K,'Daily Storm Data 2'!$A:$A,'Daily Flash NL (3)'!$D$25,'Daily Storm Data 2'!$G:$G,'Daily Flash NL (3)'!$A40,'Daily Storm Data 2'!$E:$E,"Netherlands")</f>
        <v>28</v>
      </c>
      <c r="I40" s="51">
        <f>IFERROR(Table19[[#This Row],[Volume Actual]]/Table19[[#This Row],[Volume Forcasted]],"")</f>
        <v>1.1935483870967742</v>
      </c>
      <c r="J40" s="39">
        <f t="shared" si="4"/>
        <v>0.44444444444444442</v>
      </c>
      <c r="K40" s="39">
        <f>+IFERROR(Table19[[#This Row],[Volume Handled]]/Table19[[#This Row],[Volume Actual]],"")</f>
        <v>0.81081081081081086</v>
      </c>
      <c r="L40" s="45">
        <f>SUMIFS('Daily Storm Data 2'!O:O,'Daily Storm Data 2'!$A:$A,'Daily Flash NL (3)'!$D$25,'Daily Storm Data 2'!$G:$G,'Daily Flash NL (3)'!$A40,'Daily Storm Data 2'!$E:$E,"Netherlands")</f>
        <v>209.28883055555553</v>
      </c>
      <c r="M40" s="1">
        <v>8</v>
      </c>
      <c r="N40" s="1">
        <v>1</v>
      </c>
      <c r="O40" s="1">
        <v>1</v>
      </c>
      <c r="P40" s="51"/>
      <c r="Q40" s="218">
        <f t="shared" si="8"/>
        <v>0.25</v>
      </c>
      <c r="R40" s="44"/>
      <c r="S40" s="1">
        <f>IF(SUMIFS('Daily Storm Data 2'!I:I,'Daily Storm Data 2'!$A:$A,$D$25,'Daily Storm Data 2'!$G:$G,$A40,'Daily Storm Data 2'!$E:$E,"Netherlands")=0,"",SUMIFS('Daily Storm Data 2'!I:I,'Daily Storm Data 2'!$A:$A,$D$25,'Daily Storm Data 2'!$G:$G,$A40,'Daily Storm Data 2'!$E:$E,"Netherlands"))</f>
        <v>63</v>
      </c>
      <c r="W40" s="191">
        <v>1</v>
      </c>
      <c r="X40" s="191"/>
      <c r="Y40" s="89">
        <f t="shared" si="5"/>
        <v>13</v>
      </c>
      <c r="Z40" s="90">
        <f>IF(SUMIFS('Daily Forecast'!D:D,'Daily Forecast'!B:B,'Daily Flash NL (3)'!$D$25,'Daily Forecast'!F:F,Y40,'Daily Forecast'!A:A,"Netherlands")=0,"",SUMIFS('Daily Forecast'!D:D,'Daily Forecast'!B:B,'Daily Flash NL (3)'!$D$25,'Daily Forecast'!F:F,Y40,'Daily Forecast'!A:A,"Netherlands"))</f>
        <v>62</v>
      </c>
      <c r="AA40" s="102">
        <f>IFERROR(AD40/$J40,AD40)</f>
        <v>63</v>
      </c>
      <c r="AB40" s="102">
        <f>IFERROR(AE40/$J40,AE40)</f>
        <v>63</v>
      </c>
      <c r="AC40" s="102">
        <f>IFERROR(AF40/$J40,AF40)</f>
        <v>63</v>
      </c>
      <c r="AD40" s="97">
        <f t="shared" si="1"/>
        <v>28</v>
      </c>
      <c r="AE40" s="98">
        <f t="shared" si="2"/>
        <v>28</v>
      </c>
      <c r="AF40" s="99">
        <f t="shared" si="3"/>
        <v>28</v>
      </c>
      <c r="AI40" s="124">
        <v>8</v>
      </c>
      <c r="AJ40" s="124">
        <v>82</v>
      </c>
      <c r="AK40" s="124"/>
      <c r="AL40" s="124">
        <v>82</v>
      </c>
    </row>
    <row r="41" spans="1:38">
      <c r="A41">
        <f t="shared" si="7"/>
        <v>14</v>
      </c>
      <c r="D41" s="49">
        <v>0.58333333333333304</v>
      </c>
      <c r="E41" s="1">
        <f>IF(SUMIFS('Daily Forecast'!D:D,'Daily Forecast'!B:B,'Daily Flash NL (3)'!$D$25,'Daily Forecast'!F:F,A41,'Daily Forecast'!A:A,"Netherlands")=0,"",SUMIFS('Daily Forecast'!D:D,'Daily Forecast'!B:B,'Daily Flash NL (3)'!$D$25,'Daily Forecast'!F:F,A41,'Daily Forecast'!A:A,"Netherlands"))</f>
        <v>54</v>
      </c>
      <c r="F41" s="1">
        <v>47</v>
      </c>
      <c r="G41" s="1">
        <f>SUMIFS('Daily Storm Data 2'!J:J,'Daily Storm Data 2'!$A:$A,'Daily Flash NL (3)'!$D$25,'Daily Storm Data 2'!$G:$G,'Daily Flash NL (3)'!$A41,'Daily Storm Data 2'!$E:$E,"Netherlands")</f>
        <v>41</v>
      </c>
      <c r="H41" s="1">
        <f>SUMIFS('Daily Storm Data 2'!K:K,'Daily Storm Data 2'!$A:$A,'Daily Flash NL (3)'!$D$25,'Daily Storm Data 2'!$G:$G,'Daily Flash NL (3)'!$A41,'Daily Storm Data 2'!$E:$E,"Netherlands")</f>
        <v>35</v>
      </c>
      <c r="I41" s="51">
        <f>IFERROR(Table19[[#This Row],[Volume Actual]]/Table19[[#This Row],[Volume Forcasted]],"")</f>
        <v>0.87037037037037035</v>
      </c>
      <c r="J41" s="39">
        <f t="shared" si="4"/>
        <v>0.85365853658536583</v>
      </c>
      <c r="K41" s="39">
        <f>+IFERROR(Table19[[#This Row],[Volume Handled]]/Table19[[#This Row],[Volume Actual]],"")</f>
        <v>0.87234042553191493</v>
      </c>
      <c r="L41" s="45">
        <f>SUMIFS('Daily Storm Data 2'!O:O,'Daily Storm Data 2'!$A:$A,'Daily Flash NL (3)'!$D$25,'Daily Storm Data 2'!$G:$G,'Daily Flash NL (3)'!$A41,'Daily Storm Data 2'!$E:$E,"Netherlands")</f>
        <v>240.74142682926833</v>
      </c>
      <c r="M41" s="1">
        <v>12</v>
      </c>
      <c r="N41" s="1">
        <v>1</v>
      </c>
      <c r="O41" s="1">
        <v>0</v>
      </c>
      <c r="P41" s="51"/>
      <c r="Q41" s="218">
        <f t="shared" si="8"/>
        <v>8.3333333333333329E-2</v>
      </c>
      <c r="R41" s="44"/>
      <c r="S41" s="1">
        <f>IF(SUMIFS('Daily Storm Data 2'!I:I,'Daily Storm Data 2'!$A:$A,$D$25,'Daily Storm Data 2'!$G:$G,$A41,'Daily Storm Data 2'!$E:$E,"Netherlands")=0,"",SUMIFS('Daily Storm Data 2'!I:I,'Daily Storm Data 2'!$A:$A,$D$25,'Daily Storm Data 2'!$G:$G,$A41,'Daily Storm Data 2'!$E:$E,"Netherlands"))</f>
        <v>41</v>
      </c>
      <c r="W41" s="190">
        <v>2</v>
      </c>
      <c r="X41" s="190"/>
      <c r="Y41" s="89">
        <f t="shared" si="5"/>
        <v>14</v>
      </c>
      <c r="Z41" s="90">
        <f>IF(SUMIFS('Daily Forecast'!D:D,'Daily Forecast'!B:B,'Daily Flash NL (3)'!$D$25,'Daily Forecast'!F:F,Y41,'Daily Forecast'!A:A,"Netherlands")=0,"",SUMIFS('Daily Forecast'!D:D,'Daily Forecast'!B:B,'Daily Flash NL (3)'!$D$25,'Daily Forecast'!F:F,Y41,'Daily Forecast'!A:A,"Netherlands"))</f>
        <v>54</v>
      </c>
      <c r="AA41" s="102">
        <f t="shared" ref="AA41:AC49" si="9">IFERROR(AD41/$J41,AD41)</f>
        <v>41</v>
      </c>
      <c r="AB41" s="102">
        <f t="shared" si="9"/>
        <v>41</v>
      </c>
      <c r="AC41" s="102">
        <f t="shared" si="9"/>
        <v>41</v>
      </c>
      <c r="AD41" s="97">
        <f t="shared" si="1"/>
        <v>35</v>
      </c>
      <c r="AE41" s="98">
        <f t="shared" si="2"/>
        <v>35</v>
      </c>
      <c r="AF41" s="99">
        <f t="shared" si="3"/>
        <v>35</v>
      </c>
      <c r="AG41" s="106"/>
      <c r="AH41" s="106"/>
      <c r="AI41" s="124">
        <v>9</v>
      </c>
      <c r="AJ41" s="124">
        <v>92</v>
      </c>
      <c r="AK41" s="124"/>
      <c r="AL41" s="124">
        <v>92</v>
      </c>
    </row>
    <row r="42" spans="1:38">
      <c r="A42">
        <f t="shared" si="7"/>
        <v>15</v>
      </c>
      <c r="D42" s="49">
        <v>0.625</v>
      </c>
      <c r="E42" s="1">
        <f>IF(SUMIFS('Daily Forecast'!D:D,'Daily Forecast'!B:B,'Daily Flash NL (3)'!$D$25,'Daily Forecast'!F:F,A42,'Daily Forecast'!A:A,"Netherlands")=0,"",SUMIFS('Daily Forecast'!D:D,'Daily Forecast'!B:B,'Daily Flash NL (3)'!$D$25,'Daily Forecast'!F:F,A42,'Daily Forecast'!A:A,"Netherlands"))</f>
        <v>46</v>
      </c>
      <c r="F42" s="1">
        <v>56</v>
      </c>
      <c r="G42" s="1">
        <f>SUMIFS('Daily Storm Data 2'!J:J,'Daily Storm Data 2'!$A:$A,'Daily Flash NL (3)'!$D$25,'Daily Storm Data 2'!$G:$G,'Daily Flash NL (3)'!$A42,'Daily Storm Data 2'!$E:$E,"Netherlands")</f>
        <v>44</v>
      </c>
      <c r="H42" s="1">
        <f>SUMIFS('Daily Storm Data 2'!K:K,'Daily Storm Data 2'!$A:$A,'Daily Flash NL (3)'!$D$25,'Daily Storm Data 2'!$G:$G,'Daily Flash NL (3)'!$A42,'Daily Storm Data 2'!$E:$E,"Netherlands")</f>
        <v>35</v>
      </c>
      <c r="I42" s="51">
        <f>IFERROR(Table19[[#This Row],[Volume Actual]]/Table19[[#This Row],[Volume Forcasted]],"")</f>
        <v>1.2173913043478262</v>
      </c>
      <c r="J42" s="39">
        <f t="shared" si="4"/>
        <v>0.79545454545454541</v>
      </c>
      <c r="K42" s="39">
        <f>+IFERROR(Table19[[#This Row],[Volume Handled]]/Table19[[#This Row],[Volume Actual]],"")</f>
        <v>0.7857142857142857</v>
      </c>
      <c r="L42" s="45">
        <f>SUMIFS('Daily Storm Data 2'!O:O,'Daily Storm Data 2'!$A:$A,'Daily Flash NL (3)'!$D$25,'Daily Storm Data 2'!$G:$G,'Daily Flash NL (3)'!$A42,'Daily Storm Data 2'!$E:$E,"Netherlands")</f>
        <v>291.99330303030297</v>
      </c>
      <c r="M42" s="1">
        <v>13</v>
      </c>
      <c r="N42" s="1">
        <v>1</v>
      </c>
      <c r="O42" s="1">
        <v>1</v>
      </c>
      <c r="P42" s="51"/>
      <c r="Q42" s="218">
        <f t="shared" si="8"/>
        <v>0.15384615384615385</v>
      </c>
      <c r="R42" s="44"/>
      <c r="S42" s="1">
        <f>IF(SUMIFS('Daily Storm Data 2'!I:I,'Daily Storm Data 2'!$A:$A,$D$25,'Daily Storm Data 2'!$G:$G,$A42,'Daily Storm Data 2'!$E:$E,"Netherlands")=0,"",SUMIFS('Daily Storm Data 2'!I:I,'Daily Storm Data 2'!$A:$A,$D$25,'Daily Storm Data 2'!$G:$G,$A42,'Daily Storm Data 2'!$E:$E,"Netherlands"))</f>
        <v>44</v>
      </c>
      <c r="V42" s="191"/>
      <c r="W42" s="191">
        <v>2</v>
      </c>
      <c r="X42" s="191"/>
      <c r="Y42" s="89">
        <f t="shared" si="5"/>
        <v>15</v>
      </c>
      <c r="Z42" s="90">
        <f>IF(SUMIFS('Daily Forecast'!D:D,'Daily Forecast'!B:B,'Daily Flash NL (3)'!$D$25,'Daily Forecast'!F:F,Y42,'Daily Forecast'!A:A,"Netherlands")=0,"",SUMIFS('Daily Forecast'!D:D,'Daily Forecast'!B:B,'Daily Flash NL (3)'!$D$25,'Daily Forecast'!F:F,Y42,'Daily Forecast'!A:A,"Netherlands"))</f>
        <v>46</v>
      </c>
      <c r="AA42" s="102">
        <f t="shared" si="9"/>
        <v>44</v>
      </c>
      <c r="AB42" s="102">
        <f t="shared" si="9"/>
        <v>44</v>
      </c>
      <c r="AC42" s="102">
        <f t="shared" si="9"/>
        <v>44</v>
      </c>
      <c r="AD42" s="97">
        <f t="shared" si="1"/>
        <v>35</v>
      </c>
      <c r="AE42" s="98">
        <f t="shared" si="2"/>
        <v>35</v>
      </c>
      <c r="AF42" s="99">
        <f t="shared" si="3"/>
        <v>35</v>
      </c>
      <c r="AG42" s="106"/>
      <c r="AH42" s="106"/>
      <c r="AI42" s="124">
        <v>10</v>
      </c>
      <c r="AJ42" s="124">
        <v>98</v>
      </c>
      <c r="AK42" s="124"/>
      <c r="AL42" s="124">
        <v>98</v>
      </c>
    </row>
    <row r="43" spans="1:38">
      <c r="A43">
        <f t="shared" si="7"/>
        <v>16</v>
      </c>
      <c r="D43" s="49">
        <v>0.66666666666666696</v>
      </c>
      <c r="E43" s="1">
        <f>IF(SUMIFS('Daily Forecast'!D:D,'Daily Forecast'!B:B,'Daily Flash NL (3)'!$D$25,'Daily Forecast'!F:F,A43,'Daily Forecast'!A:A,"Netherlands")=0,"",SUMIFS('Daily Forecast'!D:D,'Daily Forecast'!B:B,'Daily Flash NL (3)'!$D$25,'Daily Forecast'!F:F,A43,'Daily Forecast'!A:A,"Netherlands"))</f>
        <v>37</v>
      </c>
      <c r="F43" s="1">
        <v>54</v>
      </c>
      <c r="G43" s="1">
        <f>SUMIFS('Daily Storm Data 2'!J:J,'Daily Storm Data 2'!$A:$A,'Daily Flash NL (3)'!$D$25,'Daily Storm Data 2'!$G:$G,'Daily Flash NL (3)'!$A43,'Daily Storm Data 2'!$E:$E,"Netherlands")</f>
        <v>45</v>
      </c>
      <c r="H43" s="1">
        <f>SUMIFS('Daily Storm Data 2'!K:K,'Daily Storm Data 2'!$A:$A,'Daily Flash NL (3)'!$D$25,'Daily Storm Data 2'!$G:$G,'Daily Flash NL (3)'!$A43,'Daily Storm Data 2'!$E:$E,"Netherlands")</f>
        <v>33</v>
      </c>
      <c r="I43" s="51">
        <f>IFERROR(Table19[[#This Row],[Volume Actual]]/Table19[[#This Row],[Volume Forcasted]],"")</f>
        <v>1.4594594594594594</v>
      </c>
      <c r="J43" s="39">
        <f t="shared" si="4"/>
        <v>0.73333333333333328</v>
      </c>
      <c r="K43" s="39">
        <f>+IFERROR(Table19[[#This Row],[Volume Handled]]/Table19[[#This Row],[Volume Actual]],"")</f>
        <v>0.83333333333333337</v>
      </c>
      <c r="L43" s="45">
        <f>SUMIFS('Daily Storm Data 2'!O:O,'Daily Storm Data 2'!$A:$A,'Daily Flash NL (3)'!$D$25,'Daily Storm Data 2'!$G:$G,'Daily Flash NL (3)'!$A43,'Daily Storm Data 2'!$E:$E,"Netherlands")</f>
        <v>204.16277555555564</v>
      </c>
      <c r="M43" s="1">
        <v>13</v>
      </c>
      <c r="N43" s="1">
        <v>1</v>
      </c>
      <c r="O43" s="1">
        <v>1</v>
      </c>
      <c r="P43" s="51"/>
      <c r="Q43" s="218">
        <f t="shared" si="8"/>
        <v>0.15384615384615385</v>
      </c>
      <c r="R43" s="44"/>
      <c r="S43" s="1">
        <f>IF(SUMIFS('Daily Storm Data 2'!I:I,'Daily Storm Data 2'!$A:$A,$D$25,'Daily Storm Data 2'!$G:$G,$A43,'Daily Storm Data 2'!$E:$E,"Netherlands")=0,"",SUMIFS('Daily Storm Data 2'!I:I,'Daily Storm Data 2'!$A:$A,$D$25,'Daily Storm Data 2'!$G:$G,$A43,'Daily Storm Data 2'!$E:$E,"Netherlands"))</f>
        <v>45</v>
      </c>
      <c r="V43" s="190"/>
      <c r="W43" s="190">
        <v>2</v>
      </c>
      <c r="X43" s="211"/>
      <c r="Y43" s="89">
        <f t="shared" si="5"/>
        <v>16</v>
      </c>
      <c r="Z43" s="90">
        <f>IF(SUMIFS('Daily Forecast'!D:D,'Daily Forecast'!B:B,'Daily Flash NL (3)'!$D$25,'Daily Forecast'!F:F,Y43,'Daily Forecast'!A:A,"Netherlands")=0,"",SUMIFS('Daily Forecast'!D:D,'Daily Forecast'!B:B,'Daily Flash NL (3)'!$D$25,'Daily Forecast'!F:F,Y43,'Daily Forecast'!A:A,"Netherlands"))</f>
        <v>37</v>
      </c>
      <c r="AA43" s="102">
        <f t="shared" si="9"/>
        <v>45</v>
      </c>
      <c r="AB43" s="102">
        <f t="shared" si="9"/>
        <v>45</v>
      </c>
      <c r="AC43" s="102">
        <f t="shared" si="9"/>
        <v>45</v>
      </c>
      <c r="AD43" s="97">
        <f t="shared" si="1"/>
        <v>33</v>
      </c>
      <c r="AE43" s="98">
        <f t="shared" si="2"/>
        <v>33</v>
      </c>
      <c r="AF43" s="99">
        <f t="shared" si="3"/>
        <v>33</v>
      </c>
      <c r="AG43" s="106"/>
      <c r="AH43" s="106"/>
      <c r="AI43" s="106"/>
    </row>
    <row r="44" spans="1:38">
      <c r="A44">
        <f t="shared" si="7"/>
        <v>17</v>
      </c>
      <c r="D44" s="49">
        <v>0.70833333333333304</v>
      </c>
      <c r="E44" s="1">
        <f>IF(SUMIFS('Daily Forecast'!D:D,'Daily Forecast'!B:B,'Daily Flash NL (3)'!$D$25,'Daily Forecast'!F:F,A44,'Daily Forecast'!A:A,"Netherlands")=0,"",SUMIFS('Daily Forecast'!D:D,'Daily Forecast'!B:B,'Daily Flash NL (3)'!$D$25,'Daily Forecast'!F:F,A44,'Daily Forecast'!A:A,"Netherlands"))</f>
        <v>29</v>
      </c>
      <c r="F44" s="1">
        <v>55</v>
      </c>
      <c r="G44" s="1">
        <f>SUMIFS('Daily Storm Data 2'!J:J,'Daily Storm Data 2'!$A:$A,'Daily Flash NL (3)'!$D$25,'Daily Storm Data 2'!$G:$G,'Daily Flash NL (3)'!$A44,'Daily Storm Data 2'!$E:$E,"Netherlands")</f>
        <v>43</v>
      </c>
      <c r="H44" s="1">
        <f>SUMIFS('Daily Storm Data 2'!K:K,'Daily Storm Data 2'!$A:$A,'Daily Flash NL (3)'!$D$25,'Daily Storm Data 2'!$G:$G,'Daily Flash NL (3)'!$A44,'Daily Storm Data 2'!$E:$E,"Netherlands")</f>
        <v>17</v>
      </c>
      <c r="I44" s="51">
        <f>IFERROR(Table19[[#This Row],[Volume Actual]]/Table19[[#This Row],[Volume Forcasted]],"")</f>
        <v>1.896551724137931</v>
      </c>
      <c r="J44" s="39">
        <f t="shared" si="4"/>
        <v>0.34</v>
      </c>
      <c r="K44" s="39">
        <f>+IFERROR(Table19[[#This Row],[Volume Handled]]/Table19[[#This Row],[Volume Actual]],"")</f>
        <v>0.78181818181818186</v>
      </c>
      <c r="L44" s="45">
        <f>SUMIFS('Daily Storm Data 2'!O:O,'Daily Storm Data 2'!$A:$A,'Daily Flash NL (3)'!$D$25,'Daily Storm Data 2'!$G:$G,'Daily Flash NL (3)'!$A44,'Daily Storm Data 2'!$E:$E,"Netherlands")</f>
        <v>260.6673062015505</v>
      </c>
      <c r="M44" s="1">
        <v>10</v>
      </c>
      <c r="N44" s="1">
        <v>0</v>
      </c>
      <c r="O44" s="1">
        <v>1</v>
      </c>
      <c r="P44" s="51"/>
      <c r="Q44" s="218">
        <f t="shared" si="8"/>
        <v>0.1</v>
      </c>
      <c r="R44" s="44"/>
      <c r="S44" s="1">
        <f>IF(SUMIFS('Daily Storm Data 2'!I:I,'Daily Storm Data 2'!$A:$A,$D$25,'Daily Storm Data 2'!$G:$G,$A44,'Daily Storm Data 2'!$E:$E,"Netherlands")=0,"",SUMIFS('Daily Storm Data 2'!I:I,'Daily Storm Data 2'!$A:$A,$D$25,'Daily Storm Data 2'!$G:$G,$A44,'Daily Storm Data 2'!$E:$E,"Netherlands"))</f>
        <v>50</v>
      </c>
      <c r="V44" s="191"/>
      <c r="W44" s="191">
        <v>1</v>
      </c>
      <c r="X44" s="90"/>
      <c r="Y44" s="89">
        <f t="shared" si="5"/>
        <v>17</v>
      </c>
      <c r="Z44" s="90">
        <f>IF(SUMIFS('Daily Forecast'!D:D,'Daily Forecast'!B:B,'Daily Flash NL (3)'!$D$25,'Daily Forecast'!F:F,Y44,'Daily Forecast'!A:A,"Netherlands")=0,"",SUMIFS('Daily Forecast'!D:D,'Daily Forecast'!B:B,'Daily Flash NL (3)'!$D$25,'Daily Forecast'!F:F,Y44,'Daily Forecast'!A:A,"Netherlands"))</f>
        <v>29</v>
      </c>
      <c r="AA44" s="102">
        <f t="shared" si="9"/>
        <v>49.999999999999993</v>
      </c>
      <c r="AB44" s="102">
        <f t="shared" si="9"/>
        <v>49.999999999999993</v>
      </c>
      <c r="AC44" s="102">
        <f t="shared" si="9"/>
        <v>49.999999999999993</v>
      </c>
      <c r="AD44" s="97">
        <f t="shared" si="1"/>
        <v>17</v>
      </c>
      <c r="AE44" s="98">
        <f t="shared" si="2"/>
        <v>17</v>
      </c>
      <c r="AF44" s="99">
        <f t="shared" si="3"/>
        <v>17</v>
      </c>
      <c r="AG44" s="106"/>
      <c r="AH44" s="106"/>
      <c r="AI44" s="106"/>
    </row>
    <row r="45" spans="1:38">
      <c r="A45">
        <f t="shared" si="7"/>
        <v>18</v>
      </c>
      <c r="D45" s="49">
        <v>0.75</v>
      </c>
      <c r="E45" s="1">
        <f>IF(SUMIFS('Daily Forecast'!D:D,'Daily Forecast'!B:B,'Daily Flash NL (3)'!$D$25,'Daily Forecast'!F:F,A45,'Daily Forecast'!A:A,"Netherlands")=0,"",SUMIFS('Daily Forecast'!D:D,'Daily Forecast'!B:B,'Daily Flash NL (3)'!$D$25,'Daily Forecast'!F:F,A45,'Daily Forecast'!A:A,"Netherlands"))</f>
        <v>26</v>
      </c>
      <c r="F45" s="1">
        <v>37</v>
      </c>
      <c r="G45" s="1">
        <f>SUMIFS('Daily Storm Data 2'!J:J,'Daily Storm Data 2'!$A:$A,'Daily Flash NL (3)'!$D$25,'Daily Storm Data 2'!$G:$G,'Daily Flash NL (3)'!$A45,'Daily Storm Data 2'!$E:$E,"Netherlands")</f>
        <v>17</v>
      </c>
      <c r="H45" s="1">
        <f>SUMIFS('Daily Storm Data 2'!K:K,'Daily Storm Data 2'!$A:$A,'Daily Flash NL (3)'!$D$25,'Daily Storm Data 2'!$G:$G,'Daily Flash NL (3)'!$A45,'Daily Storm Data 2'!$E:$E,"Netherlands")</f>
        <v>3</v>
      </c>
      <c r="I45" s="51">
        <f>IFERROR(Table19[[#This Row],[Volume Actual]]/Table19[[#This Row],[Volume Forcasted]],"")</f>
        <v>1.4230769230769231</v>
      </c>
      <c r="J45" s="39">
        <f t="shared" si="4"/>
        <v>9.6774193548387094E-2</v>
      </c>
      <c r="K45" s="39">
        <f>+IFERROR(Table19[[#This Row],[Volume Handled]]/Table19[[#This Row],[Volume Actual]],"")</f>
        <v>0.45945945945945948</v>
      </c>
      <c r="L45" s="45">
        <f>SUMIFS('Daily Storm Data 2'!O:O,'Daily Storm Data 2'!$A:$A,'Daily Flash NL (3)'!$D$25,'Daily Storm Data 2'!$G:$G,'Daily Flash NL (3)'!$A45,'Daily Storm Data 2'!$E:$E,"Netherlands")</f>
        <v>303.66297058823528</v>
      </c>
      <c r="M45" s="1">
        <v>5</v>
      </c>
      <c r="N45" s="1">
        <v>0</v>
      </c>
      <c r="O45" s="1">
        <v>1</v>
      </c>
      <c r="P45" s="51"/>
      <c r="Q45" s="218">
        <f t="shared" si="8"/>
        <v>0.2</v>
      </c>
      <c r="R45" s="44"/>
      <c r="S45" s="1">
        <f>IF(SUMIFS('Daily Storm Data 2'!I:I,'Daily Storm Data 2'!$A:$A,$D$25,'Daily Storm Data 2'!$G:$G,$A45,'Daily Storm Data 2'!$E:$E,"Netherlands")=0,"",SUMIFS('Daily Storm Data 2'!I:I,'Daily Storm Data 2'!$A:$A,$D$25,'Daily Storm Data 2'!$G:$G,$A45,'Daily Storm Data 2'!$E:$E,"Netherlands"))</f>
        <v>31</v>
      </c>
      <c r="W45" s="190">
        <v>0</v>
      </c>
      <c r="X45" s="211"/>
      <c r="Y45" s="89">
        <f t="shared" si="5"/>
        <v>18</v>
      </c>
      <c r="Z45" s="90">
        <f>IF(SUMIFS('Daily Forecast'!D:D,'Daily Forecast'!B:B,'Daily Flash NL (3)'!$D$25,'Daily Forecast'!F:F,Y45,'Daily Forecast'!A:A,"Netherlands")=0,"",SUMIFS('Daily Forecast'!D:D,'Daily Forecast'!B:B,'Daily Flash NL (3)'!$D$25,'Daily Forecast'!F:F,Y45,'Daily Forecast'!A:A,"Netherlands"))</f>
        <v>26</v>
      </c>
      <c r="AA45" s="102">
        <f t="shared" si="9"/>
        <v>31</v>
      </c>
      <c r="AB45" s="102">
        <f t="shared" si="9"/>
        <v>31</v>
      </c>
      <c r="AC45" s="102">
        <f t="shared" si="9"/>
        <v>31</v>
      </c>
      <c r="AD45" s="97">
        <f t="shared" si="1"/>
        <v>3</v>
      </c>
      <c r="AE45" s="98">
        <f t="shared" si="2"/>
        <v>3</v>
      </c>
      <c r="AF45" s="99">
        <f t="shared" si="3"/>
        <v>3</v>
      </c>
      <c r="AG45" s="106"/>
      <c r="AH45" s="106"/>
      <c r="AI45" s="106"/>
    </row>
    <row r="46" spans="1:38">
      <c r="A46">
        <f t="shared" si="7"/>
        <v>19</v>
      </c>
      <c r="D46" s="49">
        <v>0.79166666666666696</v>
      </c>
      <c r="E46" s="1">
        <f>IF(SUMIFS('Daily Forecast'!D:D,'Daily Forecast'!B:B,'Daily Flash NL (3)'!$D$25,'Daily Forecast'!F:F,A46,'Daily Forecast'!A:A,"Netherlands")=0,"",SUMIFS('Daily Forecast'!D:D,'Daily Forecast'!B:B,'Daily Flash NL (3)'!$D$25,'Daily Forecast'!F:F,A46,'Daily Forecast'!A:A,"Netherlands"))</f>
        <v>23</v>
      </c>
      <c r="F46" s="1">
        <v>23</v>
      </c>
      <c r="G46" s="1">
        <f>SUMIFS('Daily Storm Data 2'!J:J,'Daily Storm Data 2'!$A:$A,'Daily Flash NL (3)'!$D$25,'Daily Storm Data 2'!$G:$G,'Daily Flash NL (3)'!$A46,'Daily Storm Data 2'!$E:$E,"Netherlands")</f>
        <v>11</v>
      </c>
      <c r="H46" s="1">
        <f>SUMIFS('Daily Storm Data 2'!K:K,'Daily Storm Data 2'!$A:$A,'Daily Flash NL (3)'!$D$25,'Daily Storm Data 2'!$G:$G,'Daily Flash NL (3)'!$A46,'Daily Storm Data 2'!$E:$E,"Netherlands")</f>
        <v>1</v>
      </c>
      <c r="I46" s="51">
        <f>IFERROR(Table19[[#This Row],[Volume Actual]]/Table19[[#This Row],[Volume Forcasted]],"")</f>
        <v>1</v>
      </c>
      <c r="J46" s="39">
        <f t="shared" si="4"/>
        <v>5.2631578947368418E-2</v>
      </c>
      <c r="K46" s="39">
        <f>+IFERROR(Table19[[#This Row],[Volume Handled]]/Table19[[#This Row],[Volume Actual]],"")</f>
        <v>0.47826086956521741</v>
      </c>
      <c r="L46" s="45">
        <f>SUMIFS('Daily Storm Data 2'!O:O,'Daily Storm Data 2'!$A:$A,'Daily Flash NL (3)'!$D$25,'Daily Storm Data 2'!$G:$G,'Daily Flash NL (3)'!$A46,'Daily Storm Data 2'!$E:$E,"Netherlands")</f>
        <v>366.66</v>
      </c>
      <c r="M46" s="1">
        <v>2</v>
      </c>
      <c r="N46" s="1">
        <v>1</v>
      </c>
      <c r="O46" s="1">
        <v>0</v>
      </c>
      <c r="P46" s="51"/>
      <c r="Q46" s="218">
        <f t="shared" si="8"/>
        <v>0.5</v>
      </c>
      <c r="R46" s="44"/>
      <c r="S46" s="1">
        <f>IF(SUMIFS('Daily Storm Data 2'!I:I,'Daily Storm Data 2'!$A:$A,$D$25,'Daily Storm Data 2'!$G:$G,$A46,'Daily Storm Data 2'!$E:$E,"Netherlands")=0,"",SUMIFS('Daily Storm Data 2'!I:I,'Daily Storm Data 2'!$A:$A,$D$25,'Daily Storm Data 2'!$G:$G,$A46,'Daily Storm Data 2'!$E:$E,"Netherlands"))</f>
        <v>19</v>
      </c>
      <c r="W46" s="191">
        <v>0</v>
      </c>
      <c r="X46" s="90"/>
      <c r="Y46" s="89">
        <f t="shared" si="5"/>
        <v>19</v>
      </c>
      <c r="Z46" s="90">
        <f>IF(SUMIFS('Daily Forecast'!D:D,'Daily Forecast'!B:B,'Daily Flash NL (3)'!$D$25,'Daily Forecast'!F:F,Y46,'Daily Forecast'!A:A,"Netherlands")=0,"",SUMIFS('Daily Forecast'!D:D,'Daily Forecast'!B:B,'Daily Flash NL (3)'!$D$25,'Daily Forecast'!F:F,Y46,'Daily Forecast'!A:A,"Netherlands"))</f>
        <v>23</v>
      </c>
      <c r="AA46" s="102">
        <f>IFERROR(AD46/$J46,AD46)</f>
        <v>19</v>
      </c>
      <c r="AB46" s="102">
        <f t="shared" si="9"/>
        <v>19</v>
      </c>
      <c r="AC46" s="102">
        <f t="shared" si="9"/>
        <v>19</v>
      </c>
      <c r="AD46" s="97">
        <f t="shared" si="1"/>
        <v>1</v>
      </c>
      <c r="AE46" s="98">
        <f t="shared" si="2"/>
        <v>1</v>
      </c>
      <c r="AF46" s="99">
        <f t="shared" si="3"/>
        <v>1</v>
      </c>
      <c r="AG46" s="106"/>
      <c r="AH46" s="106"/>
      <c r="AI46" s="106"/>
    </row>
    <row r="47" spans="1:38">
      <c r="A47">
        <f t="shared" si="7"/>
        <v>20</v>
      </c>
      <c r="D47" s="49">
        <v>0.83333333333333304</v>
      </c>
      <c r="E47" s="1">
        <f>IF(SUMIFS('Daily Forecast'!D:D,'Daily Forecast'!B:B,'Daily Flash NL (3)'!$D$25,'Daily Forecast'!F:F,A47,'Daily Forecast'!A:A,"Netherlands")=0,"",SUMIFS('Daily Forecast'!D:D,'Daily Forecast'!B:B,'Daily Flash NL (3)'!$D$25,'Daily Forecast'!F:F,A47,'Daily Forecast'!A:A,"Netherlands"))</f>
        <v>24</v>
      </c>
      <c r="F47" s="1">
        <v>17</v>
      </c>
      <c r="G47" s="1">
        <f>SUMIFS('Daily Storm Data 2'!J:J,'Daily Storm Data 2'!$A:$A,'Daily Flash NL (3)'!$D$25,'Daily Storm Data 2'!$G:$G,'Daily Flash NL (3)'!$A47,'Daily Storm Data 2'!$E:$E,"Netherlands")</f>
        <v>8</v>
      </c>
      <c r="H47" s="1">
        <f>SUMIFS('Daily Storm Data 2'!K:K,'Daily Storm Data 2'!$A:$A,'Daily Flash NL (3)'!$D$25,'Daily Storm Data 2'!$G:$G,'Daily Flash NL (3)'!$A47,'Daily Storm Data 2'!$E:$E,"Netherlands")</f>
        <v>4</v>
      </c>
      <c r="I47" s="51">
        <f>IFERROR(Table19[[#This Row],[Volume Actual]]/Table19[[#This Row],[Volume Forcasted]],"")</f>
        <v>0.70833333333333337</v>
      </c>
      <c r="J47" s="39">
        <f t="shared" si="4"/>
        <v>0.4</v>
      </c>
      <c r="K47" s="39">
        <f>+IFERROR(Table19[[#This Row],[Volume Handled]]/Table19[[#This Row],[Volume Actual]],"")</f>
        <v>0.47058823529411764</v>
      </c>
      <c r="L47" s="45">
        <f>SUMIFS('Daily Storm Data 2'!O:O,'Daily Storm Data 2'!$A:$A,'Daily Flash NL (3)'!$D$25,'Daily Storm Data 2'!$G:$G,'Daily Flash NL (3)'!$A47,'Daily Storm Data 2'!$E:$E,"Netherlands")</f>
        <v>272.24718749999994</v>
      </c>
      <c r="M47" s="1">
        <v>4</v>
      </c>
      <c r="N47" s="1">
        <v>1</v>
      </c>
      <c r="O47" s="1">
        <v>0</v>
      </c>
      <c r="P47" s="51"/>
      <c r="Q47" s="218">
        <f t="shared" si="8"/>
        <v>0.25</v>
      </c>
      <c r="R47" s="44"/>
      <c r="S47" s="1">
        <f>IF(SUMIFS('Daily Storm Data 2'!I:I,'Daily Storm Data 2'!$A:$A,$D$25,'Daily Storm Data 2'!$G:$G,$A47,'Daily Storm Data 2'!$E:$E,"Netherlands")=0,"",SUMIFS('Daily Storm Data 2'!I:I,'Daily Storm Data 2'!$A:$A,$D$25,'Daily Storm Data 2'!$G:$G,$A47,'Daily Storm Data 2'!$E:$E,"Netherlands"))</f>
        <v>10</v>
      </c>
      <c r="W47" s="190">
        <v>0</v>
      </c>
      <c r="X47" s="211"/>
      <c r="Y47" s="89">
        <f t="shared" si="5"/>
        <v>20</v>
      </c>
      <c r="Z47" s="90">
        <f>IF(SUMIFS('Daily Forecast'!D:D,'Daily Forecast'!B:B,'Daily Flash NL (3)'!$D$25,'Daily Forecast'!F:F,Y47,'Daily Forecast'!A:A,"Netherlands")=0,"",SUMIFS('Daily Forecast'!D:D,'Daily Forecast'!B:B,'Daily Flash NL (3)'!$D$25,'Daily Forecast'!F:F,Y47,'Daily Forecast'!A:A,"Netherlands"))</f>
        <v>24</v>
      </c>
      <c r="AA47" s="102">
        <f>IFERROR(AD47/$J47,AD47)</f>
        <v>10</v>
      </c>
      <c r="AB47" s="102">
        <f t="shared" si="9"/>
        <v>10</v>
      </c>
      <c r="AC47" s="102">
        <f t="shared" si="9"/>
        <v>10</v>
      </c>
      <c r="AD47" s="97">
        <f t="shared" si="1"/>
        <v>4</v>
      </c>
      <c r="AE47" s="98">
        <f t="shared" si="2"/>
        <v>4</v>
      </c>
      <c r="AF47" s="99">
        <f t="shared" si="3"/>
        <v>4</v>
      </c>
      <c r="AG47" s="106"/>
      <c r="AH47" s="106"/>
      <c r="AI47" s="106"/>
    </row>
    <row r="48" spans="1:38" ht="13.5" customHeight="1">
      <c r="A48">
        <f t="shared" si="7"/>
        <v>21</v>
      </c>
      <c r="D48" s="49">
        <v>0.875</v>
      </c>
      <c r="E48" s="1">
        <f>IF(SUMIFS('Daily Forecast'!D:D,'Daily Forecast'!B:B,'Daily Flash NL (3)'!$D$25,'Daily Forecast'!F:F,A48,'Daily Forecast'!A:A,"Netherlands")=0,"",SUMIFS('Daily Forecast'!D:D,'Daily Forecast'!B:B,'Daily Flash NL (3)'!$D$25,'Daily Forecast'!F:F,A48,'Daily Forecast'!A:A,"Netherlands"))</f>
        <v>11</v>
      </c>
      <c r="F48" s="1">
        <v>20</v>
      </c>
      <c r="G48" s="1">
        <f>SUMIFS('Daily Storm Data 2'!J:J,'Daily Storm Data 2'!$A:$A,'Daily Flash NL (3)'!$D$25,'Daily Storm Data 2'!$G:$G,'Daily Flash NL (3)'!$A48,'Daily Storm Data 2'!$E:$E,"Netherlands")</f>
        <v>11</v>
      </c>
      <c r="H48" s="1">
        <f>SUMIFS('Daily Storm Data 2'!K:K,'Daily Storm Data 2'!$A:$A,'Daily Flash NL (3)'!$D$25,'Daily Storm Data 2'!$G:$G,'Daily Flash NL (3)'!$A48,'Daily Storm Data 2'!$E:$E,"Netherlands")</f>
        <v>4</v>
      </c>
      <c r="I48" s="51">
        <f>IFERROR(Table19[[#This Row],[Volume Actual]]/Table19[[#This Row],[Volume Forcasted]],"")</f>
        <v>1.8181818181818181</v>
      </c>
      <c r="J48" s="39">
        <f t="shared" si="4"/>
        <v>0.2857142857142857</v>
      </c>
      <c r="K48" s="39">
        <f>+IFERROR(Table19[[#This Row],[Volume Handled]]/Table19[[#This Row],[Volume Actual]],"")</f>
        <v>0.55000000000000004</v>
      </c>
      <c r="L48" s="45">
        <f>SUMIFS('Daily Storm Data 2'!O:O,'Daily Storm Data 2'!$A:$A,'Daily Flash NL (3)'!$D$25,'Daily Storm Data 2'!$G:$G,'Daily Flash NL (3)'!$A48,'Daily Storm Data 2'!$E:$E,"Netherlands")</f>
        <v>334.89654545454556</v>
      </c>
      <c r="M48" s="1">
        <v>4</v>
      </c>
      <c r="N48" s="1">
        <v>1</v>
      </c>
      <c r="O48" s="1">
        <v>0</v>
      </c>
      <c r="P48" s="51"/>
      <c r="Q48" s="218">
        <f t="shared" si="8"/>
        <v>0.25</v>
      </c>
      <c r="R48" s="44"/>
      <c r="S48" s="1">
        <f>IF(SUMIFS('Daily Storm Data 2'!I:I,'Daily Storm Data 2'!$A:$A,$D$25,'Daily Storm Data 2'!$G:$G,$A48,'Daily Storm Data 2'!$E:$E,"Netherlands")=0,"",SUMIFS('Daily Storm Data 2'!I:I,'Daily Storm Data 2'!$A:$A,$D$25,'Daily Storm Data 2'!$G:$G,$A48,'Daily Storm Data 2'!$E:$E,"Netherlands"))</f>
        <v>14</v>
      </c>
      <c r="W48" s="191">
        <v>0</v>
      </c>
      <c r="X48" s="90"/>
      <c r="Y48" s="89">
        <f t="shared" si="5"/>
        <v>21</v>
      </c>
      <c r="Z48" s="90">
        <f>IF(SUMIFS('Daily Forecast'!D:D,'Daily Forecast'!B:B,'Daily Flash NL (3)'!$D$25,'Daily Forecast'!F:F,Y48,'Daily Forecast'!A:A,"Netherlands")=0,"",SUMIFS('Daily Forecast'!D:D,'Daily Forecast'!B:B,'Daily Flash NL (3)'!$D$25,'Daily Forecast'!F:F,Y48,'Daily Forecast'!A:A,"Netherlands"))</f>
        <v>11</v>
      </c>
      <c r="AA48" s="102">
        <f t="shared" si="9"/>
        <v>14</v>
      </c>
      <c r="AB48" s="102">
        <f t="shared" si="9"/>
        <v>14</v>
      </c>
      <c r="AC48" s="102">
        <f t="shared" si="9"/>
        <v>14</v>
      </c>
      <c r="AD48" s="97">
        <f t="shared" si="1"/>
        <v>4</v>
      </c>
      <c r="AE48" s="98">
        <f t="shared" si="2"/>
        <v>4</v>
      </c>
      <c r="AF48" s="99">
        <f t="shared" si="3"/>
        <v>4</v>
      </c>
      <c r="AG48" s="106"/>
      <c r="AH48" s="106"/>
      <c r="AI48" s="106"/>
    </row>
    <row r="49" spans="1:35" ht="12.75" customHeight="1" thickBot="1">
      <c r="A49">
        <f t="shared" si="7"/>
        <v>22</v>
      </c>
      <c r="D49" s="49">
        <v>0.91666666666666696</v>
      </c>
      <c r="E49" s="1">
        <f>IF(SUMIFS('Daily Forecast'!D:D,'Daily Forecast'!B:B,'Daily Flash NL (3)'!$D$25,'Daily Forecast'!F:F,A49,'Daily Forecast'!A:A,"Netherlands")=0,"",SUMIFS('Daily Forecast'!D:D,'Daily Forecast'!B:B,'Daily Flash NL (3)'!$D$25,'Daily Forecast'!F:F,A49,'Daily Forecast'!A:A,"Netherlands"))</f>
        <v>9</v>
      </c>
      <c r="F49" s="1">
        <v>24</v>
      </c>
      <c r="G49" s="1">
        <f>SUMIFS('Daily Storm Data 2'!J:J,'Daily Storm Data 2'!$A:$A,'Daily Flash NL (3)'!$D$25,'Daily Storm Data 2'!$G:$G,'Daily Flash NL (3)'!$A49,'Daily Storm Data 2'!$E:$E,"Netherlands")</f>
        <v>11</v>
      </c>
      <c r="H49" s="1">
        <f>SUMIFS('Daily Storm Data 2'!K:K,'Daily Storm Data 2'!$A:$A,'Daily Flash NL (3)'!$D$25,'Daily Storm Data 2'!$G:$G,'Daily Flash NL (3)'!$A49,'Daily Storm Data 2'!$E:$E,"Netherlands")</f>
        <v>4</v>
      </c>
      <c r="I49" s="51">
        <f>IFERROR(Table19[[#This Row],[Volume Actual]]/Table19[[#This Row],[Volume Forcasted]],"")</f>
        <v>2.6666666666666665</v>
      </c>
      <c r="J49" s="39">
        <f t="shared" si="4"/>
        <v>0.19047619047619047</v>
      </c>
      <c r="K49" s="39">
        <f>+IFERROR(Table19[[#This Row],[Volume Handled]]/Table19[[#This Row],[Volume Actual]],"")</f>
        <v>0.45833333333333331</v>
      </c>
      <c r="L49" s="45">
        <f>SUMIFS('Daily Storm Data 2'!O:O,'Daily Storm Data 2'!$A:$A,'Daily Flash NL (3)'!$D$25,'Daily Storm Data 2'!$G:$G,'Daily Flash NL (3)'!$A49,'Daily Storm Data 2'!$E:$E,"Netherlands")</f>
        <v>348.93304545454549</v>
      </c>
      <c r="M49" s="1">
        <v>4</v>
      </c>
      <c r="N49" s="1">
        <v>1</v>
      </c>
      <c r="O49" s="1">
        <v>0</v>
      </c>
      <c r="P49" s="51"/>
      <c r="Q49" s="218">
        <f t="shared" si="8"/>
        <v>0.25</v>
      </c>
      <c r="R49" s="44"/>
      <c r="S49" s="1">
        <f>IF(SUMIFS('Daily Storm Data 2'!I:I,'Daily Storm Data 2'!$A:$A,$D$25,'Daily Storm Data 2'!$G:$G,$A49,'Daily Storm Data 2'!$E:$E,"Netherlands")=0,"",SUMIFS('Daily Storm Data 2'!I:I,'Daily Storm Data 2'!$A:$A,$D$25,'Daily Storm Data 2'!$G:$G,$A49,'Daily Storm Data 2'!$E:$E,"Netherlands"))</f>
        <v>21</v>
      </c>
      <c r="W49" s="190">
        <v>0</v>
      </c>
      <c r="X49" s="211"/>
      <c r="Y49" s="89">
        <f t="shared" si="5"/>
        <v>22</v>
      </c>
      <c r="Z49" s="91">
        <f>IF(SUMIFS('Daily Forecast'!D:D,'Daily Forecast'!B:B,'Daily Flash NL (3)'!$D$25,'Daily Forecast'!F:F,Y49,'Daily Forecast'!A:A,"Netherlands")=0,"",SUMIFS('Daily Forecast'!D:D,'Daily Forecast'!B:B,'Daily Flash NL (3)'!$D$25,'Daily Forecast'!F:F,Y49,'Daily Forecast'!A:A,"Netherlands"))</f>
        <v>9</v>
      </c>
      <c r="AA49" s="102">
        <f t="shared" si="9"/>
        <v>21</v>
      </c>
      <c r="AB49" s="102">
        <f t="shared" si="9"/>
        <v>21</v>
      </c>
      <c r="AC49" s="102">
        <f t="shared" si="9"/>
        <v>21</v>
      </c>
      <c r="AD49" s="97">
        <f t="shared" si="1"/>
        <v>4</v>
      </c>
      <c r="AE49" s="98">
        <f t="shared" si="2"/>
        <v>4</v>
      </c>
      <c r="AF49" s="99">
        <f t="shared" si="3"/>
        <v>4</v>
      </c>
      <c r="AG49" s="106"/>
      <c r="AH49" s="106"/>
      <c r="AI49" s="106"/>
    </row>
    <row r="50" spans="1:35" ht="13.8" hidden="1" thickBot="1">
      <c r="A50">
        <f t="shared" si="7"/>
        <v>23</v>
      </c>
      <c r="D50" s="49">
        <v>0.95833333333333304</v>
      </c>
      <c r="E50" s="1"/>
      <c r="F50" s="1"/>
      <c r="G50" s="1"/>
      <c r="H50" s="1"/>
      <c r="I50" s="51"/>
      <c r="J50" s="39"/>
      <c r="K50" s="39"/>
      <c r="L50" s="45"/>
      <c r="M50" s="1"/>
      <c r="N50" s="44"/>
      <c r="O50" s="1"/>
      <c r="P50" s="51"/>
      <c r="Q50" s="51"/>
      <c r="R50" s="51"/>
      <c r="S50" s="51"/>
      <c r="W50" s="190">
        <v>2</v>
      </c>
      <c r="Y50" s="89">
        <f t="shared" si="5"/>
        <v>23</v>
      </c>
      <c r="AA50" s="102" t="e">
        <f t="shared" ref="AA50:AC63" si="10">AD50/$J50</f>
        <v>#DIV/0!</v>
      </c>
      <c r="AB50" s="102" t="e">
        <f t="shared" si="10"/>
        <v>#DIV/0!</v>
      </c>
      <c r="AC50" s="102" t="e">
        <f t="shared" si="10"/>
        <v>#DIV/0!</v>
      </c>
      <c r="AF50" s="100">
        <f t="shared" ref="AF50:AF63" si="11">IFERROR(IF(F50="",Z50*$AF$29,F50*J50),0)</f>
        <v>0</v>
      </c>
    </row>
    <row r="51" spans="1:35" ht="13.8" hidden="1" thickBot="1">
      <c r="A51">
        <f t="shared" si="7"/>
        <v>24</v>
      </c>
      <c r="D51" s="49">
        <v>1</v>
      </c>
      <c r="E51" s="1"/>
      <c r="F51" s="1"/>
      <c r="G51" s="1"/>
      <c r="H51" s="1"/>
      <c r="I51" s="51"/>
      <c r="J51" s="39"/>
      <c r="K51" s="39"/>
      <c r="L51" s="45"/>
      <c r="M51" s="1"/>
      <c r="N51" s="44"/>
      <c r="O51" s="1"/>
      <c r="P51" s="51"/>
      <c r="Q51" s="51"/>
      <c r="R51" s="51"/>
      <c r="S51" s="51"/>
      <c r="Y51" s="89">
        <f t="shared" si="5"/>
        <v>24</v>
      </c>
      <c r="AA51" s="102" t="e">
        <f t="shared" si="10"/>
        <v>#DIV/0!</v>
      </c>
      <c r="AB51" s="102" t="e">
        <f t="shared" si="10"/>
        <v>#DIV/0!</v>
      </c>
      <c r="AC51" s="102" t="e">
        <f t="shared" si="10"/>
        <v>#DIV/0!</v>
      </c>
      <c r="AF51" s="100">
        <f t="shared" si="11"/>
        <v>0</v>
      </c>
    </row>
    <row r="52" spans="1:35" ht="13.8" hidden="1" thickBot="1">
      <c r="A52">
        <f t="shared" si="7"/>
        <v>25</v>
      </c>
      <c r="D52" s="49">
        <v>1.0416666666666701</v>
      </c>
      <c r="E52" s="1"/>
      <c r="F52" s="1"/>
      <c r="G52" s="1"/>
      <c r="H52" s="1"/>
      <c r="I52" s="51"/>
      <c r="J52" s="39"/>
      <c r="K52" s="39"/>
      <c r="L52" s="45"/>
      <c r="M52" s="1"/>
      <c r="N52" s="44"/>
      <c r="O52" s="1"/>
      <c r="P52" s="51"/>
      <c r="Q52" s="51"/>
      <c r="R52" s="51"/>
      <c r="S52" s="51"/>
      <c r="Y52" s="89">
        <f t="shared" si="5"/>
        <v>25</v>
      </c>
      <c r="AA52" s="102" t="e">
        <f t="shared" si="10"/>
        <v>#DIV/0!</v>
      </c>
      <c r="AB52" s="102" t="e">
        <f t="shared" si="10"/>
        <v>#DIV/0!</v>
      </c>
      <c r="AC52" s="102" t="e">
        <f t="shared" si="10"/>
        <v>#DIV/0!</v>
      </c>
      <c r="AF52" s="100">
        <f t="shared" si="11"/>
        <v>0</v>
      </c>
    </row>
    <row r="53" spans="1:35" ht="13.8" hidden="1" thickBot="1">
      <c r="A53">
        <f t="shared" si="7"/>
        <v>26</v>
      </c>
      <c r="D53" s="49">
        <v>1.0833333333333299</v>
      </c>
      <c r="E53" s="1"/>
      <c r="F53" s="1"/>
      <c r="G53" s="1"/>
      <c r="H53" s="1"/>
      <c r="I53" s="51"/>
      <c r="J53" s="39"/>
      <c r="K53" s="39"/>
      <c r="L53" s="45"/>
      <c r="M53" s="1"/>
      <c r="N53" s="44"/>
      <c r="O53" s="1"/>
      <c r="P53" s="51"/>
      <c r="Q53" s="51"/>
      <c r="R53" s="51"/>
      <c r="S53" s="51"/>
      <c r="Y53" s="89">
        <f t="shared" si="5"/>
        <v>26</v>
      </c>
      <c r="AA53" s="102" t="e">
        <f t="shared" si="10"/>
        <v>#DIV/0!</v>
      </c>
      <c r="AB53" s="102" t="e">
        <f t="shared" si="10"/>
        <v>#DIV/0!</v>
      </c>
      <c r="AC53" s="102" t="e">
        <f t="shared" si="10"/>
        <v>#DIV/0!</v>
      </c>
      <c r="AF53" s="100">
        <f t="shared" si="11"/>
        <v>0</v>
      </c>
    </row>
    <row r="54" spans="1:35" ht="13.8" hidden="1" thickBot="1">
      <c r="A54">
        <f t="shared" si="7"/>
        <v>27</v>
      </c>
      <c r="D54" s="49">
        <v>1.125</v>
      </c>
      <c r="E54" s="1"/>
      <c r="F54" s="1"/>
      <c r="G54" s="1"/>
      <c r="H54" s="1"/>
      <c r="I54" s="51"/>
      <c r="J54" s="39"/>
      <c r="K54" s="39"/>
      <c r="L54" s="45"/>
      <c r="M54" s="1"/>
      <c r="N54" s="44"/>
      <c r="O54" s="1"/>
      <c r="P54" s="51"/>
      <c r="Q54" s="51"/>
      <c r="R54" s="51"/>
      <c r="S54" s="51"/>
      <c r="Y54" s="89">
        <f t="shared" si="5"/>
        <v>27</v>
      </c>
      <c r="AA54" s="102" t="e">
        <f t="shared" si="10"/>
        <v>#DIV/0!</v>
      </c>
      <c r="AB54" s="102" t="e">
        <f t="shared" si="10"/>
        <v>#DIV/0!</v>
      </c>
      <c r="AC54" s="102" t="e">
        <f t="shared" si="10"/>
        <v>#DIV/0!</v>
      </c>
      <c r="AF54" s="100">
        <f t="shared" si="11"/>
        <v>0</v>
      </c>
    </row>
    <row r="55" spans="1:35" ht="13.8" hidden="1" thickBot="1">
      <c r="A55">
        <f t="shared" si="7"/>
        <v>28</v>
      </c>
      <c r="D55" s="49">
        <v>1.1666666666666701</v>
      </c>
      <c r="E55" s="1"/>
      <c r="F55" s="1"/>
      <c r="G55" s="1"/>
      <c r="H55" s="1"/>
      <c r="I55" s="51"/>
      <c r="J55" s="39"/>
      <c r="K55" s="39"/>
      <c r="L55" s="45"/>
      <c r="M55" s="1"/>
      <c r="N55" s="44"/>
      <c r="O55" s="1"/>
      <c r="P55" s="51"/>
      <c r="Q55" s="51"/>
      <c r="R55" s="51"/>
      <c r="S55" s="51"/>
      <c r="Y55" s="89">
        <f t="shared" si="5"/>
        <v>28</v>
      </c>
      <c r="AA55" s="102" t="e">
        <f t="shared" si="10"/>
        <v>#DIV/0!</v>
      </c>
      <c r="AB55" s="102" t="e">
        <f t="shared" si="10"/>
        <v>#DIV/0!</v>
      </c>
      <c r="AC55" s="102" t="e">
        <f t="shared" si="10"/>
        <v>#DIV/0!</v>
      </c>
      <c r="AF55" s="100">
        <f t="shared" si="11"/>
        <v>0</v>
      </c>
    </row>
    <row r="56" spans="1:35" ht="13.8" hidden="1" thickBot="1">
      <c r="A56">
        <f t="shared" si="7"/>
        <v>29</v>
      </c>
      <c r="D56" s="49">
        <v>1.2083333333333299</v>
      </c>
      <c r="E56" s="1"/>
      <c r="F56" s="1"/>
      <c r="G56" s="1"/>
      <c r="H56" s="1"/>
      <c r="I56" s="51"/>
      <c r="J56" s="39"/>
      <c r="K56" s="39"/>
      <c r="L56" s="45"/>
      <c r="M56" s="1"/>
      <c r="N56" s="44"/>
      <c r="O56" s="1"/>
      <c r="P56" s="51"/>
      <c r="Q56" s="51"/>
      <c r="R56" s="51"/>
      <c r="S56" s="51"/>
      <c r="Y56" s="89">
        <f t="shared" si="5"/>
        <v>29</v>
      </c>
      <c r="AA56" s="102" t="e">
        <f t="shared" si="10"/>
        <v>#DIV/0!</v>
      </c>
      <c r="AB56" s="102" t="e">
        <f t="shared" si="10"/>
        <v>#DIV/0!</v>
      </c>
      <c r="AC56" s="102" t="e">
        <f t="shared" si="10"/>
        <v>#DIV/0!</v>
      </c>
      <c r="AF56" s="100">
        <f t="shared" si="11"/>
        <v>0</v>
      </c>
    </row>
    <row r="57" spans="1:35" ht="13.8" hidden="1" thickBot="1">
      <c r="A57">
        <f t="shared" si="7"/>
        <v>30</v>
      </c>
      <c r="D57" s="49">
        <v>1.25</v>
      </c>
      <c r="E57" s="1"/>
      <c r="F57" s="1"/>
      <c r="G57" s="1"/>
      <c r="H57" s="1"/>
      <c r="I57" s="51"/>
      <c r="J57" s="39"/>
      <c r="K57" s="39"/>
      <c r="L57" s="45"/>
      <c r="M57" s="1"/>
      <c r="N57" s="44"/>
      <c r="O57" s="1"/>
      <c r="P57" s="51"/>
      <c r="Q57" s="51"/>
      <c r="R57" s="51"/>
      <c r="S57" s="51"/>
      <c r="Y57" s="89">
        <f t="shared" si="5"/>
        <v>30</v>
      </c>
      <c r="AA57" s="102" t="e">
        <f t="shared" si="10"/>
        <v>#DIV/0!</v>
      </c>
      <c r="AB57" s="102" t="e">
        <f t="shared" si="10"/>
        <v>#DIV/0!</v>
      </c>
      <c r="AC57" s="102" t="e">
        <f t="shared" si="10"/>
        <v>#DIV/0!</v>
      </c>
      <c r="AF57" s="100">
        <f t="shared" si="11"/>
        <v>0</v>
      </c>
    </row>
    <row r="58" spans="1:35" ht="13.8" hidden="1" thickBot="1">
      <c r="A58">
        <f t="shared" si="7"/>
        <v>31</v>
      </c>
      <c r="D58" s="49">
        <v>1.2916666666666701</v>
      </c>
      <c r="E58" s="1"/>
      <c r="F58" s="1"/>
      <c r="G58" s="1"/>
      <c r="H58" s="1"/>
      <c r="I58" s="51"/>
      <c r="J58" s="39"/>
      <c r="K58" s="39"/>
      <c r="L58" s="45"/>
      <c r="M58" s="1"/>
      <c r="N58" s="44"/>
      <c r="O58" s="1"/>
      <c r="P58" s="51"/>
      <c r="Q58" s="51"/>
      <c r="R58" s="51"/>
      <c r="S58" s="51"/>
      <c r="Y58" s="89">
        <f t="shared" si="5"/>
        <v>31</v>
      </c>
      <c r="AA58" s="102" t="e">
        <f t="shared" si="10"/>
        <v>#DIV/0!</v>
      </c>
      <c r="AB58" s="102" t="e">
        <f t="shared" si="10"/>
        <v>#DIV/0!</v>
      </c>
      <c r="AC58" s="102" t="e">
        <f t="shared" si="10"/>
        <v>#DIV/0!</v>
      </c>
      <c r="AF58" s="100">
        <f t="shared" si="11"/>
        <v>0</v>
      </c>
    </row>
    <row r="59" spans="1:35" ht="13.8" hidden="1" thickBot="1">
      <c r="A59">
        <f t="shared" si="7"/>
        <v>32</v>
      </c>
      <c r="D59" s="49">
        <v>1.3333333333333299</v>
      </c>
      <c r="E59" s="1"/>
      <c r="F59" s="1"/>
      <c r="G59" s="1"/>
      <c r="H59" s="1"/>
      <c r="I59" s="51"/>
      <c r="J59" s="39"/>
      <c r="K59" s="39"/>
      <c r="L59" s="45"/>
      <c r="M59" s="1"/>
      <c r="N59" s="44"/>
      <c r="O59" s="1"/>
      <c r="P59" s="51"/>
      <c r="Q59" s="51"/>
      <c r="R59" s="51"/>
      <c r="S59" s="51"/>
      <c r="Y59" s="89">
        <f t="shared" si="5"/>
        <v>32</v>
      </c>
      <c r="AA59" s="102" t="e">
        <f t="shared" si="10"/>
        <v>#DIV/0!</v>
      </c>
      <c r="AB59" s="102" t="e">
        <f t="shared" si="10"/>
        <v>#DIV/0!</v>
      </c>
      <c r="AC59" s="102" t="e">
        <f t="shared" si="10"/>
        <v>#DIV/0!</v>
      </c>
      <c r="AF59" s="100">
        <f t="shared" si="11"/>
        <v>0</v>
      </c>
    </row>
    <row r="60" spans="1:35" ht="13.8" hidden="1" thickBot="1">
      <c r="A60">
        <f t="shared" si="7"/>
        <v>33</v>
      </c>
      <c r="D60" s="49">
        <v>1.375</v>
      </c>
      <c r="E60" s="1"/>
      <c r="F60" s="1"/>
      <c r="G60" s="1"/>
      <c r="H60" s="1"/>
      <c r="I60" s="51"/>
      <c r="J60" s="39"/>
      <c r="K60" s="39"/>
      <c r="L60" s="45"/>
      <c r="M60" s="1"/>
      <c r="N60" s="44"/>
      <c r="O60" s="1"/>
      <c r="P60" s="51"/>
      <c r="Q60" s="51"/>
      <c r="R60" s="51"/>
      <c r="S60" s="51"/>
      <c r="Y60" s="89">
        <f t="shared" si="5"/>
        <v>33</v>
      </c>
      <c r="AA60" s="102" t="e">
        <f t="shared" si="10"/>
        <v>#DIV/0!</v>
      </c>
      <c r="AB60" s="102" t="e">
        <f t="shared" si="10"/>
        <v>#DIV/0!</v>
      </c>
      <c r="AC60" s="102" t="e">
        <f t="shared" si="10"/>
        <v>#DIV/0!</v>
      </c>
      <c r="AF60" s="100">
        <f t="shared" si="11"/>
        <v>0</v>
      </c>
    </row>
    <row r="61" spans="1:35" ht="13.8" hidden="1" thickBot="1">
      <c r="A61">
        <f t="shared" si="7"/>
        <v>34</v>
      </c>
      <c r="D61" s="49">
        <v>1.4166666666666701</v>
      </c>
      <c r="E61" s="1"/>
      <c r="F61" s="1"/>
      <c r="G61" s="1"/>
      <c r="H61" s="1"/>
      <c r="I61" s="51"/>
      <c r="J61" s="39"/>
      <c r="K61" s="39"/>
      <c r="L61" s="45"/>
      <c r="M61" s="1"/>
      <c r="N61" s="44"/>
      <c r="O61" s="1"/>
      <c r="P61" s="51"/>
      <c r="Q61" s="51"/>
      <c r="R61" s="51"/>
      <c r="S61" s="51"/>
      <c r="Y61" s="89">
        <f t="shared" si="5"/>
        <v>34</v>
      </c>
      <c r="AA61" s="102" t="e">
        <f t="shared" si="10"/>
        <v>#DIV/0!</v>
      </c>
      <c r="AB61" s="102" t="e">
        <f t="shared" si="10"/>
        <v>#DIV/0!</v>
      </c>
      <c r="AC61" s="102" t="e">
        <f t="shared" si="10"/>
        <v>#DIV/0!</v>
      </c>
      <c r="AF61" s="100">
        <f t="shared" si="11"/>
        <v>0</v>
      </c>
    </row>
    <row r="62" spans="1:35" ht="13.8" hidden="1" thickBot="1">
      <c r="A62">
        <f t="shared" si="7"/>
        <v>35</v>
      </c>
      <c r="D62" s="49">
        <v>1.4583333333333299</v>
      </c>
      <c r="E62" s="1"/>
      <c r="F62" s="1"/>
      <c r="G62" s="1"/>
      <c r="H62" s="1"/>
      <c r="I62" s="51"/>
      <c r="J62" s="39"/>
      <c r="K62" s="39"/>
      <c r="L62" s="45"/>
      <c r="M62" s="1"/>
      <c r="N62" s="44"/>
      <c r="O62" s="1"/>
      <c r="P62" s="51"/>
      <c r="Q62" s="51"/>
      <c r="R62" s="51"/>
      <c r="S62" s="51"/>
      <c r="Y62" s="89">
        <f t="shared" si="5"/>
        <v>35</v>
      </c>
      <c r="AA62" s="102" t="e">
        <f t="shared" si="10"/>
        <v>#DIV/0!</v>
      </c>
      <c r="AB62" s="102" t="e">
        <f t="shared" si="10"/>
        <v>#DIV/0!</v>
      </c>
      <c r="AC62" s="102" t="e">
        <f t="shared" si="10"/>
        <v>#DIV/0!</v>
      </c>
      <c r="AF62" s="100">
        <f t="shared" si="11"/>
        <v>0</v>
      </c>
    </row>
    <row r="63" spans="1:35" ht="13.8" hidden="1" thickBot="1">
      <c r="A63">
        <f t="shared" si="7"/>
        <v>36</v>
      </c>
      <c r="D63" s="49">
        <v>1.5</v>
      </c>
      <c r="E63" s="1"/>
      <c r="F63" s="1"/>
      <c r="G63" s="1"/>
      <c r="H63" s="1"/>
      <c r="I63" s="51"/>
      <c r="J63" s="39"/>
      <c r="K63" s="39"/>
      <c r="L63" s="45"/>
      <c r="M63" s="1"/>
      <c r="N63" s="44"/>
      <c r="O63" s="1"/>
      <c r="P63" s="51"/>
      <c r="Q63" s="51"/>
      <c r="R63" s="51"/>
      <c r="S63" s="51"/>
      <c r="Y63" s="89">
        <f t="shared" si="5"/>
        <v>36</v>
      </c>
      <c r="AA63" s="102" t="e">
        <f t="shared" si="10"/>
        <v>#DIV/0!</v>
      </c>
      <c r="AB63" s="102" t="e">
        <f t="shared" si="10"/>
        <v>#DIV/0!</v>
      </c>
      <c r="AC63" s="102" t="e">
        <f t="shared" si="10"/>
        <v>#DIV/0!</v>
      </c>
      <c r="AF63" s="100">
        <f t="shared" si="11"/>
        <v>0</v>
      </c>
    </row>
    <row r="64" spans="1:35" ht="33" thickBot="1">
      <c r="D64" s="41" t="s">
        <v>74</v>
      </c>
      <c r="E64" s="42">
        <f>SUM(E33:E49)</f>
        <v>570</v>
      </c>
      <c r="F64" s="42">
        <f>SUM(F33:F49)</f>
        <v>742</v>
      </c>
      <c r="G64" s="42">
        <f>SUM(G33:G63)</f>
        <v>515</v>
      </c>
      <c r="H64" s="42">
        <f>SUM(H33:H63)</f>
        <v>321</v>
      </c>
      <c r="I64" s="52">
        <f>Table19[[#This Row],[Volume Actual]]/Table19[[#This Row],[Volume Forcasted]]</f>
        <v>1.3017543859649123</v>
      </c>
      <c r="J64" s="43">
        <f>H64/S64</f>
        <v>0.56713780918727918</v>
      </c>
      <c r="K64" s="43"/>
      <c r="L64" s="50">
        <f>+SUMPRODUCT(F33:F58,L33:L58)/SUM(F33:F58)</f>
        <v>260.03420537739493</v>
      </c>
      <c r="M64" s="47"/>
      <c r="N64" s="196"/>
      <c r="O64" s="47"/>
      <c r="P64" s="126"/>
      <c r="Q64" s="126">
        <f>P28</f>
        <v>0.20300751879699247</v>
      </c>
      <c r="R64" s="47">
        <f>SUM(R33:R63)</f>
        <v>0</v>
      </c>
      <c r="S64" s="42">
        <f>SUM(S33:S63)</f>
        <v>566</v>
      </c>
      <c r="V64" s="195" t="s">
        <v>228</v>
      </c>
      <c r="W64" s="206">
        <f>SUM(W34:W49)</f>
        <v>8</v>
      </c>
      <c r="Z64" s="85">
        <f>SUM(Z33:Z49)</f>
        <v>574</v>
      </c>
      <c r="AA64" s="85">
        <f>SUM(AA33:AA49)</f>
        <v>571.20701754385959</v>
      </c>
      <c r="AB64" s="85">
        <f>SUM(AB33:AB49)</f>
        <v>570</v>
      </c>
      <c r="AC64" s="85">
        <f>SUM(AC33:AC49)</f>
        <v>568.4</v>
      </c>
      <c r="AD64" s="101">
        <f>SUM(AD33:AD49)/AA64</f>
        <v>0.57108370087349658</v>
      </c>
      <c r="AE64" s="101">
        <f>SUM(AE33:AE49)/AB64</f>
        <v>0.57017543859649122</v>
      </c>
      <c r="AF64" s="101">
        <f>SUM(AF33:AF49)/AC64</f>
        <v>0.56896551724137934</v>
      </c>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46193</v>
      </c>
      <c r="X80">
        <v>3</v>
      </c>
    </row>
    <row r="81" spans="1:32" ht="13.8" thickBot="1">
      <c r="X81">
        <v>3</v>
      </c>
    </row>
    <row r="82" spans="1:32" ht="40.200000000000003" thickBot="1">
      <c r="D82" s="36" t="s">
        <v>91</v>
      </c>
      <c r="F82" s="36" t="s">
        <v>6</v>
      </c>
      <c r="J82" s="36" t="s">
        <v>47</v>
      </c>
      <c r="M82" s="213" t="s">
        <v>235</v>
      </c>
      <c r="P82" s="193" t="s">
        <v>48</v>
      </c>
      <c r="X82">
        <v>3</v>
      </c>
      <c r="AD82" s="93" t="s">
        <v>96</v>
      </c>
      <c r="AE82" s="93" t="s">
        <v>96</v>
      </c>
      <c r="AF82" s="93" t="s">
        <v>96</v>
      </c>
    </row>
    <row r="83" spans="1:32" ht="18" thickBot="1">
      <c r="A83">
        <f>100/69</f>
        <v>1.4492753623188406</v>
      </c>
      <c r="D83" s="215">
        <f>H119/F119</f>
        <v>0.70779220779220775</v>
      </c>
      <c r="F83" s="37">
        <f>+SUM(G88:G118)/SUM(F88:F118)</f>
        <v>0.87012987012987009</v>
      </c>
      <c r="J83" s="37">
        <f>+SUM(F88:F118)/SUM(E88:E118)</f>
        <v>0.81052631578947365</v>
      </c>
      <c r="M83" s="212">
        <v>0</v>
      </c>
      <c r="P83" s="37">
        <f>K19</f>
        <v>0.10526315789473684</v>
      </c>
      <c r="Q83" s="37"/>
      <c r="AD83" s="94">
        <f>J83</f>
        <v>0.81052631578947365</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216</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Forecast'!B:B,'Daily Flash NL (3)'!$D$25,'Daily Forecast'!F:F,A88,'Daily Forecast'!A:A,"Belgium")=0,"",SUMIFS('Daily Forecast'!D:D,'Daily Forecast'!B:B,'Daily Flash NL (3)'!$D$25,'Daily Forecast'!F:F,A88,'Daily Forecast'!A:A,"Belgium"))</f>
        <v/>
      </c>
      <c r="F88" s="1" t="str">
        <f>IF(SUMIFS('Daily Storm Data 2'!I:I,'Daily Storm Data 2'!$A:$A,'Daily Flash NL (3)'!$D$25,'Daily Storm Data 2'!$G:$G,'Daily Flash NL (3)'!$A88,'Daily Storm Data 2'!$E:$E,"Belgium")=0,"",SUMIFS('Daily Storm Data 2'!I:I,'Daily Storm Data 2'!$A:$A,'Daily Flash NL (3)'!$D$25,'Daily Storm Data 2'!$G:$G,'Daily Flash NL (3)'!$A88,'Daily Storm Data 2'!$E:$E,"Belgium"))</f>
        <v/>
      </c>
      <c r="G88" s="1">
        <f>SUMIFS('Daily Storm Data 2'!J:J,'Daily Storm Data 2'!$A:$A,'Daily Flash NL (3)'!$D$25,'Daily Storm Data 2'!$G:$G,'Daily Flash NL (3)'!$A88,'Daily Storm Data 2'!$E:$E,"Belgium")</f>
        <v>0</v>
      </c>
      <c r="H88" s="1">
        <f>SUMIFS('Daily Storm Data 2'!K:K,'Daily Storm Data 2'!$A:$A,'Daily Flash NL (3)'!$D$25,'Daily Storm Data 2'!$G:$G,'Daily Flash NL (3)'!$A88,'Daily Storm Data 2'!$E:$E,"Belgium")</f>
        <v>0</v>
      </c>
      <c r="I88" s="51" t="str">
        <f>IFERROR(Table1610[[#This Row],[Volume Actual]]/Table1610[[#This Row],[Volume Forcasted]],"")</f>
        <v/>
      </c>
      <c r="J88" s="39" t="str">
        <f>IFERROR(H88/G88,"")</f>
        <v/>
      </c>
      <c r="K88" s="39" t="str">
        <f>+IFERROR(Table1610[[#This Row],[Volume Handled]]/Table1610[[#This Row],[Volume Actual]],"")</f>
        <v/>
      </c>
      <c r="L88" s="45">
        <f>SUMIFS('Daily Storm Data 2'!O:O,'Daily Storm Data 2'!$A:$A,'Daily Flash NL (3)'!$D$25,'Daily Storm Data 2'!$G:$G,'Daily Flash NL (3)'!$A88,'Daily Storm Data 2'!$E:$E,"Belgium")</f>
        <v>0</v>
      </c>
      <c r="M88" s="44"/>
      <c r="N88" s="44"/>
      <c r="O88" s="44"/>
      <c r="P88" s="127" t="str">
        <f>IFERROR(Table1610[[#This Row],[Abs]]/Table1610[[#This Row],[Planned]],"")</f>
        <v/>
      </c>
      <c r="Q88" s="127"/>
      <c r="R88" s="190"/>
      <c r="S88" s="190"/>
      <c r="Y88" s="87">
        <v>6</v>
      </c>
      <c r="Z88" s="88">
        <f>IF(SUMIFS('Daily Forecast'!D:D,'Daily Forecast'!B:B,'Daily Flash NL (3)'!$D$25,'Daily Forecast'!F:F,Y88,'Daily Forecast'!A:A,"Belgium")=0,"",SUMIFS('Daily Forecast'!D:D,'Daily Forecast'!B:B,'Daily Flash NL (3)'!$D$25,'Daily Forecast'!F:F,Y88,'Daily Forecast'!A:A,"Belgium"))</f>
        <v>1</v>
      </c>
      <c r="AA88" s="102">
        <f>IFERROR(AD88/$J88,AD88)</f>
        <v>0.81052631578947365</v>
      </c>
      <c r="AB88" s="102">
        <f t="shared" ref="AB88:AC104" si="12">IFERROR(AE88/$J88,AE88)</f>
        <v>1</v>
      </c>
      <c r="AC88" s="102">
        <f t="shared" si="12"/>
        <v>0.6</v>
      </c>
      <c r="AD88" s="97">
        <f t="shared" ref="AD88:AD118" si="13">IFERROR(IF(F88="",Z88*$AD$83,F88*J88),0)</f>
        <v>0.81052631578947365</v>
      </c>
      <c r="AE88" s="98">
        <f t="shared" ref="AE88:AE103" si="14">IFERROR(IF(F88="",Z88*$AE$83,F88*J88),0)</f>
        <v>1</v>
      </c>
      <c r="AF88" s="99">
        <f t="shared" ref="AF88:AF103" si="15">IFERROR(IF(F88="",Z88*$AF$83,F88*J88),0)</f>
        <v>0.6</v>
      </c>
    </row>
    <row r="89" spans="1:32">
      <c r="A89" s="103">
        <f>IF(A34=0,"Vide",A34)</f>
        <v>7</v>
      </c>
      <c r="D89" s="49">
        <v>0.29166666666666669</v>
      </c>
      <c r="E89" s="1">
        <v>0</v>
      </c>
      <c r="F89" s="1">
        <f>IF(SUMIFS('Daily Storm Data 2'!I:I,'Daily Storm Data 2'!$A:$A,'Daily Flash NL (3)'!$D$25,'Daily Storm Data 2'!$G:$G,'Daily Flash NL (3)'!$A89,'Daily Storm Data 2'!$E:$E,"Belgium")=0,"",SUMIFS('Daily Storm Data 2'!I:I,'Daily Storm Data 2'!$A:$A,'Daily Flash NL (3)'!$D$25,'Daily Storm Data 2'!$G:$G,'Daily Flash NL (3)'!$A89,'Daily Storm Data 2'!$E:$E,"Belgium"))</f>
        <v>6</v>
      </c>
      <c r="G89" s="1">
        <f>SUMIFS('Daily Storm Data 2'!J:J,'Daily Storm Data 2'!$A:$A,'Daily Flash NL (3)'!$D$25,'Daily Storm Data 2'!$G:$G,'Daily Flash NL (3)'!$A89,'Daily Storm Data 2'!$E:$E,"Belgium")</f>
        <v>5</v>
      </c>
      <c r="H89" s="1">
        <f>SUMIFS('Daily Storm Data 2'!K:K,'Daily Storm Data 2'!$A:$A,'Daily Flash NL (3)'!$D$25,'Daily Storm Data 2'!$G:$G,'Daily Flash NL (3)'!$A89,'Daily Storm Data 2'!$E:$E,"Belgium")</f>
        <v>5</v>
      </c>
      <c r="I89" s="51" t="str">
        <f>IFERROR(Table1610[[#This Row],[Volume Actual]]/Table1610[[#This Row],[Volume Forcasted]],"")</f>
        <v/>
      </c>
      <c r="J89" s="39">
        <f>IFERROR(H89/F89,"")</f>
        <v>0.83333333333333337</v>
      </c>
      <c r="K89" s="39">
        <f>+IFERROR(Table1610[[#This Row],[Volume Handled]]/Table1610[[#This Row],[Volume Actual]],"")</f>
        <v>0.83333333333333337</v>
      </c>
      <c r="L89" s="45">
        <f>SUMIFS('Daily Storm Data 2'!O:O,'Daily Storm Data 2'!$A:$A,'Daily Flash NL (3)'!$D$25,'Daily Storm Data 2'!$G:$G,'Daily Flash NL (3)'!$A89,'Daily Storm Data 2'!$E:$E,"Belgium")</f>
        <v>187.23949999999999</v>
      </c>
      <c r="M89" s="1">
        <v>4</v>
      </c>
      <c r="N89" s="44">
        <v>0</v>
      </c>
      <c r="O89" s="1"/>
      <c r="P89" s="191"/>
      <c r="Q89" s="219">
        <f>(O89+N89)/M89</f>
        <v>0</v>
      </c>
      <c r="R89" s="90"/>
      <c r="S89" s="90"/>
      <c r="U89">
        <f>Table1610[[#This Row],[Volume Actual]]-Table1610[[#This Row],[Volume Forcasted]]</f>
        <v>6</v>
      </c>
      <c r="Y89" s="89">
        <f t="shared" ref="Y89:Y118" si="16">+Y88+1</f>
        <v>7</v>
      </c>
      <c r="Z89" s="88">
        <f>IF(SUMIFS('Daily Forecast'!D:D,'Daily Forecast'!B:B,'Daily Flash NL (3)'!$D$25,'Daily Forecast'!F:F,Y89,'Daily Forecast'!A:A,"Belgium")=0,"",SUMIFS('Daily Forecast'!D:D,'Daily Forecast'!B:B,'Daily Flash NL (3)'!$D$25,'Daily Forecast'!F:F,Y89,'Daily Forecast'!A:A,"Belgium"))</f>
        <v>5</v>
      </c>
      <c r="AA89" s="102">
        <f t="shared" ref="AA89:AA104" si="17">IFERROR(AD89/$J89,AD89)</f>
        <v>6</v>
      </c>
      <c r="AB89" s="102">
        <f t="shared" si="12"/>
        <v>6</v>
      </c>
      <c r="AC89" s="102">
        <f t="shared" si="12"/>
        <v>6</v>
      </c>
      <c r="AD89" s="97">
        <f t="shared" si="13"/>
        <v>5</v>
      </c>
      <c r="AE89" s="98">
        <f t="shared" si="14"/>
        <v>5</v>
      </c>
      <c r="AF89" s="99">
        <f t="shared" si="15"/>
        <v>5</v>
      </c>
    </row>
    <row r="90" spans="1:32">
      <c r="A90" s="103">
        <f t="shared" ref="A90:A103" si="18">IF(A35=0,"Vide",A35)</f>
        <v>8</v>
      </c>
      <c r="D90" s="49">
        <v>0.33333333333333331</v>
      </c>
      <c r="E90" s="1">
        <f>IF(SUMIFS('Daily Forecast'!D:D,'Daily Forecast'!B:B,'Daily Flash NL (3)'!$D$25,'Daily Forecast'!F:F,A90,'Daily Forecast'!A:A,"Belgium")=0,"",SUMIFS('Daily Forecast'!D:D,'Daily Forecast'!B:B,'Daily Flash NL (3)'!$D$25,'Daily Forecast'!F:F,A90,'Daily Forecast'!A:A,"Belgium"))</f>
        <v>10</v>
      </c>
      <c r="F90" s="1">
        <f>IF(SUMIFS('Daily Storm Data 2'!I:I,'Daily Storm Data 2'!$A:$A,'Daily Flash NL (3)'!$D$25,'Daily Storm Data 2'!$G:$G,'Daily Flash NL (3)'!$A90,'Daily Storm Data 2'!$E:$E,"Belgium")=0,"",SUMIFS('Daily Storm Data 2'!I:I,'Daily Storm Data 2'!$A:$A,'Daily Flash NL (3)'!$D$25,'Daily Storm Data 2'!$G:$G,'Daily Flash NL (3)'!$A90,'Daily Storm Data 2'!$E:$E,"Belgium"))</f>
        <v>8</v>
      </c>
      <c r="G90" s="1">
        <f>SUMIFS('Daily Storm Data 2'!J:J,'Daily Storm Data 2'!$A:$A,'Daily Flash NL (3)'!$D$25,'Daily Storm Data 2'!$G:$G,'Daily Flash NL (3)'!$A90,'Daily Storm Data 2'!$E:$E,"Belgium")</f>
        <v>7</v>
      </c>
      <c r="H90" s="1">
        <f>SUMIFS('Daily Storm Data 2'!K:K,'Daily Storm Data 2'!$A:$A,'Daily Flash NL (3)'!$D$25,'Daily Storm Data 2'!$G:$G,'Daily Flash NL (3)'!$A90,'Daily Storm Data 2'!$E:$E,"Belgium")</f>
        <v>4</v>
      </c>
      <c r="I90" s="51">
        <f>IFERROR(Table1610[[#This Row],[Volume Actual]]/Table1610[[#This Row],[Volume Forcasted]],"")</f>
        <v>0.8</v>
      </c>
      <c r="J90" s="39">
        <f t="shared" ref="J90:J91" si="19">IFERROR(H90/F90,"")</f>
        <v>0.5</v>
      </c>
      <c r="K90" s="39">
        <f>+IFERROR(Table1610[[#This Row],[Volume Handled]]/Table1610[[#This Row],[Volume Actual]],"")</f>
        <v>0.875</v>
      </c>
      <c r="L90" s="45">
        <f>SUMIFS('Daily Storm Data 2'!O:O,'Daily Storm Data 2'!$A:$A,'Daily Flash NL (3)'!$D$25,'Daily Storm Data 2'!$G:$G,'Daily Flash NL (3)'!$A90,'Daily Storm Data 2'!$E:$E,"Belgium")</f>
        <v>732.81700000000001</v>
      </c>
      <c r="M90" s="1">
        <v>4</v>
      </c>
      <c r="N90" s="44">
        <v>0</v>
      </c>
      <c r="O90" s="44"/>
      <c r="P90" s="190"/>
      <c r="Q90" s="219">
        <f t="shared" ref="Q90:Q103" si="20">(O90+N90)/M90</f>
        <v>0</v>
      </c>
      <c r="R90" s="190"/>
      <c r="S90" s="190"/>
      <c r="U90">
        <f>Table1610[[#This Row],[Volume Actual]]-Table1610[[#This Row],[Volume Forcasted]]</f>
        <v>-2</v>
      </c>
      <c r="Y90" s="89">
        <f t="shared" si="16"/>
        <v>8</v>
      </c>
      <c r="Z90" s="88">
        <f>IF(SUMIFS('Daily Forecast'!D:D,'Daily Forecast'!B:B,'Daily Flash NL (3)'!$D$25,'Daily Forecast'!F:F,Y90,'Daily Forecast'!A:A,"Belgium")=0,"",SUMIFS('Daily Forecast'!D:D,'Daily Forecast'!B:B,'Daily Flash NL (3)'!$D$25,'Daily Forecast'!F:F,Y90,'Daily Forecast'!A:A,"Belgium"))</f>
        <v>10</v>
      </c>
      <c r="AA90" s="102">
        <f t="shared" si="17"/>
        <v>8</v>
      </c>
      <c r="AB90" s="102">
        <f t="shared" si="12"/>
        <v>8</v>
      </c>
      <c r="AC90" s="102">
        <f t="shared" si="12"/>
        <v>8</v>
      </c>
      <c r="AD90" s="97">
        <f t="shared" si="13"/>
        <v>4</v>
      </c>
      <c r="AE90" s="98">
        <f t="shared" si="14"/>
        <v>4</v>
      </c>
      <c r="AF90" s="99">
        <f t="shared" si="15"/>
        <v>4</v>
      </c>
    </row>
    <row r="91" spans="1:32">
      <c r="A91" s="103">
        <f t="shared" si="18"/>
        <v>9</v>
      </c>
      <c r="D91" s="49">
        <v>0.375</v>
      </c>
      <c r="E91" s="1">
        <f>IF(SUMIFS('Daily Forecast'!D:D,'Daily Forecast'!B:B,'Daily Flash NL (3)'!$D$25,'Daily Forecast'!F:F,A91,'Daily Forecast'!A:A,"Belgium")=0,"",SUMIFS('Daily Forecast'!D:D,'Daily Forecast'!B:B,'Daily Flash NL (3)'!$D$25,'Daily Forecast'!F:F,A91,'Daily Forecast'!A:A,"Belgium"))</f>
        <v>17</v>
      </c>
      <c r="F91" s="1">
        <f>IF(SUMIFS('Daily Storm Data 2'!I:I,'Daily Storm Data 2'!$A:$A,'Daily Flash NL (3)'!$D$25,'Daily Storm Data 2'!$G:$G,'Daily Flash NL (3)'!$A91,'Daily Storm Data 2'!$E:$E,"Belgium")=0,"",SUMIFS('Daily Storm Data 2'!I:I,'Daily Storm Data 2'!$A:$A,'Daily Flash NL (3)'!$D$25,'Daily Storm Data 2'!$G:$G,'Daily Flash NL (3)'!$A91,'Daily Storm Data 2'!$E:$E,"Belgium"))</f>
        <v>18</v>
      </c>
      <c r="G91" s="1">
        <f>SUMIFS('Daily Storm Data 2'!J:J,'Daily Storm Data 2'!$A:$A,'Daily Flash NL (3)'!$D$25,'Daily Storm Data 2'!$G:$G,'Daily Flash NL (3)'!$A91,'Daily Storm Data 2'!$E:$E,"Belgium")</f>
        <v>16</v>
      </c>
      <c r="H91" s="1">
        <f>SUMIFS('Daily Storm Data 2'!K:K,'Daily Storm Data 2'!$A:$A,'Daily Flash NL (3)'!$D$25,'Daily Storm Data 2'!$G:$G,'Daily Flash NL (3)'!$A91,'Daily Storm Data 2'!$E:$E,"Belgium")</f>
        <v>13</v>
      </c>
      <c r="I91" s="51">
        <f>IFERROR(Table1610[[#This Row],[Volume Actual]]/Table1610[[#This Row],[Volume Forcasted]],"")</f>
        <v>1.0588235294117647</v>
      </c>
      <c r="J91" s="39">
        <f t="shared" si="19"/>
        <v>0.72222222222222221</v>
      </c>
      <c r="K91" s="39">
        <f>+IFERROR(Table1610[[#This Row],[Volume Handled]]/Table1610[[#This Row],[Volume Actual]],"")</f>
        <v>0.88888888888888884</v>
      </c>
      <c r="L91" s="45">
        <f>SUMIFS('Daily Storm Data 2'!O:O,'Daily Storm Data 2'!$A:$A,'Daily Flash NL (3)'!$D$25,'Daily Storm Data 2'!$G:$G,'Daily Flash NL (3)'!$A91,'Daily Storm Data 2'!$E:$E,"Belgium")</f>
        <v>396.30573181818181</v>
      </c>
      <c r="M91" s="1">
        <v>5</v>
      </c>
      <c r="N91" s="44">
        <v>0</v>
      </c>
      <c r="O91" s="44"/>
      <c r="P91" s="191"/>
      <c r="Q91" s="219">
        <f t="shared" si="20"/>
        <v>0</v>
      </c>
      <c r="R91" s="191"/>
      <c r="S91" s="191"/>
      <c r="U91">
        <f>Table1610[[#This Row],[Volume Actual]]-Table1610[[#This Row],[Volume Forcasted]]</f>
        <v>1</v>
      </c>
      <c r="Y91" s="89">
        <f t="shared" si="16"/>
        <v>9</v>
      </c>
      <c r="Z91" s="88">
        <f>IF(SUMIFS('Daily Forecast'!D:D,'Daily Forecast'!B:B,'Daily Flash NL (3)'!$D$25,'Daily Forecast'!F:F,Y91,'Daily Forecast'!A:A,"Belgium")=0,"",SUMIFS('Daily Forecast'!D:D,'Daily Forecast'!B:B,'Daily Flash NL (3)'!$D$25,'Daily Forecast'!F:F,Y91,'Daily Forecast'!A:A,"Belgium"))</f>
        <v>17</v>
      </c>
      <c r="AA91" s="102">
        <f t="shared" si="17"/>
        <v>18</v>
      </c>
      <c r="AB91" s="102">
        <f t="shared" si="12"/>
        <v>18</v>
      </c>
      <c r="AC91" s="102">
        <f t="shared" si="12"/>
        <v>18</v>
      </c>
      <c r="AD91" s="97">
        <f t="shared" si="13"/>
        <v>13</v>
      </c>
      <c r="AE91" s="98">
        <f t="shared" si="14"/>
        <v>13</v>
      </c>
      <c r="AF91" s="99">
        <f t="shared" si="15"/>
        <v>13</v>
      </c>
    </row>
    <row r="92" spans="1:32">
      <c r="A92" s="103">
        <f t="shared" si="18"/>
        <v>10</v>
      </c>
      <c r="D92" s="49">
        <v>0.41666666666666669</v>
      </c>
      <c r="E92" s="1">
        <f>IF(SUMIFS('Daily Forecast'!D:D,'Daily Forecast'!B:B,'Daily Flash NL (3)'!$D$25,'Daily Forecast'!F:F,A92,'Daily Forecast'!A:A,"Belgium")=0,"",SUMIFS('Daily Forecast'!D:D,'Daily Forecast'!B:B,'Daily Flash NL (3)'!$D$25,'Daily Forecast'!F:F,A92,'Daily Forecast'!A:A,"Belgium"))</f>
        <v>21</v>
      </c>
      <c r="F92" s="1">
        <f>IF(SUMIFS('Daily Storm Data 2'!I:I,'Daily Storm Data 2'!$A:$A,'Daily Flash NL (3)'!$D$25,'Daily Storm Data 2'!$G:$G,'Daily Flash NL (3)'!$A92,'Daily Storm Data 2'!$E:$E,"Belgium")=0,"",SUMIFS('Daily Storm Data 2'!I:I,'Daily Storm Data 2'!$A:$A,'Daily Flash NL (3)'!$D$25,'Daily Storm Data 2'!$G:$G,'Daily Flash NL (3)'!$A92,'Daily Storm Data 2'!$E:$E,"Belgium"))</f>
        <v>17</v>
      </c>
      <c r="G92" s="1">
        <f>SUMIFS('Daily Storm Data 2'!J:J,'Daily Storm Data 2'!$A:$A,'Daily Flash NL (3)'!$D$25,'Daily Storm Data 2'!$G:$G,'Daily Flash NL (3)'!$A92,'Daily Storm Data 2'!$E:$E,"Belgium")</f>
        <v>17</v>
      </c>
      <c r="H92" s="1">
        <f>SUMIFS('Daily Storm Data 2'!K:K,'Daily Storm Data 2'!$A:$A,'Daily Flash NL (3)'!$D$25,'Daily Storm Data 2'!$G:$G,'Daily Flash NL (3)'!$A92,'Daily Storm Data 2'!$E:$E,"Belgium")</f>
        <v>16</v>
      </c>
      <c r="I92" s="51">
        <f>IFERROR(Table1610[[#This Row],[Volume Actual]]/Table1610[[#This Row],[Volume Forcasted]],"")</f>
        <v>0.80952380952380953</v>
      </c>
      <c r="J92" s="39">
        <f t="shared" ref="J92:J103" si="21">IFERROR(H92/G92,"")</f>
        <v>0.94117647058823528</v>
      </c>
      <c r="K92" s="39">
        <f>+IFERROR(Table1610[[#This Row],[Volume Handled]]/Table1610[[#This Row],[Volume Actual]],"")</f>
        <v>1</v>
      </c>
      <c r="L92" s="45">
        <f>SUMIFS('Daily Storm Data 2'!O:O,'Daily Storm Data 2'!$A:$A,'Daily Flash NL (3)'!$D$25,'Daily Storm Data 2'!$G:$G,'Daily Flash NL (3)'!$A92,'Daily Storm Data 2'!$E:$E,"Belgium")</f>
        <v>251.39739393939396</v>
      </c>
      <c r="M92" s="1">
        <v>7</v>
      </c>
      <c r="N92" s="44">
        <v>1</v>
      </c>
      <c r="O92" s="44"/>
      <c r="P92" s="190"/>
      <c r="Q92" s="219">
        <f t="shared" si="20"/>
        <v>0.14285714285714285</v>
      </c>
      <c r="R92" s="190"/>
      <c r="S92" s="190"/>
      <c r="U92">
        <f>Table1610[[#This Row],[Volume Actual]]-Table1610[[#This Row],[Volume Forcasted]]</f>
        <v>-4</v>
      </c>
      <c r="Y92" s="89">
        <f t="shared" si="16"/>
        <v>10</v>
      </c>
      <c r="Z92" s="88">
        <f>IF(SUMIFS('Daily Forecast'!D:D,'Daily Forecast'!B:B,'Daily Flash NL (3)'!$D$25,'Daily Forecast'!F:F,Y92,'Daily Forecast'!A:A,"Belgium")=0,"",SUMIFS('Daily Forecast'!D:D,'Daily Forecast'!B:B,'Daily Flash NL (3)'!$D$25,'Daily Forecast'!F:F,Y92,'Daily Forecast'!A:A,"Belgium"))</f>
        <v>21</v>
      </c>
      <c r="AA92" s="102">
        <f t="shared" si="17"/>
        <v>17</v>
      </c>
      <c r="AB92" s="102">
        <f t="shared" si="12"/>
        <v>17</v>
      </c>
      <c r="AC92" s="102">
        <f t="shared" si="12"/>
        <v>17</v>
      </c>
      <c r="AD92" s="97">
        <f t="shared" si="13"/>
        <v>16</v>
      </c>
      <c r="AE92" s="98">
        <f t="shared" si="14"/>
        <v>16</v>
      </c>
      <c r="AF92" s="99">
        <f t="shared" si="15"/>
        <v>16</v>
      </c>
    </row>
    <row r="93" spans="1:32">
      <c r="A93" s="103">
        <f t="shared" si="18"/>
        <v>11</v>
      </c>
      <c r="D93" s="49">
        <v>0.45833333333333331</v>
      </c>
      <c r="E93" s="1">
        <f>IF(SUMIFS('Daily Forecast'!D:D,'Daily Forecast'!B:B,'Daily Flash NL (3)'!$D$25,'Daily Forecast'!F:F,A93,'Daily Forecast'!A:A,"Belgium")=0,"",SUMIFS('Daily Forecast'!D:D,'Daily Forecast'!B:B,'Daily Flash NL (3)'!$D$25,'Daily Forecast'!F:F,A93,'Daily Forecast'!A:A,"Belgium"))</f>
        <v>19</v>
      </c>
      <c r="F93" s="1">
        <f>IF(SUMIFS('Daily Storm Data 2'!I:I,'Daily Storm Data 2'!$A:$A,'Daily Flash NL (3)'!$D$25,'Daily Storm Data 2'!$G:$G,'Daily Flash NL (3)'!$A93,'Daily Storm Data 2'!$E:$E,"Belgium")=0,"",SUMIFS('Daily Storm Data 2'!I:I,'Daily Storm Data 2'!$A:$A,'Daily Flash NL (3)'!$D$25,'Daily Storm Data 2'!$G:$G,'Daily Flash NL (3)'!$A93,'Daily Storm Data 2'!$E:$E,"Belgium"))</f>
        <v>10</v>
      </c>
      <c r="G93" s="1">
        <f>SUMIFS('Daily Storm Data 2'!J:J,'Daily Storm Data 2'!$A:$A,'Daily Flash NL (3)'!$D$25,'Daily Storm Data 2'!$G:$G,'Daily Flash NL (3)'!$A93,'Daily Storm Data 2'!$E:$E,"Belgium")</f>
        <v>10</v>
      </c>
      <c r="H93" s="1">
        <f>SUMIFS('Daily Storm Data 2'!K:K,'Daily Storm Data 2'!$A:$A,'Daily Flash NL (3)'!$D$25,'Daily Storm Data 2'!$G:$G,'Daily Flash NL (3)'!$A93,'Daily Storm Data 2'!$E:$E,"Belgium")</f>
        <v>10</v>
      </c>
      <c r="I93" s="51">
        <f>IFERROR(Table1610[[#This Row],[Volume Actual]]/Table1610[[#This Row],[Volume Forcasted]],"")</f>
        <v>0.52631578947368418</v>
      </c>
      <c r="J93" s="39">
        <f t="shared" si="21"/>
        <v>1</v>
      </c>
      <c r="K93" s="39">
        <f>+IFERROR(Table1610[[#This Row],[Volume Handled]]/Table1610[[#This Row],[Volume Actual]],"")</f>
        <v>1</v>
      </c>
      <c r="L93" s="45">
        <f>SUMIFS('Daily Storm Data 2'!O:O,'Daily Storm Data 2'!$A:$A,'Daily Flash NL (3)'!$D$25,'Daily Storm Data 2'!$G:$G,'Daily Flash NL (3)'!$A93,'Daily Storm Data 2'!$E:$E,"Belgium")</f>
        <v>509.42199999999991</v>
      </c>
      <c r="M93" s="1">
        <v>7</v>
      </c>
      <c r="N93" s="191">
        <v>1</v>
      </c>
      <c r="O93" s="44"/>
      <c r="P93" s="191"/>
      <c r="Q93" s="219">
        <f t="shared" si="20"/>
        <v>0.14285714285714285</v>
      </c>
      <c r="R93" s="191"/>
      <c r="S93" s="191"/>
      <c r="U93">
        <f>Table1610[[#This Row],[Volume Actual]]-Table1610[[#This Row],[Volume Forcasted]]</f>
        <v>-9</v>
      </c>
      <c r="W93" s="191"/>
      <c r="Y93" s="89">
        <f t="shared" si="16"/>
        <v>11</v>
      </c>
      <c r="Z93" s="88">
        <f>IF(SUMIFS('Daily Forecast'!D:D,'Daily Forecast'!B:B,'Daily Flash NL (3)'!$D$25,'Daily Forecast'!F:F,Y93,'Daily Forecast'!A:A,"Belgium")=0,"",SUMIFS('Daily Forecast'!D:D,'Daily Forecast'!B:B,'Daily Flash NL (3)'!$D$25,'Daily Forecast'!F:F,Y93,'Daily Forecast'!A:A,"Belgium"))</f>
        <v>19</v>
      </c>
      <c r="AA93" s="102">
        <f t="shared" si="17"/>
        <v>10</v>
      </c>
      <c r="AB93" s="102">
        <f t="shared" si="12"/>
        <v>10</v>
      </c>
      <c r="AC93" s="102">
        <f t="shared" si="12"/>
        <v>10</v>
      </c>
      <c r="AD93" s="97">
        <f t="shared" si="13"/>
        <v>10</v>
      </c>
      <c r="AE93" s="98">
        <f t="shared" si="14"/>
        <v>10</v>
      </c>
      <c r="AF93" s="99">
        <f t="shared" si="15"/>
        <v>10</v>
      </c>
    </row>
    <row r="94" spans="1:32">
      <c r="A94" s="103">
        <f t="shared" si="18"/>
        <v>12</v>
      </c>
      <c r="D94" s="49">
        <v>0.5</v>
      </c>
      <c r="E94" s="1">
        <f>IF(SUMIFS('Daily Forecast'!D:D,'Daily Forecast'!B:B,'Daily Flash NL (3)'!$D$25,'Daily Forecast'!F:F,A94,'Daily Forecast'!A:A,"Belgium")=0,"",SUMIFS('Daily Forecast'!D:D,'Daily Forecast'!B:B,'Daily Flash NL (3)'!$D$25,'Daily Forecast'!F:F,A94,'Daily Forecast'!A:A,"Belgium"))</f>
        <v>15</v>
      </c>
      <c r="F94" s="1">
        <f>IF(SUMIFS('Daily Storm Data 2'!I:I,'Daily Storm Data 2'!$A:$A,'Daily Flash NL (3)'!$D$25,'Daily Storm Data 2'!$G:$G,'Daily Flash NL (3)'!$A94,'Daily Storm Data 2'!$E:$E,"Belgium")=0,"",SUMIFS('Daily Storm Data 2'!I:I,'Daily Storm Data 2'!$A:$A,'Daily Flash NL (3)'!$D$25,'Daily Storm Data 2'!$G:$G,'Daily Flash NL (3)'!$A94,'Daily Storm Data 2'!$E:$E,"Belgium"))</f>
        <v>16</v>
      </c>
      <c r="G94" s="1">
        <f>SUMIFS('Daily Storm Data 2'!J:J,'Daily Storm Data 2'!$A:$A,'Daily Flash NL (3)'!$D$25,'Daily Storm Data 2'!$G:$G,'Daily Flash NL (3)'!$A94,'Daily Storm Data 2'!$E:$E,"Belgium")</f>
        <v>15</v>
      </c>
      <c r="H94" s="1">
        <f>SUMIFS('Daily Storm Data 2'!K:K,'Daily Storm Data 2'!$A:$A,'Daily Flash NL (3)'!$D$25,'Daily Storm Data 2'!$G:$G,'Daily Flash NL (3)'!$A94,'Daily Storm Data 2'!$E:$E,"Belgium")</f>
        <v>14</v>
      </c>
      <c r="I94" s="51">
        <f>IFERROR(Table1610[[#This Row],[Volume Actual]]/Table1610[[#This Row],[Volume Forcasted]],"")</f>
        <v>1.0666666666666667</v>
      </c>
      <c r="J94" s="39">
        <f t="shared" si="21"/>
        <v>0.93333333333333335</v>
      </c>
      <c r="K94" s="39">
        <f>+IFERROR(Table1610[[#This Row],[Volume Handled]]/Table1610[[#This Row],[Volume Actual]],"")</f>
        <v>0.9375</v>
      </c>
      <c r="L94" s="45">
        <f>SUMIFS('Daily Storm Data 2'!O:O,'Daily Storm Data 2'!$A:$A,'Daily Flash NL (3)'!$D$25,'Daily Storm Data 2'!$G:$G,'Daily Flash NL (3)'!$A94,'Daily Storm Data 2'!$E:$E,"Belgium")</f>
        <v>476.45552777777777</v>
      </c>
      <c r="M94" s="1">
        <v>3</v>
      </c>
      <c r="N94" s="44">
        <v>1</v>
      </c>
      <c r="O94" s="44"/>
      <c r="P94" s="190"/>
      <c r="Q94" s="219">
        <f t="shared" si="20"/>
        <v>0.33333333333333331</v>
      </c>
      <c r="R94" s="190"/>
      <c r="S94" s="190"/>
      <c r="W94" s="190">
        <v>2</v>
      </c>
      <c r="Y94" s="89">
        <f t="shared" si="16"/>
        <v>12</v>
      </c>
      <c r="Z94" s="88">
        <f>IF(SUMIFS('Daily Forecast'!D:D,'Daily Forecast'!B:B,'Daily Flash NL (3)'!$D$25,'Daily Forecast'!F:F,Y94,'Daily Forecast'!A:A,"Belgium")=0,"",SUMIFS('Daily Forecast'!D:D,'Daily Forecast'!B:B,'Daily Flash NL (3)'!$D$25,'Daily Forecast'!F:F,Y94,'Daily Forecast'!A:A,"Belgium"))</f>
        <v>15</v>
      </c>
      <c r="AA94" s="102">
        <f t="shared" si="17"/>
        <v>16</v>
      </c>
      <c r="AB94" s="102">
        <f t="shared" si="12"/>
        <v>16</v>
      </c>
      <c r="AC94" s="102">
        <f t="shared" si="12"/>
        <v>16</v>
      </c>
      <c r="AD94" s="97">
        <f t="shared" si="13"/>
        <v>14.933333333333334</v>
      </c>
      <c r="AE94" s="98">
        <f t="shared" si="14"/>
        <v>14.933333333333334</v>
      </c>
      <c r="AF94" s="99">
        <f t="shared" si="15"/>
        <v>14.933333333333334</v>
      </c>
    </row>
    <row r="95" spans="1:32">
      <c r="A95" s="103">
        <f t="shared" si="18"/>
        <v>13</v>
      </c>
      <c r="D95" s="49">
        <v>0.54166666666666663</v>
      </c>
      <c r="E95" s="1">
        <f>IF(SUMIFS('Daily Forecast'!D:D,'Daily Forecast'!B:B,'Daily Flash NL (3)'!$D$25,'Daily Forecast'!F:F,A95,'Daily Forecast'!A:A,"Belgium")=0,"",SUMIFS('Daily Forecast'!D:D,'Daily Forecast'!B:B,'Daily Flash NL (3)'!$D$25,'Daily Forecast'!F:F,A95,'Daily Forecast'!A:A,"Belgium"))</f>
        <v>12</v>
      </c>
      <c r="F95" s="1">
        <f>IF(SUMIFS('Daily Storm Data 2'!I:I,'Daily Storm Data 2'!$A:$A,'Daily Flash NL (3)'!$D$25,'Daily Storm Data 2'!$G:$G,'Daily Flash NL (3)'!$A95,'Daily Storm Data 2'!$E:$E,"Belgium")=0,"",SUMIFS('Daily Storm Data 2'!I:I,'Daily Storm Data 2'!$A:$A,'Daily Flash NL (3)'!$D$25,'Daily Storm Data 2'!$G:$G,'Daily Flash NL (3)'!$A95,'Daily Storm Data 2'!$E:$E,"Belgium"))</f>
        <v>10</v>
      </c>
      <c r="G95" s="1">
        <f>SUMIFS('Daily Storm Data 2'!J:J,'Daily Storm Data 2'!$A:$A,'Daily Flash NL (3)'!$D$25,'Daily Storm Data 2'!$G:$G,'Daily Flash NL (3)'!$A95,'Daily Storm Data 2'!$E:$E,"Belgium")</f>
        <v>10</v>
      </c>
      <c r="H95" s="1">
        <f>SUMIFS('Daily Storm Data 2'!K:K,'Daily Storm Data 2'!$A:$A,'Daily Flash NL (3)'!$D$25,'Daily Storm Data 2'!$G:$G,'Daily Flash NL (3)'!$A95,'Daily Storm Data 2'!$E:$E,"Belgium")</f>
        <v>9</v>
      </c>
      <c r="I95" s="51">
        <f>IFERROR(Table1610[[#This Row],[Volume Actual]]/Table1610[[#This Row],[Volume Forcasted]],"")</f>
        <v>0.83333333333333337</v>
      </c>
      <c r="J95" s="39">
        <f t="shared" si="21"/>
        <v>0.9</v>
      </c>
      <c r="K95" s="39">
        <f>+IFERROR(Table1610[[#This Row],[Volume Handled]]/Table1610[[#This Row],[Volume Actual]],"")</f>
        <v>1</v>
      </c>
      <c r="L95" s="45">
        <f>SUMIFS('Daily Storm Data 2'!O:O,'Daily Storm Data 2'!$A:$A,'Daily Flash NL (3)'!$D$25,'Daily Storm Data 2'!$G:$G,'Daily Flash NL (3)'!$A95,'Daily Storm Data 2'!$E:$E,"Belgium")</f>
        <v>644.05347619047575</v>
      </c>
      <c r="M95" s="1">
        <v>11</v>
      </c>
      <c r="N95" s="44">
        <v>1</v>
      </c>
      <c r="O95" s="44"/>
      <c r="P95" s="191"/>
      <c r="Q95" s="219">
        <f t="shared" si="20"/>
        <v>9.0909090909090912E-2</v>
      </c>
      <c r="R95" s="191"/>
      <c r="S95" s="191"/>
      <c r="W95" s="191">
        <v>1</v>
      </c>
      <c r="Y95" s="89">
        <f t="shared" si="16"/>
        <v>13</v>
      </c>
      <c r="Z95" s="88">
        <f>IF(SUMIFS('Daily Forecast'!D:D,'Daily Forecast'!B:B,'Daily Flash NL (3)'!$D$25,'Daily Forecast'!F:F,Y95,'Daily Forecast'!A:A,"Belgium")=0,"",SUMIFS('Daily Forecast'!D:D,'Daily Forecast'!B:B,'Daily Flash NL (3)'!$D$25,'Daily Forecast'!F:F,Y95,'Daily Forecast'!A:A,"Belgium"))</f>
        <v>12</v>
      </c>
      <c r="AA95" s="102">
        <f t="shared" si="17"/>
        <v>10</v>
      </c>
      <c r="AB95" s="102">
        <f t="shared" si="12"/>
        <v>10</v>
      </c>
      <c r="AC95" s="102">
        <f t="shared" si="12"/>
        <v>10</v>
      </c>
      <c r="AD95" s="97">
        <f t="shared" si="13"/>
        <v>9</v>
      </c>
      <c r="AE95" s="98">
        <f t="shared" si="14"/>
        <v>9</v>
      </c>
      <c r="AF95" s="99">
        <f t="shared" si="15"/>
        <v>9</v>
      </c>
    </row>
    <row r="96" spans="1:32">
      <c r="A96" s="103">
        <f t="shared" si="18"/>
        <v>14</v>
      </c>
      <c r="D96" s="49">
        <v>0.58333333333333337</v>
      </c>
      <c r="E96" s="1">
        <f>IF(SUMIFS('Daily Forecast'!D:D,'Daily Forecast'!B:B,'Daily Flash NL (3)'!$D$25,'Daily Forecast'!F:F,A96,'Daily Forecast'!A:A,"Belgium")=0,"",SUMIFS('Daily Forecast'!D:D,'Daily Forecast'!B:B,'Daily Flash NL (3)'!$D$25,'Daily Forecast'!F:F,A96,'Daily Forecast'!A:A,"Belgium"))</f>
        <v>17</v>
      </c>
      <c r="F96" s="1">
        <f>IF(SUMIFS('Daily Storm Data 2'!I:I,'Daily Storm Data 2'!$A:$A,'Daily Flash NL (3)'!$D$25,'Daily Storm Data 2'!$G:$G,'Daily Flash NL (3)'!$A96,'Daily Storm Data 2'!$E:$E,"Belgium")=0,"",SUMIFS('Daily Storm Data 2'!I:I,'Daily Storm Data 2'!$A:$A,'Daily Flash NL (3)'!$D$25,'Daily Storm Data 2'!$G:$G,'Daily Flash NL (3)'!$A96,'Daily Storm Data 2'!$E:$E,"Belgium"))</f>
        <v>5</v>
      </c>
      <c r="G96" s="1">
        <f>SUMIFS('Daily Storm Data 2'!J:J,'Daily Storm Data 2'!$A:$A,'Daily Flash NL (3)'!$D$25,'Daily Storm Data 2'!$G:$G,'Daily Flash NL (3)'!$A96,'Daily Storm Data 2'!$E:$E,"Belgium")</f>
        <v>5</v>
      </c>
      <c r="H96" s="1">
        <f>SUMIFS('Daily Storm Data 2'!K:K,'Daily Storm Data 2'!$A:$A,'Daily Flash NL (3)'!$D$25,'Daily Storm Data 2'!$G:$G,'Daily Flash NL (3)'!$A96,'Daily Storm Data 2'!$E:$E,"Belgium")</f>
        <v>5</v>
      </c>
      <c r="I96" s="51">
        <f>IFERROR(Table1610[[#This Row],[Volume Actual]]/Table1610[[#This Row],[Volume Forcasted]],"")</f>
        <v>0.29411764705882354</v>
      </c>
      <c r="J96" s="39">
        <f t="shared" si="21"/>
        <v>1</v>
      </c>
      <c r="K96" s="39">
        <f>+IFERROR(Table1610[[#This Row],[Volume Handled]]/Table1610[[#This Row],[Volume Actual]],"")</f>
        <v>1</v>
      </c>
      <c r="L96" s="45">
        <f>SUMIFS('Daily Storm Data 2'!O:O,'Daily Storm Data 2'!$A:$A,'Daily Flash NL (3)'!$D$25,'Daily Storm Data 2'!$G:$G,'Daily Flash NL (3)'!$A96,'Daily Storm Data 2'!$E:$E,"Belgium")</f>
        <v>873.47199999999998</v>
      </c>
      <c r="M96" s="1">
        <v>10</v>
      </c>
      <c r="N96" s="44">
        <v>1</v>
      </c>
      <c r="O96" s="44"/>
      <c r="P96" s="190"/>
      <c r="Q96" s="219">
        <f t="shared" si="20"/>
        <v>0.1</v>
      </c>
      <c r="R96" s="190"/>
      <c r="S96" s="190"/>
      <c r="W96" s="190">
        <v>1</v>
      </c>
      <c r="Y96" s="89">
        <f t="shared" si="16"/>
        <v>14</v>
      </c>
      <c r="Z96" s="88">
        <f>IF(SUMIFS('Daily Forecast'!D:D,'Daily Forecast'!B:B,'Daily Flash NL (3)'!$D$25,'Daily Forecast'!F:F,Y96,'Daily Forecast'!A:A,"Belgium")=0,"",SUMIFS('Daily Forecast'!D:D,'Daily Forecast'!B:B,'Daily Flash NL (3)'!$D$25,'Daily Forecast'!F:F,Y96,'Daily Forecast'!A:A,"Belgium"))</f>
        <v>17</v>
      </c>
      <c r="AA96" s="102">
        <f t="shared" si="17"/>
        <v>5</v>
      </c>
      <c r="AB96" s="102">
        <f t="shared" si="12"/>
        <v>5</v>
      </c>
      <c r="AC96" s="102">
        <f t="shared" si="12"/>
        <v>5</v>
      </c>
      <c r="AD96" s="97">
        <f t="shared" si="13"/>
        <v>5</v>
      </c>
      <c r="AE96" s="98">
        <f t="shared" si="14"/>
        <v>5</v>
      </c>
      <c r="AF96" s="99">
        <f t="shared" si="15"/>
        <v>5</v>
      </c>
    </row>
    <row r="97" spans="1:32">
      <c r="A97" s="103">
        <f t="shared" si="18"/>
        <v>15</v>
      </c>
      <c r="D97" s="49">
        <v>0.625</v>
      </c>
      <c r="E97" s="1">
        <f>IF(SUMIFS('Daily Forecast'!D:D,'Daily Forecast'!B:B,'Daily Flash NL (3)'!$D$25,'Daily Forecast'!F:F,A97,'Daily Forecast'!A:A,"Belgium")=0,"",SUMIFS('Daily Forecast'!D:D,'Daily Forecast'!B:B,'Daily Flash NL (3)'!$D$25,'Daily Forecast'!F:F,A97,'Daily Forecast'!A:A,"Belgium"))</f>
        <v>11</v>
      </c>
      <c r="F97" s="1">
        <f>IF(SUMIFS('Daily Storm Data 2'!I:I,'Daily Storm Data 2'!$A:$A,'Daily Flash NL (3)'!$D$25,'Daily Storm Data 2'!$G:$G,'Daily Flash NL (3)'!$A97,'Daily Storm Data 2'!$E:$E,"Belgium")=0,"",SUMIFS('Daily Storm Data 2'!I:I,'Daily Storm Data 2'!$A:$A,'Daily Flash NL (3)'!$D$25,'Daily Storm Data 2'!$G:$G,'Daily Flash NL (3)'!$A97,'Daily Storm Data 2'!$E:$E,"Belgium"))</f>
        <v>10</v>
      </c>
      <c r="G97" s="1">
        <f>SUMIFS('Daily Storm Data 2'!J:J,'Daily Storm Data 2'!$A:$A,'Daily Flash NL (3)'!$D$25,'Daily Storm Data 2'!$G:$G,'Daily Flash NL (3)'!$A97,'Daily Storm Data 2'!$E:$E,"Belgium")</f>
        <v>10</v>
      </c>
      <c r="H97" s="1">
        <f>SUMIFS('Daily Storm Data 2'!K:K,'Daily Storm Data 2'!$A:$A,'Daily Flash NL (3)'!$D$25,'Daily Storm Data 2'!$G:$G,'Daily Flash NL (3)'!$A97,'Daily Storm Data 2'!$E:$E,"Belgium")</f>
        <v>10</v>
      </c>
      <c r="I97" s="51">
        <f>IFERROR(Table1610[[#This Row],[Volume Actual]]/Table1610[[#This Row],[Volume Forcasted]],"")</f>
        <v>0.90909090909090906</v>
      </c>
      <c r="J97" s="39">
        <f t="shared" si="21"/>
        <v>1</v>
      </c>
      <c r="K97" s="39">
        <f>+IFERROR(Table1610[[#This Row],[Volume Handled]]/Table1610[[#This Row],[Volume Actual]],"")</f>
        <v>1</v>
      </c>
      <c r="L97" s="45">
        <f>SUMIFS('Daily Storm Data 2'!O:O,'Daily Storm Data 2'!$A:$A,'Daily Flash NL (3)'!$D$25,'Daily Storm Data 2'!$G:$G,'Daily Flash NL (3)'!$A97,'Daily Storm Data 2'!$E:$E,"Belgium")</f>
        <v>581.73383333333322</v>
      </c>
      <c r="M97" s="1">
        <v>9</v>
      </c>
      <c r="N97" s="44">
        <v>1</v>
      </c>
      <c r="O97" s="44"/>
      <c r="P97" s="191"/>
      <c r="Q97" s="219">
        <f t="shared" si="20"/>
        <v>0.1111111111111111</v>
      </c>
      <c r="R97" s="191"/>
      <c r="S97" s="191"/>
      <c r="W97" s="191">
        <v>2</v>
      </c>
      <c r="Y97" s="89">
        <f t="shared" si="16"/>
        <v>15</v>
      </c>
      <c r="Z97" s="88">
        <f>IF(SUMIFS('Daily Forecast'!D:D,'Daily Forecast'!B:B,'Daily Flash NL (3)'!$D$25,'Daily Forecast'!F:F,Y97,'Daily Forecast'!A:A,"Belgium")=0,"",SUMIFS('Daily Forecast'!D:D,'Daily Forecast'!B:B,'Daily Flash NL (3)'!$D$25,'Daily Forecast'!F:F,Y97,'Daily Forecast'!A:A,"Belgium"))</f>
        <v>11</v>
      </c>
      <c r="AA97" s="102">
        <f t="shared" si="17"/>
        <v>10</v>
      </c>
      <c r="AB97" s="102">
        <f t="shared" si="12"/>
        <v>10</v>
      </c>
      <c r="AC97" s="102">
        <f t="shared" si="12"/>
        <v>10</v>
      </c>
      <c r="AD97" s="97">
        <f t="shared" si="13"/>
        <v>10</v>
      </c>
      <c r="AE97" s="98">
        <f t="shared" si="14"/>
        <v>10</v>
      </c>
      <c r="AF97" s="99">
        <f t="shared" si="15"/>
        <v>10</v>
      </c>
    </row>
    <row r="98" spans="1:32">
      <c r="A98" s="103">
        <f t="shared" si="18"/>
        <v>16</v>
      </c>
      <c r="D98" s="49">
        <v>0.66666666666666663</v>
      </c>
      <c r="E98" s="1">
        <f>IF(SUMIFS('Daily Forecast'!D:D,'Daily Forecast'!B:B,'Daily Flash NL (3)'!$D$25,'Daily Forecast'!F:F,A98,'Daily Forecast'!A:A,"Belgium")=0,"",SUMIFS('Daily Forecast'!D:D,'Daily Forecast'!B:B,'Daily Flash NL (3)'!$D$25,'Daily Forecast'!F:F,A98,'Daily Forecast'!A:A,"Belgium"))</f>
        <v>16</v>
      </c>
      <c r="F98" s="1">
        <f>IF(SUMIFS('Daily Storm Data 2'!I:I,'Daily Storm Data 2'!$A:$A,'Daily Flash NL (3)'!$D$25,'Daily Storm Data 2'!$G:$G,'Daily Flash NL (3)'!$A98,'Daily Storm Data 2'!$E:$E,"Belgium")=0,"",SUMIFS('Daily Storm Data 2'!I:I,'Daily Storm Data 2'!$A:$A,'Daily Flash NL (3)'!$D$25,'Daily Storm Data 2'!$G:$G,'Daily Flash NL (3)'!$A98,'Daily Storm Data 2'!$E:$E,"Belgium"))</f>
        <v>13</v>
      </c>
      <c r="G98" s="1">
        <f>SUMIFS('Daily Storm Data 2'!J:J,'Daily Storm Data 2'!$A:$A,'Daily Flash NL (3)'!$D$25,'Daily Storm Data 2'!$G:$G,'Daily Flash NL (3)'!$A98,'Daily Storm Data 2'!$E:$E,"Belgium")</f>
        <v>12</v>
      </c>
      <c r="H98" s="1">
        <f>SUMIFS('Daily Storm Data 2'!K:K,'Daily Storm Data 2'!$A:$A,'Daily Flash NL (3)'!$D$25,'Daily Storm Data 2'!$G:$G,'Daily Flash NL (3)'!$A98,'Daily Storm Data 2'!$E:$E,"Belgium")</f>
        <v>10</v>
      </c>
      <c r="I98" s="51">
        <f>IFERROR(Table1610[[#This Row],[Volume Actual]]/Table1610[[#This Row],[Volume Forcasted]],"")</f>
        <v>0.8125</v>
      </c>
      <c r="J98" s="39">
        <f t="shared" si="21"/>
        <v>0.83333333333333337</v>
      </c>
      <c r="K98" s="39">
        <f>+IFERROR(Table1610[[#This Row],[Volume Handled]]/Table1610[[#This Row],[Volume Actual]],"")</f>
        <v>0.92307692307692313</v>
      </c>
      <c r="L98" s="45">
        <f>SUMIFS('Daily Storm Data 2'!O:O,'Daily Storm Data 2'!$A:$A,'Daily Flash NL (3)'!$D$25,'Daily Storm Data 2'!$G:$G,'Daily Flash NL (3)'!$A98,'Daily Storm Data 2'!$E:$E,"Belgium")</f>
        <v>542.88441666666665</v>
      </c>
      <c r="M98" s="1">
        <v>11</v>
      </c>
      <c r="N98" s="44">
        <v>1</v>
      </c>
      <c r="O98" s="44"/>
      <c r="P98" s="190"/>
      <c r="Q98" s="219">
        <f t="shared" si="20"/>
        <v>9.0909090909090912E-2</v>
      </c>
      <c r="R98" s="190"/>
      <c r="S98" s="190"/>
      <c r="W98" s="190">
        <v>2</v>
      </c>
      <c r="Y98" s="89">
        <f t="shared" si="16"/>
        <v>16</v>
      </c>
      <c r="Z98" s="88">
        <f>IF(SUMIFS('Daily Forecast'!D:D,'Daily Forecast'!B:B,'Daily Flash NL (3)'!$D$25,'Daily Forecast'!F:F,Y98,'Daily Forecast'!A:A,"Belgium")=0,"",SUMIFS('Daily Forecast'!D:D,'Daily Forecast'!B:B,'Daily Flash NL (3)'!$D$25,'Daily Forecast'!F:F,Y98,'Daily Forecast'!A:A,"Belgium"))</f>
        <v>16</v>
      </c>
      <c r="AA98" s="102">
        <f t="shared" si="17"/>
        <v>13</v>
      </c>
      <c r="AB98" s="102">
        <f t="shared" si="12"/>
        <v>13</v>
      </c>
      <c r="AC98" s="102">
        <f t="shared" si="12"/>
        <v>13</v>
      </c>
      <c r="AD98" s="97">
        <f t="shared" si="13"/>
        <v>10.833333333333334</v>
      </c>
      <c r="AE98" s="98">
        <f t="shared" si="14"/>
        <v>10.833333333333334</v>
      </c>
      <c r="AF98" s="99">
        <f t="shared" si="15"/>
        <v>10.833333333333334</v>
      </c>
    </row>
    <row r="99" spans="1:32">
      <c r="A99" s="103">
        <f t="shared" si="18"/>
        <v>17</v>
      </c>
      <c r="D99" s="49">
        <v>0.70833333333333337</v>
      </c>
      <c r="E99" s="1">
        <f>IF(SUMIFS('Daily Forecast'!D:D,'Daily Forecast'!B:B,'Daily Flash NL (3)'!$D$25,'Daily Forecast'!F:F,A99,'Daily Forecast'!A:A,"Belgium")=0,"",SUMIFS('Daily Forecast'!D:D,'Daily Forecast'!B:B,'Daily Flash NL (3)'!$D$25,'Daily Forecast'!F:F,A99,'Daily Forecast'!A:A,"Belgium"))</f>
        <v>13</v>
      </c>
      <c r="F99" s="1">
        <f>IF(SUMIFS('Daily Storm Data 2'!I:I,'Daily Storm Data 2'!$A:$A,'Daily Flash NL (3)'!$D$25,'Daily Storm Data 2'!$G:$G,'Daily Flash NL (3)'!$A99,'Daily Storm Data 2'!$E:$E,"Belgium")=0,"",SUMIFS('Daily Storm Data 2'!I:I,'Daily Storm Data 2'!$A:$A,'Daily Flash NL (3)'!$D$25,'Daily Storm Data 2'!$G:$G,'Daily Flash NL (3)'!$A99,'Daily Storm Data 2'!$E:$E,"Belgium"))</f>
        <v>7</v>
      </c>
      <c r="G99" s="1">
        <f>SUMIFS('Daily Storm Data 2'!J:J,'Daily Storm Data 2'!$A:$A,'Daily Flash NL (3)'!$D$25,'Daily Storm Data 2'!$G:$G,'Daily Flash NL (3)'!$A99,'Daily Storm Data 2'!$E:$E,"Belgium")</f>
        <v>5</v>
      </c>
      <c r="H99" s="1">
        <f>SUMIFS('Daily Storm Data 2'!K:K,'Daily Storm Data 2'!$A:$A,'Daily Flash NL (3)'!$D$25,'Daily Storm Data 2'!$G:$G,'Daily Flash NL (3)'!$A99,'Daily Storm Data 2'!$E:$E,"Belgium")</f>
        <v>4</v>
      </c>
      <c r="I99" s="51">
        <f>IFERROR(Table1610[[#This Row],[Volume Actual]]/Table1610[[#This Row],[Volume Forcasted]],"")</f>
        <v>0.53846153846153844</v>
      </c>
      <c r="J99" s="39">
        <f t="shared" si="21"/>
        <v>0.8</v>
      </c>
      <c r="K99" s="39">
        <f>+IFERROR(Table1610[[#This Row],[Volume Handled]]/Table1610[[#This Row],[Volume Actual]],"")</f>
        <v>0.7142857142857143</v>
      </c>
      <c r="L99" s="45">
        <f>SUMIFS('Daily Storm Data 2'!O:O,'Daily Storm Data 2'!$A:$A,'Daily Flash NL (3)'!$D$25,'Daily Storm Data 2'!$G:$G,'Daily Flash NL (3)'!$A99,'Daily Storm Data 2'!$E:$E,"Belgium")</f>
        <v>308.31983333333335</v>
      </c>
      <c r="M99" s="1">
        <v>7</v>
      </c>
      <c r="N99" s="44">
        <v>1</v>
      </c>
      <c r="O99" s="44"/>
      <c r="P99" s="191"/>
      <c r="Q99" s="219">
        <f t="shared" si="20"/>
        <v>0.14285714285714285</v>
      </c>
      <c r="R99" s="191"/>
      <c r="S99" s="191"/>
      <c r="W99" s="191">
        <v>2</v>
      </c>
      <c r="Y99" s="89">
        <f t="shared" si="16"/>
        <v>17</v>
      </c>
      <c r="Z99" s="88">
        <f>IF(SUMIFS('Daily Forecast'!D:D,'Daily Forecast'!B:B,'Daily Flash NL (3)'!$D$25,'Daily Forecast'!F:F,Y99,'Daily Forecast'!A:A,"Belgium")=0,"",SUMIFS('Daily Forecast'!D:D,'Daily Forecast'!B:B,'Daily Flash NL (3)'!$D$25,'Daily Forecast'!F:F,Y99,'Daily Forecast'!A:A,"Belgium"))</f>
        <v>13</v>
      </c>
      <c r="AA99" s="102">
        <f t="shared" si="17"/>
        <v>7</v>
      </c>
      <c r="AB99" s="102">
        <f t="shared" si="12"/>
        <v>7</v>
      </c>
      <c r="AC99" s="102">
        <f t="shared" si="12"/>
        <v>7</v>
      </c>
      <c r="AD99" s="97">
        <f t="shared" si="13"/>
        <v>5.6000000000000005</v>
      </c>
      <c r="AE99" s="98">
        <f t="shared" si="14"/>
        <v>5.6000000000000005</v>
      </c>
      <c r="AF99" s="99">
        <f t="shared" si="15"/>
        <v>5.6000000000000005</v>
      </c>
    </row>
    <row r="100" spans="1:32">
      <c r="A100" s="103">
        <f t="shared" si="18"/>
        <v>18</v>
      </c>
      <c r="D100" s="49">
        <v>0.75</v>
      </c>
      <c r="E100" s="1">
        <f>IF(SUMIFS('Daily Forecast'!D:D,'Daily Forecast'!B:B,'Daily Flash NL (3)'!$D$25,'Daily Forecast'!F:F,A100,'Daily Forecast'!A:A,"Belgium")=0,"",SUMIFS('Daily Forecast'!D:D,'Daily Forecast'!B:B,'Daily Flash NL (3)'!$D$25,'Daily Forecast'!F:F,A100,'Daily Forecast'!A:A,"Belgium"))</f>
        <v>15</v>
      </c>
      <c r="F100" s="1">
        <f>IF(SUMIFS('Daily Storm Data 2'!I:I,'Daily Storm Data 2'!$A:$A,'Daily Flash NL (3)'!$D$25,'Daily Storm Data 2'!$G:$G,'Daily Flash NL (3)'!$A100,'Daily Storm Data 2'!$E:$E,"Belgium")=0,"",SUMIFS('Daily Storm Data 2'!I:I,'Daily Storm Data 2'!$A:$A,'Daily Flash NL (3)'!$D$25,'Daily Storm Data 2'!$G:$G,'Daily Flash NL (3)'!$A100,'Daily Storm Data 2'!$E:$E,"Belgium"))</f>
        <v>11</v>
      </c>
      <c r="G100" s="1">
        <f>SUMIFS('Daily Storm Data 2'!J:J,'Daily Storm Data 2'!$A:$A,'Daily Flash NL (3)'!$D$25,'Daily Storm Data 2'!$G:$G,'Daily Flash NL (3)'!$A100,'Daily Storm Data 2'!$E:$E,"Belgium")</f>
        <v>10</v>
      </c>
      <c r="H100" s="1">
        <f>SUMIFS('Daily Storm Data 2'!K:K,'Daily Storm Data 2'!$A:$A,'Daily Flash NL (3)'!$D$25,'Daily Storm Data 2'!$G:$G,'Daily Flash NL (3)'!$A100,'Daily Storm Data 2'!$E:$E,"Belgium")</f>
        <v>6</v>
      </c>
      <c r="I100" s="51">
        <f>IFERROR(Table1610[[#This Row],[Volume Actual]]/Table1610[[#This Row],[Volume Forcasted]],"")</f>
        <v>0.73333333333333328</v>
      </c>
      <c r="J100" s="39">
        <f t="shared" si="21"/>
        <v>0.6</v>
      </c>
      <c r="K100" s="39">
        <f>+IFERROR(Table1610[[#This Row],[Volume Handled]]/Table1610[[#This Row],[Volume Actual]],"")</f>
        <v>0.90909090909090906</v>
      </c>
      <c r="L100" s="45">
        <f>SUMIFS('Daily Storm Data 2'!O:O,'Daily Storm Data 2'!$A:$A,'Daily Flash NL (3)'!$D$25,'Daily Storm Data 2'!$G:$G,'Daily Flash NL (3)'!$A100,'Daily Storm Data 2'!$E:$E,"Belgium")</f>
        <v>796.19249999999988</v>
      </c>
      <c r="M100" s="1">
        <v>3</v>
      </c>
      <c r="N100" s="44">
        <v>1</v>
      </c>
      <c r="O100" s="44"/>
      <c r="P100" s="190"/>
      <c r="Q100" s="219">
        <f t="shared" si="20"/>
        <v>0.33333333333333331</v>
      </c>
      <c r="R100" s="190"/>
      <c r="S100" s="190"/>
      <c r="W100" s="190">
        <v>1</v>
      </c>
      <c r="Y100" s="89">
        <f t="shared" si="16"/>
        <v>18</v>
      </c>
      <c r="Z100" s="88">
        <f>IF(SUMIFS('Daily Forecast'!D:D,'Daily Forecast'!B:B,'Daily Flash NL (3)'!$D$25,'Daily Forecast'!F:F,Y100,'Daily Forecast'!A:A,"Belgium")=0,"",SUMIFS('Daily Forecast'!D:D,'Daily Forecast'!B:B,'Daily Flash NL (3)'!$D$25,'Daily Forecast'!F:F,Y100,'Daily Forecast'!A:A,"Belgium"))</f>
        <v>15</v>
      </c>
      <c r="AA100" s="102">
        <f t="shared" si="17"/>
        <v>11</v>
      </c>
      <c r="AB100" s="102">
        <f t="shared" si="12"/>
        <v>11</v>
      </c>
      <c r="AC100" s="102">
        <f t="shared" si="12"/>
        <v>11</v>
      </c>
      <c r="AD100" s="97">
        <f t="shared" si="13"/>
        <v>6.6</v>
      </c>
      <c r="AE100" s="98">
        <f t="shared" si="14"/>
        <v>6.6</v>
      </c>
      <c r="AF100" s="99">
        <f t="shared" si="15"/>
        <v>6.6</v>
      </c>
    </row>
    <row r="101" spans="1:32">
      <c r="A101" s="103">
        <f t="shared" si="18"/>
        <v>19</v>
      </c>
      <c r="D101" s="49">
        <v>0.79166666666666663</v>
      </c>
      <c r="E101" s="1">
        <f>IF(SUMIFS('Daily Forecast'!D:D,'Daily Forecast'!B:B,'Daily Flash NL (3)'!$D$25,'Daily Forecast'!F:F,A101,'Daily Forecast'!A:A,"Belgium")=0,"",SUMIFS('Daily Forecast'!D:D,'Daily Forecast'!B:B,'Daily Flash NL (3)'!$D$25,'Daily Forecast'!F:F,A101,'Daily Forecast'!A:A,"Belgium"))</f>
        <v>8</v>
      </c>
      <c r="F101" s="1">
        <f>IF(SUMIFS('Daily Storm Data 2'!I:I,'Daily Storm Data 2'!$A:$A,'Daily Flash NL (3)'!$D$25,'Daily Storm Data 2'!$G:$G,'Daily Flash NL (3)'!$A101,'Daily Storm Data 2'!$E:$E,"Belgium")=0,"",SUMIFS('Daily Storm Data 2'!I:I,'Daily Storm Data 2'!$A:$A,'Daily Flash NL (3)'!$D$25,'Daily Storm Data 2'!$G:$G,'Daily Flash NL (3)'!$A101,'Daily Storm Data 2'!$E:$E,"Belgium"))</f>
        <v>8</v>
      </c>
      <c r="G101" s="1">
        <f>SUMIFS('Daily Storm Data 2'!J:J,'Daily Storm Data 2'!$A:$A,'Daily Flash NL (3)'!$D$25,'Daily Storm Data 2'!$G:$G,'Daily Flash NL (3)'!$A101,'Daily Storm Data 2'!$E:$E,"Belgium")</f>
        <v>5</v>
      </c>
      <c r="H101" s="1">
        <f>SUMIFS('Daily Storm Data 2'!K:K,'Daily Storm Data 2'!$A:$A,'Daily Flash NL (3)'!$D$25,'Daily Storm Data 2'!$G:$G,'Daily Flash NL (3)'!$A101,'Daily Storm Data 2'!$E:$E,"Belgium")</f>
        <v>0</v>
      </c>
      <c r="I101" s="51">
        <f>IFERROR(Table1610[[#This Row],[Volume Actual]]/Table1610[[#This Row],[Volume Forcasted]],"")</f>
        <v>1</v>
      </c>
      <c r="J101" s="39">
        <f>IFERROR(H101/G101,"")</f>
        <v>0</v>
      </c>
      <c r="K101" s="39">
        <f>+IFERROR(Table1610[[#This Row],[Volume Handled]]/Table1610[[#This Row],[Volume Actual]],"")</f>
        <v>0.625</v>
      </c>
      <c r="L101" s="45">
        <f>SUMIFS('Daily Storm Data 2'!O:O,'Daily Storm Data 2'!$A:$A,'Daily Flash NL (3)'!$D$25,'Daily Storm Data 2'!$G:$G,'Daily Flash NL (3)'!$A101,'Daily Storm Data 2'!$E:$E,"Belgium")</f>
        <v>719.12533333333329</v>
      </c>
      <c r="M101" s="1">
        <v>6</v>
      </c>
      <c r="N101" s="44">
        <v>1</v>
      </c>
      <c r="O101" s="44"/>
      <c r="P101" s="191"/>
      <c r="Q101" s="219">
        <f t="shared" si="20"/>
        <v>0.16666666666666666</v>
      </c>
      <c r="R101" s="191"/>
      <c r="S101" s="191"/>
      <c r="W101" s="191">
        <v>0</v>
      </c>
      <c r="Y101" s="89">
        <f t="shared" si="16"/>
        <v>19</v>
      </c>
      <c r="Z101" s="88">
        <f>IF(SUMIFS('Daily Forecast'!D:D,'Daily Forecast'!B:B,'Daily Flash NL (3)'!$D$25,'Daily Forecast'!F:F,Y101,'Daily Forecast'!A:A,"Belgium")=0,"",SUMIFS('Daily Forecast'!D:D,'Daily Forecast'!B:B,'Daily Flash NL (3)'!$D$25,'Daily Forecast'!F:F,Y101,'Daily Forecast'!A:A,"Belgium"))</f>
        <v>8</v>
      </c>
      <c r="AA101" s="102">
        <f t="shared" si="17"/>
        <v>0</v>
      </c>
      <c r="AB101" s="102">
        <f t="shared" si="12"/>
        <v>0</v>
      </c>
      <c r="AC101" s="102">
        <f t="shared" si="12"/>
        <v>0</v>
      </c>
      <c r="AD101" s="97">
        <f t="shared" si="13"/>
        <v>0</v>
      </c>
      <c r="AE101" s="98">
        <f t="shared" si="14"/>
        <v>0</v>
      </c>
      <c r="AF101" s="99">
        <f t="shared" si="15"/>
        <v>0</v>
      </c>
    </row>
    <row r="102" spans="1:32">
      <c r="A102" s="103">
        <f t="shared" si="18"/>
        <v>20</v>
      </c>
      <c r="D102" s="49">
        <v>0.83333333333333337</v>
      </c>
      <c r="E102" s="1">
        <f>IF(SUMIFS('Daily Forecast'!D:D,'Daily Forecast'!B:B,'Daily Flash NL (3)'!$D$25,'Daily Forecast'!F:F,A102,'Daily Forecast'!A:A,"Belgium")=0,"",SUMIFS('Daily Forecast'!D:D,'Daily Forecast'!B:B,'Daily Flash NL (3)'!$D$25,'Daily Forecast'!F:F,A102,'Daily Forecast'!A:A,"Belgium"))</f>
        <v>7</v>
      </c>
      <c r="F102" s="1">
        <f>IF(SUMIFS('Daily Storm Data 2'!I:I,'Daily Storm Data 2'!$A:$A,'Daily Flash NL (3)'!$D$25,'Daily Storm Data 2'!$G:$G,'Daily Flash NL (3)'!$A102,'Daily Storm Data 2'!$E:$E,"Belgium")=0,"",SUMIFS('Daily Storm Data 2'!I:I,'Daily Storm Data 2'!$A:$A,'Daily Flash NL (3)'!$D$25,'Daily Storm Data 2'!$G:$G,'Daily Flash NL (3)'!$A102,'Daily Storm Data 2'!$E:$E,"Belgium"))</f>
        <v>9</v>
      </c>
      <c r="G102" s="1">
        <f>SUMIFS('Daily Storm Data 2'!J:J,'Daily Storm Data 2'!$A:$A,'Daily Flash NL (3)'!$D$25,'Daily Storm Data 2'!$G:$G,'Daily Flash NL (3)'!$A102,'Daily Storm Data 2'!$E:$E,"Belgium")</f>
        <v>4</v>
      </c>
      <c r="H102" s="1">
        <f>SUMIFS('Daily Storm Data 2'!K:K,'Daily Storm Data 2'!$A:$A,'Daily Flash NL (3)'!$D$25,'Daily Storm Data 2'!$G:$G,'Daily Flash NL (3)'!$A102,'Daily Storm Data 2'!$E:$E,"Belgium")</f>
        <v>1</v>
      </c>
      <c r="I102" s="51">
        <f>IFERROR(Table1610[[#This Row],[Volume Actual]]/Table1610[[#This Row],[Volume Forcasted]],"")</f>
        <v>1.2857142857142858</v>
      </c>
      <c r="J102" s="39">
        <f t="shared" si="21"/>
        <v>0.25</v>
      </c>
      <c r="K102" s="39">
        <f>+IFERROR(Table1610[[#This Row],[Volume Handled]]/Table1610[[#This Row],[Volume Actual]],"")</f>
        <v>0.44444444444444442</v>
      </c>
      <c r="L102" s="45">
        <f>SUMIFS('Daily Storm Data 2'!O:O,'Daily Storm Data 2'!$A:$A,'Daily Flash NL (3)'!$D$25,'Daily Storm Data 2'!$G:$G,'Daily Flash NL (3)'!$A102,'Daily Storm Data 2'!$E:$E,"Belgium")</f>
        <v>457.73675000000003</v>
      </c>
      <c r="M102" s="1">
        <v>4</v>
      </c>
      <c r="N102" s="44">
        <v>0</v>
      </c>
      <c r="O102" s="44"/>
      <c r="P102" s="190"/>
      <c r="Q102" s="219">
        <f t="shared" si="20"/>
        <v>0</v>
      </c>
      <c r="R102" s="190"/>
      <c r="S102" s="190"/>
      <c r="W102" s="190">
        <v>0</v>
      </c>
      <c r="Y102" s="89">
        <f t="shared" si="16"/>
        <v>20</v>
      </c>
      <c r="Z102" s="88">
        <f>IF(SUMIFS('Daily Forecast'!D:D,'Daily Forecast'!B:B,'Daily Flash NL (3)'!$D$25,'Daily Forecast'!F:F,Y102,'Daily Forecast'!A:A,"Belgium")=0,"",SUMIFS('Daily Forecast'!D:D,'Daily Forecast'!B:B,'Daily Flash NL (3)'!$D$25,'Daily Forecast'!F:F,Y102,'Daily Forecast'!A:A,"Belgium"))</f>
        <v>7</v>
      </c>
      <c r="AA102" s="102">
        <f t="shared" si="17"/>
        <v>9</v>
      </c>
      <c r="AB102" s="102">
        <f t="shared" si="12"/>
        <v>9</v>
      </c>
      <c r="AC102" s="102">
        <f t="shared" si="12"/>
        <v>9</v>
      </c>
      <c r="AD102" s="97">
        <f t="shared" si="13"/>
        <v>2.25</v>
      </c>
      <c r="AE102" s="98">
        <f t="shared" si="14"/>
        <v>2.25</v>
      </c>
      <c r="AF102" s="99">
        <f t="shared" si="15"/>
        <v>2.25</v>
      </c>
    </row>
    <row r="103" spans="1:32">
      <c r="A103" s="103">
        <f t="shared" si="18"/>
        <v>21</v>
      </c>
      <c r="D103" s="49">
        <v>0.875</v>
      </c>
      <c r="E103" s="1">
        <f>IF(SUMIFS('Daily Forecast'!D:D,'Daily Forecast'!B:B,'Daily Flash NL (3)'!$D$25,'Daily Forecast'!F:F,A103,'Daily Forecast'!A:A,"Belgium")=0,"",SUMIFS('Daily Forecast'!D:D,'Daily Forecast'!B:B,'Daily Flash NL (3)'!$D$25,'Daily Forecast'!F:F,A103,'Daily Forecast'!A:A,"Belgium"))</f>
        <v>9</v>
      </c>
      <c r="F103" s="1">
        <f>IF(SUMIFS('Daily Storm Data 2'!I:I,'Daily Storm Data 2'!$A:$A,'Daily Flash NL (3)'!$D$25,'Daily Storm Data 2'!$G:$G,'Daily Flash NL (3)'!$A103,'Daily Storm Data 2'!$E:$E,"Belgium")=0,"",SUMIFS('Daily Storm Data 2'!I:I,'Daily Storm Data 2'!$A:$A,'Daily Flash NL (3)'!$D$25,'Daily Storm Data 2'!$G:$G,'Daily Flash NL (3)'!$A103,'Daily Storm Data 2'!$E:$E,"Belgium"))</f>
        <v>6</v>
      </c>
      <c r="G103" s="1">
        <f>SUMIFS('Daily Storm Data 2'!J:J,'Daily Storm Data 2'!$A:$A,'Daily Flash NL (3)'!$D$25,'Daily Storm Data 2'!$G:$G,'Daily Flash NL (3)'!$A103,'Daily Storm Data 2'!$E:$E,"Belgium")</f>
        <v>3</v>
      </c>
      <c r="H103" s="1">
        <f>SUMIFS('Daily Storm Data 2'!K:K,'Daily Storm Data 2'!$A:$A,'Daily Flash NL (3)'!$D$25,'Daily Storm Data 2'!$G:$G,'Daily Flash NL (3)'!$A103,'Daily Storm Data 2'!$E:$E,"Belgium")</f>
        <v>2</v>
      </c>
      <c r="I103" s="51">
        <f>IFERROR(Table1610[[#This Row],[Volume Actual]]/Table1610[[#This Row],[Volume Forcasted]],"")</f>
        <v>0.66666666666666663</v>
      </c>
      <c r="J103" s="39">
        <f t="shared" si="21"/>
        <v>0.66666666666666663</v>
      </c>
      <c r="K103" s="39">
        <f>+IFERROR(Table1610[[#This Row],[Volume Handled]]/Table1610[[#This Row],[Volume Actual]],"")</f>
        <v>0.5</v>
      </c>
      <c r="L103" s="45">
        <f>SUMIFS('Daily Storm Data 2'!O:O,'Daily Storm Data 2'!$A:$A,'Daily Flash NL (3)'!$D$25,'Daily Storm Data 2'!$G:$G,'Daily Flash NL (3)'!$A103,'Daily Storm Data 2'!$E:$E,"Belgium")</f>
        <v>394.29500000000002</v>
      </c>
      <c r="M103" s="1">
        <v>4</v>
      </c>
      <c r="N103" s="44">
        <v>0</v>
      </c>
      <c r="O103" s="44"/>
      <c r="P103" s="191"/>
      <c r="Q103" s="219">
        <f t="shared" si="20"/>
        <v>0</v>
      </c>
      <c r="R103" s="191"/>
      <c r="S103" s="191"/>
      <c r="W103" s="191">
        <v>0</v>
      </c>
      <c r="Y103" s="89">
        <f t="shared" si="16"/>
        <v>21</v>
      </c>
      <c r="Z103" s="88">
        <f>IF(SUMIFS('Daily Forecast'!D:D,'Daily Forecast'!B:B,'Daily Flash NL (3)'!$D$25,'Daily Forecast'!F:F,Y103,'Daily Forecast'!A:A,"Belgium")=0,"",SUMIFS('Daily Forecast'!D:D,'Daily Forecast'!B:B,'Daily Flash NL (3)'!$D$25,'Daily Forecast'!F:F,Y103,'Daily Forecast'!A:A,"Belgium"))</f>
        <v>9</v>
      </c>
      <c r="AA103" s="102">
        <f t="shared" si="17"/>
        <v>6</v>
      </c>
      <c r="AB103" s="102">
        <f t="shared" si="12"/>
        <v>6</v>
      </c>
      <c r="AC103" s="102">
        <f t="shared" si="12"/>
        <v>6</v>
      </c>
      <c r="AD103" s="97">
        <f t="shared" si="13"/>
        <v>4</v>
      </c>
      <c r="AE103" s="98">
        <f t="shared" si="14"/>
        <v>4</v>
      </c>
      <c r="AF103" s="99">
        <f t="shared" si="15"/>
        <v>4</v>
      </c>
    </row>
    <row r="104" spans="1:32" hidden="1">
      <c r="D104" s="19">
        <v>0.91666666666666663</v>
      </c>
      <c r="E104" s="1"/>
      <c r="F104" s="1"/>
      <c r="G104" s="1"/>
      <c r="H104" s="1"/>
      <c r="I104" s="51"/>
      <c r="J104" s="39"/>
      <c r="K104" s="39"/>
      <c r="L104" s="45"/>
      <c r="M104" s="1">
        <v>4</v>
      </c>
      <c r="N104" s="44">
        <v>0</v>
      </c>
      <c r="O104" s="44">
        <v>0</v>
      </c>
      <c r="P104" s="51"/>
      <c r="Q104" s="220">
        <f t="shared" ref="Q104:Q118" si="22">(O49+N49)/M49</f>
        <v>0.25</v>
      </c>
      <c r="R104" s="190"/>
      <c r="S104" s="190"/>
      <c r="Y104" s="89">
        <f t="shared" si="16"/>
        <v>22</v>
      </c>
      <c r="Z104" s="91">
        <f>IF(SUMIFS('Daily Forecast'!D:D,'Daily Forecast'!B:B,'Daily Flash NL (3)'!$D$25,'Daily Forecast'!F:F,Y104,'Daily Forecast'!A:A,"Netherlands")=0,"",SUMIFS('Daily Forecast'!D:D,'Daily Forecast'!B:B,'Daily Flash NL (3)'!$D$25,'Daily Forecast'!F:F,Y104,'Daily Forecast'!A:A,"Netherlands"))</f>
        <v>9</v>
      </c>
      <c r="AA104" s="102">
        <f t="shared" si="17"/>
        <v>7.2947368421052632</v>
      </c>
      <c r="AB104" s="102">
        <f t="shared" si="12"/>
        <v>9</v>
      </c>
      <c r="AC104" s="102">
        <f t="shared" si="12"/>
        <v>5.3999999999999995</v>
      </c>
      <c r="AD104" s="97">
        <f t="shared" si="13"/>
        <v>7.2947368421052632</v>
      </c>
      <c r="AE104" s="98">
        <f>IFERROR(IF(F104="",Z104*$AE$29,F104*J104),0)</f>
        <v>9</v>
      </c>
      <c r="AF104" s="99">
        <f t="shared" ref="AF104:AF118" si="23">IFERROR(IF(F104="",Z104*$AF$29,F104*J104),0)</f>
        <v>5.3999999999999995</v>
      </c>
    </row>
    <row r="105" spans="1:32" hidden="1">
      <c r="D105" s="19"/>
      <c r="E105" s="1"/>
      <c r="F105" s="1"/>
      <c r="G105" s="1"/>
      <c r="H105" s="1"/>
      <c r="I105" s="51"/>
      <c r="J105" s="39"/>
      <c r="K105" s="39"/>
      <c r="L105" s="45"/>
      <c r="M105" s="44">
        <v>0</v>
      </c>
      <c r="N105" s="44"/>
      <c r="O105" s="44"/>
      <c r="P105" s="51"/>
      <c r="Q105" s="127" t="e">
        <f t="shared" si="22"/>
        <v>#DIV/0!</v>
      </c>
      <c r="R105" s="190"/>
      <c r="S105" s="190"/>
      <c r="Y105" s="89">
        <f t="shared" si="16"/>
        <v>23</v>
      </c>
      <c r="AA105" s="102" t="e">
        <f t="shared" ref="AA105:AC118" si="24">AD105/$J105</f>
        <v>#DIV/0!</v>
      </c>
      <c r="AB105" s="102" t="e">
        <f t="shared" si="24"/>
        <v>#DIV/0!</v>
      </c>
      <c r="AC105" s="102" t="e">
        <f t="shared" si="24"/>
        <v>#DIV/0!</v>
      </c>
      <c r="AD105" s="97">
        <f t="shared" si="13"/>
        <v>0</v>
      </c>
      <c r="AF105" s="100">
        <f t="shared" si="23"/>
        <v>0</v>
      </c>
    </row>
    <row r="106" spans="1:32" hidden="1">
      <c r="D106" s="19"/>
      <c r="E106" s="1"/>
      <c r="F106" s="1"/>
      <c r="G106" s="1"/>
      <c r="H106" s="1"/>
      <c r="I106" s="51"/>
      <c r="J106" s="39"/>
      <c r="K106" s="39"/>
      <c r="L106" s="45"/>
      <c r="M106" s="44"/>
      <c r="N106" s="44"/>
      <c r="O106" s="44"/>
      <c r="P106" s="51"/>
      <c r="Q106" s="127" t="e">
        <f t="shared" si="22"/>
        <v>#DIV/0!</v>
      </c>
      <c r="R106" s="190"/>
      <c r="S106" s="190"/>
      <c r="Y106" s="89">
        <f t="shared" si="16"/>
        <v>24</v>
      </c>
      <c r="AA106" s="102" t="e">
        <f t="shared" si="24"/>
        <v>#DIV/0!</v>
      </c>
      <c r="AB106" s="102" t="e">
        <f t="shared" si="24"/>
        <v>#DIV/0!</v>
      </c>
      <c r="AC106" s="102" t="e">
        <f t="shared" si="24"/>
        <v>#DIV/0!</v>
      </c>
      <c r="AD106" s="97">
        <f t="shared" si="13"/>
        <v>0</v>
      </c>
      <c r="AF106" s="100">
        <f t="shared" si="23"/>
        <v>0</v>
      </c>
    </row>
    <row r="107" spans="1:32" hidden="1">
      <c r="D107" s="19"/>
      <c r="E107" s="1"/>
      <c r="F107" s="1"/>
      <c r="G107" s="1"/>
      <c r="H107" s="1"/>
      <c r="I107" s="51"/>
      <c r="J107" s="39"/>
      <c r="K107" s="39"/>
      <c r="L107" s="45"/>
      <c r="M107" s="44"/>
      <c r="N107" s="44"/>
      <c r="O107" s="44"/>
      <c r="P107" s="51"/>
      <c r="Q107" s="127" t="e">
        <f t="shared" si="22"/>
        <v>#DIV/0!</v>
      </c>
      <c r="R107" s="190"/>
      <c r="S107" s="190"/>
      <c r="Y107" s="89">
        <f t="shared" si="16"/>
        <v>25</v>
      </c>
      <c r="AA107" s="102" t="e">
        <f t="shared" si="24"/>
        <v>#DIV/0!</v>
      </c>
      <c r="AB107" s="102" t="e">
        <f t="shared" si="24"/>
        <v>#DIV/0!</v>
      </c>
      <c r="AC107" s="102" t="e">
        <f t="shared" si="24"/>
        <v>#DIV/0!</v>
      </c>
      <c r="AD107" s="97">
        <f t="shared" si="13"/>
        <v>0</v>
      </c>
      <c r="AF107" s="100">
        <f t="shared" si="23"/>
        <v>0</v>
      </c>
    </row>
    <row r="108" spans="1:32" hidden="1">
      <c r="D108" s="19"/>
      <c r="E108" s="1"/>
      <c r="F108" s="1"/>
      <c r="G108" s="1"/>
      <c r="H108" s="1"/>
      <c r="I108" s="51"/>
      <c r="J108" s="39"/>
      <c r="K108" s="39"/>
      <c r="L108" s="45"/>
      <c r="M108" s="44"/>
      <c r="N108" s="44"/>
      <c r="O108" s="44"/>
      <c r="P108" s="51"/>
      <c r="Q108" s="127" t="e">
        <f t="shared" si="22"/>
        <v>#DIV/0!</v>
      </c>
      <c r="R108" s="190"/>
      <c r="S108" s="190"/>
      <c r="Y108" s="89">
        <f t="shared" si="16"/>
        <v>26</v>
      </c>
      <c r="AA108" s="102" t="e">
        <f t="shared" si="24"/>
        <v>#DIV/0!</v>
      </c>
      <c r="AB108" s="102" t="e">
        <f t="shared" si="24"/>
        <v>#DIV/0!</v>
      </c>
      <c r="AC108" s="102" t="e">
        <f t="shared" si="24"/>
        <v>#DIV/0!</v>
      </c>
      <c r="AD108" s="97">
        <f t="shared" si="13"/>
        <v>0</v>
      </c>
      <c r="AF108" s="100">
        <f t="shared" si="23"/>
        <v>0</v>
      </c>
    </row>
    <row r="109" spans="1:32" hidden="1">
      <c r="D109" s="19"/>
      <c r="E109" s="1"/>
      <c r="F109" s="1"/>
      <c r="G109" s="1"/>
      <c r="H109" s="1"/>
      <c r="I109" s="51"/>
      <c r="J109" s="39"/>
      <c r="K109" s="39"/>
      <c r="L109" s="45"/>
      <c r="M109" s="44"/>
      <c r="N109" s="44"/>
      <c r="O109" s="44"/>
      <c r="P109" s="51"/>
      <c r="Q109" s="127" t="e">
        <f t="shared" si="22"/>
        <v>#DIV/0!</v>
      </c>
      <c r="R109" s="190"/>
      <c r="S109" s="190"/>
      <c r="Y109" s="89">
        <f t="shared" si="16"/>
        <v>27</v>
      </c>
      <c r="AA109" s="102" t="e">
        <f t="shared" si="24"/>
        <v>#DIV/0!</v>
      </c>
      <c r="AB109" s="102" t="e">
        <f t="shared" si="24"/>
        <v>#DIV/0!</v>
      </c>
      <c r="AC109" s="102" t="e">
        <f t="shared" si="24"/>
        <v>#DIV/0!</v>
      </c>
      <c r="AD109" s="97">
        <f t="shared" si="13"/>
        <v>0</v>
      </c>
      <c r="AF109" s="100">
        <f t="shared" si="23"/>
        <v>0</v>
      </c>
    </row>
    <row r="110" spans="1:32" hidden="1">
      <c r="D110" s="19"/>
      <c r="E110" s="1"/>
      <c r="F110" s="1"/>
      <c r="G110" s="1"/>
      <c r="H110" s="1"/>
      <c r="I110" s="51"/>
      <c r="J110" s="39"/>
      <c r="K110" s="39"/>
      <c r="L110" s="45"/>
      <c r="M110" s="44"/>
      <c r="N110" s="44"/>
      <c r="O110" s="44"/>
      <c r="P110" s="51"/>
      <c r="Q110" s="127" t="e">
        <f t="shared" si="22"/>
        <v>#DIV/0!</v>
      </c>
      <c r="R110" s="190"/>
      <c r="S110" s="190"/>
      <c r="Y110" s="89">
        <f t="shared" si="16"/>
        <v>28</v>
      </c>
      <c r="AA110" s="102" t="e">
        <f t="shared" si="24"/>
        <v>#DIV/0!</v>
      </c>
      <c r="AB110" s="102" t="e">
        <f t="shared" si="24"/>
        <v>#DIV/0!</v>
      </c>
      <c r="AC110" s="102" t="e">
        <f t="shared" si="24"/>
        <v>#DIV/0!</v>
      </c>
      <c r="AD110" s="97">
        <f t="shared" si="13"/>
        <v>0</v>
      </c>
      <c r="AF110" s="100">
        <f t="shared" si="23"/>
        <v>0</v>
      </c>
    </row>
    <row r="111" spans="1:32" hidden="1">
      <c r="D111" s="19"/>
      <c r="E111" s="1"/>
      <c r="F111" s="1"/>
      <c r="G111" s="1"/>
      <c r="H111" s="1"/>
      <c r="I111" s="51"/>
      <c r="J111" s="39"/>
      <c r="K111" s="39"/>
      <c r="L111" s="45"/>
      <c r="M111" s="48"/>
      <c r="N111" s="44"/>
      <c r="O111" s="44"/>
      <c r="P111" s="51"/>
      <c r="Q111" s="127" t="e">
        <f t="shared" si="22"/>
        <v>#DIV/0!</v>
      </c>
      <c r="R111" s="190"/>
      <c r="S111" s="190"/>
      <c r="Y111" s="89">
        <f t="shared" si="16"/>
        <v>29</v>
      </c>
      <c r="AA111" s="102" t="e">
        <f t="shared" si="24"/>
        <v>#DIV/0!</v>
      </c>
      <c r="AB111" s="102" t="e">
        <f t="shared" si="24"/>
        <v>#DIV/0!</v>
      </c>
      <c r="AC111" s="102" t="e">
        <f t="shared" si="24"/>
        <v>#DIV/0!</v>
      </c>
      <c r="AD111" s="97">
        <f t="shared" si="13"/>
        <v>0</v>
      </c>
      <c r="AF111" s="100">
        <f t="shared" si="23"/>
        <v>0</v>
      </c>
    </row>
    <row r="112" spans="1:32" hidden="1">
      <c r="D112" s="19"/>
      <c r="E112" s="1"/>
      <c r="F112" s="1"/>
      <c r="G112" s="1"/>
      <c r="H112" s="1"/>
      <c r="I112" s="51"/>
      <c r="J112" s="39"/>
      <c r="K112" s="39"/>
      <c r="L112" s="45"/>
      <c r="M112" s="48"/>
      <c r="N112" s="44"/>
      <c r="O112" s="44"/>
      <c r="P112" s="51"/>
      <c r="Q112" s="127" t="e">
        <f t="shared" si="22"/>
        <v>#DIV/0!</v>
      </c>
      <c r="R112" s="190"/>
      <c r="S112" s="190"/>
      <c r="Y112" s="89">
        <f t="shared" si="16"/>
        <v>30</v>
      </c>
      <c r="AA112" s="102" t="e">
        <f t="shared" si="24"/>
        <v>#DIV/0!</v>
      </c>
      <c r="AB112" s="102" t="e">
        <f t="shared" si="24"/>
        <v>#DIV/0!</v>
      </c>
      <c r="AC112" s="102" t="e">
        <f t="shared" si="24"/>
        <v>#DIV/0!</v>
      </c>
      <c r="AD112" s="97">
        <f t="shared" si="13"/>
        <v>0</v>
      </c>
      <c r="AF112" s="100">
        <f t="shared" si="23"/>
        <v>0</v>
      </c>
    </row>
    <row r="113" spans="4:32" hidden="1">
      <c r="D113" s="19"/>
      <c r="E113" s="1"/>
      <c r="F113" s="1"/>
      <c r="G113" s="1"/>
      <c r="H113" s="1"/>
      <c r="I113" s="51"/>
      <c r="J113" s="39"/>
      <c r="K113" s="39"/>
      <c r="L113" s="45"/>
      <c r="M113" s="48"/>
      <c r="N113" s="44"/>
      <c r="O113" s="44"/>
      <c r="P113" s="51"/>
      <c r="Q113" s="127" t="e">
        <f t="shared" si="22"/>
        <v>#DIV/0!</v>
      </c>
      <c r="R113" s="190"/>
      <c r="S113" s="190"/>
      <c r="Y113" s="89">
        <f t="shared" si="16"/>
        <v>31</v>
      </c>
      <c r="AA113" s="102" t="e">
        <f t="shared" si="24"/>
        <v>#DIV/0!</v>
      </c>
      <c r="AB113" s="102" t="e">
        <f t="shared" si="24"/>
        <v>#DIV/0!</v>
      </c>
      <c r="AC113" s="102" t="e">
        <f t="shared" si="24"/>
        <v>#DIV/0!</v>
      </c>
      <c r="AD113" s="97">
        <f t="shared" si="13"/>
        <v>0</v>
      </c>
      <c r="AF113" s="100">
        <f t="shared" si="23"/>
        <v>0</v>
      </c>
    </row>
    <row r="114" spans="4:32" hidden="1">
      <c r="D114" s="19"/>
      <c r="E114" s="1"/>
      <c r="F114" s="1"/>
      <c r="G114" s="1"/>
      <c r="H114" s="1"/>
      <c r="I114" s="51"/>
      <c r="J114" s="39"/>
      <c r="K114" s="39"/>
      <c r="L114" s="45"/>
      <c r="M114" s="45"/>
      <c r="N114" s="44"/>
      <c r="O114" s="44"/>
      <c r="P114" s="51"/>
      <c r="Q114" s="127" t="e">
        <f t="shared" si="22"/>
        <v>#DIV/0!</v>
      </c>
      <c r="R114" s="190"/>
      <c r="S114" s="190"/>
      <c r="Y114" s="89">
        <f t="shared" si="16"/>
        <v>32</v>
      </c>
      <c r="AA114" s="102" t="e">
        <f t="shared" si="24"/>
        <v>#DIV/0!</v>
      </c>
      <c r="AB114" s="102" t="e">
        <f t="shared" si="24"/>
        <v>#DIV/0!</v>
      </c>
      <c r="AC114" s="102" t="e">
        <f t="shared" si="24"/>
        <v>#DIV/0!</v>
      </c>
      <c r="AD114" s="97">
        <f t="shared" si="13"/>
        <v>0</v>
      </c>
      <c r="AF114" s="100">
        <f t="shared" si="23"/>
        <v>0</v>
      </c>
    </row>
    <row r="115" spans="4:32" hidden="1">
      <c r="D115" s="19"/>
      <c r="E115" s="1"/>
      <c r="F115" s="1"/>
      <c r="G115" s="1"/>
      <c r="H115" s="1"/>
      <c r="I115" s="51"/>
      <c r="J115" s="39"/>
      <c r="K115" s="39"/>
      <c r="L115" s="45"/>
      <c r="M115" s="45"/>
      <c r="N115" s="44"/>
      <c r="O115" s="44"/>
      <c r="P115" s="51"/>
      <c r="Q115" s="127" t="e">
        <f t="shared" si="22"/>
        <v>#DIV/0!</v>
      </c>
      <c r="R115" s="190"/>
      <c r="S115" s="190"/>
      <c r="Y115" s="89">
        <f t="shared" si="16"/>
        <v>33</v>
      </c>
      <c r="AA115" s="102" t="e">
        <f t="shared" si="24"/>
        <v>#DIV/0!</v>
      </c>
      <c r="AB115" s="102" t="e">
        <f t="shared" si="24"/>
        <v>#DIV/0!</v>
      </c>
      <c r="AC115" s="102" t="e">
        <f t="shared" si="24"/>
        <v>#DIV/0!</v>
      </c>
      <c r="AD115" s="97">
        <f t="shared" si="13"/>
        <v>0</v>
      </c>
      <c r="AF115" s="100">
        <f t="shared" si="23"/>
        <v>0</v>
      </c>
    </row>
    <row r="116" spans="4:32" hidden="1">
      <c r="D116" s="19"/>
      <c r="E116" s="1"/>
      <c r="F116" s="1"/>
      <c r="G116" s="1"/>
      <c r="H116" s="1"/>
      <c r="I116" s="51"/>
      <c r="J116" s="39"/>
      <c r="K116" s="39"/>
      <c r="L116" s="45"/>
      <c r="M116" s="45"/>
      <c r="N116" s="44"/>
      <c r="O116" s="44"/>
      <c r="P116" s="51"/>
      <c r="Q116" s="127" t="e">
        <f t="shared" si="22"/>
        <v>#DIV/0!</v>
      </c>
      <c r="R116" s="190"/>
      <c r="S116" s="190"/>
      <c r="Y116" s="89">
        <f t="shared" si="16"/>
        <v>34</v>
      </c>
      <c r="AA116" s="102" t="e">
        <f t="shared" si="24"/>
        <v>#DIV/0!</v>
      </c>
      <c r="AB116" s="102" t="e">
        <f t="shared" si="24"/>
        <v>#DIV/0!</v>
      </c>
      <c r="AC116" s="102" t="e">
        <f t="shared" si="24"/>
        <v>#DIV/0!</v>
      </c>
      <c r="AD116" s="97">
        <f t="shared" si="13"/>
        <v>0</v>
      </c>
      <c r="AF116" s="100">
        <f t="shared" si="23"/>
        <v>0</v>
      </c>
    </row>
    <row r="117" spans="4:32" hidden="1">
      <c r="D117" s="19"/>
      <c r="E117" s="1"/>
      <c r="F117" s="1"/>
      <c r="G117" s="1"/>
      <c r="H117" s="1"/>
      <c r="I117" s="51"/>
      <c r="J117" s="39"/>
      <c r="K117" s="39"/>
      <c r="L117" s="45"/>
      <c r="M117" s="45"/>
      <c r="N117" s="44"/>
      <c r="O117" s="44"/>
      <c r="P117" s="51"/>
      <c r="Q117" s="127" t="e">
        <f t="shared" si="22"/>
        <v>#DIV/0!</v>
      </c>
      <c r="R117" s="190"/>
      <c r="S117" s="190"/>
      <c r="Y117" s="89">
        <f t="shared" si="16"/>
        <v>35</v>
      </c>
      <c r="AA117" s="102" t="e">
        <f t="shared" si="24"/>
        <v>#DIV/0!</v>
      </c>
      <c r="AB117" s="102" t="e">
        <f t="shared" si="24"/>
        <v>#DIV/0!</v>
      </c>
      <c r="AC117" s="102" t="e">
        <f t="shared" si="24"/>
        <v>#DIV/0!</v>
      </c>
      <c r="AD117" s="97">
        <f t="shared" si="13"/>
        <v>0</v>
      </c>
      <c r="AF117" s="100">
        <f t="shared" si="23"/>
        <v>0</v>
      </c>
    </row>
    <row r="118" spans="4:32" hidden="1">
      <c r="D118" s="19"/>
      <c r="E118" s="1"/>
      <c r="F118" s="1"/>
      <c r="G118" s="1"/>
      <c r="H118" s="1"/>
      <c r="I118" s="51"/>
      <c r="J118" s="39"/>
      <c r="K118" s="39"/>
      <c r="L118" s="45"/>
      <c r="M118" s="45"/>
      <c r="N118" s="44"/>
      <c r="O118" s="44"/>
      <c r="P118" s="51"/>
      <c r="Q118" s="127" t="e">
        <f t="shared" si="22"/>
        <v>#DIV/0!</v>
      </c>
      <c r="R118" s="190"/>
      <c r="S118" s="190"/>
      <c r="Y118" s="89">
        <f t="shared" si="16"/>
        <v>36</v>
      </c>
      <c r="AA118" s="102" t="e">
        <f t="shared" si="24"/>
        <v>#DIV/0!</v>
      </c>
      <c r="AB118" s="102" t="e">
        <f t="shared" si="24"/>
        <v>#DIV/0!</v>
      </c>
      <c r="AC118" s="102" t="e">
        <f t="shared" si="24"/>
        <v>#DIV/0!</v>
      </c>
      <c r="AD118" s="97">
        <f t="shared" si="13"/>
        <v>0</v>
      </c>
      <c r="AF118" s="100">
        <f t="shared" si="23"/>
        <v>0</v>
      </c>
    </row>
    <row r="119" spans="4:32" ht="32.4">
      <c r="D119" s="41" t="s">
        <v>74</v>
      </c>
      <c r="E119" s="42">
        <f>SUM(E88:E118)</f>
        <v>190</v>
      </c>
      <c r="F119" s="42">
        <f>SUM(F88:F118)</f>
        <v>154</v>
      </c>
      <c r="G119" s="42">
        <f>SUM(G88:G103)</f>
        <v>134</v>
      </c>
      <c r="H119" s="42">
        <f>SUM(H88:H103)</f>
        <v>109</v>
      </c>
      <c r="I119" s="52">
        <f>Table1610[[#This Row],[Volume Actual]]/Table1610[[#This Row],[Volume Forcasted]]</f>
        <v>0.81052631578947365</v>
      </c>
      <c r="J119" s="43">
        <f>D83</f>
        <v>0.70779220779220775</v>
      </c>
      <c r="K119" s="43">
        <f>+IFERROR(Table1610[[#This Row],[Volume Handled]]/Table1610[[#This Row],[Volume Actual]],"")</f>
        <v>0.87012987012987009</v>
      </c>
      <c r="L119" s="50">
        <f>+SUMPRODUCT(F88:F113,L88:L113)/SUM(F88:F113)</f>
        <v>506.15734140289715</v>
      </c>
      <c r="M119" s="47"/>
      <c r="N119" s="47"/>
      <c r="O119" s="47"/>
      <c r="P119" s="198"/>
      <c r="Q119" s="198">
        <f>P83</f>
        <v>0.10526315789473684</v>
      </c>
      <c r="R119" s="195">
        <f>SUM(R88:R118)</f>
        <v>0</v>
      </c>
      <c r="S119" s="47"/>
      <c r="Z119" s="85">
        <f>SUM(Z88:Z104)</f>
        <v>205</v>
      </c>
      <c r="AA119" s="85">
        <f>SUM(AA88:AA104)</f>
        <v>154.10526315789474</v>
      </c>
      <c r="AB119" s="85">
        <f>SUM(AB88:AB104)</f>
        <v>156</v>
      </c>
      <c r="AC119" s="85">
        <f>SUM(AC88:AC104)</f>
        <v>152</v>
      </c>
      <c r="AD119" s="101">
        <f>SUM(AD88:AD104)/AA119</f>
        <v>0.80673383424408007</v>
      </c>
      <c r="AE119" s="101">
        <f>SUM(AE88:AE104)/AB119</f>
        <v>0.80908119658119648</v>
      </c>
      <c r="AF119" s="101">
        <f>SUM(AF88:AF104)/AC119</f>
        <v>0.80405701754385961</v>
      </c>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conditionalFormatting sqref="D28">
    <cfRule type="iconSet" priority="9">
      <iconSet>
        <cfvo type="percent" val="0"/>
        <cfvo type="num" val="0.75"/>
        <cfvo type="num" val="0.8"/>
      </iconSet>
    </cfRule>
  </conditionalFormatting>
  <conditionalFormatting sqref="D83">
    <cfRule type="iconSet" priority="12">
      <iconSet>
        <cfvo type="percent" val="0"/>
        <cfvo type="num" val="0.75"/>
        <cfvo type="num" val="0.8"/>
      </iconSet>
    </cfRule>
  </conditionalFormatting>
  <conditionalFormatting sqref="F28">
    <cfRule type="iconSet" priority="28">
      <iconSet>
        <cfvo type="percent" val="0"/>
        <cfvo type="percent" val="0.9"/>
        <cfvo type="percent" val="0.95"/>
      </iconSet>
    </cfRule>
  </conditionalFormatting>
  <conditionalFormatting sqref="F83">
    <cfRule type="iconSet" priority="11">
      <iconSet>
        <cfvo type="percent" val="0"/>
        <cfvo type="percent" val="0.9"/>
        <cfvo type="percent" val="0.95"/>
      </iconSet>
    </cfRule>
  </conditionalFormatting>
  <conditionalFormatting sqref="J28">
    <cfRule type="cellIs" dxfId="153" priority="27" operator="lessThan">
      <formula>0.8</formula>
    </cfRule>
  </conditionalFormatting>
  <conditionalFormatting sqref="J33">
    <cfRule type="iconSet" priority="21">
      <iconSet>
        <cfvo type="percent" val="0"/>
        <cfvo type="num" val="0.75"/>
        <cfvo type="num" val="0.8"/>
      </iconSet>
    </cfRule>
  </conditionalFormatting>
  <conditionalFormatting sqref="J34:J63">
    <cfRule type="iconSet" priority="5">
      <iconSet>
        <cfvo type="percent" val="0"/>
        <cfvo type="num" val="0.75"/>
        <cfvo type="num" val="0.8"/>
      </iconSet>
    </cfRule>
  </conditionalFormatting>
  <conditionalFormatting sqref="J64">
    <cfRule type="iconSet" priority="30">
      <iconSet>
        <cfvo type="percent" val="0"/>
        <cfvo type="num" val="0.75"/>
        <cfvo type="num" val="0.8"/>
      </iconSet>
    </cfRule>
  </conditionalFormatting>
  <conditionalFormatting sqref="J83">
    <cfRule type="cellIs" dxfId="152" priority="22" operator="lessThan">
      <formula>0.8</formula>
    </cfRule>
  </conditionalFormatting>
  <conditionalFormatting sqref="J88 J92:J119">
    <cfRule type="iconSet" priority="24">
      <iconSet>
        <cfvo type="percent" val="0"/>
        <cfvo type="num" val="0.75"/>
        <cfvo type="num" val="0.8"/>
      </iconSet>
    </cfRule>
  </conditionalFormatting>
  <conditionalFormatting sqref="J89:J91">
    <cfRule type="iconSet" priority="10">
      <iconSet>
        <cfvo type="percent" val="0"/>
        <cfvo type="num" val="0.75"/>
        <cfvo type="num" val="0.8"/>
      </iconSet>
    </cfRule>
  </conditionalFormatting>
  <conditionalFormatting sqref="K33 K64">
    <cfRule type="iconSet" priority="29">
      <iconSet>
        <cfvo type="percent" val="0"/>
        <cfvo type="percent" val="0.9"/>
        <cfvo type="percent" val="0.95"/>
      </iconSet>
    </cfRule>
  </conditionalFormatting>
  <conditionalFormatting sqref="K34:K63">
    <cfRule type="iconSet" priority="8">
      <iconSet>
        <cfvo type="percent" val="0"/>
        <cfvo type="percent" val="0.9"/>
        <cfvo type="percent" val="0.95"/>
      </iconSet>
    </cfRule>
  </conditionalFormatting>
  <conditionalFormatting sqref="M116:M118 K88:K119">
    <cfRule type="iconSet" priority="23">
      <iconSet>
        <cfvo type="percent" val="0"/>
        <cfvo type="percent" val="0.9"/>
        <cfvo type="percent" val="0.95"/>
      </iconSet>
    </cfRule>
  </conditionalFormatting>
  <conditionalFormatting sqref="P34:Q64">
    <cfRule type="cellIs" dxfId="151" priority="6" operator="lessThan">
      <formula>0.06</formula>
    </cfRule>
    <cfRule type="cellIs" dxfId="150" priority="7" operator="greaterThan">
      <formula>0.08</formula>
    </cfRule>
  </conditionalFormatting>
  <conditionalFormatting sqref="P83:Q83">
    <cfRule type="cellIs" dxfId="149" priority="17" operator="lessThan">
      <formula>0.06</formula>
    </cfRule>
    <cfRule type="cellIs" dxfId="148" priority="18" operator="greaterThan">
      <formula>0.08</formula>
    </cfRule>
  </conditionalFormatting>
  <conditionalFormatting sqref="P88:Q88 P104:P118 P119:Q119">
    <cfRule type="cellIs" dxfId="147" priority="15" operator="lessThan">
      <formula>0.06</formula>
    </cfRule>
    <cfRule type="cellIs" dxfId="146" priority="16" operator="greaterThan">
      <formula>0.08</formula>
    </cfRule>
  </conditionalFormatting>
  <conditionalFormatting sqref="P33:S33 R50:S63">
    <cfRule type="cellIs" dxfId="145" priority="25" operator="lessThan">
      <formula>0.06</formula>
    </cfRule>
    <cfRule type="cellIs" dxfId="144" priority="26" operator="greaterThan">
      <formula>0.08</formula>
    </cfRule>
  </conditionalFormatting>
  <conditionalFormatting sqref="Q27 P28">
    <cfRule type="cellIs" dxfId="143" priority="19" operator="lessThan">
      <formula>0.06</formula>
    </cfRule>
    <cfRule type="cellIs" dxfId="142" priority="20" operator="greaterThan">
      <formula>0.08</formula>
    </cfRule>
  </conditionalFormatting>
  <conditionalFormatting sqref="Q89:Q118">
    <cfRule type="cellIs" dxfId="141" priority="1" operator="lessThan">
      <formula>0.06</formula>
    </cfRule>
    <cfRule type="cellIs" dxfId="140"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9825-C9F2-47C8-B0D5-B407439C7612}">
  <sheetPr>
    <tabColor rgb="FF92D050"/>
  </sheetPr>
  <dimension ref="A1:AL162"/>
  <sheetViews>
    <sheetView showGridLines="0" topLeftCell="A28" zoomScale="85" zoomScaleNormal="85" workbookViewId="0">
      <selection activeCell="S34" sqref="S34:S49"/>
    </sheetView>
  </sheetViews>
  <sheetFormatPr defaultColWidth="8.88671875" defaultRowHeight="13.2"/>
  <cols>
    <col min="1" max="1" width="8.88671875" customWidth="1"/>
    <col min="4" max="4" width="37.44140625" bestFit="1" customWidth="1"/>
    <col min="5" max="5" width="20.109375" customWidth="1"/>
    <col min="6" max="6" width="15.88671875" bestFit="1" customWidth="1"/>
    <col min="7" max="7" width="18" customWidth="1"/>
    <col min="8" max="8" width="22.5546875" customWidth="1"/>
    <col min="9" max="9" width="24.109375" bestFit="1" customWidth="1"/>
    <col min="10" max="10" width="13.88671875" customWidth="1"/>
    <col min="11" max="11" width="18.44140625" customWidth="1"/>
    <col min="12" max="12" width="11.109375" customWidth="1"/>
    <col min="13" max="13" width="14.5546875" customWidth="1"/>
    <col min="14" max="14" width="15.44140625" customWidth="1"/>
    <col min="15" max="15" width="11.44140625" customWidth="1"/>
    <col min="16" max="16" width="12.5546875" customWidth="1"/>
    <col min="17" max="17" width="18" customWidth="1"/>
    <col min="18" max="18" width="7.109375" customWidth="1"/>
    <col min="19" max="19" width="19.44140625" hidden="1" customWidth="1"/>
    <col min="23"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U6">
        <v>10</v>
      </c>
      <c r="W6">
        <v>7</v>
      </c>
    </row>
    <row r="7" spans="3:33">
      <c r="I7" s="86"/>
      <c r="J7" s="86"/>
      <c r="K7" s="86"/>
      <c r="U7">
        <v>9</v>
      </c>
      <c r="W7">
        <v>6</v>
      </c>
    </row>
    <row r="8" spans="3:33">
      <c r="I8" s="86"/>
      <c r="J8" s="86"/>
      <c r="K8" s="199"/>
      <c r="L8" s="200"/>
      <c r="M8" s="200"/>
      <c r="N8" s="200"/>
      <c r="O8" s="200"/>
      <c r="P8" s="200"/>
      <c r="Q8" s="200"/>
      <c r="U8">
        <v>5</v>
      </c>
      <c r="W8">
        <v>6</v>
      </c>
    </row>
    <row r="9" spans="3:33">
      <c r="I9" s="86"/>
      <c r="J9" s="86"/>
      <c r="K9" s="199"/>
      <c r="L9" s="200"/>
      <c r="M9" s="200"/>
      <c r="N9" s="200"/>
      <c r="O9" s="200"/>
      <c r="P9" s="200"/>
      <c r="Q9" s="200"/>
      <c r="U9">
        <v>5</v>
      </c>
      <c r="W9">
        <v>4</v>
      </c>
    </row>
    <row r="10" spans="3:33">
      <c r="C10" s="197"/>
      <c r="D10" s="197"/>
      <c r="E10" s="197"/>
      <c r="F10" s="197"/>
      <c r="G10" s="197"/>
      <c r="H10" s="197"/>
      <c r="I10" s="197"/>
      <c r="J10" s="197"/>
      <c r="K10" s="200"/>
      <c r="L10" s="200"/>
      <c r="M10" s="200"/>
      <c r="N10" s="200"/>
      <c r="O10" s="200"/>
      <c r="P10" s="200"/>
      <c r="Q10" s="200"/>
      <c r="U10">
        <v>5</v>
      </c>
      <c r="W10">
        <v>4</v>
      </c>
    </row>
    <row r="11" spans="3:33">
      <c r="C11" s="197"/>
      <c r="D11" s="197"/>
      <c r="E11" s="197"/>
      <c r="F11" s="197"/>
      <c r="G11" s="197"/>
      <c r="H11" s="197"/>
      <c r="I11" s="197"/>
      <c r="J11" s="197"/>
      <c r="K11" s="200"/>
      <c r="L11" s="200"/>
      <c r="M11" s="200"/>
      <c r="N11" s="200"/>
      <c r="O11" s="200"/>
      <c r="P11" s="200"/>
      <c r="Q11" s="200"/>
      <c r="U11">
        <v>5</v>
      </c>
      <c r="W11">
        <v>4</v>
      </c>
    </row>
    <row r="12" spans="3:33">
      <c r="C12" s="197"/>
      <c r="D12" s="197"/>
      <c r="E12" s="197"/>
      <c r="F12" s="197"/>
      <c r="G12" s="197"/>
      <c r="H12" s="197"/>
      <c r="I12" s="197" t="s">
        <v>213</v>
      </c>
      <c r="J12" s="197"/>
      <c r="K12" s="200"/>
      <c r="L12" s="200"/>
      <c r="M12" s="200"/>
      <c r="N12" s="200"/>
      <c r="O12" s="200"/>
      <c r="P12" s="200"/>
      <c r="Q12" s="200"/>
    </row>
    <row r="13" spans="3:33">
      <c r="C13" s="197"/>
      <c r="D13" s="197"/>
      <c r="E13" s="197"/>
      <c r="F13" s="200"/>
      <c r="G13" s="200"/>
      <c r="H13" s="200"/>
      <c r="I13" s="200"/>
      <c r="J13" s="193" t="s">
        <v>205</v>
      </c>
      <c r="K13" s="193" t="s">
        <v>206</v>
      </c>
      <c r="L13" s="200"/>
      <c r="M13" s="200"/>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v>12</v>
      </c>
      <c r="K14" s="204">
        <v>9</v>
      </c>
      <c r="L14" s="200"/>
      <c r="M14" s="200"/>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SUM(M34:M50)</f>
        <v>104</v>
      </c>
      <c r="K15" s="202">
        <f>SUM(M87:M103)</f>
        <v>81</v>
      </c>
      <c r="L15" s="200"/>
      <c r="M15" s="200"/>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2</v>
      </c>
      <c r="K16" s="204">
        <v>0</v>
      </c>
      <c r="L16" s="200"/>
      <c r="M16" s="200"/>
      <c r="N16" s="200"/>
      <c r="O16" s="200"/>
      <c r="P16" s="200"/>
      <c r="Q16" s="200"/>
      <c r="V16" s="193" t="s">
        <v>209</v>
      </c>
      <c r="W16" s="204">
        <v>3</v>
      </c>
      <c r="X16" s="210">
        <f>2/8.75</f>
        <v>0.22857142857142856</v>
      </c>
      <c r="AE16" s="193" t="s">
        <v>209</v>
      </c>
      <c r="AF16" s="194">
        <v>4.75</v>
      </c>
      <c r="AG16" s="194">
        <v>4</v>
      </c>
    </row>
    <row r="17" spans="1:33" ht="13.5" customHeight="1">
      <c r="F17" s="200"/>
      <c r="G17" s="200"/>
      <c r="H17" s="200"/>
      <c r="I17" s="193" t="s">
        <v>210</v>
      </c>
      <c r="J17" s="202">
        <f>SUM(N34:P63)</f>
        <v>23</v>
      </c>
      <c r="K17" s="202">
        <f>SUM(N89:O103)</f>
        <v>0</v>
      </c>
      <c r="L17" s="200"/>
      <c r="M17" s="200"/>
      <c r="N17" s="200"/>
      <c r="O17" s="200"/>
      <c r="P17" s="200"/>
      <c r="Q17" s="200"/>
      <c r="V17" s="193" t="s">
        <v>210</v>
      </c>
      <c r="W17" s="202">
        <f>(W16*8.75)</f>
        <v>26.25</v>
      </c>
      <c r="X17" s="202">
        <f>(X16*8.75)</f>
        <v>2</v>
      </c>
      <c r="AE17" s="193" t="s">
        <v>210</v>
      </c>
      <c r="AF17" s="194">
        <f>AF16*8.75</f>
        <v>41.5625</v>
      </c>
      <c r="AG17" s="194">
        <f>AG16*8.75</f>
        <v>35</v>
      </c>
    </row>
    <row r="18" spans="1:33" ht="13.5" customHeight="1">
      <c r="F18" s="200"/>
      <c r="G18" s="200"/>
      <c r="H18" s="200"/>
      <c r="I18" s="193" t="s">
        <v>211</v>
      </c>
      <c r="J18" s="202">
        <f>SUM(P34:P63)</f>
        <v>5</v>
      </c>
      <c r="K18" s="202">
        <f>SUM(P89:P118)</f>
        <v>0</v>
      </c>
      <c r="L18" s="200"/>
      <c r="M18" s="200"/>
      <c r="N18" s="200"/>
      <c r="O18" s="200"/>
      <c r="P18" s="200"/>
      <c r="Q18" s="200"/>
      <c r="V18" s="193" t="s">
        <v>211</v>
      </c>
      <c r="W18" s="205"/>
      <c r="X18" s="204"/>
      <c r="Z18" s="104"/>
      <c r="AE18" s="193" t="s">
        <v>211</v>
      </c>
      <c r="AF18" s="194"/>
      <c r="AG18" s="194"/>
    </row>
    <row r="19" spans="1:33" ht="13.5" customHeight="1">
      <c r="F19" s="200"/>
      <c r="G19" s="200"/>
      <c r="H19" s="200"/>
      <c r="I19" s="193" t="s">
        <v>212</v>
      </c>
      <c r="J19" s="201">
        <f>(J18+J17)/J15</f>
        <v>0.26923076923076922</v>
      </c>
      <c r="K19" s="201">
        <f>(K18+K17)/K15</f>
        <v>0</v>
      </c>
      <c r="L19" s="200"/>
      <c r="M19" s="200"/>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1:33">
      <c r="K20" s="200"/>
      <c r="L20" s="200"/>
      <c r="M20" s="200"/>
      <c r="N20" s="200"/>
      <c r="O20" s="200"/>
      <c r="P20" s="200"/>
      <c r="Q20" s="200"/>
    </row>
    <row r="24" spans="1:33" ht="13.8" thickBot="1">
      <c r="AD24" s="107"/>
    </row>
    <row r="25" spans="1:33" ht="13.8" thickBot="1">
      <c r="D25" s="35">
        <v>46194</v>
      </c>
    </row>
    <row r="26" spans="1:33" ht="13.8" thickBot="1"/>
    <row r="27" spans="1:33" ht="27.6" thickBot="1">
      <c r="D27" s="113" t="s">
        <v>91</v>
      </c>
      <c r="F27" s="36" t="s">
        <v>6</v>
      </c>
      <c r="J27" s="36" t="s">
        <v>47</v>
      </c>
      <c r="M27" s="213" t="s">
        <v>235</v>
      </c>
      <c r="P27" s="193" t="s">
        <v>48</v>
      </c>
      <c r="Q27" s="37"/>
    </row>
    <row r="28" spans="1:33" ht="40.200000000000003" thickBot="1">
      <c r="D28" s="215">
        <f>H64/S64</f>
        <v>0.57420924574209242</v>
      </c>
      <c r="F28" s="216">
        <f>+SUM(G34:G63)/SUM(S34:S63)</f>
        <v>0.92700729927007297</v>
      </c>
      <c r="J28" s="37">
        <f>+SUM(F64)/SUM(E64)</f>
        <v>1.1205357142857142</v>
      </c>
      <c r="M28" s="212">
        <v>0</v>
      </c>
      <c r="P28" s="37">
        <f>J19</f>
        <v>0.26923076923076922</v>
      </c>
      <c r="AD28" s="93" t="s">
        <v>96</v>
      </c>
      <c r="AE28" s="93" t="s">
        <v>96</v>
      </c>
      <c r="AF28" s="93" t="s">
        <v>96</v>
      </c>
    </row>
    <row r="29" spans="1:33">
      <c r="AD29" s="94">
        <f>J28</f>
        <v>1.1205357142857142</v>
      </c>
      <c r="AE29" s="94">
        <v>1</v>
      </c>
      <c r="AF29" s="94">
        <v>0.6</v>
      </c>
    </row>
    <row r="31" spans="1:33" ht="13.8" thickBot="1">
      <c r="A31">
        <f>191/133</f>
        <v>1.4360902255639099</v>
      </c>
      <c r="AD31" s="95" t="s">
        <v>92</v>
      </c>
      <c r="AE31" s="95" t="s">
        <v>94</v>
      </c>
      <c r="AF31" s="95" t="s">
        <v>94</v>
      </c>
    </row>
    <row r="32" spans="1:33" ht="26.4">
      <c r="D32" s="38" t="s">
        <v>71</v>
      </c>
      <c r="E32" s="38" t="s">
        <v>49</v>
      </c>
      <c r="F32" s="38" t="s">
        <v>50</v>
      </c>
      <c r="G32" s="38" t="s">
        <v>51</v>
      </c>
      <c r="H32" s="38" t="s">
        <v>89</v>
      </c>
      <c r="I32" s="38" t="s">
        <v>47</v>
      </c>
      <c r="J32" s="38" t="s">
        <v>7</v>
      </c>
      <c r="K32" s="38" t="s">
        <v>6</v>
      </c>
      <c r="L32" s="38" t="s">
        <v>56</v>
      </c>
      <c r="M32" s="38" t="s">
        <v>52</v>
      </c>
      <c r="N32" s="38" t="s">
        <v>53</v>
      </c>
      <c r="O32" s="38" t="s">
        <v>220</v>
      </c>
      <c r="P32" s="38" t="s">
        <v>121</v>
      </c>
      <c r="Q32" s="38" t="s">
        <v>54</v>
      </c>
      <c r="R32" s="38" t="s">
        <v>216</v>
      </c>
      <c r="S32" s="38" t="s">
        <v>221</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Forecast'!B:B,'Daily Flash NL (4)'!$D$25,'Daily Forecast'!F:F,Y33,'Daily Forecast'!A:A,"Netherlands")=0,"",SUMIFS('Daily Forecast'!D:D,'Daily Forecast'!B:B,'Daily Flash NL (4)'!$D$25,'Daily Forecast'!F:F,Y33,'Daily Forecast'!A:A,"Netherlands"))</f>
        <v>3</v>
      </c>
      <c r="AA33" s="102">
        <f>IFERROR(AD33/$J33,AD33)</f>
        <v>3.3616071428571423</v>
      </c>
      <c r="AB33" s="102">
        <f t="shared" ref="AB33:AC39" si="0">IFERROR(AE33/$J33,AE33)</f>
        <v>3</v>
      </c>
      <c r="AC33" s="102">
        <f t="shared" si="0"/>
        <v>1.7999999999999998</v>
      </c>
      <c r="AD33" s="97">
        <f t="shared" ref="AD33:AD49" si="1">IFERROR(IF(S33="",Z33*$AD$29,S33*J33),0)</f>
        <v>3.3616071428571423</v>
      </c>
      <c r="AE33" s="98">
        <f t="shared" ref="AE33:AE49" si="2">IFERROR(IF(S33="",Z33*$AE$29,S33*J33),0)</f>
        <v>3</v>
      </c>
      <c r="AF33" s="99">
        <f t="shared" ref="AF33:AF49" si="3">IFERROR(IF(S33="",Z33*$AF$29,S33*J33),0)</f>
        <v>1.7999999999999998</v>
      </c>
    </row>
    <row r="34" spans="1:38">
      <c r="A34" s="112">
        <v>7</v>
      </c>
      <c r="D34" s="49">
        <v>0.29166666666666669</v>
      </c>
      <c r="E34" s="1">
        <f>IF(SUMIFS('Daily Forecast'!D:D,'Daily Forecast'!B:B,'Daily Flash NL (4)'!$D$25,'Daily Forecast'!F:F,A34,'Daily Forecast'!A:A,"Netherlands")=0,"",SUMIFS('Daily Forecast'!D:D,'Daily Forecast'!B:B,'Daily Flash NL (4)'!$D$25,'Daily Forecast'!F:F,A34,'Daily Forecast'!A:A,"Netherlands"))</f>
        <v>7</v>
      </c>
      <c r="F34" s="1">
        <v>3</v>
      </c>
      <c r="G34" s="1">
        <f>SUMIFS('Daily Storm Data 2'!J:J,'Daily Storm Data 2'!$A:$A,'Daily Flash NL (4)'!$D$25,'Daily Storm Data 2'!$G:$G,'Daily Flash NL (4)'!$A34,'Daily Storm Data 2'!$E:$E,"Netherlands")</f>
        <v>3</v>
      </c>
      <c r="H34" s="1">
        <f>SUMIFS('Daily Storm Data 2'!K:K,'Daily Storm Data 2'!$A:$A,'Daily Flash NL (4)'!$D$25,'Daily Storm Data 2'!$G:$G,'Daily Flash NL (4)'!$A34,'Daily Storm Data 2'!$E:$E,"Netherlands")</f>
        <v>3</v>
      </c>
      <c r="I34" s="51">
        <f>IFERROR(Table1911[[#This Row],[Volume Actual]]/Table1911[[#This Row],[Volume Forcasted]],"")</f>
        <v>0.42857142857142855</v>
      </c>
      <c r="J34" s="39">
        <f t="shared" ref="J34:J49" si="4">IFERROR(H34/S34,"")</f>
        <v>1</v>
      </c>
      <c r="K34" s="39">
        <f>+IFERROR(Table1911[[#This Row],[Volume Handled]]/Table1911[[#This Row],[Volume Actual]],"")</f>
        <v>1</v>
      </c>
      <c r="L34" s="45">
        <f>SUMIFS('Daily Storm Data 2'!O:O,'Daily Storm Data 2'!$A:$A,'Daily Flash NL (4)'!$D$25,'Daily Storm Data 2'!$G:$G,'Daily Flash NL (4)'!$A34,'Daily Storm Data 2'!$E:$E,"Netherlands")</f>
        <v>716.74800000000005</v>
      </c>
      <c r="M34" s="1">
        <v>4</v>
      </c>
      <c r="N34" s="1">
        <v>0</v>
      </c>
      <c r="O34" s="1">
        <v>0</v>
      </c>
      <c r="P34" s="1"/>
      <c r="Q34" s="218">
        <f>(O34+N34)/M34</f>
        <v>0</v>
      </c>
      <c r="R34" s="44"/>
      <c r="S34" s="1">
        <f>IF(SUMIFS('Daily Storm Data 2'!I:I,'Daily Storm Data 2'!$A:$A,$D$25,'Daily Storm Data 2'!$G:$G,$A34,'Daily Storm Data 2'!$E:$E,"Netherlands")=0,"",SUMIFS('Daily Storm Data 2'!I:I,'Daily Storm Data 2'!$A:$A,$D$25,'Daily Storm Data 2'!$G:$G,$A34,'Daily Storm Data 2'!$E:$E,"Netherlands"))</f>
        <v>3</v>
      </c>
      <c r="U34">
        <f>Table1911[[#This Row],[Volume Actual]]-Table1911[[#This Row],[Volume Forcasted]]</f>
        <v>-4</v>
      </c>
      <c r="Y34" s="89">
        <f t="shared" ref="Y34:Y63" si="5">+Y33+1</f>
        <v>7</v>
      </c>
      <c r="Z34" s="90">
        <f>IF(SUMIFS('Daily Forecast'!D:D,'Daily Forecast'!B:B,'Daily Flash NL (4)'!$D$25,'Daily Forecast'!F:F,Y34,'Daily Forecast'!A:A,"Netherlands")=0,"",SUMIFS('Daily Forecast'!D:D,'Daily Forecast'!B:B,'Daily Flash NL (4)'!$D$25,'Daily Forecast'!F:F,Y34,'Daily Forecast'!A:A,"Netherlands"))</f>
        <v>7</v>
      </c>
      <c r="AA34" s="102">
        <f t="shared" ref="AA34:AA39" si="6">IFERROR(AD34/$J34,AD34)</f>
        <v>3</v>
      </c>
      <c r="AB34" s="102">
        <f t="shared" si="0"/>
        <v>3</v>
      </c>
      <c r="AC34" s="102">
        <f t="shared" si="0"/>
        <v>3</v>
      </c>
      <c r="AD34" s="97">
        <f t="shared" si="1"/>
        <v>3</v>
      </c>
      <c r="AE34" s="98">
        <f t="shared" si="2"/>
        <v>3</v>
      </c>
      <c r="AF34" s="99">
        <f t="shared" si="3"/>
        <v>3</v>
      </c>
    </row>
    <row r="35" spans="1:38" ht="17.100000000000001" customHeight="1">
      <c r="A35">
        <f t="shared" ref="A35:A63" si="7">+A34+1</f>
        <v>8</v>
      </c>
      <c r="D35" s="49">
        <v>0.33333333333333298</v>
      </c>
      <c r="E35" s="1">
        <f>IF(SUMIFS('Daily Forecast'!D:D,'Daily Forecast'!B:B,'Daily Flash NL (4)'!$D$25,'Daily Forecast'!F:F,A35,'Daily Forecast'!A:A,"Netherlands")=0,"",SUMIFS('Daily Forecast'!D:D,'Daily Forecast'!B:B,'Daily Flash NL (4)'!$D$25,'Daily Forecast'!F:F,A35,'Daily Forecast'!A:A,"Netherlands"))</f>
        <v>16</v>
      </c>
      <c r="F35" s="1">
        <v>9</v>
      </c>
      <c r="G35" s="1">
        <f>SUMIFS('Daily Storm Data 2'!J:J,'Daily Storm Data 2'!$A:$A,'Daily Flash NL (4)'!$D$25,'Daily Storm Data 2'!$G:$G,'Daily Flash NL (4)'!$A35,'Daily Storm Data 2'!$E:$E,"Netherlands")</f>
        <v>6</v>
      </c>
      <c r="H35" s="1">
        <f>SUMIFS('Daily Storm Data 2'!K:K,'Daily Storm Data 2'!$A:$A,'Daily Flash NL (4)'!$D$25,'Daily Storm Data 2'!$G:$G,'Daily Flash NL (4)'!$A35,'Daily Storm Data 2'!$E:$E,"Netherlands")</f>
        <v>6</v>
      </c>
      <c r="I35" s="51">
        <f>IFERROR(Table1911[[#This Row],[Volume Actual]]/Table1911[[#This Row],[Volume Forcasted]],"")</f>
        <v>0.5625</v>
      </c>
      <c r="J35" s="39">
        <f t="shared" si="4"/>
        <v>0.75</v>
      </c>
      <c r="K35" s="39">
        <f>+IFERROR(Table1911[[#This Row],[Volume Handled]]/Table1911[[#This Row],[Volume Actual]],"")</f>
        <v>0.66666666666666663</v>
      </c>
      <c r="L35" s="45">
        <f>SUMIFS('Daily Storm Data 2'!O:O,'Daily Storm Data 2'!$A:$A,'Daily Flash NL (4)'!$D$25,'Daily Storm Data 2'!$G:$G,'Daily Flash NL (4)'!$A35,'Daily Storm Data 2'!$E:$E,"Netherlands")</f>
        <v>338.9253333333333</v>
      </c>
      <c r="M35" s="1">
        <v>4</v>
      </c>
      <c r="N35" s="1">
        <v>0</v>
      </c>
      <c r="O35" s="1">
        <v>0</v>
      </c>
      <c r="P35" s="1"/>
      <c r="Q35" s="218">
        <f t="shared" ref="Q35:Q49" si="8">(O35+N35)/M35</f>
        <v>0</v>
      </c>
      <c r="R35" s="44"/>
      <c r="S35" s="1">
        <f>IF(SUMIFS('Daily Storm Data 2'!I:I,'Daily Storm Data 2'!$A:$A,$D$25,'Daily Storm Data 2'!$G:$G,$A35,'Daily Storm Data 2'!$E:$E,"Netherlands")=0,"",SUMIFS('Daily Storm Data 2'!I:I,'Daily Storm Data 2'!$A:$A,$D$25,'Daily Storm Data 2'!$G:$G,$A35,'Daily Storm Data 2'!$E:$E,"Netherlands"))</f>
        <v>8</v>
      </c>
      <c r="T35">
        <v>2</v>
      </c>
      <c r="U35">
        <f>Table1911[[#This Row],[Volume Actual]]-Table1911[[#This Row],[Volume Forcasted]]</f>
        <v>-7</v>
      </c>
      <c r="Y35" s="89">
        <f t="shared" si="5"/>
        <v>8</v>
      </c>
      <c r="Z35" s="90">
        <f>IF(SUMIFS('Daily Forecast'!D:D,'Daily Forecast'!B:B,'Daily Flash NL (4)'!$D$25,'Daily Forecast'!F:F,Y35,'Daily Forecast'!A:A,"Netherlands")=0,"",SUMIFS('Daily Forecast'!D:D,'Daily Forecast'!B:B,'Daily Flash NL (4)'!$D$25,'Daily Forecast'!F:F,Y35,'Daily Forecast'!A:A,"Netherlands"))</f>
        <v>16</v>
      </c>
      <c r="AA35" s="102">
        <f t="shared" si="6"/>
        <v>8</v>
      </c>
      <c r="AB35" s="102">
        <f t="shared" si="0"/>
        <v>8</v>
      </c>
      <c r="AC35" s="102">
        <f t="shared" si="0"/>
        <v>8</v>
      </c>
      <c r="AD35" s="97">
        <f t="shared" si="1"/>
        <v>6</v>
      </c>
      <c r="AE35" s="98">
        <f t="shared" si="2"/>
        <v>6</v>
      </c>
      <c r="AF35" s="99">
        <f t="shared" si="3"/>
        <v>6</v>
      </c>
      <c r="AI35" s="125" t="s">
        <v>82</v>
      </c>
      <c r="AJ35" s="125" t="s">
        <v>120</v>
      </c>
      <c r="AK35" s="125" t="s">
        <v>83</v>
      </c>
      <c r="AL35" s="125" t="s">
        <v>73</v>
      </c>
    </row>
    <row r="36" spans="1:38">
      <c r="A36">
        <f t="shared" si="7"/>
        <v>9</v>
      </c>
      <c r="D36" s="49">
        <v>0.375</v>
      </c>
      <c r="E36" s="1">
        <f>IF(SUMIFS('Daily Forecast'!D:D,'Daily Forecast'!B:B,'Daily Flash NL (4)'!$D$25,'Daily Forecast'!F:F,A36,'Daily Forecast'!A:A,"Netherlands")=0,"",SUMIFS('Daily Forecast'!D:D,'Daily Forecast'!B:B,'Daily Flash NL (4)'!$D$25,'Daily Forecast'!F:F,A36,'Daily Forecast'!A:A,"Netherlands"))</f>
        <v>24</v>
      </c>
      <c r="F36" s="1">
        <v>33</v>
      </c>
      <c r="G36" s="1">
        <f>SUMIFS('Daily Storm Data 2'!J:J,'Daily Storm Data 2'!$A:$A,'Daily Flash NL (4)'!$D$25,'Daily Storm Data 2'!$G:$G,'Daily Flash NL (4)'!$A36,'Daily Storm Data 2'!$E:$E,"Netherlands")</f>
        <v>28</v>
      </c>
      <c r="H36" s="1">
        <f>SUMIFS('Daily Storm Data 2'!K:K,'Daily Storm Data 2'!$A:$A,'Daily Flash NL (4)'!$D$25,'Daily Storm Data 2'!$G:$G,'Daily Flash NL (4)'!$A36,'Daily Storm Data 2'!$E:$E,"Netherlands")</f>
        <v>20</v>
      </c>
      <c r="I36" s="51">
        <f>IFERROR(Table1911[[#This Row],[Volume Actual]]/Table1911[[#This Row],[Volume Forcasted]],"")</f>
        <v>1.375</v>
      </c>
      <c r="J36" s="39">
        <f t="shared" si="4"/>
        <v>0.68965517241379315</v>
      </c>
      <c r="K36" s="39">
        <f>+IFERROR(Table1911[[#This Row],[Volume Handled]]/Table1911[[#This Row],[Volume Actual]],"")</f>
        <v>0.84848484848484851</v>
      </c>
      <c r="L36" s="45">
        <f>SUMIFS('Daily Storm Data 2'!O:O,'Daily Storm Data 2'!$A:$A,'Daily Flash NL (4)'!$D$25,'Daily Storm Data 2'!$G:$G,'Daily Flash NL (4)'!$A36,'Daily Storm Data 2'!$E:$E,"Netherlands")</f>
        <v>393.51279761904755</v>
      </c>
      <c r="M36" s="1">
        <v>7</v>
      </c>
      <c r="N36" s="1">
        <v>0</v>
      </c>
      <c r="O36" s="1">
        <v>0</v>
      </c>
      <c r="P36" s="1"/>
      <c r="Q36" s="218">
        <f t="shared" si="8"/>
        <v>0</v>
      </c>
      <c r="R36" s="44"/>
      <c r="S36" s="1">
        <f>IF(SUMIFS('Daily Storm Data 2'!I:I,'Daily Storm Data 2'!$A:$A,$D$25,'Daily Storm Data 2'!$G:$G,$A36,'Daily Storm Data 2'!$E:$E,"Netherlands")=0,"",SUMIFS('Daily Storm Data 2'!I:I,'Daily Storm Data 2'!$A:$A,$D$25,'Daily Storm Data 2'!$G:$G,$A36,'Daily Storm Data 2'!$E:$E,"Netherlands"))</f>
        <v>29</v>
      </c>
      <c r="T36">
        <v>0</v>
      </c>
      <c r="U36">
        <f>Table1911[[#This Row],[Volume Actual]]-Table1911[[#This Row],[Volume Forcasted]]</f>
        <v>9</v>
      </c>
      <c r="Y36" s="89">
        <f t="shared" si="5"/>
        <v>9</v>
      </c>
      <c r="Z36" s="90">
        <f>IF(SUMIFS('Daily Forecast'!D:D,'Daily Forecast'!B:B,'Daily Flash NL (4)'!$D$25,'Daily Forecast'!F:F,Y36,'Daily Forecast'!A:A,"Netherlands")=0,"",SUMIFS('Daily Forecast'!D:D,'Daily Forecast'!B:B,'Daily Flash NL (4)'!$D$25,'Daily Forecast'!F:F,Y36,'Daily Forecast'!A:A,"Netherlands"))</f>
        <v>24</v>
      </c>
      <c r="AA36" s="102">
        <f t="shared" si="6"/>
        <v>28.999999999999996</v>
      </c>
      <c r="AB36" s="102">
        <f t="shared" si="0"/>
        <v>28.999999999999996</v>
      </c>
      <c r="AC36" s="102">
        <f t="shared" si="0"/>
        <v>28.999999999999996</v>
      </c>
      <c r="AD36" s="97">
        <f t="shared" si="1"/>
        <v>20</v>
      </c>
      <c r="AE36" s="98">
        <f t="shared" si="2"/>
        <v>20</v>
      </c>
      <c r="AF36" s="99">
        <f t="shared" si="3"/>
        <v>20</v>
      </c>
      <c r="AI36" s="124">
        <v>3</v>
      </c>
      <c r="AJ36" s="124">
        <v>1</v>
      </c>
      <c r="AK36" s="124"/>
      <c r="AL36" s="124">
        <v>1</v>
      </c>
    </row>
    <row r="37" spans="1:38">
      <c r="A37">
        <f t="shared" si="7"/>
        <v>10</v>
      </c>
      <c r="D37" s="49">
        <v>0.41666666666666702</v>
      </c>
      <c r="E37" s="1">
        <f>IF(SUMIFS('Daily Forecast'!D:D,'Daily Forecast'!B:B,'Daily Flash NL (4)'!$D$25,'Daily Forecast'!F:F,A37,'Daily Forecast'!A:A,"Netherlands")=0,"",SUMIFS('Daily Forecast'!D:D,'Daily Forecast'!B:B,'Daily Flash NL (4)'!$D$25,'Daily Forecast'!F:F,A37,'Daily Forecast'!A:A,"Netherlands"))</f>
        <v>37</v>
      </c>
      <c r="F37" s="1">
        <v>40</v>
      </c>
      <c r="G37" s="1">
        <f>SUMIFS('Daily Storm Data 2'!J:J,'Daily Storm Data 2'!$A:$A,'Daily Flash NL (4)'!$D$25,'Daily Storm Data 2'!$G:$G,'Daily Flash NL (4)'!$A37,'Daily Storm Data 2'!$E:$E,"Netherlands")</f>
        <v>38</v>
      </c>
      <c r="H37" s="1">
        <f>SUMIFS('Daily Storm Data 2'!K:K,'Daily Storm Data 2'!$A:$A,'Daily Flash NL (4)'!$D$25,'Daily Storm Data 2'!$G:$G,'Daily Flash NL (4)'!$A37,'Daily Storm Data 2'!$E:$E,"Netherlands")</f>
        <v>33</v>
      </c>
      <c r="I37" s="51">
        <f>IFERROR(Table1911[[#This Row],[Volume Actual]]/Table1911[[#This Row],[Volume Forcasted]],"")</f>
        <v>1.0810810810810811</v>
      </c>
      <c r="J37" s="39">
        <f t="shared" si="4"/>
        <v>0.86842105263157898</v>
      </c>
      <c r="K37" s="39">
        <f>+IFERROR(Table1911[[#This Row],[Volume Handled]]/Table1911[[#This Row],[Volume Actual]],"")</f>
        <v>0.95</v>
      </c>
      <c r="L37" s="45">
        <f>SUMIFS('Daily Storm Data 2'!O:O,'Daily Storm Data 2'!$A:$A,'Daily Flash NL (4)'!$D$25,'Daily Storm Data 2'!$G:$G,'Daily Flash NL (4)'!$A37,'Daily Storm Data 2'!$E:$E,"Netherlands")</f>
        <v>261.77254473684212</v>
      </c>
      <c r="M37" s="1">
        <v>9</v>
      </c>
      <c r="N37" s="1">
        <v>1</v>
      </c>
      <c r="O37" s="1">
        <v>1</v>
      </c>
      <c r="P37" s="1"/>
      <c r="Q37" s="218">
        <f t="shared" si="8"/>
        <v>0.22222222222222221</v>
      </c>
      <c r="R37" s="44"/>
      <c r="S37" s="1">
        <f>IF(SUMIFS('Daily Storm Data 2'!I:I,'Daily Storm Data 2'!$A:$A,$D$25,'Daily Storm Data 2'!$G:$G,$A37,'Daily Storm Data 2'!$E:$E,"Netherlands")=0,"",SUMIFS('Daily Storm Data 2'!I:I,'Daily Storm Data 2'!$A:$A,$D$25,'Daily Storm Data 2'!$G:$G,$A37,'Daily Storm Data 2'!$E:$E,"Netherlands"))</f>
        <v>38</v>
      </c>
      <c r="T37">
        <v>0</v>
      </c>
      <c r="U37">
        <f>Table1911[[#This Row],[Volume Actual]]-Table1911[[#This Row],[Volume Forcasted]]</f>
        <v>3</v>
      </c>
      <c r="Y37" s="89">
        <f t="shared" si="5"/>
        <v>10</v>
      </c>
      <c r="Z37" s="90">
        <f>IF(SUMIFS('Daily Forecast'!D:D,'Daily Forecast'!B:B,'Daily Flash NL (4)'!$D$25,'Daily Forecast'!F:F,Y37,'Daily Forecast'!A:A,"Netherlands")=0,"",SUMIFS('Daily Forecast'!D:D,'Daily Forecast'!B:B,'Daily Flash NL (4)'!$D$25,'Daily Forecast'!F:F,Y37,'Daily Forecast'!A:A,"Netherlands"))</f>
        <v>37</v>
      </c>
      <c r="AA37" s="102">
        <f t="shared" si="6"/>
        <v>38</v>
      </c>
      <c r="AB37" s="102">
        <f t="shared" si="0"/>
        <v>38</v>
      </c>
      <c r="AC37" s="102">
        <f t="shared" si="0"/>
        <v>38</v>
      </c>
      <c r="AD37" s="97">
        <f t="shared" si="1"/>
        <v>33</v>
      </c>
      <c r="AE37" s="98">
        <f t="shared" si="2"/>
        <v>33</v>
      </c>
      <c r="AF37" s="99">
        <f t="shared" si="3"/>
        <v>33</v>
      </c>
      <c r="AI37" s="124">
        <v>4</v>
      </c>
      <c r="AJ37" s="124">
        <v>1</v>
      </c>
      <c r="AK37" s="124"/>
      <c r="AL37" s="124">
        <v>1</v>
      </c>
    </row>
    <row r="38" spans="1:38">
      <c r="A38">
        <f t="shared" si="7"/>
        <v>11</v>
      </c>
      <c r="D38" s="49">
        <v>0.45833333333333298</v>
      </c>
      <c r="E38" s="1">
        <f>IF(SUMIFS('Daily Forecast'!D:D,'Daily Forecast'!B:B,'Daily Flash NL (4)'!$D$25,'Daily Forecast'!F:F,A38,'Daily Forecast'!A:A,"Netherlands")=0,"",SUMIFS('Daily Forecast'!D:D,'Daily Forecast'!B:B,'Daily Flash NL (4)'!$D$25,'Daily Forecast'!F:F,A38,'Daily Forecast'!A:A,"Netherlands"))</f>
        <v>47</v>
      </c>
      <c r="F38" s="1">
        <v>40</v>
      </c>
      <c r="G38" s="1">
        <f>SUMIFS('Daily Storm Data 2'!J:J,'Daily Storm Data 2'!$A:$A,'Daily Flash NL (4)'!$D$25,'Daily Storm Data 2'!$G:$G,'Daily Flash NL (4)'!$A38,'Daily Storm Data 2'!$E:$E,"Netherlands")</f>
        <v>31</v>
      </c>
      <c r="H38" s="1">
        <f>SUMIFS('Daily Storm Data 2'!K:K,'Daily Storm Data 2'!$A:$A,'Daily Flash NL (4)'!$D$25,'Daily Storm Data 2'!$G:$G,'Daily Flash NL (4)'!$A38,'Daily Storm Data 2'!$E:$E,"Netherlands")</f>
        <v>30</v>
      </c>
      <c r="I38" s="51">
        <f>IFERROR(Table1911[[#This Row],[Volume Actual]]/Table1911[[#This Row],[Volume Forcasted]],"")</f>
        <v>0.85106382978723405</v>
      </c>
      <c r="J38" s="39">
        <f t="shared" si="4"/>
        <v>0.967741935483871</v>
      </c>
      <c r="K38" s="39">
        <f>+IFERROR(Table1911[[#This Row],[Volume Handled]]/Table1911[[#This Row],[Volume Actual]],"")</f>
        <v>0.77500000000000002</v>
      </c>
      <c r="L38" s="45">
        <f>SUMIFS('Daily Storm Data 2'!O:O,'Daily Storm Data 2'!$A:$A,'Daily Flash NL (4)'!$D$25,'Daily Storm Data 2'!$G:$G,'Daily Flash NL (4)'!$A38,'Daily Storm Data 2'!$E:$E,"Netherlands")</f>
        <v>336.47464516129037</v>
      </c>
      <c r="M38" s="1">
        <v>10</v>
      </c>
      <c r="N38" s="1">
        <v>1</v>
      </c>
      <c r="O38" s="1">
        <v>1</v>
      </c>
      <c r="P38" s="1"/>
      <c r="Q38" s="218">
        <f t="shared" si="8"/>
        <v>0.2</v>
      </c>
      <c r="R38" s="44"/>
      <c r="S38" s="1">
        <f>IF(SUMIFS('Daily Storm Data 2'!I:I,'Daily Storm Data 2'!$A:$A,$D$25,'Daily Storm Data 2'!$G:$G,$A38,'Daily Storm Data 2'!$E:$E,"Netherlands")=0,"",SUMIFS('Daily Storm Data 2'!I:I,'Daily Storm Data 2'!$A:$A,$D$25,'Daily Storm Data 2'!$G:$G,$A38,'Daily Storm Data 2'!$E:$E,"Netherlands"))</f>
        <v>31</v>
      </c>
      <c r="T38">
        <v>0</v>
      </c>
      <c r="U38">
        <f>Table1911[[#This Row],[Volume Actual]]-Table1911[[#This Row],[Volume Forcasted]]</f>
        <v>-7</v>
      </c>
      <c r="W38" s="191"/>
      <c r="Y38" s="89">
        <f t="shared" si="5"/>
        <v>11</v>
      </c>
      <c r="Z38" s="90">
        <f>IF(SUMIFS('Daily Forecast'!D:D,'Daily Forecast'!B:B,'Daily Flash NL (4)'!$D$25,'Daily Forecast'!F:F,Y38,'Daily Forecast'!A:A,"Netherlands")=0,"",SUMIFS('Daily Forecast'!D:D,'Daily Forecast'!B:B,'Daily Flash NL (4)'!$D$25,'Daily Forecast'!F:F,Y38,'Daily Forecast'!A:A,"Netherlands"))</f>
        <v>47</v>
      </c>
      <c r="AA38" s="102">
        <f t="shared" si="6"/>
        <v>31</v>
      </c>
      <c r="AB38" s="102">
        <f t="shared" si="0"/>
        <v>31</v>
      </c>
      <c r="AC38" s="102">
        <f t="shared" si="0"/>
        <v>31</v>
      </c>
      <c r="AD38" s="97">
        <f t="shared" si="1"/>
        <v>30</v>
      </c>
      <c r="AE38" s="98">
        <f t="shared" si="2"/>
        <v>30</v>
      </c>
      <c r="AF38" s="99">
        <f t="shared" si="3"/>
        <v>30</v>
      </c>
      <c r="AI38" s="124">
        <v>6</v>
      </c>
      <c r="AJ38" s="124">
        <v>8</v>
      </c>
      <c r="AK38" s="124"/>
      <c r="AL38" s="124">
        <v>8</v>
      </c>
    </row>
    <row r="39" spans="1:38">
      <c r="A39">
        <f t="shared" si="7"/>
        <v>12</v>
      </c>
      <c r="D39" s="49">
        <v>0.5</v>
      </c>
      <c r="E39" s="1">
        <f>IF(SUMIFS('Daily Forecast'!D:D,'Daily Forecast'!B:B,'Daily Flash NL (4)'!$D$25,'Daily Forecast'!F:F,A39,'Daily Forecast'!A:A,"Netherlands")=0,"",SUMIFS('Daily Forecast'!D:D,'Daily Forecast'!B:B,'Daily Flash NL (4)'!$D$25,'Daily Forecast'!F:F,A39,'Daily Forecast'!A:A,"Netherlands"))</f>
        <v>37</v>
      </c>
      <c r="F39" s="1">
        <v>50</v>
      </c>
      <c r="G39" s="1">
        <f>SUMIFS('Daily Storm Data 2'!J:J,'Daily Storm Data 2'!$A:$A,'Daily Flash NL (4)'!$D$25,'Daily Storm Data 2'!$G:$G,'Daily Flash NL (4)'!$A39,'Daily Storm Data 2'!$E:$E,"Netherlands")</f>
        <v>42</v>
      </c>
      <c r="H39" s="1">
        <f>SUMIFS('Daily Storm Data 2'!K:K,'Daily Storm Data 2'!$A:$A,'Daily Flash NL (4)'!$D$25,'Daily Storm Data 2'!$G:$G,'Daily Flash NL (4)'!$A39,'Daily Storm Data 2'!$E:$E,"Netherlands")</f>
        <v>40</v>
      </c>
      <c r="I39" s="51">
        <f>IFERROR(Table1911[[#This Row],[Volume Actual]]/Table1911[[#This Row],[Volume Forcasted]],"")</f>
        <v>1.3513513513513513</v>
      </c>
      <c r="J39" s="39">
        <f t="shared" si="4"/>
        <v>0.95238095238095233</v>
      </c>
      <c r="K39" s="39">
        <f>+IFERROR(Table1911[[#This Row],[Volume Handled]]/Table1911[[#This Row],[Volume Actual]],"")</f>
        <v>0.84</v>
      </c>
      <c r="L39" s="45">
        <f>SUMIFS('Daily Storm Data 2'!O:O,'Daily Storm Data 2'!$A:$A,'Daily Flash NL (4)'!$D$25,'Daily Storm Data 2'!$G:$G,'Daily Flash NL (4)'!$A39,'Daily Storm Data 2'!$E:$E,"Netherlands")</f>
        <v>215.51250000000013</v>
      </c>
      <c r="M39" s="1">
        <v>7</v>
      </c>
      <c r="N39" s="1">
        <v>1</v>
      </c>
      <c r="O39" s="1">
        <v>1</v>
      </c>
      <c r="P39" s="1"/>
      <c r="Q39" s="218">
        <f t="shared" si="8"/>
        <v>0.2857142857142857</v>
      </c>
      <c r="R39" s="44"/>
      <c r="S39" s="1">
        <f>IF(SUMIFS('Daily Storm Data 2'!I:I,'Daily Storm Data 2'!$A:$A,$D$25,'Daily Storm Data 2'!$G:$G,$A39,'Daily Storm Data 2'!$E:$E,"Netherlands")=0,"",SUMIFS('Daily Storm Data 2'!I:I,'Daily Storm Data 2'!$A:$A,$D$25,'Daily Storm Data 2'!$G:$G,$A39,'Daily Storm Data 2'!$E:$E,"Netherlands"))</f>
        <v>42</v>
      </c>
      <c r="U39">
        <f>Table1911[[#This Row],[Volume Actual]]-Table1911[[#This Row],[Volume Forcasted]]</f>
        <v>13</v>
      </c>
      <c r="W39" s="190"/>
      <c r="Y39" s="89">
        <f t="shared" si="5"/>
        <v>12</v>
      </c>
      <c r="Z39" s="90">
        <f>IF(SUMIFS('Daily Forecast'!D:D,'Daily Forecast'!B:B,'Daily Flash NL (4)'!$D$25,'Daily Forecast'!F:F,Y39,'Daily Forecast'!A:A,"Netherlands")=0,"",SUMIFS('Daily Forecast'!D:D,'Daily Forecast'!B:B,'Daily Flash NL (4)'!$D$25,'Daily Forecast'!F:F,Y39,'Daily Forecast'!A:A,"Netherlands"))</f>
        <v>37</v>
      </c>
      <c r="AA39" s="102">
        <f t="shared" si="6"/>
        <v>42</v>
      </c>
      <c r="AB39" s="102">
        <f t="shared" si="0"/>
        <v>42</v>
      </c>
      <c r="AC39" s="102">
        <f t="shared" si="0"/>
        <v>42</v>
      </c>
      <c r="AD39" s="97">
        <f t="shared" si="1"/>
        <v>40</v>
      </c>
      <c r="AE39" s="98">
        <f t="shared" si="2"/>
        <v>40</v>
      </c>
      <c r="AF39" s="99">
        <f t="shared" si="3"/>
        <v>40</v>
      </c>
      <c r="AI39" s="124">
        <v>7</v>
      </c>
      <c r="AJ39" s="124">
        <v>42</v>
      </c>
      <c r="AK39" s="124"/>
      <c r="AL39" s="124">
        <v>42</v>
      </c>
    </row>
    <row r="40" spans="1:38">
      <c r="A40">
        <f t="shared" si="7"/>
        <v>13</v>
      </c>
      <c r="D40" s="49">
        <v>0.54166666666666696</v>
      </c>
      <c r="E40" s="1">
        <f>IF(SUMIFS('Daily Forecast'!D:D,'Daily Forecast'!B:B,'Daily Flash NL (4)'!$D$25,'Daily Forecast'!F:F,A40,'Daily Forecast'!A:A,"Netherlands")=0,"",SUMIFS('Daily Forecast'!D:D,'Daily Forecast'!B:B,'Daily Flash NL (4)'!$D$25,'Daily Forecast'!F:F,A40,'Daily Forecast'!A:A,"Netherlands"))</f>
        <v>46</v>
      </c>
      <c r="F40" s="1">
        <v>66</v>
      </c>
      <c r="G40" s="1">
        <f>SUMIFS('Daily Storm Data 2'!J:J,'Daily Storm Data 2'!$A:$A,'Daily Flash NL (4)'!$D$25,'Daily Storm Data 2'!$G:$G,'Daily Flash NL (4)'!$A40,'Daily Storm Data 2'!$E:$E,"Netherlands")</f>
        <v>51</v>
      </c>
      <c r="H40" s="1">
        <f>SUMIFS('Daily Storm Data 2'!K:K,'Daily Storm Data 2'!$A:$A,'Daily Flash NL (4)'!$D$25,'Daily Storm Data 2'!$G:$G,'Daily Flash NL (4)'!$A40,'Daily Storm Data 2'!$E:$E,"Netherlands")</f>
        <v>34</v>
      </c>
      <c r="I40" s="51">
        <f>IFERROR(Table1911[[#This Row],[Volume Actual]]/Table1911[[#This Row],[Volume Forcasted]],"")</f>
        <v>1.4347826086956521</v>
      </c>
      <c r="J40" s="39">
        <f t="shared" si="4"/>
        <v>0.66666666666666663</v>
      </c>
      <c r="K40" s="39">
        <f>+IFERROR(Table1911[[#This Row],[Volume Handled]]/Table1911[[#This Row],[Volume Actual]],"")</f>
        <v>0.77272727272727271</v>
      </c>
      <c r="L40" s="45">
        <f>SUMIFS('Daily Storm Data 2'!O:O,'Daily Storm Data 2'!$A:$A,'Daily Flash NL (4)'!$D$25,'Daily Storm Data 2'!$G:$G,'Daily Flash NL (4)'!$A40,'Daily Storm Data 2'!$E:$E,"Netherlands")</f>
        <v>191.86309150326775</v>
      </c>
      <c r="M40" s="1">
        <v>11</v>
      </c>
      <c r="N40" s="1">
        <v>1</v>
      </c>
      <c r="O40" s="1">
        <v>1</v>
      </c>
      <c r="P40" s="1"/>
      <c r="Q40" s="218">
        <f t="shared" si="8"/>
        <v>0.18181818181818182</v>
      </c>
      <c r="R40" s="44"/>
      <c r="S40" s="1">
        <f>IF(SUMIFS('Daily Storm Data 2'!I:I,'Daily Storm Data 2'!$A:$A,$D$25,'Daily Storm Data 2'!$G:$G,$A40,'Daily Storm Data 2'!$E:$E,"Netherlands")=0,"",SUMIFS('Daily Storm Data 2'!I:I,'Daily Storm Data 2'!$A:$A,$D$25,'Daily Storm Data 2'!$G:$G,$A40,'Daily Storm Data 2'!$E:$E,"Netherlands"))</f>
        <v>51</v>
      </c>
      <c r="W40" s="191"/>
      <c r="X40" s="191"/>
      <c r="Y40" s="89">
        <f t="shared" si="5"/>
        <v>13</v>
      </c>
      <c r="Z40" s="90">
        <f>IF(SUMIFS('Daily Forecast'!D:D,'Daily Forecast'!B:B,'Daily Flash NL (4)'!$D$25,'Daily Forecast'!F:F,Y40,'Daily Forecast'!A:A,"Netherlands")=0,"",SUMIFS('Daily Forecast'!D:D,'Daily Forecast'!B:B,'Daily Flash NL (4)'!$D$25,'Daily Forecast'!F:F,Y40,'Daily Forecast'!A:A,"Netherlands"))</f>
        <v>46</v>
      </c>
      <c r="AA40" s="102">
        <f>IFERROR(AD40/$J40,AD40)</f>
        <v>51</v>
      </c>
      <c r="AB40" s="102">
        <f>IFERROR(AE40/$J40,AE40)</f>
        <v>51</v>
      </c>
      <c r="AC40" s="102">
        <f>IFERROR(AF40/$J40,AF40)</f>
        <v>51</v>
      </c>
      <c r="AD40" s="97">
        <f t="shared" si="1"/>
        <v>34</v>
      </c>
      <c r="AE40" s="98">
        <f t="shared" si="2"/>
        <v>34</v>
      </c>
      <c r="AF40" s="99">
        <f t="shared" si="3"/>
        <v>34</v>
      </c>
      <c r="AI40" s="124">
        <v>8</v>
      </c>
      <c r="AJ40" s="124">
        <v>82</v>
      </c>
      <c r="AK40" s="124"/>
      <c r="AL40" s="124">
        <v>82</v>
      </c>
    </row>
    <row r="41" spans="1:38">
      <c r="A41">
        <f t="shared" si="7"/>
        <v>14</v>
      </c>
      <c r="D41" s="49">
        <v>0.58333333333333304</v>
      </c>
      <c r="E41" s="1">
        <f>IF(SUMIFS('Daily Forecast'!D:D,'Daily Forecast'!B:B,'Daily Flash NL (4)'!$D$25,'Daily Forecast'!F:F,A41,'Daily Forecast'!A:A,"Netherlands")=0,"",SUMIFS('Daily Forecast'!D:D,'Daily Forecast'!B:B,'Daily Flash NL (4)'!$D$25,'Daily Forecast'!F:F,A41,'Daily Forecast'!A:A,"Netherlands"))</f>
        <v>41</v>
      </c>
      <c r="F41" s="1">
        <v>54</v>
      </c>
      <c r="G41" s="1">
        <f>SUMIFS('Daily Storm Data 2'!J:J,'Daily Storm Data 2'!$A:$A,'Daily Flash NL (4)'!$D$25,'Daily Storm Data 2'!$G:$G,'Daily Flash NL (4)'!$A41,'Daily Storm Data 2'!$E:$E,"Netherlands")</f>
        <v>39</v>
      </c>
      <c r="H41" s="1">
        <f>SUMIFS('Daily Storm Data 2'!K:K,'Daily Storm Data 2'!$A:$A,'Daily Flash NL (4)'!$D$25,'Daily Storm Data 2'!$G:$G,'Daily Flash NL (4)'!$A41,'Daily Storm Data 2'!$E:$E,"Netherlands")</f>
        <v>30</v>
      </c>
      <c r="I41" s="51">
        <f>IFERROR(Table1911[[#This Row],[Volume Actual]]/Table1911[[#This Row],[Volume Forcasted]],"")</f>
        <v>1.3170731707317074</v>
      </c>
      <c r="J41" s="39">
        <f t="shared" si="4"/>
        <v>0.73170731707317072</v>
      </c>
      <c r="K41" s="39">
        <f>+IFERROR(Table1911[[#This Row],[Volume Handled]]/Table1911[[#This Row],[Volume Actual]],"")</f>
        <v>0.72222222222222221</v>
      </c>
      <c r="L41" s="45">
        <f>SUMIFS('Daily Storm Data 2'!O:O,'Daily Storm Data 2'!$A:$A,'Daily Flash NL (4)'!$D$25,'Daily Storm Data 2'!$G:$G,'Daily Flash NL (4)'!$A41,'Daily Storm Data 2'!$E:$E,"Netherlands")</f>
        <v>344.83920512820515</v>
      </c>
      <c r="M41" s="1">
        <v>9</v>
      </c>
      <c r="N41" s="1">
        <v>1</v>
      </c>
      <c r="O41" s="1">
        <v>1</v>
      </c>
      <c r="P41" s="1">
        <v>1</v>
      </c>
      <c r="Q41" s="218">
        <f t="shared" si="8"/>
        <v>0.22222222222222221</v>
      </c>
      <c r="R41" s="44"/>
      <c r="S41" s="1">
        <f>IF(SUMIFS('Daily Storm Data 2'!I:I,'Daily Storm Data 2'!$A:$A,$D$25,'Daily Storm Data 2'!$G:$G,$A41,'Daily Storm Data 2'!$E:$E,"Netherlands")=0,"",SUMIFS('Daily Storm Data 2'!I:I,'Daily Storm Data 2'!$A:$A,$D$25,'Daily Storm Data 2'!$G:$G,$A41,'Daily Storm Data 2'!$E:$E,"Netherlands"))</f>
        <v>41</v>
      </c>
      <c r="W41" s="190"/>
      <c r="X41" s="190"/>
      <c r="Y41" s="89">
        <f t="shared" si="5"/>
        <v>14</v>
      </c>
      <c r="Z41" s="90">
        <f>IF(SUMIFS('Daily Forecast'!D:D,'Daily Forecast'!B:B,'Daily Flash NL (4)'!$D$25,'Daily Forecast'!F:F,Y41,'Daily Forecast'!A:A,"Netherlands")=0,"",SUMIFS('Daily Forecast'!D:D,'Daily Forecast'!B:B,'Daily Flash NL (4)'!$D$25,'Daily Forecast'!F:F,Y41,'Daily Forecast'!A:A,"Netherlands"))</f>
        <v>41</v>
      </c>
      <c r="AA41" s="102">
        <f t="shared" ref="AA41:AC49" si="9">IFERROR(AD41/$J41,AD41)</f>
        <v>41</v>
      </c>
      <c r="AB41" s="102">
        <f t="shared" si="9"/>
        <v>41</v>
      </c>
      <c r="AC41" s="102">
        <f t="shared" si="9"/>
        <v>41</v>
      </c>
      <c r="AD41" s="97">
        <f t="shared" si="1"/>
        <v>30</v>
      </c>
      <c r="AE41" s="98">
        <f t="shared" si="2"/>
        <v>30</v>
      </c>
      <c r="AF41" s="99">
        <f t="shared" si="3"/>
        <v>30</v>
      </c>
      <c r="AG41" s="106"/>
      <c r="AH41" s="106"/>
      <c r="AI41" s="124">
        <v>9</v>
      </c>
      <c r="AJ41" s="124">
        <v>92</v>
      </c>
      <c r="AK41" s="124"/>
      <c r="AL41" s="124">
        <v>92</v>
      </c>
    </row>
    <row r="42" spans="1:38">
      <c r="A42">
        <f t="shared" si="7"/>
        <v>15</v>
      </c>
      <c r="D42" s="49">
        <v>0.625</v>
      </c>
      <c r="E42" s="1">
        <f>IF(SUMIFS('Daily Forecast'!D:D,'Daily Forecast'!B:B,'Daily Flash NL (4)'!$D$25,'Daily Forecast'!F:F,A42,'Daily Forecast'!A:A,"Netherlands")=0,"",SUMIFS('Daily Forecast'!D:D,'Daily Forecast'!B:B,'Daily Flash NL (4)'!$D$25,'Daily Forecast'!F:F,A42,'Daily Forecast'!A:A,"Netherlands"))</f>
        <v>43</v>
      </c>
      <c r="F42" s="1">
        <v>50</v>
      </c>
      <c r="G42" s="1">
        <f>SUMIFS('Daily Storm Data 2'!J:J,'Daily Storm Data 2'!$A:$A,'Daily Flash NL (4)'!$D$25,'Daily Storm Data 2'!$G:$G,'Daily Flash NL (4)'!$A42,'Daily Storm Data 2'!$E:$E,"Netherlands")</f>
        <v>27</v>
      </c>
      <c r="H42" s="1">
        <f>SUMIFS('Daily Storm Data 2'!K:K,'Daily Storm Data 2'!$A:$A,'Daily Flash NL (4)'!$D$25,'Daily Storm Data 2'!$G:$G,'Daily Flash NL (4)'!$A42,'Daily Storm Data 2'!$E:$E,"Netherlands")</f>
        <v>3</v>
      </c>
      <c r="I42" s="51">
        <f>IFERROR(Table1911[[#This Row],[Volume Actual]]/Table1911[[#This Row],[Volume Forcasted]],"")</f>
        <v>1.1627906976744187</v>
      </c>
      <c r="J42" s="39">
        <f t="shared" si="4"/>
        <v>7.3170731707317069E-2</v>
      </c>
      <c r="K42" s="39">
        <f>+IFERROR(Table1911[[#This Row],[Volume Handled]]/Table1911[[#This Row],[Volume Actual]],"")</f>
        <v>0.54</v>
      </c>
      <c r="L42" s="45">
        <f>SUMIFS('Daily Storm Data 2'!O:O,'Daily Storm Data 2'!$A:$A,'Daily Flash NL (4)'!$D$25,'Daily Storm Data 2'!$G:$G,'Daily Flash NL (4)'!$A42,'Daily Storm Data 2'!$E:$E,"Netherlands")</f>
        <v>342.26479629629637</v>
      </c>
      <c r="M42" s="1">
        <v>9</v>
      </c>
      <c r="N42" s="1">
        <v>0</v>
      </c>
      <c r="O42" s="1">
        <v>0</v>
      </c>
      <c r="P42" s="1">
        <v>1</v>
      </c>
      <c r="Q42" s="218">
        <f t="shared" si="8"/>
        <v>0</v>
      </c>
      <c r="R42" s="44"/>
      <c r="S42" s="1">
        <f>IF(SUMIFS('Daily Storm Data 2'!I:I,'Daily Storm Data 2'!$A:$A,$D$25,'Daily Storm Data 2'!$G:$G,$A42,'Daily Storm Data 2'!$E:$E,"Netherlands")=0,"",SUMIFS('Daily Storm Data 2'!I:I,'Daily Storm Data 2'!$A:$A,$D$25,'Daily Storm Data 2'!$G:$G,$A42,'Daily Storm Data 2'!$E:$E,"Netherlands"))</f>
        <v>41</v>
      </c>
      <c r="V42" s="191"/>
      <c r="W42" s="191"/>
      <c r="X42" s="191"/>
      <c r="Y42" s="89">
        <f t="shared" si="5"/>
        <v>15</v>
      </c>
      <c r="Z42" s="90">
        <f>IF(SUMIFS('Daily Forecast'!D:D,'Daily Forecast'!B:B,'Daily Flash NL (4)'!$D$25,'Daily Forecast'!F:F,Y42,'Daily Forecast'!A:A,"Netherlands")=0,"",SUMIFS('Daily Forecast'!D:D,'Daily Forecast'!B:B,'Daily Flash NL (4)'!$D$25,'Daily Forecast'!F:F,Y42,'Daily Forecast'!A:A,"Netherlands"))</f>
        <v>43</v>
      </c>
      <c r="AA42" s="102">
        <f t="shared" si="9"/>
        <v>41</v>
      </c>
      <c r="AB42" s="102">
        <f t="shared" si="9"/>
        <v>41</v>
      </c>
      <c r="AC42" s="102">
        <f t="shared" si="9"/>
        <v>41</v>
      </c>
      <c r="AD42" s="97">
        <f t="shared" si="1"/>
        <v>3</v>
      </c>
      <c r="AE42" s="98">
        <f t="shared" si="2"/>
        <v>3</v>
      </c>
      <c r="AF42" s="99">
        <f t="shared" si="3"/>
        <v>3</v>
      </c>
      <c r="AG42" s="106"/>
      <c r="AH42" s="106"/>
      <c r="AI42" s="124">
        <v>10</v>
      </c>
      <c r="AJ42" s="124">
        <v>98</v>
      </c>
      <c r="AK42" s="124"/>
      <c r="AL42" s="124">
        <v>98</v>
      </c>
    </row>
    <row r="43" spans="1:38">
      <c r="A43">
        <f t="shared" si="7"/>
        <v>16</v>
      </c>
      <c r="D43" s="49">
        <v>0.66666666666666696</v>
      </c>
      <c r="E43" s="1">
        <f>IF(SUMIFS('Daily Forecast'!D:D,'Daily Forecast'!B:B,'Daily Flash NL (4)'!$D$25,'Daily Forecast'!F:F,A43,'Daily Forecast'!A:A,"Netherlands")=0,"",SUMIFS('Daily Forecast'!D:D,'Daily Forecast'!B:B,'Daily Flash NL (4)'!$D$25,'Daily Forecast'!F:F,A43,'Daily Forecast'!A:A,"Netherlands"))</f>
        <v>38</v>
      </c>
      <c r="F43" s="1">
        <v>30</v>
      </c>
      <c r="G43" s="1">
        <f>SUMIFS('Daily Storm Data 2'!J:J,'Daily Storm Data 2'!$A:$A,'Daily Flash NL (4)'!$D$25,'Daily Storm Data 2'!$G:$G,'Daily Flash NL (4)'!$A43,'Daily Storm Data 2'!$E:$E,"Netherlands")</f>
        <v>25</v>
      </c>
      <c r="H43" s="1">
        <f>SUMIFS('Daily Storm Data 2'!K:K,'Daily Storm Data 2'!$A:$A,'Daily Flash NL (4)'!$D$25,'Daily Storm Data 2'!$G:$G,'Daily Flash NL (4)'!$A43,'Daily Storm Data 2'!$E:$E,"Netherlands")</f>
        <v>1</v>
      </c>
      <c r="I43" s="51">
        <f>IFERROR(Table1911[[#This Row],[Volume Actual]]/Table1911[[#This Row],[Volume Forcasted]],"")</f>
        <v>0.78947368421052633</v>
      </c>
      <c r="J43" s="39">
        <f t="shared" si="4"/>
        <v>3.7037037037037035E-2</v>
      </c>
      <c r="K43" s="39">
        <f>+IFERROR(Table1911[[#This Row],[Volume Handled]]/Table1911[[#This Row],[Volume Actual]],"")</f>
        <v>0.83333333333333337</v>
      </c>
      <c r="L43" s="45">
        <f>SUMIFS('Daily Storm Data 2'!O:O,'Daily Storm Data 2'!$A:$A,'Daily Flash NL (4)'!$D$25,'Daily Storm Data 2'!$G:$G,'Daily Flash NL (4)'!$A43,'Daily Storm Data 2'!$E:$E,"Netherlands")</f>
        <v>272.68455999999992</v>
      </c>
      <c r="M43" s="1">
        <v>10</v>
      </c>
      <c r="N43" s="1">
        <v>1</v>
      </c>
      <c r="O43" s="1">
        <v>1</v>
      </c>
      <c r="P43" s="1">
        <v>1</v>
      </c>
      <c r="Q43" s="218">
        <f t="shared" si="8"/>
        <v>0.2</v>
      </c>
      <c r="R43" s="44"/>
      <c r="S43" s="1">
        <f>IF(SUMIFS('Daily Storm Data 2'!I:I,'Daily Storm Data 2'!$A:$A,$D$25,'Daily Storm Data 2'!$G:$G,$A43,'Daily Storm Data 2'!$E:$E,"Netherlands")=0,"",SUMIFS('Daily Storm Data 2'!I:I,'Daily Storm Data 2'!$A:$A,$D$25,'Daily Storm Data 2'!$G:$G,$A43,'Daily Storm Data 2'!$E:$E,"Netherlands"))</f>
        <v>27</v>
      </c>
      <c r="V43" s="190"/>
      <c r="W43" s="190"/>
      <c r="X43" s="211"/>
      <c r="Y43" s="89">
        <f t="shared" si="5"/>
        <v>16</v>
      </c>
      <c r="Z43" s="90">
        <f>IF(SUMIFS('Daily Forecast'!D:D,'Daily Forecast'!B:B,'Daily Flash NL (4)'!$D$25,'Daily Forecast'!F:F,Y43,'Daily Forecast'!A:A,"Netherlands")=0,"",SUMIFS('Daily Forecast'!D:D,'Daily Forecast'!B:B,'Daily Flash NL (4)'!$D$25,'Daily Forecast'!F:F,Y43,'Daily Forecast'!A:A,"Netherlands"))</f>
        <v>38</v>
      </c>
      <c r="AA43" s="102">
        <f t="shared" si="9"/>
        <v>27</v>
      </c>
      <c r="AB43" s="102">
        <f t="shared" si="9"/>
        <v>27</v>
      </c>
      <c r="AC43" s="102">
        <f t="shared" si="9"/>
        <v>27</v>
      </c>
      <c r="AD43" s="97">
        <f t="shared" si="1"/>
        <v>1</v>
      </c>
      <c r="AE43" s="98">
        <f t="shared" si="2"/>
        <v>1</v>
      </c>
      <c r="AF43" s="99">
        <f t="shared" si="3"/>
        <v>1</v>
      </c>
      <c r="AG43" s="106"/>
      <c r="AH43" s="106"/>
      <c r="AI43" s="106"/>
    </row>
    <row r="44" spans="1:38">
      <c r="A44">
        <f t="shared" si="7"/>
        <v>17</v>
      </c>
      <c r="D44" s="49">
        <v>0.70833333333333304</v>
      </c>
      <c r="E44" s="1">
        <f>IF(SUMIFS('Daily Forecast'!D:D,'Daily Forecast'!B:B,'Daily Flash NL (4)'!$D$25,'Daily Forecast'!F:F,A44,'Daily Forecast'!A:A,"Netherlands")=0,"",SUMIFS('Daily Forecast'!D:D,'Daily Forecast'!B:B,'Daily Flash NL (4)'!$D$25,'Daily Forecast'!F:F,A44,'Daily Forecast'!A:A,"Netherlands"))</f>
        <v>23</v>
      </c>
      <c r="F44" s="1">
        <v>39</v>
      </c>
      <c r="G44" s="1">
        <f>SUMIFS('Daily Storm Data 2'!J:J,'Daily Storm Data 2'!$A:$A,'Daily Flash NL (4)'!$D$25,'Daily Storm Data 2'!$G:$G,'Daily Flash NL (4)'!$A44,'Daily Storm Data 2'!$E:$E,"Netherlands")</f>
        <v>25</v>
      </c>
      <c r="H44" s="1">
        <f>SUMIFS('Daily Storm Data 2'!K:K,'Daily Storm Data 2'!$A:$A,'Daily Flash NL (4)'!$D$25,'Daily Storm Data 2'!$G:$G,'Daily Flash NL (4)'!$A44,'Daily Storm Data 2'!$E:$E,"Netherlands")</f>
        <v>5</v>
      </c>
      <c r="I44" s="51">
        <f>IFERROR(Table1911[[#This Row],[Volume Actual]]/Table1911[[#This Row],[Volume Forcasted]],"")</f>
        <v>1.6956521739130435</v>
      </c>
      <c r="J44" s="39">
        <f t="shared" si="4"/>
        <v>0.16129032258064516</v>
      </c>
      <c r="K44" s="39">
        <f>+IFERROR(Table1911[[#This Row],[Volume Handled]]/Table1911[[#This Row],[Volume Actual]],"")</f>
        <v>0.64102564102564108</v>
      </c>
      <c r="L44" s="45">
        <f>SUMIFS('Daily Storm Data 2'!O:O,'Daily Storm Data 2'!$A:$A,'Daily Flash NL (4)'!$D$25,'Daily Storm Data 2'!$G:$G,'Daily Flash NL (4)'!$A44,'Daily Storm Data 2'!$E:$E,"Netherlands")</f>
        <v>217.36668000000006</v>
      </c>
      <c r="M44" s="1">
        <v>6</v>
      </c>
      <c r="N44" s="1">
        <v>1</v>
      </c>
      <c r="O44" s="1">
        <v>1</v>
      </c>
      <c r="P44" s="1">
        <v>1</v>
      </c>
      <c r="Q44" s="218">
        <f t="shared" si="8"/>
        <v>0.33333333333333331</v>
      </c>
      <c r="R44" s="44"/>
      <c r="S44" s="1">
        <f>IF(SUMIFS('Daily Storm Data 2'!I:I,'Daily Storm Data 2'!$A:$A,$D$25,'Daily Storm Data 2'!$G:$G,$A44,'Daily Storm Data 2'!$E:$E,"Netherlands")=0,"",SUMIFS('Daily Storm Data 2'!I:I,'Daily Storm Data 2'!$A:$A,$D$25,'Daily Storm Data 2'!$G:$G,$A44,'Daily Storm Data 2'!$E:$E,"Netherlands"))</f>
        <v>31</v>
      </c>
      <c r="V44" s="191"/>
      <c r="W44" s="191"/>
      <c r="X44" s="90"/>
      <c r="Y44" s="89">
        <f t="shared" si="5"/>
        <v>17</v>
      </c>
      <c r="Z44" s="90">
        <f>IF(SUMIFS('Daily Forecast'!D:D,'Daily Forecast'!B:B,'Daily Flash NL (4)'!$D$25,'Daily Forecast'!F:F,Y44,'Daily Forecast'!A:A,"Netherlands")=0,"",SUMIFS('Daily Forecast'!D:D,'Daily Forecast'!B:B,'Daily Flash NL (4)'!$D$25,'Daily Forecast'!F:F,Y44,'Daily Forecast'!A:A,"Netherlands"))</f>
        <v>23</v>
      </c>
      <c r="AA44" s="102">
        <f t="shared" si="9"/>
        <v>31</v>
      </c>
      <c r="AB44" s="102">
        <f t="shared" si="9"/>
        <v>31</v>
      </c>
      <c r="AC44" s="102">
        <f t="shared" si="9"/>
        <v>31</v>
      </c>
      <c r="AD44" s="97">
        <f t="shared" si="1"/>
        <v>5</v>
      </c>
      <c r="AE44" s="98">
        <f t="shared" si="2"/>
        <v>5</v>
      </c>
      <c r="AF44" s="99">
        <f t="shared" si="3"/>
        <v>5</v>
      </c>
      <c r="AG44" s="106"/>
      <c r="AH44" s="106"/>
      <c r="AI44" s="106"/>
    </row>
    <row r="45" spans="1:38">
      <c r="A45">
        <f t="shared" si="7"/>
        <v>18</v>
      </c>
      <c r="D45" s="49">
        <v>0.75</v>
      </c>
      <c r="E45" s="1">
        <f>IF(SUMIFS('Daily Forecast'!D:D,'Daily Forecast'!B:B,'Daily Flash NL (4)'!$D$25,'Daily Forecast'!F:F,A45,'Daily Forecast'!A:A,"Netherlands")=0,"",SUMIFS('Daily Forecast'!D:D,'Daily Forecast'!B:B,'Daily Flash NL (4)'!$D$25,'Daily Forecast'!F:F,A45,'Daily Forecast'!A:A,"Netherlands"))</f>
        <v>29</v>
      </c>
      <c r="F45" s="1">
        <v>34</v>
      </c>
      <c r="G45" s="1">
        <f>SUMIFS('Daily Storm Data 2'!J:J,'Daily Storm Data 2'!$A:$A,'Daily Flash NL (4)'!$D$25,'Daily Storm Data 2'!$G:$G,'Daily Flash NL (4)'!$A45,'Daily Storm Data 2'!$E:$E,"Netherlands")</f>
        <v>27</v>
      </c>
      <c r="H45" s="1">
        <f>SUMIFS('Daily Storm Data 2'!K:K,'Daily Storm Data 2'!$A:$A,'Daily Flash NL (4)'!$D$25,'Daily Storm Data 2'!$G:$G,'Daily Flash NL (4)'!$A45,'Daily Storm Data 2'!$E:$E,"Netherlands")</f>
        <v>15</v>
      </c>
      <c r="I45" s="51">
        <f>IFERROR(Table1911[[#This Row],[Volume Actual]]/Table1911[[#This Row],[Volume Forcasted]],"")</f>
        <v>1.1724137931034482</v>
      </c>
      <c r="J45" s="39">
        <f t="shared" si="4"/>
        <v>0.5</v>
      </c>
      <c r="K45" s="39">
        <f>+IFERROR(Table1911[[#This Row],[Volume Handled]]/Table1911[[#This Row],[Volume Actual]],"")</f>
        <v>0.79411764705882348</v>
      </c>
      <c r="L45" s="45">
        <f>SUMIFS('Daily Storm Data 2'!O:O,'Daily Storm Data 2'!$A:$A,'Daily Flash NL (4)'!$D$25,'Daily Storm Data 2'!$G:$G,'Daily Flash NL (4)'!$A45,'Daily Storm Data 2'!$E:$E,"Netherlands")</f>
        <v>264.70472222222224</v>
      </c>
      <c r="M45" s="1">
        <v>7</v>
      </c>
      <c r="N45" s="1">
        <v>1</v>
      </c>
      <c r="O45" s="1">
        <v>1</v>
      </c>
      <c r="P45" s="1">
        <v>1</v>
      </c>
      <c r="Q45" s="218">
        <f t="shared" si="8"/>
        <v>0.2857142857142857</v>
      </c>
      <c r="R45" s="44"/>
      <c r="S45" s="1">
        <f>IF(SUMIFS('Daily Storm Data 2'!I:I,'Daily Storm Data 2'!$A:$A,$D$25,'Daily Storm Data 2'!$G:$G,$A45,'Daily Storm Data 2'!$E:$E,"Netherlands")=0,"",SUMIFS('Daily Storm Data 2'!I:I,'Daily Storm Data 2'!$A:$A,$D$25,'Daily Storm Data 2'!$G:$G,$A45,'Daily Storm Data 2'!$E:$E,"Netherlands"))</f>
        <v>30</v>
      </c>
      <c r="T45" t="s">
        <v>312</v>
      </c>
      <c r="W45" s="190"/>
      <c r="X45" s="211"/>
      <c r="Y45" s="89">
        <f t="shared" si="5"/>
        <v>18</v>
      </c>
      <c r="Z45" s="90">
        <f>IF(SUMIFS('Daily Forecast'!D:D,'Daily Forecast'!B:B,'Daily Flash NL (4)'!$D$25,'Daily Forecast'!F:F,Y45,'Daily Forecast'!A:A,"Netherlands")=0,"",SUMIFS('Daily Forecast'!D:D,'Daily Forecast'!B:B,'Daily Flash NL (4)'!$D$25,'Daily Forecast'!F:F,Y45,'Daily Forecast'!A:A,"Netherlands"))</f>
        <v>29</v>
      </c>
      <c r="AA45" s="102">
        <f t="shared" si="9"/>
        <v>30</v>
      </c>
      <c r="AB45" s="102">
        <f t="shared" si="9"/>
        <v>30</v>
      </c>
      <c r="AC45" s="102">
        <f t="shared" si="9"/>
        <v>30</v>
      </c>
      <c r="AD45" s="97">
        <f t="shared" si="1"/>
        <v>15</v>
      </c>
      <c r="AE45" s="98">
        <f t="shared" si="2"/>
        <v>15</v>
      </c>
      <c r="AF45" s="99">
        <f t="shared" si="3"/>
        <v>15</v>
      </c>
      <c r="AG45" s="106"/>
      <c r="AH45" s="106"/>
      <c r="AI45" s="106"/>
    </row>
    <row r="46" spans="1:38">
      <c r="A46">
        <f t="shared" si="7"/>
        <v>19</v>
      </c>
      <c r="D46" s="49">
        <v>0.79166666666666696</v>
      </c>
      <c r="E46" s="1">
        <f>IF(SUMIFS('Daily Forecast'!D:D,'Daily Forecast'!B:B,'Daily Flash NL (4)'!$D$25,'Daily Forecast'!F:F,A46,'Daily Forecast'!A:A,"Netherlands")=0,"",SUMIFS('Daily Forecast'!D:D,'Daily Forecast'!B:B,'Daily Flash NL (4)'!$D$25,'Daily Forecast'!F:F,A46,'Daily Forecast'!A:A,"Netherlands"))</f>
        <v>21</v>
      </c>
      <c r="F46" s="1">
        <v>18</v>
      </c>
      <c r="G46" s="1">
        <f>SUMIFS('Daily Storm Data 2'!J:J,'Daily Storm Data 2'!$A:$A,'Daily Flash NL (4)'!$D$25,'Daily Storm Data 2'!$G:$G,'Daily Flash NL (4)'!$A46,'Daily Storm Data 2'!$E:$E,"Netherlands")</f>
        <v>15</v>
      </c>
      <c r="H46" s="1">
        <f>SUMIFS('Daily Storm Data 2'!K:K,'Daily Storm Data 2'!$A:$A,'Daily Flash NL (4)'!$D$25,'Daily Storm Data 2'!$G:$G,'Daily Flash NL (4)'!$A46,'Daily Storm Data 2'!$E:$E,"Netherlands")</f>
        <v>0</v>
      </c>
      <c r="I46" s="51">
        <f>IFERROR(Table1911[[#This Row],[Volume Actual]]/Table1911[[#This Row],[Volume Forcasted]],"")</f>
        <v>0.8571428571428571</v>
      </c>
      <c r="J46" s="39">
        <f t="shared" si="4"/>
        <v>0</v>
      </c>
      <c r="K46" s="39">
        <f>+IFERROR(Table1911[[#This Row],[Volume Handled]]/Table1911[[#This Row],[Volume Actual]],"")</f>
        <v>0.83333333333333337</v>
      </c>
      <c r="L46" s="45">
        <f>SUMIFS('Daily Storm Data 2'!O:O,'Daily Storm Data 2'!$A:$A,'Daily Flash NL (4)'!$D$25,'Daily Storm Data 2'!$G:$G,'Daily Flash NL (4)'!$A46,'Daily Storm Data 2'!$E:$E,"Netherlands")</f>
        <v>401.34033333333338</v>
      </c>
      <c r="M46" s="1">
        <v>4</v>
      </c>
      <c r="N46" s="1">
        <v>1</v>
      </c>
      <c r="O46" s="1">
        <v>1</v>
      </c>
      <c r="P46" s="1">
        <v>0</v>
      </c>
      <c r="Q46" s="218">
        <f t="shared" si="8"/>
        <v>0.5</v>
      </c>
      <c r="R46" s="44"/>
      <c r="S46" s="1">
        <f>IF(SUMIFS('Daily Storm Data 2'!I:I,'Daily Storm Data 2'!$A:$A,$D$25,'Daily Storm Data 2'!$G:$G,$A46,'Daily Storm Data 2'!$E:$E,"Netherlands")=0,"",SUMIFS('Daily Storm Data 2'!I:I,'Daily Storm Data 2'!$A:$A,$D$25,'Daily Storm Data 2'!$G:$G,$A46,'Daily Storm Data 2'!$E:$E,"Netherlands"))</f>
        <v>15</v>
      </c>
      <c r="W46" s="191"/>
      <c r="X46" s="90"/>
      <c r="Y46" s="89">
        <f t="shared" si="5"/>
        <v>19</v>
      </c>
      <c r="Z46" s="90">
        <f>IF(SUMIFS('Daily Forecast'!D:D,'Daily Forecast'!B:B,'Daily Flash NL (4)'!$D$25,'Daily Forecast'!F:F,Y46,'Daily Forecast'!A:A,"Netherlands")=0,"",SUMIFS('Daily Forecast'!D:D,'Daily Forecast'!B:B,'Daily Flash NL (4)'!$D$25,'Daily Forecast'!F:F,Y46,'Daily Forecast'!A:A,"Netherlands"))</f>
        <v>21</v>
      </c>
      <c r="AA46" s="102">
        <f>IFERROR(AD46/$J46,AD46)</f>
        <v>0</v>
      </c>
      <c r="AB46" s="102">
        <f t="shared" si="9"/>
        <v>0</v>
      </c>
      <c r="AC46" s="102">
        <f t="shared" si="9"/>
        <v>0</v>
      </c>
      <c r="AD46" s="97">
        <f t="shared" si="1"/>
        <v>0</v>
      </c>
      <c r="AE46" s="98">
        <f t="shared" si="2"/>
        <v>0</v>
      </c>
      <c r="AF46" s="99">
        <f t="shared" si="3"/>
        <v>0</v>
      </c>
      <c r="AG46" s="106"/>
      <c r="AH46" s="106"/>
      <c r="AI46" s="106"/>
    </row>
    <row r="47" spans="1:38">
      <c r="A47">
        <f t="shared" si="7"/>
        <v>20</v>
      </c>
      <c r="D47" s="49">
        <v>0.83333333333333304</v>
      </c>
      <c r="E47" s="1">
        <f>IF(SUMIFS('Daily Forecast'!D:D,'Daily Forecast'!B:B,'Daily Flash NL (4)'!$D$25,'Daily Forecast'!F:F,A47,'Daily Forecast'!A:A,"Netherlands")=0,"",SUMIFS('Daily Forecast'!D:D,'Daily Forecast'!B:B,'Daily Flash NL (4)'!$D$25,'Daily Forecast'!F:F,A47,'Daily Forecast'!A:A,"Netherlands"))</f>
        <v>19</v>
      </c>
      <c r="F47" s="1">
        <v>18</v>
      </c>
      <c r="G47" s="1">
        <f>SUMIFS('Daily Storm Data 2'!J:J,'Daily Storm Data 2'!$A:$A,'Daily Flash NL (4)'!$D$25,'Daily Storm Data 2'!$G:$G,'Daily Flash NL (4)'!$A47,'Daily Storm Data 2'!$E:$E,"Netherlands")</f>
        <v>13</v>
      </c>
      <c r="H47" s="1">
        <f>SUMIFS('Daily Storm Data 2'!K:K,'Daily Storm Data 2'!$A:$A,'Daily Flash NL (4)'!$D$25,'Daily Storm Data 2'!$G:$G,'Daily Flash NL (4)'!$A47,'Daily Storm Data 2'!$E:$E,"Netherlands")</f>
        <v>8</v>
      </c>
      <c r="I47" s="51">
        <f>IFERROR(Table1911[[#This Row],[Volume Actual]]/Table1911[[#This Row],[Volume Forcasted]],"")</f>
        <v>0.94736842105263153</v>
      </c>
      <c r="J47" s="39">
        <f t="shared" si="4"/>
        <v>0.61538461538461542</v>
      </c>
      <c r="K47" s="39">
        <f>+IFERROR(Table1911[[#This Row],[Volume Handled]]/Table1911[[#This Row],[Volume Actual]],"")</f>
        <v>0.72222222222222221</v>
      </c>
      <c r="L47" s="45">
        <f>SUMIFS('Daily Storm Data 2'!O:O,'Daily Storm Data 2'!$A:$A,'Daily Flash NL (4)'!$D$25,'Daily Storm Data 2'!$G:$G,'Daily Flash NL (4)'!$A47,'Daily Storm Data 2'!$E:$E,"Netherlands")</f>
        <v>298.50969230769232</v>
      </c>
      <c r="M47" s="1">
        <v>3</v>
      </c>
      <c r="N47" s="1">
        <v>0</v>
      </c>
      <c r="O47" s="1">
        <v>0</v>
      </c>
      <c r="P47" s="1">
        <v>0</v>
      </c>
      <c r="Q47" s="218">
        <f t="shared" si="8"/>
        <v>0</v>
      </c>
      <c r="R47" s="44"/>
      <c r="S47" s="1">
        <f>IF(SUMIFS('Daily Storm Data 2'!I:I,'Daily Storm Data 2'!$A:$A,$D$25,'Daily Storm Data 2'!$G:$G,$A47,'Daily Storm Data 2'!$E:$E,"Netherlands")=0,"",SUMIFS('Daily Storm Data 2'!I:I,'Daily Storm Data 2'!$A:$A,$D$25,'Daily Storm Data 2'!$G:$G,$A47,'Daily Storm Data 2'!$E:$E,"Netherlands"))</f>
        <v>13</v>
      </c>
      <c r="W47" s="190"/>
      <c r="X47" s="211"/>
      <c r="Y47" s="89">
        <f t="shared" si="5"/>
        <v>20</v>
      </c>
      <c r="Z47" s="90">
        <f>IF(SUMIFS('Daily Forecast'!D:D,'Daily Forecast'!B:B,'Daily Flash NL (4)'!$D$25,'Daily Forecast'!F:F,Y47,'Daily Forecast'!A:A,"Netherlands")=0,"",SUMIFS('Daily Forecast'!D:D,'Daily Forecast'!B:B,'Daily Flash NL (4)'!$D$25,'Daily Forecast'!F:F,Y47,'Daily Forecast'!A:A,"Netherlands"))</f>
        <v>19</v>
      </c>
      <c r="AA47" s="102">
        <f>IFERROR(AD47/$J47,AD47)</f>
        <v>13</v>
      </c>
      <c r="AB47" s="102">
        <f t="shared" si="9"/>
        <v>13</v>
      </c>
      <c r="AC47" s="102">
        <f t="shared" si="9"/>
        <v>13</v>
      </c>
      <c r="AD47" s="97">
        <f t="shared" si="1"/>
        <v>8</v>
      </c>
      <c r="AE47" s="98">
        <f t="shared" si="2"/>
        <v>8</v>
      </c>
      <c r="AF47" s="99">
        <f t="shared" si="3"/>
        <v>8</v>
      </c>
      <c r="AG47" s="106"/>
      <c r="AH47" s="106"/>
      <c r="AI47" s="106"/>
    </row>
    <row r="48" spans="1:38" ht="13.5" customHeight="1">
      <c r="A48">
        <f t="shared" si="7"/>
        <v>21</v>
      </c>
      <c r="D48" s="49">
        <v>0.875</v>
      </c>
      <c r="E48" s="1">
        <f>IF(SUMIFS('Daily Forecast'!D:D,'Daily Forecast'!B:B,'Daily Flash NL (4)'!$D$25,'Daily Forecast'!F:F,A48,'Daily Forecast'!A:A,"Netherlands")=0,"",SUMIFS('Daily Forecast'!D:D,'Daily Forecast'!B:B,'Daily Flash NL (4)'!$D$25,'Daily Forecast'!F:F,A48,'Daily Forecast'!A:A,"Netherlands"))</f>
        <v>13</v>
      </c>
      <c r="F48" s="1">
        <v>12</v>
      </c>
      <c r="G48" s="1">
        <f>SUMIFS('Daily Storm Data 2'!J:J,'Daily Storm Data 2'!$A:$A,'Daily Flash NL (4)'!$D$25,'Daily Storm Data 2'!$G:$G,'Daily Flash NL (4)'!$A48,'Daily Storm Data 2'!$E:$E,"Netherlands")</f>
        <v>6</v>
      </c>
      <c r="H48" s="1">
        <f>SUMIFS('Daily Storm Data 2'!K:K,'Daily Storm Data 2'!$A:$A,'Daily Flash NL (4)'!$D$25,'Daily Storm Data 2'!$G:$G,'Daily Flash NL (4)'!$A48,'Daily Storm Data 2'!$E:$E,"Netherlands")</f>
        <v>3</v>
      </c>
      <c r="I48" s="51">
        <f>IFERROR(Table1911[[#This Row],[Volume Actual]]/Table1911[[#This Row],[Volume Forcasted]],"")</f>
        <v>0.92307692307692313</v>
      </c>
      <c r="J48" s="39">
        <f t="shared" si="4"/>
        <v>0.5</v>
      </c>
      <c r="K48" s="39">
        <f>+IFERROR(Table1911[[#This Row],[Volume Handled]]/Table1911[[#This Row],[Volume Actual]],"")</f>
        <v>0.5</v>
      </c>
      <c r="L48" s="45">
        <f>SUMIFS('Daily Storm Data 2'!O:O,'Daily Storm Data 2'!$A:$A,'Daily Flash NL (4)'!$D$25,'Daily Storm Data 2'!$G:$G,'Daily Flash NL (4)'!$A48,'Daily Storm Data 2'!$E:$E,"Netherlands")</f>
        <v>319.92450000000002</v>
      </c>
      <c r="M48" s="1">
        <v>2</v>
      </c>
      <c r="N48" s="1">
        <v>0</v>
      </c>
      <c r="O48" s="1">
        <v>0</v>
      </c>
      <c r="P48" s="1">
        <v>0</v>
      </c>
      <c r="Q48" s="218">
        <f t="shared" si="8"/>
        <v>0</v>
      </c>
      <c r="R48" s="44"/>
      <c r="S48" s="1">
        <f>IF(SUMIFS('Daily Storm Data 2'!I:I,'Daily Storm Data 2'!$A:$A,$D$25,'Daily Storm Data 2'!$G:$G,$A48,'Daily Storm Data 2'!$E:$E,"Netherlands")=0,"",SUMIFS('Daily Storm Data 2'!I:I,'Daily Storm Data 2'!$A:$A,$D$25,'Daily Storm Data 2'!$G:$G,$A48,'Daily Storm Data 2'!$E:$E,"Netherlands"))</f>
        <v>6</v>
      </c>
      <c r="W48" s="191"/>
      <c r="X48" s="90"/>
      <c r="Y48" s="89">
        <f t="shared" si="5"/>
        <v>21</v>
      </c>
      <c r="Z48" s="90">
        <f>IF(SUMIFS('Daily Forecast'!D:D,'Daily Forecast'!B:B,'Daily Flash NL (4)'!$D$25,'Daily Forecast'!F:F,Y48,'Daily Forecast'!A:A,"Netherlands")=0,"",SUMIFS('Daily Forecast'!D:D,'Daily Forecast'!B:B,'Daily Flash NL (4)'!$D$25,'Daily Forecast'!F:F,Y48,'Daily Forecast'!A:A,"Netherlands"))</f>
        <v>13</v>
      </c>
      <c r="AA48" s="102">
        <f t="shared" si="9"/>
        <v>6</v>
      </c>
      <c r="AB48" s="102">
        <f t="shared" si="9"/>
        <v>6</v>
      </c>
      <c r="AC48" s="102">
        <f t="shared" si="9"/>
        <v>6</v>
      </c>
      <c r="AD48" s="97">
        <f t="shared" si="1"/>
        <v>3</v>
      </c>
      <c r="AE48" s="98">
        <f t="shared" si="2"/>
        <v>3</v>
      </c>
      <c r="AF48" s="99">
        <f t="shared" si="3"/>
        <v>3</v>
      </c>
      <c r="AG48" s="106"/>
      <c r="AH48" s="106"/>
      <c r="AI48" s="106"/>
    </row>
    <row r="49" spans="1:35" ht="12.75" customHeight="1" thickBot="1">
      <c r="A49">
        <f t="shared" si="7"/>
        <v>22</v>
      </c>
      <c r="D49" s="49">
        <v>0.91666666666666696</v>
      </c>
      <c r="E49" s="1">
        <f>IF(SUMIFS('Daily Forecast'!D:D,'Daily Forecast'!B:B,'Daily Flash NL (4)'!$D$25,'Daily Forecast'!F:F,A49,'Daily Forecast'!A:A,"Netherlands")=0,"",SUMIFS('Daily Forecast'!D:D,'Daily Forecast'!B:B,'Daily Flash NL (4)'!$D$25,'Daily Forecast'!F:F,A49,'Daily Forecast'!A:A,"Netherlands"))</f>
        <v>7</v>
      </c>
      <c r="F49" s="1">
        <v>6</v>
      </c>
      <c r="G49" s="1">
        <f>SUMIFS('Daily Storm Data 2'!J:J,'Daily Storm Data 2'!$A:$A,'Daily Flash NL (4)'!$D$25,'Daily Storm Data 2'!$G:$G,'Daily Flash NL (4)'!$A49,'Daily Storm Data 2'!$E:$E,"Netherlands")</f>
        <v>5</v>
      </c>
      <c r="H49" s="1">
        <f>SUMIFS('Daily Storm Data 2'!K:K,'Daily Storm Data 2'!$A:$A,'Daily Flash NL (4)'!$D$25,'Daily Storm Data 2'!$G:$G,'Daily Flash NL (4)'!$A49,'Daily Storm Data 2'!$E:$E,"Netherlands")</f>
        <v>5</v>
      </c>
      <c r="I49" s="51">
        <f>IFERROR(Table1911[[#This Row],[Volume Actual]]/Table1911[[#This Row],[Volume Forcasted]],"")</f>
        <v>0.8571428571428571</v>
      </c>
      <c r="J49" s="39">
        <f t="shared" si="4"/>
        <v>1</v>
      </c>
      <c r="K49" s="39">
        <f>+IFERROR(Table1911[[#This Row],[Volume Handled]]/Table1911[[#This Row],[Volume Actual]],"")</f>
        <v>0.83333333333333337</v>
      </c>
      <c r="L49" s="45">
        <f>SUMIFS('Daily Storm Data 2'!O:O,'Daily Storm Data 2'!$A:$A,'Daily Flash NL (4)'!$D$25,'Daily Storm Data 2'!$G:$G,'Daily Flash NL (4)'!$A49,'Daily Storm Data 2'!$E:$E,"Netherlands")</f>
        <v>235.64019999999999</v>
      </c>
      <c r="M49" s="1">
        <v>2</v>
      </c>
      <c r="N49" s="1">
        <v>0</v>
      </c>
      <c r="O49" s="1">
        <v>0</v>
      </c>
      <c r="P49" s="1">
        <v>0</v>
      </c>
      <c r="Q49" s="218">
        <f t="shared" si="8"/>
        <v>0</v>
      </c>
      <c r="R49" s="44"/>
      <c r="S49" s="1">
        <f>IF(SUMIFS('Daily Storm Data 2'!I:I,'Daily Storm Data 2'!$A:$A,$D$25,'Daily Storm Data 2'!$G:$G,$A49,'Daily Storm Data 2'!$E:$E,"Netherlands")=0,"",SUMIFS('Daily Storm Data 2'!I:I,'Daily Storm Data 2'!$A:$A,$D$25,'Daily Storm Data 2'!$G:$G,$A49,'Daily Storm Data 2'!$E:$E,"Netherlands"))</f>
        <v>5</v>
      </c>
      <c r="W49" s="190"/>
      <c r="X49" s="211"/>
      <c r="Y49" s="89">
        <f t="shared" si="5"/>
        <v>22</v>
      </c>
      <c r="Z49" s="91">
        <f>IF(SUMIFS('Daily Forecast'!D:D,'Daily Forecast'!B:B,'Daily Flash NL (4)'!$D$25,'Daily Forecast'!F:F,Y49,'Daily Forecast'!A:A,"Netherlands")=0,"",SUMIFS('Daily Forecast'!D:D,'Daily Forecast'!B:B,'Daily Flash NL (4)'!$D$25,'Daily Forecast'!F:F,Y49,'Daily Forecast'!A:A,"Netherlands"))</f>
        <v>7</v>
      </c>
      <c r="AA49" s="102">
        <f t="shared" si="9"/>
        <v>5</v>
      </c>
      <c r="AB49" s="102">
        <f t="shared" si="9"/>
        <v>5</v>
      </c>
      <c r="AC49" s="102">
        <f t="shared" si="9"/>
        <v>5</v>
      </c>
      <c r="AD49" s="97">
        <f t="shared" si="1"/>
        <v>5</v>
      </c>
      <c r="AE49" s="98">
        <f t="shared" si="2"/>
        <v>5</v>
      </c>
      <c r="AF49" s="99">
        <f t="shared" si="3"/>
        <v>5</v>
      </c>
      <c r="AG49" s="106"/>
      <c r="AH49" s="106"/>
      <c r="AI49" s="106"/>
    </row>
    <row r="50" spans="1:35" ht="13.8" hidden="1" thickBot="1">
      <c r="A50">
        <f t="shared" si="7"/>
        <v>23</v>
      </c>
      <c r="D50" s="49">
        <v>0.95833333333333304</v>
      </c>
      <c r="E50" s="1"/>
      <c r="F50" s="1"/>
      <c r="G50" s="1"/>
      <c r="H50" s="1"/>
      <c r="I50" s="51"/>
      <c r="J50" s="39"/>
      <c r="K50" s="39"/>
      <c r="L50" s="45"/>
      <c r="M50" s="1"/>
      <c r="N50" s="44"/>
      <c r="O50" s="1"/>
      <c r="P50" s="51"/>
      <c r="Q50" s="51"/>
      <c r="R50" s="51"/>
      <c r="S50" s="51"/>
      <c r="W50" s="190">
        <v>2</v>
      </c>
      <c r="Y50" s="89">
        <f t="shared" si="5"/>
        <v>23</v>
      </c>
      <c r="AA50" s="102" t="e">
        <f t="shared" ref="AA50:AC63" si="10">AD50/$J50</f>
        <v>#DIV/0!</v>
      </c>
      <c r="AB50" s="102" t="e">
        <f t="shared" si="10"/>
        <v>#DIV/0!</v>
      </c>
      <c r="AC50" s="102" t="e">
        <f t="shared" si="10"/>
        <v>#DIV/0!</v>
      </c>
      <c r="AF50" s="100">
        <f t="shared" ref="AF50:AF63" si="11">IFERROR(IF(F50="",Z50*$AF$29,F50*J50),0)</f>
        <v>0</v>
      </c>
    </row>
    <row r="51" spans="1:35" ht="13.8" hidden="1" thickBot="1">
      <c r="A51">
        <f t="shared" si="7"/>
        <v>24</v>
      </c>
      <c r="D51" s="49">
        <v>1</v>
      </c>
      <c r="E51" s="1"/>
      <c r="F51" s="1"/>
      <c r="G51" s="1"/>
      <c r="H51" s="1"/>
      <c r="I51" s="51"/>
      <c r="J51" s="39"/>
      <c r="K51" s="39"/>
      <c r="L51" s="45"/>
      <c r="M51" s="1"/>
      <c r="N51" s="44"/>
      <c r="O51" s="1"/>
      <c r="P51" s="51"/>
      <c r="Q51" s="51"/>
      <c r="R51" s="51"/>
      <c r="S51" s="51"/>
      <c r="Y51" s="89">
        <f t="shared" si="5"/>
        <v>24</v>
      </c>
      <c r="AA51" s="102" t="e">
        <f t="shared" si="10"/>
        <v>#DIV/0!</v>
      </c>
      <c r="AB51" s="102" t="e">
        <f t="shared" si="10"/>
        <v>#DIV/0!</v>
      </c>
      <c r="AC51" s="102" t="e">
        <f t="shared" si="10"/>
        <v>#DIV/0!</v>
      </c>
      <c r="AF51" s="100">
        <f t="shared" si="11"/>
        <v>0</v>
      </c>
    </row>
    <row r="52" spans="1:35" ht="13.8" hidden="1" thickBot="1">
      <c r="A52">
        <f t="shared" si="7"/>
        <v>25</v>
      </c>
      <c r="D52" s="49">
        <v>1.0416666666666701</v>
      </c>
      <c r="E52" s="1"/>
      <c r="F52" s="1"/>
      <c r="G52" s="1"/>
      <c r="H52" s="1"/>
      <c r="I52" s="51"/>
      <c r="J52" s="39"/>
      <c r="K52" s="39"/>
      <c r="L52" s="45"/>
      <c r="M52" s="1"/>
      <c r="N52" s="44"/>
      <c r="O52" s="1"/>
      <c r="P52" s="51"/>
      <c r="Q52" s="51"/>
      <c r="R52" s="51"/>
      <c r="S52" s="51"/>
      <c r="Y52" s="89">
        <f t="shared" si="5"/>
        <v>25</v>
      </c>
      <c r="AA52" s="102" t="e">
        <f t="shared" si="10"/>
        <v>#DIV/0!</v>
      </c>
      <c r="AB52" s="102" t="e">
        <f t="shared" si="10"/>
        <v>#DIV/0!</v>
      </c>
      <c r="AC52" s="102" t="e">
        <f t="shared" si="10"/>
        <v>#DIV/0!</v>
      </c>
      <c r="AF52" s="100">
        <f t="shared" si="11"/>
        <v>0</v>
      </c>
    </row>
    <row r="53" spans="1:35" ht="13.8" hidden="1" thickBot="1">
      <c r="A53">
        <f t="shared" si="7"/>
        <v>26</v>
      </c>
      <c r="D53" s="49">
        <v>1.0833333333333299</v>
      </c>
      <c r="E53" s="1"/>
      <c r="F53" s="1"/>
      <c r="G53" s="1"/>
      <c r="H53" s="1"/>
      <c r="I53" s="51"/>
      <c r="J53" s="39"/>
      <c r="K53" s="39"/>
      <c r="L53" s="45"/>
      <c r="M53" s="1"/>
      <c r="N53" s="44"/>
      <c r="O53" s="1"/>
      <c r="P53" s="51"/>
      <c r="Q53" s="51"/>
      <c r="R53" s="51"/>
      <c r="S53" s="51"/>
      <c r="Y53" s="89">
        <f t="shared" si="5"/>
        <v>26</v>
      </c>
      <c r="AA53" s="102" t="e">
        <f t="shared" si="10"/>
        <v>#DIV/0!</v>
      </c>
      <c r="AB53" s="102" t="e">
        <f t="shared" si="10"/>
        <v>#DIV/0!</v>
      </c>
      <c r="AC53" s="102" t="e">
        <f t="shared" si="10"/>
        <v>#DIV/0!</v>
      </c>
      <c r="AF53" s="100">
        <f t="shared" si="11"/>
        <v>0</v>
      </c>
    </row>
    <row r="54" spans="1:35" ht="13.8" hidden="1" thickBot="1">
      <c r="A54">
        <f t="shared" si="7"/>
        <v>27</v>
      </c>
      <c r="D54" s="49">
        <v>1.125</v>
      </c>
      <c r="E54" s="1"/>
      <c r="F54" s="1"/>
      <c r="G54" s="1"/>
      <c r="H54" s="1"/>
      <c r="I54" s="51"/>
      <c r="J54" s="39"/>
      <c r="K54" s="39"/>
      <c r="L54" s="45"/>
      <c r="M54" s="1"/>
      <c r="N54" s="44"/>
      <c r="O54" s="1"/>
      <c r="P54" s="51"/>
      <c r="Q54" s="51"/>
      <c r="R54" s="51"/>
      <c r="S54" s="51"/>
      <c r="Y54" s="89">
        <f t="shared" si="5"/>
        <v>27</v>
      </c>
      <c r="AA54" s="102" t="e">
        <f t="shared" si="10"/>
        <v>#DIV/0!</v>
      </c>
      <c r="AB54" s="102" t="e">
        <f t="shared" si="10"/>
        <v>#DIV/0!</v>
      </c>
      <c r="AC54" s="102" t="e">
        <f t="shared" si="10"/>
        <v>#DIV/0!</v>
      </c>
      <c r="AF54" s="100">
        <f t="shared" si="11"/>
        <v>0</v>
      </c>
    </row>
    <row r="55" spans="1:35" ht="13.8" hidden="1" thickBot="1">
      <c r="A55">
        <f t="shared" si="7"/>
        <v>28</v>
      </c>
      <c r="D55" s="49">
        <v>1.1666666666666701</v>
      </c>
      <c r="E55" s="1"/>
      <c r="F55" s="1"/>
      <c r="G55" s="1"/>
      <c r="H55" s="1"/>
      <c r="I55" s="51"/>
      <c r="J55" s="39"/>
      <c r="K55" s="39"/>
      <c r="L55" s="45"/>
      <c r="M55" s="1"/>
      <c r="N55" s="44"/>
      <c r="O55" s="1"/>
      <c r="P55" s="51"/>
      <c r="Q55" s="51"/>
      <c r="R55" s="51"/>
      <c r="S55" s="51"/>
      <c r="Y55" s="89">
        <f t="shared" si="5"/>
        <v>28</v>
      </c>
      <c r="AA55" s="102" t="e">
        <f t="shared" si="10"/>
        <v>#DIV/0!</v>
      </c>
      <c r="AB55" s="102" t="e">
        <f t="shared" si="10"/>
        <v>#DIV/0!</v>
      </c>
      <c r="AC55" s="102" t="e">
        <f t="shared" si="10"/>
        <v>#DIV/0!</v>
      </c>
      <c r="AF55" s="100">
        <f t="shared" si="11"/>
        <v>0</v>
      </c>
    </row>
    <row r="56" spans="1:35" ht="13.8" hidden="1" thickBot="1">
      <c r="A56">
        <f t="shared" si="7"/>
        <v>29</v>
      </c>
      <c r="D56" s="49">
        <v>1.2083333333333299</v>
      </c>
      <c r="E56" s="1"/>
      <c r="F56" s="1"/>
      <c r="G56" s="1"/>
      <c r="H56" s="1"/>
      <c r="I56" s="51"/>
      <c r="J56" s="39"/>
      <c r="K56" s="39"/>
      <c r="L56" s="45"/>
      <c r="M56" s="1"/>
      <c r="N56" s="44"/>
      <c r="O56" s="1"/>
      <c r="P56" s="51"/>
      <c r="Q56" s="51"/>
      <c r="R56" s="51"/>
      <c r="S56" s="51"/>
      <c r="Y56" s="89">
        <f t="shared" si="5"/>
        <v>29</v>
      </c>
      <c r="AA56" s="102" t="e">
        <f t="shared" si="10"/>
        <v>#DIV/0!</v>
      </c>
      <c r="AB56" s="102" t="e">
        <f t="shared" si="10"/>
        <v>#DIV/0!</v>
      </c>
      <c r="AC56" s="102" t="e">
        <f t="shared" si="10"/>
        <v>#DIV/0!</v>
      </c>
      <c r="AF56" s="100">
        <f t="shared" si="11"/>
        <v>0</v>
      </c>
    </row>
    <row r="57" spans="1:35" ht="13.8" hidden="1" thickBot="1">
      <c r="A57">
        <f t="shared" si="7"/>
        <v>30</v>
      </c>
      <c r="D57" s="49">
        <v>1.25</v>
      </c>
      <c r="E57" s="1"/>
      <c r="F57" s="1"/>
      <c r="G57" s="1"/>
      <c r="H57" s="1"/>
      <c r="I57" s="51"/>
      <c r="J57" s="39"/>
      <c r="K57" s="39"/>
      <c r="L57" s="45"/>
      <c r="M57" s="1"/>
      <c r="N57" s="44"/>
      <c r="O57" s="1"/>
      <c r="P57" s="51"/>
      <c r="Q57" s="51"/>
      <c r="R57" s="51"/>
      <c r="S57" s="51"/>
      <c r="Y57" s="89">
        <f t="shared" si="5"/>
        <v>30</v>
      </c>
      <c r="AA57" s="102" t="e">
        <f t="shared" si="10"/>
        <v>#DIV/0!</v>
      </c>
      <c r="AB57" s="102" t="e">
        <f t="shared" si="10"/>
        <v>#DIV/0!</v>
      </c>
      <c r="AC57" s="102" t="e">
        <f t="shared" si="10"/>
        <v>#DIV/0!</v>
      </c>
      <c r="AF57" s="100">
        <f t="shared" si="11"/>
        <v>0</v>
      </c>
    </row>
    <row r="58" spans="1:35" ht="13.8" hidden="1" thickBot="1">
      <c r="A58">
        <f t="shared" si="7"/>
        <v>31</v>
      </c>
      <c r="D58" s="49">
        <v>1.2916666666666701</v>
      </c>
      <c r="E58" s="1"/>
      <c r="F58" s="1"/>
      <c r="G58" s="1"/>
      <c r="H58" s="1"/>
      <c r="I58" s="51"/>
      <c r="J58" s="39"/>
      <c r="K58" s="39"/>
      <c r="L58" s="45"/>
      <c r="M58" s="1"/>
      <c r="N58" s="44"/>
      <c r="O58" s="1"/>
      <c r="P58" s="51"/>
      <c r="Q58" s="51"/>
      <c r="R58" s="51"/>
      <c r="S58" s="51"/>
      <c r="Y58" s="89">
        <f t="shared" si="5"/>
        <v>31</v>
      </c>
      <c r="AA58" s="102" t="e">
        <f t="shared" si="10"/>
        <v>#DIV/0!</v>
      </c>
      <c r="AB58" s="102" t="e">
        <f t="shared" si="10"/>
        <v>#DIV/0!</v>
      </c>
      <c r="AC58" s="102" t="e">
        <f t="shared" si="10"/>
        <v>#DIV/0!</v>
      </c>
      <c r="AF58" s="100">
        <f t="shared" si="11"/>
        <v>0</v>
      </c>
    </row>
    <row r="59" spans="1:35" ht="13.8" hidden="1" thickBot="1">
      <c r="A59">
        <f t="shared" si="7"/>
        <v>32</v>
      </c>
      <c r="D59" s="49">
        <v>1.3333333333333299</v>
      </c>
      <c r="E59" s="1"/>
      <c r="F59" s="1"/>
      <c r="G59" s="1"/>
      <c r="H59" s="1"/>
      <c r="I59" s="51"/>
      <c r="J59" s="39"/>
      <c r="K59" s="39"/>
      <c r="L59" s="45"/>
      <c r="M59" s="1"/>
      <c r="N59" s="44"/>
      <c r="O59" s="1"/>
      <c r="P59" s="51"/>
      <c r="Q59" s="51"/>
      <c r="R59" s="51"/>
      <c r="S59" s="51"/>
      <c r="Y59" s="89">
        <f t="shared" si="5"/>
        <v>32</v>
      </c>
      <c r="AA59" s="102" t="e">
        <f t="shared" si="10"/>
        <v>#DIV/0!</v>
      </c>
      <c r="AB59" s="102" t="e">
        <f t="shared" si="10"/>
        <v>#DIV/0!</v>
      </c>
      <c r="AC59" s="102" t="e">
        <f t="shared" si="10"/>
        <v>#DIV/0!</v>
      </c>
      <c r="AF59" s="100">
        <f t="shared" si="11"/>
        <v>0</v>
      </c>
    </row>
    <row r="60" spans="1:35" ht="13.8" hidden="1" thickBot="1">
      <c r="A60">
        <f t="shared" si="7"/>
        <v>33</v>
      </c>
      <c r="D60" s="49">
        <v>1.375</v>
      </c>
      <c r="E60" s="1"/>
      <c r="F60" s="1"/>
      <c r="G60" s="1"/>
      <c r="H60" s="1"/>
      <c r="I60" s="51"/>
      <c r="J60" s="39"/>
      <c r="K60" s="39"/>
      <c r="L60" s="45"/>
      <c r="M60" s="1"/>
      <c r="N60" s="44"/>
      <c r="O60" s="1"/>
      <c r="P60" s="51"/>
      <c r="Q60" s="51"/>
      <c r="R60" s="51"/>
      <c r="S60" s="51"/>
      <c r="Y60" s="89">
        <f t="shared" si="5"/>
        <v>33</v>
      </c>
      <c r="AA60" s="102" t="e">
        <f t="shared" si="10"/>
        <v>#DIV/0!</v>
      </c>
      <c r="AB60" s="102" t="e">
        <f t="shared" si="10"/>
        <v>#DIV/0!</v>
      </c>
      <c r="AC60" s="102" t="e">
        <f t="shared" si="10"/>
        <v>#DIV/0!</v>
      </c>
      <c r="AF60" s="100">
        <f t="shared" si="11"/>
        <v>0</v>
      </c>
    </row>
    <row r="61" spans="1:35" ht="13.8" hidden="1" thickBot="1">
      <c r="A61">
        <f t="shared" si="7"/>
        <v>34</v>
      </c>
      <c r="D61" s="49">
        <v>1.4166666666666701</v>
      </c>
      <c r="E61" s="1"/>
      <c r="F61" s="1"/>
      <c r="G61" s="1"/>
      <c r="H61" s="1"/>
      <c r="I61" s="51"/>
      <c r="J61" s="39"/>
      <c r="K61" s="39"/>
      <c r="L61" s="45"/>
      <c r="M61" s="1"/>
      <c r="N61" s="44"/>
      <c r="O61" s="1"/>
      <c r="P61" s="51"/>
      <c r="Q61" s="51"/>
      <c r="R61" s="51"/>
      <c r="S61" s="51"/>
      <c r="Y61" s="89">
        <f t="shared" si="5"/>
        <v>34</v>
      </c>
      <c r="AA61" s="102" t="e">
        <f t="shared" si="10"/>
        <v>#DIV/0!</v>
      </c>
      <c r="AB61" s="102" t="e">
        <f t="shared" si="10"/>
        <v>#DIV/0!</v>
      </c>
      <c r="AC61" s="102" t="e">
        <f t="shared" si="10"/>
        <v>#DIV/0!</v>
      </c>
      <c r="AF61" s="100">
        <f t="shared" si="11"/>
        <v>0</v>
      </c>
    </row>
    <row r="62" spans="1:35" ht="13.8" hidden="1" thickBot="1">
      <c r="A62">
        <f t="shared" si="7"/>
        <v>35</v>
      </c>
      <c r="D62" s="49">
        <v>1.4583333333333299</v>
      </c>
      <c r="E62" s="1"/>
      <c r="F62" s="1"/>
      <c r="G62" s="1"/>
      <c r="H62" s="1"/>
      <c r="I62" s="51"/>
      <c r="J62" s="39"/>
      <c r="K62" s="39"/>
      <c r="L62" s="45"/>
      <c r="M62" s="1"/>
      <c r="N62" s="44"/>
      <c r="O62" s="1"/>
      <c r="P62" s="51"/>
      <c r="Q62" s="51"/>
      <c r="R62" s="51"/>
      <c r="S62" s="51"/>
      <c r="Y62" s="89">
        <f t="shared" si="5"/>
        <v>35</v>
      </c>
      <c r="AA62" s="102" t="e">
        <f t="shared" si="10"/>
        <v>#DIV/0!</v>
      </c>
      <c r="AB62" s="102" t="e">
        <f t="shared" si="10"/>
        <v>#DIV/0!</v>
      </c>
      <c r="AC62" s="102" t="e">
        <f t="shared" si="10"/>
        <v>#DIV/0!</v>
      </c>
      <c r="AF62" s="100">
        <f t="shared" si="11"/>
        <v>0</v>
      </c>
    </row>
    <row r="63" spans="1:35" ht="13.8" hidden="1" thickBot="1">
      <c r="A63">
        <f t="shared" si="7"/>
        <v>36</v>
      </c>
      <c r="D63" s="49">
        <v>1.5</v>
      </c>
      <c r="E63" s="1"/>
      <c r="F63" s="1"/>
      <c r="G63" s="1"/>
      <c r="H63" s="1"/>
      <c r="I63" s="51"/>
      <c r="J63" s="39"/>
      <c r="K63" s="39"/>
      <c r="L63" s="45"/>
      <c r="M63" s="1"/>
      <c r="N63" s="44"/>
      <c r="O63" s="1"/>
      <c r="P63" s="51"/>
      <c r="Q63" s="51"/>
      <c r="R63" s="51"/>
      <c r="S63" s="51"/>
      <c r="Y63" s="89">
        <f t="shared" si="5"/>
        <v>36</v>
      </c>
      <c r="AA63" s="102" t="e">
        <f t="shared" si="10"/>
        <v>#DIV/0!</v>
      </c>
      <c r="AB63" s="102" t="e">
        <f t="shared" si="10"/>
        <v>#DIV/0!</v>
      </c>
      <c r="AC63" s="102" t="e">
        <f t="shared" si="10"/>
        <v>#DIV/0!</v>
      </c>
      <c r="AF63" s="100">
        <f t="shared" si="11"/>
        <v>0</v>
      </c>
    </row>
    <row r="64" spans="1:35" ht="33" thickBot="1">
      <c r="D64" s="41" t="s">
        <v>74</v>
      </c>
      <c r="E64" s="42">
        <f>SUM(E33:E49)</f>
        <v>448</v>
      </c>
      <c r="F64" s="42">
        <f>SUM(F33:F49)</f>
        <v>502</v>
      </c>
      <c r="G64" s="42">
        <f>SUM(G33:G63)</f>
        <v>381</v>
      </c>
      <c r="H64" s="42">
        <f>SUM(H33:H63)</f>
        <v>236</v>
      </c>
      <c r="I64" s="52">
        <f>Table1911[[#This Row],[Volume Actual]]/Table1911[[#This Row],[Volume Forcasted]]</f>
        <v>1.1205357142857142</v>
      </c>
      <c r="J64" s="43">
        <f>H64/S64</f>
        <v>0.57420924574209242</v>
      </c>
      <c r="K64" s="43"/>
      <c r="L64" s="50">
        <f>+SUMPRODUCT(F33:F58,L33:L58)/SUM(F33:F58)</f>
        <v>288.4413573414372</v>
      </c>
      <c r="M64" s="47"/>
      <c r="N64" s="196"/>
      <c r="O64" s="47"/>
      <c r="P64" s="126"/>
      <c r="Q64" s="126">
        <f>P28</f>
        <v>0.26923076923076922</v>
      </c>
      <c r="R64" s="47">
        <f>SUM(R33:R63)</f>
        <v>0</v>
      </c>
      <c r="S64" s="42">
        <f>SUM(S33:S63)</f>
        <v>411</v>
      </c>
      <c r="V64" s="195" t="s">
        <v>228</v>
      </c>
      <c r="W64" s="206">
        <f>SUM(W34:W49)</f>
        <v>0</v>
      </c>
      <c r="Z64" s="85">
        <f>SUM(Z33:Z49)</f>
        <v>451</v>
      </c>
      <c r="AA64" s="85">
        <f>SUM(AA33:AA49)</f>
        <v>399.36160714285711</v>
      </c>
      <c r="AB64" s="85">
        <f>SUM(AB33:AB49)</f>
        <v>399</v>
      </c>
      <c r="AC64" s="85">
        <f>SUM(AC33:AC49)</f>
        <v>397.8</v>
      </c>
      <c r="AD64" s="101">
        <f>SUM(AD33:AD49)/AA64</f>
        <v>0.59936058665056957</v>
      </c>
      <c r="AE64" s="101">
        <f>SUM(AE33:AE49)/AB64</f>
        <v>0.59899749373433586</v>
      </c>
      <c r="AF64" s="101">
        <f>SUM(AF33:AF49)/AC64</f>
        <v>0.59778783308195071</v>
      </c>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46194</v>
      </c>
      <c r="X80">
        <v>3</v>
      </c>
    </row>
    <row r="81" spans="1:32" ht="13.8" thickBot="1">
      <c r="X81">
        <v>3</v>
      </c>
    </row>
    <row r="82" spans="1:32" ht="40.200000000000003" thickBot="1">
      <c r="D82" s="36" t="s">
        <v>91</v>
      </c>
      <c r="F82" s="36" t="s">
        <v>6</v>
      </c>
      <c r="J82" s="36" t="s">
        <v>47</v>
      </c>
      <c r="M82" s="213" t="s">
        <v>235</v>
      </c>
      <c r="P82" s="193" t="s">
        <v>48</v>
      </c>
      <c r="X82">
        <v>3</v>
      </c>
      <c r="AD82" s="93" t="s">
        <v>96</v>
      </c>
      <c r="AE82" s="93" t="s">
        <v>96</v>
      </c>
      <c r="AF82" s="93" t="s">
        <v>96</v>
      </c>
    </row>
    <row r="83" spans="1:32" ht="18" thickBot="1">
      <c r="A83">
        <f>100/69</f>
        <v>1.4492753623188406</v>
      </c>
      <c r="D83" s="215">
        <f>H119/F119</f>
        <v>0.578125</v>
      </c>
      <c r="F83" s="37">
        <f>+SUM(G88:G118)/SUM(F88:F118)</f>
        <v>0.90625</v>
      </c>
      <c r="J83" s="37">
        <f>+SUM(F88:F118)/SUM(E88:E118)</f>
        <v>0.8951048951048951</v>
      </c>
      <c r="M83" s="212">
        <v>0</v>
      </c>
      <c r="P83" s="37">
        <f>K19</f>
        <v>0</v>
      </c>
      <c r="Q83" s="37"/>
      <c r="AD83" s="94">
        <f>J83</f>
        <v>0.8951048951048951</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216</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Forecast'!B:B,'Daily Flash NL (4)'!$D$25,'Daily Forecast'!F:F,A88,'Daily Forecast'!A:A,"Belgium")=0,"",SUMIFS('Daily Forecast'!D:D,'Daily Forecast'!B:B,'Daily Flash NL (4)'!$D$25,'Daily Forecast'!F:F,A88,'Daily Forecast'!A:A,"Belgium"))</f>
        <v/>
      </c>
      <c r="F88" s="1" t="str">
        <f>IF(SUMIFS('Daily Storm Data 2'!I:I,'Daily Storm Data 2'!$A:$A,'Daily Flash NL (4)'!$D$25,'Daily Storm Data 2'!$G:$G,'Daily Flash NL (4)'!$A88,'Daily Storm Data 2'!$E:$E,"Belgium")=0,"",SUMIFS('Daily Storm Data 2'!I:I,'Daily Storm Data 2'!$A:$A,'Daily Flash NL (4)'!$D$25,'Daily Storm Data 2'!$G:$G,'Daily Flash NL (4)'!$A88,'Daily Storm Data 2'!$E:$E,"Belgium"))</f>
        <v/>
      </c>
      <c r="G88" s="1">
        <f>SUMIFS('Daily Storm Data 2'!J:J,'Daily Storm Data 2'!$A:$A,'Daily Flash NL (4)'!$D$25,'Daily Storm Data 2'!$G:$G,'Daily Flash NL (4)'!$A88,'Daily Storm Data 2'!$E:$E,"Belgium")</f>
        <v>0</v>
      </c>
      <c r="H88" s="1">
        <f>SUMIFS('Daily Storm Data 2'!K:K,'Daily Storm Data 2'!$A:$A,'Daily Flash NL (4)'!$D$25,'Daily Storm Data 2'!$G:$G,'Daily Flash NL (4)'!$A88,'Daily Storm Data 2'!$E:$E,"Belgium")</f>
        <v>0</v>
      </c>
      <c r="I88" s="51" t="str">
        <f>IFERROR(Table161012[[#This Row],[Volume Actual]]/Table161012[[#This Row],[Volume Forcasted]],"")</f>
        <v/>
      </c>
      <c r="J88" s="39" t="str">
        <f>IFERROR(H88/G88,"")</f>
        <v/>
      </c>
      <c r="K88" s="39" t="str">
        <f>+IFERROR(Table161012[[#This Row],[Volume Handled]]/Table161012[[#This Row],[Volume Actual]],"")</f>
        <v/>
      </c>
      <c r="L88" s="45">
        <f>SUMIFS('Daily Storm Data 2'!O:O,'Daily Storm Data 2'!$A:$A,'Daily Flash NL (4)'!$D$25,'Daily Storm Data 2'!$G:$G,'Daily Flash NL (4)'!$A88,'Daily Storm Data 2'!$E:$E,"Belgium")</f>
        <v>0</v>
      </c>
      <c r="M88" s="44"/>
      <c r="N88" s="44"/>
      <c r="O88" s="44"/>
      <c r="P88" s="127" t="str">
        <f>IFERROR(Table161012[[#This Row],[Abs]]/Table161012[[#This Row],[Planned]],"")</f>
        <v/>
      </c>
      <c r="Q88" s="127"/>
      <c r="R88" s="190"/>
      <c r="S88" s="190"/>
      <c r="Y88" s="87">
        <v>6</v>
      </c>
      <c r="Z88" s="88">
        <f>IF(SUMIFS('Daily Forecast'!D:D,'Daily Forecast'!B:B,'Daily Flash NL (4)'!$D$25,'Daily Forecast'!F:F,Y88,'Daily Forecast'!A:A,"Belgium")=0,"",SUMIFS('Daily Forecast'!D:D,'Daily Forecast'!B:B,'Daily Flash NL (4)'!$D$25,'Daily Forecast'!F:F,Y88,'Daily Forecast'!A:A,"Belgium"))</f>
        <v>2</v>
      </c>
      <c r="AA88" s="102">
        <f>IFERROR(AD88/$J88,AD88)</f>
        <v>1.7902097902097902</v>
      </c>
      <c r="AB88" s="102">
        <f t="shared" ref="AB88:AC104" si="12">IFERROR(AE88/$J88,AE88)</f>
        <v>2</v>
      </c>
      <c r="AC88" s="102">
        <f t="shared" si="12"/>
        <v>1.2</v>
      </c>
      <c r="AD88" s="97">
        <f t="shared" ref="AD88:AD118" si="13">IFERROR(IF(F88="",Z88*$AD$83,F88*J88),0)</f>
        <v>1.7902097902097902</v>
      </c>
      <c r="AE88" s="98">
        <f t="shared" ref="AE88:AE103" si="14">IFERROR(IF(F88="",Z88*$AE$83,F88*J88),0)</f>
        <v>2</v>
      </c>
      <c r="AF88" s="99">
        <f t="shared" ref="AF88:AF103" si="15">IFERROR(IF(F88="",Z88*$AF$83,F88*J88),0)</f>
        <v>1.2</v>
      </c>
    </row>
    <row r="89" spans="1:32">
      <c r="A89" s="103">
        <f>IF(A34=0,"Vide",A34)</f>
        <v>7</v>
      </c>
      <c r="D89" s="49">
        <v>0.29166666666666669</v>
      </c>
      <c r="E89" s="1">
        <v>0</v>
      </c>
      <c r="F89" s="1" t="str">
        <f>IF(SUMIFS('Daily Storm Data 2'!I:I,'Daily Storm Data 2'!$A:$A,'Daily Flash NL (4)'!$D$25,'Daily Storm Data 2'!$G:$G,'Daily Flash NL (4)'!$A89,'Daily Storm Data 2'!$E:$E,"Belgium")=0,"",SUMIFS('Daily Storm Data 2'!I:I,'Daily Storm Data 2'!$A:$A,'Daily Flash NL (4)'!$D$25,'Daily Storm Data 2'!$G:$G,'Daily Flash NL (4)'!$A89,'Daily Storm Data 2'!$E:$E,"Belgium"))</f>
        <v/>
      </c>
      <c r="G89" s="1">
        <f>SUMIFS('Daily Storm Data 2'!J:J,'Daily Storm Data 2'!$A:$A,'Daily Flash NL (4)'!$D$25,'Daily Storm Data 2'!$G:$G,'Daily Flash NL (4)'!$A89,'Daily Storm Data 2'!$E:$E,"Belgium")</f>
        <v>0</v>
      </c>
      <c r="H89" s="1">
        <f>SUMIFS('Daily Storm Data 2'!K:K,'Daily Storm Data 2'!$A:$A,'Daily Flash NL (4)'!$D$25,'Daily Storm Data 2'!$G:$G,'Daily Flash NL (4)'!$A89,'Daily Storm Data 2'!$E:$E,"Belgium")</f>
        <v>0</v>
      </c>
      <c r="I89" s="51" t="str">
        <f>IFERROR(Table161012[[#This Row],[Volume Actual]]/Table161012[[#This Row],[Volume Forcasted]],"")</f>
        <v/>
      </c>
      <c r="J89" s="39" t="str">
        <f>IFERROR(H89/F89,"")</f>
        <v/>
      </c>
      <c r="K89" s="39" t="str">
        <f>+IFERROR(Table161012[[#This Row],[Volume Handled]]/Table161012[[#This Row],[Volume Actual]],"")</f>
        <v/>
      </c>
      <c r="L89" s="45">
        <f>SUMIFS('Daily Storm Data 2'!O:O,'Daily Storm Data 2'!$A:$A,'Daily Flash NL (4)'!$D$25,'Daily Storm Data 2'!$G:$G,'Daily Flash NL (4)'!$A89,'Daily Storm Data 2'!$E:$E,"Belgium")</f>
        <v>0</v>
      </c>
      <c r="M89" s="1">
        <v>4</v>
      </c>
      <c r="N89" s="44"/>
      <c r="O89" s="1"/>
      <c r="P89" s="191"/>
      <c r="Q89" s="219">
        <f>(O89+N89)/M89</f>
        <v>0</v>
      </c>
      <c r="R89" s="90"/>
      <c r="S89" s="90"/>
      <c r="U89" t="e">
        <f>Table161012[[#This Row],[Volume Actual]]-Table161012[[#This Row],[Volume Forcasted]]</f>
        <v>#VALUE!</v>
      </c>
      <c r="Y89" s="89">
        <f t="shared" ref="Y89:Y118" si="16">+Y88+1</f>
        <v>7</v>
      </c>
      <c r="Z89" s="88">
        <f>IF(SUMIFS('Daily Forecast'!D:D,'Daily Forecast'!B:B,'Daily Flash NL (4)'!$D$25,'Daily Forecast'!F:F,Y89,'Daily Forecast'!A:A,"Belgium")=0,"",SUMIFS('Daily Forecast'!D:D,'Daily Forecast'!B:B,'Daily Flash NL (4)'!$D$25,'Daily Forecast'!F:F,Y89,'Daily Forecast'!A:A,"Belgium"))</f>
        <v>2</v>
      </c>
      <c r="AA89" s="102">
        <f t="shared" ref="AA89:AA104" si="17">IFERROR(AD89/$J89,AD89)</f>
        <v>1.7902097902097902</v>
      </c>
      <c r="AB89" s="102">
        <f t="shared" si="12"/>
        <v>2</v>
      </c>
      <c r="AC89" s="102">
        <f t="shared" si="12"/>
        <v>1.2</v>
      </c>
      <c r="AD89" s="97">
        <f t="shared" si="13"/>
        <v>1.7902097902097902</v>
      </c>
      <c r="AE89" s="98">
        <f t="shared" si="14"/>
        <v>2</v>
      </c>
      <c r="AF89" s="99">
        <f t="shared" si="15"/>
        <v>1.2</v>
      </c>
    </row>
    <row r="90" spans="1:32">
      <c r="A90" s="103">
        <f t="shared" ref="A90:A103" si="18">IF(A35=0,"Vide",A35)</f>
        <v>8</v>
      </c>
      <c r="D90" s="49">
        <v>0.33333333333333331</v>
      </c>
      <c r="E90" s="1">
        <f>IF(SUMIFS('Daily Forecast'!D:D,'Daily Forecast'!B:B,'Daily Flash NL (4)'!$D$25,'Daily Forecast'!F:F,A90,'Daily Forecast'!A:A,"Belgium")=0,"",SUMIFS('Daily Forecast'!D:D,'Daily Forecast'!B:B,'Daily Flash NL (4)'!$D$25,'Daily Forecast'!F:F,A90,'Daily Forecast'!A:A,"Belgium"))</f>
        <v>4</v>
      </c>
      <c r="F90" s="1">
        <f>IF(SUMIFS('Daily Storm Data 2'!I:I,'Daily Storm Data 2'!$A:$A,'Daily Flash NL (4)'!$D$25,'Daily Storm Data 2'!$G:$G,'Daily Flash NL (4)'!$A90,'Daily Storm Data 2'!$E:$E,"Belgium")=0,"",SUMIFS('Daily Storm Data 2'!I:I,'Daily Storm Data 2'!$A:$A,'Daily Flash NL (4)'!$D$25,'Daily Storm Data 2'!$G:$G,'Daily Flash NL (4)'!$A90,'Daily Storm Data 2'!$E:$E,"Belgium"))</f>
        <v>2</v>
      </c>
      <c r="G90" s="1">
        <f>SUMIFS('Daily Storm Data 2'!J:J,'Daily Storm Data 2'!$A:$A,'Daily Flash NL (4)'!$D$25,'Daily Storm Data 2'!$G:$G,'Daily Flash NL (4)'!$A90,'Daily Storm Data 2'!$E:$E,"Belgium")</f>
        <v>2</v>
      </c>
      <c r="H90" s="1">
        <f>SUMIFS('Daily Storm Data 2'!K:K,'Daily Storm Data 2'!$A:$A,'Daily Flash NL (4)'!$D$25,'Daily Storm Data 2'!$G:$G,'Daily Flash NL (4)'!$A90,'Daily Storm Data 2'!$E:$E,"Belgium")</f>
        <v>2</v>
      </c>
      <c r="I90" s="51">
        <f>IFERROR(Table161012[[#This Row],[Volume Actual]]/Table161012[[#This Row],[Volume Forcasted]],"")</f>
        <v>0.5</v>
      </c>
      <c r="J90" s="39">
        <f t="shared" ref="J90:J91" si="19">IFERROR(H90/F90,"")</f>
        <v>1</v>
      </c>
      <c r="K90" s="39">
        <f>+IFERROR(Table161012[[#This Row],[Volume Handled]]/Table161012[[#This Row],[Volume Actual]],"")</f>
        <v>1</v>
      </c>
      <c r="L90" s="45">
        <f>SUMIFS('Daily Storm Data 2'!O:O,'Daily Storm Data 2'!$A:$A,'Daily Flash NL (4)'!$D$25,'Daily Storm Data 2'!$G:$G,'Daily Flash NL (4)'!$A90,'Daily Storm Data 2'!$E:$E,"Belgium")</f>
        <v>429.76749999999998</v>
      </c>
      <c r="M90" s="1">
        <v>5</v>
      </c>
      <c r="N90" s="44"/>
      <c r="O90" s="44"/>
      <c r="P90" s="190"/>
      <c r="Q90" s="219">
        <f t="shared" ref="Q90:Q103" si="20">(O90+N90)/M90</f>
        <v>0</v>
      </c>
      <c r="R90" s="190"/>
      <c r="S90" s="190"/>
      <c r="U90">
        <f>Table161012[[#This Row],[Volume Actual]]-Table161012[[#This Row],[Volume Forcasted]]</f>
        <v>-2</v>
      </c>
      <c r="Y90" s="89">
        <f t="shared" si="16"/>
        <v>8</v>
      </c>
      <c r="Z90" s="88">
        <f>IF(SUMIFS('Daily Forecast'!D:D,'Daily Forecast'!B:B,'Daily Flash NL (4)'!$D$25,'Daily Forecast'!F:F,Y90,'Daily Forecast'!A:A,"Belgium")=0,"",SUMIFS('Daily Forecast'!D:D,'Daily Forecast'!B:B,'Daily Flash NL (4)'!$D$25,'Daily Forecast'!F:F,Y90,'Daily Forecast'!A:A,"Belgium"))</f>
        <v>4</v>
      </c>
      <c r="AA90" s="102">
        <f t="shared" si="17"/>
        <v>2</v>
      </c>
      <c r="AB90" s="102">
        <f t="shared" si="12"/>
        <v>2</v>
      </c>
      <c r="AC90" s="102">
        <f t="shared" si="12"/>
        <v>2</v>
      </c>
      <c r="AD90" s="97">
        <f t="shared" si="13"/>
        <v>2</v>
      </c>
      <c r="AE90" s="98">
        <f t="shared" si="14"/>
        <v>2</v>
      </c>
      <c r="AF90" s="99">
        <f t="shared" si="15"/>
        <v>2</v>
      </c>
    </row>
    <row r="91" spans="1:32">
      <c r="A91" s="103">
        <f t="shared" si="18"/>
        <v>9</v>
      </c>
      <c r="D91" s="49">
        <v>0.375</v>
      </c>
      <c r="E91" s="1">
        <f>IF(SUMIFS('Daily Forecast'!D:D,'Daily Forecast'!B:B,'Daily Flash NL (4)'!$D$25,'Daily Forecast'!F:F,A91,'Daily Forecast'!A:A,"Belgium")=0,"",SUMIFS('Daily Forecast'!D:D,'Daily Forecast'!B:B,'Daily Flash NL (4)'!$D$25,'Daily Forecast'!F:F,A91,'Daily Forecast'!A:A,"Belgium"))</f>
        <v>7</v>
      </c>
      <c r="F91" s="1">
        <f>IF(SUMIFS('Daily Storm Data 2'!I:I,'Daily Storm Data 2'!$A:$A,'Daily Flash NL (4)'!$D$25,'Daily Storm Data 2'!$G:$G,'Daily Flash NL (4)'!$A91,'Daily Storm Data 2'!$E:$E,"Belgium")=0,"",SUMIFS('Daily Storm Data 2'!I:I,'Daily Storm Data 2'!$A:$A,'Daily Flash NL (4)'!$D$25,'Daily Storm Data 2'!$G:$G,'Daily Flash NL (4)'!$A91,'Daily Storm Data 2'!$E:$E,"Belgium"))</f>
        <v>7</v>
      </c>
      <c r="G91" s="1">
        <f>SUMIFS('Daily Storm Data 2'!J:J,'Daily Storm Data 2'!$A:$A,'Daily Flash NL (4)'!$D$25,'Daily Storm Data 2'!$G:$G,'Daily Flash NL (4)'!$A91,'Daily Storm Data 2'!$E:$E,"Belgium")</f>
        <v>7</v>
      </c>
      <c r="H91" s="1">
        <f>SUMIFS('Daily Storm Data 2'!K:K,'Daily Storm Data 2'!$A:$A,'Daily Flash NL (4)'!$D$25,'Daily Storm Data 2'!$G:$G,'Daily Flash NL (4)'!$A91,'Daily Storm Data 2'!$E:$E,"Belgium")</f>
        <v>5</v>
      </c>
      <c r="I91" s="51">
        <f>IFERROR(Table161012[[#This Row],[Volume Actual]]/Table161012[[#This Row],[Volume Forcasted]],"")</f>
        <v>1</v>
      </c>
      <c r="J91" s="39">
        <f t="shared" si="19"/>
        <v>0.7142857142857143</v>
      </c>
      <c r="K91" s="39">
        <f>+IFERROR(Table161012[[#This Row],[Volume Handled]]/Table161012[[#This Row],[Volume Actual]],"")</f>
        <v>1</v>
      </c>
      <c r="L91" s="45">
        <f>SUMIFS('Daily Storm Data 2'!O:O,'Daily Storm Data 2'!$A:$A,'Daily Flash NL (4)'!$D$25,'Daily Storm Data 2'!$G:$G,'Daily Flash NL (4)'!$A91,'Daily Storm Data 2'!$E:$E,"Belgium")</f>
        <v>661.71341666666672</v>
      </c>
      <c r="M91" s="1">
        <v>5</v>
      </c>
      <c r="N91" s="44"/>
      <c r="O91" s="44"/>
      <c r="P91" s="191"/>
      <c r="Q91" s="219">
        <f t="shared" si="20"/>
        <v>0</v>
      </c>
      <c r="R91" s="191"/>
      <c r="S91" s="191"/>
      <c r="U91">
        <f>Table161012[[#This Row],[Volume Actual]]-Table161012[[#This Row],[Volume Forcasted]]</f>
        <v>0</v>
      </c>
      <c r="Y91" s="89">
        <f t="shared" si="16"/>
        <v>9</v>
      </c>
      <c r="Z91" s="88">
        <f>IF(SUMIFS('Daily Forecast'!D:D,'Daily Forecast'!B:B,'Daily Flash NL (4)'!$D$25,'Daily Forecast'!F:F,Y91,'Daily Forecast'!A:A,"Belgium")=0,"",SUMIFS('Daily Forecast'!D:D,'Daily Forecast'!B:B,'Daily Flash NL (4)'!$D$25,'Daily Forecast'!F:F,Y91,'Daily Forecast'!A:A,"Belgium"))</f>
        <v>7</v>
      </c>
      <c r="AA91" s="102">
        <f t="shared" si="17"/>
        <v>7</v>
      </c>
      <c r="AB91" s="102">
        <f t="shared" si="12"/>
        <v>7</v>
      </c>
      <c r="AC91" s="102">
        <f t="shared" si="12"/>
        <v>7</v>
      </c>
      <c r="AD91" s="97">
        <f t="shared" si="13"/>
        <v>5</v>
      </c>
      <c r="AE91" s="98">
        <f t="shared" si="14"/>
        <v>5</v>
      </c>
      <c r="AF91" s="99">
        <f t="shared" si="15"/>
        <v>5</v>
      </c>
    </row>
    <row r="92" spans="1:32">
      <c r="A92" s="103">
        <f t="shared" si="18"/>
        <v>10</v>
      </c>
      <c r="D92" s="49">
        <v>0.41666666666666669</v>
      </c>
      <c r="E92" s="1">
        <f>IF(SUMIFS('Daily Forecast'!D:D,'Daily Forecast'!B:B,'Daily Flash NL (4)'!$D$25,'Daily Forecast'!F:F,A92,'Daily Forecast'!A:A,"Belgium")=0,"",SUMIFS('Daily Forecast'!D:D,'Daily Forecast'!B:B,'Daily Flash NL (4)'!$D$25,'Daily Forecast'!F:F,A92,'Daily Forecast'!A:A,"Belgium"))</f>
        <v>10</v>
      </c>
      <c r="F92" s="1">
        <f>IF(SUMIFS('Daily Storm Data 2'!I:I,'Daily Storm Data 2'!$A:$A,'Daily Flash NL (4)'!$D$25,'Daily Storm Data 2'!$G:$G,'Daily Flash NL (4)'!$A92,'Daily Storm Data 2'!$E:$E,"Belgium")=0,"",SUMIFS('Daily Storm Data 2'!I:I,'Daily Storm Data 2'!$A:$A,'Daily Flash NL (4)'!$D$25,'Daily Storm Data 2'!$G:$G,'Daily Flash NL (4)'!$A92,'Daily Storm Data 2'!$E:$E,"Belgium"))</f>
        <v>13</v>
      </c>
      <c r="G92" s="1">
        <f>SUMIFS('Daily Storm Data 2'!J:J,'Daily Storm Data 2'!$A:$A,'Daily Flash NL (4)'!$D$25,'Daily Storm Data 2'!$G:$G,'Daily Flash NL (4)'!$A92,'Daily Storm Data 2'!$E:$E,"Belgium")</f>
        <v>12</v>
      </c>
      <c r="H92" s="1">
        <f>SUMIFS('Daily Storm Data 2'!K:K,'Daily Storm Data 2'!$A:$A,'Daily Flash NL (4)'!$D$25,'Daily Storm Data 2'!$G:$G,'Daily Flash NL (4)'!$A92,'Daily Storm Data 2'!$E:$E,"Belgium")</f>
        <v>6</v>
      </c>
      <c r="I92" s="51">
        <f>IFERROR(Table161012[[#This Row],[Volume Actual]]/Table161012[[#This Row],[Volume Forcasted]],"")</f>
        <v>1.3</v>
      </c>
      <c r="J92" s="39">
        <f t="shared" ref="J92:J103" si="21">IFERROR(H92/G92,"")</f>
        <v>0.5</v>
      </c>
      <c r="K92" s="39">
        <f>+IFERROR(Table161012[[#This Row],[Volume Handled]]/Table161012[[#This Row],[Volume Actual]],"")</f>
        <v>0.92307692307692313</v>
      </c>
      <c r="L92" s="45">
        <f>SUMIFS('Daily Storm Data 2'!O:O,'Daily Storm Data 2'!$A:$A,'Daily Flash NL (4)'!$D$25,'Daily Storm Data 2'!$G:$G,'Daily Flash NL (4)'!$A92,'Daily Storm Data 2'!$E:$E,"Belgium")</f>
        <v>518.18194999999992</v>
      </c>
      <c r="M92" s="1">
        <v>5</v>
      </c>
      <c r="N92" s="44"/>
      <c r="O92" s="44"/>
      <c r="P92" s="190"/>
      <c r="Q92" s="219">
        <f t="shared" si="20"/>
        <v>0</v>
      </c>
      <c r="R92" s="190"/>
      <c r="S92" s="190"/>
      <c r="U92">
        <f>Table161012[[#This Row],[Volume Actual]]-Table161012[[#This Row],[Volume Forcasted]]</f>
        <v>3</v>
      </c>
      <c r="Y92" s="89">
        <f t="shared" si="16"/>
        <v>10</v>
      </c>
      <c r="Z92" s="88">
        <f>IF(SUMIFS('Daily Forecast'!D:D,'Daily Forecast'!B:B,'Daily Flash NL (4)'!$D$25,'Daily Forecast'!F:F,Y92,'Daily Forecast'!A:A,"Belgium")=0,"",SUMIFS('Daily Forecast'!D:D,'Daily Forecast'!B:B,'Daily Flash NL (4)'!$D$25,'Daily Forecast'!F:F,Y92,'Daily Forecast'!A:A,"Belgium"))</f>
        <v>10</v>
      </c>
      <c r="AA92" s="102">
        <f t="shared" si="17"/>
        <v>13</v>
      </c>
      <c r="AB92" s="102">
        <f t="shared" si="12"/>
        <v>13</v>
      </c>
      <c r="AC92" s="102">
        <f t="shared" si="12"/>
        <v>13</v>
      </c>
      <c r="AD92" s="97">
        <f t="shared" si="13"/>
        <v>6.5</v>
      </c>
      <c r="AE92" s="98">
        <f t="shared" si="14"/>
        <v>6.5</v>
      </c>
      <c r="AF92" s="99">
        <f t="shared" si="15"/>
        <v>6.5</v>
      </c>
    </row>
    <row r="93" spans="1:32">
      <c r="A93" s="103">
        <f t="shared" si="18"/>
        <v>11</v>
      </c>
      <c r="D93" s="49">
        <v>0.45833333333333331</v>
      </c>
      <c r="E93" s="1">
        <f>IF(SUMIFS('Daily Forecast'!D:D,'Daily Forecast'!B:B,'Daily Flash NL (4)'!$D$25,'Daily Forecast'!F:F,A93,'Daily Forecast'!A:A,"Belgium")=0,"",SUMIFS('Daily Forecast'!D:D,'Daily Forecast'!B:B,'Daily Flash NL (4)'!$D$25,'Daily Forecast'!F:F,A93,'Daily Forecast'!A:A,"Belgium"))</f>
        <v>11</v>
      </c>
      <c r="F93" s="1">
        <f>IF(SUMIFS('Daily Storm Data 2'!I:I,'Daily Storm Data 2'!$A:$A,'Daily Flash NL (4)'!$D$25,'Daily Storm Data 2'!$G:$G,'Daily Flash NL (4)'!$A93,'Daily Storm Data 2'!$E:$E,"Belgium")=0,"",SUMIFS('Daily Storm Data 2'!I:I,'Daily Storm Data 2'!$A:$A,'Daily Flash NL (4)'!$D$25,'Daily Storm Data 2'!$G:$G,'Daily Flash NL (4)'!$A93,'Daily Storm Data 2'!$E:$E,"Belgium"))</f>
        <v>15</v>
      </c>
      <c r="G93" s="1">
        <f>SUMIFS('Daily Storm Data 2'!J:J,'Daily Storm Data 2'!$A:$A,'Daily Flash NL (4)'!$D$25,'Daily Storm Data 2'!$G:$G,'Daily Flash NL (4)'!$A93,'Daily Storm Data 2'!$E:$E,"Belgium")</f>
        <v>14</v>
      </c>
      <c r="H93" s="1">
        <f>SUMIFS('Daily Storm Data 2'!K:K,'Daily Storm Data 2'!$A:$A,'Daily Flash NL (4)'!$D$25,'Daily Storm Data 2'!$G:$G,'Daily Flash NL (4)'!$A93,'Daily Storm Data 2'!$E:$E,"Belgium")</f>
        <v>7</v>
      </c>
      <c r="I93" s="51">
        <f>IFERROR(Table161012[[#This Row],[Volume Actual]]/Table161012[[#This Row],[Volume Forcasted]],"")</f>
        <v>1.3636363636363635</v>
      </c>
      <c r="J93" s="39">
        <f t="shared" si="21"/>
        <v>0.5</v>
      </c>
      <c r="K93" s="39">
        <f>+IFERROR(Table161012[[#This Row],[Volume Handled]]/Table161012[[#This Row],[Volume Actual]],"")</f>
        <v>0.93333333333333335</v>
      </c>
      <c r="L93" s="45">
        <f>SUMIFS('Daily Storm Data 2'!O:O,'Daily Storm Data 2'!$A:$A,'Daily Flash NL (4)'!$D$25,'Daily Storm Data 2'!$G:$G,'Daily Flash NL (4)'!$A93,'Daily Storm Data 2'!$E:$E,"Belgium")</f>
        <v>354.10598611111112</v>
      </c>
      <c r="M93" s="1">
        <v>5</v>
      </c>
      <c r="N93" s="191"/>
      <c r="O93" s="44"/>
      <c r="P93" s="191"/>
      <c r="Q93" s="219">
        <f t="shared" si="20"/>
        <v>0</v>
      </c>
      <c r="R93" s="191"/>
      <c r="S93" s="191"/>
      <c r="U93">
        <f>Table161012[[#This Row],[Volume Actual]]-Table161012[[#This Row],[Volume Forcasted]]</f>
        <v>4</v>
      </c>
      <c r="W93" s="191"/>
      <c r="Y93" s="89">
        <f t="shared" si="16"/>
        <v>11</v>
      </c>
      <c r="Z93" s="88">
        <f>IF(SUMIFS('Daily Forecast'!D:D,'Daily Forecast'!B:B,'Daily Flash NL (4)'!$D$25,'Daily Forecast'!F:F,Y93,'Daily Forecast'!A:A,"Belgium")=0,"",SUMIFS('Daily Forecast'!D:D,'Daily Forecast'!B:B,'Daily Flash NL (4)'!$D$25,'Daily Forecast'!F:F,Y93,'Daily Forecast'!A:A,"Belgium"))</f>
        <v>11</v>
      </c>
      <c r="AA93" s="102">
        <f t="shared" si="17"/>
        <v>15</v>
      </c>
      <c r="AB93" s="102">
        <f t="shared" si="12"/>
        <v>15</v>
      </c>
      <c r="AC93" s="102">
        <f t="shared" si="12"/>
        <v>15</v>
      </c>
      <c r="AD93" s="97">
        <f t="shared" si="13"/>
        <v>7.5</v>
      </c>
      <c r="AE93" s="98">
        <f t="shared" si="14"/>
        <v>7.5</v>
      </c>
      <c r="AF93" s="99">
        <f t="shared" si="15"/>
        <v>7.5</v>
      </c>
    </row>
    <row r="94" spans="1:32">
      <c r="A94" s="103">
        <f t="shared" si="18"/>
        <v>12</v>
      </c>
      <c r="D94" s="49">
        <v>0.5</v>
      </c>
      <c r="E94" s="1">
        <f>IF(SUMIFS('Daily Forecast'!D:D,'Daily Forecast'!B:B,'Daily Flash NL (4)'!$D$25,'Daily Forecast'!F:F,A94,'Daily Forecast'!A:A,"Belgium")=0,"",SUMIFS('Daily Forecast'!D:D,'Daily Forecast'!B:B,'Daily Flash NL (4)'!$D$25,'Daily Forecast'!F:F,A94,'Daily Forecast'!A:A,"Belgium"))</f>
        <v>14</v>
      </c>
      <c r="F94" s="1">
        <f>IF(SUMIFS('Daily Storm Data 2'!I:I,'Daily Storm Data 2'!$A:$A,'Daily Flash NL (4)'!$D$25,'Daily Storm Data 2'!$G:$G,'Daily Flash NL (4)'!$A94,'Daily Storm Data 2'!$E:$E,"Belgium")=0,"",SUMIFS('Daily Storm Data 2'!I:I,'Daily Storm Data 2'!$A:$A,'Daily Flash NL (4)'!$D$25,'Daily Storm Data 2'!$G:$G,'Daily Flash NL (4)'!$A94,'Daily Storm Data 2'!$E:$E,"Belgium"))</f>
        <v>6</v>
      </c>
      <c r="G94" s="1">
        <f>SUMIFS('Daily Storm Data 2'!J:J,'Daily Storm Data 2'!$A:$A,'Daily Flash NL (4)'!$D$25,'Daily Storm Data 2'!$G:$G,'Daily Flash NL (4)'!$A94,'Daily Storm Data 2'!$E:$E,"Belgium")</f>
        <v>6</v>
      </c>
      <c r="H94" s="1">
        <f>SUMIFS('Daily Storm Data 2'!K:K,'Daily Storm Data 2'!$A:$A,'Daily Flash NL (4)'!$D$25,'Daily Storm Data 2'!$G:$G,'Daily Flash NL (4)'!$A94,'Daily Storm Data 2'!$E:$E,"Belgium")</f>
        <v>3</v>
      </c>
      <c r="I94" s="51">
        <f>IFERROR(Table161012[[#This Row],[Volume Actual]]/Table161012[[#This Row],[Volume Forcasted]],"")</f>
        <v>0.42857142857142855</v>
      </c>
      <c r="J94" s="39">
        <f t="shared" si="21"/>
        <v>0.5</v>
      </c>
      <c r="K94" s="39">
        <f>+IFERROR(Table161012[[#This Row],[Volume Handled]]/Table161012[[#This Row],[Volume Actual]],"")</f>
        <v>1</v>
      </c>
      <c r="L94" s="45">
        <f>SUMIFS('Daily Storm Data 2'!O:O,'Daily Storm Data 2'!$A:$A,'Daily Flash NL (4)'!$D$25,'Daily Storm Data 2'!$G:$G,'Daily Flash NL (4)'!$A94,'Daily Storm Data 2'!$E:$E,"Belgium")</f>
        <v>413.98130000000003</v>
      </c>
      <c r="M94" s="1">
        <v>1</v>
      </c>
      <c r="N94" s="44"/>
      <c r="O94" s="44"/>
      <c r="P94" s="190"/>
      <c r="Q94" s="219">
        <f t="shared" si="20"/>
        <v>0</v>
      </c>
      <c r="R94" s="190"/>
      <c r="S94" s="190"/>
      <c r="W94" s="190"/>
      <c r="Y94" s="89">
        <f t="shared" si="16"/>
        <v>12</v>
      </c>
      <c r="Z94" s="88">
        <f>IF(SUMIFS('Daily Forecast'!D:D,'Daily Forecast'!B:B,'Daily Flash NL (4)'!$D$25,'Daily Forecast'!F:F,Y94,'Daily Forecast'!A:A,"Belgium")=0,"",SUMIFS('Daily Forecast'!D:D,'Daily Forecast'!B:B,'Daily Flash NL (4)'!$D$25,'Daily Forecast'!F:F,Y94,'Daily Forecast'!A:A,"Belgium"))</f>
        <v>14</v>
      </c>
      <c r="AA94" s="102">
        <f t="shared" si="17"/>
        <v>6</v>
      </c>
      <c r="AB94" s="102">
        <f t="shared" si="12"/>
        <v>6</v>
      </c>
      <c r="AC94" s="102">
        <f t="shared" si="12"/>
        <v>6</v>
      </c>
      <c r="AD94" s="97">
        <f t="shared" si="13"/>
        <v>3</v>
      </c>
      <c r="AE94" s="98">
        <f t="shared" si="14"/>
        <v>3</v>
      </c>
      <c r="AF94" s="99">
        <f t="shared" si="15"/>
        <v>3</v>
      </c>
    </row>
    <row r="95" spans="1:32">
      <c r="A95" s="103">
        <f t="shared" si="18"/>
        <v>13</v>
      </c>
      <c r="D95" s="49">
        <v>0.54166666666666663</v>
      </c>
      <c r="E95" s="1">
        <f>IF(SUMIFS('Daily Forecast'!D:D,'Daily Forecast'!B:B,'Daily Flash NL (4)'!$D$25,'Daily Forecast'!F:F,A95,'Daily Forecast'!A:A,"Belgium")=0,"",SUMIFS('Daily Forecast'!D:D,'Daily Forecast'!B:B,'Daily Flash NL (4)'!$D$25,'Daily Forecast'!F:F,A95,'Daily Forecast'!A:A,"Belgium"))</f>
        <v>14</v>
      </c>
      <c r="F95" s="1">
        <f>IF(SUMIFS('Daily Storm Data 2'!I:I,'Daily Storm Data 2'!$A:$A,'Daily Flash NL (4)'!$D$25,'Daily Storm Data 2'!$G:$G,'Daily Flash NL (4)'!$A95,'Daily Storm Data 2'!$E:$E,"Belgium")=0,"",SUMIFS('Daily Storm Data 2'!I:I,'Daily Storm Data 2'!$A:$A,'Daily Flash NL (4)'!$D$25,'Daily Storm Data 2'!$G:$G,'Daily Flash NL (4)'!$A95,'Daily Storm Data 2'!$E:$E,"Belgium"))</f>
        <v>12</v>
      </c>
      <c r="G95" s="1">
        <f>SUMIFS('Daily Storm Data 2'!J:J,'Daily Storm Data 2'!$A:$A,'Daily Flash NL (4)'!$D$25,'Daily Storm Data 2'!$G:$G,'Daily Flash NL (4)'!$A95,'Daily Storm Data 2'!$E:$E,"Belgium")</f>
        <v>11</v>
      </c>
      <c r="H95" s="1">
        <f>SUMIFS('Daily Storm Data 2'!K:K,'Daily Storm Data 2'!$A:$A,'Daily Flash NL (4)'!$D$25,'Daily Storm Data 2'!$G:$G,'Daily Flash NL (4)'!$A95,'Daily Storm Data 2'!$E:$E,"Belgium")</f>
        <v>8</v>
      </c>
      <c r="I95" s="51">
        <f>IFERROR(Table161012[[#This Row],[Volume Actual]]/Table161012[[#This Row],[Volume Forcasted]],"")</f>
        <v>0.8571428571428571</v>
      </c>
      <c r="J95" s="39">
        <f t="shared" si="21"/>
        <v>0.72727272727272729</v>
      </c>
      <c r="K95" s="39">
        <f>+IFERROR(Table161012[[#This Row],[Volume Handled]]/Table161012[[#This Row],[Volume Actual]],"")</f>
        <v>0.91666666666666663</v>
      </c>
      <c r="L95" s="45">
        <f>SUMIFS('Daily Storm Data 2'!O:O,'Daily Storm Data 2'!$A:$A,'Daily Flash NL (4)'!$D$25,'Daily Storm Data 2'!$G:$G,'Daily Flash NL (4)'!$A95,'Daily Storm Data 2'!$E:$E,"Belgium")</f>
        <v>317.40827777777781</v>
      </c>
      <c r="M95" s="1">
        <v>8</v>
      </c>
      <c r="N95" s="44"/>
      <c r="O95" s="44"/>
      <c r="P95" s="191"/>
      <c r="Q95" s="219">
        <f t="shared" si="20"/>
        <v>0</v>
      </c>
      <c r="R95" s="191"/>
      <c r="S95" s="191"/>
      <c r="W95" s="191"/>
      <c r="Y95" s="89">
        <f t="shared" si="16"/>
        <v>13</v>
      </c>
      <c r="Z95" s="88">
        <f>IF(SUMIFS('Daily Forecast'!D:D,'Daily Forecast'!B:B,'Daily Flash NL (4)'!$D$25,'Daily Forecast'!F:F,Y95,'Daily Forecast'!A:A,"Belgium")=0,"",SUMIFS('Daily Forecast'!D:D,'Daily Forecast'!B:B,'Daily Flash NL (4)'!$D$25,'Daily Forecast'!F:F,Y95,'Daily Forecast'!A:A,"Belgium"))</f>
        <v>14</v>
      </c>
      <c r="AA95" s="102">
        <f t="shared" si="17"/>
        <v>11.999999999999998</v>
      </c>
      <c r="AB95" s="102">
        <f t="shared" si="12"/>
        <v>11.999999999999998</v>
      </c>
      <c r="AC95" s="102">
        <f t="shared" si="12"/>
        <v>11.999999999999998</v>
      </c>
      <c r="AD95" s="97">
        <f t="shared" si="13"/>
        <v>8.7272727272727266</v>
      </c>
      <c r="AE95" s="98">
        <f t="shared" si="14"/>
        <v>8.7272727272727266</v>
      </c>
      <c r="AF95" s="99">
        <f t="shared" si="15"/>
        <v>8.7272727272727266</v>
      </c>
    </row>
    <row r="96" spans="1:32">
      <c r="A96" s="103">
        <f t="shared" si="18"/>
        <v>14</v>
      </c>
      <c r="D96" s="49">
        <v>0.58333333333333337</v>
      </c>
      <c r="E96" s="1">
        <f>IF(SUMIFS('Daily Forecast'!D:D,'Daily Forecast'!B:B,'Daily Flash NL (4)'!$D$25,'Daily Forecast'!F:F,A96,'Daily Forecast'!A:A,"Belgium")=0,"",SUMIFS('Daily Forecast'!D:D,'Daily Forecast'!B:B,'Daily Flash NL (4)'!$D$25,'Daily Forecast'!F:F,A96,'Daily Forecast'!A:A,"Belgium"))</f>
        <v>8</v>
      </c>
      <c r="F96" s="1">
        <f>IF(SUMIFS('Daily Storm Data 2'!I:I,'Daily Storm Data 2'!$A:$A,'Daily Flash NL (4)'!$D$25,'Daily Storm Data 2'!$G:$G,'Daily Flash NL (4)'!$A96,'Daily Storm Data 2'!$E:$E,"Belgium")=0,"",SUMIFS('Daily Storm Data 2'!I:I,'Daily Storm Data 2'!$A:$A,'Daily Flash NL (4)'!$D$25,'Daily Storm Data 2'!$G:$G,'Daily Flash NL (4)'!$A96,'Daily Storm Data 2'!$E:$E,"Belgium"))</f>
        <v>6</v>
      </c>
      <c r="G96" s="1">
        <f>SUMIFS('Daily Storm Data 2'!J:J,'Daily Storm Data 2'!$A:$A,'Daily Flash NL (4)'!$D$25,'Daily Storm Data 2'!$G:$G,'Daily Flash NL (4)'!$A96,'Daily Storm Data 2'!$E:$E,"Belgium")</f>
        <v>6</v>
      </c>
      <c r="H96" s="1">
        <f>SUMIFS('Daily Storm Data 2'!K:K,'Daily Storm Data 2'!$A:$A,'Daily Flash NL (4)'!$D$25,'Daily Storm Data 2'!$G:$G,'Daily Flash NL (4)'!$A96,'Daily Storm Data 2'!$E:$E,"Belgium")</f>
        <v>5</v>
      </c>
      <c r="I96" s="51">
        <f>IFERROR(Table161012[[#This Row],[Volume Actual]]/Table161012[[#This Row],[Volume Forcasted]],"")</f>
        <v>0.75</v>
      </c>
      <c r="J96" s="39">
        <f t="shared" si="21"/>
        <v>0.83333333333333337</v>
      </c>
      <c r="K96" s="39">
        <f>+IFERROR(Table161012[[#This Row],[Volume Handled]]/Table161012[[#This Row],[Volume Actual]],"")</f>
        <v>1</v>
      </c>
      <c r="L96" s="45">
        <f>SUMIFS('Daily Storm Data 2'!O:O,'Daily Storm Data 2'!$A:$A,'Daily Flash NL (4)'!$D$25,'Daily Storm Data 2'!$G:$G,'Daily Flash NL (4)'!$A96,'Daily Storm Data 2'!$E:$E,"Belgium")</f>
        <v>428.12</v>
      </c>
      <c r="M96" s="1">
        <v>9</v>
      </c>
      <c r="N96" s="44"/>
      <c r="O96" s="44"/>
      <c r="P96" s="190"/>
      <c r="Q96" s="219">
        <f t="shared" si="20"/>
        <v>0</v>
      </c>
      <c r="R96" s="190"/>
      <c r="S96" s="190"/>
      <c r="W96" s="190"/>
      <c r="Y96" s="89">
        <f t="shared" si="16"/>
        <v>14</v>
      </c>
      <c r="Z96" s="88">
        <f>IF(SUMIFS('Daily Forecast'!D:D,'Daily Forecast'!B:B,'Daily Flash NL (4)'!$D$25,'Daily Forecast'!F:F,Y96,'Daily Forecast'!A:A,"Belgium")=0,"",SUMIFS('Daily Forecast'!D:D,'Daily Forecast'!B:B,'Daily Flash NL (4)'!$D$25,'Daily Forecast'!F:F,Y96,'Daily Forecast'!A:A,"Belgium"))</f>
        <v>8</v>
      </c>
      <c r="AA96" s="102">
        <f t="shared" si="17"/>
        <v>6</v>
      </c>
      <c r="AB96" s="102">
        <f t="shared" si="12"/>
        <v>6</v>
      </c>
      <c r="AC96" s="102">
        <f t="shared" si="12"/>
        <v>6</v>
      </c>
      <c r="AD96" s="97">
        <f t="shared" si="13"/>
        <v>5</v>
      </c>
      <c r="AE96" s="98">
        <f t="shared" si="14"/>
        <v>5</v>
      </c>
      <c r="AF96" s="99">
        <f t="shared" si="15"/>
        <v>5</v>
      </c>
    </row>
    <row r="97" spans="1:32">
      <c r="A97" s="103">
        <f t="shared" si="18"/>
        <v>15</v>
      </c>
      <c r="D97" s="49">
        <v>0.625</v>
      </c>
      <c r="E97" s="1">
        <f>IF(SUMIFS('Daily Forecast'!D:D,'Daily Forecast'!B:B,'Daily Flash NL (4)'!$D$25,'Daily Forecast'!F:F,A97,'Daily Forecast'!A:A,"Belgium")=0,"",SUMIFS('Daily Forecast'!D:D,'Daily Forecast'!B:B,'Daily Flash NL (4)'!$D$25,'Daily Forecast'!F:F,A97,'Daily Forecast'!A:A,"Belgium"))</f>
        <v>13</v>
      </c>
      <c r="F97" s="1">
        <f>IF(SUMIFS('Daily Storm Data 2'!I:I,'Daily Storm Data 2'!$A:$A,'Daily Flash NL (4)'!$D$25,'Daily Storm Data 2'!$G:$G,'Daily Flash NL (4)'!$A97,'Daily Storm Data 2'!$E:$E,"Belgium")=0,"",SUMIFS('Daily Storm Data 2'!I:I,'Daily Storm Data 2'!$A:$A,'Daily Flash NL (4)'!$D$25,'Daily Storm Data 2'!$G:$G,'Daily Flash NL (4)'!$A97,'Daily Storm Data 2'!$E:$E,"Belgium"))</f>
        <v>4</v>
      </c>
      <c r="G97" s="1">
        <f>SUMIFS('Daily Storm Data 2'!J:J,'Daily Storm Data 2'!$A:$A,'Daily Flash NL (4)'!$D$25,'Daily Storm Data 2'!$G:$G,'Daily Flash NL (4)'!$A97,'Daily Storm Data 2'!$E:$E,"Belgium")</f>
        <v>4</v>
      </c>
      <c r="H97" s="1">
        <f>SUMIFS('Daily Storm Data 2'!K:K,'Daily Storm Data 2'!$A:$A,'Daily Flash NL (4)'!$D$25,'Daily Storm Data 2'!$G:$G,'Daily Flash NL (4)'!$A97,'Daily Storm Data 2'!$E:$E,"Belgium")</f>
        <v>4</v>
      </c>
      <c r="I97" s="51">
        <f>IFERROR(Table161012[[#This Row],[Volume Actual]]/Table161012[[#This Row],[Volume Forcasted]],"")</f>
        <v>0.30769230769230771</v>
      </c>
      <c r="J97" s="39">
        <f t="shared" si="21"/>
        <v>1</v>
      </c>
      <c r="K97" s="39">
        <f>+IFERROR(Table161012[[#This Row],[Volume Handled]]/Table161012[[#This Row],[Volume Actual]],"")</f>
        <v>1</v>
      </c>
      <c r="L97" s="45">
        <f>SUMIFS('Daily Storm Data 2'!O:O,'Daily Storm Data 2'!$A:$A,'Daily Flash NL (4)'!$D$25,'Daily Storm Data 2'!$G:$G,'Daily Flash NL (4)'!$A97,'Daily Storm Data 2'!$E:$E,"Belgium")</f>
        <v>739.52633333333324</v>
      </c>
      <c r="M97" s="1">
        <v>9</v>
      </c>
      <c r="N97" s="44"/>
      <c r="O97" s="44"/>
      <c r="P97" s="191"/>
      <c r="Q97" s="219">
        <f t="shared" si="20"/>
        <v>0</v>
      </c>
      <c r="R97" s="191"/>
      <c r="S97" s="191"/>
      <c r="W97" s="191"/>
      <c r="Y97" s="89">
        <f t="shared" si="16"/>
        <v>15</v>
      </c>
      <c r="Z97" s="88">
        <f>IF(SUMIFS('Daily Forecast'!D:D,'Daily Forecast'!B:B,'Daily Flash NL (4)'!$D$25,'Daily Forecast'!F:F,Y97,'Daily Forecast'!A:A,"Belgium")=0,"",SUMIFS('Daily Forecast'!D:D,'Daily Forecast'!B:B,'Daily Flash NL (4)'!$D$25,'Daily Forecast'!F:F,Y97,'Daily Forecast'!A:A,"Belgium"))</f>
        <v>13</v>
      </c>
      <c r="AA97" s="102">
        <f t="shared" si="17"/>
        <v>4</v>
      </c>
      <c r="AB97" s="102">
        <f t="shared" si="12"/>
        <v>4</v>
      </c>
      <c r="AC97" s="102">
        <f t="shared" si="12"/>
        <v>4</v>
      </c>
      <c r="AD97" s="97">
        <f t="shared" si="13"/>
        <v>4</v>
      </c>
      <c r="AE97" s="98">
        <f t="shared" si="14"/>
        <v>4</v>
      </c>
      <c r="AF97" s="99">
        <f t="shared" si="15"/>
        <v>4</v>
      </c>
    </row>
    <row r="98" spans="1:32">
      <c r="A98" s="103">
        <f t="shared" si="18"/>
        <v>16</v>
      </c>
      <c r="D98" s="49">
        <v>0.66666666666666663</v>
      </c>
      <c r="E98" s="1">
        <f>IF(SUMIFS('Daily Forecast'!D:D,'Daily Forecast'!B:B,'Daily Flash NL (4)'!$D$25,'Daily Forecast'!F:F,A98,'Daily Forecast'!A:A,"Belgium")=0,"",SUMIFS('Daily Forecast'!D:D,'Daily Forecast'!B:B,'Daily Flash NL (4)'!$D$25,'Daily Forecast'!F:F,A98,'Daily Forecast'!A:A,"Belgium"))</f>
        <v>10</v>
      </c>
      <c r="F98" s="1">
        <f>IF(SUMIFS('Daily Storm Data 2'!I:I,'Daily Storm Data 2'!$A:$A,'Daily Flash NL (4)'!$D$25,'Daily Storm Data 2'!$G:$G,'Daily Flash NL (4)'!$A98,'Daily Storm Data 2'!$E:$E,"Belgium")=0,"",SUMIFS('Daily Storm Data 2'!I:I,'Daily Storm Data 2'!$A:$A,'Daily Flash NL (4)'!$D$25,'Daily Storm Data 2'!$G:$G,'Daily Flash NL (4)'!$A98,'Daily Storm Data 2'!$E:$E,"Belgium"))</f>
        <v>8</v>
      </c>
      <c r="G98" s="1">
        <f>SUMIFS('Daily Storm Data 2'!J:J,'Daily Storm Data 2'!$A:$A,'Daily Flash NL (4)'!$D$25,'Daily Storm Data 2'!$G:$G,'Daily Flash NL (4)'!$A98,'Daily Storm Data 2'!$E:$E,"Belgium")</f>
        <v>8</v>
      </c>
      <c r="H98" s="1">
        <f>SUMIFS('Daily Storm Data 2'!K:K,'Daily Storm Data 2'!$A:$A,'Daily Flash NL (4)'!$D$25,'Daily Storm Data 2'!$G:$G,'Daily Flash NL (4)'!$A98,'Daily Storm Data 2'!$E:$E,"Belgium")</f>
        <v>7</v>
      </c>
      <c r="I98" s="51">
        <f>IFERROR(Table161012[[#This Row],[Volume Actual]]/Table161012[[#This Row],[Volume Forcasted]],"")</f>
        <v>0.8</v>
      </c>
      <c r="J98" s="39">
        <f t="shared" si="21"/>
        <v>0.875</v>
      </c>
      <c r="K98" s="39">
        <f>+IFERROR(Table161012[[#This Row],[Volume Handled]]/Table161012[[#This Row],[Volume Actual]],"")</f>
        <v>1</v>
      </c>
      <c r="L98" s="45">
        <f>SUMIFS('Daily Storm Data 2'!O:O,'Daily Storm Data 2'!$A:$A,'Daily Flash NL (4)'!$D$25,'Daily Storm Data 2'!$G:$G,'Daily Flash NL (4)'!$A98,'Daily Storm Data 2'!$E:$E,"Belgium")</f>
        <v>817.44366666666667</v>
      </c>
      <c r="M98" s="1">
        <v>9</v>
      </c>
      <c r="N98" s="44"/>
      <c r="O98" s="44"/>
      <c r="P98" s="190"/>
      <c r="Q98" s="219">
        <f t="shared" si="20"/>
        <v>0</v>
      </c>
      <c r="R98" s="190"/>
      <c r="S98" s="190"/>
      <c r="W98" s="190"/>
      <c r="Y98" s="89">
        <f t="shared" si="16"/>
        <v>16</v>
      </c>
      <c r="Z98" s="88">
        <f>IF(SUMIFS('Daily Forecast'!D:D,'Daily Forecast'!B:B,'Daily Flash NL (4)'!$D$25,'Daily Forecast'!F:F,Y98,'Daily Forecast'!A:A,"Belgium")=0,"",SUMIFS('Daily Forecast'!D:D,'Daily Forecast'!B:B,'Daily Flash NL (4)'!$D$25,'Daily Forecast'!F:F,Y98,'Daily Forecast'!A:A,"Belgium"))</f>
        <v>10</v>
      </c>
      <c r="AA98" s="102">
        <f t="shared" si="17"/>
        <v>8</v>
      </c>
      <c r="AB98" s="102">
        <f t="shared" si="12"/>
        <v>8</v>
      </c>
      <c r="AC98" s="102">
        <f t="shared" si="12"/>
        <v>8</v>
      </c>
      <c r="AD98" s="97">
        <f t="shared" si="13"/>
        <v>7</v>
      </c>
      <c r="AE98" s="98">
        <f t="shared" si="14"/>
        <v>7</v>
      </c>
      <c r="AF98" s="99">
        <f t="shared" si="15"/>
        <v>7</v>
      </c>
    </row>
    <row r="99" spans="1:32">
      <c r="A99" s="103">
        <f t="shared" si="18"/>
        <v>17</v>
      </c>
      <c r="D99" s="49">
        <v>0.70833333333333337</v>
      </c>
      <c r="E99" s="1">
        <f>IF(SUMIFS('Daily Forecast'!D:D,'Daily Forecast'!B:B,'Daily Flash NL (4)'!$D$25,'Daily Forecast'!F:F,A99,'Daily Forecast'!A:A,"Belgium")=0,"",SUMIFS('Daily Forecast'!D:D,'Daily Forecast'!B:B,'Daily Flash NL (4)'!$D$25,'Daily Forecast'!F:F,A99,'Daily Forecast'!A:A,"Belgium"))</f>
        <v>17</v>
      </c>
      <c r="F99" s="1">
        <f>IF(SUMIFS('Daily Storm Data 2'!I:I,'Daily Storm Data 2'!$A:$A,'Daily Flash NL (4)'!$D$25,'Daily Storm Data 2'!$G:$G,'Daily Flash NL (4)'!$A99,'Daily Storm Data 2'!$E:$E,"Belgium")=0,"",SUMIFS('Daily Storm Data 2'!I:I,'Daily Storm Data 2'!$A:$A,'Daily Flash NL (4)'!$D$25,'Daily Storm Data 2'!$G:$G,'Daily Flash NL (4)'!$A99,'Daily Storm Data 2'!$E:$E,"Belgium"))</f>
        <v>13</v>
      </c>
      <c r="G99" s="1">
        <f>SUMIFS('Daily Storm Data 2'!J:J,'Daily Storm Data 2'!$A:$A,'Daily Flash NL (4)'!$D$25,'Daily Storm Data 2'!$G:$G,'Daily Flash NL (4)'!$A99,'Daily Storm Data 2'!$E:$E,"Belgium")</f>
        <v>13</v>
      </c>
      <c r="H99" s="1">
        <f>SUMIFS('Daily Storm Data 2'!K:K,'Daily Storm Data 2'!$A:$A,'Daily Flash NL (4)'!$D$25,'Daily Storm Data 2'!$G:$G,'Daily Flash NL (4)'!$A99,'Daily Storm Data 2'!$E:$E,"Belgium")</f>
        <v>9</v>
      </c>
      <c r="I99" s="51">
        <f>IFERROR(Table161012[[#This Row],[Volume Actual]]/Table161012[[#This Row],[Volume Forcasted]],"")</f>
        <v>0.76470588235294112</v>
      </c>
      <c r="J99" s="39">
        <f t="shared" si="21"/>
        <v>0.69230769230769229</v>
      </c>
      <c r="K99" s="39">
        <f>+IFERROR(Table161012[[#This Row],[Volume Handled]]/Table161012[[#This Row],[Volume Actual]],"")</f>
        <v>1</v>
      </c>
      <c r="L99" s="45">
        <f>SUMIFS('Daily Storm Data 2'!O:O,'Daily Storm Data 2'!$A:$A,'Daily Flash NL (4)'!$D$25,'Daily Storm Data 2'!$G:$G,'Daily Flash NL (4)'!$A99,'Daily Storm Data 2'!$E:$E,"Belgium")</f>
        <v>317.94170370370364</v>
      </c>
      <c r="M99" s="1">
        <v>5</v>
      </c>
      <c r="N99" s="44"/>
      <c r="O99" s="44"/>
      <c r="P99" s="191"/>
      <c r="Q99" s="219">
        <f t="shared" si="20"/>
        <v>0</v>
      </c>
      <c r="R99" s="191"/>
      <c r="S99" s="191"/>
      <c r="W99" s="191"/>
      <c r="Y99" s="89">
        <f t="shared" si="16"/>
        <v>17</v>
      </c>
      <c r="Z99" s="88">
        <f>IF(SUMIFS('Daily Forecast'!D:D,'Daily Forecast'!B:B,'Daily Flash NL (4)'!$D$25,'Daily Forecast'!F:F,Y99,'Daily Forecast'!A:A,"Belgium")=0,"",SUMIFS('Daily Forecast'!D:D,'Daily Forecast'!B:B,'Daily Flash NL (4)'!$D$25,'Daily Forecast'!F:F,Y99,'Daily Forecast'!A:A,"Belgium"))</f>
        <v>17</v>
      </c>
      <c r="AA99" s="102">
        <f t="shared" si="17"/>
        <v>13</v>
      </c>
      <c r="AB99" s="102">
        <f t="shared" si="12"/>
        <v>13</v>
      </c>
      <c r="AC99" s="102">
        <f t="shared" si="12"/>
        <v>13</v>
      </c>
      <c r="AD99" s="97">
        <f t="shared" si="13"/>
        <v>9</v>
      </c>
      <c r="AE99" s="98">
        <f t="shared" si="14"/>
        <v>9</v>
      </c>
      <c r="AF99" s="99">
        <f t="shared" si="15"/>
        <v>9</v>
      </c>
    </row>
    <row r="100" spans="1:32">
      <c r="A100" s="103">
        <f t="shared" si="18"/>
        <v>18</v>
      </c>
      <c r="D100" s="49">
        <v>0.75</v>
      </c>
      <c r="E100" s="1">
        <f>IF(SUMIFS('Daily Forecast'!D:D,'Daily Forecast'!B:B,'Daily Flash NL (4)'!$D$25,'Daily Forecast'!F:F,A100,'Daily Forecast'!A:A,"Belgium")=0,"",SUMIFS('Daily Forecast'!D:D,'Daily Forecast'!B:B,'Daily Flash NL (4)'!$D$25,'Daily Forecast'!F:F,A100,'Daily Forecast'!A:A,"Belgium"))</f>
        <v>10</v>
      </c>
      <c r="F100" s="1">
        <f>IF(SUMIFS('Daily Storm Data 2'!I:I,'Daily Storm Data 2'!$A:$A,'Daily Flash NL (4)'!$D$25,'Daily Storm Data 2'!$G:$G,'Daily Flash NL (4)'!$A100,'Daily Storm Data 2'!$E:$E,"Belgium")=0,"",SUMIFS('Daily Storm Data 2'!I:I,'Daily Storm Data 2'!$A:$A,'Daily Flash NL (4)'!$D$25,'Daily Storm Data 2'!$G:$G,'Daily Flash NL (4)'!$A100,'Daily Storm Data 2'!$E:$E,"Belgium"))</f>
        <v>12</v>
      </c>
      <c r="G100" s="1">
        <f>SUMIFS('Daily Storm Data 2'!J:J,'Daily Storm Data 2'!$A:$A,'Daily Flash NL (4)'!$D$25,'Daily Storm Data 2'!$G:$G,'Daily Flash NL (4)'!$A100,'Daily Storm Data 2'!$E:$E,"Belgium")</f>
        <v>10</v>
      </c>
      <c r="H100" s="1">
        <f>SUMIFS('Daily Storm Data 2'!K:K,'Daily Storm Data 2'!$A:$A,'Daily Flash NL (4)'!$D$25,'Daily Storm Data 2'!$G:$G,'Daily Flash NL (4)'!$A100,'Daily Storm Data 2'!$E:$E,"Belgium")</f>
        <v>6</v>
      </c>
      <c r="I100" s="51">
        <f>IFERROR(Table161012[[#This Row],[Volume Actual]]/Table161012[[#This Row],[Volume Forcasted]],"")</f>
        <v>1.2</v>
      </c>
      <c r="J100" s="39">
        <f t="shared" si="21"/>
        <v>0.6</v>
      </c>
      <c r="K100" s="39">
        <f>+IFERROR(Table161012[[#This Row],[Volume Handled]]/Table161012[[#This Row],[Volume Actual]],"")</f>
        <v>0.83333333333333337</v>
      </c>
      <c r="L100" s="45">
        <f>SUMIFS('Daily Storm Data 2'!O:O,'Daily Storm Data 2'!$A:$A,'Daily Flash NL (4)'!$D$25,'Daily Storm Data 2'!$G:$G,'Daily Flash NL (4)'!$A100,'Daily Storm Data 2'!$E:$E,"Belgium")</f>
        <v>213.23527777777775</v>
      </c>
      <c r="M100" s="1">
        <v>4</v>
      </c>
      <c r="N100" s="44"/>
      <c r="O100" s="44"/>
      <c r="P100" s="190"/>
      <c r="Q100" s="219">
        <f t="shared" si="20"/>
        <v>0</v>
      </c>
      <c r="R100" s="190"/>
      <c r="S100" s="190"/>
      <c r="W100" s="190"/>
      <c r="Y100" s="89">
        <f t="shared" si="16"/>
        <v>18</v>
      </c>
      <c r="Z100" s="88">
        <f>IF(SUMIFS('Daily Forecast'!D:D,'Daily Forecast'!B:B,'Daily Flash NL (4)'!$D$25,'Daily Forecast'!F:F,Y100,'Daily Forecast'!A:A,"Belgium")=0,"",SUMIFS('Daily Forecast'!D:D,'Daily Forecast'!B:B,'Daily Flash NL (4)'!$D$25,'Daily Forecast'!F:F,Y100,'Daily Forecast'!A:A,"Belgium"))</f>
        <v>10</v>
      </c>
      <c r="AA100" s="102">
        <f t="shared" si="17"/>
        <v>12</v>
      </c>
      <c r="AB100" s="102">
        <f t="shared" si="12"/>
        <v>12</v>
      </c>
      <c r="AC100" s="102">
        <f t="shared" si="12"/>
        <v>12</v>
      </c>
      <c r="AD100" s="97">
        <f t="shared" si="13"/>
        <v>7.1999999999999993</v>
      </c>
      <c r="AE100" s="98">
        <f t="shared" si="14"/>
        <v>7.1999999999999993</v>
      </c>
      <c r="AF100" s="99">
        <f t="shared" si="15"/>
        <v>7.1999999999999993</v>
      </c>
    </row>
    <row r="101" spans="1:32">
      <c r="A101" s="103">
        <f t="shared" si="18"/>
        <v>19</v>
      </c>
      <c r="D101" s="49">
        <v>0.79166666666666663</v>
      </c>
      <c r="E101" s="1">
        <f>IF(SUMIFS('Daily Forecast'!D:D,'Daily Forecast'!B:B,'Daily Flash NL (4)'!$D$25,'Daily Forecast'!F:F,A101,'Daily Forecast'!A:A,"Belgium")=0,"",SUMIFS('Daily Forecast'!D:D,'Daily Forecast'!B:B,'Daily Flash NL (4)'!$D$25,'Daily Forecast'!F:F,A101,'Daily Forecast'!A:A,"Belgium"))</f>
        <v>8</v>
      </c>
      <c r="F101" s="1">
        <f>IF(SUMIFS('Daily Storm Data 2'!I:I,'Daily Storm Data 2'!$A:$A,'Daily Flash NL (4)'!$D$25,'Daily Storm Data 2'!$G:$G,'Daily Flash NL (4)'!$A101,'Daily Storm Data 2'!$E:$E,"Belgium")=0,"",SUMIFS('Daily Storm Data 2'!I:I,'Daily Storm Data 2'!$A:$A,'Daily Flash NL (4)'!$D$25,'Daily Storm Data 2'!$G:$G,'Daily Flash NL (4)'!$A101,'Daily Storm Data 2'!$E:$E,"Belgium"))</f>
        <v>18</v>
      </c>
      <c r="G101" s="1">
        <f>SUMIFS('Daily Storm Data 2'!J:J,'Daily Storm Data 2'!$A:$A,'Daily Flash NL (4)'!$D$25,'Daily Storm Data 2'!$G:$G,'Daily Flash NL (4)'!$A101,'Daily Storm Data 2'!$E:$E,"Belgium")</f>
        <v>17</v>
      </c>
      <c r="H101" s="1">
        <f>SUMIFS('Daily Storm Data 2'!K:K,'Daily Storm Data 2'!$A:$A,'Daily Flash NL (4)'!$D$25,'Daily Storm Data 2'!$G:$G,'Daily Flash NL (4)'!$A101,'Daily Storm Data 2'!$E:$E,"Belgium")</f>
        <v>9</v>
      </c>
      <c r="I101" s="51">
        <f>IFERROR(Table161012[[#This Row],[Volume Actual]]/Table161012[[#This Row],[Volume Forcasted]],"")</f>
        <v>2.25</v>
      </c>
      <c r="J101" s="39">
        <f>IFERROR(H101/G101,"")</f>
        <v>0.52941176470588236</v>
      </c>
      <c r="K101" s="39">
        <f>+IFERROR(Table161012[[#This Row],[Volume Handled]]/Table161012[[#This Row],[Volume Actual]],"")</f>
        <v>0.94444444444444442</v>
      </c>
      <c r="L101" s="45">
        <f>SUMIFS('Daily Storm Data 2'!O:O,'Daily Storm Data 2'!$A:$A,'Daily Flash NL (4)'!$D$25,'Daily Storm Data 2'!$G:$G,'Daily Flash NL (4)'!$A101,'Daily Storm Data 2'!$E:$E,"Belgium")</f>
        <v>262.23618055555534</v>
      </c>
      <c r="M101" s="1">
        <v>4</v>
      </c>
      <c r="N101" s="44"/>
      <c r="O101" s="44"/>
      <c r="P101" s="191"/>
      <c r="Q101" s="219">
        <f t="shared" si="20"/>
        <v>0</v>
      </c>
      <c r="R101" s="191"/>
      <c r="S101" s="191"/>
      <c r="W101" s="191"/>
      <c r="Y101" s="89">
        <f t="shared" si="16"/>
        <v>19</v>
      </c>
      <c r="Z101" s="88">
        <f>IF(SUMIFS('Daily Forecast'!D:D,'Daily Forecast'!B:B,'Daily Flash NL (4)'!$D$25,'Daily Forecast'!F:F,Y101,'Daily Forecast'!A:A,"Belgium")=0,"",SUMIFS('Daily Forecast'!D:D,'Daily Forecast'!B:B,'Daily Flash NL (4)'!$D$25,'Daily Forecast'!F:F,Y101,'Daily Forecast'!A:A,"Belgium"))</f>
        <v>8</v>
      </c>
      <c r="AA101" s="102">
        <f t="shared" si="17"/>
        <v>18</v>
      </c>
      <c r="AB101" s="102">
        <f t="shared" si="12"/>
        <v>18</v>
      </c>
      <c r="AC101" s="102">
        <f t="shared" si="12"/>
        <v>18</v>
      </c>
      <c r="AD101" s="97">
        <f t="shared" si="13"/>
        <v>9.5294117647058822</v>
      </c>
      <c r="AE101" s="98">
        <f t="shared" si="14"/>
        <v>9.5294117647058822</v>
      </c>
      <c r="AF101" s="99">
        <f t="shared" si="15"/>
        <v>9.5294117647058822</v>
      </c>
    </row>
    <row r="102" spans="1:32">
      <c r="A102" s="103">
        <f t="shared" si="18"/>
        <v>20</v>
      </c>
      <c r="D102" s="49">
        <v>0.83333333333333337</v>
      </c>
      <c r="E102" s="1">
        <f>IF(SUMIFS('Daily Forecast'!D:D,'Daily Forecast'!B:B,'Daily Flash NL (4)'!$D$25,'Daily Forecast'!F:F,A102,'Daily Forecast'!A:A,"Belgium")=0,"",SUMIFS('Daily Forecast'!D:D,'Daily Forecast'!B:B,'Daily Flash NL (4)'!$D$25,'Daily Forecast'!F:F,A102,'Daily Forecast'!A:A,"Belgium"))</f>
        <v>7</v>
      </c>
      <c r="F102" s="1">
        <f>IF(SUMIFS('Daily Storm Data 2'!I:I,'Daily Storm Data 2'!$A:$A,'Daily Flash NL (4)'!$D$25,'Daily Storm Data 2'!$G:$G,'Daily Flash NL (4)'!$A102,'Daily Storm Data 2'!$E:$E,"Belgium")=0,"",SUMIFS('Daily Storm Data 2'!I:I,'Daily Storm Data 2'!$A:$A,'Daily Flash NL (4)'!$D$25,'Daily Storm Data 2'!$G:$G,'Daily Flash NL (4)'!$A102,'Daily Storm Data 2'!$E:$E,"Belgium"))</f>
        <v>8</v>
      </c>
      <c r="G102" s="1">
        <f>SUMIFS('Daily Storm Data 2'!J:J,'Daily Storm Data 2'!$A:$A,'Daily Flash NL (4)'!$D$25,'Daily Storm Data 2'!$G:$G,'Daily Flash NL (4)'!$A102,'Daily Storm Data 2'!$E:$E,"Belgium")</f>
        <v>5</v>
      </c>
      <c r="H102" s="1">
        <f>SUMIFS('Daily Storm Data 2'!K:K,'Daily Storm Data 2'!$A:$A,'Daily Flash NL (4)'!$D$25,'Daily Storm Data 2'!$G:$G,'Daily Flash NL (4)'!$A102,'Daily Storm Data 2'!$E:$E,"Belgium")</f>
        <v>2</v>
      </c>
      <c r="I102" s="51">
        <f>IFERROR(Table161012[[#This Row],[Volume Actual]]/Table161012[[#This Row],[Volume Forcasted]],"")</f>
        <v>1.1428571428571428</v>
      </c>
      <c r="J102" s="39">
        <f t="shared" si="21"/>
        <v>0.4</v>
      </c>
      <c r="K102" s="39">
        <f>+IFERROR(Table161012[[#This Row],[Volume Handled]]/Table161012[[#This Row],[Volume Actual]],"")</f>
        <v>0.625</v>
      </c>
      <c r="L102" s="45">
        <f>SUMIFS('Daily Storm Data 2'!O:O,'Daily Storm Data 2'!$A:$A,'Daily Flash NL (4)'!$D$25,'Daily Storm Data 2'!$G:$G,'Daily Flash NL (4)'!$A102,'Daily Storm Data 2'!$E:$E,"Belgium")</f>
        <v>556.99187499999994</v>
      </c>
      <c r="M102" s="1">
        <v>4</v>
      </c>
      <c r="N102" s="44"/>
      <c r="O102" s="44"/>
      <c r="P102" s="190"/>
      <c r="Q102" s="219">
        <f t="shared" si="20"/>
        <v>0</v>
      </c>
      <c r="R102" s="190"/>
      <c r="S102" s="190"/>
      <c r="W102" s="190"/>
      <c r="Y102" s="89">
        <f t="shared" si="16"/>
        <v>20</v>
      </c>
      <c r="Z102" s="88">
        <f>IF(SUMIFS('Daily Forecast'!D:D,'Daily Forecast'!B:B,'Daily Flash NL (4)'!$D$25,'Daily Forecast'!F:F,Y102,'Daily Forecast'!A:A,"Belgium")=0,"",SUMIFS('Daily Forecast'!D:D,'Daily Forecast'!B:B,'Daily Flash NL (4)'!$D$25,'Daily Forecast'!F:F,Y102,'Daily Forecast'!A:A,"Belgium"))</f>
        <v>7</v>
      </c>
      <c r="AA102" s="102">
        <f t="shared" si="17"/>
        <v>8</v>
      </c>
      <c r="AB102" s="102">
        <f t="shared" si="12"/>
        <v>8</v>
      </c>
      <c r="AC102" s="102">
        <f t="shared" si="12"/>
        <v>8</v>
      </c>
      <c r="AD102" s="97">
        <f t="shared" si="13"/>
        <v>3.2</v>
      </c>
      <c r="AE102" s="98">
        <f t="shared" si="14"/>
        <v>3.2</v>
      </c>
      <c r="AF102" s="99">
        <f t="shared" si="15"/>
        <v>3.2</v>
      </c>
    </row>
    <row r="103" spans="1:32">
      <c r="A103" s="103">
        <f t="shared" si="18"/>
        <v>21</v>
      </c>
      <c r="D103" s="49">
        <v>0.875</v>
      </c>
      <c r="E103" s="1">
        <f>IF(SUMIFS('Daily Forecast'!D:D,'Daily Forecast'!B:B,'Daily Flash NL (4)'!$D$25,'Daily Forecast'!F:F,A103,'Daily Forecast'!A:A,"Belgium")=0,"",SUMIFS('Daily Forecast'!D:D,'Daily Forecast'!B:B,'Daily Flash NL (4)'!$D$25,'Daily Forecast'!F:F,A103,'Daily Forecast'!A:A,"Belgium"))</f>
        <v>10</v>
      </c>
      <c r="F103" s="1">
        <f>IF(SUMIFS('Daily Storm Data 2'!I:I,'Daily Storm Data 2'!$A:$A,'Daily Flash NL (4)'!$D$25,'Daily Storm Data 2'!$G:$G,'Daily Flash NL (4)'!$A103,'Daily Storm Data 2'!$E:$E,"Belgium")=0,"",SUMIFS('Daily Storm Data 2'!I:I,'Daily Storm Data 2'!$A:$A,'Daily Flash NL (4)'!$D$25,'Daily Storm Data 2'!$G:$G,'Daily Flash NL (4)'!$A103,'Daily Storm Data 2'!$E:$E,"Belgium"))</f>
        <v>4</v>
      </c>
      <c r="G103" s="1">
        <f>SUMIFS('Daily Storm Data 2'!J:J,'Daily Storm Data 2'!$A:$A,'Daily Flash NL (4)'!$D$25,'Daily Storm Data 2'!$G:$G,'Daily Flash NL (4)'!$A103,'Daily Storm Data 2'!$E:$E,"Belgium")</f>
        <v>1</v>
      </c>
      <c r="H103" s="1">
        <f>SUMIFS('Daily Storm Data 2'!K:K,'Daily Storm Data 2'!$A:$A,'Daily Flash NL (4)'!$D$25,'Daily Storm Data 2'!$G:$G,'Daily Flash NL (4)'!$A103,'Daily Storm Data 2'!$E:$E,"Belgium")</f>
        <v>1</v>
      </c>
      <c r="I103" s="51">
        <f>IFERROR(Table161012[[#This Row],[Volume Actual]]/Table161012[[#This Row],[Volume Forcasted]],"")</f>
        <v>0.4</v>
      </c>
      <c r="J103" s="39">
        <f t="shared" si="21"/>
        <v>1</v>
      </c>
      <c r="K103" s="39">
        <f>+IFERROR(Table161012[[#This Row],[Volume Handled]]/Table161012[[#This Row],[Volume Actual]],"")</f>
        <v>0.25</v>
      </c>
      <c r="L103" s="45">
        <f>SUMIFS('Daily Storm Data 2'!O:O,'Daily Storm Data 2'!$A:$A,'Daily Flash NL (4)'!$D$25,'Daily Storm Data 2'!$G:$G,'Daily Flash NL (4)'!$A103,'Daily Storm Data 2'!$E:$E,"Belgium")</f>
        <v>171.83799999999999</v>
      </c>
      <c r="M103" s="1">
        <v>4</v>
      </c>
      <c r="N103" s="44"/>
      <c r="O103" s="44"/>
      <c r="P103" s="191"/>
      <c r="Q103" s="219">
        <f t="shared" si="20"/>
        <v>0</v>
      </c>
      <c r="R103" s="191"/>
      <c r="S103" s="191"/>
      <c r="W103" s="191"/>
      <c r="Y103" s="89">
        <f t="shared" si="16"/>
        <v>21</v>
      </c>
      <c r="Z103" s="88">
        <f>IF(SUMIFS('Daily Forecast'!D:D,'Daily Forecast'!B:B,'Daily Flash NL (4)'!$D$25,'Daily Forecast'!F:F,Y103,'Daily Forecast'!A:A,"Belgium")=0,"",SUMIFS('Daily Forecast'!D:D,'Daily Forecast'!B:B,'Daily Flash NL (4)'!$D$25,'Daily Forecast'!F:F,Y103,'Daily Forecast'!A:A,"Belgium"))</f>
        <v>10</v>
      </c>
      <c r="AA103" s="102">
        <f t="shared" si="17"/>
        <v>4</v>
      </c>
      <c r="AB103" s="102">
        <f t="shared" si="12"/>
        <v>4</v>
      </c>
      <c r="AC103" s="102">
        <f t="shared" si="12"/>
        <v>4</v>
      </c>
      <c r="AD103" s="97">
        <f t="shared" si="13"/>
        <v>4</v>
      </c>
      <c r="AE103" s="98">
        <f t="shared" si="14"/>
        <v>4</v>
      </c>
      <c r="AF103" s="99">
        <f t="shared" si="15"/>
        <v>4</v>
      </c>
    </row>
    <row r="104" spans="1:32" hidden="1">
      <c r="D104" s="19">
        <v>0.91666666666666663</v>
      </c>
      <c r="E104" s="1"/>
      <c r="F104" s="1"/>
      <c r="G104" s="1"/>
      <c r="H104" s="1"/>
      <c r="I104" s="51"/>
      <c r="J104" s="39"/>
      <c r="K104" s="39"/>
      <c r="L104" s="45"/>
      <c r="M104" s="1">
        <v>4</v>
      </c>
      <c r="N104" s="44">
        <v>0</v>
      </c>
      <c r="O104" s="44">
        <v>0</v>
      </c>
      <c r="P104" s="51"/>
      <c r="Q104" s="220">
        <f t="shared" ref="Q104:Q118" si="22">(O49+N49)/M49</f>
        <v>0</v>
      </c>
      <c r="R104" s="190"/>
      <c r="S104" s="190"/>
      <c r="Y104" s="89">
        <f t="shared" si="16"/>
        <v>22</v>
      </c>
      <c r="Z104" s="91">
        <f>IF(SUMIFS('Daily Forecast'!D:D,'Daily Forecast'!B:B,'Daily Flash NL (4)'!$D$25,'Daily Forecast'!F:F,Y104,'Daily Forecast'!A:A,"Netherlands")=0,"",SUMIFS('Daily Forecast'!D:D,'Daily Forecast'!B:B,'Daily Flash NL (4)'!$D$25,'Daily Forecast'!F:F,Y104,'Daily Forecast'!A:A,"Netherlands"))</f>
        <v>7</v>
      </c>
      <c r="AA104" s="102">
        <f t="shared" si="17"/>
        <v>6.2657342657342658</v>
      </c>
      <c r="AB104" s="102">
        <f t="shared" si="12"/>
        <v>7</v>
      </c>
      <c r="AC104" s="102">
        <f t="shared" si="12"/>
        <v>4.2</v>
      </c>
      <c r="AD104" s="97">
        <f t="shared" si="13"/>
        <v>6.2657342657342658</v>
      </c>
      <c r="AE104" s="98">
        <f>IFERROR(IF(F104="",Z104*$AE$29,F104*J104),0)</f>
        <v>7</v>
      </c>
      <c r="AF104" s="99">
        <f t="shared" ref="AF104:AF118" si="23">IFERROR(IF(F104="",Z104*$AF$29,F104*J104),0)</f>
        <v>4.2</v>
      </c>
    </row>
    <row r="105" spans="1:32" hidden="1">
      <c r="D105" s="19"/>
      <c r="E105" s="1"/>
      <c r="F105" s="1"/>
      <c r="G105" s="1"/>
      <c r="H105" s="1"/>
      <c r="I105" s="51"/>
      <c r="J105" s="39"/>
      <c r="K105" s="39"/>
      <c r="L105" s="45"/>
      <c r="M105" s="44">
        <v>0</v>
      </c>
      <c r="N105" s="44"/>
      <c r="O105" s="44"/>
      <c r="P105" s="51"/>
      <c r="Q105" s="127" t="e">
        <f t="shared" si="22"/>
        <v>#DIV/0!</v>
      </c>
      <c r="R105" s="190"/>
      <c r="S105" s="190"/>
      <c r="Y105" s="89">
        <f t="shared" si="16"/>
        <v>23</v>
      </c>
      <c r="AA105" s="102" t="e">
        <f t="shared" ref="AA105:AC118" si="24">AD105/$J105</f>
        <v>#DIV/0!</v>
      </c>
      <c r="AB105" s="102" t="e">
        <f t="shared" si="24"/>
        <v>#DIV/0!</v>
      </c>
      <c r="AC105" s="102" t="e">
        <f t="shared" si="24"/>
        <v>#DIV/0!</v>
      </c>
      <c r="AD105" s="97">
        <f t="shared" si="13"/>
        <v>0</v>
      </c>
      <c r="AF105" s="100">
        <f t="shared" si="23"/>
        <v>0</v>
      </c>
    </row>
    <row r="106" spans="1:32" hidden="1">
      <c r="D106" s="19"/>
      <c r="E106" s="1"/>
      <c r="F106" s="1"/>
      <c r="G106" s="1"/>
      <c r="H106" s="1"/>
      <c r="I106" s="51"/>
      <c r="J106" s="39"/>
      <c r="K106" s="39"/>
      <c r="L106" s="45"/>
      <c r="M106" s="44"/>
      <c r="N106" s="44"/>
      <c r="O106" s="44"/>
      <c r="P106" s="51"/>
      <c r="Q106" s="127" t="e">
        <f t="shared" si="22"/>
        <v>#DIV/0!</v>
      </c>
      <c r="R106" s="190"/>
      <c r="S106" s="190"/>
      <c r="Y106" s="89">
        <f t="shared" si="16"/>
        <v>24</v>
      </c>
      <c r="AA106" s="102" t="e">
        <f t="shared" si="24"/>
        <v>#DIV/0!</v>
      </c>
      <c r="AB106" s="102" t="e">
        <f t="shared" si="24"/>
        <v>#DIV/0!</v>
      </c>
      <c r="AC106" s="102" t="e">
        <f t="shared" si="24"/>
        <v>#DIV/0!</v>
      </c>
      <c r="AD106" s="97">
        <f t="shared" si="13"/>
        <v>0</v>
      </c>
      <c r="AF106" s="100">
        <f t="shared" si="23"/>
        <v>0</v>
      </c>
    </row>
    <row r="107" spans="1:32" hidden="1">
      <c r="D107" s="19"/>
      <c r="E107" s="1"/>
      <c r="F107" s="1"/>
      <c r="G107" s="1"/>
      <c r="H107" s="1"/>
      <c r="I107" s="51"/>
      <c r="J107" s="39"/>
      <c r="K107" s="39"/>
      <c r="L107" s="45"/>
      <c r="M107" s="44"/>
      <c r="N107" s="44"/>
      <c r="O107" s="44"/>
      <c r="P107" s="51"/>
      <c r="Q107" s="127" t="e">
        <f t="shared" si="22"/>
        <v>#DIV/0!</v>
      </c>
      <c r="R107" s="190"/>
      <c r="S107" s="190"/>
      <c r="Y107" s="89">
        <f t="shared" si="16"/>
        <v>25</v>
      </c>
      <c r="AA107" s="102" t="e">
        <f t="shared" si="24"/>
        <v>#DIV/0!</v>
      </c>
      <c r="AB107" s="102" t="e">
        <f t="shared" si="24"/>
        <v>#DIV/0!</v>
      </c>
      <c r="AC107" s="102" t="e">
        <f t="shared" si="24"/>
        <v>#DIV/0!</v>
      </c>
      <c r="AD107" s="97">
        <f t="shared" si="13"/>
        <v>0</v>
      </c>
      <c r="AF107" s="100">
        <f t="shared" si="23"/>
        <v>0</v>
      </c>
    </row>
    <row r="108" spans="1:32" hidden="1">
      <c r="D108" s="19"/>
      <c r="E108" s="1"/>
      <c r="F108" s="1"/>
      <c r="G108" s="1"/>
      <c r="H108" s="1"/>
      <c r="I108" s="51"/>
      <c r="J108" s="39"/>
      <c r="K108" s="39"/>
      <c r="L108" s="45"/>
      <c r="M108" s="44"/>
      <c r="N108" s="44"/>
      <c r="O108" s="44"/>
      <c r="P108" s="51"/>
      <c r="Q108" s="127" t="e">
        <f t="shared" si="22"/>
        <v>#DIV/0!</v>
      </c>
      <c r="R108" s="190"/>
      <c r="S108" s="190"/>
      <c r="Y108" s="89">
        <f t="shared" si="16"/>
        <v>26</v>
      </c>
      <c r="AA108" s="102" t="e">
        <f t="shared" si="24"/>
        <v>#DIV/0!</v>
      </c>
      <c r="AB108" s="102" t="e">
        <f t="shared" si="24"/>
        <v>#DIV/0!</v>
      </c>
      <c r="AC108" s="102" t="e">
        <f t="shared" si="24"/>
        <v>#DIV/0!</v>
      </c>
      <c r="AD108" s="97">
        <f t="shared" si="13"/>
        <v>0</v>
      </c>
      <c r="AF108" s="100">
        <f t="shared" si="23"/>
        <v>0</v>
      </c>
    </row>
    <row r="109" spans="1:32" hidden="1">
      <c r="D109" s="19"/>
      <c r="E109" s="1"/>
      <c r="F109" s="1"/>
      <c r="G109" s="1"/>
      <c r="H109" s="1"/>
      <c r="I109" s="51"/>
      <c r="J109" s="39"/>
      <c r="K109" s="39"/>
      <c r="L109" s="45"/>
      <c r="M109" s="44"/>
      <c r="N109" s="44"/>
      <c r="O109" s="44"/>
      <c r="P109" s="51"/>
      <c r="Q109" s="127" t="e">
        <f t="shared" si="22"/>
        <v>#DIV/0!</v>
      </c>
      <c r="R109" s="190"/>
      <c r="S109" s="190"/>
      <c r="Y109" s="89">
        <f t="shared" si="16"/>
        <v>27</v>
      </c>
      <c r="AA109" s="102" t="e">
        <f t="shared" si="24"/>
        <v>#DIV/0!</v>
      </c>
      <c r="AB109" s="102" t="e">
        <f t="shared" si="24"/>
        <v>#DIV/0!</v>
      </c>
      <c r="AC109" s="102" t="e">
        <f t="shared" si="24"/>
        <v>#DIV/0!</v>
      </c>
      <c r="AD109" s="97">
        <f t="shared" si="13"/>
        <v>0</v>
      </c>
      <c r="AF109" s="100">
        <f t="shared" si="23"/>
        <v>0</v>
      </c>
    </row>
    <row r="110" spans="1:32" hidden="1">
      <c r="D110" s="19"/>
      <c r="E110" s="1"/>
      <c r="F110" s="1"/>
      <c r="G110" s="1"/>
      <c r="H110" s="1"/>
      <c r="I110" s="51"/>
      <c r="J110" s="39"/>
      <c r="K110" s="39"/>
      <c r="L110" s="45"/>
      <c r="M110" s="44"/>
      <c r="N110" s="44"/>
      <c r="O110" s="44"/>
      <c r="P110" s="51"/>
      <c r="Q110" s="127" t="e">
        <f t="shared" si="22"/>
        <v>#DIV/0!</v>
      </c>
      <c r="R110" s="190"/>
      <c r="S110" s="190"/>
      <c r="Y110" s="89">
        <f t="shared" si="16"/>
        <v>28</v>
      </c>
      <c r="AA110" s="102" t="e">
        <f t="shared" si="24"/>
        <v>#DIV/0!</v>
      </c>
      <c r="AB110" s="102" t="e">
        <f t="shared" si="24"/>
        <v>#DIV/0!</v>
      </c>
      <c r="AC110" s="102" t="e">
        <f t="shared" si="24"/>
        <v>#DIV/0!</v>
      </c>
      <c r="AD110" s="97">
        <f t="shared" si="13"/>
        <v>0</v>
      </c>
      <c r="AF110" s="100">
        <f t="shared" si="23"/>
        <v>0</v>
      </c>
    </row>
    <row r="111" spans="1:32" hidden="1">
      <c r="D111" s="19"/>
      <c r="E111" s="1"/>
      <c r="F111" s="1"/>
      <c r="G111" s="1"/>
      <c r="H111" s="1"/>
      <c r="I111" s="51"/>
      <c r="J111" s="39"/>
      <c r="K111" s="39"/>
      <c r="L111" s="45"/>
      <c r="M111" s="48"/>
      <c r="N111" s="44"/>
      <c r="O111" s="44"/>
      <c r="P111" s="51"/>
      <c r="Q111" s="127" t="e">
        <f t="shared" si="22"/>
        <v>#DIV/0!</v>
      </c>
      <c r="R111" s="190"/>
      <c r="S111" s="190"/>
      <c r="Y111" s="89">
        <f t="shared" si="16"/>
        <v>29</v>
      </c>
      <c r="AA111" s="102" t="e">
        <f t="shared" si="24"/>
        <v>#DIV/0!</v>
      </c>
      <c r="AB111" s="102" t="e">
        <f t="shared" si="24"/>
        <v>#DIV/0!</v>
      </c>
      <c r="AC111" s="102" t="e">
        <f t="shared" si="24"/>
        <v>#DIV/0!</v>
      </c>
      <c r="AD111" s="97">
        <f t="shared" si="13"/>
        <v>0</v>
      </c>
      <c r="AF111" s="100">
        <f t="shared" si="23"/>
        <v>0</v>
      </c>
    </row>
    <row r="112" spans="1:32" hidden="1">
      <c r="D112" s="19"/>
      <c r="E112" s="1"/>
      <c r="F112" s="1"/>
      <c r="G112" s="1"/>
      <c r="H112" s="1"/>
      <c r="I112" s="51"/>
      <c r="J112" s="39"/>
      <c r="K112" s="39"/>
      <c r="L112" s="45"/>
      <c r="M112" s="48"/>
      <c r="N112" s="44"/>
      <c r="O112" s="44"/>
      <c r="P112" s="51"/>
      <c r="Q112" s="127" t="e">
        <f t="shared" si="22"/>
        <v>#DIV/0!</v>
      </c>
      <c r="R112" s="190"/>
      <c r="S112" s="190"/>
      <c r="Y112" s="89">
        <f t="shared" si="16"/>
        <v>30</v>
      </c>
      <c r="AA112" s="102" t="e">
        <f t="shared" si="24"/>
        <v>#DIV/0!</v>
      </c>
      <c r="AB112" s="102" t="e">
        <f t="shared" si="24"/>
        <v>#DIV/0!</v>
      </c>
      <c r="AC112" s="102" t="e">
        <f t="shared" si="24"/>
        <v>#DIV/0!</v>
      </c>
      <c r="AD112" s="97">
        <f t="shared" si="13"/>
        <v>0</v>
      </c>
      <c r="AF112" s="100">
        <f t="shared" si="23"/>
        <v>0</v>
      </c>
    </row>
    <row r="113" spans="4:32" hidden="1">
      <c r="D113" s="19"/>
      <c r="E113" s="1"/>
      <c r="F113" s="1"/>
      <c r="G113" s="1"/>
      <c r="H113" s="1"/>
      <c r="I113" s="51"/>
      <c r="J113" s="39"/>
      <c r="K113" s="39"/>
      <c r="L113" s="45"/>
      <c r="M113" s="48"/>
      <c r="N113" s="44"/>
      <c r="O113" s="44"/>
      <c r="P113" s="51"/>
      <c r="Q113" s="127" t="e">
        <f t="shared" si="22"/>
        <v>#DIV/0!</v>
      </c>
      <c r="R113" s="190"/>
      <c r="S113" s="190"/>
      <c r="Y113" s="89">
        <f t="shared" si="16"/>
        <v>31</v>
      </c>
      <c r="AA113" s="102" t="e">
        <f t="shared" si="24"/>
        <v>#DIV/0!</v>
      </c>
      <c r="AB113" s="102" t="e">
        <f t="shared" si="24"/>
        <v>#DIV/0!</v>
      </c>
      <c r="AC113" s="102" t="e">
        <f t="shared" si="24"/>
        <v>#DIV/0!</v>
      </c>
      <c r="AD113" s="97">
        <f t="shared" si="13"/>
        <v>0</v>
      </c>
      <c r="AF113" s="100">
        <f t="shared" si="23"/>
        <v>0</v>
      </c>
    </row>
    <row r="114" spans="4:32" hidden="1">
      <c r="D114" s="19"/>
      <c r="E114" s="1"/>
      <c r="F114" s="1"/>
      <c r="G114" s="1"/>
      <c r="H114" s="1"/>
      <c r="I114" s="51"/>
      <c r="J114" s="39"/>
      <c r="K114" s="39"/>
      <c r="L114" s="45"/>
      <c r="M114" s="45"/>
      <c r="N114" s="44"/>
      <c r="O114" s="44"/>
      <c r="P114" s="51"/>
      <c r="Q114" s="127" t="e">
        <f t="shared" si="22"/>
        <v>#DIV/0!</v>
      </c>
      <c r="R114" s="190"/>
      <c r="S114" s="190"/>
      <c r="Y114" s="89">
        <f t="shared" si="16"/>
        <v>32</v>
      </c>
      <c r="AA114" s="102" t="e">
        <f t="shared" si="24"/>
        <v>#DIV/0!</v>
      </c>
      <c r="AB114" s="102" t="e">
        <f t="shared" si="24"/>
        <v>#DIV/0!</v>
      </c>
      <c r="AC114" s="102" t="e">
        <f t="shared" si="24"/>
        <v>#DIV/0!</v>
      </c>
      <c r="AD114" s="97">
        <f t="shared" si="13"/>
        <v>0</v>
      </c>
      <c r="AF114" s="100">
        <f t="shared" si="23"/>
        <v>0</v>
      </c>
    </row>
    <row r="115" spans="4:32" hidden="1">
      <c r="D115" s="19"/>
      <c r="E115" s="1"/>
      <c r="F115" s="1"/>
      <c r="G115" s="1"/>
      <c r="H115" s="1"/>
      <c r="I115" s="51"/>
      <c r="J115" s="39"/>
      <c r="K115" s="39"/>
      <c r="L115" s="45"/>
      <c r="M115" s="45"/>
      <c r="N115" s="44"/>
      <c r="O115" s="44"/>
      <c r="P115" s="51"/>
      <c r="Q115" s="127" t="e">
        <f t="shared" si="22"/>
        <v>#DIV/0!</v>
      </c>
      <c r="R115" s="190"/>
      <c r="S115" s="190"/>
      <c r="Y115" s="89">
        <f t="shared" si="16"/>
        <v>33</v>
      </c>
      <c r="AA115" s="102" t="e">
        <f t="shared" si="24"/>
        <v>#DIV/0!</v>
      </c>
      <c r="AB115" s="102" t="e">
        <f t="shared" si="24"/>
        <v>#DIV/0!</v>
      </c>
      <c r="AC115" s="102" t="e">
        <f t="shared" si="24"/>
        <v>#DIV/0!</v>
      </c>
      <c r="AD115" s="97">
        <f t="shared" si="13"/>
        <v>0</v>
      </c>
      <c r="AF115" s="100">
        <f t="shared" si="23"/>
        <v>0</v>
      </c>
    </row>
    <row r="116" spans="4:32" hidden="1">
      <c r="D116" s="19"/>
      <c r="E116" s="1"/>
      <c r="F116" s="1"/>
      <c r="G116" s="1"/>
      <c r="H116" s="1"/>
      <c r="I116" s="51"/>
      <c r="J116" s="39"/>
      <c r="K116" s="39"/>
      <c r="L116" s="45"/>
      <c r="M116" s="45"/>
      <c r="N116" s="44"/>
      <c r="O116" s="44"/>
      <c r="P116" s="51"/>
      <c r="Q116" s="127" t="e">
        <f t="shared" si="22"/>
        <v>#DIV/0!</v>
      </c>
      <c r="R116" s="190"/>
      <c r="S116" s="190"/>
      <c r="Y116" s="89">
        <f t="shared" si="16"/>
        <v>34</v>
      </c>
      <c r="AA116" s="102" t="e">
        <f t="shared" si="24"/>
        <v>#DIV/0!</v>
      </c>
      <c r="AB116" s="102" t="e">
        <f t="shared" si="24"/>
        <v>#DIV/0!</v>
      </c>
      <c r="AC116" s="102" t="e">
        <f t="shared" si="24"/>
        <v>#DIV/0!</v>
      </c>
      <c r="AD116" s="97">
        <f t="shared" si="13"/>
        <v>0</v>
      </c>
      <c r="AF116" s="100">
        <f t="shared" si="23"/>
        <v>0</v>
      </c>
    </row>
    <row r="117" spans="4:32" hidden="1">
      <c r="D117" s="19"/>
      <c r="E117" s="1"/>
      <c r="F117" s="1"/>
      <c r="G117" s="1"/>
      <c r="H117" s="1"/>
      <c r="I117" s="51"/>
      <c r="J117" s="39"/>
      <c r="K117" s="39"/>
      <c r="L117" s="45"/>
      <c r="M117" s="45"/>
      <c r="N117" s="44"/>
      <c r="O117" s="44"/>
      <c r="P117" s="51"/>
      <c r="Q117" s="127" t="e">
        <f t="shared" si="22"/>
        <v>#DIV/0!</v>
      </c>
      <c r="R117" s="190"/>
      <c r="S117" s="190"/>
      <c r="Y117" s="89">
        <f t="shared" si="16"/>
        <v>35</v>
      </c>
      <c r="AA117" s="102" t="e">
        <f t="shared" si="24"/>
        <v>#DIV/0!</v>
      </c>
      <c r="AB117" s="102" t="e">
        <f t="shared" si="24"/>
        <v>#DIV/0!</v>
      </c>
      <c r="AC117" s="102" t="e">
        <f t="shared" si="24"/>
        <v>#DIV/0!</v>
      </c>
      <c r="AD117" s="97">
        <f t="shared" si="13"/>
        <v>0</v>
      </c>
      <c r="AF117" s="100">
        <f t="shared" si="23"/>
        <v>0</v>
      </c>
    </row>
    <row r="118" spans="4:32" hidden="1">
      <c r="D118" s="19"/>
      <c r="E118" s="1"/>
      <c r="F118" s="1"/>
      <c r="G118" s="1"/>
      <c r="H118" s="1"/>
      <c r="I118" s="51"/>
      <c r="J118" s="39"/>
      <c r="K118" s="39"/>
      <c r="L118" s="45"/>
      <c r="M118" s="45"/>
      <c r="N118" s="44"/>
      <c r="O118" s="44"/>
      <c r="P118" s="51"/>
      <c r="Q118" s="127" t="e">
        <f t="shared" si="22"/>
        <v>#DIV/0!</v>
      </c>
      <c r="R118" s="190"/>
      <c r="S118" s="190"/>
      <c r="Y118" s="89">
        <f t="shared" si="16"/>
        <v>36</v>
      </c>
      <c r="AA118" s="102" t="e">
        <f t="shared" si="24"/>
        <v>#DIV/0!</v>
      </c>
      <c r="AB118" s="102" t="e">
        <f t="shared" si="24"/>
        <v>#DIV/0!</v>
      </c>
      <c r="AC118" s="102" t="e">
        <f t="shared" si="24"/>
        <v>#DIV/0!</v>
      </c>
      <c r="AD118" s="97">
        <f t="shared" si="13"/>
        <v>0</v>
      </c>
      <c r="AF118" s="100">
        <f t="shared" si="23"/>
        <v>0</v>
      </c>
    </row>
    <row r="119" spans="4:32" ht="32.4">
      <c r="D119" s="41" t="s">
        <v>74</v>
      </c>
      <c r="E119" s="42">
        <f>SUM(E88:E118)</f>
        <v>143</v>
      </c>
      <c r="F119" s="42">
        <f>SUM(F88:F118)</f>
        <v>128</v>
      </c>
      <c r="G119" s="42">
        <f>SUM(G88:G103)</f>
        <v>116</v>
      </c>
      <c r="H119" s="42">
        <f>SUM(H88:H103)</f>
        <v>74</v>
      </c>
      <c r="I119" s="52">
        <f>Table161012[[#This Row],[Volume Actual]]/Table161012[[#This Row],[Volume Forcasted]]</f>
        <v>0.8951048951048951</v>
      </c>
      <c r="J119" s="43">
        <f>D83</f>
        <v>0.578125</v>
      </c>
      <c r="K119" s="43">
        <f>+IFERROR(Table161012[[#This Row],[Volume Handled]]/Table161012[[#This Row],[Volume Actual]],"")</f>
        <v>0.90625</v>
      </c>
      <c r="L119" s="50">
        <f>+SUMPRODUCT(F88:F113,L88:L113)/SUM(F88:F113)</f>
        <v>409.79882492042822</v>
      </c>
      <c r="M119" s="47"/>
      <c r="N119" s="47"/>
      <c r="O119" s="47"/>
      <c r="P119" s="198"/>
      <c r="Q119" s="198">
        <f>P83</f>
        <v>0</v>
      </c>
      <c r="R119" s="195">
        <f>SUM(R88:R118)</f>
        <v>0</v>
      </c>
      <c r="S119" s="47"/>
      <c r="Z119" s="85">
        <f>SUM(Z88:Z104)</f>
        <v>154</v>
      </c>
      <c r="AA119" s="85">
        <f>SUM(AA88:AA104)</f>
        <v>137.84615384615384</v>
      </c>
      <c r="AB119" s="85">
        <f>SUM(AB88:AB104)</f>
        <v>139</v>
      </c>
      <c r="AC119" s="85">
        <f>SUM(AC88:AC104)</f>
        <v>134.6</v>
      </c>
      <c r="AD119" s="101">
        <f>SUM(AD88:AD104)/AA119</f>
        <v>0.66380407276546993</v>
      </c>
      <c r="AE119" s="101">
        <f>SUM(AE88:AE104)/AB119</f>
        <v>0.66659485246027772</v>
      </c>
      <c r="AF119" s="101">
        <f>SUM(AF88:AF104)/AC119</f>
        <v>0.65569602148572526</v>
      </c>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conditionalFormatting sqref="D28">
    <cfRule type="iconSet" priority="9">
      <iconSet>
        <cfvo type="percent" val="0"/>
        <cfvo type="num" val="0.75"/>
        <cfvo type="num" val="0.8"/>
      </iconSet>
    </cfRule>
  </conditionalFormatting>
  <conditionalFormatting sqref="D83">
    <cfRule type="iconSet" priority="12">
      <iconSet>
        <cfvo type="percent" val="0"/>
        <cfvo type="num" val="0.75"/>
        <cfvo type="num" val="0.8"/>
      </iconSet>
    </cfRule>
  </conditionalFormatting>
  <conditionalFormatting sqref="F28">
    <cfRule type="iconSet" priority="28">
      <iconSet>
        <cfvo type="percent" val="0"/>
        <cfvo type="percent" val="0.9"/>
        <cfvo type="percent" val="0.95"/>
      </iconSet>
    </cfRule>
  </conditionalFormatting>
  <conditionalFormatting sqref="F83">
    <cfRule type="iconSet" priority="11">
      <iconSet>
        <cfvo type="percent" val="0"/>
        <cfvo type="percent" val="0.9"/>
        <cfvo type="percent" val="0.95"/>
      </iconSet>
    </cfRule>
  </conditionalFormatting>
  <conditionalFormatting sqref="J28">
    <cfRule type="cellIs" dxfId="139" priority="27" operator="lessThan">
      <formula>0.8</formula>
    </cfRule>
  </conditionalFormatting>
  <conditionalFormatting sqref="J33">
    <cfRule type="iconSet" priority="21">
      <iconSet>
        <cfvo type="percent" val="0"/>
        <cfvo type="num" val="0.75"/>
        <cfvo type="num" val="0.8"/>
      </iconSet>
    </cfRule>
  </conditionalFormatting>
  <conditionalFormatting sqref="J34:J63">
    <cfRule type="iconSet" priority="5">
      <iconSet>
        <cfvo type="percent" val="0"/>
        <cfvo type="num" val="0.75"/>
        <cfvo type="num" val="0.8"/>
      </iconSet>
    </cfRule>
  </conditionalFormatting>
  <conditionalFormatting sqref="J64">
    <cfRule type="iconSet" priority="30">
      <iconSet>
        <cfvo type="percent" val="0"/>
        <cfvo type="num" val="0.75"/>
        <cfvo type="num" val="0.8"/>
      </iconSet>
    </cfRule>
  </conditionalFormatting>
  <conditionalFormatting sqref="J83">
    <cfRule type="cellIs" dxfId="138" priority="22" operator="lessThan">
      <formula>0.8</formula>
    </cfRule>
  </conditionalFormatting>
  <conditionalFormatting sqref="J88 J92:J119">
    <cfRule type="iconSet" priority="24">
      <iconSet>
        <cfvo type="percent" val="0"/>
        <cfvo type="num" val="0.75"/>
        <cfvo type="num" val="0.8"/>
      </iconSet>
    </cfRule>
  </conditionalFormatting>
  <conditionalFormatting sqref="J89:J91">
    <cfRule type="iconSet" priority="10">
      <iconSet>
        <cfvo type="percent" val="0"/>
        <cfvo type="num" val="0.75"/>
        <cfvo type="num" val="0.8"/>
      </iconSet>
    </cfRule>
  </conditionalFormatting>
  <conditionalFormatting sqref="K33 K64">
    <cfRule type="iconSet" priority="29">
      <iconSet>
        <cfvo type="percent" val="0"/>
        <cfvo type="percent" val="0.9"/>
        <cfvo type="percent" val="0.95"/>
      </iconSet>
    </cfRule>
  </conditionalFormatting>
  <conditionalFormatting sqref="K34:K63">
    <cfRule type="iconSet" priority="8">
      <iconSet>
        <cfvo type="percent" val="0"/>
        <cfvo type="percent" val="0.9"/>
        <cfvo type="percent" val="0.95"/>
      </iconSet>
    </cfRule>
  </conditionalFormatting>
  <conditionalFormatting sqref="M116:M118 K88:K119">
    <cfRule type="iconSet" priority="23">
      <iconSet>
        <cfvo type="percent" val="0"/>
        <cfvo type="percent" val="0.9"/>
        <cfvo type="percent" val="0.95"/>
      </iconSet>
    </cfRule>
  </conditionalFormatting>
  <conditionalFormatting sqref="P50:Q64">
    <cfRule type="cellIs" dxfId="137" priority="6" operator="lessThan">
      <formula>0.06</formula>
    </cfRule>
    <cfRule type="cellIs" dxfId="136" priority="7" operator="greaterThan">
      <formula>0.08</formula>
    </cfRule>
  </conditionalFormatting>
  <conditionalFormatting sqref="P83:Q83">
    <cfRule type="cellIs" dxfId="135" priority="17" operator="lessThan">
      <formula>0.06</formula>
    </cfRule>
    <cfRule type="cellIs" dxfId="134" priority="18" operator="greaterThan">
      <formula>0.08</formula>
    </cfRule>
  </conditionalFormatting>
  <conditionalFormatting sqref="P88:Q88 P104:P118 P119:Q119">
    <cfRule type="cellIs" dxfId="133" priority="15" operator="lessThan">
      <formula>0.06</formula>
    </cfRule>
    <cfRule type="cellIs" dxfId="132" priority="16" operator="greaterThan">
      <formula>0.08</formula>
    </cfRule>
  </conditionalFormatting>
  <conditionalFormatting sqref="P33:S33 R50:S63">
    <cfRule type="cellIs" dxfId="131" priority="25" operator="lessThan">
      <formula>0.06</formula>
    </cfRule>
    <cfRule type="cellIs" dxfId="130" priority="26" operator="greaterThan">
      <formula>0.08</formula>
    </cfRule>
  </conditionalFormatting>
  <conditionalFormatting sqref="Q27 P28">
    <cfRule type="cellIs" dxfId="129" priority="19" operator="lessThan">
      <formula>0.06</formula>
    </cfRule>
    <cfRule type="cellIs" dxfId="128" priority="20" operator="greaterThan">
      <formula>0.08</formula>
    </cfRule>
  </conditionalFormatting>
  <conditionalFormatting sqref="Q34:Q49">
    <cfRule type="cellIs" dxfId="127" priority="1" operator="lessThan">
      <formula>0.06</formula>
    </cfRule>
    <cfRule type="cellIs" dxfId="126" priority="2" operator="greaterThan">
      <formula>0.08</formula>
    </cfRule>
  </conditionalFormatting>
  <conditionalFormatting sqref="Q89:Q118">
    <cfRule type="cellIs" dxfId="125" priority="3" operator="lessThan">
      <formula>0.06</formula>
    </cfRule>
    <cfRule type="cellIs" dxfId="124" priority="4"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C3FCD-2591-429D-BB01-7F25A69A2782}">
  <sheetPr>
    <tabColor rgb="FF92D050"/>
  </sheetPr>
  <dimension ref="A1:AL162"/>
  <sheetViews>
    <sheetView showGridLines="0" zoomScale="74" zoomScaleNormal="40" workbookViewId="0">
      <selection activeCell="I9" sqref="I9"/>
    </sheetView>
  </sheetViews>
  <sheetFormatPr defaultColWidth="8.88671875" defaultRowHeight="13.2"/>
  <cols>
    <col min="1" max="1" width="15.33203125" bestFit="1" customWidth="1"/>
    <col min="4" max="4" width="37.44140625" bestFit="1" customWidth="1"/>
    <col min="5" max="5" width="20.109375" customWidth="1"/>
    <col min="6" max="6" width="15.88671875" bestFit="1" customWidth="1"/>
    <col min="7" max="7" width="18" customWidth="1"/>
    <col min="8" max="8" width="22.5546875" customWidth="1"/>
    <col min="9" max="9" width="24.109375" bestFit="1" customWidth="1"/>
    <col min="10" max="10" width="13.88671875" customWidth="1"/>
    <col min="11" max="11" width="18.44140625" customWidth="1"/>
    <col min="12" max="12" width="11.109375" customWidth="1"/>
    <col min="13" max="13" width="14.5546875" customWidth="1"/>
    <col min="14" max="14" width="15.44140625" customWidth="1"/>
    <col min="15" max="15" width="11.44140625" customWidth="1"/>
    <col min="16" max="16" width="12.5546875" customWidth="1"/>
    <col min="17" max="17" width="18" customWidth="1"/>
    <col min="18" max="18" width="7.33203125" customWidth="1"/>
    <col min="19" max="19" width="21.109375" hidden="1" customWidth="1"/>
    <col min="20"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U6">
        <v>10</v>
      </c>
      <c r="W6">
        <v>7</v>
      </c>
    </row>
    <row r="7" spans="3:33">
      <c r="D7">
        <f>158+91</f>
        <v>249</v>
      </c>
      <c r="I7" s="86"/>
      <c r="J7" s="86"/>
      <c r="K7" s="86"/>
      <c r="O7">
        <v>845785</v>
      </c>
      <c r="U7">
        <v>9</v>
      </c>
      <c r="W7">
        <v>6</v>
      </c>
    </row>
    <row r="8" spans="3:33">
      <c r="I8" s="86"/>
      <c r="J8" s="86"/>
      <c r="K8" s="199"/>
      <c r="L8" s="200"/>
      <c r="M8" s="200"/>
      <c r="N8" s="200"/>
      <c r="O8" s="200"/>
      <c r="P8" s="200"/>
      <c r="Q8" s="200"/>
      <c r="U8">
        <v>5</v>
      </c>
      <c r="W8">
        <v>6</v>
      </c>
    </row>
    <row r="9" spans="3:33">
      <c r="I9" s="86"/>
      <c r="J9" s="86"/>
      <c r="K9" s="199"/>
      <c r="L9" s="200"/>
      <c r="M9" s="200"/>
      <c r="N9" s="200"/>
      <c r="O9" s="200"/>
      <c r="P9" s="200"/>
      <c r="Q9" s="200"/>
      <c r="U9">
        <v>5</v>
      </c>
      <c r="W9">
        <v>4</v>
      </c>
    </row>
    <row r="10" spans="3:33">
      <c r="C10" s="197"/>
      <c r="D10" s="197"/>
      <c r="E10" s="197"/>
      <c r="F10" s="197"/>
      <c r="G10" s="197"/>
      <c r="H10" s="197"/>
      <c r="I10" s="197"/>
      <c r="J10" s="197"/>
      <c r="K10" s="200"/>
      <c r="L10" s="200"/>
      <c r="M10" s="200"/>
      <c r="N10" s="200"/>
      <c r="O10" s="200"/>
      <c r="P10" s="200"/>
      <c r="Q10" s="200"/>
      <c r="U10">
        <v>5</v>
      </c>
      <c r="W10">
        <v>4</v>
      </c>
    </row>
    <row r="11" spans="3:33">
      <c r="C11" s="197"/>
      <c r="D11" s="197"/>
      <c r="E11" s="197"/>
      <c r="F11" s="197"/>
      <c r="G11" s="197"/>
      <c r="H11" s="197"/>
      <c r="I11" s="197"/>
      <c r="J11" s="197"/>
      <c r="K11" s="200"/>
      <c r="L11" s="200"/>
      <c r="M11" s="200"/>
      <c r="N11" s="200"/>
      <c r="O11" s="200"/>
      <c r="P11" s="200"/>
      <c r="Q11" s="200"/>
      <c r="U11">
        <v>5</v>
      </c>
      <c r="W11">
        <v>4</v>
      </c>
    </row>
    <row r="12" spans="3:33">
      <c r="C12" s="197"/>
      <c r="D12" s="197"/>
      <c r="E12" s="197"/>
      <c r="F12" s="197"/>
      <c r="G12" s="197"/>
      <c r="H12" s="197"/>
      <c r="I12" s="197" t="s">
        <v>213</v>
      </c>
      <c r="J12" s="197"/>
      <c r="K12" s="200"/>
      <c r="L12" s="200"/>
      <c r="M12" s="200"/>
      <c r="N12" s="200"/>
      <c r="O12" s="200"/>
      <c r="P12" s="200"/>
      <c r="Q12" s="200"/>
    </row>
    <row r="13" spans="3:33">
      <c r="C13" s="197"/>
      <c r="D13" s="197"/>
      <c r="E13" s="197"/>
      <c r="F13" s="200"/>
      <c r="G13" s="200"/>
      <c r="H13" s="200"/>
      <c r="I13" s="200"/>
      <c r="J13" s="193" t="s">
        <v>205</v>
      </c>
      <c r="K13" s="193" t="s">
        <v>206</v>
      </c>
      <c r="L13" s="200"/>
      <c r="M13" s="200"/>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f>J15/8.75</f>
        <v>0</v>
      </c>
      <c r="K14" s="204">
        <f>K15/8.75</f>
        <v>0</v>
      </c>
      <c r="L14" s="200"/>
      <c r="M14" s="200"/>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SUM(M34:M49)</f>
        <v>0</v>
      </c>
      <c r="K15" s="202">
        <f>SUM(M87:M103)</f>
        <v>0</v>
      </c>
      <c r="L15" s="200"/>
      <c r="M15" s="200"/>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0</v>
      </c>
      <c r="K16" s="204">
        <v>1</v>
      </c>
      <c r="L16" s="200"/>
      <c r="M16" s="200"/>
      <c r="N16" s="200"/>
      <c r="O16" s="200"/>
      <c r="P16" s="200"/>
      <c r="Q16" s="200"/>
      <c r="V16" s="193" t="s">
        <v>209</v>
      </c>
      <c r="W16" s="204">
        <v>3</v>
      </c>
      <c r="X16" s="210">
        <f>2/8.75</f>
        <v>0.22857142857142856</v>
      </c>
      <c r="AE16" s="193" t="s">
        <v>209</v>
      </c>
      <c r="AF16" s="194">
        <v>4.75</v>
      </c>
      <c r="AG16" s="194">
        <v>4</v>
      </c>
    </row>
    <row r="17" spans="1:33" ht="13.5" customHeight="1">
      <c r="F17" s="200"/>
      <c r="G17" s="200"/>
      <c r="H17" s="200"/>
      <c r="I17" s="193" t="s">
        <v>210</v>
      </c>
      <c r="J17" s="202">
        <f>SUM(N34:P49)</f>
        <v>0</v>
      </c>
      <c r="K17" s="202">
        <f>SUM(N89:O103)</f>
        <v>0</v>
      </c>
      <c r="L17" s="200"/>
      <c r="M17" s="200"/>
      <c r="N17" s="200"/>
      <c r="O17" s="200"/>
      <c r="P17" s="200"/>
      <c r="Q17" s="200"/>
      <c r="V17" s="193" t="s">
        <v>210</v>
      </c>
      <c r="W17" s="202">
        <f>(W16*8.75)</f>
        <v>26.25</v>
      </c>
      <c r="X17" s="202">
        <f>(X16*8.75)</f>
        <v>2</v>
      </c>
      <c r="AE17" s="193" t="s">
        <v>210</v>
      </c>
      <c r="AF17" s="194">
        <f>AF16*8.75</f>
        <v>41.5625</v>
      </c>
      <c r="AG17" s="194">
        <f>AG16*8.75</f>
        <v>35</v>
      </c>
    </row>
    <row r="18" spans="1:33" ht="13.5" customHeight="1">
      <c r="F18" s="200"/>
      <c r="G18" s="200"/>
      <c r="H18" s="200"/>
      <c r="I18" s="193" t="s">
        <v>211</v>
      </c>
      <c r="J18" s="202">
        <f>SUM(P34:P63)</f>
        <v>0</v>
      </c>
      <c r="K18" s="202">
        <f>SUM(P89:P118)</f>
        <v>0</v>
      </c>
      <c r="L18" s="200"/>
      <c r="M18" s="200"/>
      <c r="N18" s="200"/>
      <c r="O18" s="200"/>
      <c r="P18" s="200"/>
      <c r="Q18" s="200"/>
      <c r="V18" s="193" t="s">
        <v>211</v>
      </c>
      <c r="W18" s="205"/>
      <c r="X18" s="204"/>
      <c r="Z18" s="104"/>
      <c r="AE18" s="193" t="s">
        <v>211</v>
      </c>
      <c r="AF18" s="194"/>
      <c r="AG18" s="194"/>
    </row>
    <row r="19" spans="1:33" ht="13.5" customHeight="1">
      <c r="F19" s="200"/>
      <c r="G19" s="200"/>
      <c r="H19" s="200"/>
      <c r="I19" s="193" t="s">
        <v>212</v>
      </c>
      <c r="J19" s="201" t="e">
        <f>(J18+J17)/J15</f>
        <v>#DIV/0!</v>
      </c>
      <c r="K19" s="201" t="e">
        <f>(K18+K17)/K15</f>
        <v>#DIV/0!</v>
      </c>
      <c r="L19" s="200"/>
      <c r="M19" s="200"/>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1:33">
      <c r="K20" s="200"/>
      <c r="L20" s="200"/>
      <c r="M20" s="200"/>
      <c r="N20" s="200"/>
      <c r="O20" s="200"/>
      <c r="P20" s="200"/>
      <c r="Q20" s="200"/>
    </row>
    <row r="21" spans="1:33">
      <c r="B21" s="172"/>
    </row>
    <row r="22" spans="1:33">
      <c r="B22" s="222"/>
    </row>
    <row r="23" spans="1:33">
      <c r="B23" s="222"/>
    </row>
    <row r="24" spans="1:33" ht="13.8" thickBot="1">
      <c r="B24" s="222"/>
      <c r="AD24" s="107"/>
    </row>
    <row r="25" spans="1:33" ht="13.8" thickBot="1">
      <c r="D25" s="35">
        <v>46235</v>
      </c>
    </row>
    <row r="26" spans="1:33" ht="13.8" thickBot="1"/>
    <row r="27" spans="1:33" ht="27.6" thickBot="1">
      <c r="B27" s="222"/>
      <c r="D27" s="113" t="s">
        <v>91</v>
      </c>
      <c r="F27" s="36" t="s">
        <v>6</v>
      </c>
      <c r="J27" s="36" t="s">
        <v>47</v>
      </c>
      <c r="M27" s="213" t="s">
        <v>235</v>
      </c>
      <c r="P27" s="193" t="s">
        <v>48</v>
      </c>
      <c r="Q27" s="37"/>
    </row>
    <row r="28" spans="1:33" ht="40.200000000000003" thickBot="1">
      <c r="D28" s="221">
        <f>H64/S64</f>
        <v>0.87916666666666665</v>
      </c>
      <c r="F28" s="216">
        <f>+SUM(G34:G63)/SUM(S34:S63)</f>
        <v>0.98888888888888893</v>
      </c>
      <c r="J28" s="37">
        <f>+SUM(F64)/SUM(E64)</f>
        <v>1.4501779359430604</v>
      </c>
      <c r="M28" s="212">
        <v>0</v>
      </c>
      <c r="P28" s="37" t="e">
        <f>J19</f>
        <v>#DIV/0!</v>
      </c>
      <c r="AD28" s="93" t="s">
        <v>96</v>
      </c>
      <c r="AE28" s="93" t="s">
        <v>96</v>
      </c>
      <c r="AF28" s="93" t="s">
        <v>96</v>
      </c>
    </row>
    <row r="29" spans="1:33">
      <c r="B29" s="222"/>
      <c r="AD29" s="94">
        <f>J28</f>
        <v>1.4501779359430604</v>
      </c>
      <c r="AE29" s="94">
        <v>1</v>
      </c>
      <c r="AF29" s="94">
        <v>0.6</v>
      </c>
    </row>
    <row r="31" spans="1:33" ht="13.8" thickBot="1">
      <c r="A31">
        <f>191/133</f>
        <v>1.4360902255639099</v>
      </c>
      <c r="AD31" s="95" t="s">
        <v>92</v>
      </c>
      <c r="AE31" s="95" t="s">
        <v>94</v>
      </c>
      <c r="AF31" s="95" t="s">
        <v>94</v>
      </c>
    </row>
    <row r="32" spans="1:33" ht="27.6">
      <c r="D32" s="38" t="s">
        <v>71</v>
      </c>
      <c r="E32" s="38" t="s">
        <v>49</v>
      </c>
      <c r="F32" s="38" t="s">
        <v>50</v>
      </c>
      <c r="G32" s="38" t="s">
        <v>51</v>
      </c>
      <c r="H32" s="38" t="s">
        <v>89</v>
      </c>
      <c r="I32" s="38" t="s">
        <v>47</v>
      </c>
      <c r="J32" s="38" t="s">
        <v>7</v>
      </c>
      <c r="K32" s="38" t="s">
        <v>6</v>
      </c>
      <c r="L32" s="38" t="s">
        <v>56</v>
      </c>
      <c r="M32" s="38" t="s">
        <v>52</v>
      </c>
      <c r="N32" s="38" t="s">
        <v>53</v>
      </c>
      <c r="O32" s="248" t="s">
        <v>220</v>
      </c>
      <c r="P32" s="248" t="s">
        <v>340</v>
      </c>
      <c r="Q32" s="38" t="s">
        <v>54</v>
      </c>
      <c r="R32" s="38" t="s">
        <v>216</v>
      </c>
      <c r="S32" s="38" t="s">
        <v>221</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Forecast'!B:B,'Daily Flash NL (5)'!$D$25,'Daily Forecast'!F:F,Y33,'Daily Forecast'!A:A,"Netherlands")=0,"",SUMIFS('Daily Forecast'!D:D,'Daily Forecast'!B:B,'Daily Flash NL (5)'!$D$25,'Daily Forecast'!F:F,Y33,'Daily Forecast'!A:A,"Netherlands"))</f>
        <v>3</v>
      </c>
      <c r="AA33" s="102">
        <f t="shared" ref="AA33:AC49" si="0">IFERROR(AD33/$J33,AD33)</f>
        <v>4.3505338078291818</v>
      </c>
      <c r="AB33" s="102">
        <f t="shared" si="0"/>
        <v>3</v>
      </c>
      <c r="AC33" s="102">
        <f t="shared" si="0"/>
        <v>1.7999999999999998</v>
      </c>
      <c r="AD33" s="97">
        <f t="shared" ref="AD33:AD49" si="1">IFERROR(IF(S33="",Z33*$AD$29,S33*J33),0)</f>
        <v>4.3505338078291818</v>
      </c>
      <c r="AE33" s="98">
        <f t="shared" ref="AE33:AE49" si="2">IFERROR(IF(S33="",Z33*$AE$29,S33*J33),0)</f>
        <v>3</v>
      </c>
      <c r="AF33" s="99">
        <f t="shared" ref="AF33:AF49" si="3">IFERROR(IF(S33="",Z33*$AF$29,S33*J33),0)</f>
        <v>1.7999999999999998</v>
      </c>
    </row>
    <row r="34" spans="1:38">
      <c r="A34" s="112">
        <v>7</v>
      </c>
      <c r="D34" s="49">
        <v>0.29166666666666669</v>
      </c>
      <c r="E34" s="1">
        <f>IF(SUMIFS('Daily Forecast'!D:D,'Daily Forecast'!B:B,'Daily Flash NL (5)'!$D$25,'Daily Forecast'!F:F,A34,'Daily Forecast'!A:A,"netherlands")=0,"",SUMIFS('Daily Forecast'!D:D,'Daily Forecast'!B:B,'Daily Flash NL (5)'!$D$25,'Daily Forecast'!F:F,A34,'Daily Forecast'!A:A,"netherlands"))</f>
        <v>10</v>
      </c>
      <c r="F34" s="1">
        <v>14</v>
      </c>
      <c r="G34" s="1">
        <f>SUMIFS('Daily Storm Data 2'!J:J,'Daily Storm Data 2'!$A:$A,'Daily Flash NL (5)'!$D$25,'Daily Storm Data 2'!$G:$G,'Daily Flash NL (5)'!$A34,'Daily Storm Data 2'!$E:$E,"Netherlands")</f>
        <v>14</v>
      </c>
      <c r="H34" s="1">
        <f>SUMIFS('Daily Storm Data 2'!K:K,'Daily Storm Data 2'!$A:$A,'Daily Flash NL (5)'!$D$25,'Daily Storm Data 2'!$G:$G,'Daily Flash NL (5)'!$A34,'Daily Storm Data 2'!$E:$E,"Netherlands")</f>
        <v>14</v>
      </c>
      <c r="I34" s="51">
        <f>IFERROR(Table115[[#This Row],[Volume Actual]]/Table115[[#This Row],[Volume Forcasted]],"")</f>
        <v>1.4</v>
      </c>
      <c r="J34" s="39">
        <f t="shared" ref="J34:J49" si="4">IFERROR(H34/S34,"")</f>
        <v>1</v>
      </c>
      <c r="K34" s="39">
        <f>+IFERROR(Table115[[#This Row],[Volume Handled]]/Table115[[#This Row],[Volume Actual]],"")</f>
        <v>1</v>
      </c>
      <c r="L34" s="45">
        <f>SUMIFS('Daily Storm Data 2'!O:O,'Daily Storm Data 2'!$A:$A,'Daily Flash NL (5)'!$D$25,'Daily Storm Data 2'!$G:$G,'Daily Flash NL (5)'!$A34,'Daily Storm Data 2'!$E:$E,"Netherlands")</f>
        <v>342.80682142857142</v>
      </c>
      <c r="M34" s="1"/>
      <c r="N34" s="1"/>
      <c r="O34" s="1"/>
      <c r="P34" s="1"/>
      <c r="Q34" s="218" t="e">
        <f t="shared" ref="Q34:Q49" si="5">(O34+N34)/M34</f>
        <v>#DIV/0!</v>
      </c>
      <c r="R34" s="44"/>
      <c r="S34" s="1">
        <f>IF(SUMIFS('Daily Storm Data 2'!I:I,'Daily Storm Data 2'!$A:$A,'Daily Flash NL (5)'!$D$25,'Daily Storm Data 2'!$G:$G,'Daily Flash NL (5)'!$A34,'Daily Storm Data 2'!$E:$E,"Netherlands")=0,"",SUMIFS('Daily Storm Data 2'!I:I,'Daily Storm Data 2'!$A:$A,'Daily Flash NL (5)'!$D$25,'Daily Storm Data 2'!$G:$G,'Daily Flash NL (5)'!$A34,'Daily Storm Data 2'!$E:$E,"Netherlands"))</f>
        <v>14</v>
      </c>
      <c r="Y34" s="89">
        <f t="shared" ref="Y34:Y63" si="6">+Y33+1</f>
        <v>7</v>
      </c>
      <c r="Z34" s="90">
        <f>IF(SUMIFS('Daily Forecast'!D:D,'Daily Forecast'!B:B,'Daily Flash NL (5)'!$D$25,'Daily Forecast'!F:F,Y34,'Daily Forecast'!A:A,"Netherlands")=0,"",SUMIFS('Daily Forecast'!D:D,'Daily Forecast'!B:B,'Daily Flash NL (5)'!$D$25,'Daily Forecast'!F:F,Y34,'Daily Forecast'!A:A,"Netherlands"))</f>
        <v>10</v>
      </c>
      <c r="AA34" s="102">
        <f t="shared" si="0"/>
        <v>14</v>
      </c>
      <c r="AB34" s="102">
        <f t="shared" si="0"/>
        <v>14</v>
      </c>
      <c r="AC34" s="102">
        <f t="shared" si="0"/>
        <v>14</v>
      </c>
      <c r="AD34" s="97">
        <f t="shared" si="1"/>
        <v>14</v>
      </c>
      <c r="AE34" s="98">
        <f t="shared" si="2"/>
        <v>14</v>
      </c>
      <c r="AF34" s="99">
        <f t="shared" si="3"/>
        <v>14</v>
      </c>
    </row>
    <row r="35" spans="1:38" ht="17.100000000000001" customHeight="1">
      <c r="A35">
        <f t="shared" ref="A35:A49" si="7">+A34+1</f>
        <v>8</v>
      </c>
      <c r="D35" s="49">
        <v>0.33333333333333298</v>
      </c>
      <c r="E35" s="1">
        <f>IF(SUMIFS('Daily Forecast'!D:D,'Daily Forecast'!B:B,'Daily Flash NL (5)'!$D$25,'Daily Forecast'!F:F,A35,'Daily Forecast'!A:A,"netherlands")=0,"",SUMIFS('Daily Forecast'!D:D,'Daily Forecast'!B:B,'Daily Flash NL (5)'!$D$25,'Daily Forecast'!F:F,A35,'Daily Forecast'!A:A,"netherlands"))</f>
        <v>23</v>
      </c>
      <c r="F35" s="1">
        <v>41</v>
      </c>
      <c r="G35" s="1">
        <f>SUMIFS('Daily Storm Data 2'!J:J,'Daily Storm Data 2'!$A:$A,'Daily Flash NL (5)'!$D$25,'Daily Storm Data 2'!$G:$G,'Daily Flash NL (5)'!$A35,'Daily Storm Data 2'!$E:$E,"Netherlands")</f>
        <v>40</v>
      </c>
      <c r="H35" s="1">
        <f>SUMIFS('Daily Storm Data 2'!K:K,'Daily Storm Data 2'!$A:$A,'Daily Flash NL (5)'!$D$25,'Daily Storm Data 2'!$G:$G,'Daily Flash NL (5)'!$A35,'Daily Storm Data 2'!$E:$E,"Netherlands")</f>
        <v>39</v>
      </c>
      <c r="I35" s="51">
        <f>IFERROR(Table115[[#This Row],[Volume Actual]]/Table115[[#This Row],[Volume Forcasted]],"")</f>
        <v>1.7826086956521738</v>
      </c>
      <c r="J35" s="39">
        <f t="shared" si="4"/>
        <v>0.97499999999999998</v>
      </c>
      <c r="K35" s="39">
        <f>+IFERROR(Table115[[#This Row],[Volume Handled]]/Table115[[#This Row],[Volume Actual]],"")</f>
        <v>0.97560975609756095</v>
      </c>
      <c r="L35" s="45">
        <f>SUMIFS('Daily Storm Data 2'!O:O,'Daily Storm Data 2'!$A:$A,'Daily Flash NL (5)'!$D$25,'Daily Storm Data 2'!$G:$G,'Daily Flash NL (5)'!$A35,'Daily Storm Data 2'!$E:$E,"Netherlands")</f>
        <v>373.76842500000009</v>
      </c>
      <c r="M35" s="1"/>
      <c r="N35" s="1"/>
      <c r="O35" s="1"/>
      <c r="P35" s="1"/>
      <c r="Q35" s="218" t="e">
        <f t="shared" si="5"/>
        <v>#DIV/0!</v>
      </c>
      <c r="R35" s="44"/>
      <c r="S35" s="1">
        <f>IF(SUMIFS('Daily Storm Data 2'!I:I,'Daily Storm Data 2'!$A:$A,'Daily Flash NL (5)'!$D$25,'Daily Storm Data 2'!$G:$G,'Daily Flash NL (5)'!$A35,'Daily Storm Data 2'!$E:$E,"Netherlands")=0,"",SUMIFS('Daily Storm Data 2'!I:I,'Daily Storm Data 2'!$A:$A,'Daily Flash NL (5)'!$D$25,'Daily Storm Data 2'!$G:$G,'Daily Flash NL (5)'!$A35,'Daily Storm Data 2'!$E:$E,"Netherlands"))</f>
        <v>40</v>
      </c>
      <c r="Y35" s="89">
        <f t="shared" si="6"/>
        <v>8</v>
      </c>
      <c r="Z35" s="90">
        <f>IF(SUMIFS('Daily Forecast'!D:D,'Daily Forecast'!B:B,'Daily Flash NL (5)'!$D$25,'Daily Forecast'!F:F,Y35,'Daily Forecast'!A:A,"Netherlands")=0,"",SUMIFS('Daily Forecast'!D:D,'Daily Forecast'!B:B,'Daily Flash NL (5)'!$D$25,'Daily Forecast'!F:F,Y35,'Daily Forecast'!A:A,"Netherlands"))</f>
        <v>23</v>
      </c>
      <c r="AA35" s="102">
        <f t="shared" si="0"/>
        <v>40</v>
      </c>
      <c r="AB35" s="102">
        <f t="shared" si="0"/>
        <v>40</v>
      </c>
      <c r="AC35" s="102">
        <f t="shared" si="0"/>
        <v>40</v>
      </c>
      <c r="AD35" s="97">
        <f t="shared" si="1"/>
        <v>39</v>
      </c>
      <c r="AE35" s="98">
        <f t="shared" si="2"/>
        <v>39</v>
      </c>
      <c r="AF35" s="99">
        <f t="shared" si="3"/>
        <v>39</v>
      </c>
      <c r="AI35" s="125" t="s">
        <v>82</v>
      </c>
      <c r="AJ35" s="125" t="s">
        <v>120</v>
      </c>
      <c r="AK35" s="125" t="s">
        <v>83</v>
      </c>
      <c r="AL35" s="125" t="s">
        <v>73</v>
      </c>
    </row>
    <row r="36" spans="1:38">
      <c r="A36">
        <f t="shared" si="7"/>
        <v>9</v>
      </c>
      <c r="D36" s="49">
        <v>0.375</v>
      </c>
      <c r="E36" s="1">
        <f>IF(SUMIFS('Daily Forecast'!D:D,'Daily Forecast'!B:B,'Daily Flash NL (5)'!$D$25,'Daily Forecast'!F:F,A36,'Daily Forecast'!A:A,"netherlands")=0,"",SUMIFS('Daily Forecast'!D:D,'Daily Forecast'!B:B,'Daily Flash NL (5)'!$D$25,'Daily Forecast'!F:F,A36,'Daily Forecast'!A:A,"netherlands"))</f>
        <v>45</v>
      </c>
      <c r="F36" s="1">
        <v>54</v>
      </c>
      <c r="G36" s="1">
        <f>SUMIFS('Daily Storm Data 2'!J:J,'Daily Storm Data 2'!$A:$A,'Daily Flash NL (5)'!$D$25,'Daily Storm Data 2'!$G:$G,'Daily Flash NL (5)'!$A36,'Daily Storm Data 2'!$E:$E,"Netherlands")</f>
        <v>49</v>
      </c>
      <c r="H36" s="1">
        <f>SUMIFS('Daily Storm Data 2'!K:K,'Daily Storm Data 2'!$A:$A,'Daily Flash NL (5)'!$D$25,'Daily Storm Data 2'!$G:$G,'Daily Flash NL (5)'!$A36,'Daily Storm Data 2'!$E:$E,"Netherlands")</f>
        <v>48</v>
      </c>
      <c r="I36" s="51">
        <f>IFERROR(Table115[[#This Row],[Volume Actual]]/Table115[[#This Row],[Volume Forcasted]],"")</f>
        <v>1.2</v>
      </c>
      <c r="J36" s="39">
        <f t="shared" si="4"/>
        <v>0.97959183673469385</v>
      </c>
      <c r="K36" s="39">
        <f>+IFERROR(Table115[[#This Row],[Volume Handled]]/Table115[[#This Row],[Volume Actual]],"")</f>
        <v>0.90740740740740744</v>
      </c>
      <c r="L36" s="45">
        <f>SUMIFS('Daily Storm Data 2'!O:O,'Daily Storm Data 2'!$A:$A,'Daily Flash NL (5)'!$D$25,'Daily Storm Data 2'!$G:$G,'Daily Flash NL (5)'!$A36,'Daily Storm Data 2'!$E:$E,"Netherlands")</f>
        <v>329.5485612244899</v>
      </c>
      <c r="M36" s="1"/>
      <c r="N36" s="1"/>
      <c r="O36" s="1"/>
      <c r="P36" s="1"/>
      <c r="Q36" s="218" t="e">
        <f t="shared" si="5"/>
        <v>#DIV/0!</v>
      </c>
      <c r="R36" s="44"/>
      <c r="S36" s="1">
        <f>IF(SUMIFS('Daily Storm Data 2'!I:I,'Daily Storm Data 2'!$A:$A,'Daily Flash NL (5)'!$D$25,'Daily Storm Data 2'!$G:$G,'Daily Flash NL (5)'!$A36,'Daily Storm Data 2'!$E:$E,"Netherlands")=0,"",SUMIFS('Daily Storm Data 2'!I:I,'Daily Storm Data 2'!$A:$A,'Daily Flash NL (5)'!$D$25,'Daily Storm Data 2'!$G:$G,'Daily Flash NL (5)'!$A36,'Daily Storm Data 2'!$E:$E,"Netherlands"))</f>
        <v>49</v>
      </c>
      <c r="Y36" s="89">
        <f t="shared" si="6"/>
        <v>9</v>
      </c>
      <c r="Z36" s="90">
        <f>IF(SUMIFS('Daily Forecast'!D:D,'Daily Forecast'!B:B,'Daily Flash NL (5)'!$D$25,'Daily Forecast'!F:F,Y36,'Daily Forecast'!A:A,"Netherlands")=0,"",SUMIFS('Daily Forecast'!D:D,'Daily Forecast'!B:B,'Daily Flash NL (5)'!$D$25,'Daily Forecast'!F:F,Y36,'Daily Forecast'!A:A,"Netherlands"))</f>
        <v>45</v>
      </c>
      <c r="AA36" s="102">
        <f t="shared" si="0"/>
        <v>49</v>
      </c>
      <c r="AB36" s="102">
        <f t="shared" si="0"/>
        <v>49</v>
      </c>
      <c r="AC36" s="102">
        <f t="shared" si="0"/>
        <v>49</v>
      </c>
      <c r="AD36" s="97">
        <f t="shared" si="1"/>
        <v>48</v>
      </c>
      <c r="AE36" s="98">
        <f t="shared" si="2"/>
        <v>48</v>
      </c>
      <c r="AF36" s="99">
        <f t="shared" si="3"/>
        <v>48</v>
      </c>
      <c r="AI36" s="124">
        <v>3</v>
      </c>
      <c r="AJ36" s="124">
        <v>1</v>
      </c>
      <c r="AK36" s="124"/>
      <c r="AL36" s="124">
        <v>1</v>
      </c>
    </row>
    <row r="37" spans="1:38">
      <c r="A37">
        <f t="shared" si="7"/>
        <v>10</v>
      </c>
      <c r="D37" s="49">
        <v>0.41666666666666702</v>
      </c>
      <c r="E37" s="1">
        <f>IF(SUMIFS('Daily Forecast'!D:D,'Daily Forecast'!B:B,'Daily Flash NL (5)'!$D$25,'Daily Forecast'!F:F,A37,'Daily Forecast'!A:A,"netherlands")=0,"",SUMIFS('Daily Forecast'!D:D,'Daily Forecast'!B:B,'Daily Flash NL (5)'!$D$25,'Daily Forecast'!F:F,A37,'Daily Forecast'!A:A,"netherlands"))</f>
        <v>43</v>
      </c>
      <c r="F37" s="1">
        <v>56</v>
      </c>
      <c r="G37" s="1">
        <f>SUMIFS('Daily Storm Data 2'!J:J,'Daily Storm Data 2'!$A:$A,'Daily Flash NL (5)'!$D$25,'Daily Storm Data 2'!$G:$G,'Daily Flash NL (5)'!$A37,'Daily Storm Data 2'!$E:$E,"Netherlands")</f>
        <v>48</v>
      </c>
      <c r="H37" s="1">
        <f>SUMIFS('Daily Storm Data 2'!K:K,'Daily Storm Data 2'!$A:$A,'Daily Flash NL (5)'!$D$25,'Daily Storm Data 2'!$G:$G,'Daily Flash NL (5)'!$A37,'Daily Storm Data 2'!$E:$E,"Netherlands")</f>
        <v>47</v>
      </c>
      <c r="I37" s="51">
        <f>IFERROR(Table115[[#This Row],[Volume Actual]]/Table115[[#This Row],[Volume Forcasted]],"")</f>
        <v>1.3023255813953489</v>
      </c>
      <c r="J37" s="39">
        <f t="shared" si="4"/>
        <v>0.97916666666666663</v>
      </c>
      <c r="K37" s="39">
        <f>+IFERROR(Table115[[#This Row],[Volume Handled]]/Table115[[#This Row],[Volume Actual]],"")</f>
        <v>0.8571428571428571</v>
      </c>
      <c r="L37" s="45">
        <f>SUMIFS('Daily Storm Data 2'!O:O,'Daily Storm Data 2'!$A:$A,'Daily Flash NL (5)'!$D$25,'Daily Storm Data 2'!$G:$G,'Daily Flash NL (5)'!$A37,'Daily Storm Data 2'!$E:$E,"Netherlands")</f>
        <v>275.18099583333316</v>
      </c>
      <c r="M37" s="1"/>
      <c r="N37" s="1"/>
      <c r="O37" s="1"/>
      <c r="P37" s="1"/>
      <c r="Q37" s="218" t="e">
        <f t="shared" si="5"/>
        <v>#DIV/0!</v>
      </c>
      <c r="R37" s="44"/>
      <c r="S37" s="1">
        <f>IF(SUMIFS('Daily Storm Data 2'!I:I,'Daily Storm Data 2'!$A:$A,'Daily Flash NL (5)'!$D$25,'Daily Storm Data 2'!$G:$G,'Daily Flash NL (5)'!$A37,'Daily Storm Data 2'!$E:$E,"Netherlands")=0,"",SUMIFS('Daily Storm Data 2'!I:I,'Daily Storm Data 2'!$A:$A,'Daily Flash NL (5)'!$D$25,'Daily Storm Data 2'!$G:$G,'Daily Flash NL (5)'!$A37,'Daily Storm Data 2'!$E:$E,"Netherlands"))</f>
        <v>48</v>
      </c>
      <c r="Y37" s="89">
        <f t="shared" si="6"/>
        <v>10</v>
      </c>
      <c r="Z37" s="90">
        <f>IF(SUMIFS('Daily Forecast'!D:D,'Daily Forecast'!B:B,'Daily Flash NL (5)'!$D$25,'Daily Forecast'!F:F,Y37,'Daily Forecast'!A:A,"Netherlands")=0,"",SUMIFS('Daily Forecast'!D:D,'Daily Forecast'!B:B,'Daily Flash NL (5)'!$D$25,'Daily Forecast'!F:F,Y37,'Daily Forecast'!A:A,"Netherlands"))</f>
        <v>43</v>
      </c>
      <c r="AA37" s="102">
        <f t="shared" si="0"/>
        <v>48</v>
      </c>
      <c r="AB37" s="102">
        <f t="shared" si="0"/>
        <v>48</v>
      </c>
      <c r="AC37" s="102">
        <f t="shared" si="0"/>
        <v>48</v>
      </c>
      <c r="AD37" s="97">
        <f t="shared" si="1"/>
        <v>47</v>
      </c>
      <c r="AE37" s="98">
        <f t="shared" si="2"/>
        <v>47</v>
      </c>
      <c r="AF37" s="99">
        <f t="shared" si="3"/>
        <v>47</v>
      </c>
      <c r="AI37" s="124">
        <v>4</v>
      </c>
      <c r="AJ37" s="124">
        <v>1</v>
      </c>
      <c r="AK37" s="124"/>
      <c r="AL37" s="124">
        <v>1</v>
      </c>
    </row>
    <row r="38" spans="1:38">
      <c r="A38">
        <f t="shared" si="7"/>
        <v>11</v>
      </c>
      <c r="D38" s="49">
        <v>0.45833333333333298</v>
      </c>
      <c r="E38" s="1">
        <f>IF(SUMIFS('Daily Forecast'!D:D,'Daily Forecast'!B:B,'Daily Flash NL (5)'!$D$25,'Daily Forecast'!F:F,A38,'Daily Forecast'!A:A,"netherlands")=0,"",SUMIFS('Daily Forecast'!D:D,'Daily Forecast'!B:B,'Daily Flash NL (5)'!$D$25,'Daily Forecast'!F:F,A38,'Daily Forecast'!A:A,"netherlands"))</f>
        <v>55</v>
      </c>
      <c r="F38" s="1">
        <v>63</v>
      </c>
      <c r="G38" s="1">
        <f>SUMIFS('Daily Storm Data 2'!J:J,'Daily Storm Data 2'!$A:$A,'Daily Flash NL (5)'!$D$25,'Daily Storm Data 2'!$G:$G,'Daily Flash NL (5)'!$A38,'Daily Storm Data 2'!$E:$E,"Netherlands")</f>
        <v>54</v>
      </c>
      <c r="H38" s="1">
        <f>SUMIFS('Daily Storm Data 2'!K:K,'Daily Storm Data 2'!$A:$A,'Daily Flash NL (5)'!$D$25,'Daily Storm Data 2'!$G:$G,'Daily Flash NL (5)'!$A38,'Daily Storm Data 2'!$E:$E,"Netherlands")</f>
        <v>53</v>
      </c>
      <c r="I38" s="51">
        <f>IFERROR(Table115[[#This Row],[Volume Actual]]/Table115[[#This Row],[Volume Forcasted]],"")</f>
        <v>1.1454545454545455</v>
      </c>
      <c r="J38" s="39">
        <f t="shared" si="4"/>
        <v>0.98148148148148151</v>
      </c>
      <c r="K38" s="39">
        <f>+IFERROR(Table115[[#This Row],[Volume Handled]]/Table115[[#This Row],[Volume Actual]],"")</f>
        <v>0.8571428571428571</v>
      </c>
      <c r="L38" s="45">
        <f>SUMIFS('Daily Storm Data 2'!O:O,'Daily Storm Data 2'!$A:$A,'Daily Flash NL (5)'!$D$25,'Daily Storm Data 2'!$G:$G,'Daily Flash NL (5)'!$A38,'Daily Storm Data 2'!$E:$E,"Netherlands")</f>
        <v>354.78935185185208</v>
      </c>
      <c r="M38" s="1"/>
      <c r="N38" s="1"/>
      <c r="O38" s="1"/>
      <c r="P38" s="1"/>
      <c r="Q38" s="218" t="e">
        <f t="shared" si="5"/>
        <v>#DIV/0!</v>
      </c>
      <c r="R38" s="44"/>
      <c r="S38" s="1">
        <f>IF(SUMIFS('Daily Storm Data 2'!I:I,'Daily Storm Data 2'!$A:$A,'Daily Flash NL (5)'!$D$25,'Daily Storm Data 2'!$G:$G,'Daily Flash NL (5)'!$A38,'Daily Storm Data 2'!$E:$E,"Netherlands")=0,"",SUMIFS('Daily Storm Data 2'!I:I,'Daily Storm Data 2'!$A:$A,'Daily Flash NL (5)'!$D$25,'Daily Storm Data 2'!$G:$G,'Daily Flash NL (5)'!$A38,'Daily Storm Data 2'!$E:$E,"Netherlands"))</f>
        <v>54</v>
      </c>
      <c r="W38" s="90"/>
      <c r="Y38" s="89">
        <f t="shared" si="6"/>
        <v>11</v>
      </c>
      <c r="Z38" s="90">
        <f>IF(SUMIFS('Daily Forecast'!D:D,'Daily Forecast'!B:B,'Daily Flash NL (5)'!$D$25,'Daily Forecast'!F:F,Y38,'Daily Forecast'!A:A,"Netherlands")=0,"",SUMIFS('Daily Forecast'!D:D,'Daily Forecast'!B:B,'Daily Flash NL (5)'!$D$25,'Daily Forecast'!F:F,Y38,'Daily Forecast'!A:A,"Netherlands"))</f>
        <v>55</v>
      </c>
      <c r="AA38" s="102">
        <f t="shared" si="0"/>
        <v>54</v>
      </c>
      <c r="AB38" s="102">
        <f t="shared" si="0"/>
        <v>54</v>
      </c>
      <c r="AC38" s="102">
        <f t="shared" si="0"/>
        <v>54</v>
      </c>
      <c r="AD38" s="97">
        <f t="shared" si="1"/>
        <v>53</v>
      </c>
      <c r="AE38" s="98">
        <f t="shared" si="2"/>
        <v>53</v>
      </c>
      <c r="AF38" s="99">
        <f t="shared" si="3"/>
        <v>53</v>
      </c>
      <c r="AI38" s="124">
        <v>6</v>
      </c>
      <c r="AJ38" s="124">
        <v>8</v>
      </c>
      <c r="AK38" s="124"/>
      <c r="AL38" s="124">
        <v>8</v>
      </c>
    </row>
    <row r="39" spans="1:38">
      <c r="A39">
        <f t="shared" si="7"/>
        <v>12</v>
      </c>
      <c r="D39" s="49">
        <v>0.5</v>
      </c>
      <c r="E39" s="1">
        <f>IF(SUMIFS('Daily Forecast'!D:D,'Daily Forecast'!B:B,'Daily Flash NL (5)'!$D$25,'Daily Forecast'!F:F,A39,'Daily Forecast'!A:A,"netherlands")=0,"",SUMIFS('Daily Forecast'!D:D,'Daily Forecast'!B:B,'Daily Flash NL (5)'!$D$25,'Daily Forecast'!F:F,A39,'Daily Forecast'!A:A,"netherlands"))</f>
        <v>52</v>
      </c>
      <c r="F39" s="1">
        <v>63</v>
      </c>
      <c r="G39" s="1">
        <f>SUMIFS('Daily Storm Data 2'!J:J,'Daily Storm Data 2'!$A:$A,'Daily Flash NL (5)'!$D$25,'Daily Storm Data 2'!$G:$G,'Daily Flash NL (5)'!$A39,'Daily Storm Data 2'!$E:$E,"Netherlands")</f>
        <v>60</v>
      </c>
      <c r="H39" s="1">
        <f>SUMIFS('Daily Storm Data 2'!K:K,'Daily Storm Data 2'!$A:$A,'Daily Flash NL (5)'!$D$25,'Daily Storm Data 2'!$G:$G,'Daily Flash NL (5)'!$A39,'Daily Storm Data 2'!$E:$E,"Netherlands")</f>
        <v>57</v>
      </c>
      <c r="I39" s="51">
        <f>IFERROR(Table115[[#This Row],[Volume Actual]]/Table115[[#This Row],[Volume Forcasted]],"")</f>
        <v>1.2115384615384615</v>
      </c>
      <c r="J39" s="39">
        <f t="shared" si="4"/>
        <v>0.95</v>
      </c>
      <c r="K39" s="39">
        <f>+IFERROR(Table115[[#This Row],[Volume Handled]]/Table115[[#This Row],[Volume Actual]],"")</f>
        <v>0.95238095238095233</v>
      </c>
      <c r="L39" s="45">
        <f>SUMIFS('Daily Storm Data 2'!O:O,'Daily Storm Data 2'!$A:$A,'Daily Flash NL (5)'!$D$25,'Daily Storm Data 2'!$G:$G,'Daily Flash NL (5)'!$A39,'Daily Storm Data 2'!$E:$E,"Netherlands")</f>
        <v>320.37489444444441</v>
      </c>
      <c r="M39" s="1"/>
      <c r="N39" s="211"/>
      <c r="P39" s="1"/>
      <c r="Q39" s="218" t="e">
        <f t="shared" si="5"/>
        <v>#DIV/0!</v>
      </c>
      <c r="R39" s="44"/>
      <c r="S39" s="1">
        <f>IF(SUMIFS('Daily Storm Data 2'!I:I,'Daily Storm Data 2'!$A:$A,'Daily Flash NL (5)'!$D$25,'Daily Storm Data 2'!$G:$G,'Daily Flash NL (5)'!$A39,'Daily Storm Data 2'!$E:$E,"Netherlands")=0,"",SUMIFS('Daily Storm Data 2'!I:I,'Daily Storm Data 2'!$A:$A,'Daily Flash NL (5)'!$D$25,'Daily Storm Data 2'!$G:$G,'Daily Flash NL (5)'!$A39,'Daily Storm Data 2'!$E:$E,"Netherlands"))</f>
        <v>60</v>
      </c>
      <c r="W39" s="211">
        <v>1</v>
      </c>
      <c r="Y39" s="89">
        <f t="shared" si="6"/>
        <v>12</v>
      </c>
      <c r="Z39" s="90">
        <f>IF(SUMIFS('Daily Forecast'!D:D,'Daily Forecast'!B:B,'Daily Flash NL (5)'!$D$25,'Daily Forecast'!F:F,Y39,'Daily Forecast'!A:A,"Netherlands")=0,"",SUMIFS('Daily Forecast'!D:D,'Daily Forecast'!B:B,'Daily Flash NL (5)'!$D$25,'Daily Forecast'!F:F,Y39,'Daily Forecast'!A:A,"Netherlands"))</f>
        <v>52</v>
      </c>
      <c r="AA39" s="102">
        <f t="shared" si="0"/>
        <v>60</v>
      </c>
      <c r="AB39" s="102">
        <f t="shared" si="0"/>
        <v>60</v>
      </c>
      <c r="AC39" s="102">
        <f t="shared" si="0"/>
        <v>60</v>
      </c>
      <c r="AD39" s="97">
        <f t="shared" si="1"/>
        <v>57</v>
      </c>
      <c r="AE39" s="98">
        <f t="shared" si="2"/>
        <v>57</v>
      </c>
      <c r="AF39" s="99">
        <f t="shared" si="3"/>
        <v>57</v>
      </c>
      <c r="AI39" s="124">
        <v>7</v>
      </c>
      <c r="AJ39" s="124">
        <v>42</v>
      </c>
      <c r="AK39" s="124"/>
      <c r="AL39" s="124">
        <v>42</v>
      </c>
    </row>
    <row r="40" spans="1:38">
      <c r="A40">
        <f t="shared" si="7"/>
        <v>13</v>
      </c>
      <c r="D40" s="49">
        <v>0.54166666666666696</v>
      </c>
      <c r="E40" s="1">
        <f>IF(SUMIFS('Daily Forecast'!D:D,'Daily Forecast'!B:B,'Daily Flash NL (5)'!$D$25,'Daily Forecast'!F:F,A40,'Daily Forecast'!A:A,"netherlands")=0,"",SUMIFS('Daily Forecast'!D:D,'Daily Forecast'!B:B,'Daily Flash NL (5)'!$D$25,'Daily Forecast'!F:F,A40,'Daily Forecast'!A:A,"netherlands"))</f>
        <v>52</v>
      </c>
      <c r="F40" s="1">
        <v>63</v>
      </c>
      <c r="G40" s="1">
        <f>SUMIFS('Daily Storm Data 2'!J:J,'Daily Storm Data 2'!$A:$A,'Daily Flash NL (5)'!$D$25,'Daily Storm Data 2'!$G:$G,'Daily Flash NL (5)'!$A40,'Daily Storm Data 2'!$E:$E,"Netherlands")</f>
        <v>52</v>
      </c>
      <c r="H40" s="1">
        <f>SUMIFS('Daily Storm Data 2'!K:K,'Daily Storm Data 2'!$A:$A,'Daily Flash NL (5)'!$D$25,'Daily Storm Data 2'!$G:$G,'Daily Flash NL (5)'!$A40,'Daily Storm Data 2'!$E:$E,"Netherlands")</f>
        <v>41</v>
      </c>
      <c r="I40" s="51">
        <f>IFERROR(Table115[[#This Row],[Volume Actual]]/Table115[[#This Row],[Volume Forcasted]],"")</f>
        <v>1.2115384615384615</v>
      </c>
      <c r="J40" s="39">
        <f t="shared" si="4"/>
        <v>0.78846153846153844</v>
      </c>
      <c r="K40" s="39">
        <f>+IFERROR(Table115[[#This Row],[Volume Handled]]/Table115[[#This Row],[Volume Actual]],"")</f>
        <v>0.82539682539682535</v>
      </c>
      <c r="L40" s="45">
        <f>SUMIFS('Daily Storm Data 2'!O:O,'Daily Storm Data 2'!$A:$A,'Daily Flash NL (5)'!$D$25,'Daily Storm Data 2'!$G:$G,'Daily Flash NL (5)'!$A40,'Daily Storm Data 2'!$E:$E,"Netherlands")</f>
        <v>316.40800641025635</v>
      </c>
      <c r="M40" s="1"/>
      <c r="N40" s="1"/>
      <c r="O40" s="90"/>
      <c r="P40" s="1"/>
      <c r="Q40" s="218" t="e">
        <f t="shared" si="5"/>
        <v>#DIV/0!</v>
      </c>
      <c r="R40" s="44"/>
      <c r="S40" s="1">
        <f>IF(SUMIFS('Daily Storm Data 2'!I:I,'Daily Storm Data 2'!$A:$A,'Daily Flash NL (5)'!$D$25,'Daily Storm Data 2'!$G:$G,'Daily Flash NL (5)'!$A40,'Daily Storm Data 2'!$E:$E,"Netherlands")=0,"",SUMIFS('Daily Storm Data 2'!I:I,'Daily Storm Data 2'!$A:$A,'Daily Flash NL (5)'!$D$25,'Daily Storm Data 2'!$G:$G,'Daily Flash NL (5)'!$A40,'Daily Storm Data 2'!$E:$E,"Netherlands"))</f>
        <v>52</v>
      </c>
      <c r="W40" s="90">
        <v>2</v>
      </c>
      <c r="X40" s="90">
        <v>0</v>
      </c>
      <c r="Y40" s="90"/>
      <c r="Z40" s="90" t="str">
        <f>IF(SUMIFS('Daily Forecast'!D:D,'Daily Forecast'!B:B,'Daily Flash NL (5)'!$D$25,'Daily Forecast'!F:F,Y40,'Daily Forecast'!A:A,"Netherlands")=0,"",SUMIFS('Daily Forecast'!D:D,'Daily Forecast'!B:B,'Daily Flash NL (5)'!$D$25,'Daily Forecast'!F:F,Y40,'Daily Forecast'!A:A,"Netherlands"))</f>
        <v/>
      </c>
      <c r="AA40" s="102">
        <f t="shared" si="0"/>
        <v>52</v>
      </c>
      <c r="AB40" s="102">
        <f t="shared" si="0"/>
        <v>52</v>
      </c>
      <c r="AC40" s="102">
        <f t="shared" si="0"/>
        <v>52</v>
      </c>
      <c r="AD40" s="97">
        <f t="shared" si="1"/>
        <v>41</v>
      </c>
      <c r="AE40" s="98">
        <f t="shared" si="2"/>
        <v>41</v>
      </c>
      <c r="AF40" s="99">
        <f t="shared" si="3"/>
        <v>41</v>
      </c>
      <c r="AI40" s="124">
        <v>8</v>
      </c>
      <c r="AJ40" s="124">
        <v>82</v>
      </c>
      <c r="AK40" s="124"/>
      <c r="AL40" s="124">
        <v>82</v>
      </c>
    </row>
    <row r="41" spans="1:38">
      <c r="A41">
        <f t="shared" si="7"/>
        <v>14</v>
      </c>
      <c r="D41" s="49">
        <v>0.58333333333333304</v>
      </c>
      <c r="E41" s="1">
        <f>IF(SUMIFS('Daily Forecast'!D:D,'Daily Forecast'!B:B,'Daily Flash NL (5)'!$D$25,'Daily Forecast'!F:F,A41,'Daily Forecast'!A:A,"netherlands")=0,"",SUMIFS('Daily Forecast'!D:D,'Daily Forecast'!B:B,'Daily Flash NL (5)'!$D$25,'Daily Forecast'!F:F,A41,'Daily Forecast'!A:A,"netherlands"))</f>
        <v>48</v>
      </c>
      <c r="F41" s="1">
        <v>77</v>
      </c>
      <c r="G41" s="1">
        <f>SUMIFS('Daily Storm Data 2'!J:J,'Daily Storm Data 2'!$A:$A,'Daily Flash NL (5)'!$D$25,'Daily Storm Data 2'!$G:$G,'Daily Flash NL (5)'!$A41,'Daily Storm Data 2'!$E:$E,"Netherlands")</f>
        <v>63</v>
      </c>
      <c r="H41" s="1">
        <f>SUMIFS('Daily Storm Data 2'!K:K,'Daily Storm Data 2'!$A:$A,'Daily Flash NL (5)'!$D$25,'Daily Storm Data 2'!$G:$G,'Daily Flash NL (5)'!$A41,'Daily Storm Data 2'!$E:$E,"Netherlands")</f>
        <v>62</v>
      </c>
      <c r="I41" s="51">
        <f>IFERROR(Table115[[#This Row],[Volume Actual]]/Table115[[#This Row],[Volume Forcasted]],"")</f>
        <v>1.6041666666666667</v>
      </c>
      <c r="J41" s="39">
        <f t="shared" si="4"/>
        <v>0.98412698412698407</v>
      </c>
      <c r="K41" s="39">
        <f>+IFERROR(Table115[[#This Row],[Volume Handled]]/Table115[[#This Row],[Volume Actual]],"")</f>
        <v>0.81818181818181823</v>
      </c>
      <c r="L41" s="45">
        <f>SUMIFS('Daily Storm Data 2'!O:O,'Daily Storm Data 2'!$A:$A,'Daily Flash NL (5)'!$D$25,'Daily Storm Data 2'!$G:$G,'Daily Flash NL (5)'!$A41,'Daily Storm Data 2'!$E:$E,"Netherlands")</f>
        <v>275.66013756613756</v>
      </c>
      <c r="M41" s="1"/>
      <c r="N41" s="1"/>
      <c r="O41" s="211"/>
      <c r="P41" s="1"/>
      <c r="Q41" s="218" t="e">
        <f t="shared" si="5"/>
        <v>#DIV/0!</v>
      </c>
      <c r="R41" s="44"/>
      <c r="S41" s="1">
        <f>IF(SUMIFS('Daily Storm Data 2'!I:I,'Daily Storm Data 2'!$A:$A,'Daily Flash NL (5)'!$D$25,'Daily Storm Data 2'!$G:$G,'Daily Flash NL (5)'!$A41,'Daily Storm Data 2'!$E:$E,"Netherlands")=0,"",SUMIFS('Daily Storm Data 2'!I:I,'Daily Storm Data 2'!$A:$A,'Daily Flash NL (5)'!$D$25,'Daily Storm Data 2'!$G:$G,'Daily Flash NL (5)'!$A41,'Daily Storm Data 2'!$E:$E,"Netherlands"))</f>
        <v>63</v>
      </c>
      <c r="W41" s="211">
        <v>2</v>
      </c>
      <c r="X41" s="211">
        <v>1</v>
      </c>
      <c r="Y41" s="211"/>
      <c r="Z41" s="90" t="str">
        <f>IF(SUMIFS('Daily Forecast'!D:D,'Daily Forecast'!B:B,'Daily Flash NL (5)'!$D$25,'Daily Forecast'!F:F,Y41,'Daily Forecast'!A:A,"Netherlands")=0,"",SUMIFS('Daily Forecast'!D:D,'Daily Forecast'!B:B,'Daily Flash NL (5)'!$D$25,'Daily Forecast'!F:F,Y41,'Daily Forecast'!A:A,"Netherlands"))</f>
        <v/>
      </c>
      <c r="AA41" s="102">
        <f t="shared" si="0"/>
        <v>63</v>
      </c>
      <c r="AB41" s="102">
        <f t="shared" si="0"/>
        <v>63</v>
      </c>
      <c r="AC41" s="102">
        <f t="shared" si="0"/>
        <v>63</v>
      </c>
      <c r="AD41" s="97">
        <f t="shared" si="1"/>
        <v>62</v>
      </c>
      <c r="AE41" s="98">
        <f t="shared" si="2"/>
        <v>62</v>
      </c>
      <c r="AF41" s="99">
        <f t="shared" si="3"/>
        <v>62</v>
      </c>
      <c r="AG41" s="106"/>
      <c r="AH41" s="106"/>
      <c r="AI41" s="124">
        <v>9</v>
      </c>
      <c r="AJ41" s="124">
        <v>92</v>
      </c>
      <c r="AK41" s="124"/>
      <c r="AL41" s="124">
        <v>92</v>
      </c>
    </row>
    <row r="42" spans="1:38">
      <c r="A42">
        <f t="shared" si="7"/>
        <v>15</v>
      </c>
      <c r="D42" s="49">
        <v>0.625</v>
      </c>
      <c r="E42" s="1">
        <f>IF(SUMIFS('Daily Forecast'!D:D,'Daily Forecast'!B:B,'Daily Flash NL (5)'!$D$25,'Daily Forecast'!F:F,A42,'Daily Forecast'!A:A,"netherlands")=0,"",SUMIFS('Daily Forecast'!D:D,'Daily Forecast'!B:B,'Daily Flash NL (5)'!$D$25,'Daily Forecast'!F:F,A42,'Daily Forecast'!A:A,"netherlands"))</f>
        <v>47</v>
      </c>
      <c r="F42" s="1">
        <v>67</v>
      </c>
      <c r="G42" s="1">
        <f>SUMIFS('Daily Storm Data 2'!J:J,'Daily Storm Data 2'!$A:$A,'Daily Flash NL (5)'!$D$25,'Daily Storm Data 2'!$G:$G,'Daily Flash NL (5)'!$A42,'Daily Storm Data 2'!$E:$E,"Netherlands")</f>
        <v>51</v>
      </c>
      <c r="H42" s="1">
        <f>SUMIFS('Daily Storm Data 2'!K:K,'Daily Storm Data 2'!$A:$A,'Daily Flash NL (5)'!$D$25,'Daily Storm Data 2'!$G:$G,'Daily Flash NL (5)'!$A42,'Daily Storm Data 2'!$E:$E,"Netherlands")</f>
        <v>50</v>
      </c>
      <c r="I42" s="51">
        <f>IFERROR(Table115[[#This Row],[Volume Actual]]/Table115[[#This Row],[Volume Forcasted]],"")</f>
        <v>1.425531914893617</v>
      </c>
      <c r="J42" s="39">
        <f t="shared" si="4"/>
        <v>0.98039215686274506</v>
      </c>
      <c r="K42" s="39">
        <f>+IFERROR(Table115[[#This Row],[Volume Handled]]/Table115[[#This Row],[Volume Actual]],"")</f>
        <v>0.76119402985074625</v>
      </c>
      <c r="L42" s="45">
        <f>SUMIFS('Daily Storm Data 2'!O:O,'Daily Storm Data 2'!$A:$A,'Daily Flash NL (5)'!$D$25,'Daily Storm Data 2'!$G:$G,'Daily Flash NL (5)'!$A42,'Daily Storm Data 2'!$E:$E,"Netherlands")</f>
        <v>275.48295424836596</v>
      </c>
      <c r="M42" s="1"/>
      <c r="N42" s="1"/>
      <c r="O42" s="90"/>
      <c r="P42" s="1"/>
      <c r="Q42" s="218" t="e">
        <f t="shared" si="5"/>
        <v>#DIV/0!</v>
      </c>
      <c r="R42" s="44"/>
      <c r="S42" s="1">
        <f>IF(SUMIFS('Daily Storm Data 2'!I:I,'Daily Storm Data 2'!$A:$A,'Daily Flash NL (5)'!$D$25,'Daily Storm Data 2'!$G:$G,'Daily Flash NL (5)'!$A42,'Daily Storm Data 2'!$E:$E,"Netherlands")=0,"",SUMIFS('Daily Storm Data 2'!I:I,'Daily Storm Data 2'!$A:$A,'Daily Flash NL (5)'!$D$25,'Daily Storm Data 2'!$G:$G,'Daily Flash NL (5)'!$A42,'Daily Storm Data 2'!$E:$E,"Netherlands"))</f>
        <v>51</v>
      </c>
      <c r="V42" s="191"/>
      <c r="W42" s="90">
        <v>2</v>
      </c>
      <c r="X42" s="90">
        <v>1</v>
      </c>
      <c r="Y42" s="90"/>
      <c r="Z42" s="90" t="str">
        <f>IF(SUMIFS('Daily Forecast'!D:D,'Daily Forecast'!B:B,'Daily Flash NL (5)'!$D$25,'Daily Forecast'!F:F,Y42,'Daily Forecast'!A:A,"Netherlands")=0,"",SUMIFS('Daily Forecast'!D:D,'Daily Forecast'!B:B,'Daily Flash NL (5)'!$D$25,'Daily Forecast'!F:F,Y42,'Daily Forecast'!A:A,"Netherlands"))</f>
        <v/>
      </c>
      <c r="AA42" s="102">
        <f t="shared" si="0"/>
        <v>51</v>
      </c>
      <c r="AB42" s="102">
        <f t="shared" si="0"/>
        <v>51</v>
      </c>
      <c r="AC42" s="102">
        <f t="shared" si="0"/>
        <v>51</v>
      </c>
      <c r="AD42" s="97">
        <f t="shared" si="1"/>
        <v>50</v>
      </c>
      <c r="AE42" s="98">
        <f t="shared" si="2"/>
        <v>50</v>
      </c>
      <c r="AF42" s="99">
        <f t="shared" si="3"/>
        <v>50</v>
      </c>
      <c r="AG42" s="106"/>
      <c r="AH42" s="106"/>
      <c r="AI42" s="124">
        <v>10</v>
      </c>
      <c r="AJ42" s="124">
        <v>98</v>
      </c>
      <c r="AK42" s="124"/>
      <c r="AL42" s="124">
        <v>98</v>
      </c>
    </row>
    <row r="43" spans="1:38" ht="13.8">
      <c r="A43">
        <f t="shared" si="7"/>
        <v>16</v>
      </c>
      <c r="D43" s="49">
        <v>0.66666666666666696</v>
      </c>
      <c r="E43" s="1">
        <f>IF(SUMIFS('Daily Forecast'!D:D,'Daily Forecast'!B:B,'Daily Flash NL (5)'!$D$25,'Daily Forecast'!F:F,A43,'Daily Forecast'!A:A,"netherlands")=0,"",SUMIFS('Daily Forecast'!D:D,'Daily Forecast'!B:B,'Daily Flash NL (5)'!$D$25,'Daily Forecast'!F:F,A43,'Daily Forecast'!A:A,"netherlands"))</f>
        <v>43</v>
      </c>
      <c r="F43" s="1">
        <v>63</v>
      </c>
      <c r="G43" s="1">
        <f>SUMIFS('Daily Storm Data 2'!J:J,'Daily Storm Data 2'!$A:$A,'Daily Flash NL (5)'!$D$25,'Daily Storm Data 2'!$G:$G,'Daily Flash NL (5)'!$A43,'Daily Storm Data 2'!$E:$E,"Netherlands")</f>
        <v>53</v>
      </c>
      <c r="H43" s="1">
        <f>SUMIFS('Daily Storm Data 2'!K:K,'Daily Storm Data 2'!$A:$A,'Daily Flash NL (5)'!$D$25,'Daily Storm Data 2'!$G:$G,'Daily Flash NL (5)'!$A43,'Daily Storm Data 2'!$E:$E,"Netherlands")</f>
        <v>52</v>
      </c>
      <c r="I43" s="51">
        <f>IFERROR(Table115[[#This Row],[Volume Actual]]/Table115[[#This Row],[Volume Forcasted]],"")</f>
        <v>1.4651162790697674</v>
      </c>
      <c r="J43" s="39">
        <f>IFERROR(H43/S43,"")</f>
        <v>0.98113207547169812</v>
      </c>
      <c r="K43" s="39">
        <f>+IFERROR(Table115[[#This Row],[Volume Handled]]/Table115[[#This Row],[Volume Actual]],"")</f>
        <v>0.84126984126984128</v>
      </c>
      <c r="L43" s="45">
        <f>SUMIFS('Daily Storm Data 2'!O:O,'Daily Storm Data 2'!$A:$A,'Daily Flash NL (5)'!$D$25,'Daily Storm Data 2'!$G:$G,'Daily Flash NL (5)'!$A43,'Daily Storm Data 2'!$E:$E,"Netherlands")</f>
        <v>280.51312578616364</v>
      </c>
      <c r="M43" s="1"/>
      <c r="N43" s="1"/>
      <c r="O43" s="211"/>
      <c r="P43" s="1"/>
      <c r="Q43" s="218" t="e">
        <f t="shared" si="5"/>
        <v>#DIV/0!</v>
      </c>
      <c r="R43" s="44"/>
      <c r="S43" s="1">
        <f>IF(SUMIFS('Daily Storm Data 2'!I:I,'Daily Storm Data 2'!$A:$A,'Daily Flash NL (5)'!$D$25,'Daily Storm Data 2'!$G:$G,'Daily Flash NL (5)'!$A43,'Daily Storm Data 2'!$E:$E,"Netherlands")=0,"",SUMIFS('Daily Storm Data 2'!I:I,'Daily Storm Data 2'!$A:$A,'Daily Flash NL (5)'!$D$25,'Daily Storm Data 2'!$G:$G,'Daily Flash NL (5)'!$A43,'Daily Storm Data 2'!$E:$E,"Netherlands"))</f>
        <v>53</v>
      </c>
      <c r="T43" s="224"/>
      <c r="V43" s="190"/>
      <c r="W43" s="211">
        <v>1</v>
      </c>
      <c r="X43" s="211">
        <v>1</v>
      </c>
      <c r="Y43" s="211"/>
      <c r="Z43" s="90" t="str">
        <f>IF(SUMIFS('Daily Forecast'!D:D,'Daily Forecast'!B:B,'Daily Flash NL (5)'!$D$25,'Daily Forecast'!F:F,Y43,'Daily Forecast'!A:A,"Netherlands")=0,"",SUMIFS('Daily Forecast'!D:D,'Daily Forecast'!B:B,'Daily Flash NL (5)'!$D$25,'Daily Forecast'!F:F,Y43,'Daily Forecast'!A:A,"Netherlands"))</f>
        <v/>
      </c>
      <c r="AA43" s="102">
        <f t="shared" si="0"/>
        <v>53</v>
      </c>
      <c r="AB43" s="102">
        <f t="shared" si="0"/>
        <v>53</v>
      </c>
      <c r="AC43" s="102">
        <f t="shared" si="0"/>
        <v>53</v>
      </c>
      <c r="AD43" s="97">
        <f t="shared" si="1"/>
        <v>52</v>
      </c>
      <c r="AE43" s="98">
        <f t="shared" si="2"/>
        <v>52</v>
      </c>
      <c r="AF43" s="99">
        <f t="shared" si="3"/>
        <v>52</v>
      </c>
      <c r="AG43" s="106"/>
      <c r="AH43" s="106"/>
      <c r="AI43" s="106"/>
    </row>
    <row r="44" spans="1:38">
      <c r="A44">
        <f t="shared" si="7"/>
        <v>17</v>
      </c>
      <c r="D44" s="49">
        <v>0.70833333333333304</v>
      </c>
      <c r="E44" s="1">
        <f>IF(SUMIFS('Daily Forecast'!D:D,'Daily Forecast'!B:B,'Daily Flash NL (5)'!$D$25,'Daily Forecast'!F:F,A44,'Daily Forecast'!A:A,"netherlands")=0,"",SUMIFS('Daily Forecast'!D:D,'Daily Forecast'!B:B,'Daily Flash NL (5)'!$D$25,'Daily Forecast'!F:F,A44,'Daily Forecast'!A:A,"netherlands"))</f>
        <v>39</v>
      </c>
      <c r="F44" s="1">
        <v>51</v>
      </c>
      <c r="G44" s="1">
        <f>SUMIFS('Daily Storm Data 2'!J:J,'Daily Storm Data 2'!$A:$A,'Daily Flash NL (5)'!$D$25,'Daily Storm Data 2'!$G:$G,'Daily Flash NL (5)'!$A44,'Daily Storm Data 2'!$E:$E,"Netherlands")</f>
        <v>48</v>
      </c>
      <c r="H44" s="1">
        <f>SUMIFS('Daily Storm Data 2'!K:K,'Daily Storm Data 2'!$A:$A,'Daily Flash NL (5)'!$D$25,'Daily Storm Data 2'!$G:$G,'Daily Flash NL (5)'!$A44,'Daily Storm Data 2'!$E:$E,"Netherlands")</f>
        <v>44</v>
      </c>
      <c r="I44" s="51">
        <f>IFERROR(Table115[[#This Row],[Volume Actual]]/Table115[[#This Row],[Volume Forcasted]],"")</f>
        <v>1.3076923076923077</v>
      </c>
      <c r="J44" s="39">
        <f t="shared" si="4"/>
        <v>0.91666666666666663</v>
      </c>
      <c r="K44" s="39">
        <f>+IFERROR(Table115[[#This Row],[Volume Handled]]/Table115[[#This Row],[Volume Actual]],"")</f>
        <v>0.94117647058823528</v>
      </c>
      <c r="L44" s="45">
        <f>SUMIFS('Daily Storm Data 2'!O:O,'Daily Storm Data 2'!$A:$A,'Daily Flash NL (5)'!$D$25,'Daily Storm Data 2'!$G:$G,'Daily Flash NL (5)'!$A44,'Daily Storm Data 2'!$E:$E,"Netherlands")</f>
        <v>367.93091666666686</v>
      </c>
      <c r="M44" s="1"/>
      <c r="N44" s="90"/>
      <c r="O44" s="90"/>
      <c r="P44" s="1"/>
      <c r="Q44" s="218" t="e">
        <f>(O44+N44)/M44</f>
        <v>#DIV/0!</v>
      </c>
      <c r="R44" s="44"/>
      <c r="S44" s="1">
        <f>IF(SUMIFS('Daily Storm Data 2'!I:I,'Daily Storm Data 2'!$A:$A,'Daily Flash NL (5)'!$D$25,'Daily Storm Data 2'!$G:$G,'Daily Flash NL (5)'!$A44,'Daily Storm Data 2'!$E:$E,"Netherlands")=0,"",SUMIFS('Daily Storm Data 2'!I:I,'Daily Storm Data 2'!$A:$A,'Daily Flash NL (5)'!$D$25,'Daily Storm Data 2'!$G:$G,'Daily Flash NL (5)'!$A44,'Daily Storm Data 2'!$E:$E,"Netherlands"))</f>
        <v>48</v>
      </c>
      <c r="V44" s="191"/>
      <c r="W44" s="90">
        <v>1</v>
      </c>
      <c r="X44" s="90">
        <v>1</v>
      </c>
      <c r="Y44" s="90"/>
      <c r="Z44" s="90" t="str">
        <f>IF(SUMIFS('Daily Forecast'!D:D,'Daily Forecast'!B:B,'Daily Flash NL (5)'!$D$25,'Daily Forecast'!F:F,Y44,'Daily Forecast'!A:A,"Netherlands")=0,"",SUMIFS('Daily Forecast'!D:D,'Daily Forecast'!B:B,'Daily Flash NL (5)'!$D$25,'Daily Forecast'!F:F,Y44,'Daily Forecast'!A:A,"Netherlands"))</f>
        <v/>
      </c>
      <c r="AA44" s="102">
        <f t="shared" si="0"/>
        <v>48</v>
      </c>
      <c r="AB44" s="102">
        <f t="shared" si="0"/>
        <v>48</v>
      </c>
      <c r="AC44" s="102">
        <f t="shared" si="0"/>
        <v>48</v>
      </c>
      <c r="AD44" s="97">
        <f t="shared" si="1"/>
        <v>44</v>
      </c>
      <c r="AE44" s="98">
        <f t="shared" si="2"/>
        <v>44</v>
      </c>
      <c r="AF44" s="99">
        <f t="shared" si="3"/>
        <v>44</v>
      </c>
      <c r="AG44" s="106"/>
      <c r="AH44" s="106"/>
      <c r="AI44" s="106"/>
    </row>
    <row r="45" spans="1:38">
      <c r="A45">
        <f t="shared" si="7"/>
        <v>18</v>
      </c>
      <c r="D45" s="49">
        <v>0.75</v>
      </c>
      <c r="E45" s="1">
        <f>IF(SUMIFS('Daily Forecast'!D:D,'Daily Forecast'!B:B,'Daily Flash NL (5)'!$D$25,'Daily Forecast'!F:F,A45,'Daily Forecast'!A:A,"netherlands")=0,"",SUMIFS('Daily Forecast'!D:D,'Daily Forecast'!B:B,'Daily Flash NL (5)'!$D$25,'Daily Forecast'!F:F,A45,'Daily Forecast'!A:A,"netherlands"))</f>
        <v>32</v>
      </c>
      <c r="F45" s="1">
        <v>48</v>
      </c>
      <c r="G45" s="1">
        <f>SUMIFS('Daily Storm Data 2'!J:J,'Daily Storm Data 2'!$A:$A,'Daily Flash NL (5)'!$D$25,'Daily Storm Data 2'!$G:$G,'Daily Flash NL (5)'!$A45,'Daily Storm Data 2'!$E:$E,"Netherlands")</f>
        <v>43</v>
      </c>
      <c r="H45" s="1">
        <f>SUMIFS('Daily Storm Data 2'!K:K,'Daily Storm Data 2'!$A:$A,'Daily Flash NL (5)'!$D$25,'Daily Storm Data 2'!$G:$G,'Daily Flash NL (5)'!$A45,'Daily Storm Data 2'!$E:$E,"Netherlands")</f>
        <v>42</v>
      </c>
      <c r="I45" s="51">
        <f>IFERROR(Table115[[#This Row],[Volume Actual]]/Table115[[#This Row],[Volume Forcasted]],"")</f>
        <v>1.5</v>
      </c>
      <c r="J45" s="39">
        <f t="shared" si="4"/>
        <v>0.95454545454545459</v>
      </c>
      <c r="K45" s="39">
        <f>+IFERROR(Table115[[#This Row],[Volume Handled]]/Table115[[#This Row],[Volume Actual]],"")</f>
        <v>0.89583333333333337</v>
      </c>
      <c r="L45" s="45">
        <f>SUMIFS('Daily Storm Data 2'!O:O,'Daily Storm Data 2'!$A:$A,'Daily Flash NL (5)'!$D$25,'Daily Storm Data 2'!$G:$G,'Daily Flash NL (5)'!$A45,'Daily Storm Data 2'!$E:$E,"Netherlands")</f>
        <v>266.508934108527</v>
      </c>
      <c r="M45" s="1"/>
      <c r="N45" s="211"/>
      <c r="O45" s="211"/>
      <c r="P45" s="1"/>
      <c r="Q45" s="218" t="e">
        <f>(O45+N45)/M45</f>
        <v>#DIV/0!</v>
      </c>
      <c r="R45" s="44"/>
      <c r="S45" s="1">
        <f>IF(SUMIFS('Daily Storm Data 2'!I:I,'Daily Storm Data 2'!$A:$A,'Daily Flash NL (5)'!$D$25,'Daily Storm Data 2'!$G:$G,'Daily Flash NL (5)'!$A45,'Daily Storm Data 2'!$E:$E,"Netherlands")=0,"",SUMIFS('Daily Storm Data 2'!I:I,'Daily Storm Data 2'!$A:$A,'Daily Flash NL (5)'!$D$25,'Daily Storm Data 2'!$G:$G,'Daily Flash NL (5)'!$A45,'Daily Storm Data 2'!$E:$E,"Netherlands"))</f>
        <v>44</v>
      </c>
      <c r="W45" s="211">
        <v>1</v>
      </c>
      <c r="X45" s="211">
        <v>1</v>
      </c>
      <c r="Y45" s="211"/>
      <c r="Z45" s="90" t="str">
        <f>IF(SUMIFS('Daily Forecast'!D:D,'Daily Forecast'!B:B,'Daily Flash NL (5)'!$D$25,'Daily Forecast'!F:F,Y45,'Daily Forecast'!A:A,"Netherlands")=0,"",SUMIFS('Daily Forecast'!D:D,'Daily Forecast'!B:B,'Daily Flash NL (5)'!$D$25,'Daily Forecast'!F:F,Y45,'Daily Forecast'!A:A,"Netherlands"))</f>
        <v/>
      </c>
      <c r="AA45" s="102">
        <f t="shared" si="0"/>
        <v>44</v>
      </c>
      <c r="AB45" s="102">
        <f t="shared" si="0"/>
        <v>44</v>
      </c>
      <c r="AC45" s="102">
        <f t="shared" si="0"/>
        <v>44</v>
      </c>
      <c r="AD45" s="97">
        <f t="shared" si="1"/>
        <v>42</v>
      </c>
      <c r="AE45" s="98">
        <f t="shared" si="2"/>
        <v>42</v>
      </c>
      <c r="AF45" s="99">
        <f t="shared" si="3"/>
        <v>42</v>
      </c>
      <c r="AG45" s="106"/>
      <c r="AH45" s="106"/>
      <c r="AI45" s="106"/>
    </row>
    <row r="46" spans="1:38">
      <c r="A46">
        <f t="shared" si="7"/>
        <v>19</v>
      </c>
      <c r="D46" s="49">
        <v>0.79166666666666696</v>
      </c>
      <c r="E46" s="1">
        <f>IF(SUMIFS('Daily Forecast'!D:D,'Daily Forecast'!B:B,'Daily Flash NL (5)'!$D$25,'Daily Forecast'!F:F,A46,'Daily Forecast'!A:A,"netherlands")=0,"",SUMIFS('Daily Forecast'!D:D,'Daily Forecast'!B:B,'Daily Flash NL (5)'!$D$25,'Daily Forecast'!F:F,A46,'Daily Forecast'!A:A,"netherlands"))</f>
        <v>23</v>
      </c>
      <c r="F46" s="1">
        <v>49</v>
      </c>
      <c r="G46" s="1">
        <f>SUMIFS('Daily Storm Data 2'!J:J,'Daily Storm Data 2'!$A:$A,'Daily Flash NL (5)'!$D$25,'Daily Storm Data 2'!$G:$G,'Daily Flash NL (5)'!$A46,'Daily Storm Data 2'!$E:$E,"Netherlands")</f>
        <v>42</v>
      </c>
      <c r="H46" s="1">
        <f>SUMIFS('Daily Storm Data 2'!K:K,'Daily Storm Data 2'!$A:$A,'Daily Flash NL (5)'!$D$25,'Daily Storm Data 2'!$G:$G,'Daily Flash NL (5)'!$A46,'Daily Storm Data 2'!$E:$E,"Netherlands")</f>
        <v>18</v>
      </c>
      <c r="I46" s="51">
        <f>IFERROR(Table115[[#This Row],[Volume Actual]]/Table115[[#This Row],[Volume Forcasted]],"")</f>
        <v>2.1304347826086958</v>
      </c>
      <c r="J46" s="39">
        <f t="shared" si="4"/>
        <v>0.4</v>
      </c>
      <c r="K46" s="39">
        <f>+IFERROR(Table115[[#This Row],[Volume Handled]]/Table115[[#This Row],[Volume Actual]],"")</f>
        <v>0.8571428571428571</v>
      </c>
      <c r="L46" s="45">
        <f>SUMIFS('Daily Storm Data 2'!O:O,'Daily Storm Data 2'!$A:$A,'Daily Flash NL (5)'!$D$25,'Daily Storm Data 2'!$G:$G,'Daily Flash NL (5)'!$A46,'Daily Storm Data 2'!$E:$E,"Netherlands")</f>
        <v>375.46528571428576</v>
      </c>
      <c r="M46" s="1"/>
      <c r="N46" s="90"/>
      <c r="O46" s="90"/>
      <c r="P46" s="1"/>
      <c r="Q46" s="218" t="e">
        <f t="shared" si="5"/>
        <v>#DIV/0!</v>
      </c>
      <c r="R46" s="44"/>
      <c r="S46" s="1">
        <f>IF(SUMIFS('Daily Storm Data 2'!I:I,'Daily Storm Data 2'!$A:$A,'Daily Flash NL (5)'!$D$25,'Daily Storm Data 2'!$G:$G,'Daily Flash NL (5)'!$A46,'Daily Storm Data 2'!$E:$E,"Netherlands")=0,"",SUMIFS('Daily Storm Data 2'!I:I,'Daily Storm Data 2'!$A:$A,'Daily Flash NL (5)'!$D$25,'Daily Storm Data 2'!$G:$G,'Daily Flash NL (5)'!$A46,'Daily Storm Data 2'!$E:$E,"Netherlands"))</f>
        <v>45</v>
      </c>
      <c r="W46" s="90">
        <v>1</v>
      </c>
      <c r="X46" s="90">
        <v>0</v>
      </c>
      <c r="Y46" s="90"/>
      <c r="Z46" s="90" t="str">
        <f>IF(SUMIFS('Daily Forecast'!D:D,'Daily Forecast'!B:B,'Daily Flash NL (5)'!$D$25,'Daily Forecast'!F:F,Y46,'Daily Forecast'!A:A,"Netherlands")=0,"",SUMIFS('Daily Forecast'!D:D,'Daily Forecast'!B:B,'Daily Flash NL (5)'!$D$25,'Daily Forecast'!F:F,Y46,'Daily Forecast'!A:A,"Netherlands"))</f>
        <v/>
      </c>
      <c r="AA46" s="102">
        <f t="shared" si="0"/>
        <v>45</v>
      </c>
      <c r="AB46" s="102">
        <f t="shared" si="0"/>
        <v>45</v>
      </c>
      <c r="AC46" s="102">
        <f t="shared" si="0"/>
        <v>45</v>
      </c>
      <c r="AD46" s="97">
        <f t="shared" si="1"/>
        <v>18</v>
      </c>
      <c r="AE46" s="98">
        <f t="shared" si="2"/>
        <v>18</v>
      </c>
      <c r="AF46" s="99">
        <f t="shared" si="3"/>
        <v>18</v>
      </c>
      <c r="AG46" s="106"/>
      <c r="AH46" s="106"/>
      <c r="AI46" s="106"/>
    </row>
    <row r="47" spans="1:38">
      <c r="A47">
        <f t="shared" si="7"/>
        <v>20</v>
      </c>
      <c r="D47" s="49">
        <v>0.83333333333333304</v>
      </c>
      <c r="E47" s="1">
        <f>IF(SUMIFS('Daily Forecast'!D:D,'Daily Forecast'!B:B,'Daily Flash NL (5)'!$D$25,'Daily Forecast'!F:F,A47,'Daily Forecast'!A:A,"netherlands")=0,"",SUMIFS('Daily Forecast'!D:D,'Daily Forecast'!B:B,'Daily Flash NL (5)'!$D$25,'Daily Forecast'!F:F,A47,'Daily Forecast'!A:A,"netherlands"))</f>
        <v>17</v>
      </c>
      <c r="F47" s="1">
        <v>44</v>
      </c>
      <c r="G47" s="1">
        <f>SUMIFS('Daily Storm Data 2'!J:J,'Daily Storm Data 2'!$A:$A,'Daily Flash NL (5)'!$D$25,'Daily Storm Data 2'!$G:$G,'Daily Flash NL (5)'!$A47,'Daily Storm Data 2'!$E:$E,"Netherlands")</f>
        <v>37</v>
      </c>
      <c r="H47" s="1">
        <f>SUMIFS('Daily Storm Data 2'!K:K,'Daily Storm Data 2'!$A:$A,'Daily Flash NL (5)'!$D$25,'Daily Storm Data 2'!$G:$G,'Daily Flash NL (5)'!$A47,'Daily Storm Data 2'!$E:$E,"Netherlands")</f>
        <v>24</v>
      </c>
      <c r="I47" s="51">
        <f>IFERROR(Table115[[#This Row],[Volume Actual]]/Table115[[#This Row],[Volume Forcasted]],"")</f>
        <v>2.5882352941176472</v>
      </c>
      <c r="J47" s="39">
        <f t="shared" si="4"/>
        <v>0.6</v>
      </c>
      <c r="K47" s="39">
        <f>+IFERROR(Table115[[#This Row],[Volume Handled]]/Table115[[#This Row],[Volume Actual]],"")</f>
        <v>0.84090909090909094</v>
      </c>
      <c r="L47" s="45">
        <f>SUMIFS('Daily Storm Data 2'!O:O,'Daily Storm Data 2'!$A:$A,'Daily Flash NL (5)'!$D$25,'Daily Storm Data 2'!$G:$G,'Daily Flash NL (5)'!$A47,'Daily Storm Data 2'!$E:$E,"Netherlands")</f>
        <v>278.54941891891889</v>
      </c>
      <c r="M47" s="1"/>
      <c r="N47" s="211"/>
      <c r="O47" s="211"/>
      <c r="P47" s="1"/>
      <c r="Q47" s="218" t="e">
        <f t="shared" si="5"/>
        <v>#DIV/0!</v>
      </c>
      <c r="R47" s="44"/>
      <c r="S47" s="1">
        <f>IF(SUMIFS('Daily Storm Data 2'!I:I,'Daily Storm Data 2'!$A:$A,'Daily Flash NL (5)'!$D$25,'Daily Storm Data 2'!$G:$G,'Daily Flash NL (5)'!$A47,'Daily Storm Data 2'!$E:$E,"Netherlands")=0,"",SUMIFS('Daily Storm Data 2'!I:I,'Daily Storm Data 2'!$A:$A,'Daily Flash NL (5)'!$D$25,'Daily Storm Data 2'!$G:$G,'Daily Flash NL (5)'!$A47,'Daily Storm Data 2'!$E:$E,"Netherlands"))</f>
        <v>40</v>
      </c>
      <c r="W47" s="211">
        <v>1</v>
      </c>
      <c r="X47" s="211">
        <v>1</v>
      </c>
      <c r="Y47" s="211"/>
      <c r="Z47" s="90" t="str">
        <f>IF(SUMIFS('Daily Forecast'!D:D,'Daily Forecast'!B:B,'Daily Flash NL (5)'!$D$25,'Daily Forecast'!F:F,Y47,'Daily Forecast'!A:A,"Netherlands")=0,"",SUMIFS('Daily Forecast'!D:D,'Daily Forecast'!B:B,'Daily Flash NL (5)'!$D$25,'Daily Forecast'!F:F,Y47,'Daily Forecast'!A:A,"Netherlands"))</f>
        <v/>
      </c>
      <c r="AA47" s="102">
        <f t="shared" si="0"/>
        <v>40</v>
      </c>
      <c r="AB47" s="102">
        <f t="shared" si="0"/>
        <v>40</v>
      </c>
      <c r="AC47" s="102">
        <f t="shared" si="0"/>
        <v>40</v>
      </c>
      <c r="AD47" s="97">
        <f t="shared" si="1"/>
        <v>24</v>
      </c>
      <c r="AE47" s="98">
        <f t="shared" si="2"/>
        <v>24</v>
      </c>
      <c r="AF47" s="99">
        <f t="shared" si="3"/>
        <v>24</v>
      </c>
      <c r="AG47" s="106"/>
      <c r="AH47" s="106"/>
      <c r="AI47" s="106"/>
    </row>
    <row r="48" spans="1:38" ht="13.5" customHeight="1">
      <c r="A48">
        <f t="shared" si="7"/>
        <v>21</v>
      </c>
      <c r="D48" s="49">
        <v>0.875</v>
      </c>
      <c r="E48" s="1">
        <f>IF(SUMIFS('Daily Forecast'!D:D,'Daily Forecast'!B:B,'Daily Flash NL (5)'!$D$25,'Daily Forecast'!F:F,A48,'Daily Forecast'!A:A,"netherlands")=0,"",SUMIFS('Daily Forecast'!D:D,'Daily Forecast'!B:B,'Daily Flash NL (5)'!$D$25,'Daily Forecast'!F:F,A48,'Daily Forecast'!A:A,"netherlands"))</f>
        <v>19</v>
      </c>
      <c r="F48" s="1">
        <v>35</v>
      </c>
      <c r="G48" s="1">
        <f>SUMIFS('Daily Storm Data 2'!J:J,'Daily Storm Data 2'!$A:$A,'Daily Flash NL (5)'!$D$25,'Daily Storm Data 2'!$G:$G,'Daily Flash NL (5)'!$A48,'Daily Storm Data 2'!$E:$E,"Netherlands")</f>
        <v>32</v>
      </c>
      <c r="H48" s="1">
        <f>SUMIFS('Daily Storm Data 2'!K:K,'Daily Storm Data 2'!$A:$A,'Daily Flash NL (5)'!$D$25,'Daily Storm Data 2'!$G:$G,'Daily Flash NL (5)'!$A48,'Daily Storm Data 2'!$E:$E,"Netherlands")</f>
        <v>18</v>
      </c>
      <c r="I48" s="51">
        <f>IFERROR(Table115[[#This Row],[Volume Actual]]/Table115[[#This Row],[Volume Forcasted]],"")</f>
        <v>1.8421052631578947</v>
      </c>
      <c r="J48" s="39">
        <f t="shared" si="4"/>
        <v>0.5625</v>
      </c>
      <c r="K48" s="39">
        <f>+IFERROR(Table115[[#This Row],[Volume Handled]]/Table115[[#This Row],[Volume Actual]],"")</f>
        <v>0.91428571428571426</v>
      </c>
      <c r="L48" s="45">
        <f>SUMIFS('Daily Storm Data 2'!O:O,'Daily Storm Data 2'!$A:$A,'Daily Flash NL (5)'!$D$25,'Daily Storm Data 2'!$G:$G,'Daily Flash NL (5)'!$A48,'Daily Storm Data 2'!$E:$E,"Netherlands")</f>
        <v>289.15789687500001</v>
      </c>
      <c r="M48" s="1"/>
      <c r="N48" s="90"/>
      <c r="O48" s="90"/>
      <c r="P48" s="1"/>
      <c r="Q48" s="218" t="e">
        <f t="shared" si="5"/>
        <v>#DIV/0!</v>
      </c>
      <c r="R48" s="44"/>
      <c r="S48" s="1">
        <f>IF(SUMIFS('Daily Storm Data 2'!I:I,'Daily Storm Data 2'!$A:$A,'Daily Flash NL (5)'!$D$25,'Daily Storm Data 2'!$G:$G,'Daily Flash NL (5)'!$A48,'Daily Storm Data 2'!$E:$E,"Netherlands")=0,"",SUMIFS('Daily Storm Data 2'!I:I,'Daily Storm Data 2'!$A:$A,'Daily Flash NL (5)'!$D$25,'Daily Storm Data 2'!$G:$G,'Daily Flash NL (5)'!$A48,'Daily Storm Data 2'!$E:$E,"Netherlands"))</f>
        <v>32</v>
      </c>
      <c r="W48" s="90">
        <v>0</v>
      </c>
      <c r="X48" s="90">
        <v>1</v>
      </c>
      <c r="Y48" s="90"/>
      <c r="Z48" s="90" t="str">
        <f>IF(SUMIFS('Daily Forecast'!D:D,'Daily Forecast'!B:B,'Daily Flash NL (5)'!$D$25,'Daily Forecast'!F:F,Y48,'Daily Forecast'!A:A,"Netherlands")=0,"",SUMIFS('Daily Forecast'!D:D,'Daily Forecast'!B:B,'Daily Flash NL (5)'!$D$25,'Daily Forecast'!F:F,Y48,'Daily Forecast'!A:A,"Netherlands"))</f>
        <v/>
      </c>
      <c r="AA48" s="102">
        <f t="shared" si="0"/>
        <v>32</v>
      </c>
      <c r="AB48" s="102">
        <f t="shared" si="0"/>
        <v>32</v>
      </c>
      <c r="AC48" s="102">
        <f t="shared" si="0"/>
        <v>32</v>
      </c>
      <c r="AD48" s="97">
        <f t="shared" si="1"/>
        <v>18</v>
      </c>
      <c r="AE48" s="98">
        <f t="shared" si="2"/>
        <v>18</v>
      </c>
      <c r="AF48" s="99">
        <f t="shared" si="3"/>
        <v>18</v>
      </c>
      <c r="AG48" s="106"/>
      <c r="AH48" s="106"/>
      <c r="AI48" s="106"/>
    </row>
    <row r="49" spans="1:35" ht="12.75" customHeight="1" thickBot="1">
      <c r="A49">
        <f t="shared" si="7"/>
        <v>22</v>
      </c>
      <c r="D49" s="49">
        <v>0.91666666666666696</v>
      </c>
      <c r="E49" s="1">
        <f>IF(SUMIFS('Daily Forecast'!D:D,'Daily Forecast'!B:B,'Daily Flash NL (5)'!$D$25,'Daily Forecast'!F:F,A49,'Daily Forecast'!A:A,"netherlands")=0,"",SUMIFS('Daily Forecast'!D:D,'Daily Forecast'!B:B,'Daily Flash NL (5)'!$D$25,'Daily Forecast'!F:F,A49,'Daily Forecast'!A:A,"netherlands"))</f>
        <v>14</v>
      </c>
      <c r="F49" s="1">
        <v>27</v>
      </c>
      <c r="G49" s="1">
        <f>SUMIFS('Daily Storm Data 2'!J:J,'Daily Storm Data 2'!$A:$A,'Daily Flash NL (5)'!$D$25,'Daily Storm Data 2'!$G:$G,'Daily Flash NL (5)'!$A49,'Daily Storm Data 2'!$E:$E,"Netherlands")</f>
        <v>26</v>
      </c>
      <c r="H49" s="1">
        <f>SUMIFS('Daily Storm Data 2'!K:K,'Daily Storm Data 2'!$A:$A,'Daily Flash NL (5)'!$D$25,'Daily Storm Data 2'!$G:$G,'Daily Flash NL (5)'!$A49,'Daily Storm Data 2'!$E:$E,"Netherlands")</f>
        <v>24</v>
      </c>
      <c r="I49" s="51">
        <f>IFERROR(Table115[[#This Row],[Volume Actual]]/Table115[[#This Row],[Volume Forcasted]],"")</f>
        <v>1.9285714285714286</v>
      </c>
      <c r="J49" s="39">
        <f t="shared" si="4"/>
        <v>0.88888888888888884</v>
      </c>
      <c r="K49" s="39">
        <f>+IFERROR(Table115[[#This Row],[Volume Handled]]/Table115[[#This Row],[Volume Actual]],"")</f>
        <v>0.96296296296296291</v>
      </c>
      <c r="L49" s="45">
        <f>SUMIFS('Daily Storm Data 2'!O:O,'Daily Storm Data 2'!$A:$A,'Daily Flash NL (5)'!$D$25,'Daily Storm Data 2'!$G:$G,'Daily Flash NL (5)'!$A49,'Daily Storm Data 2'!$E:$E,"Netherlands")</f>
        <v>185.03543589743592</v>
      </c>
      <c r="M49" s="1"/>
      <c r="N49" s="211"/>
      <c r="O49" s="211"/>
      <c r="P49" s="1"/>
      <c r="Q49" s="218" t="e">
        <f t="shared" si="5"/>
        <v>#DIV/0!</v>
      </c>
      <c r="R49" s="44"/>
      <c r="S49" s="1">
        <f>IF(SUMIFS('Daily Storm Data 2'!I:I,'Daily Storm Data 2'!$A:$A,'Daily Flash NL (5)'!$D$25,'Daily Storm Data 2'!$G:$G,'Daily Flash NL (5)'!$A49,'Daily Storm Data 2'!$E:$E,"Netherlands")=0,"",SUMIFS('Daily Storm Data 2'!I:I,'Daily Storm Data 2'!$A:$A,'Daily Flash NL (5)'!$D$25,'Daily Storm Data 2'!$G:$G,'Daily Flash NL (5)'!$A49,'Daily Storm Data 2'!$E:$E,"Netherlands"))</f>
        <v>27</v>
      </c>
      <c r="W49" s="211">
        <v>0</v>
      </c>
      <c r="X49" s="211">
        <v>1</v>
      </c>
      <c r="Y49" s="211"/>
      <c r="Z49" s="91" t="str">
        <f>IF(SUMIFS('Daily Forecast'!D:D,'Daily Forecast'!B:B,'Daily Flash NL (5)'!$D$25,'Daily Forecast'!F:F,Y49,'Daily Forecast'!A:A,"Netherlands")=0,"",SUMIFS('Daily Forecast'!D:D,'Daily Forecast'!B:B,'Daily Flash NL (5)'!$D$25,'Daily Forecast'!F:F,Y49,'Daily Forecast'!A:A,"Netherlands"))</f>
        <v/>
      </c>
      <c r="AA49" s="102">
        <f t="shared" si="0"/>
        <v>27</v>
      </c>
      <c r="AB49" s="102">
        <f t="shared" si="0"/>
        <v>27</v>
      </c>
      <c r="AC49" s="102">
        <f t="shared" si="0"/>
        <v>27</v>
      </c>
      <c r="AD49" s="97">
        <f t="shared" si="1"/>
        <v>24</v>
      </c>
      <c r="AE49" s="98">
        <f t="shared" si="2"/>
        <v>24</v>
      </c>
      <c r="AF49" s="99">
        <f t="shared" si="3"/>
        <v>24</v>
      </c>
      <c r="AG49" s="106"/>
      <c r="AH49" s="106"/>
      <c r="AI49" s="106"/>
    </row>
    <row r="50" spans="1:35" ht="13.8" hidden="1" thickBot="1">
      <c r="D50" s="49">
        <v>0.95833333333333304</v>
      </c>
      <c r="E50" s="1" t="str">
        <f>IF(SUMIFS('Daily Forecast'!D:D,'Daily Forecast'!B:B,'Daily Flash NL (5)'!$D$25,'Daily Forecast'!F:F,A50,'Daily Forecast'!A:A,"netherlands")=0,"",SUMIFS('Daily Forecast'!D:D,'Daily Forecast'!B:B,'Daily Flash NL (5)'!$D$25,'Daily Forecast'!F:F,A50,'Daily Forecast'!A:A,"netherlands"))</f>
        <v/>
      </c>
      <c r="F50" s="1">
        <v>2</v>
      </c>
      <c r="G50" s="1">
        <f>SUMIFS('Daily Storm Data 2'!J:J,'Daily Storm Data 2'!$A:$A,'Daily Flash NL (5)'!$D$25,'Daily Storm Data 2'!$G:$G,'Daily Flash NL (5)'!$A50,'Daily Storm Data 2'!$E:$E,"Netherlands")</f>
        <v>0</v>
      </c>
      <c r="H50" s="1">
        <f>SUMIFS('Daily Storm Data 2'!K:K,'Daily Storm Data 2'!$A:$A,'Daily Flash NL (5)'!$D$25,'Daily Storm Data 2'!$G:$G,'Daily Flash NL (5)'!$A50,'Daily Storm Data 2'!$E:$E,"Netherlands")</f>
        <v>0</v>
      </c>
      <c r="I50" s="51"/>
      <c r="J50" s="39"/>
      <c r="K50" s="39"/>
      <c r="L50" s="45"/>
      <c r="M50" s="1">
        <v>7</v>
      </c>
      <c r="N50" s="1"/>
      <c r="O50" s="1"/>
      <c r="P50" s="51"/>
      <c r="Q50" s="51"/>
      <c r="R50" s="51"/>
      <c r="S50" s="51"/>
      <c r="W50" s="211">
        <v>1</v>
      </c>
      <c r="Y50" s="89">
        <f t="shared" si="6"/>
        <v>1</v>
      </c>
      <c r="AA50" s="102" t="e">
        <f t="shared" ref="AA50:AC63" si="8">AD50/$J50</f>
        <v>#DIV/0!</v>
      </c>
      <c r="AB50" s="102" t="e">
        <f t="shared" si="8"/>
        <v>#DIV/0!</v>
      </c>
      <c r="AC50" s="102" t="e">
        <f t="shared" si="8"/>
        <v>#DIV/0!</v>
      </c>
      <c r="AF50" s="100">
        <f t="shared" ref="AF50:AF63" si="9">IFERROR(IF(F50="",Z50*$AF$29,F50*J50),0)</f>
        <v>0</v>
      </c>
    </row>
    <row r="51" spans="1:35" ht="13.8" hidden="1" thickBot="1">
      <c r="D51" s="49">
        <v>1</v>
      </c>
      <c r="E51" s="1" t="str">
        <f>IF(SUMIFS('Daily Forecast'!D:D,'Daily Forecast'!B:B,'Daily Flash NL (5)'!$D$25,'Daily Forecast'!F:F,A51,'Daily Forecast'!A:A,"netherlands")=0,"",SUMIFS('Daily Forecast'!D:D,'Daily Forecast'!B:B,'Daily Flash NL (5)'!$D$25,'Daily Forecast'!F:F,A51,'Daily Forecast'!A:A,"netherlands"))</f>
        <v/>
      </c>
      <c r="F51" s="1"/>
      <c r="G51" s="1">
        <f>SUMIFS('Daily Storm Data 2'!J:J,'Daily Storm Data 2'!$A:$A,'Daily Flash NL (5)'!$D$25,'Daily Storm Data 2'!$G:$G,'Daily Flash NL (5)'!$A51,'Daily Storm Data 2'!$E:$E,"Netherlands")</f>
        <v>0</v>
      </c>
      <c r="H51" s="1">
        <f>SUMIFS('Daily Storm Data 2'!K:K,'Daily Storm Data 2'!$A:$A,'Daily Flash NL (5)'!$D$25,'Daily Storm Data 2'!$G:$G,'Daily Flash NL (5)'!$A51,'Daily Storm Data 2'!$E:$E,"Netherlands")</f>
        <v>0</v>
      </c>
      <c r="I51" s="51"/>
      <c r="J51" s="39"/>
      <c r="K51" s="39"/>
      <c r="L51" s="45"/>
      <c r="M51" s="1"/>
      <c r="N51" s="44"/>
      <c r="O51" s="1"/>
      <c r="P51" s="51"/>
      <c r="Q51" s="51"/>
      <c r="R51" s="51"/>
      <c r="S51" s="51"/>
      <c r="Y51" s="89">
        <f t="shared" si="6"/>
        <v>2</v>
      </c>
      <c r="AA51" s="102" t="e">
        <f t="shared" si="8"/>
        <v>#DIV/0!</v>
      </c>
      <c r="AB51" s="102" t="e">
        <f t="shared" si="8"/>
        <v>#DIV/0!</v>
      </c>
      <c r="AC51" s="102" t="e">
        <f t="shared" si="8"/>
        <v>#DIV/0!</v>
      </c>
      <c r="AF51" s="100">
        <f t="shared" si="9"/>
        <v>0</v>
      </c>
    </row>
    <row r="52" spans="1:35" ht="13.8" hidden="1" thickBot="1">
      <c r="D52" s="49">
        <v>1.0416666666666701</v>
      </c>
      <c r="E52" s="1" t="str">
        <f>IF(SUMIFS('Daily Forecast'!D:D,'Daily Forecast'!B:B,'Daily Flash NL (5)'!$D$25,'Daily Forecast'!F:F,A52,'Daily Forecast'!A:A,"netherlands")=0,"",SUMIFS('Daily Forecast'!D:D,'Daily Forecast'!B:B,'Daily Flash NL (5)'!$D$25,'Daily Forecast'!F:F,A52,'Daily Forecast'!A:A,"netherlands"))</f>
        <v/>
      </c>
      <c r="F52" s="1"/>
      <c r="G52" s="1">
        <f>SUMIFS('Daily Storm Data 2'!J:J,'Daily Storm Data 2'!$A:$A,'Daily Flash NL (5)'!$D$25,'Daily Storm Data 2'!$G:$G,'Daily Flash NL (5)'!$A52,'Daily Storm Data 2'!$E:$E,"Netherlands")</f>
        <v>0</v>
      </c>
      <c r="H52" s="1">
        <f>SUMIFS('Daily Storm Data 2'!K:K,'Daily Storm Data 2'!$A:$A,'Daily Flash NL (5)'!$D$25,'Daily Storm Data 2'!$G:$G,'Daily Flash NL (5)'!$A52,'Daily Storm Data 2'!$E:$E,"Netherlands")</f>
        <v>0</v>
      </c>
      <c r="I52" s="51"/>
      <c r="J52" s="39"/>
      <c r="K52" s="39"/>
      <c r="L52" s="45"/>
      <c r="M52" s="1"/>
      <c r="N52" s="44"/>
      <c r="O52" s="1"/>
      <c r="P52" s="51"/>
      <c r="Q52" s="51"/>
      <c r="R52" s="51"/>
      <c r="S52" s="51"/>
      <c r="Y52" s="89">
        <f t="shared" si="6"/>
        <v>3</v>
      </c>
      <c r="AA52" s="102" t="e">
        <f t="shared" si="8"/>
        <v>#DIV/0!</v>
      </c>
      <c r="AB52" s="102" t="e">
        <f t="shared" si="8"/>
        <v>#DIV/0!</v>
      </c>
      <c r="AC52" s="102" t="e">
        <f t="shared" si="8"/>
        <v>#DIV/0!</v>
      </c>
      <c r="AF52" s="100">
        <f t="shared" si="9"/>
        <v>0</v>
      </c>
    </row>
    <row r="53" spans="1:35" ht="13.8" hidden="1" thickBot="1">
      <c r="D53" s="49">
        <v>1.0833333333333299</v>
      </c>
      <c r="E53" s="1" t="str">
        <f>IF(SUMIFS('Daily Forecast'!D:D,'Daily Forecast'!B:B,'Daily Flash NL (5)'!$D$25,'Daily Forecast'!F:F,A53,'Daily Forecast'!A:A,"netherlands")=0,"",SUMIFS('Daily Forecast'!D:D,'Daily Forecast'!B:B,'Daily Flash NL (5)'!$D$25,'Daily Forecast'!F:F,A53,'Daily Forecast'!A:A,"netherlands"))</f>
        <v/>
      </c>
      <c r="F53" s="1"/>
      <c r="G53" s="1">
        <f>SUMIFS('Daily Storm Data 2'!J:J,'Daily Storm Data 2'!$A:$A,'Daily Flash NL (5)'!$D$25,'Daily Storm Data 2'!$G:$G,'Daily Flash NL (5)'!$A53,'Daily Storm Data 2'!$E:$E,"Netherlands")</f>
        <v>0</v>
      </c>
      <c r="H53" s="1">
        <f>SUMIFS('Daily Storm Data 2'!K:K,'Daily Storm Data 2'!$A:$A,'Daily Flash NL (5)'!$D$25,'Daily Storm Data 2'!$G:$G,'Daily Flash NL (5)'!$A53,'Daily Storm Data 2'!$E:$E,"Netherlands")</f>
        <v>0</v>
      </c>
      <c r="I53" s="51"/>
      <c r="J53" s="39"/>
      <c r="K53" s="39"/>
      <c r="L53" s="45"/>
      <c r="M53" s="1"/>
      <c r="N53" s="44"/>
      <c r="O53" s="1"/>
      <c r="P53" s="51"/>
      <c r="Q53" s="51"/>
      <c r="R53" s="51"/>
      <c r="S53" s="51"/>
      <c r="Y53" s="89">
        <f t="shared" si="6"/>
        <v>4</v>
      </c>
      <c r="AA53" s="102" t="e">
        <f t="shared" si="8"/>
        <v>#DIV/0!</v>
      </c>
      <c r="AB53" s="102" t="e">
        <f t="shared" si="8"/>
        <v>#DIV/0!</v>
      </c>
      <c r="AC53" s="102" t="e">
        <f t="shared" si="8"/>
        <v>#DIV/0!</v>
      </c>
      <c r="AF53" s="100">
        <f t="shared" si="9"/>
        <v>0</v>
      </c>
    </row>
    <row r="54" spans="1:35" ht="13.8" hidden="1" thickBot="1">
      <c r="D54" s="49">
        <v>1.125</v>
      </c>
      <c r="E54" s="1" t="str">
        <f>IF(SUMIFS('Daily Forecast'!D:D,'Daily Forecast'!B:B,'Daily Flash NL (5)'!$D$25,'Daily Forecast'!F:F,A54,'Daily Forecast'!A:A,"netherlands")=0,"",SUMIFS('Daily Forecast'!D:D,'Daily Forecast'!B:B,'Daily Flash NL (5)'!$D$25,'Daily Forecast'!F:F,A54,'Daily Forecast'!A:A,"netherlands"))</f>
        <v/>
      </c>
      <c r="F54" s="1"/>
      <c r="G54" s="1">
        <f>SUMIFS('Daily Storm Data 2'!J:J,'Daily Storm Data 2'!$A:$A,'Daily Flash NL (5)'!$D$25,'Daily Storm Data 2'!$G:$G,'Daily Flash NL (5)'!$A54,'Daily Storm Data 2'!$E:$E,"Netherlands")</f>
        <v>0</v>
      </c>
      <c r="H54" s="1">
        <f>SUMIFS('Daily Storm Data 2'!K:K,'Daily Storm Data 2'!$A:$A,'Daily Flash NL (5)'!$D$25,'Daily Storm Data 2'!$G:$G,'Daily Flash NL (5)'!$A54,'Daily Storm Data 2'!$E:$E,"Netherlands")</f>
        <v>0</v>
      </c>
      <c r="I54" s="51"/>
      <c r="J54" s="39"/>
      <c r="K54" s="39"/>
      <c r="L54" s="45"/>
      <c r="M54" s="1"/>
      <c r="N54" s="44"/>
      <c r="O54" s="1"/>
      <c r="P54" s="51"/>
      <c r="Q54" s="51"/>
      <c r="R54" s="51"/>
      <c r="S54" s="51"/>
      <c r="Y54" s="89">
        <f t="shared" si="6"/>
        <v>5</v>
      </c>
      <c r="AA54" s="102" t="e">
        <f t="shared" si="8"/>
        <v>#DIV/0!</v>
      </c>
      <c r="AB54" s="102" t="e">
        <f t="shared" si="8"/>
        <v>#DIV/0!</v>
      </c>
      <c r="AC54" s="102" t="e">
        <f t="shared" si="8"/>
        <v>#DIV/0!</v>
      </c>
      <c r="AF54" s="100">
        <f t="shared" si="9"/>
        <v>0</v>
      </c>
    </row>
    <row r="55" spans="1:35" ht="13.8" hidden="1" thickBot="1">
      <c r="D55" s="49">
        <v>1.1666666666666701</v>
      </c>
      <c r="E55" s="1" t="str">
        <f>IF(SUMIFS('Daily Forecast'!D:D,'Daily Forecast'!B:B,'Daily Flash NL (5)'!$D$25,'Daily Forecast'!F:F,A55,'Daily Forecast'!A:A,"netherlands")=0,"",SUMIFS('Daily Forecast'!D:D,'Daily Forecast'!B:B,'Daily Flash NL (5)'!$D$25,'Daily Forecast'!F:F,A55,'Daily Forecast'!A:A,"netherlands"))</f>
        <v/>
      </c>
      <c r="F55" s="1"/>
      <c r="G55" s="1">
        <f>SUMIFS('Daily Storm Data 2'!J:J,'Daily Storm Data 2'!$A:$A,'Daily Flash NL (5)'!$D$25,'Daily Storm Data 2'!$G:$G,'Daily Flash NL (5)'!$A55,'Daily Storm Data 2'!$E:$E,"Netherlands")</f>
        <v>0</v>
      </c>
      <c r="H55" s="1">
        <f>SUMIFS('Daily Storm Data 2'!K:K,'Daily Storm Data 2'!$A:$A,'Daily Flash NL (5)'!$D$25,'Daily Storm Data 2'!$G:$G,'Daily Flash NL (5)'!$A55,'Daily Storm Data 2'!$E:$E,"Netherlands")</f>
        <v>0</v>
      </c>
      <c r="I55" s="51"/>
      <c r="J55" s="39"/>
      <c r="K55" s="39"/>
      <c r="L55" s="45"/>
      <c r="M55" s="1"/>
      <c r="N55" s="44"/>
      <c r="O55" s="1"/>
      <c r="P55" s="51"/>
      <c r="Q55" s="51"/>
      <c r="R55" s="51"/>
      <c r="S55" s="51"/>
      <c r="Y55" s="89">
        <f t="shared" si="6"/>
        <v>6</v>
      </c>
      <c r="AA55" s="102" t="e">
        <f t="shared" si="8"/>
        <v>#DIV/0!</v>
      </c>
      <c r="AB55" s="102" t="e">
        <f t="shared" si="8"/>
        <v>#DIV/0!</v>
      </c>
      <c r="AC55" s="102" t="e">
        <f t="shared" si="8"/>
        <v>#DIV/0!</v>
      </c>
      <c r="AF55" s="100">
        <f t="shared" si="9"/>
        <v>0</v>
      </c>
    </row>
    <row r="56" spans="1:35" ht="13.8" hidden="1" thickBot="1">
      <c r="D56" s="49">
        <v>1.2083333333333299</v>
      </c>
      <c r="E56" s="1" t="str">
        <f>IF(SUMIFS('Daily Forecast'!D:D,'Daily Forecast'!B:B,'Daily Flash NL (5)'!$D$25,'Daily Forecast'!F:F,A56,'Daily Forecast'!A:A,"netherlands")=0,"",SUMIFS('Daily Forecast'!D:D,'Daily Forecast'!B:B,'Daily Flash NL (5)'!$D$25,'Daily Forecast'!F:F,A56,'Daily Forecast'!A:A,"netherlands"))</f>
        <v/>
      </c>
      <c r="F56" s="1"/>
      <c r="G56" s="1">
        <f>SUMIFS('Daily Storm Data 2'!J:J,'Daily Storm Data 2'!$A:$A,'Daily Flash NL (5)'!$D$25,'Daily Storm Data 2'!$G:$G,'Daily Flash NL (5)'!$A56,'Daily Storm Data 2'!$E:$E,"Netherlands")</f>
        <v>0</v>
      </c>
      <c r="H56" s="1">
        <f>SUMIFS('Daily Storm Data 2'!K:K,'Daily Storm Data 2'!$A:$A,'Daily Flash NL (5)'!$D$25,'Daily Storm Data 2'!$G:$G,'Daily Flash NL (5)'!$A56,'Daily Storm Data 2'!$E:$E,"Netherlands")</f>
        <v>0</v>
      </c>
      <c r="I56" s="51"/>
      <c r="J56" s="39"/>
      <c r="K56" s="39"/>
      <c r="L56" s="45"/>
      <c r="M56" s="1"/>
      <c r="N56" s="44"/>
      <c r="O56" s="1"/>
      <c r="P56" s="51"/>
      <c r="Q56" s="51"/>
      <c r="R56" s="51"/>
      <c r="S56" s="51"/>
      <c r="Y56" s="89">
        <f t="shared" si="6"/>
        <v>7</v>
      </c>
      <c r="AA56" s="102" t="e">
        <f t="shared" si="8"/>
        <v>#DIV/0!</v>
      </c>
      <c r="AB56" s="102" t="e">
        <f t="shared" si="8"/>
        <v>#DIV/0!</v>
      </c>
      <c r="AC56" s="102" t="e">
        <f t="shared" si="8"/>
        <v>#DIV/0!</v>
      </c>
      <c r="AF56" s="100">
        <f t="shared" si="9"/>
        <v>0</v>
      </c>
    </row>
    <row r="57" spans="1:35" ht="13.8" hidden="1" thickBot="1">
      <c r="D57" s="49">
        <v>1.25</v>
      </c>
      <c r="E57" s="1" t="str">
        <f>IF(SUMIFS('Daily Forecast'!D:D,'Daily Forecast'!B:B,'Daily Flash NL (5)'!$D$25,'Daily Forecast'!F:F,A57,'Daily Forecast'!A:A,"netherlands")=0,"",SUMIFS('Daily Forecast'!D:D,'Daily Forecast'!B:B,'Daily Flash NL (5)'!$D$25,'Daily Forecast'!F:F,A57,'Daily Forecast'!A:A,"netherlands"))</f>
        <v/>
      </c>
      <c r="F57" s="1"/>
      <c r="G57" s="1">
        <f>SUMIFS('Daily Storm Data 2'!J:J,'Daily Storm Data 2'!$A:$A,'Daily Flash NL (5)'!$D$25,'Daily Storm Data 2'!$G:$G,'Daily Flash NL (5)'!$A57,'Daily Storm Data 2'!$E:$E,"Netherlands")</f>
        <v>0</v>
      </c>
      <c r="H57" s="1">
        <f>SUMIFS('Daily Storm Data 2'!K:K,'Daily Storm Data 2'!$A:$A,'Daily Flash NL (5)'!$D$25,'Daily Storm Data 2'!$G:$G,'Daily Flash NL (5)'!$A57,'Daily Storm Data 2'!$E:$E,"Netherlands")</f>
        <v>0</v>
      </c>
      <c r="I57" s="51"/>
      <c r="J57" s="39"/>
      <c r="K57" s="39"/>
      <c r="L57" s="45"/>
      <c r="M57" s="1"/>
      <c r="N57" s="44"/>
      <c r="O57" s="1"/>
      <c r="P57" s="51"/>
      <c r="Q57" s="51"/>
      <c r="R57" s="51"/>
      <c r="S57" s="51"/>
      <c r="Y57" s="89">
        <f t="shared" si="6"/>
        <v>8</v>
      </c>
      <c r="AA57" s="102" t="e">
        <f t="shared" si="8"/>
        <v>#DIV/0!</v>
      </c>
      <c r="AB57" s="102" t="e">
        <f t="shared" si="8"/>
        <v>#DIV/0!</v>
      </c>
      <c r="AC57" s="102" t="e">
        <f t="shared" si="8"/>
        <v>#DIV/0!</v>
      </c>
      <c r="AF57" s="100">
        <f t="shared" si="9"/>
        <v>0</v>
      </c>
    </row>
    <row r="58" spans="1:35" ht="13.8" hidden="1" thickBot="1">
      <c r="D58" s="49">
        <v>1.2916666666666701</v>
      </c>
      <c r="E58" s="1" t="str">
        <f>IF(SUMIFS('Daily Forecast'!D:D,'Daily Forecast'!B:B,'Daily Flash NL (5)'!$D$25,'Daily Forecast'!F:F,A58,'Daily Forecast'!A:A,"netherlands")=0,"",SUMIFS('Daily Forecast'!D:D,'Daily Forecast'!B:B,'Daily Flash NL (5)'!$D$25,'Daily Forecast'!F:F,A58,'Daily Forecast'!A:A,"netherlands"))</f>
        <v/>
      </c>
      <c r="F58" s="1"/>
      <c r="G58" s="1">
        <f>SUMIFS('Daily Storm Data 2'!J:J,'Daily Storm Data 2'!$A:$A,'Daily Flash NL (5)'!$D$25,'Daily Storm Data 2'!$G:$G,'Daily Flash NL (5)'!$A58,'Daily Storm Data 2'!$E:$E,"Netherlands")</f>
        <v>0</v>
      </c>
      <c r="H58" s="1">
        <f>SUMIFS('Daily Storm Data 2'!K:K,'Daily Storm Data 2'!$A:$A,'Daily Flash NL (5)'!$D$25,'Daily Storm Data 2'!$G:$G,'Daily Flash NL (5)'!$A58,'Daily Storm Data 2'!$E:$E,"Netherlands")</f>
        <v>0</v>
      </c>
      <c r="I58" s="51"/>
      <c r="J58" s="39"/>
      <c r="K58" s="39"/>
      <c r="L58" s="45"/>
      <c r="M58" s="1"/>
      <c r="N58" s="44"/>
      <c r="O58" s="1"/>
      <c r="P58" s="51"/>
      <c r="Q58" s="51"/>
      <c r="R58" s="51"/>
      <c r="S58" s="51"/>
      <c r="Y58" s="89">
        <f t="shared" si="6"/>
        <v>9</v>
      </c>
      <c r="AA58" s="102" t="e">
        <f t="shared" si="8"/>
        <v>#DIV/0!</v>
      </c>
      <c r="AB58" s="102" t="e">
        <f t="shared" si="8"/>
        <v>#DIV/0!</v>
      </c>
      <c r="AC58" s="102" t="e">
        <f t="shared" si="8"/>
        <v>#DIV/0!</v>
      </c>
      <c r="AF58" s="100">
        <f t="shared" si="9"/>
        <v>0</v>
      </c>
    </row>
    <row r="59" spans="1:35" ht="13.8" hidden="1" thickBot="1">
      <c r="D59" s="49">
        <v>1.3333333333333299</v>
      </c>
      <c r="E59" s="1" t="str">
        <f>IF(SUMIFS('Daily Forecast'!D:D,'Daily Forecast'!B:B,'Daily Flash NL (5)'!$D$25,'Daily Forecast'!F:F,A59,'Daily Forecast'!A:A,"netherlands")=0,"",SUMIFS('Daily Forecast'!D:D,'Daily Forecast'!B:B,'Daily Flash NL (5)'!$D$25,'Daily Forecast'!F:F,A59,'Daily Forecast'!A:A,"netherlands"))</f>
        <v/>
      </c>
      <c r="F59" s="1"/>
      <c r="G59" s="1">
        <f>SUMIFS('Daily Storm Data 2'!J:J,'Daily Storm Data 2'!$A:$A,'Daily Flash NL (5)'!$D$25,'Daily Storm Data 2'!$G:$G,'Daily Flash NL (5)'!$A59,'Daily Storm Data 2'!$E:$E,"Netherlands")</f>
        <v>0</v>
      </c>
      <c r="H59" s="1">
        <f>SUMIFS('Daily Storm Data 2'!K:K,'Daily Storm Data 2'!$A:$A,'Daily Flash NL (5)'!$D$25,'Daily Storm Data 2'!$G:$G,'Daily Flash NL (5)'!$A59,'Daily Storm Data 2'!$E:$E,"Netherlands")</f>
        <v>0</v>
      </c>
      <c r="I59" s="51"/>
      <c r="J59" s="39"/>
      <c r="K59" s="39"/>
      <c r="L59" s="45"/>
      <c r="M59" s="1"/>
      <c r="N59" s="44"/>
      <c r="O59" s="1"/>
      <c r="P59" s="51"/>
      <c r="Q59" s="51"/>
      <c r="R59" s="51"/>
      <c r="S59" s="51"/>
      <c r="Y59" s="89">
        <f t="shared" si="6"/>
        <v>10</v>
      </c>
      <c r="AA59" s="102" t="e">
        <f t="shared" si="8"/>
        <v>#DIV/0!</v>
      </c>
      <c r="AB59" s="102" t="e">
        <f t="shared" si="8"/>
        <v>#DIV/0!</v>
      </c>
      <c r="AC59" s="102" t="e">
        <f t="shared" si="8"/>
        <v>#DIV/0!</v>
      </c>
      <c r="AF59" s="100">
        <f t="shared" si="9"/>
        <v>0</v>
      </c>
    </row>
    <row r="60" spans="1:35" ht="13.8" hidden="1" thickBot="1">
      <c r="D60" s="49">
        <v>1.375</v>
      </c>
      <c r="E60" s="1" t="str">
        <f>IF(SUMIFS('Daily Forecast'!D:D,'Daily Forecast'!B:B,'Daily Flash NL (5)'!$D$25,'Daily Forecast'!F:F,A60,'Daily Forecast'!A:A,"netherlands")=0,"",SUMIFS('Daily Forecast'!D:D,'Daily Forecast'!B:B,'Daily Flash NL (5)'!$D$25,'Daily Forecast'!F:F,A60,'Daily Forecast'!A:A,"netherlands"))</f>
        <v/>
      </c>
      <c r="F60" s="1"/>
      <c r="G60" s="1">
        <f>SUMIFS('Daily Storm Data 2'!J:J,'Daily Storm Data 2'!$A:$A,'Daily Flash NL (5)'!$D$25,'Daily Storm Data 2'!$G:$G,'Daily Flash NL (5)'!$A60,'Daily Storm Data 2'!$E:$E,"Netherlands")</f>
        <v>0</v>
      </c>
      <c r="H60" s="1">
        <f>SUMIFS('Daily Storm Data 2'!K:K,'Daily Storm Data 2'!$A:$A,'Daily Flash NL (5)'!$D$25,'Daily Storm Data 2'!$G:$G,'Daily Flash NL (5)'!$A60,'Daily Storm Data 2'!$E:$E,"Netherlands")</f>
        <v>0</v>
      </c>
      <c r="I60" s="51"/>
      <c r="J60" s="39"/>
      <c r="K60" s="39"/>
      <c r="L60" s="45"/>
      <c r="M60" s="1"/>
      <c r="N60" s="44"/>
      <c r="O60" s="1"/>
      <c r="P60" s="51"/>
      <c r="Q60" s="51"/>
      <c r="R60" s="51"/>
      <c r="S60" s="51"/>
      <c r="Y60" s="89">
        <f t="shared" si="6"/>
        <v>11</v>
      </c>
      <c r="AA60" s="102" t="e">
        <f t="shared" si="8"/>
        <v>#DIV/0!</v>
      </c>
      <c r="AB60" s="102" t="e">
        <f t="shared" si="8"/>
        <v>#DIV/0!</v>
      </c>
      <c r="AC60" s="102" t="e">
        <f t="shared" si="8"/>
        <v>#DIV/0!</v>
      </c>
      <c r="AF60" s="100">
        <f t="shared" si="9"/>
        <v>0</v>
      </c>
    </row>
    <row r="61" spans="1:35" ht="13.8" hidden="1" thickBot="1">
      <c r="D61" s="49">
        <v>1.4166666666666701</v>
      </c>
      <c r="E61" s="1" t="str">
        <f>IF(SUMIFS('Daily Forecast'!D:D,'Daily Forecast'!B:B,'Daily Flash NL (5)'!$D$25,'Daily Forecast'!F:F,A61,'Daily Forecast'!A:A,"netherlands")=0,"",SUMIFS('Daily Forecast'!D:D,'Daily Forecast'!B:B,'Daily Flash NL (5)'!$D$25,'Daily Forecast'!F:F,A61,'Daily Forecast'!A:A,"netherlands"))</f>
        <v/>
      </c>
      <c r="F61" s="1"/>
      <c r="G61" s="1">
        <f>SUMIFS('Daily Storm Data 2'!J:J,'Daily Storm Data 2'!$A:$A,'Daily Flash NL (5)'!$D$25,'Daily Storm Data 2'!$G:$G,'Daily Flash NL (5)'!$A61,'Daily Storm Data 2'!$E:$E,"Netherlands")</f>
        <v>0</v>
      </c>
      <c r="H61" s="1">
        <f>SUMIFS('Daily Storm Data 2'!K:K,'Daily Storm Data 2'!$A:$A,'Daily Flash NL (5)'!$D$25,'Daily Storm Data 2'!$G:$G,'Daily Flash NL (5)'!$A61,'Daily Storm Data 2'!$E:$E,"Netherlands")</f>
        <v>0</v>
      </c>
      <c r="I61" s="51"/>
      <c r="J61" s="39"/>
      <c r="K61" s="39"/>
      <c r="L61" s="45"/>
      <c r="M61" s="1"/>
      <c r="N61" s="44"/>
      <c r="O61" s="1"/>
      <c r="P61" s="51"/>
      <c r="Q61" s="51"/>
      <c r="R61" s="51"/>
      <c r="S61" s="51"/>
      <c r="Y61" s="89">
        <f t="shared" si="6"/>
        <v>12</v>
      </c>
      <c r="AA61" s="102" t="e">
        <f t="shared" si="8"/>
        <v>#DIV/0!</v>
      </c>
      <c r="AB61" s="102" t="e">
        <f t="shared" si="8"/>
        <v>#DIV/0!</v>
      </c>
      <c r="AC61" s="102" t="e">
        <f t="shared" si="8"/>
        <v>#DIV/0!</v>
      </c>
      <c r="AF61" s="100">
        <f t="shared" si="9"/>
        <v>0</v>
      </c>
    </row>
    <row r="62" spans="1:35" ht="13.8" hidden="1" thickBot="1">
      <c r="D62" s="49">
        <v>1.4583333333333299</v>
      </c>
      <c r="E62" s="1" t="str">
        <f>IF(SUMIFS('Daily Forecast'!D:D,'Daily Forecast'!B:B,'Daily Flash NL (5)'!$D$25,'Daily Forecast'!F:F,A62,'Daily Forecast'!A:A,"netherlands")=0,"",SUMIFS('Daily Forecast'!D:D,'Daily Forecast'!B:B,'Daily Flash NL (5)'!$D$25,'Daily Forecast'!F:F,A62,'Daily Forecast'!A:A,"netherlands"))</f>
        <v/>
      </c>
      <c r="F62" s="1"/>
      <c r="G62" s="1">
        <f>SUMIFS('Daily Storm Data 2'!J:J,'Daily Storm Data 2'!$A:$A,'Daily Flash NL (5)'!$D$25,'Daily Storm Data 2'!$G:$G,'Daily Flash NL (5)'!$A62,'Daily Storm Data 2'!$E:$E,"Netherlands")</f>
        <v>0</v>
      </c>
      <c r="H62" s="1">
        <f>SUMIFS('Daily Storm Data 2'!K:K,'Daily Storm Data 2'!$A:$A,'Daily Flash NL (5)'!$D$25,'Daily Storm Data 2'!$G:$G,'Daily Flash NL (5)'!$A62,'Daily Storm Data 2'!$E:$E,"Netherlands")</f>
        <v>0</v>
      </c>
      <c r="I62" s="51"/>
      <c r="J62" s="39"/>
      <c r="K62" s="39"/>
      <c r="L62" s="45"/>
      <c r="M62" s="1"/>
      <c r="N62" s="44"/>
      <c r="O62" s="1"/>
      <c r="P62" s="51"/>
      <c r="Q62" s="51"/>
      <c r="R62" s="51"/>
      <c r="S62" s="51"/>
      <c r="Y62" s="89">
        <f t="shared" si="6"/>
        <v>13</v>
      </c>
      <c r="AA62" s="102" t="e">
        <f t="shared" si="8"/>
        <v>#DIV/0!</v>
      </c>
      <c r="AB62" s="102" t="e">
        <f t="shared" si="8"/>
        <v>#DIV/0!</v>
      </c>
      <c r="AC62" s="102" t="e">
        <f t="shared" si="8"/>
        <v>#DIV/0!</v>
      </c>
      <c r="AF62" s="100">
        <f t="shared" si="9"/>
        <v>0</v>
      </c>
    </row>
    <row r="63" spans="1:35" ht="13.8" hidden="1" thickBot="1">
      <c r="D63" s="49">
        <v>1.5</v>
      </c>
      <c r="E63" s="1" t="str">
        <f>IF(SUMIFS('Daily Forecast'!D:D,'Daily Forecast'!B:B,'Daily Flash NL (5)'!$D$25,'Daily Forecast'!F:F,A63,'Daily Forecast'!A:A,"netherlands")=0,"",SUMIFS('Daily Forecast'!D:D,'Daily Forecast'!B:B,'Daily Flash NL (5)'!$D$25,'Daily Forecast'!F:F,A63,'Daily Forecast'!A:A,"netherlands"))</f>
        <v/>
      </c>
      <c r="F63" s="1"/>
      <c r="G63" s="1">
        <f>SUMIFS('Daily Storm Data 2'!J:J,'Daily Storm Data 2'!$A:$A,'Daily Flash NL (5)'!$D$25,'Daily Storm Data 2'!$G:$G,'Daily Flash NL (5)'!$A63,'Daily Storm Data 2'!$E:$E,"Netherlands")</f>
        <v>0</v>
      </c>
      <c r="H63" s="1">
        <f>SUMIFS('Daily Storm Data 2'!K:K,'Daily Storm Data 2'!$A:$A,'Daily Flash NL (5)'!$D$25,'Daily Storm Data 2'!$G:$G,'Daily Flash NL (5)'!$A63,'Daily Storm Data 2'!$E:$E,"Netherlands")</f>
        <v>0</v>
      </c>
      <c r="I63" s="51"/>
      <c r="J63" s="39"/>
      <c r="K63" s="39"/>
      <c r="L63" s="45"/>
      <c r="M63" s="1"/>
      <c r="N63" s="44"/>
      <c r="O63" s="1"/>
      <c r="P63" s="51"/>
      <c r="Q63" s="51"/>
      <c r="R63" s="51"/>
      <c r="S63" s="51"/>
      <c r="Y63" s="89">
        <f t="shared" si="6"/>
        <v>14</v>
      </c>
      <c r="AA63" s="102" t="e">
        <f t="shared" si="8"/>
        <v>#DIV/0!</v>
      </c>
      <c r="AB63" s="102" t="e">
        <f t="shared" si="8"/>
        <v>#DIV/0!</v>
      </c>
      <c r="AC63" s="102" t="e">
        <f t="shared" si="8"/>
        <v>#DIV/0!</v>
      </c>
      <c r="AF63" s="100">
        <f t="shared" si="9"/>
        <v>0</v>
      </c>
    </row>
    <row r="64" spans="1:35" ht="33" thickBot="1">
      <c r="D64" s="41" t="s">
        <v>74</v>
      </c>
      <c r="E64" s="42">
        <f>SUM(E33:E49)</f>
        <v>562</v>
      </c>
      <c r="F64" s="42">
        <f>SUM(F33:F49)</f>
        <v>815</v>
      </c>
      <c r="G64" s="42">
        <f>SUM(G34:G63)</f>
        <v>712</v>
      </c>
      <c r="H64" s="42">
        <f>SUM(H34:H63)</f>
        <v>633</v>
      </c>
      <c r="I64" s="52">
        <f>Table115[[#This Row],[Volume Actual]]/Table115[[#This Row],[Volume Forcasted]]</f>
        <v>1.4501779359430604</v>
      </c>
      <c r="J64" s="43">
        <f>H64/S64</f>
        <v>0.87916666666666665</v>
      </c>
      <c r="K64" s="43"/>
      <c r="L64" s="50">
        <f>+SUMPRODUCT(F33:F58,L33:L58)/SUM(F33:F58)</f>
        <v>306.5868892895482</v>
      </c>
      <c r="M64" s="47"/>
      <c r="N64" s="196"/>
      <c r="O64" s="47"/>
      <c r="P64" s="126"/>
      <c r="Q64" s="126" t="e">
        <f>P28</f>
        <v>#DIV/0!</v>
      </c>
      <c r="R64" s="47">
        <f>SUM(R33:R63)</f>
        <v>0</v>
      </c>
      <c r="S64" s="42">
        <f>SUM(S33:S63)</f>
        <v>720</v>
      </c>
      <c r="V64" s="195" t="s">
        <v>228</v>
      </c>
      <c r="W64" s="206">
        <f>SUM(W34:W49)</f>
        <v>12</v>
      </c>
      <c r="Z64" s="85">
        <f>SUM(Z33:Z49)</f>
        <v>231</v>
      </c>
      <c r="AA64" s="85">
        <f>SUM(AA33:AA49)</f>
        <v>724.35053380782915</v>
      </c>
      <c r="AB64" s="85">
        <f>SUM(AB33:AB49)</f>
        <v>723</v>
      </c>
      <c r="AC64" s="85">
        <f>SUM(AC33:AC49)</f>
        <v>721.8</v>
      </c>
      <c r="AD64" s="101">
        <f>SUM(AD33:AD49)/AA64</f>
        <v>0.87989240576292416</v>
      </c>
      <c r="AE64" s="101">
        <f>SUM(AE33:AE49)/AB64</f>
        <v>0.8796680497925311</v>
      </c>
      <c r="AF64" s="101">
        <f>SUM(AF33:AF49)/AC64</f>
        <v>0.87946799667497921</v>
      </c>
    </row>
    <row r="65" spans="4:24">
      <c r="D65" s="49"/>
      <c r="E65" s="1"/>
      <c r="F65" s="1"/>
      <c r="G65" s="1"/>
      <c r="H65" s="1"/>
      <c r="I65" s="244"/>
      <c r="J65" s="245"/>
      <c r="K65" s="246"/>
      <c r="L65" s="246"/>
      <c r="M65" s="105"/>
      <c r="N65" s="44"/>
      <c r="O65" s="1"/>
      <c r="P65" s="1"/>
      <c r="Q65" s="244"/>
      <c r="R65" s="247"/>
      <c r="S65" s="1"/>
    </row>
    <row r="66" spans="4:24">
      <c r="D66" s="49"/>
      <c r="E66" s="247"/>
      <c r="F66" s="1"/>
      <c r="G66" s="1"/>
      <c r="H66" s="1"/>
      <c r="I66" s="244"/>
      <c r="J66" s="245"/>
      <c r="K66" s="246"/>
      <c r="L66" s="246"/>
      <c r="M66" s="105"/>
      <c r="N66" s="44"/>
      <c r="O66" s="1"/>
      <c r="P66" s="1"/>
      <c r="Q66" s="244"/>
      <c r="R66" s="247"/>
      <c r="S66" s="1"/>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46235</v>
      </c>
      <c r="X80">
        <v>3</v>
      </c>
    </row>
    <row r="81" spans="1:32" ht="13.8" thickBot="1">
      <c r="X81">
        <v>3</v>
      </c>
    </row>
    <row r="82" spans="1:32" ht="40.200000000000003" thickBot="1">
      <c r="D82" s="36" t="s">
        <v>91</v>
      </c>
      <c r="F82" s="36" t="s">
        <v>6</v>
      </c>
      <c r="J82" s="36" t="s">
        <v>47</v>
      </c>
      <c r="M82" s="213" t="s">
        <v>235</v>
      </c>
      <c r="P82" s="193" t="s">
        <v>48</v>
      </c>
      <c r="X82">
        <v>3</v>
      </c>
      <c r="AD82" s="93" t="s">
        <v>96</v>
      </c>
      <c r="AE82" s="93" t="s">
        <v>96</v>
      </c>
      <c r="AF82" s="93" t="s">
        <v>96</v>
      </c>
    </row>
    <row r="83" spans="1:32" ht="24.6">
      <c r="A83">
        <f>100/69</f>
        <v>1.4492753623188406</v>
      </c>
      <c r="D83" s="221">
        <f>H119/F119</f>
        <v>0.85128205128205126</v>
      </c>
      <c r="F83" s="37">
        <f>+SUM(G88:G118)/SUM(F88:F118)</f>
        <v>0.99487179487179489</v>
      </c>
      <c r="J83" s="37">
        <f>+SUM(F88:F118)/SUM(E88:E118)</f>
        <v>0.97014925373134331</v>
      </c>
      <c r="M83" s="212">
        <v>0</v>
      </c>
      <c r="P83" s="37" t="e">
        <f>K19</f>
        <v>#DIV/0!</v>
      </c>
      <c r="Q83" s="37"/>
      <c r="AD83" s="94">
        <f>J83</f>
        <v>0.97014925373134331</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216</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Forecast'!B:B,'Daily Flash NL (5)'!$D$25,'Daily Forecast'!F:F,A88,'Daily Forecast'!A:A,"Belgium")=0,"",SUMIFS('Daily Forecast'!D:D,'Daily Forecast'!B:B,'Daily Flash NL (5)'!$D$25,'Daily Forecast'!F:F,A88,'Daily Forecast'!A:A,"Belgium"))</f>
        <v/>
      </c>
      <c r="F88" s="1" t="str">
        <f>IF(SUMIFS('Daily Storm Data 2'!I:I,'Daily Storm Data 2'!$A:$A,'Daily Flash NL (5)'!$D$25,'Daily Storm Data 2'!$G:$G,'Daily Flash NL (5)'!$A88,'Daily Storm Data 2'!$E:$E,"Belgium")=0,"",SUMIFS('Daily Storm Data 2'!I:I,'Daily Storm Data 2'!$A:$A,'Daily Flash NL (5)'!$D$25,'Daily Storm Data 2'!$G:$G,'Daily Flash NL (5)'!$A88,'Daily Storm Data 2'!$E:$E,"Belgium"))</f>
        <v/>
      </c>
      <c r="G88" s="1">
        <f>SUMIFS('Daily Storm Data 2'!J:J,'Daily Storm Data 2'!$A:$A,'Daily Flash NL (5)'!$D$25,'Daily Storm Data 2'!$G:$G,'Daily Flash NL (5)'!$A88,'Daily Storm Data 2'!$E:$E,"Belgium")</f>
        <v>0</v>
      </c>
      <c r="H88" s="1">
        <f>SUMIFS('Daily Storm Data 2'!K:K,'Daily Storm Data 2'!$A:$A,'Daily Flash NL (5)'!$D$25,'Daily Storm Data 2'!$G:$G,'Daily Flash NL (5)'!$A88,'Daily Storm Data 2'!$E:$E,"Belgium")</f>
        <v>0</v>
      </c>
      <c r="I88" s="51" t="str">
        <f>IFERROR(Table1616[[#This Row],[Volume Actual]]/Table1616[[#This Row],[Volume Forcasted]],"")</f>
        <v/>
      </c>
      <c r="J88" s="39" t="str">
        <f>IFERROR(H88/G88,"")</f>
        <v/>
      </c>
      <c r="K88" s="39" t="str">
        <f>+IFERROR(Table1616[[#This Row],[Volume Handled]]/Table1616[[#This Row],[Volume Actual]],"")</f>
        <v/>
      </c>
      <c r="L88" s="45">
        <f>SUMIFS('Daily Storm Data 2'!O:O,'Daily Storm Data 2'!$A:$A,'Daily Flash NL (5)'!$D$25,'Daily Storm Data 2'!$G:$G,'Daily Flash NL (5)'!$A88,'Daily Storm Data 2'!$E:$E,"Belgium")</f>
        <v>0</v>
      </c>
      <c r="M88" s="44"/>
      <c r="N88" s="44"/>
      <c r="O88" s="44"/>
      <c r="P88" s="127" t="str">
        <f>IFERROR(Table1616[[#This Row],[Abs]]/Table1616[[#This Row],[Planned]],"")</f>
        <v/>
      </c>
      <c r="Q88" s="127"/>
      <c r="R88" s="190"/>
      <c r="S88" s="190"/>
      <c r="Y88" s="87">
        <v>6</v>
      </c>
      <c r="Z88" s="88">
        <f>IF(SUMIFS('Daily Forecast'!D:D,'Daily Forecast'!B:B,'Daily Flash NL (5)'!$D$25,'Daily Forecast'!F:F,Y88,'Daily Forecast'!A:A,"Belgium")=0,"",SUMIFS('Daily Forecast'!D:D,'Daily Forecast'!B:B,'Daily Flash NL (5)'!$D$25,'Daily Forecast'!F:F,Y88,'Daily Forecast'!A:A,"Belgium"))</f>
        <v>2</v>
      </c>
      <c r="AA88" s="102">
        <f t="shared" ref="AA88:AC104" si="10">IFERROR(AD88/$J88,AD88)</f>
        <v>1.9402985074626866</v>
      </c>
      <c r="AB88" s="102">
        <f t="shared" si="10"/>
        <v>2</v>
      </c>
      <c r="AC88" s="102">
        <f t="shared" si="10"/>
        <v>1.2</v>
      </c>
      <c r="AD88" s="97">
        <f t="shared" ref="AD88:AD118" si="11">IFERROR(IF(F88="",Z88*$AD$83,F88*J88),0)</f>
        <v>1.9402985074626866</v>
      </c>
      <c r="AE88" s="98">
        <f t="shared" ref="AE88:AE103" si="12">IFERROR(IF(F88="",Z88*$AE$83,F88*J88),0)</f>
        <v>2</v>
      </c>
      <c r="AF88" s="99">
        <f t="shared" ref="AF88:AF103" si="13">IFERROR(IF(F88="",Z88*$AF$83,F88*J88),0)</f>
        <v>1.2</v>
      </c>
    </row>
    <row r="89" spans="1:32">
      <c r="A89" s="103">
        <f>IF(A34=0,"Vide",A34)</f>
        <v>7</v>
      </c>
      <c r="D89" s="49">
        <v>0.29166666666666669</v>
      </c>
      <c r="E89" s="1">
        <f>IF(SUMIFS('Daily Forecast'!D:D,'Daily Forecast'!B:B,'Daily Flash NL (5)'!$D$25,'Daily Forecast'!F:F,A89,'Daily Forecast'!A:A,"Belgium")=0,"",SUMIFS('Daily Forecast'!D:D,'Daily Forecast'!B:B,'Daily Flash NL (5)'!$D$25,'Daily Forecast'!F:F,A89,'Daily Forecast'!A:A,"Belgium"))</f>
        <v>4</v>
      </c>
      <c r="F89" s="1">
        <f>IF(SUMIFS('Daily Storm Data 2'!I:I,'Daily Storm Data 2'!$A:$A,'Daily Flash NL (5)'!$D$25,'Daily Storm Data 2'!$G:$G,'Daily Flash NL (5)'!$A89,'Daily Storm Data 2'!$E:$E,"Belgium")=0,"",SUMIFS('Daily Storm Data 2'!I:I,'Daily Storm Data 2'!$A:$A,'Daily Flash NL (5)'!$D$25,'Daily Storm Data 2'!$G:$G,'Daily Flash NL (5)'!$A89,'Daily Storm Data 2'!$E:$E,"Belgium"))</f>
        <v>1</v>
      </c>
      <c r="G89" s="1">
        <f>SUMIFS('Daily Storm Data 2'!J:J,'Daily Storm Data 2'!$A:$A,'Daily Flash NL (5)'!$D$25,'Daily Storm Data 2'!$G:$G,'Daily Flash NL (5)'!$A89,'Daily Storm Data 2'!$E:$E,"Belgium")</f>
        <v>1</v>
      </c>
      <c r="H89" s="1">
        <f>SUMIFS('Daily Storm Data 2'!K:K,'Daily Storm Data 2'!$A:$A,'Daily Flash NL (5)'!$D$25,'Daily Storm Data 2'!$G:$G,'Daily Flash NL (5)'!$A89,'Daily Storm Data 2'!$E:$E,"Belgium")</f>
        <v>1</v>
      </c>
      <c r="I89" s="51">
        <f>IFERROR(Table1616[[#This Row],[Volume Actual]]/Table1616[[#This Row],[Volume Forcasted]],"")</f>
        <v>0.25</v>
      </c>
      <c r="J89" s="39">
        <f>IFERROR(H89/F89,"")</f>
        <v>1</v>
      </c>
      <c r="K89" s="39">
        <f>+IFERROR(Table1616[[#This Row],[Volume Handled]]/Table1616[[#This Row],[Volume Actual]],"")</f>
        <v>1</v>
      </c>
      <c r="L89" s="45">
        <f>SUMIFS('Daily Storm Data 2'!O:O,'Daily Storm Data 2'!$A:$A,'Daily Flash NL (5)'!$D$25,'Daily Storm Data 2'!$G:$G,'Daily Flash NL (5)'!$A89,'Daily Storm Data 2'!$E:$E,"Belgium")</f>
        <v>390.54599999999999</v>
      </c>
      <c r="M89" s="1"/>
      <c r="N89" s="44"/>
      <c r="O89" s="1"/>
      <c r="P89" s="191"/>
      <c r="Q89" s="219" t="e">
        <f>(O89+N89)/M89</f>
        <v>#DIV/0!</v>
      </c>
      <c r="R89" s="90"/>
      <c r="S89" s="90"/>
      <c r="Y89" s="89">
        <f t="shared" ref="Y89:Y118" si="14">+Y88+1</f>
        <v>7</v>
      </c>
      <c r="Z89" s="88">
        <f>IF(SUMIFS('Daily Forecast'!D:D,'Daily Forecast'!B:B,'Daily Flash NL (5)'!$D$25,'Daily Forecast'!F:F,Y89,'Daily Forecast'!A:A,"Belgium")=0,"",SUMIFS('Daily Forecast'!D:D,'Daily Forecast'!B:B,'Daily Flash NL (5)'!$D$25,'Daily Forecast'!F:F,Y89,'Daily Forecast'!A:A,"Belgium"))</f>
        <v>4</v>
      </c>
      <c r="AA89" s="102">
        <f t="shared" si="10"/>
        <v>1</v>
      </c>
      <c r="AB89" s="102">
        <f t="shared" si="10"/>
        <v>1</v>
      </c>
      <c r="AC89" s="102">
        <f t="shared" si="10"/>
        <v>1</v>
      </c>
      <c r="AD89" s="97">
        <f t="shared" si="11"/>
        <v>1</v>
      </c>
      <c r="AE89" s="98">
        <f t="shared" si="12"/>
        <v>1</v>
      </c>
      <c r="AF89" s="99">
        <f t="shared" si="13"/>
        <v>1</v>
      </c>
    </row>
    <row r="90" spans="1:32">
      <c r="A90" s="103">
        <f t="shared" ref="A90:A103" si="15">IF(A35=0,"Vide",A35)</f>
        <v>8</v>
      </c>
      <c r="D90" s="49">
        <v>0.33333333333333331</v>
      </c>
      <c r="E90" s="1">
        <f>IF(SUMIFS('Daily Forecast'!D:D,'Daily Forecast'!B:B,'Daily Flash NL (5)'!$D$25,'Daily Forecast'!F:F,A90,'Daily Forecast'!A:A,"Belgium")=0,"",SUMIFS('Daily Forecast'!D:D,'Daily Forecast'!B:B,'Daily Flash NL (5)'!$D$25,'Daily Forecast'!F:F,A90,'Daily Forecast'!A:A,"Belgium"))</f>
        <v>11</v>
      </c>
      <c r="F90" s="1">
        <f>IF(SUMIFS('Daily Storm Data 2'!I:I,'Daily Storm Data 2'!$A:$A,'Daily Flash NL (5)'!$D$25,'Daily Storm Data 2'!$G:$G,'Daily Flash NL (5)'!$A90,'Daily Storm Data 2'!$E:$E,"Belgium")=0,"",SUMIFS('Daily Storm Data 2'!I:I,'Daily Storm Data 2'!$A:$A,'Daily Flash NL (5)'!$D$25,'Daily Storm Data 2'!$G:$G,'Daily Flash NL (5)'!$A90,'Daily Storm Data 2'!$E:$E,"Belgium"))</f>
        <v>5</v>
      </c>
      <c r="G90" s="1">
        <f>SUMIFS('Daily Storm Data 2'!J:J,'Daily Storm Data 2'!$A:$A,'Daily Flash NL (5)'!$D$25,'Daily Storm Data 2'!$G:$G,'Daily Flash NL (5)'!$A90,'Daily Storm Data 2'!$E:$E,"Belgium")</f>
        <v>5</v>
      </c>
      <c r="H90" s="1">
        <f>SUMIFS('Daily Storm Data 2'!K:K,'Daily Storm Data 2'!$A:$A,'Daily Flash NL (5)'!$D$25,'Daily Storm Data 2'!$G:$G,'Daily Flash NL (5)'!$A90,'Daily Storm Data 2'!$E:$E,"Belgium")</f>
        <v>5</v>
      </c>
      <c r="I90" s="51">
        <f>IFERROR(Table1616[[#This Row],[Volume Actual]]/Table1616[[#This Row],[Volume Forcasted]],"")</f>
        <v>0.45454545454545453</v>
      </c>
      <c r="J90" s="39">
        <f t="shared" ref="J90:J118" si="16">IFERROR(H90/F90,"")</f>
        <v>1</v>
      </c>
      <c r="K90" s="39">
        <f>+IFERROR(Table1616[[#This Row],[Volume Handled]]/Table1616[[#This Row],[Volume Actual]],"")</f>
        <v>1</v>
      </c>
      <c r="L90" s="45">
        <f>SUMIFS('Daily Storm Data 2'!O:O,'Daily Storm Data 2'!$A:$A,'Daily Flash NL (5)'!$D$25,'Daily Storm Data 2'!$G:$G,'Daily Flash NL (5)'!$A90,'Daily Storm Data 2'!$E:$E,"Belgium")</f>
        <v>874.21574999999996</v>
      </c>
      <c r="M90" s="1"/>
      <c r="N90" s="44"/>
      <c r="O90" s="44"/>
      <c r="P90" s="190"/>
      <c r="Q90" s="220" t="e">
        <f t="shared" ref="Q90:Q103" si="17">(O90+N90)/M90</f>
        <v>#DIV/0!</v>
      </c>
      <c r="R90" s="190"/>
      <c r="S90" s="190"/>
      <c r="Y90" s="89">
        <f t="shared" si="14"/>
        <v>8</v>
      </c>
      <c r="Z90" s="88">
        <f>IF(SUMIFS('Daily Forecast'!D:D,'Daily Forecast'!B:B,'Daily Flash NL (5)'!$D$25,'Daily Forecast'!F:F,Y90,'Daily Forecast'!A:A,"Belgium")=0,"",SUMIFS('Daily Forecast'!D:D,'Daily Forecast'!B:B,'Daily Flash NL (5)'!$D$25,'Daily Forecast'!F:F,Y90,'Daily Forecast'!A:A,"Belgium"))</f>
        <v>11</v>
      </c>
      <c r="AA90" s="102">
        <f t="shared" si="10"/>
        <v>5</v>
      </c>
      <c r="AB90" s="102">
        <f t="shared" si="10"/>
        <v>5</v>
      </c>
      <c r="AC90" s="102">
        <f t="shared" si="10"/>
        <v>5</v>
      </c>
      <c r="AD90" s="97">
        <f t="shared" si="11"/>
        <v>5</v>
      </c>
      <c r="AE90" s="98">
        <f t="shared" si="12"/>
        <v>5</v>
      </c>
      <c r="AF90" s="99">
        <f t="shared" si="13"/>
        <v>5</v>
      </c>
    </row>
    <row r="91" spans="1:32">
      <c r="A91" s="103">
        <f t="shared" si="15"/>
        <v>9</v>
      </c>
      <c r="D91" s="49">
        <v>0.375</v>
      </c>
      <c r="E91" s="1">
        <f>IF(SUMIFS('Daily Forecast'!D:D,'Daily Forecast'!B:B,'Daily Flash NL (5)'!$D$25,'Daily Forecast'!F:F,A91,'Daily Forecast'!A:A,"Belgium")=0,"",SUMIFS('Daily Forecast'!D:D,'Daily Forecast'!B:B,'Daily Flash NL (5)'!$D$25,'Daily Forecast'!F:F,A91,'Daily Forecast'!A:A,"Belgium"))</f>
        <v>19</v>
      </c>
      <c r="F91" s="1">
        <f>IF(SUMIFS('Daily Storm Data 2'!I:I,'Daily Storm Data 2'!$A:$A,'Daily Flash NL (5)'!$D$25,'Daily Storm Data 2'!$G:$G,'Daily Flash NL (5)'!$A91,'Daily Storm Data 2'!$E:$E,"Belgium")=0,"",SUMIFS('Daily Storm Data 2'!I:I,'Daily Storm Data 2'!$A:$A,'Daily Flash NL (5)'!$D$25,'Daily Storm Data 2'!$G:$G,'Daily Flash NL (5)'!$A91,'Daily Storm Data 2'!$E:$E,"Belgium"))</f>
        <v>17</v>
      </c>
      <c r="G91" s="1">
        <f>SUMIFS('Daily Storm Data 2'!J:J,'Daily Storm Data 2'!$A:$A,'Daily Flash NL (5)'!$D$25,'Daily Storm Data 2'!$G:$G,'Daily Flash NL (5)'!$A91,'Daily Storm Data 2'!$E:$E,"Belgium")</f>
        <v>17</v>
      </c>
      <c r="H91" s="1">
        <f>SUMIFS('Daily Storm Data 2'!K:K,'Daily Storm Data 2'!$A:$A,'Daily Flash NL (5)'!$D$25,'Daily Storm Data 2'!$G:$G,'Daily Flash NL (5)'!$A91,'Daily Storm Data 2'!$E:$E,"Belgium")</f>
        <v>14</v>
      </c>
      <c r="I91" s="51">
        <f>IFERROR(Table1616[[#This Row],[Volume Actual]]/Table1616[[#This Row],[Volume Forcasted]],"")</f>
        <v>0.89473684210526316</v>
      </c>
      <c r="J91" s="39">
        <f t="shared" si="16"/>
        <v>0.82352941176470584</v>
      </c>
      <c r="K91" s="39">
        <f>+IFERROR(Table1616[[#This Row],[Volume Handled]]/Table1616[[#This Row],[Volume Actual]],"")</f>
        <v>1</v>
      </c>
      <c r="L91" s="45">
        <f>SUMIFS('Daily Storm Data 2'!O:O,'Daily Storm Data 2'!$A:$A,'Daily Flash NL (5)'!$D$25,'Daily Storm Data 2'!$G:$G,'Daily Flash NL (5)'!$A91,'Daily Storm Data 2'!$E:$E,"Belgium")</f>
        <v>518.98559848484842</v>
      </c>
      <c r="M91" s="1"/>
      <c r="N91" s="1"/>
      <c r="O91" s="44"/>
      <c r="P91" s="191"/>
      <c r="Q91" s="219" t="e">
        <f t="shared" si="17"/>
        <v>#DIV/0!</v>
      </c>
      <c r="R91" s="191"/>
      <c r="S91" s="191"/>
      <c r="Y91" s="89">
        <f t="shared" si="14"/>
        <v>9</v>
      </c>
      <c r="Z91" s="88">
        <f>IF(SUMIFS('Daily Forecast'!D:D,'Daily Forecast'!B:B,'Daily Flash NL (5)'!$D$25,'Daily Forecast'!F:F,Y91,'Daily Forecast'!A:A,"Belgium")=0,"",SUMIFS('Daily Forecast'!D:D,'Daily Forecast'!B:B,'Daily Flash NL (5)'!$D$25,'Daily Forecast'!F:F,Y91,'Daily Forecast'!A:A,"Belgium"))</f>
        <v>19</v>
      </c>
      <c r="AA91" s="102">
        <f t="shared" si="10"/>
        <v>17</v>
      </c>
      <c r="AB91" s="102">
        <f t="shared" si="10"/>
        <v>17</v>
      </c>
      <c r="AC91" s="102">
        <f t="shared" si="10"/>
        <v>17</v>
      </c>
      <c r="AD91" s="97">
        <f t="shared" si="11"/>
        <v>14</v>
      </c>
      <c r="AE91" s="98">
        <f t="shared" si="12"/>
        <v>14</v>
      </c>
      <c r="AF91" s="99">
        <f t="shared" si="13"/>
        <v>14</v>
      </c>
    </row>
    <row r="92" spans="1:32">
      <c r="A92" s="103">
        <f t="shared" si="15"/>
        <v>10</v>
      </c>
      <c r="D92" s="49">
        <v>0.41666666666666669</v>
      </c>
      <c r="E92" s="1">
        <f>IF(SUMIFS('Daily Forecast'!D:D,'Daily Forecast'!B:B,'Daily Flash NL (5)'!$D$25,'Daily Forecast'!F:F,A92,'Daily Forecast'!A:A,"Belgium")=0,"",SUMIFS('Daily Forecast'!D:D,'Daily Forecast'!B:B,'Daily Flash NL (5)'!$D$25,'Daily Forecast'!F:F,A92,'Daily Forecast'!A:A,"Belgium"))</f>
        <v>14</v>
      </c>
      <c r="F92" s="1">
        <f>IF(SUMIFS('Daily Storm Data 2'!I:I,'Daily Storm Data 2'!$A:$A,'Daily Flash NL (5)'!$D$25,'Daily Storm Data 2'!$G:$G,'Daily Flash NL (5)'!$A92,'Daily Storm Data 2'!$E:$E,"Belgium")=0,"",SUMIFS('Daily Storm Data 2'!I:I,'Daily Storm Data 2'!$A:$A,'Daily Flash NL (5)'!$D$25,'Daily Storm Data 2'!$G:$G,'Daily Flash NL (5)'!$A92,'Daily Storm Data 2'!$E:$E,"Belgium"))</f>
        <v>28</v>
      </c>
      <c r="G92" s="1">
        <f>SUMIFS('Daily Storm Data 2'!J:J,'Daily Storm Data 2'!$A:$A,'Daily Flash NL (5)'!$D$25,'Daily Storm Data 2'!$G:$G,'Daily Flash NL (5)'!$A92,'Daily Storm Data 2'!$E:$E,"Belgium")</f>
        <v>28</v>
      </c>
      <c r="H92" s="1">
        <f>SUMIFS('Daily Storm Data 2'!K:K,'Daily Storm Data 2'!$A:$A,'Daily Flash NL (5)'!$D$25,'Daily Storm Data 2'!$G:$G,'Daily Flash NL (5)'!$A92,'Daily Storm Data 2'!$E:$E,"Belgium")</f>
        <v>25</v>
      </c>
      <c r="I92" s="51">
        <f>IFERROR(Table1616[[#This Row],[Volume Actual]]/Table1616[[#This Row],[Volume Forcasted]],"")</f>
        <v>2</v>
      </c>
      <c r="J92" s="39">
        <f t="shared" si="16"/>
        <v>0.8928571428571429</v>
      </c>
      <c r="K92" s="39">
        <f>+IFERROR(Table1616[[#This Row],[Volume Handled]]/Table1616[[#This Row],[Volume Actual]],"")</f>
        <v>1</v>
      </c>
      <c r="L92" s="45">
        <f>SUMIFS('Daily Storm Data 2'!O:O,'Daily Storm Data 2'!$A:$A,'Daily Flash NL (5)'!$D$25,'Daily Storm Data 2'!$G:$G,'Daily Flash NL (5)'!$A92,'Daily Storm Data 2'!$E:$E,"Belgium")</f>
        <v>338.27086904761899</v>
      </c>
      <c r="M92" s="1"/>
      <c r="N92" s="1"/>
      <c r="O92" s="44"/>
      <c r="P92" s="190"/>
      <c r="Q92" s="220" t="e">
        <f t="shared" si="17"/>
        <v>#DIV/0!</v>
      </c>
      <c r="R92" s="190"/>
      <c r="S92" s="190"/>
      <c r="Y92" s="89">
        <f t="shared" si="14"/>
        <v>10</v>
      </c>
      <c r="Z92" s="88">
        <f>IF(SUMIFS('Daily Forecast'!D:D,'Daily Forecast'!B:B,'Daily Flash NL (5)'!$D$25,'Daily Forecast'!F:F,Y92,'Daily Forecast'!A:A,"Belgium")=0,"",SUMIFS('Daily Forecast'!D:D,'Daily Forecast'!B:B,'Daily Flash NL (5)'!$D$25,'Daily Forecast'!F:F,Y92,'Daily Forecast'!A:A,"Belgium"))</f>
        <v>14</v>
      </c>
      <c r="AA92" s="102">
        <f t="shared" si="10"/>
        <v>28</v>
      </c>
      <c r="AB92" s="102">
        <f t="shared" si="10"/>
        <v>28</v>
      </c>
      <c r="AC92" s="102">
        <f t="shared" si="10"/>
        <v>28</v>
      </c>
      <c r="AD92" s="97">
        <f t="shared" si="11"/>
        <v>25</v>
      </c>
      <c r="AE92" s="98">
        <f t="shared" si="12"/>
        <v>25</v>
      </c>
      <c r="AF92" s="99">
        <f t="shared" si="13"/>
        <v>25</v>
      </c>
    </row>
    <row r="93" spans="1:32">
      <c r="A93" s="103">
        <f t="shared" si="15"/>
        <v>11</v>
      </c>
      <c r="D93" s="49">
        <v>0.45833333333333331</v>
      </c>
      <c r="E93" s="1">
        <f>IF(SUMIFS('Daily Forecast'!D:D,'Daily Forecast'!B:B,'Daily Flash NL (5)'!$D$25,'Daily Forecast'!F:F,A93,'Daily Forecast'!A:A,"Belgium")=0,"",SUMIFS('Daily Forecast'!D:D,'Daily Forecast'!B:B,'Daily Flash NL (5)'!$D$25,'Daily Forecast'!F:F,A93,'Daily Forecast'!A:A,"Belgium"))</f>
        <v>16</v>
      </c>
      <c r="F93" s="1">
        <f>IF(SUMIFS('Daily Storm Data 2'!I:I,'Daily Storm Data 2'!$A:$A,'Daily Flash NL (5)'!$D$25,'Daily Storm Data 2'!$G:$G,'Daily Flash NL (5)'!$A93,'Daily Storm Data 2'!$E:$E,"Belgium")=0,"",SUMIFS('Daily Storm Data 2'!I:I,'Daily Storm Data 2'!$A:$A,'Daily Flash NL (5)'!$D$25,'Daily Storm Data 2'!$G:$G,'Daily Flash NL (5)'!$A93,'Daily Storm Data 2'!$E:$E,"Belgium"))</f>
        <v>16</v>
      </c>
      <c r="G93" s="1">
        <f>SUMIFS('Daily Storm Data 2'!J:J,'Daily Storm Data 2'!$A:$A,'Daily Flash NL (5)'!$D$25,'Daily Storm Data 2'!$G:$G,'Daily Flash NL (5)'!$A93,'Daily Storm Data 2'!$E:$E,"Belgium")</f>
        <v>16</v>
      </c>
      <c r="H93" s="1">
        <f>SUMIFS('Daily Storm Data 2'!K:K,'Daily Storm Data 2'!$A:$A,'Daily Flash NL (5)'!$D$25,'Daily Storm Data 2'!$G:$G,'Daily Flash NL (5)'!$A93,'Daily Storm Data 2'!$E:$E,"Belgium")</f>
        <v>15</v>
      </c>
      <c r="I93" s="51">
        <f>IFERROR(Table1616[[#This Row],[Volume Actual]]/Table1616[[#This Row],[Volume Forcasted]],"")</f>
        <v>1</v>
      </c>
      <c r="J93" s="39">
        <f t="shared" si="16"/>
        <v>0.9375</v>
      </c>
      <c r="K93" s="39">
        <f>+IFERROR(Table1616[[#This Row],[Volume Handled]]/Table1616[[#This Row],[Volume Actual]],"")</f>
        <v>1</v>
      </c>
      <c r="L93" s="45">
        <f>SUMIFS('Daily Storm Data 2'!O:O,'Daily Storm Data 2'!$A:$A,'Daily Flash NL (5)'!$D$25,'Daily Storm Data 2'!$G:$G,'Daily Flash NL (5)'!$A93,'Daily Storm Data 2'!$E:$E,"Belgium")</f>
        <v>297.13041666666669</v>
      </c>
      <c r="M93" s="1"/>
      <c r="N93" s="1"/>
      <c r="O93" s="44"/>
      <c r="P93" s="191"/>
      <c r="Q93" s="219" t="e">
        <f t="shared" si="17"/>
        <v>#DIV/0!</v>
      </c>
      <c r="R93" s="191"/>
      <c r="S93" s="191"/>
      <c r="W93" s="90"/>
      <c r="Y93" s="89">
        <f t="shared" si="14"/>
        <v>11</v>
      </c>
      <c r="Z93" s="88">
        <f>IF(SUMIFS('Daily Forecast'!D:D,'Daily Forecast'!B:B,'Daily Flash NL (5)'!$D$25,'Daily Forecast'!F:F,Y93,'Daily Forecast'!A:A,"Belgium")=0,"",SUMIFS('Daily Forecast'!D:D,'Daily Forecast'!B:B,'Daily Flash NL (5)'!$D$25,'Daily Forecast'!F:F,Y93,'Daily Forecast'!A:A,"Belgium"))</f>
        <v>16</v>
      </c>
      <c r="AA93" s="102">
        <f t="shared" si="10"/>
        <v>16</v>
      </c>
      <c r="AB93" s="102">
        <f t="shared" si="10"/>
        <v>16</v>
      </c>
      <c r="AC93" s="102">
        <f t="shared" si="10"/>
        <v>16</v>
      </c>
      <c r="AD93" s="97">
        <f t="shared" si="11"/>
        <v>15</v>
      </c>
      <c r="AE93" s="98">
        <f t="shared" si="12"/>
        <v>15</v>
      </c>
      <c r="AF93" s="99">
        <f t="shared" si="13"/>
        <v>15</v>
      </c>
    </row>
    <row r="94" spans="1:32">
      <c r="A94" s="103">
        <f t="shared" si="15"/>
        <v>12</v>
      </c>
      <c r="D94" s="49">
        <v>0.5</v>
      </c>
      <c r="E94" s="1">
        <f>IF(SUMIFS('Daily Forecast'!D:D,'Daily Forecast'!B:B,'Daily Flash NL (5)'!$D$25,'Daily Forecast'!F:F,A94,'Daily Forecast'!A:A,"Belgium")=0,"",SUMIFS('Daily Forecast'!D:D,'Daily Forecast'!B:B,'Daily Flash NL (5)'!$D$25,'Daily Forecast'!F:F,A94,'Daily Forecast'!A:A,"Belgium"))</f>
        <v>9</v>
      </c>
      <c r="F94" s="1">
        <f>IF(SUMIFS('Daily Storm Data 2'!I:I,'Daily Storm Data 2'!$A:$A,'Daily Flash NL (5)'!$D$25,'Daily Storm Data 2'!$G:$G,'Daily Flash NL (5)'!$A94,'Daily Storm Data 2'!$E:$E,"Belgium")=0,"",SUMIFS('Daily Storm Data 2'!I:I,'Daily Storm Data 2'!$A:$A,'Daily Flash NL (5)'!$D$25,'Daily Storm Data 2'!$G:$G,'Daily Flash NL (5)'!$A94,'Daily Storm Data 2'!$E:$E,"Belgium"))</f>
        <v>18</v>
      </c>
      <c r="G94" s="1">
        <f>SUMIFS('Daily Storm Data 2'!J:J,'Daily Storm Data 2'!$A:$A,'Daily Flash NL (5)'!$D$25,'Daily Storm Data 2'!$G:$G,'Daily Flash NL (5)'!$A94,'Daily Storm Data 2'!$E:$E,"Belgium")</f>
        <v>18</v>
      </c>
      <c r="H94" s="1">
        <f>SUMIFS('Daily Storm Data 2'!K:K,'Daily Storm Data 2'!$A:$A,'Daily Flash NL (5)'!$D$25,'Daily Storm Data 2'!$G:$G,'Daily Flash NL (5)'!$A94,'Daily Storm Data 2'!$E:$E,"Belgium")</f>
        <v>18</v>
      </c>
      <c r="I94" s="51">
        <f>IFERROR(Table1616[[#This Row],[Volume Actual]]/Table1616[[#This Row],[Volume Forcasted]],"")</f>
        <v>2</v>
      </c>
      <c r="J94" s="39">
        <f t="shared" si="16"/>
        <v>1</v>
      </c>
      <c r="K94" s="39">
        <f>+IFERROR(Table1616[[#This Row],[Volume Handled]]/Table1616[[#This Row],[Volume Actual]],"")</f>
        <v>1</v>
      </c>
      <c r="L94" s="45">
        <f>SUMIFS('Daily Storm Data 2'!O:O,'Daily Storm Data 2'!$A:$A,'Daily Flash NL (5)'!$D$25,'Daily Storm Data 2'!$G:$G,'Daily Flash NL (5)'!$A94,'Daily Storm Data 2'!$E:$E,"Belgium")</f>
        <v>657.55598214285715</v>
      </c>
      <c r="M94" s="1"/>
      <c r="N94" s="1"/>
      <c r="O94" s="44"/>
      <c r="P94" s="190"/>
      <c r="Q94" s="220" t="e">
        <f t="shared" si="17"/>
        <v>#DIV/0!</v>
      </c>
      <c r="R94" s="190"/>
      <c r="S94" s="190"/>
      <c r="W94" s="211">
        <v>0</v>
      </c>
      <c r="Y94" s="89">
        <f t="shared" si="14"/>
        <v>12</v>
      </c>
      <c r="Z94" s="88">
        <f>IF(SUMIFS('Daily Forecast'!D:D,'Daily Forecast'!B:B,'Daily Flash NL (5)'!$D$25,'Daily Forecast'!F:F,Y94,'Daily Forecast'!A:A,"Belgium")=0,"",SUMIFS('Daily Forecast'!D:D,'Daily Forecast'!B:B,'Daily Flash NL (5)'!$D$25,'Daily Forecast'!F:F,Y94,'Daily Forecast'!A:A,"Belgium"))</f>
        <v>9</v>
      </c>
      <c r="AA94" s="102">
        <f t="shared" si="10"/>
        <v>18</v>
      </c>
      <c r="AB94" s="102">
        <f t="shared" si="10"/>
        <v>18</v>
      </c>
      <c r="AC94" s="102">
        <f t="shared" si="10"/>
        <v>18</v>
      </c>
      <c r="AD94" s="97">
        <f t="shared" si="11"/>
        <v>18</v>
      </c>
      <c r="AE94" s="98">
        <f t="shared" si="12"/>
        <v>18</v>
      </c>
      <c r="AF94" s="99">
        <f t="shared" si="13"/>
        <v>18</v>
      </c>
    </row>
    <row r="95" spans="1:32">
      <c r="A95" s="103">
        <f t="shared" si="15"/>
        <v>13</v>
      </c>
      <c r="D95" s="49">
        <v>0.54166666666666663</v>
      </c>
      <c r="E95" s="1">
        <f>IF(SUMIFS('Daily Forecast'!D:D,'Daily Forecast'!B:B,'Daily Flash NL (5)'!$D$25,'Daily Forecast'!F:F,A95,'Daily Forecast'!A:A,"Belgium")=0,"",SUMIFS('Daily Forecast'!D:D,'Daily Forecast'!B:B,'Daily Flash NL (5)'!$D$25,'Daily Forecast'!F:F,A95,'Daily Forecast'!A:A,"Belgium"))</f>
        <v>16</v>
      </c>
      <c r="F95" s="1">
        <f>IF(SUMIFS('Daily Storm Data 2'!I:I,'Daily Storm Data 2'!$A:$A,'Daily Flash NL (5)'!$D$25,'Daily Storm Data 2'!$G:$G,'Daily Flash NL (5)'!$A95,'Daily Storm Data 2'!$E:$E,"Belgium")=0,"",SUMIFS('Daily Storm Data 2'!I:I,'Daily Storm Data 2'!$A:$A,'Daily Flash NL (5)'!$D$25,'Daily Storm Data 2'!$G:$G,'Daily Flash NL (5)'!$A95,'Daily Storm Data 2'!$E:$E,"Belgium"))</f>
        <v>14</v>
      </c>
      <c r="G95" s="1">
        <f>SUMIFS('Daily Storm Data 2'!J:J,'Daily Storm Data 2'!$A:$A,'Daily Flash NL (5)'!$D$25,'Daily Storm Data 2'!$G:$G,'Daily Flash NL (5)'!$A95,'Daily Storm Data 2'!$E:$E,"Belgium")</f>
        <v>14</v>
      </c>
      <c r="H95" s="1">
        <f>SUMIFS('Daily Storm Data 2'!K:K,'Daily Storm Data 2'!$A:$A,'Daily Flash NL (5)'!$D$25,'Daily Storm Data 2'!$G:$G,'Daily Flash NL (5)'!$A95,'Daily Storm Data 2'!$E:$E,"Belgium")</f>
        <v>13</v>
      </c>
      <c r="I95" s="51">
        <f>IFERROR(Table1616[[#This Row],[Volume Actual]]/Table1616[[#This Row],[Volume Forcasted]],"")</f>
        <v>0.875</v>
      </c>
      <c r="J95" s="39">
        <f t="shared" si="16"/>
        <v>0.9285714285714286</v>
      </c>
      <c r="K95" s="39">
        <f>+IFERROR(Table1616[[#This Row],[Volume Handled]]/Table1616[[#This Row],[Volume Actual]],"")</f>
        <v>1</v>
      </c>
      <c r="L95" s="45">
        <f>SUMIFS('Daily Storm Data 2'!O:O,'Daily Storm Data 2'!$A:$A,'Daily Flash NL (5)'!$D$25,'Daily Storm Data 2'!$G:$G,'Daily Flash NL (5)'!$A95,'Daily Storm Data 2'!$E:$E,"Belgium")</f>
        <v>390.06420833333334</v>
      </c>
      <c r="M95" s="1"/>
      <c r="N95" s="1"/>
      <c r="O95" s="44"/>
      <c r="P95" s="191"/>
      <c r="Q95" s="219" t="e">
        <f t="shared" si="17"/>
        <v>#DIV/0!</v>
      </c>
      <c r="R95" s="191"/>
      <c r="S95" s="191"/>
      <c r="W95" s="90">
        <v>1</v>
      </c>
      <c r="Y95" s="89">
        <f t="shared" si="14"/>
        <v>13</v>
      </c>
      <c r="Z95" s="88">
        <f>IF(SUMIFS('Daily Forecast'!D:D,'Daily Forecast'!B:B,'Daily Flash NL (5)'!$D$25,'Daily Forecast'!F:F,Y95,'Daily Forecast'!A:A,"Belgium")=0,"",SUMIFS('Daily Forecast'!D:D,'Daily Forecast'!B:B,'Daily Flash NL (5)'!$D$25,'Daily Forecast'!F:F,Y95,'Daily Forecast'!A:A,"Belgium"))</f>
        <v>16</v>
      </c>
      <c r="AA95" s="102">
        <f t="shared" si="10"/>
        <v>14</v>
      </c>
      <c r="AB95" s="102">
        <f t="shared" si="10"/>
        <v>14</v>
      </c>
      <c r="AC95" s="102">
        <f t="shared" si="10"/>
        <v>14</v>
      </c>
      <c r="AD95" s="97">
        <f t="shared" si="11"/>
        <v>13</v>
      </c>
      <c r="AE95" s="98">
        <f t="shared" si="12"/>
        <v>13</v>
      </c>
      <c r="AF95" s="99">
        <f t="shared" si="13"/>
        <v>13</v>
      </c>
    </row>
    <row r="96" spans="1:32">
      <c r="A96" s="103">
        <f t="shared" si="15"/>
        <v>14</v>
      </c>
      <c r="D96" s="49">
        <v>0.58333333333333337</v>
      </c>
      <c r="E96" s="1">
        <f>IF(SUMIFS('Daily Forecast'!D:D,'Daily Forecast'!B:B,'Daily Flash NL (5)'!$D$25,'Daily Forecast'!F:F,A96,'Daily Forecast'!A:A,"Belgium")=0,"",SUMIFS('Daily Forecast'!D:D,'Daily Forecast'!B:B,'Daily Flash NL (5)'!$D$25,'Daily Forecast'!F:F,A96,'Daily Forecast'!A:A,"Belgium"))</f>
        <v>30</v>
      </c>
      <c r="F96" s="1">
        <f>IF(SUMIFS('Daily Storm Data 2'!I:I,'Daily Storm Data 2'!$A:$A,'Daily Flash NL (5)'!$D$25,'Daily Storm Data 2'!$G:$G,'Daily Flash NL (5)'!$A96,'Daily Storm Data 2'!$E:$E,"Belgium")=0,"",SUMIFS('Daily Storm Data 2'!I:I,'Daily Storm Data 2'!$A:$A,'Daily Flash NL (5)'!$D$25,'Daily Storm Data 2'!$G:$G,'Daily Flash NL (5)'!$A96,'Daily Storm Data 2'!$E:$E,"Belgium"))</f>
        <v>7</v>
      </c>
      <c r="G96" s="1">
        <f>SUMIFS('Daily Storm Data 2'!J:J,'Daily Storm Data 2'!$A:$A,'Daily Flash NL (5)'!$D$25,'Daily Storm Data 2'!$G:$G,'Daily Flash NL (5)'!$A96,'Daily Storm Data 2'!$E:$E,"Belgium")</f>
        <v>7</v>
      </c>
      <c r="H96" s="1">
        <f>SUMIFS('Daily Storm Data 2'!K:K,'Daily Storm Data 2'!$A:$A,'Daily Flash NL (5)'!$D$25,'Daily Storm Data 2'!$G:$G,'Daily Flash NL (5)'!$A96,'Daily Storm Data 2'!$E:$E,"Belgium")</f>
        <v>7</v>
      </c>
      <c r="I96" s="51">
        <f>IFERROR(Table1616[[#This Row],[Volume Actual]]/Table1616[[#This Row],[Volume Forcasted]],"")</f>
        <v>0.23333333333333334</v>
      </c>
      <c r="J96" s="39">
        <f t="shared" si="16"/>
        <v>1</v>
      </c>
      <c r="K96" s="39">
        <f>+IFERROR(Table1616[[#This Row],[Volume Handled]]/Table1616[[#This Row],[Volume Actual]],"")</f>
        <v>1</v>
      </c>
      <c r="L96" s="45">
        <f>SUMIFS('Daily Storm Data 2'!O:O,'Daily Storm Data 2'!$A:$A,'Daily Flash NL (5)'!$D$25,'Daily Storm Data 2'!$G:$G,'Daily Flash NL (5)'!$A96,'Daily Storm Data 2'!$E:$E,"Belgium")</f>
        <v>969.70129999999995</v>
      </c>
      <c r="M96" s="1"/>
      <c r="N96" s="1"/>
      <c r="O96" s="44"/>
      <c r="P96" s="190"/>
      <c r="Q96" s="220" t="e">
        <f t="shared" si="17"/>
        <v>#DIV/0!</v>
      </c>
      <c r="R96" s="190"/>
      <c r="S96" s="190"/>
      <c r="W96" s="211">
        <v>1</v>
      </c>
      <c r="X96" s="190"/>
      <c r="Y96" s="89">
        <f t="shared" si="14"/>
        <v>14</v>
      </c>
      <c r="Z96" s="88">
        <f>IF(SUMIFS('Daily Forecast'!D:D,'Daily Forecast'!B:B,'Daily Flash NL (5)'!$D$25,'Daily Forecast'!F:F,Y96,'Daily Forecast'!A:A,"Belgium")=0,"",SUMIFS('Daily Forecast'!D:D,'Daily Forecast'!B:B,'Daily Flash NL (5)'!$D$25,'Daily Forecast'!F:F,Y96,'Daily Forecast'!A:A,"Belgium"))</f>
        <v>30</v>
      </c>
      <c r="AA96" s="102">
        <f t="shared" si="10"/>
        <v>7</v>
      </c>
      <c r="AB96" s="102">
        <f t="shared" si="10"/>
        <v>7</v>
      </c>
      <c r="AC96" s="102">
        <f t="shared" si="10"/>
        <v>7</v>
      </c>
      <c r="AD96" s="97">
        <f t="shared" si="11"/>
        <v>7</v>
      </c>
      <c r="AE96" s="98">
        <f t="shared" si="12"/>
        <v>7</v>
      </c>
      <c r="AF96" s="99">
        <f t="shared" si="13"/>
        <v>7</v>
      </c>
    </row>
    <row r="97" spans="1:32">
      <c r="A97" s="103">
        <f t="shared" si="15"/>
        <v>15</v>
      </c>
      <c r="D97" s="49">
        <v>0.625</v>
      </c>
      <c r="E97" s="1">
        <f>IF(SUMIFS('Daily Forecast'!D:D,'Daily Forecast'!B:B,'Daily Flash NL (5)'!$D$25,'Daily Forecast'!F:F,A97,'Daily Forecast'!A:A,"Belgium")=0,"",SUMIFS('Daily Forecast'!D:D,'Daily Forecast'!B:B,'Daily Flash NL (5)'!$D$25,'Daily Forecast'!F:F,A97,'Daily Forecast'!A:A,"Belgium"))</f>
        <v>21</v>
      </c>
      <c r="F97" s="1">
        <f>IF(SUMIFS('Daily Storm Data 2'!I:I,'Daily Storm Data 2'!$A:$A,'Daily Flash NL (5)'!$D$25,'Daily Storm Data 2'!$G:$G,'Daily Flash NL (5)'!$A97,'Daily Storm Data 2'!$E:$E,"Belgium")=0,"",SUMIFS('Daily Storm Data 2'!I:I,'Daily Storm Data 2'!$A:$A,'Daily Flash NL (5)'!$D$25,'Daily Storm Data 2'!$G:$G,'Daily Flash NL (5)'!$A97,'Daily Storm Data 2'!$E:$E,"Belgium"))</f>
        <v>20</v>
      </c>
      <c r="G97" s="1">
        <f>SUMIFS('Daily Storm Data 2'!J:J,'Daily Storm Data 2'!$A:$A,'Daily Flash NL (5)'!$D$25,'Daily Storm Data 2'!$G:$G,'Daily Flash NL (5)'!$A97,'Daily Storm Data 2'!$E:$E,"Belgium")</f>
        <v>20</v>
      </c>
      <c r="H97" s="1">
        <f>SUMIFS('Daily Storm Data 2'!K:K,'Daily Storm Data 2'!$A:$A,'Daily Flash NL (5)'!$D$25,'Daily Storm Data 2'!$G:$G,'Daily Flash NL (5)'!$A97,'Daily Storm Data 2'!$E:$E,"Belgium")</f>
        <v>20</v>
      </c>
      <c r="I97" s="51">
        <f>IFERROR(Table1616[[#This Row],[Volume Actual]]/Table1616[[#This Row],[Volume Forcasted]],"")</f>
        <v>0.95238095238095233</v>
      </c>
      <c r="J97" s="39">
        <f t="shared" si="16"/>
        <v>1</v>
      </c>
      <c r="K97" s="39">
        <f>+IFERROR(Table1616[[#This Row],[Volume Handled]]/Table1616[[#This Row],[Volume Actual]],"")</f>
        <v>1</v>
      </c>
      <c r="L97" s="45">
        <f>SUMIFS('Daily Storm Data 2'!O:O,'Daily Storm Data 2'!$A:$A,'Daily Flash NL (5)'!$D$25,'Daily Storm Data 2'!$G:$G,'Daily Flash NL (5)'!$A97,'Daily Storm Data 2'!$E:$E,"Belgium")</f>
        <v>237.24868750000041</v>
      </c>
      <c r="M97" s="1"/>
      <c r="N97" s="1"/>
      <c r="O97" s="44"/>
      <c r="P97" s="191"/>
      <c r="Q97" s="219" t="e">
        <f t="shared" si="17"/>
        <v>#DIV/0!</v>
      </c>
      <c r="R97" s="191"/>
      <c r="S97" s="191"/>
      <c r="W97" s="90">
        <v>1</v>
      </c>
      <c r="X97" s="191"/>
      <c r="Y97" s="89">
        <f t="shared" si="14"/>
        <v>15</v>
      </c>
      <c r="Z97" s="88">
        <f>IF(SUMIFS('Daily Forecast'!D:D,'Daily Forecast'!B:B,'Daily Flash NL (5)'!$D$25,'Daily Forecast'!F:F,Y97,'Daily Forecast'!A:A,"Belgium")=0,"",SUMIFS('Daily Forecast'!D:D,'Daily Forecast'!B:B,'Daily Flash NL (5)'!$D$25,'Daily Forecast'!F:F,Y97,'Daily Forecast'!A:A,"Belgium"))</f>
        <v>21</v>
      </c>
      <c r="AA97" s="102">
        <f t="shared" si="10"/>
        <v>20</v>
      </c>
      <c r="AB97" s="102">
        <f t="shared" si="10"/>
        <v>20</v>
      </c>
      <c r="AC97" s="102">
        <f t="shared" si="10"/>
        <v>20</v>
      </c>
      <c r="AD97" s="97">
        <f t="shared" si="11"/>
        <v>20</v>
      </c>
      <c r="AE97" s="98">
        <f t="shared" si="12"/>
        <v>20</v>
      </c>
      <c r="AF97" s="99">
        <f t="shared" si="13"/>
        <v>20</v>
      </c>
    </row>
    <row r="98" spans="1:32">
      <c r="A98" s="103">
        <f t="shared" si="15"/>
        <v>16</v>
      </c>
      <c r="D98" s="49">
        <v>0.66666666666666663</v>
      </c>
      <c r="E98" s="1">
        <f>IF(SUMIFS('Daily Forecast'!D:D,'Daily Forecast'!B:B,'Daily Flash NL (5)'!$D$25,'Daily Forecast'!F:F,A98,'Daily Forecast'!A:A,"Belgium")=0,"",SUMIFS('Daily Forecast'!D:D,'Daily Forecast'!B:B,'Daily Flash NL (5)'!$D$25,'Daily Forecast'!F:F,A98,'Daily Forecast'!A:A,"Belgium"))</f>
        <v>19</v>
      </c>
      <c r="F98" s="1">
        <f>IF(SUMIFS('Daily Storm Data 2'!I:I,'Daily Storm Data 2'!$A:$A,'Daily Flash NL (5)'!$D$25,'Daily Storm Data 2'!$G:$G,'Daily Flash NL (5)'!$A98,'Daily Storm Data 2'!$E:$E,"Belgium")=0,"",SUMIFS('Daily Storm Data 2'!I:I,'Daily Storm Data 2'!$A:$A,'Daily Flash NL (5)'!$D$25,'Daily Storm Data 2'!$G:$G,'Daily Flash NL (5)'!$A98,'Daily Storm Data 2'!$E:$E,"Belgium"))</f>
        <v>16</v>
      </c>
      <c r="G98" s="1">
        <f>SUMIFS('Daily Storm Data 2'!J:J,'Daily Storm Data 2'!$A:$A,'Daily Flash NL (5)'!$D$25,'Daily Storm Data 2'!$G:$G,'Daily Flash NL (5)'!$A98,'Daily Storm Data 2'!$E:$E,"Belgium")</f>
        <v>15</v>
      </c>
      <c r="H98" s="1">
        <f>SUMIFS('Daily Storm Data 2'!K:K,'Daily Storm Data 2'!$A:$A,'Daily Flash NL (5)'!$D$25,'Daily Storm Data 2'!$G:$G,'Daily Flash NL (5)'!$A98,'Daily Storm Data 2'!$E:$E,"Belgium")</f>
        <v>13</v>
      </c>
      <c r="I98" s="51">
        <f>IFERROR(Table1616[[#This Row],[Volume Actual]]/Table1616[[#This Row],[Volume Forcasted]],"")</f>
        <v>0.84210526315789469</v>
      </c>
      <c r="J98" s="39">
        <f t="shared" si="16"/>
        <v>0.8125</v>
      </c>
      <c r="K98" s="39">
        <f>+IFERROR(Table1616[[#This Row],[Volume Handled]]/Table1616[[#This Row],[Volume Actual]],"")</f>
        <v>0.9375</v>
      </c>
      <c r="L98" s="45">
        <f>SUMIFS('Daily Storm Data 2'!O:O,'Daily Storm Data 2'!$A:$A,'Daily Flash NL (5)'!$D$25,'Daily Storm Data 2'!$G:$G,'Daily Flash NL (5)'!$A98,'Daily Storm Data 2'!$E:$E,"Belgium")</f>
        <v>626.82990151515185</v>
      </c>
      <c r="M98" s="1"/>
      <c r="N98" s="1"/>
      <c r="O98" s="44"/>
      <c r="P98" s="190"/>
      <c r="Q98" s="220" t="e">
        <f t="shared" si="17"/>
        <v>#DIV/0!</v>
      </c>
      <c r="R98" s="190"/>
      <c r="S98" s="190"/>
      <c r="W98" s="211">
        <v>1</v>
      </c>
      <c r="X98" s="190"/>
      <c r="Y98" s="89">
        <f t="shared" si="14"/>
        <v>16</v>
      </c>
      <c r="Z98" s="88">
        <f>IF(SUMIFS('Daily Forecast'!D:D,'Daily Forecast'!B:B,'Daily Flash NL (5)'!$D$25,'Daily Forecast'!F:F,Y98,'Daily Forecast'!A:A,"Belgium")=0,"",SUMIFS('Daily Forecast'!D:D,'Daily Forecast'!B:B,'Daily Flash NL (5)'!$D$25,'Daily Forecast'!F:F,Y98,'Daily Forecast'!A:A,"Belgium"))</f>
        <v>19</v>
      </c>
      <c r="AA98" s="102">
        <f t="shared" si="10"/>
        <v>16</v>
      </c>
      <c r="AB98" s="102">
        <f t="shared" si="10"/>
        <v>16</v>
      </c>
      <c r="AC98" s="102">
        <f t="shared" si="10"/>
        <v>16</v>
      </c>
      <c r="AD98" s="97">
        <f t="shared" si="11"/>
        <v>13</v>
      </c>
      <c r="AE98" s="98">
        <f t="shared" si="12"/>
        <v>13</v>
      </c>
      <c r="AF98" s="99">
        <f t="shared" si="13"/>
        <v>13</v>
      </c>
    </row>
    <row r="99" spans="1:32">
      <c r="A99" s="103">
        <f t="shared" si="15"/>
        <v>17</v>
      </c>
      <c r="D99" s="49">
        <v>0.70833333333333337</v>
      </c>
      <c r="E99" s="1">
        <f>IF(SUMIFS('Daily Forecast'!D:D,'Daily Forecast'!B:B,'Daily Flash NL (5)'!$D$25,'Daily Forecast'!F:F,A99,'Daily Forecast'!A:A,"Belgium")=0,"",SUMIFS('Daily Forecast'!D:D,'Daily Forecast'!B:B,'Daily Flash NL (5)'!$D$25,'Daily Forecast'!F:F,A99,'Daily Forecast'!A:A,"Belgium"))</f>
        <v>18</v>
      </c>
      <c r="F99" s="1">
        <f>IF(SUMIFS('Daily Storm Data 2'!I:I,'Daily Storm Data 2'!$A:$A,'Daily Flash NL (5)'!$D$25,'Daily Storm Data 2'!$G:$G,'Daily Flash NL (5)'!$A99,'Daily Storm Data 2'!$E:$E,"Belgium")=0,"",SUMIFS('Daily Storm Data 2'!I:I,'Daily Storm Data 2'!$A:$A,'Daily Flash NL (5)'!$D$25,'Daily Storm Data 2'!$G:$G,'Daily Flash NL (5)'!$A99,'Daily Storm Data 2'!$E:$E,"Belgium"))</f>
        <v>17</v>
      </c>
      <c r="G99" s="1">
        <f>SUMIFS('Daily Storm Data 2'!J:J,'Daily Storm Data 2'!$A:$A,'Daily Flash NL (5)'!$D$25,'Daily Storm Data 2'!$G:$G,'Daily Flash NL (5)'!$A99,'Daily Storm Data 2'!$E:$E,"Belgium")</f>
        <v>17</v>
      </c>
      <c r="H99" s="1">
        <f>SUMIFS('Daily Storm Data 2'!K:K,'Daily Storm Data 2'!$A:$A,'Daily Flash NL (5)'!$D$25,'Daily Storm Data 2'!$G:$G,'Daily Flash NL (5)'!$A99,'Daily Storm Data 2'!$E:$E,"Belgium")</f>
        <v>12</v>
      </c>
      <c r="I99" s="51">
        <f>IFERROR(Table1616[[#This Row],[Volume Actual]]/Table1616[[#This Row],[Volume Forcasted]],"")</f>
        <v>0.94444444444444442</v>
      </c>
      <c r="J99" s="39">
        <f t="shared" si="16"/>
        <v>0.70588235294117652</v>
      </c>
      <c r="K99" s="39">
        <f>+IFERROR(Table1616[[#This Row],[Volume Handled]]/Table1616[[#This Row],[Volume Actual]],"")</f>
        <v>1</v>
      </c>
      <c r="L99" s="45">
        <f>SUMIFS('Daily Storm Data 2'!O:O,'Daily Storm Data 2'!$A:$A,'Daily Flash NL (5)'!$D$25,'Daily Storm Data 2'!$G:$G,'Daily Flash NL (5)'!$A99,'Daily Storm Data 2'!$E:$E,"Belgium")</f>
        <v>412.81109722222152</v>
      </c>
      <c r="M99" s="1"/>
      <c r="N99" s="1"/>
      <c r="O99" s="44"/>
      <c r="P99" s="191"/>
      <c r="Q99" s="219" t="e">
        <f t="shared" si="17"/>
        <v>#DIV/0!</v>
      </c>
      <c r="R99" s="191"/>
      <c r="S99" s="191"/>
      <c r="W99" s="90">
        <v>0</v>
      </c>
      <c r="X99" s="191"/>
      <c r="Y99" s="89">
        <f t="shared" si="14"/>
        <v>17</v>
      </c>
      <c r="Z99" s="88">
        <f>IF(SUMIFS('Daily Forecast'!D:D,'Daily Forecast'!B:B,'Daily Flash NL (5)'!$D$25,'Daily Forecast'!F:F,Y99,'Daily Forecast'!A:A,"Belgium")=0,"",SUMIFS('Daily Forecast'!D:D,'Daily Forecast'!B:B,'Daily Flash NL (5)'!$D$25,'Daily Forecast'!F:F,Y99,'Daily Forecast'!A:A,"Belgium"))</f>
        <v>18</v>
      </c>
      <c r="AA99" s="102">
        <f t="shared" si="10"/>
        <v>17</v>
      </c>
      <c r="AB99" s="102">
        <f t="shared" si="10"/>
        <v>17</v>
      </c>
      <c r="AC99" s="102">
        <f t="shared" si="10"/>
        <v>17</v>
      </c>
      <c r="AD99" s="97">
        <f t="shared" si="11"/>
        <v>12</v>
      </c>
      <c r="AE99" s="98">
        <f t="shared" si="12"/>
        <v>12</v>
      </c>
      <c r="AF99" s="99">
        <f t="shared" si="13"/>
        <v>12</v>
      </c>
    </row>
    <row r="100" spans="1:32">
      <c r="A100" s="103">
        <f t="shared" si="15"/>
        <v>18</v>
      </c>
      <c r="D100" s="49">
        <v>0.75</v>
      </c>
      <c r="E100" s="1">
        <f>IF(SUMIFS('Daily Forecast'!D:D,'Daily Forecast'!B:B,'Daily Flash NL (5)'!$D$25,'Daily Forecast'!F:F,A100,'Daily Forecast'!A:A,"Belgium")=0,"",SUMIFS('Daily Forecast'!D:D,'Daily Forecast'!B:B,'Daily Flash NL (5)'!$D$25,'Daily Forecast'!F:F,A100,'Daily Forecast'!A:A,"Belgium"))</f>
        <v>2</v>
      </c>
      <c r="F100" s="1">
        <f>IF(SUMIFS('Daily Storm Data 2'!I:I,'Daily Storm Data 2'!$A:$A,'Daily Flash NL (5)'!$D$25,'Daily Storm Data 2'!$G:$G,'Daily Flash NL (5)'!$A100,'Daily Storm Data 2'!$E:$E,"Belgium")=0,"",SUMIFS('Daily Storm Data 2'!I:I,'Daily Storm Data 2'!$A:$A,'Daily Flash NL (5)'!$D$25,'Daily Storm Data 2'!$G:$G,'Daily Flash NL (5)'!$A100,'Daily Storm Data 2'!$E:$E,"Belgium"))</f>
        <v>21</v>
      </c>
      <c r="G100" s="1">
        <f>SUMIFS('Daily Storm Data 2'!J:J,'Daily Storm Data 2'!$A:$A,'Daily Flash NL (5)'!$D$25,'Daily Storm Data 2'!$G:$G,'Daily Flash NL (5)'!$A100,'Daily Storm Data 2'!$E:$E,"Belgium")</f>
        <v>21</v>
      </c>
      <c r="H100" s="1">
        <f>SUMIFS('Daily Storm Data 2'!K:K,'Daily Storm Data 2'!$A:$A,'Daily Flash NL (5)'!$D$25,'Daily Storm Data 2'!$G:$G,'Daily Flash NL (5)'!$A100,'Daily Storm Data 2'!$E:$E,"Belgium")</f>
        <v>12</v>
      </c>
      <c r="I100" s="51">
        <f>IFERROR(Table1616[[#This Row],[Volume Actual]]/Table1616[[#This Row],[Volume Forcasted]],"")</f>
        <v>10.5</v>
      </c>
      <c r="J100" s="39">
        <f t="shared" si="16"/>
        <v>0.5714285714285714</v>
      </c>
      <c r="K100" s="39">
        <f>+IFERROR(Table1616[[#This Row],[Volume Handled]]/Table1616[[#This Row],[Volume Actual]],"")</f>
        <v>1</v>
      </c>
      <c r="L100" s="45">
        <f>SUMIFS('Daily Storm Data 2'!O:O,'Daily Storm Data 2'!$A:$A,'Daily Flash NL (5)'!$D$25,'Daily Storm Data 2'!$G:$G,'Daily Flash NL (5)'!$A100,'Daily Storm Data 2'!$E:$E,"Belgium")</f>
        <v>465.06432407407414</v>
      </c>
      <c r="M100" s="1"/>
      <c r="N100" s="1"/>
      <c r="O100" s="44"/>
      <c r="P100" s="190"/>
      <c r="Q100" s="220" t="e">
        <f t="shared" si="17"/>
        <v>#DIV/0!</v>
      </c>
      <c r="R100" s="190"/>
      <c r="S100" s="190"/>
      <c r="W100" s="211">
        <v>0</v>
      </c>
      <c r="X100" s="190"/>
      <c r="Y100" s="89">
        <f t="shared" si="14"/>
        <v>18</v>
      </c>
      <c r="Z100" s="88">
        <f>IF(SUMIFS('Daily Forecast'!D:D,'Daily Forecast'!B:B,'Daily Flash NL (5)'!$D$25,'Daily Forecast'!F:F,Y100,'Daily Forecast'!A:A,"Belgium")=0,"",SUMIFS('Daily Forecast'!D:D,'Daily Forecast'!B:B,'Daily Flash NL (5)'!$D$25,'Daily Forecast'!F:F,Y100,'Daily Forecast'!A:A,"Belgium"))</f>
        <v>2</v>
      </c>
      <c r="AA100" s="102">
        <f t="shared" si="10"/>
        <v>21</v>
      </c>
      <c r="AB100" s="102">
        <f t="shared" si="10"/>
        <v>21</v>
      </c>
      <c r="AC100" s="102">
        <f t="shared" si="10"/>
        <v>21</v>
      </c>
      <c r="AD100" s="97">
        <f t="shared" si="11"/>
        <v>12</v>
      </c>
      <c r="AE100" s="98">
        <f t="shared" si="12"/>
        <v>12</v>
      </c>
      <c r="AF100" s="99">
        <f t="shared" si="13"/>
        <v>12</v>
      </c>
    </row>
    <row r="101" spans="1:32">
      <c r="A101" s="103">
        <f t="shared" si="15"/>
        <v>19</v>
      </c>
      <c r="D101" s="49">
        <v>0.79166666666666663</v>
      </c>
      <c r="E101" s="1">
        <f>IF(SUMIFS('Daily Forecast'!D:D,'Daily Forecast'!B:B,'Daily Flash NL (5)'!$D$25,'Daily Forecast'!F:F,A101,'Daily Forecast'!A:A,"Belgium")=0,"",SUMIFS('Daily Forecast'!D:D,'Daily Forecast'!B:B,'Daily Flash NL (5)'!$D$25,'Daily Forecast'!F:F,A101,'Daily Forecast'!A:A,"Belgium"))</f>
        <v>3</v>
      </c>
      <c r="F101" s="1">
        <f>IF(SUMIFS('Daily Storm Data 2'!I:I,'Daily Storm Data 2'!$A:$A,'Daily Flash NL (5)'!$D$25,'Daily Storm Data 2'!$G:$G,'Daily Flash NL (5)'!$A101,'Daily Storm Data 2'!$E:$E,"Belgium")=0,"",SUMIFS('Daily Storm Data 2'!I:I,'Daily Storm Data 2'!$A:$A,'Daily Flash NL (5)'!$D$25,'Daily Storm Data 2'!$G:$G,'Daily Flash NL (5)'!$A101,'Daily Storm Data 2'!$E:$E,"Belgium"))</f>
        <v>5</v>
      </c>
      <c r="G101" s="1">
        <f>SUMIFS('Daily Storm Data 2'!J:J,'Daily Storm Data 2'!$A:$A,'Daily Flash NL (5)'!$D$25,'Daily Storm Data 2'!$G:$G,'Daily Flash NL (5)'!$A101,'Daily Storm Data 2'!$E:$E,"Belgium")</f>
        <v>5</v>
      </c>
      <c r="H101" s="1">
        <f>SUMIFS('Daily Storm Data 2'!K:K,'Daily Storm Data 2'!$A:$A,'Daily Flash NL (5)'!$D$25,'Daily Storm Data 2'!$G:$G,'Daily Flash NL (5)'!$A101,'Daily Storm Data 2'!$E:$E,"Belgium")</f>
        <v>5</v>
      </c>
      <c r="I101" s="51">
        <f>IFERROR(Table1616[[#This Row],[Volume Actual]]/Table1616[[#This Row],[Volume Forcasted]],"")</f>
        <v>1.6666666666666667</v>
      </c>
      <c r="J101" s="39">
        <f t="shared" si="16"/>
        <v>1</v>
      </c>
      <c r="K101" s="39">
        <f>+IFERROR(Table1616[[#This Row],[Volume Handled]]/Table1616[[#This Row],[Volume Actual]],"")</f>
        <v>1</v>
      </c>
      <c r="L101" s="45">
        <f>SUMIFS('Daily Storm Data 2'!O:O,'Daily Storm Data 2'!$A:$A,'Daily Flash NL (5)'!$D$25,'Daily Storm Data 2'!$G:$G,'Daily Flash NL (5)'!$A101,'Daily Storm Data 2'!$E:$E,"Belgium")</f>
        <v>745.13383333333331</v>
      </c>
      <c r="M101" s="1"/>
      <c r="N101" s="44"/>
      <c r="O101" s="44"/>
      <c r="P101" s="191"/>
      <c r="Q101" s="219" t="e">
        <f t="shared" si="17"/>
        <v>#DIV/0!</v>
      </c>
      <c r="R101" s="191"/>
      <c r="S101" s="191"/>
      <c r="W101" s="191">
        <v>0</v>
      </c>
      <c r="X101" s="191"/>
      <c r="Y101" s="89">
        <f t="shared" si="14"/>
        <v>19</v>
      </c>
      <c r="Z101" s="88">
        <f>IF(SUMIFS('Daily Forecast'!D:D,'Daily Forecast'!B:B,'Daily Flash NL (5)'!$D$25,'Daily Forecast'!F:F,Y101,'Daily Forecast'!A:A,"Belgium")=0,"",SUMIFS('Daily Forecast'!D:D,'Daily Forecast'!B:B,'Daily Flash NL (5)'!$D$25,'Daily Forecast'!F:F,Y101,'Daily Forecast'!A:A,"Belgium"))</f>
        <v>3</v>
      </c>
      <c r="AA101" s="102">
        <f t="shared" si="10"/>
        <v>5</v>
      </c>
      <c r="AB101" s="102">
        <f t="shared" si="10"/>
        <v>5</v>
      </c>
      <c r="AC101" s="102">
        <f t="shared" si="10"/>
        <v>5</v>
      </c>
      <c r="AD101" s="97">
        <f t="shared" si="11"/>
        <v>5</v>
      </c>
      <c r="AE101" s="98">
        <f t="shared" si="12"/>
        <v>5</v>
      </c>
      <c r="AF101" s="99">
        <f t="shared" si="13"/>
        <v>5</v>
      </c>
    </row>
    <row r="102" spans="1:32">
      <c r="A102" s="103">
        <f t="shared" si="15"/>
        <v>20</v>
      </c>
      <c r="D102" s="49">
        <v>0.83333333333333337</v>
      </c>
      <c r="E102" s="1">
        <f>IF(SUMIFS('Daily Forecast'!D:D,'Daily Forecast'!B:B,'Daily Flash NL (5)'!$D$25,'Daily Forecast'!F:F,A102,'Daily Forecast'!A:A,"Belgium")=0,"",SUMIFS('Daily Forecast'!D:D,'Daily Forecast'!B:B,'Daily Flash NL (5)'!$D$25,'Daily Forecast'!F:F,A102,'Daily Forecast'!A:A,"Belgium"))</f>
        <v>8</v>
      </c>
      <c r="F102" s="1">
        <f>IF(SUMIFS('Daily Storm Data 2'!I:I,'Daily Storm Data 2'!$A:$A,'Daily Flash NL (5)'!$D$25,'Daily Storm Data 2'!$G:$G,'Daily Flash NL (5)'!$A102,'Daily Storm Data 2'!$E:$E,"Belgium")=0,"",SUMIFS('Daily Storm Data 2'!I:I,'Daily Storm Data 2'!$A:$A,'Daily Flash NL (5)'!$D$25,'Daily Storm Data 2'!$G:$G,'Daily Flash NL (5)'!$A102,'Daily Storm Data 2'!$E:$E,"Belgium"))</f>
        <v>4</v>
      </c>
      <c r="G102" s="1">
        <f>SUMIFS('Daily Storm Data 2'!J:J,'Daily Storm Data 2'!$A:$A,'Daily Flash NL (5)'!$D$25,'Daily Storm Data 2'!$G:$G,'Daily Flash NL (5)'!$A102,'Daily Storm Data 2'!$E:$E,"Belgium")</f>
        <v>4</v>
      </c>
      <c r="H102" s="1">
        <f>SUMIFS('Daily Storm Data 2'!K:K,'Daily Storm Data 2'!$A:$A,'Daily Flash NL (5)'!$D$25,'Daily Storm Data 2'!$G:$G,'Daily Flash NL (5)'!$A102,'Daily Storm Data 2'!$E:$E,"Belgium")</f>
        <v>3</v>
      </c>
      <c r="I102" s="51">
        <f>IFERROR(Table1616[[#This Row],[Volume Actual]]/Table1616[[#This Row],[Volume Forcasted]],"")</f>
        <v>0.5</v>
      </c>
      <c r="J102" s="39">
        <f t="shared" si="16"/>
        <v>0.75</v>
      </c>
      <c r="K102" s="39">
        <f>+IFERROR(Table1616[[#This Row],[Volume Handled]]/Table1616[[#This Row],[Volume Actual]],"")</f>
        <v>1</v>
      </c>
      <c r="L102" s="45">
        <f>SUMIFS('Daily Storm Data 2'!O:O,'Daily Storm Data 2'!$A:$A,'Daily Flash NL (5)'!$D$25,'Daily Storm Data 2'!$G:$G,'Daily Flash NL (5)'!$A102,'Daily Storm Data 2'!$E:$E,"Belgium")</f>
        <v>1059.114</v>
      </c>
      <c r="M102" s="1"/>
      <c r="N102" s="44"/>
      <c r="O102" s="44"/>
      <c r="P102" s="190"/>
      <c r="Q102" s="220" t="e">
        <f t="shared" si="17"/>
        <v>#DIV/0!</v>
      </c>
      <c r="R102" s="190"/>
      <c r="S102" s="190"/>
      <c r="W102" s="190">
        <v>0</v>
      </c>
      <c r="X102" s="190"/>
      <c r="Y102" s="89">
        <f t="shared" si="14"/>
        <v>20</v>
      </c>
      <c r="Z102" s="88">
        <f>IF(SUMIFS('Daily Forecast'!D:D,'Daily Forecast'!B:B,'Daily Flash NL (5)'!$D$25,'Daily Forecast'!F:F,Y102,'Daily Forecast'!A:A,"Belgium")=0,"",SUMIFS('Daily Forecast'!D:D,'Daily Forecast'!B:B,'Daily Flash NL (5)'!$D$25,'Daily Forecast'!F:F,Y102,'Daily Forecast'!A:A,"Belgium"))</f>
        <v>8</v>
      </c>
      <c r="AA102" s="102">
        <f t="shared" si="10"/>
        <v>4</v>
      </c>
      <c r="AB102" s="102">
        <f t="shared" si="10"/>
        <v>4</v>
      </c>
      <c r="AC102" s="102">
        <f t="shared" si="10"/>
        <v>4</v>
      </c>
      <c r="AD102" s="97">
        <f t="shared" si="11"/>
        <v>3</v>
      </c>
      <c r="AE102" s="98">
        <f t="shared" si="12"/>
        <v>3</v>
      </c>
      <c r="AF102" s="99">
        <f t="shared" si="13"/>
        <v>3</v>
      </c>
    </row>
    <row r="103" spans="1:32">
      <c r="A103" s="103">
        <f t="shared" si="15"/>
        <v>21</v>
      </c>
      <c r="D103" s="49">
        <v>0.875</v>
      </c>
      <c r="E103" s="1">
        <f>IF(SUMIFS('Daily Forecast'!D:D,'Daily Forecast'!B:B,'Daily Flash NL (5)'!$D$25,'Daily Forecast'!F:F,A103,'Daily Forecast'!A:A,"Belgium")=0,"",SUMIFS('Daily Forecast'!D:D,'Daily Forecast'!B:B,'Daily Flash NL (5)'!$D$25,'Daily Forecast'!F:F,A103,'Daily Forecast'!A:A,"Belgium"))</f>
        <v>11</v>
      </c>
      <c r="F103" s="1">
        <f>IF(SUMIFS('Daily Storm Data 2'!I:I,'Daily Storm Data 2'!$A:$A,'Daily Flash NL (5)'!$D$25,'Daily Storm Data 2'!$G:$G,'Daily Flash NL (5)'!$A103,'Daily Storm Data 2'!$E:$E,"Belgium")=0,"",SUMIFS('Daily Storm Data 2'!I:I,'Daily Storm Data 2'!$A:$A,'Daily Flash NL (5)'!$D$25,'Daily Storm Data 2'!$G:$G,'Daily Flash NL (5)'!$A103,'Daily Storm Data 2'!$E:$E,"Belgium"))</f>
        <v>6</v>
      </c>
      <c r="G103" s="1">
        <f>SUMIFS('Daily Storm Data 2'!J:J,'Daily Storm Data 2'!$A:$A,'Daily Flash NL (5)'!$D$25,'Daily Storm Data 2'!$G:$G,'Daily Flash NL (5)'!$A103,'Daily Storm Data 2'!$E:$E,"Belgium")</f>
        <v>6</v>
      </c>
      <c r="H103" s="1">
        <f>SUMIFS('Daily Storm Data 2'!K:K,'Daily Storm Data 2'!$A:$A,'Daily Flash NL (5)'!$D$25,'Daily Storm Data 2'!$G:$G,'Daily Flash NL (5)'!$A103,'Daily Storm Data 2'!$E:$E,"Belgium")</f>
        <v>3</v>
      </c>
      <c r="I103" s="51">
        <f>IFERROR(Table1616[[#This Row],[Volume Actual]]/Table1616[[#This Row],[Volume Forcasted]],"")</f>
        <v>0.54545454545454541</v>
      </c>
      <c r="J103" s="39">
        <f t="shared" si="16"/>
        <v>0.5</v>
      </c>
      <c r="K103" s="39">
        <f>+IFERROR(Table1616[[#This Row],[Volume Handled]]/Table1616[[#This Row],[Volume Actual]],"")</f>
        <v>1</v>
      </c>
      <c r="L103" s="45">
        <f>SUMIFS('Daily Storm Data 2'!O:O,'Daily Storm Data 2'!$A:$A,'Daily Flash NL (5)'!$D$25,'Daily Storm Data 2'!$G:$G,'Daily Flash NL (5)'!$A103,'Daily Storm Data 2'!$E:$E,"Belgium")</f>
        <v>619.27</v>
      </c>
      <c r="M103" s="1"/>
      <c r="N103" s="44"/>
      <c r="O103" s="44"/>
      <c r="P103" s="191"/>
      <c r="Q103" s="219" t="e">
        <f t="shared" si="17"/>
        <v>#DIV/0!</v>
      </c>
      <c r="R103" s="191"/>
      <c r="S103" s="191"/>
      <c r="W103" s="191">
        <v>0</v>
      </c>
      <c r="X103" s="191"/>
      <c r="Y103" s="89">
        <f t="shared" si="14"/>
        <v>21</v>
      </c>
      <c r="Z103" s="88">
        <f>IF(SUMIFS('Daily Forecast'!D:D,'Daily Forecast'!B:B,'Daily Flash NL (5)'!$D$25,'Daily Forecast'!F:F,Y103,'Daily Forecast'!A:A,"Belgium")=0,"",SUMIFS('Daily Forecast'!D:D,'Daily Forecast'!B:B,'Daily Flash NL (5)'!$D$25,'Daily Forecast'!F:F,Y103,'Daily Forecast'!A:A,"Belgium"))</f>
        <v>11</v>
      </c>
      <c r="AA103" s="102">
        <f t="shared" si="10"/>
        <v>6</v>
      </c>
      <c r="AB103" s="102">
        <f t="shared" si="10"/>
        <v>6</v>
      </c>
      <c r="AC103" s="102">
        <f t="shared" si="10"/>
        <v>6</v>
      </c>
      <c r="AD103" s="97">
        <f t="shared" si="11"/>
        <v>3</v>
      </c>
      <c r="AE103" s="98">
        <f t="shared" si="12"/>
        <v>3</v>
      </c>
      <c r="AF103" s="99">
        <f t="shared" si="13"/>
        <v>3</v>
      </c>
    </row>
    <row r="104" spans="1:32" hidden="1">
      <c r="D104" s="19">
        <v>0.91666666666666663</v>
      </c>
      <c r="E104" s="1"/>
      <c r="F104" s="1"/>
      <c r="G104" s="1"/>
      <c r="H104" s="1"/>
      <c r="I104" s="51" t="str">
        <f>IFERROR(Table1616[[#This Row],[Volume Actual]]/Table1616[[#This Row],[Volume Forcasted]],"")</f>
        <v/>
      </c>
      <c r="J104" s="39" t="str">
        <f t="shared" si="16"/>
        <v/>
      </c>
      <c r="K104" s="39" t="str">
        <f>+IFERROR(Table1616[[#This Row],[Volume Handled]]/Table1616[[#This Row],[Volume Actual]],"")</f>
        <v/>
      </c>
      <c r="L104" s="45"/>
      <c r="M104" s="1">
        <v>3</v>
      </c>
      <c r="N104" s="44">
        <v>0</v>
      </c>
      <c r="O104" s="44"/>
      <c r="P104" s="51"/>
      <c r="Q104" s="220" t="e">
        <f t="shared" ref="Q104:Q118" si="18">(O49+N49)/M49</f>
        <v>#DIV/0!</v>
      </c>
      <c r="R104" s="190"/>
      <c r="S104" s="190"/>
      <c r="Y104" s="89">
        <f t="shared" si="14"/>
        <v>22</v>
      </c>
      <c r="Z104" s="91">
        <f>IF(SUMIFS('Daily Forecast'!D:D,'Daily Forecast'!B:B,'Daily Flash NL (5)'!$D$25,'Daily Forecast'!F:F,Y104,'Daily Forecast'!A:A,"Netherlands")=0,"",SUMIFS('Daily Forecast'!D:D,'Daily Forecast'!B:B,'Daily Flash NL (5)'!$D$25,'Daily Forecast'!F:F,Y104,'Daily Forecast'!A:A,"Netherlands"))</f>
        <v>14</v>
      </c>
      <c r="AA104" s="102">
        <f t="shared" si="10"/>
        <v>13.582089552238806</v>
      </c>
      <c r="AB104" s="102">
        <f t="shared" si="10"/>
        <v>14</v>
      </c>
      <c r="AC104" s="102">
        <f t="shared" si="10"/>
        <v>8.4</v>
      </c>
      <c r="AD104" s="97">
        <f t="shared" si="11"/>
        <v>13.582089552238806</v>
      </c>
      <c r="AE104" s="98">
        <f>IFERROR(IF(F104="",Z104*$AE$29,F104*J104),0)</f>
        <v>14</v>
      </c>
      <c r="AF104" s="99">
        <f t="shared" ref="AF104:AF118" si="19">IFERROR(IF(F104="",Z104*$AF$29,F104*J104),0)</f>
        <v>8.4</v>
      </c>
    </row>
    <row r="105" spans="1:32" hidden="1">
      <c r="D105" s="19"/>
      <c r="E105" s="1"/>
      <c r="F105" s="1"/>
      <c r="G105" s="1"/>
      <c r="H105" s="1"/>
      <c r="I105" s="51" t="str">
        <f>IFERROR(Table1616[[#This Row],[Volume Actual]]/Table1616[[#This Row],[Volume Forcasted]],"")</f>
        <v/>
      </c>
      <c r="J105" s="39" t="str">
        <f t="shared" si="16"/>
        <v/>
      </c>
      <c r="K105" s="39" t="str">
        <f>+IFERROR(Table1616[[#This Row],[Volume Handled]]/Table1616[[#This Row],[Volume Actual]],"")</f>
        <v/>
      </c>
      <c r="L105" s="45"/>
      <c r="M105" s="44">
        <v>0</v>
      </c>
      <c r="N105" s="44"/>
      <c r="O105" s="44"/>
      <c r="P105" s="51"/>
      <c r="Q105" s="127">
        <f t="shared" si="18"/>
        <v>0</v>
      </c>
      <c r="R105" s="190"/>
      <c r="S105" s="190"/>
      <c r="Y105" s="89">
        <f t="shared" si="14"/>
        <v>23</v>
      </c>
      <c r="AA105" s="102" t="e">
        <f t="shared" ref="AA105:AC118" si="20">AD105/$J105</f>
        <v>#VALUE!</v>
      </c>
      <c r="AB105" s="102" t="e">
        <f t="shared" si="20"/>
        <v>#VALUE!</v>
      </c>
      <c r="AC105" s="102" t="e">
        <f t="shared" si="20"/>
        <v>#VALUE!</v>
      </c>
      <c r="AD105" s="97">
        <f t="shared" si="11"/>
        <v>0</v>
      </c>
      <c r="AF105" s="100">
        <f t="shared" si="19"/>
        <v>0</v>
      </c>
    </row>
    <row r="106" spans="1:32" hidden="1">
      <c r="D106" s="19"/>
      <c r="E106" s="1"/>
      <c r="F106" s="1"/>
      <c r="G106" s="1"/>
      <c r="H106" s="1"/>
      <c r="I106" s="51" t="str">
        <f>IFERROR(Table1616[[#This Row],[Volume Actual]]/Table1616[[#This Row],[Volume Forcasted]],"")</f>
        <v/>
      </c>
      <c r="J106" s="39" t="str">
        <f t="shared" si="16"/>
        <v/>
      </c>
      <c r="K106" s="39" t="str">
        <f>+IFERROR(Table1616[[#This Row],[Volume Handled]]/Table1616[[#This Row],[Volume Actual]],"")</f>
        <v/>
      </c>
      <c r="L106" s="45"/>
      <c r="M106" s="44"/>
      <c r="N106" s="44"/>
      <c r="O106" s="44"/>
      <c r="P106" s="51"/>
      <c r="Q106" s="127" t="e">
        <f t="shared" si="18"/>
        <v>#DIV/0!</v>
      </c>
      <c r="R106" s="190"/>
      <c r="S106" s="190"/>
      <c r="Y106" s="89">
        <f t="shared" si="14"/>
        <v>24</v>
      </c>
      <c r="AA106" s="102" t="e">
        <f t="shared" si="20"/>
        <v>#VALUE!</v>
      </c>
      <c r="AB106" s="102" t="e">
        <f t="shared" si="20"/>
        <v>#VALUE!</v>
      </c>
      <c r="AC106" s="102" t="e">
        <f t="shared" si="20"/>
        <v>#VALUE!</v>
      </c>
      <c r="AD106" s="97">
        <f t="shared" si="11"/>
        <v>0</v>
      </c>
      <c r="AF106" s="100">
        <f t="shared" si="19"/>
        <v>0</v>
      </c>
    </row>
    <row r="107" spans="1:32" hidden="1">
      <c r="D107" s="19"/>
      <c r="E107" s="1"/>
      <c r="F107" s="1"/>
      <c r="G107" s="1"/>
      <c r="H107" s="1"/>
      <c r="I107" s="51" t="str">
        <f>IFERROR(Table1616[[#This Row],[Volume Actual]]/Table1616[[#This Row],[Volume Forcasted]],"")</f>
        <v/>
      </c>
      <c r="J107" s="39" t="str">
        <f t="shared" si="16"/>
        <v/>
      </c>
      <c r="K107" s="39" t="str">
        <f>+IFERROR(Table1616[[#This Row],[Volume Handled]]/Table1616[[#This Row],[Volume Actual]],"")</f>
        <v/>
      </c>
      <c r="L107" s="45"/>
      <c r="M107" s="44"/>
      <c r="N107" s="44"/>
      <c r="O107" s="44"/>
      <c r="P107" s="51"/>
      <c r="Q107" s="127" t="e">
        <f t="shared" si="18"/>
        <v>#DIV/0!</v>
      </c>
      <c r="R107" s="190"/>
      <c r="S107" s="190"/>
      <c r="Y107" s="89">
        <f t="shared" si="14"/>
        <v>25</v>
      </c>
      <c r="AA107" s="102" t="e">
        <f t="shared" si="20"/>
        <v>#VALUE!</v>
      </c>
      <c r="AB107" s="102" t="e">
        <f t="shared" si="20"/>
        <v>#VALUE!</v>
      </c>
      <c r="AC107" s="102" t="e">
        <f t="shared" si="20"/>
        <v>#VALUE!</v>
      </c>
      <c r="AD107" s="97">
        <f t="shared" si="11"/>
        <v>0</v>
      </c>
      <c r="AF107" s="100">
        <f t="shared" si="19"/>
        <v>0</v>
      </c>
    </row>
    <row r="108" spans="1:32" hidden="1">
      <c r="D108" s="19"/>
      <c r="E108" s="1"/>
      <c r="F108" s="1"/>
      <c r="G108" s="1"/>
      <c r="H108" s="1"/>
      <c r="I108" s="51" t="str">
        <f>IFERROR(Table1616[[#This Row],[Volume Actual]]/Table1616[[#This Row],[Volume Forcasted]],"")</f>
        <v/>
      </c>
      <c r="J108" s="39" t="str">
        <f t="shared" si="16"/>
        <v/>
      </c>
      <c r="K108" s="39" t="str">
        <f>+IFERROR(Table1616[[#This Row],[Volume Handled]]/Table1616[[#This Row],[Volume Actual]],"")</f>
        <v/>
      </c>
      <c r="L108" s="45"/>
      <c r="M108" s="44"/>
      <c r="N108" s="44"/>
      <c r="O108" s="44"/>
      <c r="P108" s="51"/>
      <c r="Q108" s="127" t="e">
        <f t="shared" si="18"/>
        <v>#DIV/0!</v>
      </c>
      <c r="R108" s="190"/>
      <c r="S108" s="190"/>
      <c r="Y108" s="89">
        <f t="shared" si="14"/>
        <v>26</v>
      </c>
      <c r="AA108" s="102" t="e">
        <f t="shared" si="20"/>
        <v>#VALUE!</v>
      </c>
      <c r="AB108" s="102" t="e">
        <f t="shared" si="20"/>
        <v>#VALUE!</v>
      </c>
      <c r="AC108" s="102" t="e">
        <f t="shared" si="20"/>
        <v>#VALUE!</v>
      </c>
      <c r="AD108" s="97">
        <f t="shared" si="11"/>
        <v>0</v>
      </c>
      <c r="AF108" s="100">
        <f t="shared" si="19"/>
        <v>0</v>
      </c>
    </row>
    <row r="109" spans="1:32" hidden="1">
      <c r="D109" s="19"/>
      <c r="E109" s="1"/>
      <c r="F109" s="1"/>
      <c r="G109" s="1"/>
      <c r="H109" s="1"/>
      <c r="I109" s="51" t="str">
        <f>IFERROR(Table1616[[#This Row],[Volume Actual]]/Table1616[[#This Row],[Volume Forcasted]],"")</f>
        <v/>
      </c>
      <c r="J109" s="39" t="str">
        <f t="shared" si="16"/>
        <v/>
      </c>
      <c r="K109" s="39" t="str">
        <f>+IFERROR(Table1616[[#This Row],[Volume Handled]]/Table1616[[#This Row],[Volume Actual]],"")</f>
        <v/>
      </c>
      <c r="L109" s="45"/>
      <c r="M109" s="44"/>
      <c r="N109" s="44"/>
      <c r="O109" s="44"/>
      <c r="P109" s="51"/>
      <c r="Q109" s="127" t="e">
        <f t="shared" si="18"/>
        <v>#DIV/0!</v>
      </c>
      <c r="R109" s="190"/>
      <c r="S109" s="190"/>
      <c r="Y109" s="89">
        <f t="shared" si="14"/>
        <v>27</v>
      </c>
      <c r="AA109" s="102" t="e">
        <f t="shared" si="20"/>
        <v>#VALUE!</v>
      </c>
      <c r="AB109" s="102" t="e">
        <f t="shared" si="20"/>
        <v>#VALUE!</v>
      </c>
      <c r="AC109" s="102" t="e">
        <f t="shared" si="20"/>
        <v>#VALUE!</v>
      </c>
      <c r="AD109" s="97">
        <f t="shared" si="11"/>
        <v>0</v>
      </c>
      <c r="AF109" s="100">
        <f t="shared" si="19"/>
        <v>0</v>
      </c>
    </row>
    <row r="110" spans="1:32" hidden="1">
      <c r="D110" s="19"/>
      <c r="E110" s="1"/>
      <c r="F110" s="1"/>
      <c r="G110" s="1"/>
      <c r="H110" s="1"/>
      <c r="I110" s="51" t="str">
        <f>IFERROR(Table1616[[#This Row],[Volume Actual]]/Table1616[[#This Row],[Volume Forcasted]],"")</f>
        <v/>
      </c>
      <c r="J110" s="39" t="str">
        <f t="shared" si="16"/>
        <v/>
      </c>
      <c r="K110" s="39" t="str">
        <f>+IFERROR(Table1616[[#This Row],[Volume Handled]]/Table1616[[#This Row],[Volume Actual]],"")</f>
        <v/>
      </c>
      <c r="L110" s="45"/>
      <c r="M110" s="44"/>
      <c r="N110" s="44"/>
      <c r="O110" s="44"/>
      <c r="P110" s="51"/>
      <c r="Q110" s="127" t="e">
        <f t="shared" si="18"/>
        <v>#DIV/0!</v>
      </c>
      <c r="R110" s="190"/>
      <c r="S110" s="190"/>
      <c r="Y110" s="89">
        <f t="shared" si="14"/>
        <v>28</v>
      </c>
      <c r="AA110" s="102" t="e">
        <f t="shared" si="20"/>
        <v>#VALUE!</v>
      </c>
      <c r="AB110" s="102" t="e">
        <f t="shared" si="20"/>
        <v>#VALUE!</v>
      </c>
      <c r="AC110" s="102" t="e">
        <f t="shared" si="20"/>
        <v>#VALUE!</v>
      </c>
      <c r="AD110" s="97">
        <f t="shared" si="11"/>
        <v>0</v>
      </c>
      <c r="AF110" s="100">
        <f t="shared" si="19"/>
        <v>0</v>
      </c>
    </row>
    <row r="111" spans="1:32" hidden="1">
      <c r="D111" s="19"/>
      <c r="E111" s="1"/>
      <c r="F111" s="1"/>
      <c r="G111" s="1"/>
      <c r="H111" s="1"/>
      <c r="I111" s="51" t="str">
        <f>IFERROR(Table1616[[#This Row],[Volume Actual]]/Table1616[[#This Row],[Volume Forcasted]],"")</f>
        <v/>
      </c>
      <c r="J111" s="39" t="str">
        <f t="shared" si="16"/>
        <v/>
      </c>
      <c r="K111" s="39" t="str">
        <f>+IFERROR(Table1616[[#This Row],[Volume Handled]]/Table1616[[#This Row],[Volume Actual]],"")</f>
        <v/>
      </c>
      <c r="L111" s="45"/>
      <c r="M111" s="48"/>
      <c r="N111" s="44"/>
      <c r="O111" s="44"/>
      <c r="P111" s="51"/>
      <c r="Q111" s="127" t="e">
        <f t="shared" si="18"/>
        <v>#DIV/0!</v>
      </c>
      <c r="R111" s="190"/>
      <c r="S111" s="190"/>
      <c r="Y111" s="89">
        <f t="shared" si="14"/>
        <v>29</v>
      </c>
      <c r="AA111" s="102" t="e">
        <f t="shared" si="20"/>
        <v>#VALUE!</v>
      </c>
      <c r="AB111" s="102" t="e">
        <f t="shared" si="20"/>
        <v>#VALUE!</v>
      </c>
      <c r="AC111" s="102" t="e">
        <f t="shared" si="20"/>
        <v>#VALUE!</v>
      </c>
      <c r="AD111" s="97">
        <f t="shared" si="11"/>
        <v>0</v>
      </c>
      <c r="AF111" s="100">
        <f t="shared" si="19"/>
        <v>0</v>
      </c>
    </row>
    <row r="112" spans="1:32" hidden="1">
      <c r="D112" s="19"/>
      <c r="E112" s="1"/>
      <c r="F112" s="1"/>
      <c r="G112" s="1"/>
      <c r="H112" s="1"/>
      <c r="I112" s="51" t="str">
        <f>IFERROR(Table1616[[#This Row],[Volume Actual]]/Table1616[[#This Row],[Volume Forcasted]],"")</f>
        <v/>
      </c>
      <c r="J112" s="39" t="str">
        <f t="shared" si="16"/>
        <v/>
      </c>
      <c r="K112" s="39" t="str">
        <f>+IFERROR(Table1616[[#This Row],[Volume Handled]]/Table1616[[#This Row],[Volume Actual]],"")</f>
        <v/>
      </c>
      <c r="L112" s="45"/>
      <c r="M112" s="48"/>
      <c r="N112" s="44"/>
      <c r="O112" s="44"/>
      <c r="P112" s="51"/>
      <c r="Q112" s="127" t="e">
        <f t="shared" si="18"/>
        <v>#DIV/0!</v>
      </c>
      <c r="R112" s="190"/>
      <c r="S112" s="190"/>
      <c r="Y112" s="89">
        <f t="shared" si="14"/>
        <v>30</v>
      </c>
      <c r="AA112" s="102" t="e">
        <f t="shared" si="20"/>
        <v>#VALUE!</v>
      </c>
      <c r="AB112" s="102" t="e">
        <f t="shared" si="20"/>
        <v>#VALUE!</v>
      </c>
      <c r="AC112" s="102" t="e">
        <f t="shared" si="20"/>
        <v>#VALUE!</v>
      </c>
      <c r="AD112" s="97">
        <f t="shared" si="11"/>
        <v>0</v>
      </c>
      <c r="AF112" s="100">
        <f t="shared" si="19"/>
        <v>0</v>
      </c>
    </row>
    <row r="113" spans="4:32" hidden="1">
      <c r="D113" s="19"/>
      <c r="E113" s="1"/>
      <c r="F113" s="1"/>
      <c r="G113" s="1"/>
      <c r="H113" s="1"/>
      <c r="I113" s="51" t="str">
        <f>IFERROR(Table1616[[#This Row],[Volume Actual]]/Table1616[[#This Row],[Volume Forcasted]],"")</f>
        <v/>
      </c>
      <c r="J113" s="39" t="str">
        <f t="shared" si="16"/>
        <v/>
      </c>
      <c r="K113" s="39" t="str">
        <f>+IFERROR(Table1616[[#This Row],[Volume Handled]]/Table1616[[#This Row],[Volume Actual]],"")</f>
        <v/>
      </c>
      <c r="L113" s="45"/>
      <c r="M113" s="48"/>
      <c r="N113" s="44"/>
      <c r="O113" s="44"/>
      <c r="P113" s="51"/>
      <c r="Q113" s="127" t="e">
        <f t="shared" si="18"/>
        <v>#DIV/0!</v>
      </c>
      <c r="R113" s="190"/>
      <c r="S113" s="190"/>
      <c r="Y113" s="89">
        <f t="shared" si="14"/>
        <v>31</v>
      </c>
      <c r="AA113" s="102" t="e">
        <f t="shared" si="20"/>
        <v>#VALUE!</v>
      </c>
      <c r="AB113" s="102" t="e">
        <f t="shared" si="20"/>
        <v>#VALUE!</v>
      </c>
      <c r="AC113" s="102" t="e">
        <f t="shared" si="20"/>
        <v>#VALUE!</v>
      </c>
      <c r="AD113" s="97">
        <f t="shared" si="11"/>
        <v>0</v>
      </c>
      <c r="AF113" s="100">
        <f t="shared" si="19"/>
        <v>0</v>
      </c>
    </row>
    <row r="114" spans="4:32" hidden="1">
      <c r="D114" s="19"/>
      <c r="E114" s="1"/>
      <c r="F114" s="1"/>
      <c r="G114" s="1"/>
      <c r="H114" s="1"/>
      <c r="I114" s="51" t="str">
        <f>IFERROR(Table1616[[#This Row],[Volume Actual]]/Table1616[[#This Row],[Volume Forcasted]],"")</f>
        <v/>
      </c>
      <c r="J114" s="39" t="str">
        <f t="shared" si="16"/>
        <v/>
      </c>
      <c r="K114" s="39" t="str">
        <f>+IFERROR(Table1616[[#This Row],[Volume Handled]]/Table1616[[#This Row],[Volume Actual]],"")</f>
        <v/>
      </c>
      <c r="L114" s="45"/>
      <c r="M114" s="45"/>
      <c r="N114" s="44"/>
      <c r="O114" s="44"/>
      <c r="P114" s="51"/>
      <c r="Q114" s="127" t="e">
        <f t="shared" si="18"/>
        <v>#DIV/0!</v>
      </c>
      <c r="R114" s="190"/>
      <c r="S114" s="190"/>
      <c r="Y114" s="89">
        <f t="shared" si="14"/>
        <v>32</v>
      </c>
      <c r="AA114" s="102" t="e">
        <f t="shared" si="20"/>
        <v>#VALUE!</v>
      </c>
      <c r="AB114" s="102" t="e">
        <f t="shared" si="20"/>
        <v>#VALUE!</v>
      </c>
      <c r="AC114" s="102" t="e">
        <f t="shared" si="20"/>
        <v>#VALUE!</v>
      </c>
      <c r="AD114" s="97">
        <f t="shared" si="11"/>
        <v>0</v>
      </c>
      <c r="AF114" s="100">
        <f t="shared" si="19"/>
        <v>0</v>
      </c>
    </row>
    <row r="115" spans="4:32" hidden="1">
      <c r="D115" s="19"/>
      <c r="E115" s="1"/>
      <c r="F115" s="1"/>
      <c r="G115" s="1"/>
      <c r="H115" s="1"/>
      <c r="I115" s="51" t="str">
        <f>IFERROR(Table1616[[#This Row],[Volume Actual]]/Table1616[[#This Row],[Volume Forcasted]],"")</f>
        <v/>
      </c>
      <c r="J115" s="39" t="str">
        <f t="shared" si="16"/>
        <v/>
      </c>
      <c r="K115" s="39" t="str">
        <f>+IFERROR(Table1616[[#This Row],[Volume Handled]]/Table1616[[#This Row],[Volume Actual]],"")</f>
        <v/>
      </c>
      <c r="L115" s="45"/>
      <c r="M115" s="45"/>
      <c r="N115" s="44"/>
      <c r="O115" s="44"/>
      <c r="P115" s="51"/>
      <c r="Q115" s="127" t="e">
        <f t="shared" si="18"/>
        <v>#DIV/0!</v>
      </c>
      <c r="R115" s="190"/>
      <c r="S115" s="190"/>
      <c r="Y115" s="89">
        <f t="shared" si="14"/>
        <v>33</v>
      </c>
      <c r="AA115" s="102" t="e">
        <f t="shared" si="20"/>
        <v>#VALUE!</v>
      </c>
      <c r="AB115" s="102" t="e">
        <f t="shared" si="20"/>
        <v>#VALUE!</v>
      </c>
      <c r="AC115" s="102" t="e">
        <f t="shared" si="20"/>
        <v>#VALUE!</v>
      </c>
      <c r="AD115" s="97">
        <f t="shared" si="11"/>
        <v>0</v>
      </c>
      <c r="AF115" s="100">
        <f t="shared" si="19"/>
        <v>0</v>
      </c>
    </row>
    <row r="116" spans="4:32" hidden="1">
      <c r="D116" s="19"/>
      <c r="E116" s="1"/>
      <c r="F116" s="1"/>
      <c r="G116" s="1"/>
      <c r="H116" s="1"/>
      <c r="I116" s="51" t="str">
        <f>IFERROR(Table1616[[#This Row],[Volume Actual]]/Table1616[[#This Row],[Volume Forcasted]],"")</f>
        <v/>
      </c>
      <c r="J116" s="39" t="str">
        <f t="shared" si="16"/>
        <v/>
      </c>
      <c r="K116" s="39" t="str">
        <f>+IFERROR(Table1616[[#This Row],[Volume Handled]]/Table1616[[#This Row],[Volume Actual]],"")</f>
        <v/>
      </c>
      <c r="L116" s="45"/>
      <c r="M116" s="45"/>
      <c r="N116" s="44"/>
      <c r="O116" s="44"/>
      <c r="P116" s="51"/>
      <c r="Q116" s="127" t="e">
        <f t="shared" si="18"/>
        <v>#DIV/0!</v>
      </c>
      <c r="R116" s="190"/>
      <c r="S116" s="190"/>
      <c r="Y116" s="89">
        <f t="shared" si="14"/>
        <v>34</v>
      </c>
      <c r="AA116" s="102" t="e">
        <f t="shared" si="20"/>
        <v>#VALUE!</v>
      </c>
      <c r="AB116" s="102" t="e">
        <f t="shared" si="20"/>
        <v>#VALUE!</v>
      </c>
      <c r="AC116" s="102" t="e">
        <f t="shared" si="20"/>
        <v>#VALUE!</v>
      </c>
      <c r="AD116" s="97">
        <f t="shared" si="11"/>
        <v>0</v>
      </c>
      <c r="AF116" s="100">
        <f t="shared" si="19"/>
        <v>0</v>
      </c>
    </row>
    <row r="117" spans="4:32" hidden="1">
      <c r="D117" s="19"/>
      <c r="E117" s="1"/>
      <c r="F117" s="1"/>
      <c r="G117" s="1"/>
      <c r="H117" s="1"/>
      <c r="I117" s="51" t="str">
        <f>IFERROR(Table1616[[#This Row],[Volume Actual]]/Table1616[[#This Row],[Volume Forcasted]],"")</f>
        <v/>
      </c>
      <c r="J117" s="39" t="str">
        <f t="shared" si="16"/>
        <v/>
      </c>
      <c r="K117" s="39" t="str">
        <f>+IFERROR(Table1616[[#This Row],[Volume Handled]]/Table1616[[#This Row],[Volume Actual]],"")</f>
        <v/>
      </c>
      <c r="L117" s="45"/>
      <c r="M117" s="45"/>
      <c r="N117" s="44"/>
      <c r="O117" s="44"/>
      <c r="P117" s="51"/>
      <c r="Q117" s="127" t="e">
        <f t="shared" si="18"/>
        <v>#DIV/0!</v>
      </c>
      <c r="R117" s="190"/>
      <c r="S117" s="190"/>
      <c r="Y117" s="89">
        <f t="shared" si="14"/>
        <v>35</v>
      </c>
      <c r="AA117" s="102" t="e">
        <f t="shared" si="20"/>
        <v>#VALUE!</v>
      </c>
      <c r="AB117" s="102" t="e">
        <f t="shared" si="20"/>
        <v>#VALUE!</v>
      </c>
      <c r="AC117" s="102" t="e">
        <f t="shared" si="20"/>
        <v>#VALUE!</v>
      </c>
      <c r="AD117" s="97">
        <f t="shared" si="11"/>
        <v>0</v>
      </c>
      <c r="AF117" s="100">
        <f t="shared" si="19"/>
        <v>0</v>
      </c>
    </row>
    <row r="118" spans="4:32" hidden="1">
      <c r="D118" s="19"/>
      <c r="E118" s="1"/>
      <c r="F118" s="1"/>
      <c r="G118" s="1"/>
      <c r="H118" s="1"/>
      <c r="I118" s="51" t="str">
        <f>IFERROR(Table1616[[#This Row],[Volume Actual]]/Table1616[[#This Row],[Volume Forcasted]],"")</f>
        <v/>
      </c>
      <c r="J118" s="39" t="str">
        <f t="shared" si="16"/>
        <v/>
      </c>
      <c r="K118" s="39" t="str">
        <f>+IFERROR(Table1616[[#This Row],[Volume Handled]]/Table1616[[#This Row],[Volume Actual]],"")</f>
        <v/>
      </c>
      <c r="L118" s="45"/>
      <c r="M118" s="45"/>
      <c r="N118" s="44"/>
      <c r="O118" s="44"/>
      <c r="P118" s="51"/>
      <c r="Q118" s="127" t="e">
        <f t="shared" si="18"/>
        <v>#DIV/0!</v>
      </c>
      <c r="R118" s="190"/>
      <c r="S118" s="190"/>
      <c r="Y118" s="89">
        <f t="shared" si="14"/>
        <v>36</v>
      </c>
      <c r="AA118" s="102" t="e">
        <f t="shared" si="20"/>
        <v>#VALUE!</v>
      </c>
      <c r="AB118" s="102" t="e">
        <f t="shared" si="20"/>
        <v>#VALUE!</v>
      </c>
      <c r="AC118" s="102" t="e">
        <f t="shared" si="20"/>
        <v>#VALUE!</v>
      </c>
      <c r="AD118" s="97">
        <f t="shared" si="11"/>
        <v>0</v>
      </c>
      <c r="AF118" s="100">
        <f t="shared" si="19"/>
        <v>0</v>
      </c>
    </row>
    <row r="119" spans="4:32" ht="32.4">
      <c r="D119" s="41" t="s">
        <v>74</v>
      </c>
      <c r="E119" s="42">
        <f>SUM(E88:E118)</f>
        <v>201</v>
      </c>
      <c r="F119" s="42">
        <f>SUM(F88:F118)</f>
        <v>195</v>
      </c>
      <c r="G119" s="42">
        <f>SUM(G88:G103)</f>
        <v>194</v>
      </c>
      <c r="H119" s="42">
        <f>SUM(H88:H103)</f>
        <v>166</v>
      </c>
      <c r="I119" s="52">
        <f>Table1616[[#This Row],[Volume Actual]]/Table1616[[#This Row],[Volume Forcasted]]</f>
        <v>0.97014925373134331</v>
      </c>
      <c r="J119" s="43">
        <f>D83</f>
        <v>0.85128205128205126</v>
      </c>
      <c r="K119" s="43">
        <f>+IFERROR(Table1616[[#This Row],[Volume Handled]]/Table1616[[#This Row],[Volume Actual]],"")</f>
        <v>0.99487179487179489</v>
      </c>
      <c r="L119" s="50">
        <f>+SUMPRODUCT(F88:F113,L88:L113)/SUM(F88:F113)</f>
        <v>487.85129958319447</v>
      </c>
      <c r="M119" s="47"/>
      <c r="N119" s="47"/>
      <c r="O119" s="47"/>
      <c r="P119" s="198"/>
      <c r="Q119" s="198" t="e">
        <f>P83</f>
        <v>#DIV/0!</v>
      </c>
      <c r="R119" s="195">
        <f>SUM(R88:R118)</f>
        <v>0</v>
      </c>
      <c r="S119" s="47"/>
      <c r="Z119" s="85">
        <f>SUM(Z88:Z104)</f>
        <v>217</v>
      </c>
      <c r="AA119" s="85">
        <f>SUM(AA88:AA104)</f>
        <v>210.52238805970148</v>
      </c>
      <c r="AB119" s="85">
        <f>SUM(AB88:AB104)</f>
        <v>211</v>
      </c>
      <c r="AC119" s="85">
        <f>SUM(AC88:AC104)</f>
        <v>204.6</v>
      </c>
      <c r="AD119" s="101">
        <f>SUM(AD88:AD104)/AA119</f>
        <v>0.86224742998936543</v>
      </c>
      <c r="AE119" s="101">
        <f>SUM(AE88:AE104)/AB119</f>
        <v>0.86255924170616116</v>
      </c>
      <c r="AF119" s="101">
        <f>SUM(AF88:AF104)/AC119</f>
        <v>0.85826001955034215</v>
      </c>
    </row>
    <row r="120" spans="4:32" hidden="1">
      <c r="D120" s="49"/>
      <c r="E120" s="1">
        <v>262</v>
      </c>
      <c r="F120" s="1"/>
      <c r="G120" s="1"/>
      <c r="H120" s="1" t="e">
        <f>SUMIFS(#REF!,#REF!,'Daily Flash NL (5)'!$D$25,#REF!,'Daily Flash NL (5)'!$A120,#REF!,"Netherlands")</f>
        <v>#REF!</v>
      </c>
      <c r="I120" s="244">
        <f>Table1616[[#This Row],[Volume Actual]]/Table1616[[#This Row],[Volume Forcasted]]</f>
        <v>0</v>
      </c>
      <c r="J120" s="245"/>
      <c r="K120" s="246" t="str">
        <f>+IFERROR(Table1616[[#This Row],[Volume Handled]]/Table1616[[#This Row],[Volume Actual]],"")</f>
        <v/>
      </c>
      <c r="L120" s="246"/>
      <c r="M120" s="105"/>
      <c r="N120" s="44"/>
      <c r="O120" s="1"/>
    </row>
    <row r="121" spans="4:32" hidden="1">
      <c r="D121" s="49"/>
      <c r="E121" s="1">
        <f>+E120/E119</f>
        <v>1.3034825870646767</v>
      </c>
      <c r="F121" s="1"/>
      <c r="G121" s="1"/>
      <c r="H121" s="1"/>
      <c r="I121" s="244"/>
      <c r="J121" s="245"/>
      <c r="K121" s="246"/>
      <c r="L121" s="246"/>
      <c r="M121" s="105"/>
      <c r="N121" s="44"/>
      <c r="O121" s="1"/>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conditionalFormatting sqref="F28">
    <cfRule type="iconSet" priority="25">
      <iconSet>
        <cfvo type="percent" val="0"/>
        <cfvo type="percent" val="0.9"/>
        <cfvo type="percent" val="0.95"/>
      </iconSet>
    </cfRule>
  </conditionalFormatting>
  <conditionalFormatting sqref="F83">
    <cfRule type="iconSet" priority="11">
      <iconSet>
        <cfvo type="percent" val="0"/>
        <cfvo type="percent" val="0.9"/>
        <cfvo type="percent" val="0.95"/>
      </iconSet>
    </cfRule>
  </conditionalFormatting>
  <conditionalFormatting sqref="J28">
    <cfRule type="cellIs" dxfId="123" priority="24" operator="lessThan">
      <formula>0.8</formula>
    </cfRule>
  </conditionalFormatting>
  <conditionalFormatting sqref="J33">
    <cfRule type="iconSet" priority="18">
      <iconSet>
        <cfvo type="percent" val="0"/>
        <cfvo type="num" val="0.75"/>
        <cfvo type="num" val="0.8"/>
      </iconSet>
    </cfRule>
  </conditionalFormatting>
  <conditionalFormatting sqref="J50:J63">
    <cfRule type="iconSet" priority="6">
      <iconSet>
        <cfvo type="percent" val="0"/>
        <cfvo type="num" val="0.75"/>
        <cfvo type="num" val="0.8"/>
      </iconSet>
    </cfRule>
  </conditionalFormatting>
  <conditionalFormatting sqref="J64">
    <cfRule type="iconSet" priority="27">
      <iconSet>
        <cfvo type="percent" val="0"/>
        <cfvo type="num" val="0.75"/>
        <cfvo type="num" val="0.8"/>
      </iconSet>
    </cfRule>
  </conditionalFormatting>
  <conditionalFormatting sqref="J83">
    <cfRule type="cellIs" dxfId="122" priority="19" operator="lessThan">
      <formula>0.8</formula>
    </cfRule>
  </conditionalFormatting>
  <conditionalFormatting sqref="K33 K64">
    <cfRule type="iconSet" priority="26">
      <iconSet>
        <cfvo type="percent" val="0"/>
        <cfvo type="percent" val="0.9"/>
        <cfvo type="percent" val="0.95"/>
      </iconSet>
    </cfRule>
  </conditionalFormatting>
  <conditionalFormatting sqref="K34:K63">
    <cfRule type="iconSet" priority="9">
      <iconSet>
        <cfvo type="percent" val="0"/>
        <cfvo type="percent" val="0.9"/>
        <cfvo type="percent" val="0.95"/>
      </iconSet>
    </cfRule>
  </conditionalFormatting>
  <conditionalFormatting sqref="P83:Q83">
    <cfRule type="cellIs" dxfId="121" priority="14" operator="lessThan">
      <formula>0.06</formula>
    </cfRule>
    <cfRule type="cellIs" dxfId="120" priority="15" operator="greaterThan">
      <formula>0.08</formula>
    </cfRule>
  </conditionalFormatting>
  <conditionalFormatting sqref="P88:Q88 P104:P118 P119:Q119">
    <cfRule type="cellIs" dxfId="119" priority="12" operator="lessThan">
      <formula>0.06</formula>
    </cfRule>
    <cfRule type="cellIs" dxfId="118" priority="13" operator="greaterThan">
      <formula>0.08</formula>
    </cfRule>
  </conditionalFormatting>
  <conditionalFormatting sqref="P33:S33 R50:S63">
    <cfRule type="cellIs" dxfId="117" priority="22" operator="lessThan">
      <formula>0.06</formula>
    </cfRule>
    <cfRule type="cellIs" dxfId="116" priority="23" operator="greaterThan">
      <formula>0.08</formula>
    </cfRule>
  </conditionalFormatting>
  <conditionalFormatting sqref="Q27 P28">
    <cfRule type="cellIs" dxfId="115" priority="16" operator="lessThan">
      <formula>0.06</formula>
    </cfRule>
    <cfRule type="cellIs" dxfId="114" priority="17" operator="greaterThan">
      <formula>0.08</formula>
    </cfRule>
  </conditionalFormatting>
  <conditionalFormatting sqref="Q34:Q49 P50:Q64">
    <cfRule type="cellIs" dxfId="113" priority="7" operator="lessThan">
      <formula>0.06</formula>
    </cfRule>
    <cfRule type="cellIs" dxfId="112" priority="8" operator="greaterThan">
      <formula>0.08</formula>
    </cfRule>
  </conditionalFormatting>
  <conditionalFormatting sqref="Q89:Q118">
    <cfRule type="cellIs" dxfId="111" priority="1" operator="lessThan">
      <formula>0.06</formula>
    </cfRule>
    <cfRule type="cellIs" dxfId="110"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4" id="{B48E1F4C-5A0C-401E-816B-BE98E377DFCD}">
            <x14:iconSet custom="1">
              <x14:cfvo type="percent">
                <xm:f>0</xm:f>
              </x14:cfvo>
              <x14:cfvo type="num">
                <xm:f>0.75</xm:f>
              </x14:cfvo>
              <x14:cfvo type="num">
                <xm:f>0.8</xm:f>
              </x14:cfvo>
              <x14:cfIcon iconSet="3TrafficLights1" iconId="1"/>
              <x14:cfIcon iconSet="3TrafficLights1" iconId="1"/>
              <x14:cfIcon iconSet="3TrafficLights1" iconId="2"/>
            </x14:iconSet>
          </x14:cfRule>
          <xm:sqref>D28</xm:sqref>
        </x14:conditionalFormatting>
        <x14:conditionalFormatting xmlns:xm="http://schemas.microsoft.com/office/excel/2006/main">
          <x14:cfRule type="iconSet" priority="3" id="{3850EDF1-4C94-4B2B-B12D-5EF4FA963026}">
            <x14:iconSet custom="1">
              <x14:cfvo type="percent">
                <xm:f>0</xm:f>
              </x14:cfvo>
              <x14:cfvo type="num">
                <xm:f>0.75</xm:f>
              </x14:cfvo>
              <x14:cfvo type="num">
                <xm:f>0.8</xm:f>
              </x14:cfvo>
              <x14:cfIcon iconSet="3TrafficLights1" iconId="1"/>
              <x14:cfIcon iconSet="3TrafficLights1" iconId="1"/>
              <x14:cfIcon iconSet="3TrafficLights1" iconId="2"/>
            </x14:iconSet>
          </x14:cfRule>
          <xm:sqref>D83</xm:sqref>
        </x14:conditionalFormatting>
        <x14:conditionalFormatting xmlns:xm="http://schemas.microsoft.com/office/excel/2006/main">
          <x14:cfRule type="iconSet" priority="5" id="{4A085C59-012A-4532-9F9A-BC9F46FEA939}">
            <x14:iconSet custom="1">
              <x14:cfvo type="percent">
                <xm:f>0</xm:f>
              </x14:cfvo>
              <x14:cfvo type="num">
                <xm:f>0.75</xm:f>
              </x14:cfvo>
              <x14:cfvo type="num">
                <xm:f>0.8</xm:f>
              </x14:cfvo>
              <x14:cfIcon iconSet="3TrafficLights1" iconId="1"/>
              <x14:cfIcon iconSet="3TrafficLights1" iconId="1"/>
              <x14:cfIcon iconSet="3TrafficLights1" iconId="2"/>
            </x14:iconSet>
          </x14:cfRule>
          <xm:sqref>J34:J49</xm:sqref>
        </x14:conditionalFormatting>
        <x14:conditionalFormatting xmlns:xm="http://schemas.microsoft.com/office/excel/2006/main">
          <x14:cfRule type="iconSet" priority="21" id="{58389C40-54BD-4ABD-8FDF-6F5590E48088}">
            <x14:iconSet custom="1">
              <x14:cfvo type="percent">
                <xm:f>0</xm:f>
              </x14:cfvo>
              <x14:cfvo type="num">
                <xm:f>0.75</xm:f>
              </x14:cfvo>
              <x14:cfvo type="num">
                <xm:f>0.8</xm:f>
              </x14:cfvo>
              <x14:cfIcon iconSet="3TrafficLights1" iconId="1"/>
              <x14:cfIcon iconSet="3TrafficLights1" iconId="1"/>
              <x14:cfIcon iconSet="3TrafficLights1" iconId="2"/>
            </x14:iconSet>
          </x14:cfRule>
          <xm:sqref>J88 J119</xm:sqref>
        </x14:conditionalFormatting>
        <x14:conditionalFormatting xmlns:xm="http://schemas.microsoft.com/office/excel/2006/main">
          <x14:cfRule type="iconSet" priority="10" id="{633EC328-461A-4EAF-B75D-A769DF5C09F3}">
            <x14:iconSet custom="1">
              <x14:cfvo type="percent">
                <xm:f>0</xm:f>
              </x14:cfvo>
              <x14:cfvo type="num">
                <xm:f>0.75</xm:f>
              </x14:cfvo>
              <x14:cfvo type="num">
                <xm:f>0.8</xm:f>
              </x14:cfvo>
              <x14:cfIcon iconSet="3TrafficLights1" iconId="1"/>
              <x14:cfIcon iconSet="3TrafficLights1" iconId="1"/>
              <x14:cfIcon iconSet="3TrafficLights1" iconId="2"/>
            </x14:iconSet>
          </x14:cfRule>
          <xm:sqref>J89:J118</xm:sqref>
        </x14:conditionalFormatting>
        <x14:conditionalFormatting xmlns:xm="http://schemas.microsoft.com/office/excel/2006/main">
          <x14:cfRule type="iconSet" priority="20" id="{D4C2DA26-9F20-48EE-97E9-EC2A2EAA6BC8}">
            <x14:iconSet custom="1">
              <x14:cfvo type="percent">
                <xm:f>0</xm:f>
              </x14:cfvo>
              <x14:cfvo type="percent">
                <xm:f>0.9</xm:f>
              </x14:cfvo>
              <x14:cfvo type="percent">
                <xm:f>0.95</xm:f>
              </x14:cfvo>
              <x14:cfIcon iconSet="3TrafficLights1" iconId="1"/>
              <x14:cfIcon iconSet="3TrafficLights1" iconId="1"/>
              <x14:cfIcon iconSet="3TrafficLights1" iconId="2"/>
            </x14:iconSet>
          </x14:cfRule>
          <xm:sqref>M116:M118 K88:K120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850FB-C802-483B-A3F3-DB83918997C6}">
  <sheetPr>
    <tabColor rgb="FF92D050"/>
  </sheetPr>
  <dimension ref="A1:AL162"/>
  <sheetViews>
    <sheetView showGridLines="0" topLeftCell="A16" zoomScale="70" zoomScaleNormal="70" workbookViewId="0">
      <selection activeCell="M34" sqref="M34:M44"/>
    </sheetView>
  </sheetViews>
  <sheetFormatPr defaultColWidth="8.88671875" defaultRowHeight="13.2"/>
  <cols>
    <col min="1" max="1" width="15.33203125" bestFit="1" customWidth="1"/>
    <col min="4" max="4" width="37.44140625" bestFit="1" customWidth="1"/>
    <col min="5" max="5" width="20.109375" customWidth="1"/>
    <col min="6" max="6" width="15.88671875" bestFit="1" customWidth="1"/>
    <col min="7" max="7" width="18" customWidth="1"/>
    <col min="8" max="8" width="22.5546875" customWidth="1"/>
    <col min="9" max="9" width="24.109375" bestFit="1" customWidth="1"/>
    <col min="10" max="10" width="13.88671875" customWidth="1"/>
    <col min="11" max="11" width="18.44140625" customWidth="1"/>
    <col min="12" max="12" width="11.109375" customWidth="1"/>
    <col min="13" max="13" width="14.5546875" customWidth="1"/>
    <col min="14" max="14" width="15.44140625" customWidth="1"/>
    <col min="15" max="15" width="11.44140625" customWidth="1"/>
    <col min="16" max="16" width="12.5546875" customWidth="1"/>
    <col min="17" max="17" width="18" customWidth="1"/>
    <col min="18" max="18" width="7.33203125" customWidth="1"/>
    <col min="19" max="19" width="21.109375" hidden="1" customWidth="1"/>
    <col min="20"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U6">
        <v>10</v>
      </c>
      <c r="W6">
        <v>7</v>
      </c>
    </row>
    <row r="7" spans="3:33">
      <c r="D7">
        <f>158+91</f>
        <v>249</v>
      </c>
      <c r="I7" s="86"/>
      <c r="J7" s="86"/>
      <c r="K7" s="86"/>
      <c r="O7">
        <v>845785</v>
      </c>
      <c r="U7">
        <v>9</v>
      </c>
      <c r="W7">
        <v>6</v>
      </c>
    </row>
    <row r="8" spans="3:33">
      <c r="I8" s="86"/>
      <c r="J8" s="86"/>
      <c r="K8" s="199"/>
      <c r="L8" s="200"/>
      <c r="M8" s="200"/>
      <c r="N8" s="200"/>
      <c r="O8" s="200"/>
      <c r="P8" s="200"/>
      <c r="Q8" s="200"/>
      <c r="U8">
        <v>5</v>
      </c>
      <c r="W8">
        <v>6</v>
      </c>
    </row>
    <row r="9" spans="3:33">
      <c r="I9" s="86"/>
      <c r="J9" s="86"/>
      <c r="K9" s="199"/>
      <c r="L9" s="200"/>
      <c r="M9" s="200"/>
      <c r="N9" s="200"/>
      <c r="O9" s="200"/>
      <c r="P9" s="200"/>
      <c r="Q9" s="200"/>
      <c r="U9">
        <v>5</v>
      </c>
      <c r="W9">
        <v>4</v>
      </c>
    </row>
    <row r="10" spans="3:33">
      <c r="C10" s="197"/>
      <c r="D10" s="197"/>
      <c r="E10" s="197"/>
      <c r="F10" s="197"/>
      <c r="G10" s="197"/>
      <c r="H10" s="197"/>
      <c r="I10" s="197"/>
      <c r="J10" s="197"/>
      <c r="K10" s="200"/>
      <c r="L10" s="200"/>
      <c r="M10" s="200"/>
      <c r="N10" s="200"/>
      <c r="O10" s="200"/>
      <c r="P10" s="200"/>
      <c r="Q10" s="200"/>
      <c r="U10">
        <v>5</v>
      </c>
      <c r="W10">
        <v>4</v>
      </c>
    </row>
    <row r="11" spans="3:33">
      <c r="C11" s="197"/>
      <c r="D11" s="197"/>
      <c r="E11" s="197"/>
      <c r="F11" s="197"/>
      <c r="G11" s="197"/>
      <c r="H11" s="197"/>
      <c r="I11" s="197"/>
      <c r="J11" s="197"/>
      <c r="K11" s="200"/>
      <c r="L11" s="200"/>
      <c r="M11" s="200"/>
      <c r="N11" s="200"/>
      <c r="O11" s="200"/>
      <c r="P11" s="200"/>
      <c r="Q11" s="200"/>
      <c r="U11">
        <v>5</v>
      </c>
      <c r="W11">
        <v>4</v>
      </c>
    </row>
    <row r="12" spans="3:33">
      <c r="C12" s="197"/>
      <c r="D12" s="197"/>
      <c r="E12" s="197"/>
      <c r="F12" s="197"/>
      <c r="G12" s="197"/>
      <c r="H12" s="197"/>
      <c r="I12" s="197" t="s">
        <v>213</v>
      </c>
      <c r="J12" s="197"/>
      <c r="K12" s="200"/>
      <c r="L12" s="200"/>
      <c r="M12" s="200"/>
      <c r="N12" s="200"/>
      <c r="O12" s="200"/>
      <c r="P12" s="200"/>
      <c r="Q12" s="200"/>
    </row>
    <row r="13" spans="3:33">
      <c r="C13" s="197"/>
      <c r="D13" s="197"/>
      <c r="E13" s="197"/>
      <c r="F13" s="200"/>
      <c r="G13" s="200"/>
      <c r="H13" s="200"/>
      <c r="I13" s="200"/>
      <c r="J13" s="193" t="s">
        <v>205</v>
      </c>
      <c r="K13" s="193" t="s">
        <v>206</v>
      </c>
      <c r="L13" s="200"/>
      <c r="M13" s="200"/>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f>J15/8.75</f>
        <v>31.085714285714285</v>
      </c>
      <c r="K14" s="204">
        <f>K15/8.75</f>
        <v>25.028571428571428</v>
      </c>
      <c r="L14" s="200"/>
      <c r="M14" s="200"/>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SUM(M34:M49)</f>
        <v>272</v>
      </c>
      <c r="K15" s="202">
        <f>SUM(M87:M103)</f>
        <v>219</v>
      </c>
      <c r="L15" s="200"/>
      <c r="M15" s="200"/>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0</v>
      </c>
      <c r="K16" s="204">
        <v>1</v>
      </c>
      <c r="L16" s="200"/>
      <c r="M16" s="200"/>
      <c r="N16" s="200"/>
      <c r="O16" s="200"/>
      <c r="P16" s="200"/>
      <c r="Q16" s="200"/>
      <c r="V16" s="193" t="s">
        <v>209</v>
      </c>
      <c r="W16" s="204">
        <v>3</v>
      </c>
      <c r="X16" s="210">
        <f>2/8.75</f>
        <v>0.22857142857142856</v>
      </c>
      <c r="AE16" s="193" t="s">
        <v>209</v>
      </c>
      <c r="AF16" s="194">
        <v>4.75</v>
      </c>
      <c r="AG16" s="194">
        <v>4</v>
      </c>
    </row>
    <row r="17" spans="1:33" ht="13.5" customHeight="1">
      <c r="F17" s="200"/>
      <c r="G17" s="200"/>
      <c r="H17" s="200"/>
      <c r="I17" s="193" t="s">
        <v>210</v>
      </c>
      <c r="J17" s="202">
        <f>SUM(N34:P49)</f>
        <v>0</v>
      </c>
      <c r="K17" s="202">
        <f>SUM(N89:O103)</f>
        <v>9</v>
      </c>
      <c r="L17" s="200"/>
      <c r="M17" s="200"/>
      <c r="N17" s="200"/>
      <c r="O17" s="200"/>
      <c r="P17" s="200"/>
      <c r="Q17" s="200"/>
      <c r="V17" s="193" t="s">
        <v>210</v>
      </c>
      <c r="W17" s="202">
        <f>(W16*8.75)</f>
        <v>26.25</v>
      </c>
      <c r="X17" s="202">
        <f>(X16*8.75)</f>
        <v>2</v>
      </c>
      <c r="AE17" s="193" t="s">
        <v>210</v>
      </c>
      <c r="AF17" s="194">
        <f>AF16*8.75</f>
        <v>41.5625</v>
      </c>
      <c r="AG17" s="194">
        <f>AG16*8.75</f>
        <v>35</v>
      </c>
    </row>
    <row r="18" spans="1:33" ht="13.5" customHeight="1">
      <c r="F18" s="200"/>
      <c r="G18" s="200"/>
      <c r="H18" s="200"/>
      <c r="I18" s="193" t="s">
        <v>211</v>
      </c>
      <c r="J18" s="202">
        <f>SUM(P34:P63)</f>
        <v>0</v>
      </c>
      <c r="K18" s="202">
        <f>SUM(P89:P118)</f>
        <v>0</v>
      </c>
      <c r="L18" s="200"/>
      <c r="M18" s="200"/>
      <c r="N18" s="200"/>
      <c r="O18" s="200"/>
      <c r="P18" s="200"/>
      <c r="Q18" s="200"/>
      <c r="V18" s="193" t="s">
        <v>211</v>
      </c>
      <c r="W18" s="205"/>
      <c r="X18" s="204"/>
      <c r="Z18" s="104"/>
      <c r="AE18" s="193" t="s">
        <v>211</v>
      </c>
      <c r="AF18" s="194"/>
      <c r="AG18" s="194"/>
    </row>
    <row r="19" spans="1:33" ht="13.5" customHeight="1">
      <c r="F19" s="200"/>
      <c r="G19" s="200"/>
      <c r="H19" s="200"/>
      <c r="I19" s="193" t="s">
        <v>212</v>
      </c>
      <c r="J19" s="201">
        <f>(J18+J17)/J15</f>
        <v>0</v>
      </c>
      <c r="K19" s="201">
        <f>(K18+K17)/K15</f>
        <v>4.1095890410958902E-2</v>
      </c>
      <c r="L19" s="200"/>
      <c r="M19" s="200"/>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1:33">
      <c r="K20" s="200"/>
      <c r="L20" s="200"/>
      <c r="M20" s="200"/>
      <c r="N20" s="200"/>
      <c r="O20" s="200"/>
      <c r="P20" s="200"/>
      <c r="Q20" s="200"/>
    </row>
    <row r="21" spans="1:33">
      <c r="B21" s="172"/>
    </row>
    <row r="22" spans="1:33">
      <c r="B22" s="222"/>
    </row>
    <row r="23" spans="1:33">
      <c r="B23" s="222"/>
    </row>
    <row r="24" spans="1:33" ht="13.8" thickBot="1">
      <c r="B24" s="222"/>
      <c r="AD24" s="107"/>
    </row>
    <row r="25" spans="1:33" ht="13.8" thickBot="1">
      <c r="D25" s="35">
        <v>46238</v>
      </c>
    </row>
    <row r="26" spans="1:33" ht="13.8" thickBot="1"/>
    <row r="27" spans="1:33" ht="27.6" thickBot="1">
      <c r="B27" s="222"/>
      <c r="D27" s="113" t="s">
        <v>91</v>
      </c>
      <c r="F27" s="36" t="s">
        <v>6</v>
      </c>
      <c r="J27" s="36" t="s">
        <v>47</v>
      </c>
      <c r="M27" s="213" t="s">
        <v>235</v>
      </c>
      <c r="P27" s="193" t="s">
        <v>48</v>
      </c>
      <c r="Q27" s="37"/>
    </row>
    <row r="28" spans="1:33" ht="40.200000000000003" thickBot="1">
      <c r="D28" s="221">
        <f>H64/S64</f>
        <v>0.85846867749419953</v>
      </c>
      <c r="F28" s="216">
        <f>+SUM(G34:G63)/SUM(S34:S63)</f>
        <v>0.98839907192575405</v>
      </c>
      <c r="J28" s="37">
        <f>+SUM(F64)/SUM(E64)</f>
        <v>1.259726603575184</v>
      </c>
      <c r="M28" s="212">
        <v>0</v>
      </c>
      <c r="P28" s="37">
        <f>J19</f>
        <v>0</v>
      </c>
      <c r="AD28" s="93" t="s">
        <v>96</v>
      </c>
      <c r="AE28" s="93" t="s">
        <v>96</v>
      </c>
      <c r="AF28" s="93" t="s">
        <v>96</v>
      </c>
    </row>
    <row r="29" spans="1:33">
      <c r="B29" s="222"/>
      <c r="AD29" s="94">
        <f>J28</f>
        <v>1.259726603575184</v>
      </c>
      <c r="AE29" s="94">
        <v>1</v>
      </c>
      <c r="AF29" s="94">
        <v>0.6</v>
      </c>
    </row>
    <row r="31" spans="1:33" ht="13.8" thickBot="1">
      <c r="A31">
        <f>191/133</f>
        <v>1.4360902255639099</v>
      </c>
      <c r="AD31" s="95" t="s">
        <v>92</v>
      </c>
      <c r="AE31" s="95" t="s">
        <v>94</v>
      </c>
      <c r="AF31" s="95" t="s">
        <v>94</v>
      </c>
    </row>
    <row r="32" spans="1:33" ht="27.6">
      <c r="D32" s="38" t="s">
        <v>71</v>
      </c>
      <c r="E32" s="38" t="s">
        <v>49</v>
      </c>
      <c r="F32" s="38" t="s">
        <v>50</v>
      </c>
      <c r="G32" s="38" t="s">
        <v>51</v>
      </c>
      <c r="H32" s="38" t="s">
        <v>89</v>
      </c>
      <c r="I32" s="38" t="s">
        <v>47</v>
      </c>
      <c r="J32" s="38" t="s">
        <v>7</v>
      </c>
      <c r="K32" s="38" t="s">
        <v>6</v>
      </c>
      <c r="L32" s="38" t="s">
        <v>56</v>
      </c>
      <c r="M32" s="38" t="s">
        <v>52</v>
      </c>
      <c r="N32" s="38" t="s">
        <v>53</v>
      </c>
      <c r="O32" s="248" t="s">
        <v>220</v>
      </c>
      <c r="P32" s="248" t="s">
        <v>340</v>
      </c>
      <c r="Q32" s="38" t="s">
        <v>54</v>
      </c>
      <c r="R32" s="38" t="s">
        <v>216</v>
      </c>
      <c r="S32" s="38" t="s">
        <v>221</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Forecast'!B:B,'Daily Flash NL (6)'!$D$25,'Daily Forecast'!F:F,Y33,'Daily Forecast'!A:A,"Netherlands")=0,"",SUMIFS('Daily Forecast'!D:D,'Daily Forecast'!B:B,'Daily Flash NL (6)'!$D$25,'Daily Forecast'!F:F,Y33,'Daily Forecast'!A:A,"Netherlands"))</f>
        <v>7</v>
      </c>
      <c r="AA33" s="102">
        <f t="shared" ref="AA33:AC49" si="0">IFERROR(AD33/$J33,AD33)</f>
        <v>8.8180862250262884</v>
      </c>
      <c r="AB33" s="102">
        <f t="shared" si="0"/>
        <v>7</v>
      </c>
      <c r="AC33" s="102">
        <f t="shared" si="0"/>
        <v>4.2</v>
      </c>
      <c r="AD33" s="97">
        <f t="shared" ref="AD33:AD49" si="1">IFERROR(IF(S33="",Z33*$AD$29,S33*J33),0)</f>
        <v>8.8180862250262884</v>
      </c>
      <c r="AE33" s="98">
        <f t="shared" ref="AE33:AE49" si="2">IFERROR(IF(S33="",Z33*$AE$29,S33*J33),0)</f>
        <v>7</v>
      </c>
      <c r="AF33" s="99">
        <f t="shared" ref="AF33:AF49" si="3">IFERROR(IF(S33="",Z33*$AF$29,S33*J33),0)</f>
        <v>4.2</v>
      </c>
    </row>
    <row r="34" spans="1:38">
      <c r="A34" s="112">
        <v>7</v>
      </c>
      <c r="D34" s="49">
        <v>0.29166666666666669</v>
      </c>
      <c r="E34" s="1">
        <f>IF(SUMIFS('Daily Forecast'!D:D,'Daily Forecast'!B:B,'Daily Flash NL (6)'!$D$25,'Daily Forecast'!F:F,A34,'Daily Forecast'!A:A,"netherlands")=0,"",SUMIFS('Daily Forecast'!D:D,'Daily Forecast'!B:B,'Daily Flash NL (6)'!$D$25,'Daily Forecast'!F:F,A34,'Daily Forecast'!A:A,"netherlands"))</f>
        <v>29</v>
      </c>
      <c r="F34" s="1">
        <v>25</v>
      </c>
      <c r="G34" s="1">
        <f>SUMIFS('Daily Storm Data 2'!J:J,'Daily Storm Data 2'!$A:$A,'Daily Flash NL (6)'!$D$25,'Daily Storm Data 2'!$G:$G,'Daily Flash NL (6)'!$A34,'Daily Storm Data 2'!$E:$E,"Netherlands")</f>
        <v>22</v>
      </c>
      <c r="H34" s="1">
        <f>SUMIFS('Daily Storm Data 2'!K:K,'Daily Storm Data 2'!$A:$A,'Daily Flash NL (6)'!$D$25,'Daily Storm Data 2'!$G:$G,'Daily Flash NL (6)'!$A34,'Daily Storm Data 2'!$E:$E,"Netherlands")</f>
        <v>22</v>
      </c>
      <c r="I34" s="51">
        <f>IFERROR(Table113[[#This Row],[Volume Actual]]/Table113[[#This Row],[Volume Forcasted]],"")</f>
        <v>0.86206896551724133</v>
      </c>
      <c r="J34" s="39">
        <f t="shared" ref="J34:J49" si="4">IFERROR(H34/S34,"")</f>
        <v>1</v>
      </c>
      <c r="K34" s="39">
        <f>+IFERROR(Table113[[#This Row],[Volume Handled]]/Table113[[#This Row],[Volume Actual]],"")</f>
        <v>0.88</v>
      </c>
      <c r="L34" s="45">
        <f>SUMIFS('Daily Storm Data 2'!O:O,'Daily Storm Data 2'!$A:$A,'Daily Flash NL (6)'!$D$25,'Daily Storm Data 2'!$G:$G,'Daily Flash NL (6)'!$A34,'Daily Storm Data 2'!$E:$E,"Netherlands")</f>
        <v>231.67537121212106</v>
      </c>
      <c r="M34" s="1">
        <v>12</v>
      </c>
      <c r="N34" s="1"/>
      <c r="O34" s="1"/>
      <c r="P34" s="1"/>
      <c r="Q34" s="218">
        <f t="shared" ref="Q34:Q43" si="5">(O34+N34)/M34</f>
        <v>0</v>
      </c>
      <c r="R34" s="44"/>
      <c r="S34" s="1">
        <f>IF(SUMIFS('Daily Storm Data 2'!I:I,'Daily Storm Data 2'!$A:$A,'Daily Flash NL (6)'!$D$25,'Daily Storm Data 2'!$G:$G,'Daily Flash NL (6)'!$A34,'Daily Storm Data 2'!$E:$E,"Netherlands")=0,"",SUMIFS('Daily Storm Data 2'!I:I,'Daily Storm Data 2'!$A:$A,'Daily Flash NL (6)'!$D$25,'Daily Storm Data 2'!$G:$G,'Daily Flash NL (6)'!$A34,'Daily Storm Data 2'!$E:$E,"Netherlands"))</f>
        <v>22</v>
      </c>
      <c r="Y34" s="89">
        <f t="shared" ref="Y34:Y63" si="6">+Y33+1</f>
        <v>7</v>
      </c>
      <c r="Z34" s="90">
        <f>IF(SUMIFS('Daily Forecast'!D:D,'Daily Forecast'!B:B,'Daily Flash NL (6)'!$D$25,'Daily Forecast'!F:F,Y34,'Daily Forecast'!A:A,"Netherlands")=0,"",SUMIFS('Daily Forecast'!D:D,'Daily Forecast'!B:B,'Daily Flash NL (6)'!$D$25,'Daily Forecast'!F:F,Y34,'Daily Forecast'!A:A,"Netherlands"))</f>
        <v>29</v>
      </c>
      <c r="AA34" s="102">
        <f t="shared" si="0"/>
        <v>22</v>
      </c>
      <c r="AB34" s="102">
        <f t="shared" si="0"/>
        <v>22</v>
      </c>
      <c r="AC34" s="102">
        <f t="shared" si="0"/>
        <v>22</v>
      </c>
      <c r="AD34" s="97">
        <f t="shared" si="1"/>
        <v>22</v>
      </c>
      <c r="AE34" s="98">
        <f t="shared" si="2"/>
        <v>22</v>
      </c>
      <c r="AF34" s="99">
        <f t="shared" si="3"/>
        <v>22</v>
      </c>
    </row>
    <row r="35" spans="1:38" ht="17.100000000000001" customHeight="1">
      <c r="A35">
        <f t="shared" ref="A35:A49" si="7">+A34+1</f>
        <v>8</v>
      </c>
      <c r="D35" s="49">
        <v>0.33333333333333298</v>
      </c>
      <c r="E35" s="1">
        <f>IF(SUMIFS('Daily Forecast'!D:D,'Daily Forecast'!B:B,'Daily Flash NL (6)'!$D$25,'Daily Forecast'!F:F,A35,'Daily Forecast'!A:A,"netherlands")=0,"",SUMIFS('Daily Forecast'!D:D,'Daily Forecast'!B:B,'Daily Flash NL (6)'!$D$25,'Daily Forecast'!F:F,A35,'Daily Forecast'!A:A,"netherlands"))</f>
        <v>54</v>
      </c>
      <c r="F35" s="1">
        <v>59</v>
      </c>
      <c r="G35" s="1">
        <f>SUMIFS('Daily Storm Data 2'!J:J,'Daily Storm Data 2'!$A:$A,'Daily Flash NL (6)'!$D$25,'Daily Storm Data 2'!$G:$G,'Daily Flash NL (6)'!$A35,'Daily Storm Data 2'!$E:$E,"Netherlands")</f>
        <v>66</v>
      </c>
      <c r="H35" s="1">
        <f>SUMIFS('Daily Storm Data 2'!K:K,'Daily Storm Data 2'!$A:$A,'Daily Flash NL (6)'!$D$25,'Daily Storm Data 2'!$G:$G,'Daily Flash NL (6)'!$A35,'Daily Storm Data 2'!$E:$E,"Netherlands")</f>
        <v>61</v>
      </c>
      <c r="I35" s="51">
        <f>IFERROR(Table113[[#This Row],[Volume Actual]]/Table113[[#This Row],[Volume Forcasted]],"")</f>
        <v>1.0925925925925926</v>
      </c>
      <c r="J35" s="39">
        <f t="shared" si="4"/>
        <v>0.9242424242424242</v>
      </c>
      <c r="K35" s="39">
        <f>+IFERROR(Table113[[#This Row],[Volume Handled]]/Table113[[#This Row],[Volume Actual]],"")</f>
        <v>1.1186440677966101</v>
      </c>
      <c r="L35" s="45">
        <f>SUMIFS('Daily Storm Data 2'!O:O,'Daily Storm Data 2'!$A:$A,'Daily Flash NL (6)'!$D$25,'Daily Storm Data 2'!$G:$G,'Daily Flash NL (6)'!$A35,'Daily Storm Data 2'!$E:$E,"Netherlands")</f>
        <v>278.00470707070696</v>
      </c>
      <c r="M35" s="1">
        <v>16</v>
      </c>
      <c r="N35" s="1"/>
      <c r="O35" s="1"/>
      <c r="P35" s="1"/>
      <c r="Q35" s="218">
        <f t="shared" si="5"/>
        <v>0</v>
      </c>
      <c r="R35" s="44"/>
      <c r="S35" s="1">
        <f>IF(SUMIFS('Daily Storm Data 2'!I:I,'Daily Storm Data 2'!$A:$A,'Daily Flash NL (6)'!$D$25,'Daily Storm Data 2'!$G:$G,'Daily Flash NL (6)'!$A35,'Daily Storm Data 2'!$E:$E,"Netherlands")=0,"",SUMIFS('Daily Storm Data 2'!I:I,'Daily Storm Data 2'!$A:$A,'Daily Flash NL (6)'!$D$25,'Daily Storm Data 2'!$G:$G,'Daily Flash NL (6)'!$A35,'Daily Storm Data 2'!$E:$E,"Netherlands"))</f>
        <v>66</v>
      </c>
      <c r="Y35" s="89">
        <f t="shared" si="6"/>
        <v>8</v>
      </c>
      <c r="Z35" s="90">
        <f>IF(SUMIFS('Daily Forecast'!D:D,'Daily Forecast'!B:B,'Daily Flash NL (6)'!$D$25,'Daily Forecast'!F:F,Y35,'Daily Forecast'!A:A,"Netherlands")=0,"",SUMIFS('Daily Forecast'!D:D,'Daily Forecast'!B:B,'Daily Flash NL (6)'!$D$25,'Daily Forecast'!F:F,Y35,'Daily Forecast'!A:A,"Netherlands"))</f>
        <v>54</v>
      </c>
      <c r="AA35" s="102">
        <f t="shared" si="0"/>
        <v>66</v>
      </c>
      <c r="AB35" s="102">
        <f t="shared" si="0"/>
        <v>66</v>
      </c>
      <c r="AC35" s="102">
        <f t="shared" si="0"/>
        <v>66</v>
      </c>
      <c r="AD35" s="97">
        <f t="shared" si="1"/>
        <v>61</v>
      </c>
      <c r="AE35" s="98">
        <f t="shared" si="2"/>
        <v>61</v>
      </c>
      <c r="AF35" s="99">
        <f t="shared" si="3"/>
        <v>61</v>
      </c>
      <c r="AI35" s="125" t="s">
        <v>82</v>
      </c>
      <c r="AJ35" s="125" t="s">
        <v>120</v>
      </c>
      <c r="AK35" s="125" t="s">
        <v>83</v>
      </c>
      <c r="AL35" s="125" t="s">
        <v>73</v>
      </c>
    </row>
    <row r="36" spans="1:38">
      <c r="A36">
        <f t="shared" si="7"/>
        <v>9</v>
      </c>
      <c r="D36" s="49">
        <v>0.375</v>
      </c>
      <c r="E36" s="1">
        <f>IF(SUMIFS('Daily Forecast'!D:D,'Daily Forecast'!B:B,'Daily Flash NL (6)'!$D$25,'Daily Forecast'!F:F,A36,'Daily Forecast'!A:A,"netherlands")=0,"",SUMIFS('Daily Forecast'!D:D,'Daily Forecast'!B:B,'Daily Flash NL (6)'!$D$25,'Daily Forecast'!F:F,A36,'Daily Forecast'!A:A,"netherlands"))</f>
        <v>89</v>
      </c>
      <c r="F36" s="1">
        <v>137</v>
      </c>
      <c r="G36" s="1">
        <f>SUMIFS('Daily Storm Data 2'!J:J,'Daily Storm Data 2'!$A:$A,'Daily Flash NL (6)'!$D$25,'Daily Storm Data 2'!$G:$G,'Daily Flash NL (6)'!$A36,'Daily Storm Data 2'!$E:$E,"Netherlands")</f>
        <v>77</v>
      </c>
      <c r="H36" s="1">
        <f>SUMIFS('Daily Storm Data 2'!K:K,'Daily Storm Data 2'!$A:$A,'Daily Flash NL (6)'!$D$25,'Daily Storm Data 2'!$G:$G,'Daily Flash NL (6)'!$A36,'Daily Storm Data 2'!$E:$E,"Netherlands")</f>
        <v>72</v>
      </c>
      <c r="I36" s="51">
        <f>IFERROR(Table113[[#This Row],[Volume Actual]]/Table113[[#This Row],[Volume Forcasted]],"")</f>
        <v>1.5393258426966292</v>
      </c>
      <c r="J36" s="39">
        <f t="shared" si="4"/>
        <v>0.93506493506493504</v>
      </c>
      <c r="K36" s="39">
        <f>+IFERROR(Table113[[#This Row],[Volume Handled]]/Table113[[#This Row],[Volume Actual]],"")</f>
        <v>0.56204379562043794</v>
      </c>
      <c r="L36" s="45">
        <f>SUMIFS('Daily Storm Data 2'!O:O,'Daily Storm Data 2'!$A:$A,'Daily Flash NL (6)'!$D$25,'Daily Storm Data 2'!$G:$G,'Daily Flash NL (6)'!$A36,'Daily Storm Data 2'!$E:$E,"Netherlands")</f>
        <v>311.71544588744581</v>
      </c>
      <c r="M36" s="1">
        <v>19</v>
      </c>
      <c r="N36" s="1"/>
      <c r="O36" s="1"/>
      <c r="P36" s="1"/>
      <c r="Q36" s="218">
        <f t="shared" si="5"/>
        <v>0</v>
      </c>
      <c r="R36" s="44"/>
      <c r="S36" s="1">
        <f>IF(SUMIFS('Daily Storm Data 2'!I:I,'Daily Storm Data 2'!$A:$A,'Daily Flash NL (6)'!$D$25,'Daily Storm Data 2'!$G:$G,'Daily Flash NL (6)'!$A36,'Daily Storm Data 2'!$E:$E,"Netherlands")=0,"",SUMIFS('Daily Storm Data 2'!I:I,'Daily Storm Data 2'!$A:$A,'Daily Flash NL (6)'!$D$25,'Daily Storm Data 2'!$G:$G,'Daily Flash NL (6)'!$A36,'Daily Storm Data 2'!$E:$E,"Netherlands"))</f>
        <v>77</v>
      </c>
      <c r="Y36" s="89">
        <f t="shared" si="6"/>
        <v>9</v>
      </c>
      <c r="Z36" s="90">
        <f>IF(SUMIFS('Daily Forecast'!D:D,'Daily Forecast'!B:B,'Daily Flash NL (6)'!$D$25,'Daily Forecast'!F:F,Y36,'Daily Forecast'!A:A,"Netherlands")=0,"",SUMIFS('Daily Forecast'!D:D,'Daily Forecast'!B:B,'Daily Flash NL (6)'!$D$25,'Daily Forecast'!F:F,Y36,'Daily Forecast'!A:A,"Netherlands"))</f>
        <v>89</v>
      </c>
      <c r="AA36" s="102">
        <f t="shared" si="0"/>
        <v>77</v>
      </c>
      <c r="AB36" s="102">
        <f t="shared" si="0"/>
        <v>77</v>
      </c>
      <c r="AC36" s="102">
        <f t="shared" si="0"/>
        <v>77</v>
      </c>
      <c r="AD36" s="97">
        <f t="shared" si="1"/>
        <v>72</v>
      </c>
      <c r="AE36" s="98">
        <f t="shared" si="2"/>
        <v>72</v>
      </c>
      <c r="AF36" s="99">
        <f t="shared" si="3"/>
        <v>72</v>
      </c>
      <c r="AI36" s="124">
        <v>3</v>
      </c>
      <c r="AJ36" s="124">
        <v>1</v>
      </c>
      <c r="AK36" s="124"/>
      <c r="AL36" s="124">
        <v>1</v>
      </c>
    </row>
    <row r="37" spans="1:38">
      <c r="A37">
        <f t="shared" si="7"/>
        <v>10</v>
      </c>
      <c r="D37" s="49">
        <v>0.41666666666666702</v>
      </c>
      <c r="E37" s="1">
        <f>IF(SUMIFS('Daily Forecast'!D:D,'Daily Forecast'!B:B,'Daily Flash NL (6)'!$D$25,'Daily Forecast'!F:F,A37,'Daily Forecast'!A:A,"netherlands")=0,"",SUMIFS('Daily Forecast'!D:D,'Daily Forecast'!B:B,'Daily Flash NL (6)'!$D$25,'Daily Forecast'!F:F,A37,'Daily Forecast'!A:A,"netherlands"))</f>
        <v>94</v>
      </c>
      <c r="F37" s="1">
        <v>95</v>
      </c>
      <c r="G37" s="1">
        <f>SUMIFS('Daily Storm Data 2'!J:J,'Daily Storm Data 2'!$A:$A,'Daily Flash NL (6)'!$D$25,'Daily Storm Data 2'!$G:$G,'Daily Flash NL (6)'!$A37,'Daily Storm Data 2'!$E:$E,"Netherlands")</f>
        <v>78</v>
      </c>
      <c r="H37" s="1">
        <f>SUMIFS('Daily Storm Data 2'!K:K,'Daily Storm Data 2'!$A:$A,'Daily Flash NL (6)'!$D$25,'Daily Storm Data 2'!$G:$G,'Daily Flash NL (6)'!$A37,'Daily Storm Data 2'!$E:$E,"Netherlands")</f>
        <v>71</v>
      </c>
      <c r="I37" s="51">
        <f>IFERROR(Table113[[#This Row],[Volume Actual]]/Table113[[#This Row],[Volume Forcasted]],"")</f>
        <v>1.0106382978723405</v>
      </c>
      <c r="J37" s="39">
        <f t="shared" si="4"/>
        <v>0.91025641025641024</v>
      </c>
      <c r="K37" s="39">
        <f>+IFERROR(Table113[[#This Row],[Volume Handled]]/Table113[[#This Row],[Volume Actual]],"")</f>
        <v>0.82105263157894737</v>
      </c>
      <c r="L37" s="45">
        <f>SUMIFS('Daily Storm Data 2'!O:O,'Daily Storm Data 2'!$A:$A,'Daily Flash NL (6)'!$D$25,'Daily Storm Data 2'!$G:$G,'Daily Flash NL (6)'!$A37,'Daily Storm Data 2'!$E:$E,"Netherlands")</f>
        <v>279.43122435897425</v>
      </c>
      <c r="M37" s="1">
        <v>21</v>
      </c>
      <c r="N37" s="1"/>
      <c r="O37" s="1"/>
      <c r="P37" s="1"/>
      <c r="Q37" s="218">
        <f t="shared" si="5"/>
        <v>0</v>
      </c>
      <c r="R37" s="44"/>
      <c r="S37" s="1">
        <f>IF(SUMIFS('Daily Storm Data 2'!I:I,'Daily Storm Data 2'!$A:$A,'Daily Flash NL (6)'!$D$25,'Daily Storm Data 2'!$G:$G,'Daily Flash NL (6)'!$A37,'Daily Storm Data 2'!$E:$E,"Netherlands")=0,"",SUMIFS('Daily Storm Data 2'!I:I,'Daily Storm Data 2'!$A:$A,'Daily Flash NL (6)'!$D$25,'Daily Storm Data 2'!$G:$G,'Daily Flash NL (6)'!$A37,'Daily Storm Data 2'!$E:$E,"Netherlands"))</f>
        <v>78</v>
      </c>
      <c r="Y37" s="89">
        <f t="shared" si="6"/>
        <v>10</v>
      </c>
      <c r="Z37" s="90">
        <f>IF(SUMIFS('Daily Forecast'!D:D,'Daily Forecast'!B:B,'Daily Flash NL (6)'!$D$25,'Daily Forecast'!F:F,Y37,'Daily Forecast'!A:A,"Netherlands")=0,"",SUMIFS('Daily Forecast'!D:D,'Daily Forecast'!B:B,'Daily Flash NL (6)'!$D$25,'Daily Forecast'!F:F,Y37,'Daily Forecast'!A:A,"Netherlands"))</f>
        <v>94</v>
      </c>
      <c r="AA37" s="102">
        <f t="shared" si="0"/>
        <v>78</v>
      </c>
      <c r="AB37" s="102">
        <f t="shared" si="0"/>
        <v>78</v>
      </c>
      <c r="AC37" s="102">
        <f t="shared" si="0"/>
        <v>78</v>
      </c>
      <c r="AD37" s="97">
        <f t="shared" si="1"/>
        <v>71</v>
      </c>
      <c r="AE37" s="98">
        <f t="shared" si="2"/>
        <v>71</v>
      </c>
      <c r="AF37" s="99">
        <f t="shared" si="3"/>
        <v>71</v>
      </c>
      <c r="AI37" s="124">
        <v>4</v>
      </c>
      <c r="AJ37" s="124">
        <v>1</v>
      </c>
      <c r="AK37" s="124"/>
      <c r="AL37" s="124">
        <v>1</v>
      </c>
    </row>
    <row r="38" spans="1:38">
      <c r="A38">
        <f t="shared" si="7"/>
        <v>11</v>
      </c>
      <c r="D38" s="49">
        <v>0.45833333333333298</v>
      </c>
      <c r="E38" s="1">
        <f>IF(SUMIFS('Daily Forecast'!D:D,'Daily Forecast'!B:B,'Daily Flash NL (6)'!$D$25,'Daily Forecast'!F:F,A38,'Daily Forecast'!A:A,"netherlands")=0,"",SUMIFS('Daily Forecast'!D:D,'Daily Forecast'!B:B,'Daily Flash NL (6)'!$D$25,'Daily Forecast'!F:F,A38,'Daily Forecast'!A:A,"netherlands"))</f>
        <v>83</v>
      </c>
      <c r="F38" s="1">
        <v>110</v>
      </c>
      <c r="G38" s="1">
        <f>SUMIFS('Daily Storm Data 2'!J:J,'Daily Storm Data 2'!$A:$A,'Daily Flash NL (6)'!$D$25,'Daily Storm Data 2'!$G:$G,'Daily Flash NL (6)'!$A38,'Daily Storm Data 2'!$E:$E,"Netherlands")</f>
        <v>75</v>
      </c>
      <c r="H38" s="1">
        <f>SUMIFS('Daily Storm Data 2'!K:K,'Daily Storm Data 2'!$A:$A,'Daily Flash NL (6)'!$D$25,'Daily Storm Data 2'!$G:$G,'Daily Flash NL (6)'!$A38,'Daily Storm Data 2'!$E:$E,"Netherlands")</f>
        <v>74</v>
      </c>
      <c r="I38" s="51">
        <f>IFERROR(Table113[[#This Row],[Volume Actual]]/Table113[[#This Row],[Volume Forcasted]],"")</f>
        <v>1.3253012048192772</v>
      </c>
      <c r="J38" s="39">
        <f t="shared" si="4"/>
        <v>0.98666666666666669</v>
      </c>
      <c r="K38" s="39">
        <f>+IFERROR(Table113[[#This Row],[Volume Handled]]/Table113[[#This Row],[Volume Actual]],"")</f>
        <v>0.68181818181818177</v>
      </c>
      <c r="L38" s="45">
        <f>SUMIFS('Daily Storm Data 2'!O:O,'Daily Storm Data 2'!$A:$A,'Daily Flash NL (6)'!$D$25,'Daily Storm Data 2'!$G:$G,'Daily Flash NL (6)'!$A38,'Daily Storm Data 2'!$E:$E,"Netherlands")</f>
        <v>331.65726000000006</v>
      </c>
      <c r="M38" s="1">
        <v>22</v>
      </c>
      <c r="N38" s="1"/>
      <c r="O38" s="1"/>
      <c r="P38" s="1"/>
      <c r="Q38" s="218">
        <f t="shared" si="5"/>
        <v>0</v>
      </c>
      <c r="R38" s="44"/>
      <c r="S38" s="1">
        <f>IF(SUMIFS('Daily Storm Data 2'!I:I,'Daily Storm Data 2'!$A:$A,'Daily Flash NL (6)'!$D$25,'Daily Storm Data 2'!$G:$G,'Daily Flash NL (6)'!$A38,'Daily Storm Data 2'!$E:$E,"Netherlands")=0,"",SUMIFS('Daily Storm Data 2'!I:I,'Daily Storm Data 2'!$A:$A,'Daily Flash NL (6)'!$D$25,'Daily Storm Data 2'!$G:$G,'Daily Flash NL (6)'!$A38,'Daily Storm Data 2'!$E:$E,"Netherlands"))</f>
        <v>75</v>
      </c>
      <c r="W38" s="90"/>
      <c r="Y38" s="89">
        <f t="shared" si="6"/>
        <v>11</v>
      </c>
      <c r="Z38" s="90">
        <f>IF(SUMIFS('Daily Forecast'!D:D,'Daily Forecast'!B:B,'Daily Flash NL (6)'!$D$25,'Daily Forecast'!F:F,Y38,'Daily Forecast'!A:A,"Netherlands")=0,"",SUMIFS('Daily Forecast'!D:D,'Daily Forecast'!B:B,'Daily Flash NL (6)'!$D$25,'Daily Forecast'!F:F,Y38,'Daily Forecast'!A:A,"Netherlands"))</f>
        <v>83</v>
      </c>
      <c r="AA38" s="102">
        <f t="shared" si="0"/>
        <v>75</v>
      </c>
      <c r="AB38" s="102">
        <f t="shared" si="0"/>
        <v>75</v>
      </c>
      <c r="AC38" s="102">
        <f t="shared" si="0"/>
        <v>75</v>
      </c>
      <c r="AD38" s="97">
        <f t="shared" si="1"/>
        <v>74</v>
      </c>
      <c r="AE38" s="98">
        <f t="shared" si="2"/>
        <v>74</v>
      </c>
      <c r="AF38" s="99">
        <f t="shared" si="3"/>
        <v>74</v>
      </c>
      <c r="AI38" s="124">
        <v>6</v>
      </c>
      <c r="AJ38" s="124">
        <v>8</v>
      </c>
      <c r="AK38" s="124"/>
      <c r="AL38" s="124">
        <v>8</v>
      </c>
    </row>
    <row r="39" spans="1:38">
      <c r="A39">
        <f t="shared" si="7"/>
        <v>12</v>
      </c>
      <c r="D39" s="49">
        <v>0.5</v>
      </c>
      <c r="E39" s="1">
        <f>IF(SUMIFS('Daily Forecast'!D:D,'Daily Forecast'!B:B,'Daily Flash NL (6)'!$D$25,'Daily Forecast'!F:F,A39,'Daily Forecast'!A:A,"netherlands")=0,"",SUMIFS('Daily Forecast'!D:D,'Daily Forecast'!B:B,'Daily Flash NL (6)'!$D$25,'Daily Forecast'!F:F,A39,'Daily Forecast'!A:A,"netherlands"))</f>
        <v>92</v>
      </c>
      <c r="F39" s="1">
        <v>107</v>
      </c>
      <c r="G39" s="1">
        <f>SUMIFS('Daily Storm Data 2'!J:J,'Daily Storm Data 2'!$A:$A,'Daily Flash NL (6)'!$D$25,'Daily Storm Data 2'!$G:$G,'Daily Flash NL (6)'!$A39,'Daily Storm Data 2'!$E:$E,"Netherlands")</f>
        <v>65</v>
      </c>
      <c r="H39" s="1">
        <f>SUMIFS('Daily Storm Data 2'!K:K,'Daily Storm Data 2'!$A:$A,'Daily Flash NL (6)'!$D$25,'Daily Storm Data 2'!$G:$G,'Daily Flash NL (6)'!$A39,'Daily Storm Data 2'!$E:$E,"Netherlands")</f>
        <v>61</v>
      </c>
      <c r="I39" s="51">
        <f>IFERROR(Table113[[#This Row],[Volume Actual]]/Table113[[#This Row],[Volume Forcasted]],"")</f>
        <v>1.1630434782608696</v>
      </c>
      <c r="J39" s="39">
        <f t="shared" si="4"/>
        <v>0.93846153846153846</v>
      </c>
      <c r="K39" s="39">
        <f>+IFERROR(Table113[[#This Row],[Volume Handled]]/Table113[[#This Row],[Volume Actual]],"")</f>
        <v>0.60747663551401865</v>
      </c>
      <c r="L39" s="45">
        <f>SUMIFS('Daily Storm Data 2'!O:O,'Daily Storm Data 2'!$A:$A,'Daily Flash NL (6)'!$D$25,'Daily Storm Data 2'!$G:$G,'Daily Flash NL (6)'!$A39,'Daily Storm Data 2'!$E:$E,"Netherlands")</f>
        <v>324.69876153846161</v>
      </c>
      <c r="M39" s="1">
        <v>12</v>
      </c>
      <c r="N39" s="211"/>
      <c r="P39" s="1"/>
      <c r="Q39" s="218">
        <f t="shared" si="5"/>
        <v>0</v>
      </c>
      <c r="R39" s="44"/>
      <c r="S39" s="1">
        <f>IF(SUMIFS('Daily Storm Data 2'!I:I,'Daily Storm Data 2'!$A:$A,'Daily Flash NL (6)'!$D$25,'Daily Storm Data 2'!$G:$G,'Daily Flash NL (6)'!$A39,'Daily Storm Data 2'!$E:$E,"Netherlands")=0,"",SUMIFS('Daily Storm Data 2'!I:I,'Daily Storm Data 2'!$A:$A,'Daily Flash NL (6)'!$D$25,'Daily Storm Data 2'!$G:$G,'Daily Flash NL (6)'!$A39,'Daily Storm Data 2'!$E:$E,"Netherlands"))</f>
        <v>65</v>
      </c>
      <c r="W39" s="211">
        <v>1</v>
      </c>
      <c r="Y39" s="89">
        <f t="shared" si="6"/>
        <v>12</v>
      </c>
      <c r="Z39" s="90">
        <f>IF(SUMIFS('Daily Forecast'!D:D,'Daily Forecast'!B:B,'Daily Flash NL (6)'!$D$25,'Daily Forecast'!F:F,Y39,'Daily Forecast'!A:A,"Netherlands")=0,"",SUMIFS('Daily Forecast'!D:D,'Daily Forecast'!B:B,'Daily Flash NL (6)'!$D$25,'Daily Forecast'!F:F,Y39,'Daily Forecast'!A:A,"Netherlands"))</f>
        <v>92</v>
      </c>
      <c r="AA39" s="102">
        <f t="shared" si="0"/>
        <v>65</v>
      </c>
      <c r="AB39" s="102">
        <f t="shared" si="0"/>
        <v>65</v>
      </c>
      <c r="AC39" s="102">
        <f t="shared" si="0"/>
        <v>65</v>
      </c>
      <c r="AD39" s="97">
        <f t="shared" si="1"/>
        <v>61</v>
      </c>
      <c r="AE39" s="98">
        <f t="shared" si="2"/>
        <v>61</v>
      </c>
      <c r="AF39" s="99">
        <f t="shared" si="3"/>
        <v>61</v>
      </c>
      <c r="AI39" s="124">
        <v>7</v>
      </c>
      <c r="AJ39" s="124">
        <v>42</v>
      </c>
      <c r="AK39" s="124"/>
      <c r="AL39" s="124">
        <v>42</v>
      </c>
    </row>
    <row r="40" spans="1:38">
      <c r="A40">
        <f t="shared" si="7"/>
        <v>13</v>
      </c>
      <c r="D40" s="49">
        <v>0.54166666666666696</v>
      </c>
      <c r="E40" s="1">
        <f>IF(SUMIFS('Daily Forecast'!D:D,'Daily Forecast'!B:B,'Daily Flash NL (6)'!$D$25,'Daily Forecast'!F:F,A40,'Daily Forecast'!A:A,"netherlands")=0,"",SUMIFS('Daily Forecast'!D:D,'Daily Forecast'!B:B,'Daily Flash NL (6)'!$D$25,'Daily Forecast'!F:F,A40,'Daily Forecast'!A:A,"netherlands"))</f>
        <v>86</v>
      </c>
      <c r="F40" s="1">
        <v>99</v>
      </c>
      <c r="G40" s="1">
        <f>SUMIFS('Daily Storm Data 2'!J:J,'Daily Storm Data 2'!$A:$A,'Daily Flash NL (6)'!$D$25,'Daily Storm Data 2'!$G:$G,'Daily Flash NL (6)'!$A40,'Daily Storm Data 2'!$E:$E,"Netherlands")</f>
        <v>69</v>
      </c>
      <c r="H40" s="1">
        <f>SUMIFS('Daily Storm Data 2'!K:K,'Daily Storm Data 2'!$A:$A,'Daily Flash NL (6)'!$D$25,'Daily Storm Data 2'!$G:$G,'Daily Flash NL (6)'!$A40,'Daily Storm Data 2'!$E:$E,"Netherlands")</f>
        <v>69</v>
      </c>
      <c r="I40" s="51">
        <f>IFERROR(Table113[[#This Row],[Volume Actual]]/Table113[[#This Row],[Volume Forcasted]],"")</f>
        <v>1.1511627906976745</v>
      </c>
      <c r="J40" s="39">
        <f t="shared" si="4"/>
        <v>1</v>
      </c>
      <c r="K40" s="39">
        <f>+IFERROR(Table113[[#This Row],[Volume Handled]]/Table113[[#This Row],[Volume Actual]],"")</f>
        <v>0.69696969696969702</v>
      </c>
      <c r="L40" s="45">
        <f>SUMIFS('Daily Storm Data 2'!O:O,'Daily Storm Data 2'!$A:$A,'Daily Flash NL (6)'!$D$25,'Daily Storm Data 2'!$G:$G,'Daily Flash NL (6)'!$A40,'Daily Storm Data 2'!$E:$E,"Netherlands")</f>
        <v>303.90198309178749</v>
      </c>
      <c r="M40" s="1">
        <v>20</v>
      </c>
      <c r="N40" s="1"/>
      <c r="O40" s="90"/>
      <c r="P40" s="1"/>
      <c r="Q40" s="218">
        <f t="shared" si="5"/>
        <v>0</v>
      </c>
      <c r="R40" s="44"/>
      <c r="S40" s="1">
        <f>IF(SUMIFS('Daily Storm Data 2'!I:I,'Daily Storm Data 2'!$A:$A,'Daily Flash NL (6)'!$D$25,'Daily Storm Data 2'!$G:$G,'Daily Flash NL (6)'!$A40,'Daily Storm Data 2'!$E:$E,"Netherlands")=0,"",SUMIFS('Daily Storm Data 2'!I:I,'Daily Storm Data 2'!$A:$A,'Daily Flash NL (6)'!$D$25,'Daily Storm Data 2'!$G:$G,'Daily Flash NL (6)'!$A40,'Daily Storm Data 2'!$E:$E,"Netherlands"))</f>
        <v>69</v>
      </c>
      <c r="W40" s="90">
        <v>2</v>
      </c>
      <c r="X40" s="90">
        <v>0</v>
      </c>
      <c r="Y40" s="90"/>
      <c r="Z40" s="90" t="str">
        <f>IF(SUMIFS('Daily Forecast'!D:D,'Daily Forecast'!B:B,'Daily Flash NL (6)'!$D$25,'Daily Forecast'!F:F,Y40,'Daily Forecast'!A:A,"Netherlands")=0,"",SUMIFS('Daily Forecast'!D:D,'Daily Forecast'!B:B,'Daily Flash NL (6)'!$D$25,'Daily Forecast'!F:F,Y40,'Daily Forecast'!A:A,"Netherlands"))</f>
        <v/>
      </c>
      <c r="AA40" s="102">
        <f t="shared" si="0"/>
        <v>69</v>
      </c>
      <c r="AB40" s="102">
        <f t="shared" si="0"/>
        <v>69</v>
      </c>
      <c r="AC40" s="102">
        <f t="shared" si="0"/>
        <v>69</v>
      </c>
      <c r="AD40" s="97">
        <f t="shared" si="1"/>
        <v>69</v>
      </c>
      <c r="AE40" s="98">
        <f t="shared" si="2"/>
        <v>69</v>
      </c>
      <c r="AF40" s="99">
        <f t="shared" si="3"/>
        <v>69</v>
      </c>
      <c r="AI40" s="124">
        <v>8</v>
      </c>
      <c r="AJ40" s="124">
        <v>82</v>
      </c>
      <c r="AK40" s="124"/>
      <c r="AL40" s="124">
        <v>82</v>
      </c>
    </row>
    <row r="41" spans="1:38">
      <c r="A41">
        <f t="shared" si="7"/>
        <v>14</v>
      </c>
      <c r="D41" s="49">
        <v>0.58333333333333304</v>
      </c>
      <c r="E41" s="1">
        <f>IF(SUMIFS('Daily Forecast'!D:D,'Daily Forecast'!B:B,'Daily Flash NL (6)'!$D$25,'Daily Forecast'!F:F,A41,'Daily Forecast'!A:A,"netherlands")=0,"",SUMIFS('Daily Forecast'!D:D,'Daily Forecast'!B:B,'Daily Flash NL (6)'!$D$25,'Daily Forecast'!F:F,A41,'Daily Forecast'!A:A,"netherlands"))</f>
        <v>84</v>
      </c>
      <c r="F41" s="1">
        <v>115</v>
      </c>
      <c r="G41" s="1">
        <f>SUMIFS('Daily Storm Data 2'!J:J,'Daily Storm Data 2'!$A:$A,'Daily Flash NL (6)'!$D$25,'Daily Storm Data 2'!$G:$G,'Daily Flash NL (6)'!$A41,'Daily Storm Data 2'!$E:$E,"Netherlands")</f>
        <v>75</v>
      </c>
      <c r="H41" s="1">
        <f>SUMIFS('Daily Storm Data 2'!K:K,'Daily Storm Data 2'!$A:$A,'Daily Flash NL (6)'!$D$25,'Daily Storm Data 2'!$G:$G,'Daily Flash NL (6)'!$A41,'Daily Storm Data 2'!$E:$E,"Netherlands")</f>
        <v>73</v>
      </c>
      <c r="I41" s="51">
        <f>IFERROR(Table113[[#This Row],[Volume Actual]]/Table113[[#This Row],[Volume Forcasted]],"")</f>
        <v>1.3690476190476191</v>
      </c>
      <c r="J41" s="39">
        <f t="shared" si="4"/>
        <v>0.97333333333333338</v>
      </c>
      <c r="K41" s="39">
        <f>+IFERROR(Table113[[#This Row],[Volume Handled]]/Table113[[#This Row],[Volume Actual]],"")</f>
        <v>0.65217391304347827</v>
      </c>
      <c r="L41" s="45">
        <f>SUMIFS('Daily Storm Data 2'!O:O,'Daily Storm Data 2'!$A:$A,'Daily Flash NL (6)'!$D$25,'Daily Storm Data 2'!$G:$G,'Daily Flash NL (6)'!$A41,'Daily Storm Data 2'!$E:$E,"Netherlands")</f>
        <v>276.69106133333321</v>
      </c>
      <c r="M41" s="1">
        <v>28</v>
      </c>
      <c r="N41" s="1"/>
      <c r="O41" s="211"/>
      <c r="P41" s="1"/>
      <c r="Q41" s="218">
        <f t="shared" si="5"/>
        <v>0</v>
      </c>
      <c r="R41" s="44"/>
      <c r="S41" s="1">
        <f>IF(SUMIFS('Daily Storm Data 2'!I:I,'Daily Storm Data 2'!$A:$A,'Daily Flash NL (6)'!$D$25,'Daily Storm Data 2'!$G:$G,'Daily Flash NL (6)'!$A41,'Daily Storm Data 2'!$E:$E,"Netherlands")=0,"",SUMIFS('Daily Storm Data 2'!I:I,'Daily Storm Data 2'!$A:$A,'Daily Flash NL (6)'!$D$25,'Daily Storm Data 2'!$G:$G,'Daily Flash NL (6)'!$A41,'Daily Storm Data 2'!$E:$E,"Netherlands"))</f>
        <v>75</v>
      </c>
      <c r="W41" s="211">
        <v>2</v>
      </c>
      <c r="X41" s="211">
        <v>1</v>
      </c>
      <c r="Y41" s="211"/>
      <c r="Z41" s="90" t="str">
        <f>IF(SUMIFS('Daily Forecast'!D:D,'Daily Forecast'!B:B,'Daily Flash NL (6)'!$D$25,'Daily Forecast'!F:F,Y41,'Daily Forecast'!A:A,"Netherlands")=0,"",SUMIFS('Daily Forecast'!D:D,'Daily Forecast'!B:B,'Daily Flash NL (6)'!$D$25,'Daily Forecast'!F:F,Y41,'Daily Forecast'!A:A,"Netherlands"))</f>
        <v/>
      </c>
      <c r="AA41" s="102">
        <f t="shared" si="0"/>
        <v>75</v>
      </c>
      <c r="AB41" s="102">
        <f t="shared" si="0"/>
        <v>75</v>
      </c>
      <c r="AC41" s="102">
        <f t="shared" si="0"/>
        <v>75</v>
      </c>
      <c r="AD41" s="97">
        <f t="shared" si="1"/>
        <v>73</v>
      </c>
      <c r="AE41" s="98">
        <f t="shared" si="2"/>
        <v>73</v>
      </c>
      <c r="AF41" s="99">
        <f t="shared" si="3"/>
        <v>73</v>
      </c>
      <c r="AG41" s="106"/>
      <c r="AH41" s="106"/>
      <c r="AI41" s="124">
        <v>9</v>
      </c>
      <c r="AJ41" s="124">
        <v>92</v>
      </c>
      <c r="AK41" s="124"/>
      <c r="AL41" s="124">
        <v>92</v>
      </c>
    </row>
    <row r="42" spans="1:38">
      <c r="A42">
        <f t="shared" si="7"/>
        <v>15</v>
      </c>
      <c r="D42" s="49">
        <v>0.625</v>
      </c>
      <c r="E42" s="1">
        <f>IF(SUMIFS('Daily Forecast'!D:D,'Daily Forecast'!B:B,'Daily Flash NL (6)'!$D$25,'Daily Forecast'!F:F,A42,'Daily Forecast'!A:A,"netherlands")=0,"",SUMIFS('Daily Forecast'!D:D,'Daily Forecast'!B:B,'Daily Flash NL (6)'!$D$25,'Daily Forecast'!F:F,A42,'Daily Forecast'!A:A,"netherlands"))</f>
        <v>82</v>
      </c>
      <c r="F42" s="1">
        <v>109</v>
      </c>
      <c r="G42" s="1">
        <f>SUMIFS('Daily Storm Data 2'!J:J,'Daily Storm Data 2'!$A:$A,'Daily Flash NL (6)'!$D$25,'Daily Storm Data 2'!$G:$G,'Daily Flash NL (6)'!$A42,'Daily Storm Data 2'!$E:$E,"Netherlands")</f>
        <v>63</v>
      </c>
      <c r="H42" s="1">
        <f>SUMIFS('Daily Storm Data 2'!K:K,'Daily Storm Data 2'!$A:$A,'Daily Flash NL (6)'!$D$25,'Daily Storm Data 2'!$G:$G,'Daily Flash NL (6)'!$A42,'Daily Storm Data 2'!$E:$E,"Netherlands")</f>
        <v>63</v>
      </c>
      <c r="I42" s="51">
        <f>IFERROR(Table113[[#This Row],[Volume Actual]]/Table113[[#This Row],[Volume Forcasted]],"")</f>
        <v>1.3292682926829269</v>
      </c>
      <c r="J42" s="39">
        <f t="shared" si="4"/>
        <v>1</v>
      </c>
      <c r="K42" s="39">
        <f>+IFERROR(Table113[[#This Row],[Volume Handled]]/Table113[[#This Row],[Volume Actual]],"")</f>
        <v>0.57798165137614677</v>
      </c>
      <c r="L42" s="45">
        <f>SUMIFS('Daily Storm Data 2'!O:O,'Daily Storm Data 2'!$A:$A,'Daily Flash NL (6)'!$D$25,'Daily Storm Data 2'!$G:$G,'Daily Flash NL (6)'!$A42,'Daily Storm Data 2'!$E:$E,"Netherlands")</f>
        <v>324.11848492063496</v>
      </c>
      <c r="M42" s="1">
        <v>26</v>
      </c>
      <c r="N42" s="1"/>
      <c r="O42" s="90"/>
      <c r="P42" s="1"/>
      <c r="Q42" s="218">
        <f t="shared" si="5"/>
        <v>0</v>
      </c>
      <c r="R42" s="44"/>
      <c r="S42" s="1">
        <f>IF(SUMIFS('Daily Storm Data 2'!I:I,'Daily Storm Data 2'!$A:$A,'Daily Flash NL (6)'!$D$25,'Daily Storm Data 2'!$G:$G,'Daily Flash NL (6)'!$A42,'Daily Storm Data 2'!$E:$E,"Netherlands")=0,"",SUMIFS('Daily Storm Data 2'!I:I,'Daily Storm Data 2'!$A:$A,'Daily Flash NL (6)'!$D$25,'Daily Storm Data 2'!$G:$G,'Daily Flash NL (6)'!$A42,'Daily Storm Data 2'!$E:$E,"Netherlands"))</f>
        <v>63</v>
      </c>
      <c r="V42" s="191"/>
      <c r="W42" s="90">
        <v>2</v>
      </c>
      <c r="X42" s="90">
        <v>1</v>
      </c>
      <c r="Y42" s="90"/>
      <c r="Z42" s="90" t="str">
        <f>IF(SUMIFS('Daily Forecast'!D:D,'Daily Forecast'!B:B,'Daily Flash NL (6)'!$D$25,'Daily Forecast'!F:F,Y42,'Daily Forecast'!A:A,"Netherlands")=0,"",SUMIFS('Daily Forecast'!D:D,'Daily Forecast'!B:B,'Daily Flash NL (6)'!$D$25,'Daily Forecast'!F:F,Y42,'Daily Forecast'!A:A,"Netherlands"))</f>
        <v/>
      </c>
      <c r="AA42" s="102">
        <f t="shared" si="0"/>
        <v>63</v>
      </c>
      <c r="AB42" s="102">
        <f t="shared" si="0"/>
        <v>63</v>
      </c>
      <c r="AC42" s="102">
        <f t="shared" si="0"/>
        <v>63</v>
      </c>
      <c r="AD42" s="97">
        <f t="shared" si="1"/>
        <v>63</v>
      </c>
      <c r="AE42" s="98">
        <f t="shared" si="2"/>
        <v>63</v>
      </c>
      <c r="AF42" s="99">
        <f t="shared" si="3"/>
        <v>63</v>
      </c>
      <c r="AG42" s="106"/>
      <c r="AH42" s="106"/>
      <c r="AI42" s="124">
        <v>10</v>
      </c>
      <c r="AJ42" s="124">
        <v>98</v>
      </c>
      <c r="AK42" s="124"/>
      <c r="AL42" s="124">
        <v>98</v>
      </c>
    </row>
    <row r="43" spans="1:38" ht="13.8">
      <c r="A43">
        <f t="shared" si="7"/>
        <v>16</v>
      </c>
      <c r="D43" s="49">
        <v>0.66666666666666696</v>
      </c>
      <c r="E43" s="1">
        <f>IF(SUMIFS('Daily Forecast'!D:D,'Daily Forecast'!B:B,'Daily Flash NL (6)'!$D$25,'Daily Forecast'!F:F,A43,'Daily Forecast'!A:A,"netherlands")=0,"",SUMIFS('Daily Forecast'!D:D,'Daily Forecast'!B:B,'Daily Flash NL (6)'!$D$25,'Daily Forecast'!F:F,A43,'Daily Forecast'!A:A,"netherlands"))</f>
        <v>75</v>
      </c>
      <c r="F43" s="1">
        <v>106</v>
      </c>
      <c r="G43" s="1">
        <f>SUMIFS('Daily Storm Data 2'!J:J,'Daily Storm Data 2'!$A:$A,'Daily Flash NL (6)'!$D$25,'Daily Storm Data 2'!$G:$G,'Daily Flash NL (6)'!$A43,'Daily Storm Data 2'!$E:$E,"Netherlands")</f>
        <v>67</v>
      </c>
      <c r="H43" s="1">
        <f>SUMIFS('Daily Storm Data 2'!K:K,'Daily Storm Data 2'!$A:$A,'Daily Flash NL (6)'!$D$25,'Daily Storm Data 2'!$G:$G,'Daily Flash NL (6)'!$A43,'Daily Storm Data 2'!$E:$E,"Netherlands")</f>
        <v>64</v>
      </c>
      <c r="I43" s="51">
        <f>IFERROR(Table113[[#This Row],[Volume Actual]]/Table113[[#This Row],[Volume Forcasted]],"")</f>
        <v>1.4133333333333333</v>
      </c>
      <c r="J43" s="39">
        <f>IFERROR(H43/S43,"")</f>
        <v>0.95522388059701491</v>
      </c>
      <c r="K43" s="39">
        <f>+IFERROR(Table113[[#This Row],[Volume Handled]]/Table113[[#This Row],[Volume Actual]],"")</f>
        <v>0.63207547169811318</v>
      </c>
      <c r="L43" s="45">
        <f>SUMIFS('Daily Storm Data 2'!O:O,'Daily Storm Data 2'!$A:$A,'Daily Flash NL (6)'!$D$25,'Daily Storm Data 2'!$G:$G,'Daily Flash NL (6)'!$A43,'Daily Storm Data 2'!$E:$E,"Netherlands")</f>
        <v>266.39145895522398</v>
      </c>
      <c r="M43" s="1">
        <v>28</v>
      </c>
      <c r="N43" s="1"/>
      <c r="O43" s="211"/>
      <c r="P43" s="1"/>
      <c r="Q43" s="218">
        <f t="shared" si="5"/>
        <v>0</v>
      </c>
      <c r="R43" s="44"/>
      <c r="S43" s="1">
        <f>IF(SUMIFS('Daily Storm Data 2'!I:I,'Daily Storm Data 2'!$A:$A,'Daily Flash NL (6)'!$D$25,'Daily Storm Data 2'!$G:$G,'Daily Flash NL (6)'!$A43,'Daily Storm Data 2'!$E:$E,"Netherlands")=0,"",SUMIFS('Daily Storm Data 2'!I:I,'Daily Storm Data 2'!$A:$A,'Daily Flash NL (6)'!$D$25,'Daily Storm Data 2'!$G:$G,'Daily Flash NL (6)'!$A43,'Daily Storm Data 2'!$E:$E,"Netherlands"))</f>
        <v>67</v>
      </c>
      <c r="T43" s="224"/>
      <c r="V43" s="190"/>
      <c r="W43" s="211">
        <v>1</v>
      </c>
      <c r="X43" s="211">
        <v>1</v>
      </c>
      <c r="Y43" s="211"/>
      <c r="Z43" s="90" t="str">
        <f>IF(SUMIFS('Daily Forecast'!D:D,'Daily Forecast'!B:B,'Daily Flash NL (6)'!$D$25,'Daily Forecast'!F:F,Y43,'Daily Forecast'!A:A,"Netherlands")=0,"",SUMIFS('Daily Forecast'!D:D,'Daily Forecast'!B:B,'Daily Flash NL (6)'!$D$25,'Daily Forecast'!F:F,Y43,'Daily Forecast'!A:A,"Netherlands"))</f>
        <v/>
      </c>
      <c r="AA43" s="102">
        <f t="shared" si="0"/>
        <v>67</v>
      </c>
      <c r="AB43" s="102">
        <f t="shared" si="0"/>
        <v>67</v>
      </c>
      <c r="AC43" s="102">
        <f t="shared" si="0"/>
        <v>67</v>
      </c>
      <c r="AD43" s="97">
        <f t="shared" si="1"/>
        <v>64</v>
      </c>
      <c r="AE43" s="98">
        <f t="shared" si="2"/>
        <v>64</v>
      </c>
      <c r="AF43" s="99">
        <f t="shared" si="3"/>
        <v>64</v>
      </c>
      <c r="AG43" s="106"/>
      <c r="AH43" s="106"/>
      <c r="AI43" s="106"/>
    </row>
    <row r="44" spans="1:38">
      <c r="A44">
        <f t="shared" si="7"/>
        <v>17</v>
      </c>
      <c r="D44" s="49">
        <v>0.70833333333333304</v>
      </c>
      <c r="E44" s="1">
        <f>IF(SUMIFS('Daily Forecast'!D:D,'Daily Forecast'!B:B,'Daily Flash NL (6)'!$D$25,'Daily Forecast'!F:F,A44,'Daily Forecast'!A:A,"netherlands")=0,"",SUMIFS('Daily Forecast'!D:D,'Daily Forecast'!B:B,'Daily Flash NL (6)'!$D$25,'Daily Forecast'!F:F,A44,'Daily Forecast'!A:A,"netherlands"))</f>
        <v>63</v>
      </c>
      <c r="F44" s="1">
        <v>73</v>
      </c>
      <c r="G44" s="1">
        <f>SUMIFS('Daily Storm Data 2'!J:J,'Daily Storm Data 2'!$A:$A,'Daily Flash NL (6)'!$D$25,'Daily Storm Data 2'!$G:$G,'Daily Flash NL (6)'!$A44,'Daily Storm Data 2'!$E:$E,"Netherlands")</f>
        <v>51</v>
      </c>
      <c r="H44" s="1">
        <f>SUMIFS('Daily Storm Data 2'!K:K,'Daily Storm Data 2'!$A:$A,'Daily Flash NL (6)'!$D$25,'Daily Storm Data 2'!$G:$G,'Daily Flash NL (6)'!$A44,'Daily Storm Data 2'!$E:$E,"Netherlands")</f>
        <v>36</v>
      </c>
      <c r="I44" s="51">
        <f>IFERROR(Table113[[#This Row],[Volume Actual]]/Table113[[#This Row],[Volume Forcasted]],"")</f>
        <v>1.1587301587301588</v>
      </c>
      <c r="J44" s="39">
        <f t="shared" si="4"/>
        <v>0.67924528301886788</v>
      </c>
      <c r="K44" s="39">
        <f>+IFERROR(Table113[[#This Row],[Volume Handled]]/Table113[[#This Row],[Volume Actual]],"")</f>
        <v>0.69863013698630139</v>
      </c>
      <c r="L44" s="45">
        <f>SUMIFS('Daily Storm Data 2'!O:O,'Daily Storm Data 2'!$A:$A,'Daily Flash NL (6)'!$D$25,'Daily Storm Data 2'!$G:$G,'Daily Flash NL (6)'!$A44,'Daily Storm Data 2'!$E:$E,"Netherlands")</f>
        <v>259.9826895424838</v>
      </c>
      <c r="M44" s="1">
        <v>18</v>
      </c>
      <c r="N44" s="90"/>
      <c r="O44" s="90"/>
      <c r="P44" s="1"/>
      <c r="Q44" s="218">
        <f>(O44+N44)/M44</f>
        <v>0</v>
      </c>
      <c r="R44" s="44"/>
      <c r="S44" s="1">
        <f>IF(SUMIFS('Daily Storm Data 2'!I:I,'Daily Storm Data 2'!$A:$A,'Daily Flash NL (6)'!$D$25,'Daily Storm Data 2'!$G:$G,'Daily Flash NL (6)'!$A44,'Daily Storm Data 2'!$E:$E,"Netherlands")=0,"",SUMIFS('Daily Storm Data 2'!I:I,'Daily Storm Data 2'!$A:$A,'Daily Flash NL (6)'!$D$25,'Daily Storm Data 2'!$G:$G,'Daily Flash NL (6)'!$A44,'Daily Storm Data 2'!$E:$E,"Netherlands"))</f>
        <v>53</v>
      </c>
      <c r="V44" s="191"/>
      <c r="W44" s="90">
        <v>1</v>
      </c>
      <c r="X44" s="90">
        <v>1</v>
      </c>
      <c r="Y44" s="90"/>
      <c r="Z44" s="90" t="str">
        <f>IF(SUMIFS('Daily Forecast'!D:D,'Daily Forecast'!B:B,'Daily Flash NL (6)'!$D$25,'Daily Forecast'!F:F,Y44,'Daily Forecast'!A:A,"Netherlands")=0,"",SUMIFS('Daily Forecast'!D:D,'Daily Forecast'!B:B,'Daily Flash NL (6)'!$D$25,'Daily Forecast'!F:F,Y44,'Daily Forecast'!A:A,"Netherlands"))</f>
        <v/>
      </c>
      <c r="AA44" s="102">
        <f t="shared" si="0"/>
        <v>53</v>
      </c>
      <c r="AB44" s="102">
        <f t="shared" si="0"/>
        <v>53</v>
      </c>
      <c r="AC44" s="102">
        <f t="shared" si="0"/>
        <v>53</v>
      </c>
      <c r="AD44" s="97">
        <f t="shared" si="1"/>
        <v>36</v>
      </c>
      <c r="AE44" s="98">
        <f t="shared" si="2"/>
        <v>36</v>
      </c>
      <c r="AF44" s="99">
        <f t="shared" si="3"/>
        <v>36</v>
      </c>
      <c r="AG44" s="106"/>
      <c r="AH44" s="106"/>
      <c r="AI44" s="106"/>
    </row>
    <row r="45" spans="1:38">
      <c r="A45">
        <f t="shared" si="7"/>
        <v>18</v>
      </c>
      <c r="D45" s="49">
        <v>0.75</v>
      </c>
      <c r="E45" s="1">
        <f>IF(SUMIFS('Daily Forecast'!D:D,'Daily Forecast'!B:B,'Daily Flash NL (6)'!$D$25,'Daily Forecast'!F:F,A45,'Daily Forecast'!A:A,"netherlands")=0,"",SUMIFS('Daily Forecast'!D:D,'Daily Forecast'!B:B,'Daily Flash NL (6)'!$D$25,'Daily Forecast'!F:F,A45,'Daily Forecast'!A:A,"netherlands"))</f>
        <v>44</v>
      </c>
      <c r="F45" s="1">
        <v>53</v>
      </c>
      <c r="G45" s="1">
        <f>SUMIFS('Daily Storm Data 2'!J:J,'Daily Storm Data 2'!$A:$A,'Daily Flash NL (6)'!$D$25,'Daily Storm Data 2'!$G:$G,'Daily Flash NL (6)'!$A45,'Daily Storm Data 2'!$E:$E,"Netherlands")</f>
        <v>52</v>
      </c>
      <c r="H45" s="1">
        <f>SUMIFS('Daily Storm Data 2'!K:K,'Daily Storm Data 2'!$A:$A,'Daily Flash NL (6)'!$D$25,'Daily Storm Data 2'!$G:$G,'Daily Flash NL (6)'!$A45,'Daily Storm Data 2'!$E:$E,"Netherlands")</f>
        <v>10</v>
      </c>
      <c r="I45" s="51">
        <f>IFERROR(Table113[[#This Row],[Volume Actual]]/Table113[[#This Row],[Volume Forcasted]],"")</f>
        <v>1.2045454545454546</v>
      </c>
      <c r="J45" s="39">
        <f t="shared" si="4"/>
        <v>0.17857142857142858</v>
      </c>
      <c r="K45" s="39">
        <f>+IFERROR(Table113[[#This Row],[Volume Handled]]/Table113[[#This Row],[Volume Actual]],"")</f>
        <v>0.98113207547169812</v>
      </c>
      <c r="L45" s="45">
        <f>SUMIFS('Daily Storm Data 2'!O:O,'Daily Storm Data 2'!$A:$A,'Daily Flash NL (6)'!$D$25,'Daily Storm Data 2'!$G:$G,'Daily Flash NL (6)'!$A45,'Daily Storm Data 2'!$E:$E,"Netherlands")</f>
        <v>285.31320192307697</v>
      </c>
      <c r="M45" s="1">
        <v>16</v>
      </c>
      <c r="N45" s="211"/>
      <c r="O45" s="211"/>
      <c r="P45" s="1"/>
      <c r="Q45" s="218">
        <f>(O45+N45)/M45</f>
        <v>0</v>
      </c>
      <c r="R45" s="44"/>
      <c r="S45" s="1">
        <f>IF(SUMIFS('Daily Storm Data 2'!I:I,'Daily Storm Data 2'!$A:$A,'Daily Flash NL (6)'!$D$25,'Daily Storm Data 2'!$G:$G,'Daily Flash NL (6)'!$A45,'Daily Storm Data 2'!$E:$E,"Netherlands")=0,"",SUMIFS('Daily Storm Data 2'!I:I,'Daily Storm Data 2'!$A:$A,'Daily Flash NL (6)'!$D$25,'Daily Storm Data 2'!$G:$G,'Daily Flash NL (6)'!$A45,'Daily Storm Data 2'!$E:$E,"Netherlands"))</f>
        <v>56</v>
      </c>
      <c r="W45" s="211">
        <v>1</v>
      </c>
      <c r="X45" s="211">
        <v>1</v>
      </c>
      <c r="Y45" s="211"/>
      <c r="Z45" s="90" t="str">
        <f>IF(SUMIFS('Daily Forecast'!D:D,'Daily Forecast'!B:B,'Daily Flash NL (6)'!$D$25,'Daily Forecast'!F:F,Y45,'Daily Forecast'!A:A,"Netherlands")=0,"",SUMIFS('Daily Forecast'!D:D,'Daily Forecast'!B:B,'Daily Flash NL (6)'!$D$25,'Daily Forecast'!F:F,Y45,'Daily Forecast'!A:A,"Netherlands"))</f>
        <v/>
      </c>
      <c r="AA45" s="102">
        <f t="shared" si="0"/>
        <v>56</v>
      </c>
      <c r="AB45" s="102">
        <f t="shared" si="0"/>
        <v>56</v>
      </c>
      <c r="AC45" s="102">
        <f t="shared" si="0"/>
        <v>56</v>
      </c>
      <c r="AD45" s="97">
        <f t="shared" si="1"/>
        <v>10</v>
      </c>
      <c r="AE45" s="98">
        <f t="shared" si="2"/>
        <v>10</v>
      </c>
      <c r="AF45" s="99">
        <f t="shared" si="3"/>
        <v>10</v>
      </c>
      <c r="AG45" s="106"/>
      <c r="AH45" s="106"/>
      <c r="AI45" s="106"/>
    </row>
    <row r="46" spans="1:38">
      <c r="A46">
        <f t="shared" si="7"/>
        <v>19</v>
      </c>
      <c r="D46" s="49">
        <v>0.79166666666666696</v>
      </c>
      <c r="E46" s="1">
        <f>IF(SUMIFS('Daily Forecast'!D:D,'Daily Forecast'!B:B,'Daily Flash NL (6)'!$D$25,'Daily Forecast'!F:F,A46,'Daily Forecast'!A:A,"netherlands")=0,"",SUMIFS('Daily Forecast'!D:D,'Daily Forecast'!B:B,'Daily Flash NL (6)'!$D$25,'Daily Forecast'!F:F,A46,'Daily Forecast'!A:A,"netherlands"))</f>
        <v>33</v>
      </c>
      <c r="F46" s="1">
        <v>39</v>
      </c>
      <c r="G46" s="1">
        <f>SUMIFS('Daily Storm Data 2'!J:J,'Daily Storm Data 2'!$A:$A,'Daily Flash NL (6)'!$D$25,'Daily Storm Data 2'!$G:$G,'Daily Flash NL (6)'!$A46,'Daily Storm Data 2'!$E:$E,"Netherlands")</f>
        <v>40</v>
      </c>
      <c r="H46" s="1">
        <f>SUMIFS('Daily Storm Data 2'!K:K,'Daily Storm Data 2'!$A:$A,'Daily Flash NL (6)'!$D$25,'Daily Storm Data 2'!$G:$G,'Daily Flash NL (6)'!$A46,'Daily Storm Data 2'!$E:$E,"Netherlands")</f>
        <v>25</v>
      </c>
      <c r="I46" s="51">
        <f>IFERROR(Table113[[#This Row],[Volume Actual]]/Table113[[#This Row],[Volume Forcasted]],"")</f>
        <v>1.1818181818181819</v>
      </c>
      <c r="J46" s="39">
        <f t="shared" si="4"/>
        <v>0.59523809523809523</v>
      </c>
      <c r="K46" s="39">
        <f>+IFERROR(Table113[[#This Row],[Volume Handled]]/Table113[[#This Row],[Volume Actual]],"")</f>
        <v>1.0256410256410255</v>
      </c>
      <c r="L46" s="45">
        <f>SUMIFS('Daily Storm Data 2'!O:O,'Daily Storm Data 2'!$A:$A,'Daily Flash NL (6)'!$D$25,'Daily Storm Data 2'!$G:$G,'Daily Flash NL (6)'!$A46,'Daily Storm Data 2'!$E:$E,"Netherlands")</f>
        <v>280.41240000000005</v>
      </c>
      <c r="M46" s="1">
        <v>6</v>
      </c>
      <c r="N46" s="211"/>
      <c r="O46" s="211"/>
      <c r="P46" s="1"/>
      <c r="Q46" s="218">
        <f t="shared" ref="Q46:Q49" si="8">(O46+N46)/M46</f>
        <v>0</v>
      </c>
      <c r="R46" s="44"/>
      <c r="S46" s="1">
        <f>IF(SUMIFS('Daily Storm Data 2'!I:I,'Daily Storm Data 2'!$A:$A,'Daily Flash NL (6)'!$D$25,'Daily Storm Data 2'!$G:$G,'Daily Flash NL (6)'!$A46,'Daily Storm Data 2'!$E:$E,"Netherlands")=0,"",SUMIFS('Daily Storm Data 2'!I:I,'Daily Storm Data 2'!$A:$A,'Daily Flash NL (6)'!$D$25,'Daily Storm Data 2'!$G:$G,'Daily Flash NL (6)'!$A46,'Daily Storm Data 2'!$E:$E,"Netherlands"))</f>
        <v>42</v>
      </c>
      <c r="W46" s="90">
        <v>1</v>
      </c>
      <c r="X46" s="90">
        <v>0</v>
      </c>
      <c r="Y46" s="90"/>
      <c r="Z46" s="90" t="str">
        <f>IF(SUMIFS('Daily Forecast'!D:D,'Daily Forecast'!B:B,'Daily Flash NL (6)'!$D$25,'Daily Forecast'!F:F,Y46,'Daily Forecast'!A:A,"Netherlands")=0,"",SUMIFS('Daily Forecast'!D:D,'Daily Forecast'!B:B,'Daily Flash NL (6)'!$D$25,'Daily Forecast'!F:F,Y46,'Daily Forecast'!A:A,"Netherlands"))</f>
        <v/>
      </c>
      <c r="AA46" s="102">
        <f t="shared" si="0"/>
        <v>42</v>
      </c>
      <c r="AB46" s="102">
        <f t="shared" si="0"/>
        <v>42</v>
      </c>
      <c r="AC46" s="102">
        <f t="shared" si="0"/>
        <v>42</v>
      </c>
      <c r="AD46" s="97">
        <f t="shared" si="1"/>
        <v>25</v>
      </c>
      <c r="AE46" s="98">
        <f t="shared" si="2"/>
        <v>25</v>
      </c>
      <c r="AF46" s="99">
        <f t="shared" si="3"/>
        <v>25</v>
      </c>
      <c r="AG46" s="106"/>
      <c r="AH46" s="106"/>
      <c r="AI46" s="106"/>
    </row>
    <row r="47" spans="1:38" ht="12" customHeight="1">
      <c r="A47">
        <f t="shared" si="7"/>
        <v>20</v>
      </c>
      <c r="D47" s="49">
        <v>0.83333333333333304</v>
      </c>
      <c r="E47" s="1">
        <f>IF(SUMIFS('Daily Forecast'!D:D,'Daily Forecast'!B:B,'Daily Flash NL (6)'!$D$25,'Daily Forecast'!F:F,A47,'Daily Forecast'!A:A,"netherlands")=0,"",SUMIFS('Daily Forecast'!D:D,'Daily Forecast'!B:B,'Daily Flash NL (6)'!$D$25,'Daily Forecast'!F:F,A47,'Daily Forecast'!A:A,"netherlands"))</f>
        <v>27</v>
      </c>
      <c r="F47" s="1">
        <v>40</v>
      </c>
      <c r="G47" s="1">
        <f>SUMIFS('Daily Storm Data 2'!J:J,'Daily Storm Data 2'!$A:$A,'Daily Flash NL (6)'!$D$25,'Daily Storm Data 2'!$G:$G,'Daily Flash NL (6)'!$A47,'Daily Storm Data 2'!$E:$E,"Netherlands")</f>
        <v>23</v>
      </c>
      <c r="H47" s="1">
        <f>SUMIFS('Daily Storm Data 2'!K:K,'Daily Storm Data 2'!$A:$A,'Daily Flash NL (6)'!$D$25,'Daily Storm Data 2'!$G:$G,'Daily Flash NL (6)'!$A47,'Daily Storm Data 2'!$E:$E,"Netherlands")</f>
        <v>11</v>
      </c>
      <c r="I47" s="51">
        <f>IFERROR(Table113[[#This Row],[Volume Actual]]/Table113[[#This Row],[Volume Forcasted]],"")</f>
        <v>1.4814814814814814</v>
      </c>
      <c r="J47" s="39">
        <f t="shared" si="4"/>
        <v>0.44</v>
      </c>
      <c r="K47" s="39">
        <f>+IFERROR(Table113[[#This Row],[Volume Handled]]/Table113[[#This Row],[Volume Actual]],"")</f>
        <v>0.57499999999999996</v>
      </c>
      <c r="L47" s="45">
        <f>SUMIFS('Daily Storm Data 2'!O:O,'Daily Storm Data 2'!$A:$A,'Daily Flash NL (6)'!$D$25,'Daily Storm Data 2'!$G:$G,'Daily Flash NL (6)'!$A47,'Daily Storm Data 2'!$E:$E,"Netherlands")</f>
        <v>347.24134782608701</v>
      </c>
      <c r="M47" s="1">
        <v>11</v>
      </c>
      <c r="N47" s="211"/>
      <c r="O47" s="211"/>
      <c r="P47" s="1"/>
      <c r="Q47" s="218">
        <f t="shared" si="8"/>
        <v>0</v>
      </c>
      <c r="R47" s="44"/>
      <c r="S47" s="1">
        <f>IF(SUMIFS('Daily Storm Data 2'!I:I,'Daily Storm Data 2'!$A:$A,'Daily Flash NL (6)'!$D$25,'Daily Storm Data 2'!$G:$G,'Daily Flash NL (6)'!$A47,'Daily Storm Data 2'!$E:$E,"Netherlands")=0,"",SUMIFS('Daily Storm Data 2'!I:I,'Daily Storm Data 2'!$A:$A,'Daily Flash NL (6)'!$D$25,'Daily Storm Data 2'!$G:$G,'Daily Flash NL (6)'!$A47,'Daily Storm Data 2'!$E:$E,"Netherlands"))</f>
        <v>25</v>
      </c>
      <c r="W47" s="211">
        <v>1</v>
      </c>
      <c r="X47" s="211">
        <v>1</v>
      </c>
      <c r="Y47" s="211"/>
      <c r="Z47" s="90" t="str">
        <f>IF(SUMIFS('Daily Forecast'!D:D,'Daily Forecast'!B:B,'Daily Flash NL (6)'!$D$25,'Daily Forecast'!F:F,Y47,'Daily Forecast'!A:A,"Netherlands")=0,"",SUMIFS('Daily Forecast'!D:D,'Daily Forecast'!B:B,'Daily Flash NL (6)'!$D$25,'Daily Forecast'!F:F,Y47,'Daily Forecast'!A:A,"Netherlands"))</f>
        <v/>
      </c>
      <c r="AA47" s="102">
        <f t="shared" si="0"/>
        <v>25</v>
      </c>
      <c r="AB47" s="102">
        <f t="shared" si="0"/>
        <v>25</v>
      </c>
      <c r="AC47" s="102">
        <f t="shared" si="0"/>
        <v>25</v>
      </c>
      <c r="AD47" s="97">
        <f t="shared" si="1"/>
        <v>11</v>
      </c>
      <c r="AE47" s="98">
        <f t="shared" si="2"/>
        <v>11</v>
      </c>
      <c r="AF47" s="99">
        <f t="shared" si="3"/>
        <v>11</v>
      </c>
      <c r="AG47" s="106"/>
      <c r="AH47" s="106"/>
      <c r="AI47" s="106"/>
    </row>
    <row r="48" spans="1:38" ht="13.5" customHeight="1">
      <c r="A48">
        <f t="shared" si="7"/>
        <v>21</v>
      </c>
      <c r="D48" s="49">
        <v>0.875</v>
      </c>
      <c r="E48" s="1">
        <f>IF(SUMIFS('Daily Forecast'!D:D,'Daily Forecast'!B:B,'Daily Flash NL (6)'!$D$25,'Daily Forecast'!F:F,A48,'Daily Forecast'!A:A,"netherlands")=0,"",SUMIFS('Daily Forecast'!D:D,'Daily Forecast'!B:B,'Daily Flash NL (6)'!$D$25,'Daily Forecast'!F:F,A48,'Daily Forecast'!A:A,"netherlands"))</f>
        <v>16</v>
      </c>
      <c r="F48" s="1">
        <v>23</v>
      </c>
      <c r="G48" s="1">
        <f>SUMIFS('Daily Storm Data 2'!J:J,'Daily Storm Data 2'!$A:$A,'Daily Flash NL (6)'!$D$25,'Daily Storm Data 2'!$G:$G,'Daily Flash NL (6)'!$A48,'Daily Storm Data 2'!$E:$E,"Netherlands")</f>
        <v>16</v>
      </c>
      <c r="H48" s="1">
        <f>SUMIFS('Daily Storm Data 2'!K:K,'Daily Storm Data 2'!$A:$A,'Daily Flash NL (6)'!$D$25,'Daily Storm Data 2'!$G:$G,'Daily Flash NL (6)'!$A48,'Daily Storm Data 2'!$E:$E,"Netherlands")</f>
        <v>15</v>
      </c>
      <c r="I48" s="51">
        <f>IFERROR(Table113[[#This Row],[Volume Actual]]/Table113[[#This Row],[Volume Forcasted]],"")</f>
        <v>1.4375</v>
      </c>
      <c r="J48" s="39">
        <f t="shared" si="4"/>
        <v>0.9375</v>
      </c>
      <c r="K48" s="39">
        <f>+IFERROR(Table113[[#This Row],[Volume Handled]]/Table113[[#This Row],[Volume Actual]],"")</f>
        <v>0.69565217391304346</v>
      </c>
      <c r="L48" s="45">
        <f>SUMIFS('Daily Storm Data 2'!O:O,'Daily Storm Data 2'!$A:$A,'Daily Flash NL (6)'!$D$25,'Daily Storm Data 2'!$G:$G,'Daily Flash NL (6)'!$A48,'Daily Storm Data 2'!$E:$E,"Netherlands")</f>
        <v>601.24128125000004</v>
      </c>
      <c r="M48" s="1">
        <v>9</v>
      </c>
      <c r="N48" s="211"/>
      <c r="O48" s="211"/>
      <c r="P48" s="1"/>
      <c r="Q48" s="218">
        <f t="shared" si="8"/>
        <v>0</v>
      </c>
      <c r="R48" s="44"/>
      <c r="S48" s="1">
        <f>IF(SUMIFS('Daily Storm Data 2'!I:I,'Daily Storm Data 2'!$A:$A,'Daily Flash NL (6)'!$D$25,'Daily Storm Data 2'!$G:$G,'Daily Flash NL (6)'!$A48,'Daily Storm Data 2'!$E:$E,"Netherlands")=0,"",SUMIFS('Daily Storm Data 2'!I:I,'Daily Storm Data 2'!$A:$A,'Daily Flash NL (6)'!$D$25,'Daily Storm Data 2'!$G:$G,'Daily Flash NL (6)'!$A48,'Daily Storm Data 2'!$E:$E,"Netherlands"))</f>
        <v>16</v>
      </c>
      <c r="W48" s="90">
        <v>0</v>
      </c>
      <c r="X48" s="90">
        <v>1</v>
      </c>
      <c r="Y48" s="90"/>
      <c r="Z48" s="90" t="str">
        <f>IF(SUMIFS('Daily Forecast'!D:D,'Daily Forecast'!B:B,'Daily Flash NL (6)'!$D$25,'Daily Forecast'!F:F,Y48,'Daily Forecast'!A:A,"Netherlands")=0,"",SUMIFS('Daily Forecast'!D:D,'Daily Forecast'!B:B,'Daily Flash NL (6)'!$D$25,'Daily Forecast'!F:F,Y48,'Daily Forecast'!A:A,"Netherlands"))</f>
        <v/>
      </c>
      <c r="AA48" s="102">
        <f t="shared" si="0"/>
        <v>16</v>
      </c>
      <c r="AB48" s="102">
        <f t="shared" si="0"/>
        <v>16</v>
      </c>
      <c r="AC48" s="102">
        <f t="shared" si="0"/>
        <v>16</v>
      </c>
      <c r="AD48" s="97">
        <f t="shared" si="1"/>
        <v>15</v>
      </c>
      <c r="AE48" s="98">
        <f t="shared" si="2"/>
        <v>15</v>
      </c>
      <c r="AF48" s="99">
        <f t="shared" si="3"/>
        <v>15</v>
      </c>
      <c r="AG48" s="106"/>
      <c r="AH48" s="106"/>
      <c r="AI48" s="106"/>
    </row>
    <row r="49" spans="1:35" ht="12.75" customHeight="1" thickBot="1">
      <c r="A49">
        <f t="shared" si="7"/>
        <v>22</v>
      </c>
      <c r="D49" s="49">
        <v>0.91666666666666696</v>
      </c>
      <c r="E49" s="1"/>
      <c r="F49" s="1">
        <v>8</v>
      </c>
      <c r="G49" s="1">
        <f>SUMIFS('Daily Storm Data 2'!J:J,'Daily Storm Data 2'!$A:$A,'Daily Flash NL (6)'!$D$25,'Daily Storm Data 2'!$G:$G,'Daily Flash NL (6)'!$A49,'Daily Storm Data 2'!$E:$E,"Netherlands")</f>
        <v>13</v>
      </c>
      <c r="H49" s="1">
        <f>SUMIFS('Daily Storm Data 2'!K:K,'Daily Storm Data 2'!$A:$A,'Daily Flash NL (6)'!$D$25,'Daily Storm Data 2'!$G:$G,'Daily Flash NL (6)'!$A49,'Daily Storm Data 2'!$E:$E,"Netherlands")</f>
        <v>13</v>
      </c>
      <c r="I49" s="51" t="str">
        <f>IFERROR(Table113[[#This Row],[Volume Actual]]/Table113[[#This Row],[Volume Forcasted]],"")</f>
        <v/>
      </c>
      <c r="J49" s="39">
        <f t="shared" si="4"/>
        <v>1</v>
      </c>
      <c r="K49" s="39">
        <f>+IFERROR(Table113[[#This Row],[Volume Handled]]/Table113[[#This Row],[Volume Actual]],"")</f>
        <v>1.625</v>
      </c>
      <c r="L49" s="45">
        <f>SUMIFS('Daily Storm Data 2'!O:O,'Daily Storm Data 2'!$A:$A,'Daily Flash NL (6)'!$D$25,'Daily Storm Data 2'!$G:$G,'Daily Flash NL (6)'!$A49,'Daily Storm Data 2'!$E:$E,"Netherlands")</f>
        <v>301.16319230769227</v>
      </c>
      <c r="M49" s="1">
        <v>8</v>
      </c>
      <c r="N49" s="211"/>
      <c r="O49" s="211"/>
      <c r="P49" s="1"/>
      <c r="Q49" s="218">
        <f t="shared" si="8"/>
        <v>0</v>
      </c>
      <c r="R49" s="44"/>
      <c r="S49" s="1">
        <f>IF(SUMIFS('Daily Storm Data 2'!I:I,'Daily Storm Data 2'!$A:$A,'Daily Flash NL (6)'!$D$25,'Daily Storm Data 2'!$G:$G,'Daily Flash NL (6)'!$A49,'Daily Storm Data 2'!$E:$E,"Netherlands")=0,"",SUMIFS('Daily Storm Data 2'!I:I,'Daily Storm Data 2'!$A:$A,'Daily Flash NL (6)'!$D$25,'Daily Storm Data 2'!$G:$G,'Daily Flash NL (6)'!$A49,'Daily Storm Data 2'!$E:$E,"Netherlands"))</f>
        <v>13</v>
      </c>
      <c r="W49" s="211">
        <v>0</v>
      </c>
      <c r="X49" s="211">
        <v>1</v>
      </c>
      <c r="Y49" s="211"/>
      <c r="Z49" s="91" t="str">
        <f>IF(SUMIFS('Daily Forecast'!D:D,'Daily Forecast'!B:B,'Daily Flash NL (6)'!$D$25,'Daily Forecast'!F:F,Y49,'Daily Forecast'!A:A,"Netherlands")=0,"",SUMIFS('Daily Forecast'!D:D,'Daily Forecast'!B:B,'Daily Flash NL (6)'!$D$25,'Daily Forecast'!F:F,Y49,'Daily Forecast'!A:A,"Netherlands"))</f>
        <v/>
      </c>
      <c r="AA49" s="102">
        <f t="shared" si="0"/>
        <v>13</v>
      </c>
      <c r="AB49" s="102">
        <f t="shared" si="0"/>
        <v>13</v>
      </c>
      <c r="AC49" s="102">
        <f t="shared" si="0"/>
        <v>13</v>
      </c>
      <c r="AD49" s="97">
        <f t="shared" si="1"/>
        <v>13</v>
      </c>
      <c r="AE49" s="98">
        <f t="shared" si="2"/>
        <v>13</v>
      </c>
      <c r="AF49" s="99">
        <f t="shared" si="3"/>
        <v>13</v>
      </c>
      <c r="AG49" s="106"/>
      <c r="AH49" s="106"/>
      <c r="AI49" s="106"/>
    </row>
    <row r="50" spans="1:35" ht="13.8" hidden="1" thickBot="1">
      <c r="D50" s="49">
        <v>0.95833333333333304</v>
      </c>
      <c r="E50" s="1"/>
      <c r="F50" s="1"/>
      <c r="G50" s="1"/>
      <c r="H50" s="1"/>
      <c r="I50" s="51"/>
      <c r="J50" s="39"/>
      <c r="K50" s="39"/>
      <c r="L50" s="45"/>
      <c r="M50" s="1"/>
      <c r="N50" s="1"/>
      <c r="O50" s="1"/>
      <c r="P50" s="51"/>
      <c r="Q50" s="51"/>
      <c r="R50" s="51"/>
      <c r="S50" s="51"/>
      <c r="W50" s="211">
        <v>1</v>
      </c>
      <c r="Y50" s="89">
        <f t="shared" si="6"/>
        <v>1</v>
      </c>
      <c r="AA50" s="102" t="e">
        <f t="shared" ref="AA50:AC63" si="9">AD50/$J50</f>
        <v>#DIV/0!</v>
      </c>
      <c r="AB50" s="102" t="e">
        <f t="shared" si="9"/>
        <v>#DIV/0!</v>
      </c>
      <c r="AC50" s="102" t="e">
        <f t="shared" si="9"/>
        <v>#DIV/0!</v>
      </c>
      <c r="AF50" s="100">
        <f t="shared" ref="AF50:AF63" si="10">IFERROR(IF(F50="",Z50*$AF$29,F50*J50),0)</f>
        <v>0</v>
      </c>
    </row>
    <row r="51" spans="1:35" ht="13.8" hidden="1" thickBot="1">
      <c r="D51" s="49">
        <v>1</v>
      </c>
      <c r="E51" s="1"/>
      <c r="F51" s="1"/>
      <c r="G51" s="1"/>
      <c r="H51" s="1"/>
      <c r="I51" s="51"/>
      <c r="J51" s="39"/>
      <c r="K51" s="39"/>
      <c r="L51" s="45"/>
      <c r="M51" s="1"/>
      <c r="N51" s="44"/>
      <c r="O51" s="1"/>
      <c r="P51" s="51"/>
      <c r="Q51" s="51"/>
      <c r="R51" s="51"/>
      <c r="S51" s="51"/>
      <c r="Y51" s="89">
        <f t="shared" si="6"/>
        <v>2</v>
      </c>
      <c r="AA51" s="102" t="e">
        <f t="shared" si="9"/>
        <v>#DIV/0!</v>
      </c>
      <c r="AB51" s="102" t="e">
        <f t="shared" si="9"/>
        <v>#DIV/0!</v>
      </c>
      <c r="AC51" s="102" t="e">
        <f t="shared" si="9"/>
        <v>#DIV/0!</v>
      </c>
      <c r="AF51" s="100">
        <f t="shared" si="10"/>
        <v>0</v>
      </c>
    </row>
    <row r="52" spans="1:35" ht="13.8" hidden="1" thickBot="1">
      <c r="D52" s="49">
        <v>1.0416666666666701</v>
      </c>
      <c r="E52" s="1"/>
      <c r="F52" s="1"/>
      <c r="G52" s="1"/>
      <c r="H52" s="1"/>
      <c r="I52" s="51"/>
      <c r="J52" s="39"/>
      <c r="K52" s="39"/>
      <c r="L52" s="45"/>
      <c r="M52" s="1"/>
      <c r="N52" s="44"/>
      <c r="O52" s="1"/>
      <c r="P52" s="51"/>
      <c r="Q52" s="51"/>
      <c r="R52" s="51"/>
      <c r="S52" s="51"/>
      <c r="Y52" s="89">
        <f t="shared" si="6"/>
        <v>3</v>
      </c>
      <c r="AA52" s="102" t="e">
        <f t="shared" si="9"/>
        <v>#DIV/0!</v>
      </c>
      <c r="AB52" s="102" t="e">
        <f t="shared" si="9"/>
        <v>#DIV/0!</v>
      </c>
      <c r="AC52" s="102" t="e">
        <f t="shared" si="9"/>
        <v>#DIV/0!</v>
      </c>
      <c r="AF52" s="100">
        <f t="shared" si="10"/>
        <v>0</v>
      </c>
    </row>
    <row r="53" spans="1:35" ht="13.8" hidden="1" thickBot="1">
      <c r="D53" s="49">
        <v>1.0833333333333299</v>
      </c>
      <c r="E53" s="1"/>
      <c r="F53" s="1"/>
      <c r="G53" s="1"/>
      <c r="H53" s="1"/>
      <c r="I53" s="51"/>
      <c r="J53" s="39"/>
      <c r="K53" s="39"/>
      <c r="L53" s="45"/>
      <c r="M53" s="1"/>
      <c r="N53" s="44"/>
      <c r="O53" s="1"/>
      <c r="P53" s="51"/>
      <c r="Q53" s="51"/>
      <c r="R53" s="51"/>
      <c r="S53" s="51"/>
      <c r="Y53" s="89">
        <f t="shared" si="6"/>
        <v>4</v>
      </c>
      <c r="AA53" s="102" t="e">
        <f t="shared" si="9"/>
        <v>#DIV/0!</v>
      </c>
      <c r="AB53" s="102" t="e">
        <f t="shared" si="9"/>
        <v>#DIV/0!</v>
      </c>
      <c r="AC53" s="102" t="e">
        <f t="shared" si="9"/>
        <v>#DIV/0!</v>
      </c>
      <c r="AF53" s="100">
        <f t="shared" si="10"/>
        <v>0</v>
      </c>
    </row>
    <row r="54" spans="1:35" ht="13.8" hidden="1" thickBot="1">
      <c r="D54" s="49">
        <v>1.125</v>
      </c>
      <c r="E54" s="1"/>
      <c r="F54" s="1"/>
      <c r="G54" s="1"/>
      <c r="H54" s="1"/>
      <c r="I54" s="51"/>
      <c r="J54" s="39"/>
      <c r="K54" s="39"/>
      <c r="L54" s="45"/>
      <c r="M54" s="1"/>
      <c r="N54" s="44"/>
      <c r="O54" s="1"/>
      <c r="P54" s="51"/>
      <c r="Q54" s="51"/>
      <c r="R54" s="51"/>
      <c r="S54" s="51"/>
      <c r="Y54" s="89">
        <f t="shared" si="6"/>
        <v>5</v>
      </c>
      <c r="AA54" s="102" t="e">
        <f t="shared" si="9"/>
        <v>#DIV/0!</v>
      </c>
      <c r="AB54" s="102" t="e">
        <f t="shared" si="9"/>
        <v>#DIV/0!</v>
      </c>
      <c r="AC54" s="102" t="e">
        <f t="shared" si="9"/>
        <v>#DIV/0!</v>
      </c>
      <c r="AF54" s="100">
        <f t="shared" si="10"/>
        <v>0</v>
      </c>
    </row>
    <row r="55" spans="1:35" ht="13.8" hidden="1" thickBot="1">
      <c r="D55" s="49">
        <v>1.1666666666666701</v>
      </c>
      <c r="E55" s="1"/>
      <c r="F55" s="1"/>
      <c r="G55" s="1"/>
      <c r="H55" s="1"/>
      <c r="I55" s="51"/>
      <c r="J55" s="39"/>
      <c r="K55" s="39"/>
      <c r="L55" s="45"/>
      <c r="M55" s="1"/>
      <c r="N55" s="44"/>
      <c r="O55" s="1"/>
      <c r="P55" s="51"/>
      <c r="Q55" s="51"/>
      <c r="R55" s="51"/>
      <c r="S55" s="51"/>
      <c r="Y55" s="89">
        <f t="shared" si="6"/>
        <v>6</v>
      </c>
      <c r="AA55" s="102" t="e">
        <f t="shared" si="9"/>
        <v>#DIV/0!</v>
      </c>
      <c r="AB55" s="102" t="e">
        <f t="shared" si="9"/>
        <v>#DIV/0!</v>
      </c>
      <c r="AC55" s="102" t="e">
        <f t="shared" si="9"/>
        <v>#DIV/0!</v>
      </c>
      <c r="AF55" s="100">
        <f t="shared" si="10"/>
        <v>0</v>
      </c>
    </row>
    <row r="56" spans="1:35" ht="13.8" hidden="1" thickBot="1">
      <c r="D56" s="49">
        <v>1.2083333333333299</v>
      </c>
      <c r="E56" s="1"/>
      <c r="F56" s="1"/>
      <c r="G56" s="1"/>
      <c r="H56" s="1"/>
      <c r="I56" s="51"/>
      <c r="J56" s="39"/>
      <c r="K56" s="39"/>
      <c r="L56" s="45"/>
      <c r="M56" s="1"/>
      <c r="N56" s="44"/>
      <c r="O56" s="1"/>
      <c r="P56" s="51"/>
      <c r="Q56" s="51"/>
      <c r="R56" s="51"/>
      <c r="S56" s="51"/>
      <c r="Y56" s="89">
        <f t="shared" si="6"/>
        <v>7</v>
      </c>
      <c r="AA56" s="102" t="e">
        <f t="shared" si="9"/>
        <v>#DIV/0!</v>
      </c>
      <c r="AB56" s="102" t="e">
        <f t="shared" si="9"/>
        <v>#DIV/0!</v>
      </c>
      <c r="AC56" s="102" t="e">
        <f t="shared" si="9"/>
        <v>#DIV/0!</v>
      </c>
      <c r="AF56" s="100">
        <f t="shared" si="10"/>
        <v>0</v>
      </c>
    </row>
    <row r="57" spans="1:35" ht="13.8" hidden="1" thickBot="1">
      <c r="D57" s="49">
        <v>1.25</v>
      </c>
      <c r="E57" s="1"/>
      <c r="F57" s="1"/>
      <c r="G57" s="1"/>
      <c r="H57" s="1"/>
      <c r="I57" s="51"/>
      <c r="J57" s="39"/>
      <c r="K57" s="39"/>
      <c r="L57" s="45"/>
      <c r="M57" s="1"/>
      <c r="N57" s="44"/>
      <c r="O57" s="1"/>
      <c r="P57" s="51"/>
      <c r="Q57" s="51"/>
      <c r="R57" s="51"/>
      <c r="S57" s="51"/>
      <c r="Y57" s="89">
        <f t="shared" si="6"/>
        <v>8</v>
      </c>
      <c r="AA57" s="102" t="e">
        <f t="shared" si="9"/>
        <v>#DIV/0!</v>
      </c>
      <c r="AB57" s="102" t="e">
        <f t="shared" si="9"/>
        <v>#DIV/0!</v>
      </c>
      <c r="AC57" s="102" t="e">
        <f t="shared" si="9"/>
        <v>#DIV/0!</v>
      </c>
      <c r="AF57" s="100">
        <f t="shared" si="10"/>
        <v>0</v>
      </c>
    </row>
    <row r="58" spans="1:35" ht="13.8" hidden="1" thickBot="1">
      <c r="D58" s="49">
        <v>1.2916666666666701</v>
      </c>
      <c r="E58" s="1"/>
      <c r="F58" s="1"/>
      <c r="G58" s="1"/>
      <c r="H58" s="1"/>
      <c r="I58" s="51"/>
      <c r="J58" s="39"/>
      <c r="K58" s="39"/>
      <c r="L58" s="45"/>
      <c r="M58" s="1"/>
      <c r="N58" s="44"/>
      <c r="O58" s="1"/>
      <c r="P58" s="51"/>
      <c r="Q58" s="51"/>
      <c r="R58" s="51"/>
      <c r="S58" s="51"/>
      <c r="Y58" s="89">
        <f t="shared" si="6"/>
        <v>9</v>
      </c>
      <c r="AA58" s="102" t="e">
        <f t="shared" si="9"/>
        <v>#DIV/0!</v>
      </c>
      <c r="AB58" s="102" t="e">
        <f t="shared" si="9"/>
        <v>#DIV/0!</v>
      </c>
      <c r="AC58" s="102" t="e">
        <f t="shared" si="9"/>
        <v>#DIV/0!</v>
      </c>
      <c r="AF58" s="100">
        <f t="shared" si="10"/>
        <v>0</v>
      </c>
    </row>
    <row r="59" spans="1:35" ht="13.8" hidden="1" thickBot="1">
      <c r="D59" s="49">
        <v>1.3333333333333299</v>
      </c>
      <c r="E59" s="1"/>
      <c r="F59" s="1"/>
      <c r="G59" s="1"/>
      <c r="H59" s="1"/>
      <c r="I59" s="51"/>
      <c r="J59" s="39"/>
      <c r="K59" s="39"/>
      <c r="L59" s="45"/>
      <c r="M59" s="1"/>
      <c r="N59" s="44"/>
      <c r="O59" s="1"/>
      <c r="P59" s="51"/>
      <c r="Q59" s="51"/>
      <c r="R59" s="51"/>
      <c r="S59" s="51"/>
      <c r="Y59" s="89">
        <f t="shared" si="6"/>
        <v>10</v>
      </c>
      <c r="AA59" s="102" t="e">
        <f t="shared" si="9"/>
        <v>#DIV/0!</v>
      </c>
      <c r="AB59" s="102" t="e">
        <f t="shared" si="9"/>
        <v>#DIV/0!</v>
      </c>
      <c r="AC59" s="102" t="e">
        <f t="shared" si="9"/>
        <v>#DIV/0!</v>
      </c>
      <c r="AF59" s="100">
        <f t="shared" si="10"/>
        <v>0</v>
      </c>
    </row>
    <row r="60" spans="1:35" ht="13.8" hidden="1" thickBot="1">
      <c r="D60" s="49">
        <v>1.375</v>
      </c>
      <c r="E60" s="1"/>
      <c r="F60" s="1"/>
      <c r="G60" s="1"/>
      <c r="H60" s="1"/>
      <c r="I60" s="51"/>
      <c r="J60" s="39"/>
      <c r="K60" s="39"/>
      <c r="L60" s="45"/>
      <c r="M60" s="1"/>
      <c r="N60" s="44"/>
      <c r="O60" s="1"/>
      <c r="P60" s="51"/>
      <c r="Q60" s="51"/>
      <c r="R60" s="51"/>
      <c r="S60" s="51"/>
      <c r="Y60" s="89">
        <f t="shared" si="6"/>
        <v>11</v>
      </c>
      <c r="AA60" s="102" t="e">
        <f t="shared" si="9"/>
        <v>#DIV/0!</v>
      </c>
      <c r="AB60" s="102" t="e">
        <f t="shared" si="9"/>
        <v>#DIV/0!</v>
      </c>
      <c r="AC60" s="102" t="e">
        <f t="shared" si="9"/>
        <v>#DIV/0!</v>
      </c>
      <c r="AF60" s="100">
        <f t="shared" si="10"/>
        <v>0</v>
      </c>
    </row>
    <row r="61" spans="1:35" ht="13.8" hidden="1" thickBot="1">
      <c r="D61" s="49">
        <v>1.4166666666666701</v>
      </c>
      <c r="E61" s="1"/>
      <c r="F61" s="1"/>
      <c r="G61" s="1"/>
      <c r="H61" s="1"/>
      <c r="I61" s="51"/>
      <c r="J61" s="39"/>
      <c r="K61" s="39"/>
      <c r="L61" s="45"/>
      <c r="M61" s="1"/>
      <c r="N61" s="44"/>
      <c r="O61" s="1"/>
      <c r="P61" s="51"/>
      <c r="Q61" s="51"/>
      <c r="R61" s="51"/>
      <c r="S61" s="51"/>
      <c r="Y61" s="89">
        <f t="shared" si="6"/>
        <v>12</v>
      </c>
      <c r="AA61" s="102" t="e">
        <f t="shared" si="9"/>
        <v>#DIV/0!</v>
      </c>
      <c r="AB61" s="102" t="e">
        <f t="shared" si="9"/>
        <v>#DIV/0!</v>
      </c>
      <c r="AC61" s="102" t="e">
        <f t="shared" si="9"/>
        <v>#DIV/0!</v>
      </c>
      <c r="AF61" s="100">
        <f t="shared" si="10"/>
        <v>0</v>
      </c>
    </row>
    <row r="62" spans="1:35" ht="13.8" hidden="1" thickBot="1">
      <c r="D62" s="49">
        <v>1.4583333333333299</v>
      </c>
      <c r="E62" s="1"/>
      <c r="F62" s="1"/>
      <c r="G62" s="1"/>
      <c r="H62" s="1"/>
      <c r="I62" s="51"/>
      <c r="J62" s="39"/>
      <c r="K62" s="39"/>
      <c r="L62" s="45"/>
      <c r="M62" s="1"/>
      <c r="N62" s="44"/>
      <c r="O62" s="1"/>
      <c r="P62" s="51"/>
      <c r="Q62" s="51"/>
      <c r="R62" s="51"/>
      <c r="S62" s="51"/>
      <c r="Y62" s="89">
        <f t="shared" si="6"/>
        <v>13</v>
      </c>
      <c r="AA62" s="102" t="e">
        <f t="shared" si="9"/>
        <v>#DIV/0!</v>
      </c>
      <c r="AB62" s="102" t="e">
        <f t="shared" si="9"/>
        <v>#DIV/0!</v>
      </c>
      <c r="AC62" s="102" t="e">
        <f t="shared" si="9"/>
        <v>#DIV/0!</v>
      </c>
      <c r="AF62" s="100">
        <f t="shared" si="10"/>
        <v>0</v>
      </c>
    </row>
    <row r="63" spans="1:35" ht="13.8" hidden="1" thickBot="1">
      <c r="D63" s="49">
        <v>1.5</v>
      </c>
      <c r="E63" s="1"/>
      <c r="F63" s="1"/>
      <c r="G63" s="1"/>
      <c r="H63" s="1"/>
      <c r="I63" s="51"/>
      <c r="J63" s="39"/>
      <c r="K63" s="39"/>
      <c r="L63" s="45"/>
      <c r="M63" s="1"/>
      <c r="N63" s="44"/>
      <c r="O63" s="1"/>
      <c r="P63" s="51"/>
      <c r="Q63" s="51"/>
      <c r="R63" s="51"/>
      <c r="S63" s="51"/>
      <c r="Y63" s="89">
        <f t="shared" si="6"/>
        <v>14</v>
      </c>
      <c r="AA63" s="102" t="e">
        <f t="shared" si="9"/>
        <v>#DIV/0!</v>
      </c>
      <c r="AB63" s="102" t="e">
        <f t="shared" si="9"/>
        <v>#DIV/0!</v>
      </c>
      <c r="AC63" s="102" t="e">
        <f t="shared" si="9"/>
        <v>#DIV/0!</v>
      </c>
      <c r="AF63" s="100">
        <f t="shared" si="10"/>
        <v>0</v>
      </c>
    </row>
    <row r="64" spans="1:35" ht="33" thickBot="1">
      <c r="D64" s="41" t="s">
        <v>74</v>
      </c>
      <c r="E64" s="42">
        <f>SUM(E33:E49)</f>
        <v>951</v>
      </c>
      <c r="F64" s="42">
        <f>SUM(F33:F49)</f>
        <v>1198</v>
      </c>
      <c r="G64" s="42">
        <f>SUM(G34:G63)</f>
        <v>852</v>
      </c>
      <c r="H64" s="42">
        <f>SUM(H34:H63)</f>
        <v>740</v>
      </c>
      <c r="I64" s="52">
        <f>Table113[[#This Row],[Volume Actual]]/Table113[[#This Row],[Volume Forcasted]]</f>
        <v>1.259726603575184</v>
      </c>
      <c r="J64" s="43">
        <f>H64/S64</f>
        <v>0.85846867749419953</v>
      </c>
      <c r="K64" s="43"/>
      <c r="L64" s="50">
        <f>+SUMPRODUCT(F33:F58,L33:L58)/SUM(F33:F58)</f>
        <v>303.26069860315152</v>
      </c>
      <c r="M64" s="47"/>
      <c r="N64" s="196"/>
      <c r="O64" s="47"/>
      <c r="P64" s="126"/>
      <c r="Q64" s="126">
        <f>P28</f>
        <v>0</v>
      </c>
      <c r="R64" s="47">
        <f>SUM(R33:R63)</f>
        <v>0</v>
      </c>
      <c r="S64" s="42">
        <f>SUM(S33:S63)</f>
        <v>862</v>
      </c>
      <c r="V64" s="195" t="s">
        <v>228</v>
      </c>
      <c r="W64" s="206">
        <f>SUM(W34:W49)</f>
        <v>12</v>
      </c>
      <c r="Z64" s="85">
        <f>SUM(Z33:Z49)</f>
        <v>448</v>
      </c>
      <c r="AA64" s="85">
        <f>SUM(AA33:AA49)</f>
        <v>870.81808622502626</v>
      </c>
      <c r="AB64" s="85">
        <f>SUM(AB33:AB49)</f>
        <v>869</v>
      </c>
      <c r="AC64" s="85">
        <f>SUM(AC33:AC49)</f>
        <v>866.2</v>
      </c>
      <c r="AD64" s="101">
        <f>SUM(AD33:AD49)/AA64</f>
        <v>0.8599018532919237</v>
      </c>
      <c r="AE64" s="101">
        <f>SUM(AE33:AE49)/AB64</f>
        <v>0.85960874568469503</v>
      </c>
      <c r="AF64" s="101">
        <f>SUM(AF33:AF49)/AC64</f>
        <v>0.85915492957746475</v>
      </c>
    </row>
    <row r="65" spans="4:24">
      <c r="D65" s="49"/>
      <c r="E65" s="1"/>
      <c r="F65" s="1"/>
      <c r="G65" s="1"/>
      <c r="H65" s="1"/>
      <c r="I65" s="244"/>
      <c r="J65" s="245"/>
      <c r="K65" s="246"/>
      <c r="L65" s="246"/>
      <c r="M65" s="105"/>
      <c r="N65" s="44"/>
      <c r="O65" s="1"/>
      <c r="P65" s="1"/>
      <c r="Q65" s="244"/>
      <c r="R65" s="247"/>
      <c r="S65" s="1"/>
    </row>
    <row r="66" spans="4:24">
      <c r="D66" s="49"/>
      <c r="E66" s="247"/>
      <c r="F66" s="1"/>
      <c r="G66" s="1"/>
      <c r="H66" s="1"/>
      <c r="I66" s="244"/>
      <c r="J66" s="245"/>
      <c r="K66" s="246"/>
      <c r="L66" s="246"/>
      <c r="M66" s="105"/>
      <c r="N66" s="44"/>
      <c r="O66" s="1"/>
      <c r="P66" s="1"/>
      <c r="Q66" s="244"/>
      <c r="R66" s="247"/>
      <c r="S66" s="1"/>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46238</v>
      </c>
      <c r="X80">
        <v>3</v>
      </c>
    </row>
    <row r="81" spans="1:32" ht="13.8" thickBot="1">
      <c r="X81">
        <v>3</v>
      </c>
    </row>
    <row r="82" spans="1:32" ht="40.200000000000003" thickBot="1">
      <c r="D82" s="36" t="s">
        <v>91</v>
      </c>
      <c r="F82" s="36" t="s">
        <v>6</v>
      </c>
      <c r="J82" s="36" t="s">
        <v>47</v>
      </c>
      <c r="M82" s="213" t="s">
        <v>235</v>
      </c>
      <c r="P82" s="193" t="s">
        <v>48</v>
      </c>
      <c r="X82">
        <v>3</v>
      </c>
      <c r="AD82" s="93" t="s">
        <v>96</v>
      </c>
      <c r="AE82" s="93" t="s">
        <v>96</v>
      </c>
      <c r="AF82" s="93" t="s">
        <v>96</v>
      </c>
    </row>
    <row r="83" spans="1:32" ht="24.6">
      <c r="A83">
        <f>100/69</f>
        <v>1.4492753623188406</v>
      </c>
      <c r="D83" s="221">
        <f>H119/F119</f>
        <v>0.90763052208835338</v>
      </c>
      <c r="F83" s="37">
        <f>+SUM(G88:G118)/SUM(F88:F118)</f>
        <v>0.97991967871485941</v>
      </c>
      <c r="J83" s="37">
        <f>+SUM(F88:F118)/SUM(E88:E118)</f>
        <v>0.699438202247191</v>
      </c>
      <c r="M83" s="212">
        <v>0</v>
      </c>
      <c r="P83" s="37">
        <f>K19</f>
        <v>4.1095890410958902E-2</v>
      </c>
      <c r="Q83" s="37"/>
      <c r="AD83" s="94">
        <f>J83</f>
        <v>0.699438202247191</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216</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Forecast'!B:B,'Daily Flash NL (6)'!$D$25,'Daily Forecast'!F:F,A88,'Daily Forecast'!A:A,"Belgium")=0,"",SUMIFS('Daily Forecast'!D:D,'Daily Forecast'!B:B,'Daily Flash NL (6)'!$D$25,'Daily Forecast'!F:F,A88,'Daily Forecast'!A:A,"Belgium"))</f>
        <v/>
      </c>
      <c r="F88" s="1" t="str">
        <f>IF(SUMIFS('Daily Storm Data 2'!I:I,'Daily Storm Data 2'!$A:$A,'Daily Flash NL (6)'!$D$25,'Daily Storm Data 2'!$G:$G,'Daily Flash NL (6)'!$A88,'Daily Storm Data 2'!$E:$E,"Belgium")=0,"",SUMIFS('Daily Storm Data 2'!I:I,'Daily Storm Data 2'!$A:$A,'Daily Flash NL (6)'!$D$25,'Daily Storm Data 2'!$G:$G,'Daily Flash NL (6)'!$A88,'Daily Storm Data 2'!$E:$E,"Belgium"))</f>
        <v/>
      </c>
      <c r="G88" s="1">
        <f>SUMIFS('Daily Storm Data 2'!J:J,'Daily Storm Data 2'!$A:$A,'Daily Flash NL (6)'!$D$25,'Daily Storm Data 2'!$G:$G,'Daily Flash NL (6)'!$A88,'Daily Storm Data 2'!$E:$E,"Belgium")</f>
        <v>0</v>
      </c>
      <c r="H88" s="1">
        <f>SUMIFS('Daily Storm Data 2'!K:K,'Daily Storm Data 2'!$A:$A,'Daily Flash NL (6)'!$D$25,'Daily Storm Data 2'!$G:$G,'Daily Flash NL (6)'!$A88,'Daily Storm Data 2'!$E:$E,"Belgium")</f>
        <v>0</v>
      </c>
      <c r="I88" s="51" t="str">
        <f>IFERROR(Table1614[[#This Row],[Volume Actual]]/Table1614[[#This Row],[Volume Forcasted]],"")</f>
        <v/>
      </c>
      <c r="J88" s="39" t="str">
        <f>IFERROR(H88/G88,"")</f>
        <v/>
      </c>
      <c r="K88" s="39" t="str">
        <f>+IFERROR(Table1614[[#This Row],[Volume Handled]]/Table1614[[#This Row],[Volume Actual]],"")</f>
        <v/>
      </c>
      <c r="L88" s="45">
        <f>SUMIFS('Daily Storm Data 2'!O:O,'Daily Storm Data 2'!$A:$A,'Daily Flash NL (6)'!$D$25,'Daily Storm Data 2'!$G:$G,'Daily Flash NL (6)'!$A88,'Daily Storm Data 2'!$E:$E,"Belgium")</f>
        <v>0</v>
      </c>
      <c r="M88" s="44"/>
      <c r="N88" s="44"/>
      <c r="O88" s="44"/>
      <c r="P88" s="127" t="str">
        <f>IFERROR(Table1614[[#This Row],[Abs]]/Table1614[[#This Row],[Planned]],"")</f>
        <v/>
      </c>
      <c r="Q88" s="127"/>
      <c r="R88" s="190"/>
      <c r="S88" s="190"/>
      <c r="Y88" s="87">
        <v>6</v>
      </c>
      <c r="Z88" s="88" t="str">
        <f>IF(SUMIFS('Daily Forecast'!D:D,'Daily Forecast'!B:B,'Daily Flash NL (6)'!$D$25,'Daily Forecast'!F:F,Y88,'Daily Forecast'!A:A,"Belgium")=0,"",SUMIFS('Daily Forecast'!D:D,'Daily Forecast'!B:B,'Daily Flash NL (6)'!$D$25,'Daily Forecast'!F:F,Y88,'Daily Forecast'!A:A,"Belgium"))</f>
        <v/>
      </c>
      <c r="AA88" s="102">
        <f t="shared" ref="AA88:AC103" si="11">IFERROR(AD88/$J88,AD88)</f>
        <v>0</v>
      </c>
      <c r="AB88" s="102">
        <f t="shared" si="11"/>
        <v>0</v>
      </c>
      <c r="AC88" s="102">
        <f t="shared" si="11"/>
        <v>0</v>
      </c>
      <c r="AD88" s="97">
        <f t="shared" ref="AD88:AD118" si="12">IFERROR(IF(F88="",Z88*$AD$83,F88*J88),0)</f>
        <v>0</v>
      </c>
      <c r="AE88" s="98">
        <f t="shared" ref="AE88:AE103" si="13">IFERROR(IF(F88="",Z88*$AE$83,F88*J88),0)</f>
        <v>0</v>
      </c>
      <c r="AF88" s="99">
        <f t="shared" ref="AF88:AF103" si="14">IFERROR(IF(F88="",Z88*$AF$83,F88*J88),0)</f>
        <v>0</v>
      </c>
    </row>
    <row r="89" spans="1:32">
      <c r="A89" s="103">
        <f>IF(A34=0,"Vide",A34)</f>
        <v>7</v>
      </c>
      <c r="D89" s="49">
        <v>0.29166666666666669</v>
      </c>
      <c r="E89" s="1">
        <f>IF(SUMIFS('Daily Forecast'!D:D,'Daily Forecast'!B:B,'Daily Flash NL (6)'!$D$25,'Daily Forecast'!F:F,A89,'Daily Forecast'!A:A,"Belgium")=0,"",SUMIFS('Daily Forecast'!D:D,'Daily Forecast'!B:B,'Daily Flash NL (6)'!$D$25,'Daily Forecast'!F:F,A89,'Daily Forecast'!A:A,"Belgium"))</f>
        <v>12</v>
      </c>
      <c r="F89" s="1">
        <f>IF(SUMIFS('Daily Storm Data 2'!I:I,'Daily Storm Data 2'!$A:$A,'Daily Flash NL (6)'!$D$25,'Daily Storm Data 2'!$G:$G,'Daily Flash NL (6)'!$A89,'Daily Storm Data 2'!$E:$E,"Belgium")=0,"",SUMIFS('Daily Storm Data 2'!I:I,'Daily Storm Data 2'!$A:$A,'Daily Flash NL (6)'!$D$25,'Daily Storm Data 2'!$G:$G,'Daily Flash NL (6)'!$A89,'Daily Storm Data 2'!$E:$E,"Belgium"))</f>
        <v>2</v>
      </c>
      <c r="G89" s="1">
        <f>SUMIFS('Daily Storm Data 2'!J:J,'Daily Storm Data 2'!$A:$A,'Daily Flash NL (6)'!$D$25,'Daily Storm Data 2'!$G:$G,'Daily Flash NL (6)'!$A89,'Daily Storm Data 2'!$E:$E,"Belgium")</f>
        <v>2</v>
      </c>
      <c r="H89" s="1">
        <f>SUMIFS('Daily Storm Data 2'!K:K,'Daily Storm Data 2'!$A:$A,'Daily Flash NL (6)'!$D$25,'Daily Storm Data 2'!$G:$G,'Daily Flash NL (6)'!$A89,'Daily Storm Data 2'!$E:$E,"Belgium")</f>
        <v>2</v>
      </c>
      <c r="I89" s="51">
        <f>IFERROR(Table1614[[#This Row],[Volume Actual]]/Table1614[[#This Row],[Volume Forcasted]],"")</f>
        <v>0.16666666666666666</v>
      </c>
      <c r="J89" s="39">
        <f>IFERROR(H89/F89,"")</f>
        <v>1</v>
      </c>
      <c r="K89" s="39">
        <f>+IFERROR(Table1614[[#This Row],[Volume Handled]]/Table1614[[#This Row],[Volume Actual]],"")</f>
        <v>1</v>
      </c>
      <c r="L89" s="45">
        <f>SUMIFS('Daily Storm Data 2'!O:O,'Daily Storm Data 2'!$A:$A,'Daily Flash NL (6)'!$D$25,'Daily Storm Data 2'!$G:$G,'Daily Flash NL (6)'!$A89,'Daily Storm Data 2'!$E:$E,"Belgium")</f>
        <v>117.878</v>
      </c>
      <c r="M89" s="1">
        <v>6</v>
      </c>
      <c r="N89" s="44"/>
      <c r="O89" s="1"/>
      <c r="P89" s="191"/>
      <c r="Q89" s="219">
        <f>(O89+N89)/M89</f>
        <v>0</v>
      </c>
      <c r="R89" s="90"/>
      <c r="S89" s="90"/>
      <c r="Y89" s="89">
        <f t="shared" ref="Y89:Y118" si="15">+Y88+1</f>
        <v>7</v>
      </c>
      <c r="Z89" s="88">
        <f>IF(SUMIFS('Daily Forecast'!D:D,'Daily Forecast'!B:B,'Daily Flash NL (6)'!$D$25,'Daily Forecast'!F:F,Y89,'Daily Forecast'!A:A,"Belgium")=0,"",SUMIFS('Daily Forecast'!D:D,'Daily Forecast'!B:B,'Daily Flash NL (6)'!$D$25,'Daily Forecast'!F:F,Y89,'Daily Forecast'!A:A,"Belgium"))</f>
        <v>12</v>
      </c>
      <c r="AA89" s="102">
        <f t="shared" si="11"/>
        <v>2</v>
      </c>
      <c r="AB89" s="102">
        <f t="shared" si="11"/>
        <v>2</v>
      </c>
      <c r="AC89" s="102">
        <f t="shared" si="11"/>
        <v>2</v>
      </c>
      <c r="AD89" s="97">
        <f t="shared" si="12"/>
        <v>2</v>
      </c>
      <c r="AE89" s="98">
        <f t="shared" si="13"/>
        <v>2</v>
      </c>
      <c r="AF89" s="99">
        <f t="shared" si="14"/>
        <v>2</v>
      </c>
    </row>
    <row r="90" spans="1:32">
      <c r="A90" s="103">
        <f t="shared" ref="A90:A103" si="16">IF(A35=0,"Vide",A35)</f>
        <v>8</v>
      </c>
      <c r="D90" s="49">
        <v>0.33333333333333331</v>
      </c>
      <c r="E90" s="1">
        <f>IF(SUMIFS('Daily Forecast'!D:D,'Daily Forecast'!B:B,'Daily Flash NL (6)'!$D$25,'Daily Forecast'!F:F,A90,'Daily Forecast'!A:A,"Belgium")=0,"",SUMIFS('Daily Forecast'!D:D,'Daily Forecast'!B:B,'Daily Flash NL (6)'!$D$25,'Daily Forecast'!F:F,A90,'Daily Forecast'!A:A,"Belgium"))</f>
        <v>12</v>
      </c>
      <c r="F90" s="1">
        <f>IF(SUMIFS('Daily Storm Data 2'!I:I,'Daily Storm Data 2'!$A:$A,'Daily Flash NL (6)'!$D$25,'Daily Storm Data 2'!$G:$G,'Daily Flash NL (6)'!$A90,'Daily Storm Data 2'!$E:$E,"Belgium")=0,"",SUMIFS('Daily Storm Data 2'!I:I,'Daily Storm Data 2'!$A:$A,'Daily Flash NL (6)'!$D$25,'Daily Storm Data 2'!$G:$G,'Daily Flash NL (6)'!$A90,'Daily Storm Data 2'!$E:$E,"Belgium"))</f>
        <v>12</v>
      </c>
      <c r="G90" s="1">
        <f>SUMIFS('Daily Storm Data 2'!J:J,'Daily Storm Data 2'!$A:$A,'Daily Flash NL (6)'!$D$25,'Daily Storm Data 2'!$G:$G,'Daily Flash NL (6)'!$A90,'Daily Storm Data 2'!$E:$E,"Belgium")</f>
        <v>12</v>
      </c>
      <c r="H90" s="1">
        <f>SUMIFS('Daily Storm Data 2'!K:K,'Daily Storm Data 2'!$A:$A,'Daily Flash NL (6)'!$D$25,'Daily Storm Data 2'!$G:$G,'Daily Flash NL (6)'!$A90,'Daily Storm Data 2'!$E:$E,"Belgium")</f>
        <v>9</v>
      </c>
      <c r="I90" s="51">
        <f>IFERROR(Table1614[[#This Row],[Volume Actual]]/Table1614[[#This Row],[Volume Forcasted]],"")</f>
        <v>1</v>
      </c>
      <c r="J90" s="39">
        <f t="shared" ref="J90:J118" si="17">IFERROR(H90/F90,"")</f>
        <v>0.75</v>
      </c>
      <c r="K90" s="39">
        <f>+IFERROR(Table1614[[#This Row],[Volume Handled]]/Table1614[[#This Row],[Volume Actual]],"")</f>
        <v>1</v>
      </c>
      <c r="L90" s="45">
        <f>SUMIFS('Daily Storm Data 2'!O:O,'Daily Storm Data 2'!$A:$A,'Daily Flash NL (6)'!$D$25,'Daily Storm Data 2'!$G:$G,'Daily Flash NL (6)'!$A90,'Daily Storm Data 2'!$E:$E,"Belgium")</f>
        <v>615.29881428571343</v>
      </c>
      <c r="M90" s="1">
        <v>11</v>
      </c>
      <c r="N90" s="44"/>
      <c r="O90" s="44"/>
      <c r="P90" s="190"/>
      <c r="Q90" s="220">
        <f t="shared" ref="Q90:Q103" si="18">(O90+N90)/M90</f>
        <v>0</v>
      </c>
      <c r="R90" s="190"/>
      <c r="S90" s="190"/>
      <c r="Y90" s="89">
        <f t="shared" si="15"/>
        <v>8</v>
      </c>
      <c r="Z90" s="88">
        <f>IF(SUMIFS('Daily Forecast'!D:D,'Daily Forecast'!B:B,'Daily Flash NL (6)'!$D$25,'Daily Forecast'!F:F,Y90,'Daily Forecast'!A:A,"Belgium")=0,"",SUMIFS('Daily Forecast'!D:D,'Daily Forecast'!B:B,'Daily Flash NL (6)'!$D$25,'Daily Forecast'!F:F,Y90,'Daily Forecast'!A:A,"Belgium"))</f>
        <v>12</v>
      </c>
      <c r="AA90" s="102">
        <f t="shared" si="11"/>
        <v>12</v>
      </c>
      <c r="AB90" s="102">
        <f t="shared" si="11"/>
        <v>12</v>
      </c>
      <c r="AC90" s="102">
        <f t="shared" si="11"/>
        <v>12</v>
      </c>
      <c r="AD90" s="97">
        <f t="shared" si="12"/>
        <v>9</v>
      </c>
      <c r="AE90" s="98">
        <f t="shared" si="13"/>
        <v>9</v>
      </c>
      <c r="AF90" s="99">
        <f t="shared" si="14"/>
        <v>9</v>
      </c>
    </row>
    <row r="91" spans="1:32">
      <c r="A91" s="103">
        <f t="shared" si="16"/>
        <v>9</v>
      </c>
      <c r="D91" s="49">
        <v>0.375</v>
      </c>
      <c r="E91" s="1">
        <f>IF(SUMIFS('Daily Forecast'!D:D,'Daily Forecast'!B:B,'Daily Flash NL (6)'!$D$25,'Daily Forecast'!F:F,A91,'Daily Forecast'!A:A,"Belgium")=0,"",SUMIFS('Daily Forecast'!D:D,'Daily Forecast'!B:B,'Daily Flash NL (6)'!$D$25,'Daily Forecast'!F:F,A91,'Daily Forecast'!A:A,"Belgium"))</f>
        <v>33</v>
      </c>
      <c r="F91" s="1">
        <f>IF(SUMIFS('Daily Storm Data 2'!I:I,'Daily Storm Data 2'!$A:$A,'Daily Flash NL (6)'!$D$25,'Daily Storm Data 2'!$G:$G,'Daily Flash NL (6)'!$A91,'Daily Storm Data 2'!$E:$E,"Belgium")=0,"",SUMIFS('Daily Storm Data 2'!I:I,'Daily Storm Data 2'!$A:$A,'Daily Flash NL (6)'!$D$25,'Daily Storm Data 2'!$G:$G,'Daily Flash NL (6)'!$A91,'Daily Storm Data 2'!$E:$E,"Belgium"))</f>
        <v>14</v>
      </c>
      <c r="G91" s="1">
        <f>SUMIFS('Daily Storm Data 2'!J:J,'Daily Storm Data 2'!$A:$A,'Daily Flash NL (6)'!$D$25,'Daily Storm Data 2'!$G:$G,'Daily Flash NL (6)'!$A91,'Daily Storm Data 2'!$E:$E,"Belgium")</f>
        <v>14</v>
      </c>
      <c r="H91" s="1">
        <f>SUMIFS('Daily Storm Data 2'!K:K,'Daily Storm Data 2'!$A:$A,'Daily Flash NL (6)'!$D$25,'Daily Storm Data 2'!$G:$G,'Daily Flash NL (6)'!$A91,'Daily Storm Data 2'!$E:$E,"Belgium")</f>
        <v>14</v>
      </c>
      <c r="I91" s="51">
        <f>IFERROR(Table1614[[#This Row],[Volume Actual]]/Table1614[[#This Row],[Volume Forcasted]],"")</f>
        <v>0.42424242424242425</v>
      </c>
      <c r="J91" s="39">
        <f t="shared" si="17"/>
        <v>1</v>
      </c>
      <c r="K91" s="39">
        <f>+IFERROR(Table1614[[#This Row],[Volume Handled]]/Table1614[[#This Row],[Volume Actual]],"")</f>
        <v>1</v>
      </c>
      <c r="L91" s="45">
        <f>SUMIFS('Daily Storm Data 2'!O:O,'Daily Storm Data 2'!$A:$A,'Daily Flash NL (6)'!$D$25,'Daily Storm Data 2'!$G:$G,'Daily Flash NL (6)'!$A91,'Daily Storm Data 2'!$E:$E,"Belgium")</f>
        <v>605.86844444444444</v>
      </c>
      <c r="M91" s="1">
        <v>14</v>
      </c>
      <c r="N91" s="1"/>
      <c r="O91" s="44"/>
      <c r="P91" s="191"/>
      <c r="Q91" s="219">
        <f t="shared" si="18"/>
        <v>0</v>
      </c>
      <c r="R91" s="191"/>
      <c r="S91" s="191"/>
      <c r="Y91" s="89">
        <f t="shared" si="15"/>
        <v>9</v>
      </c>
      <c r="Z91" s="88">
        <f>IF(SUMIFS('Daily Forecast'!D:D,'Daily Forecast'!B:B,'Daily Flash NL (6)'!$D$25,'Daily Forecast'!F:F,Y91,'Daily Forecast'!A:A,"Belgium")=0,"",SUMIFS('Daily Forecast'!D:D,'Daily Forecast'!B:B,'Daily Flash NL (6)'!$D$25,'Daily Forecast'!F:F,Y91,'Daily Forecast'!A:A,"Belgium"))</f>
        <v>33</v>
      </c>
      <c r="AA91" s="102">
        <f t="shared" si="11"/>
        <v>14</v>
      </c>
      <c r="AB91" s="102">
        <f t="shared" si="11"/>
        <v>14</v>
      </c>
      <c r="AC91" s="102">
        <f t="shared" si="11"/>
        <v>14</v>
      </c>
      <c r="AD91" s="97">
        <f t="shared" si="12"/>
        <v>14</v>
      </c>
      <c r="AE91" s="98">
        <f t="shared" si="13"/>
        <v>14</v>
      </c>
      <c r="AF91" s="99">
        <f t="shared" si="14"/>
        <v>14</v>
      </c>
    </row>
    <row r="92" spans="1:32">
      <c r="A92" s="103">
        <f t="shared" si="16"/>
        <v>10</v>
      </c>
      <c r="D92" s="49">
        <v>0.41666666666666669</v>
      </c>
      <c r="E92" s="1">
        <f>IF(SUMIFS('Daily Forecast'!D:D,'Daily Forecast'!B:B,'Daily Flash NL (6)'!$D$25,'Daily Forecast'!F:F,A92,'Daily Forecast'!A:A,"Belgium")=0,"",SUMIFS('Daily Forecast'!D:D,'Daily Forecast'!B:B,'Daily Flash NL (6)'!$D$25,'Daily Forecast'!F:F,A92,'Daily Forecast'!A:A,"Belgium"))</f>
        <v>52</v>
      </c>
      <c r="F92" s="1">
        <f>IF(SUMIFS('Daily Storm Data 2'!I:I,'Daily Storm Data 2'!$A:$A,'Daily Flash NL (6)'!$D$25,'Daily Storm Data 2'!$G:$G,'Daily Flash NL (6)'!$A92,'Daily Storm Data 2'!$E:$E,"Belgium")=0,"",SUMIFS('Daily Storm Data 2'!I:I,'Daily Storm Data 2'!$A:$A,'Daily Flash NL (6)'!$D$25,'Daily Storm Data 2'!$G:$G,'Daily Flash NL (6)'!$A92,'Daily Storm Data 2'!$E:$E,"Belgium"))</f>
        <v>23</v>
      </c>
      <c r="G92" s="1">
        <f>SUMIFS('Daily Storm Data 2'!J:J,'Daily Storm Data 2'!$A:$A,'Daily Flash NL (6)'!$D$25,'Daily Storm Data 2'!$G:$G,'Daily Flash NL (6)'!$A92,'Daily Storm Data 2'!$E:$E,"Belgium")</f>
        <v>23</v>
      </c>
      <c r="H92" s="1">
        <f>SUMIFS('Daily Storm Data 2'!K:K,'Daily Storm Data 2'!$A:$A,'Daily Flash NL (6)'!$D$25,'Daily Storm Data 2'!$G:$G,'Daily Flash NL (6)'!$A92,'Daily Storm Data 2'!$E:$E,"Belgium")</f>
        <v>22</v>
      </c>
      <c r="I92" s="51">
        <f>IFERROR(Table1614[[#This Row],[Volume Actual]]/Table1614[[#This Row],[Volume Forcasted]],"")</f>
        <v>0.44230769230769229</v>
      </c>
      <c r="J92" s="39">
        <f t="shared" si="17"/>
        <v>0.95652173913043481</v>
      </c>
      <c r="K92" s="39">
        <f>+IFERROR(Table1614[[#This Row],[Volume Handled]]/Table1614[[#This Row],[Volume Actual]],"")</f>
        <v>1</v>
      </c>
      <c r="L92" s="45">
        <f>SUMIFS('Daily Storm Data 2'!O:O,'Daily Storm Data 2'!$A:$A,'Daily Flash NL (6)'!$D$25,'Daily Storm Data 2'!$G:$G,'Daily Flash NL (6)'!$A92,'Daily Storm Data 2'!$E:$E,"Belgium")</f>
        <v>700.80759920634921</v>
      </c>
      <c r="M92" s="1">
        <v>16</v>
      </c>
      <c r="N92" s="1">
        <v>1</v>
      </c>
      <c r="O92" s="44"/>
      <c r="P92" s="190"/>
      <c r="Q92" s="220">
        <f t="shared" si="18"/>
        <v>6.25E-2</v>
      </c>
      <c r="R92" s="190"/>
      <c r="S92" s="190"/>
      <c r="Y92" s="89">
        <f t="shared" si="15"/>
        <v>10</v>
      </c>
      <c r="Z92" s="88">
        <f>IF(SUMIFS('Daily Forecast'!D:D,'Daily Forecast'!B:B,'Daily Flash NL (6)'!$D$25,'Daily Forecast'!F:F,Y92,'Daily Forecast'!A:A,"Belgium")=0,"",SUMIFS('Daily Forecast'!D:D,'Daily Forecast'!B:B,'Daily Flash NL (6)'!$D$25,'Daily Forecast'!F:F,Y92,'Daily Forecast'!A:A,"Belgium"))</f>
        <v>52</v>
      </c>
      <c r="AA92" s="102">
        <f t="shared" si="11"/>
        <v>23</v>
      </c>
      <c r="AB92" s="102">
        <f t="shared" si="11"/>
        <v>23</v>
      </c>
      <c r="AC92" s="102">
        <f t="shared" si="11"/>
        <v>23</v>
      </c>
      <c r="AD92" s="97">
        <f t="shared" si="12"/>
        <v>22</v>
      </c>
      <c r="AE92" s="98">
        <f t="shared" si="13"/>
        <v>22</v>
      </c>
      <c r="AF92" s="99">
        <f t="shared" si="14"/>
        <v>22</v>
      </c>
    </row>
    <row r="93" spans="1:32">
      <c r="A93" s="103">
        <f t="shared" si="16"/>
        <v>11</v>
      </c>
      <c r="D93" s="49">
        <v>0.45833333333333331</v>
      </c>
      <c r="E93" s="1">
        <f>IF(SUMIFS('Daily Forecast'!D:D,'Daily Forecast'!B:B,'Daily Flash NL (6)'!$D$25,'Daily Forecast'!F:F,A93,'Daily Forecast'!A:A,"Belgium")=0,"",SUMIFS('Daily Forecast'!D:D,'Daily Forecast'!B:B,'Daily Flash NL (6)'!$D$25,'Daily Forecast'!F:F,A93,'Daily Forecast'!A:A,"Belgium"))</f>
        <v>26</v>
      </c>
      <c r="F93" s="1">
        <f>IF(SUMIFS('Daily Storm Data 2'!I:I,'Daily Storm Data 2'!$A:$A,'Daily Flash NL (6)'!$D$25,'Daily Storm Data 2'!$G:$G,'Daily Flash NL (6)'!$A93,'Daily Storm Data 2'!$E:$E,"Belgium")=0,"",SUMIFS('Daily Storm Data 2'!I:I,'Daily Storm Data 2'!$A:$A,'Daily Flash NL (6)'!$D$25,'Daily Storm Data 2'!$G:$G,'Daily Flash NL (6)'!$A93,'Daily Storm Data 2'!$E:$E,"Belgium"))</f>
        <v>18</v>
      </c>
      <c r="G93" s="1">
        <f>SUMIFS('Daily Storm Data 2'!J:J,'Daily Storm Data 2'!$A:$A,'Daily Flash NL (6)'!$D$25,'Daily Storm Data 2'!$G:$G,'Daily Flash NL (6)'!$A93,'Daily Storm Data 2'!$E:$E,"Belgium")</f>
        <v>18</v>
      </c>
      <c r="H93" s="1">
        <f>SUMIFS('Daily Storm Data 2'!K:K,'Daily Storm Data 2'!$A:$A,'Daily Flash NL (6)'!$D$25,'Daily Storm Data 2'!$G:$G,'Daily Flash NL (6)'!$A93,'Daily Storm Data 2'!$E:$E,"Belgium")</f>
        <v>18</v>
      </c>
      <c r="I93" s="51">
        <f>IFERROR(Table1614[[#This Row],[Volume Actual]]/Table1614[[#This Row],[Volume Forcasted]],"")</f>
        <v>0.69230769230769229</v>
      </c>
      <c r="J93" s="39">
        <f t="shared" si="17"/>
        <v>1</v>
      </c>
      <c r="K93" s="39">
        <f>+IFERROR(Table1614[[#This Row],[Volume Handled]]/Table1614[[#This Row],[Volume Actual]],"")</f>
        <v>1</v>
      </c>
      <c r="L93" s="45">
        <f>SUMIFS('Daily Storm Data 2'!O:O,'Daily Storm Data 2'!$A:$A,'Daily Flash NL (6)'!$D$25,'Daily Storm Data 2'!$G:$G,'Daily Flash NL (6)'!$A93,'Daily Storm Data 2'!$E:$E,"Belgium")</f>
        <v>687.24568750000003</v>
      </c>
      <c r="M93" s="1">
        <v>19</v>
      </c>
      <c r="N93" s="1">
        <v>1</v>
      </c>
      <c r="O93" s="44"/>
      <c r="P93" s="191"/>
      <c r="Q93" s="219">
        <f t="shared" si="18"/>
        <v>5.2631578947368418E-2</v>
      </c>
      <c r="R93" s="191"/>
      <c r="S93" s="191"/>
      <c r="W93" s="90"/>
      <c r="Y93" s="89">
        <f t="shared" si="15"/>
        <v>11</v>
      </c>
      <c r="Z93" s="88">
        <f>IF(SUMIFS('Daily Forecast'!D:D,'Daily Forecast'!B:B,'Daily Flash NL (6)'!$D$25,'Daily Forecast'!F:F,Y93,'Daily Forecast'!A:A,"Belgium")=0,"",SUMIFS('Daily Forecast'!D:D,'Daily Forecast'!B:B,'Daily Flash NL (6)'!$D$25,'Daily Forecast'!F:F,Y93,'Daily Forecast'!A:A,"Belgium"))</f>
        <v>26</v>
      </c>
      <c r="AA93" s="102">
        <f t="shared" si="11"/>
        <v>18</v>
      </c>
      <c r="AB93" s="102">
        <f t="shared" si="11"/>
        <v>18</v>
      </c>
      <c r="AC93" s="102">
        <f t="shared" si="11"/>
        <v>18</v>
      </c>
      <c r="AD93" s="97">
        <f t="shared" si="12"/>
        <v>18</v>
      </c>
      <c r="AE93" s="98">
        <f t="shared" si="13"/>
        <v>18</v>
      </c>
      <c r="AF93" s="99">
        <f t="shared" si="14"/>
        <v>18</v>
      </c>
    </row>
    <row r="94" spans="1:32">
      <c r="A94" s="103">
        <f t="shared" si="16"/>
        <v>12</v>
      </c>
      <c r="D94" s="49">
        <v>0.5</v>
      </c>
      <c r="E94" s="1">
        <f>IF(SUMIFS('Daily Forecast'!D:D,'Daily Forecast'!B:B,'Daily Flash NL (6)'!$D$25,'Daily Forecast'!F:F,A94,'Daily Forecast'!A:A,"Belgium")=0,"",SUMIFS('Daily Forecast'!D:D,'Daily Forecast'!B:B,'Daily Flash NL (6)'!$D$25,'Daily Forecast'!F:F,A94,'Daily Forecast'!A:A,"Belgium"))</f>
        <v>11</v>
      </c>
      <c r="F94" s="1">
        <f>IF(SUMIFS('Daily Storm Data 2'!I:I,'Daily Storm Data 2'!$A:$A,'Daily Flash NL (6)'!$D$25,'Daily Storm Data 2'!$G:$G,'Daily Flash NL (6)'!$A94,'Daily Storm Data 2'!$E:$E,"Belgium")=0,"",SUMIFS('Daily Storm Data 2'!I:I,'Daily Storm Data 2'!$A:$A,'Daily Flash NL (6)'!$D$25,'Daily Storm Data 2'!$G:$G,'Daily Flash NL (6)'!$A94,'Daily Storm Data 2'!$E:$E,"Belgium"))</f>
        <v>8</v>
      </c>
      <c r="G94" s="1">
        <f>SUMIFS('Daily Storm Data 2'!J:J,'Daily Storm Data 2'!$A:$A,'Daily Flash NL (6)'!$D$25,'Daily Storm Data 2'!$G:$G,'Daily Flash NL (6)'!$A94,'Daily Storm Data 2'!$E:$E,"Belgium")</f>
        <v>8</v>
      </c>
      <c r="H94" s="1">
        <f>SUMIFS('Daily Storm Data 2'!K:K,'Daily Storm Data 2'!$A:$A,'Daily Flash NL (6)'!$D$25,'Daily Storm Data 2'!$G:$G,'Daily Flash NL (6)'!$A94,'Daily Storm Data 2'!$E:$E,"Belgium")</f>
        <v>7</v>
      </c>
      <c r="I94" s="51">
        <f>IFERROR(Table1614[[#This Row],[Volume Actual]]/Table1614[[#This Row],[Volume Forcasted]],"")</f>
        <v>0.72727272727272729</v>
      </c>
      <c r="J94" s="39">
        <f t="shared" si="17"/>
        <v>0.875</v>
      </c>
      <c r="K94" s="39">
        <f>+IFERROR(Table1614[[#This Row],[Volume Handled]]/Table1614[[#This Row],[Volume Actual]],"")</f>
        <v>1</v>
      </c>
      <c r="L94" s="45">
        <f>SUMIFS('Daily Storm Data 2'!O:O,'Daily Storm Data 2'!$A:$A,'Daily Flash NL (6)'!$D$25,'Daily Storm Data 2'!$G:$G,'Daily Flash NL (6)'!$A94,'Daily Storm Data 2'!$E:$E,"Belgium")</f>
        <v>1516.7530000000002</v>
      </c>
      <c r="M94" s="1">
        <v>13</v>
      </c>
      <c r="N94" s="1">
        <v>1</v>
      </c>
      <c r="O94" s="44"/>
      <c r="P94" s="190"/>
      <c r="Q94" s="220">
        <f t="shared" si="18"/>
        <v>7.6923076923076927E-2</v>
      </c>
      <c r="R94" s="190"/>
      <c r="S94" s="190"/>
      <c r="W94" s="211"/>
      <c r="Y94" s="89">
        <f t="shared" si="15"/>
        <v>12</v>
      </c>
      <c r="Z94" s="88">
        <f>IF(SUMIFS('Daily Forecast'!D:D,'Daily Forecast'!B:B,'Daily Flash NL (6)'!$D$25,'Daily Forecast'!F:F,Y94,'Daily Forecast'!A:A,"Belgium")=0,"",SUMIFS('Daily Forecast'!D:D,'Daily Forecast'!B:B,'Daily Flash NL (6)'!$D$25,'Daily Forecast'!F:F,Y94,'Daily Forecast'!A:A,"Belgium"))</f>
        <v>11</v>
      </c>
      <c r="AA94" s="102">
        <f t="shared" si="11"/>
        <v>8</v>
      </c>
      <c r="AB94" s="102">
        <f t="shared" si="11"/>
        <v>8</v>
      </c>
      <c r="AC94" s="102">
        <f t="shared" si="11"/>
        <v>8</v>
      </c>
      <c r="AD94" s="97">
        <f t="shared" si="12"/>
        <v>7</v>
      </c>
      <c r="AE94" s="98">
        <f t="shared" si="13"/>
        <v>7</v>
      </c>
      <c r="AF94" s="99">
        <f t="shared" si="14"/>
        <v>7</v>
      </c>
    </row>
    <row r="95" spans="1:32">
      <c r="A95" s="103">
        <f t="shared" si="16"/>
        <v>13</v>
      </c>
      <c r="D95" s="49">
        <v>0.54166666666666663</v>
      </c>
      <c r="E95" s="1">
        <f>IF(SUMIFS('Daily Forecast'!D:D,'Daily Forecast'!B:B,'Daily Flash NL (6)'!$D$25,'Daily Forecast'!F:F,A95,'Daily Forecast'!A:A,"Belgium")=0,"",SUMIFS('Daily Forecast'!D:D,'Daily Forecast'!B:B,'Daily Flash NL (6)'!$D$25,'Daily Forecast'!F:F,A95,'Daily Forecast'!A:A,"Belgium"))</f>
        <v>19</v>
      </c>
      <c r="F95" s="1">
        <f>IF(SUMIFS('Daily Storm Data 2'!I:I,'Daily Storm Data 2'!$A:$A,'Daily Flash NL (6)'!$D$25,'Daily Storm Data 2'!$G:$G,'Daily Flash NL (6)'!$A95,'Daily Storm Data 2'!$E:$E,"Belgium")=0,"",SUMIFS('Daily Storm Data 2'!I:I,'Daily Storm Data 2'!$A:$A,'Daily Flash NL (6)'!$D$25,'Daily Storm Data 2'!$G:$G,'Daily Flash NL (6)'!$A95,'Daily Storm Data 2'!$E:$E,"Belgium"))</f>
        <v>27</v>
      </c>
      <c r="G95" s="1">
        <f>SUMIFS('Daily Storm Data 2'!J:J,'Daily Storm Data 2'!$A:$A,'Daily Flash NL (6)'!$D$25,'Daily Storm Data 2'!$G:$G,'Daily Flash NL (6)'!$A95,'Daily Storm Data 2'!$E:$E,"Belgium")</f>
        <v>27</v>
      </c>
      <c r="H95" s="1">
        <f>SUMIFS('Daily Storm Data 2'!K:K,'Daily Storm Data 2'!$A:$A,'Daily Flash NL (6)'!$D$25,'Daily Storm Data 2'!$G:$G,'Daily Flash NL (6)'!$A95,'Daily Storm Data 2'!$E:$E,"Belgium")</f>
        <v>27</v>
      </c>
      <c r="I95" s="51">
        <f>IFERROR(Table1614[[#This Row],[Volume Actual]]/Table1614[[#This Row],[Volume Forcasted]],"")</f>
        <v>1.4210526315789473</v>
      </c>
      <c r="J95" s="39">
        <f t="shared" si="17"/>
        <v>1</v>
      </c>
      <c r="K95" s="39">
        <f>+IFERROR(Table1614[[#This Row],[Volume Handled]]/Table1614[[#This Row],[Volume Actual]],"")</f>
        <v>1</v>
      </c>
      <c r="L95" s="45">
        <f>SUMIFS('Daily Storm Data 2'!O:O,'Daily Storm Data 2'!$A:$A,'Daily Flash NL (6)'!$D$25,'Daily Storm Data 2'!$G:$G,'Daily Flash NL (6)'!$A95,'Daily Storm Data 2'!$E:$E,"Belgium")</f>
        <v>391.62250000000023</v>
      </c>
      <c r="M95" s="1">
        <v>20</v>
      </c>
      <c r="N95" s="1">
        <v>1</v>
      </c>
      <c r="O95" s="44"/>
      <c r="P95" s="191"/>
      <c r="Q95" s="219">
        <f t="shared" si="18"/>
        <v>0.05</v>
      </c>
      <c r="R95" s="191"/>
      <c r="S95" s="191"/>
      <c r="W95" s="90"/>
      <c r="Y95" s="89">
        <f t="shared" si="15"/>
        <v>13</v>
      </c>
      <c r="Z95" s="88">
        <f>IF(SUMIFS('Daily Forecast'!D:D,'Daily Forecast'!B:B,'Daily Flash NL (6)'!$D$25,'Daily Forecast'!F:F,Y95,'Daily Forecast'!A:A,"Belgium")=0,"",SUMIFS('Daily Forecast'!D:D,'Daily Forecast'!B:B,'Daily Flash NL (6)'!$D$25,'Daily Forecast'!F:F,Y95,'Daily Forecast'!A:A,"Belgium"))</f>
        <v>19</v>
      </c>
      <c r="AA95" s="102">
        <f t="shared" si="11"/>
        <v>27</v>
      </c>
      <c r="AB95" s="102">
        <f t="shared" si="11"/>
        <v>27</v>
      </c>
      <c r="AC95" s="102">
        <f t="shared" si="11"/>
        <v>27</v>
      </c>
      <c r="AD95" s="97">
        <f t="shared" si="12"/>
        <v>27</v>
      </c>
      <c r="AE95" s="98">
        <f t="shared" si="13"/>
        <v>27</v>
      </c>
      <c r="AF95" s="99">
        <f t="shared" si="14"/>
        <v>27</v>
      </c>
    </row>
    <row r="96" spans="1:32">
      <c r="A96" s="103">
        <f t="shared" si="16"/>
        <v>14</v>
      </c>
      <c r="D96" s="49">
        <v>0.58333333333333337</v>
      </c>
      <c r="E96" s="1">
        <f>IF(SUMIFS('Daily Forecast'!D:D,'Daily Forecast'!B:B,'Daily Flash NL (6)'!$D$25,'Daily Forecast'!F:F,A96,'Daily Forecast'!A:A,"Belgium")=0,"",SUMIFS('Daily Forecast'!D:D,'Daily Forecast'!B:B,'Daily Flash NL (6)'!$D$25,'Daily Forecast'!F:F,A96,'Daily Forecast'!A:A,"Belgium"))</f>
        <v>37</v>
      </c>
      <c r="F96" s="1">
        <f>IF(SUMIFS('Daily Storm Data 2'!I:I,'Daily Storm Data 2'!$A:$A,'Daily Flash NL (6)'!$D$25,'Daily Storm Data 2'!$G:$G,'Daily Flash NL (6)'!$A96,'Daily Storm Data 2'!$E:$E,"Belgium")=0,"",SUMIFS('Daily Storm Data 2'!I:I,'Daily Storm Data 2'!$A:$A,'Daily Flash NL (6)'!$D$25,'Daily Storm Data 2'!$G:$G,'Daily Flash NL (6)'!$A96,'Daily Storm Data 2'!$E:$E,"Belgium"))</f>
        <v>21</v>
      </c>
      <c r="G96" s="1">
        <f>SUMIFS('Daily Storm Data 2'!J:J,'Daily Storm Data 2'!$A:$A,'Daily Flash NL (6)'!$D$25,'Daily Storm Data 2'!$G:$G,'Daily Flash NL (6)'!$A96,'Daily Storm Data 2'!$E:$E,"Belgium")</f>
        <v>21</v>
      </c>
      <c r="H96" s="1">
        <f>SUMIFS('Daily Storm Data 2'!K:K,'Daily Storm Data 2'!$A:$A,'Daily Flash NL (6)'!$D$25,'Daily Storm Data 2'!$G:$G,'Daily Flash NL (6)'!$A96,'Daily Storm Data 2'!$E:$E,"Belgium")</f>
        <v>20</v>
      </c>
      <c r="I96" s="51">
        <f>IFERROR(Table1614[[#This Row],[Volume Actual]]/Table1614[[#This Row],[Volume Forcasted]],"")</f>
        <v>0.56756756756756754</v>
      </c>
      <c r="J96" s="39">
        <f t="shared" si="17"/>
        <v>0.95238095238095233</v>
      </c>
      <c r="K96" s="39">
        <f>+IFERROR(Table1614[[#This Row],[Volume Handled]]/Table1614[[#This Row],[Volume Actual]],"")</f>
        <v>1</v>
      </c>
      <c r="L96" s="45">
        <f>SUMIFS('Daily Storm Data 2'!O:O,'Daily Storm Data 2'!$A:$A,'Daily Flash NL (6)'!$D$25,'Daily Storm Data 2'!$G:$G,'Daily Flash NL (6)'!$A96,'Daily Storm Data 2'!$E:$E,"Belgium")</f>
        <v>373.69879393939431</v>
      </c>
      <c r="M96" s="1">
        <v>22</v>
      </c>
      <c r="N96" s="1">
        <v>1</v>
      </c>
      <c r="O96" s="44"/>
      <c r="P96" s="190"/>
      <c r="Q96" s="220">
        <f t="shared" si="18"/>
        <v>4.5454545454545456E-2</v>
      </c>
      <c r="R96" s="190"/>
      <c r="S96" s="190"/>
      <c r="W96" s="211"/>
      <c r="X96" s="190"/>
      <c r="Y96" s="89">
        <f t="shared" si="15"/>
        <v>14</v>
      </c>
      <c r="Z96" s="88">
        <f>IF(SUMIFS('Daily Forecast'!D:D,'Daily Forecast'!B:B,'Daily Flash NL (6)'!$D$25,'Daily Forecast'!F:F,Y96,'Daily Forecast'!A:A,"Belgium")=0,"",SUMIFS('Daily Forecast'!D:D,'Daily Forecast'!B:B,'Daily Flash NL (6)'!$D$25,'Daily Forecast'!F:F,Y96,'Daily Forecast'!A:A,"Belgium"))</f>
        <v>37</v>
      </c>
      <c r="AA96" s="102">
        <f t="shared" si="11"/>
        <v>21</v>
      </c>
      <c r="AB96" s="102">
        <f t="shared" si="11"/>
        <v>21</v>
      </c>
      <c r="AC96" s="102">
        <f t="shared" si="11"/>
        <v>21</v>
      </c>
      <c r="AD96" s="97">
        <f t="shared" si="12"/>
        <v>20</v>
      </c>
      <c r="AE96" s="98">
        <f t="shared" si="13"/>
        <v>20</v>
      </c>
      <c r="AF96" s="99">
        <f t="shared" si="14"/>
        <v>20</v>
      </c>
    </row>
    <row r="97" spans="1:32">
      <c r="A97" s="103">
        <f t="shared" si="16"/>
        <v>15</v>
      </c>
      <c r="D97" s="49">
        <v>0.625</v>
      </c>
      <c r="E97" s="1">
        <f>IF(SUMIFS('Daily Forecast'!D:D,'Daily Forecast'!B:B,'Daily Flash NL (6)'!$D$25,'Daily Forecast'!F:F,A97,'Daily Forecast'!A:A,"Belgium")=0,"",SUMIFS('Daily Forecast'!D:D,'Daily Forecast'!B:B,'Daily Flash NL (6)'!$D$25,'Daily Forecast'!F:F,A97,'Daily Forecast'!A:A,"Belgium"))</f>
        <v>53</v>
      </c>
      <c r="F97" s="1">
        <f>IF(SUMIFS('Daily Storm Data 2'!I:I,'Daily Storm Data 2'!$A:$A,'Daily Flash NL (6)'!$D$25,'Daily Storm Data 2'!$G:$G,'Daily Flash NL (6)'!$A97,'Daily Storm Data 2'!$E:$E,"Belgium")=0,"",SUMIFS('Daily Storm Data 2'!I:I,'Daily Storm Data 2'!$A:$A,'Daily Flash NL (6)'!$D$25,'Daily Storm Data 2'!$G:$G,'Daily Flash NL (6)'!$A97,'Daily Storm Data 2'!$E:$E,"Belgium"))</f>
        <v>41</v>
      </c>
      <c r="G97" s="1">
        <f>SUMIFS('Daily Storm Data 2'!J:J,'Daily Storm Data 2'!$A:$A,'Daily Flash NL (6)'!$D$25,'Daily Storm Data 2'!$G:$G,'Daily Flash NL (6)'!$A97,'Daily Storm Data 2'!$E:$E,"Belgium")</f>
        <v>41</v>
      </c>
      <c r="H97" s="1">
        <f>SUMIFS('Daily Storm Data 2'!K:K,'Daily Storm Data 2'!$A:$A,'Daily Flash NL (6)'!$D$25,'Daily Storm Data 2'!$G:$G,'Daily Flash NL (6)'!$A97,'Daily Storm Data 2'!$E:$E,"Belgium")</f>
        <v>37</v>
      </c>
      <c r="I97" s="51">
        <f>IFERROR(Table1614[[#This Row],[Volume Actual]]/Table1614[[#This Row],[Volume Forcasted]],"")</f>
        <v>0.77358490566037741</v>
      </c>
      <c r="J97" s="39">
        <f t="shared" si="17"/>
        <v>0.90243902439024393</v>
      </c>
      <c r="K97" s="39">
        <f>+IFERROR(Table1614[[#This Row],[Volume Handled]]/Table1614[[#This Row],[Volume Actual]],"")</f>
        <v>1</v>
      </c>
      <c r="L97" s="45">
        <f>SUMIFS('Daily Storm Data 2'!O:O,'Daily Storm Data 2'!$A:$A,'Daily Flash NL (6)'!$D$25,'Daily Storm Data 2'!$G:$G,'Daily Flash NL (6)'!$A97,'Daily Storm Data 2'!$E:$E,"Belgium")</f>
        <v>435.37349856321845</v>
      </c>
      <c r="M97" s="1">
        <v>23</v>
      </c>
      <c r="N97" s="1">
        <v>0</v>
      </c>
      <c r="O97" s="44"/>
      <c r="P97" s="191"/>
      <c r="Q97" s="219">
        <f t="shared" si="18"/>
        <v>0</v>
      </c>
      <c r="R97" s="191"/>
      <c r="S97" s="191"/>
      <c r="W97" s="90"/>
      <c r="X97" s="191"/>
      <c r="Y97" s="89">
        <f t="shared" si="15"/>
        <v>15</v>
      </c>
      <c r="Z97" s="88">
        <f>IF(SUMIFS('Daily Forecast'!D:D,'Daily Forecast'!B:B,'Daily Flash NL (6)'!$D$25,'Daily Forecast'!F:F,Y97,'Daily Forecast'!A:A,"Belgium")=0,"",SUMIFS('Daily Forecast'!D:D,'Daily Forecast'!B:B,'Daily Flash NL (6)'!$D$25,'Daily Forecast'!F:F,Y97,'Daily Forecast'!A:A,"Belgium"))</f>
        <v>53</v>
      </c>
      <c r="AA97" s="102">
        <f t="shared" si="11"/>
        <v>41</v>
      </c>
      <c r="AB97" s="102">
        <f t="shared" si="11"/>
        <v>41</v>
      </c>
      <c r="AC97" s="102">
        <f t="shared" si="11"/>
        <v>41</v>
      </c>
      <c r="AD97" s="97">
        <f t="shared" si="12"/>
        <v>37</v>
      </c>
      <c r="AE97" s="98">
        <f t="shared" si="13"/>
        <v>37</v>
      </c>
      <c r="AF97" s="99">
        <f t="shared" si="14"/>
        <v>37</v>
      </c>
    </row>
    <row r="98" spans="1:32">
      <c r="A98" s="103">
        <f t="shared" si="16"/>
        <v>16</v>
      </c>
      <c r="D98" s="49">
        <v>0.66666666666666663</v>
      </c>
      <c r="E98" s="1">
        <f>IF(SUMIFS('Daily Forecast'!D:D,'Daily Forecast'!B:B,'Daily Flash NL (6)'!$D$25,'Daily Forecast'!F:F,A98,'Daily Forecast'!A:A,"Belgium")=0,"",SUMIFS('Daily Forecast'!D:D,'Daily Forecast'!B:B,'Daily Flash NL (6)'!$D$25,'Daily Forecast'!F:F,A98,'Daily Forecast'!A:A,"Belgium"))</f>
        <v>45</v>
      </c>
      <c r="F98" s="1">
        <f>IF(SUMIFS('Daily Storm Data 2'!I:I,'Daily Storm Data 2'!$A:$A,'Daily Flash NL (6)'!$D$25,'Daily Storm Data 2'!$G:$G,'Daily Flash NL (6)'!$A98,'Daily Storm Data 2'!$E:$E,"Belgium")=0,"",SUMIFS('Daily Storm Data 2'!I:I,'Daily Storm Data 2'!$A:$A,'Daily Flash NL (6)'!$D$25,'Daily Storm Data 2'!$G:$G,'Daily Flash NL (6)'!$A98,'Daily Storm Data 2'!$E:$E,"Belgium"))</f>
        <v>31</v>
      </c>
      <c r="G98" s="1">
        <f>SUMIFS('Daily Storm Data 2'!J:J,'Daily Storm Data 2'!$A:$A,'Daily Flash NL (6)'!$D$25,'Daily Storm Data 2'!$G:$G,'Daily Flash NL (6)'!$A98,'Daily Storm Data 2'!$E:$E,"Belgium")</f>
        <v>27</v>
      </c>
      <c r="H98" s="1">
        <f>SUMIFS('Daily Storm Data 2'!K:K,'Daily Storm Data 2'!$A:$A,'Daily Flash NL (6)'!$D$25,'Daily Storm Data 2'!$G:$G,'Daily Flash NL (6)'!$A98,'Daily Storm Data 2'!$E:$E,"Belgium")</f>
        <v>22</v>
      </c>
      <c r="I98" s="51">
        <f>IFERROR(Table1614[[#This Row],[Volume Actual]]/Table1614[[#This Row],[Volume Forcasted]],"")</f>
        <v>0.68888888888888888</v>
      </c>
      <c r="J98" s="39">
        <f t="shared" si="17"/>
        <v>0.70967741935483875</v>
      </c>
      <c r="K98" s="39">
        <f>+IFERROR(Table1614[[#This Row],[Volume Handled]]/Table1614[[#This Row],[Volume Actual]],"")</f>
        <v>0.87096774193548387</v>
      </c>
      <c r="L98" s="45">
        <f>SUMIFS('Daily Storm Data 2'!O:O,'Daily Storm Data 2'!$A:$A,'Daily Flash NL (6)'!$D$25,'Daily Storm Data 2'!$G:$G,'Daily Flash NL (6)'!$A98,'Daily Storm Data 2'!$E:$E,"Belgium")</f>
        <v>355.06995000000029</v>
      </c>
      <c r="M98" s="1">
        <v>22</v>
      </c>
      <c r="N98" s="1">
        <v>1</v>
      </c>
      <c r="O98" s="44"/>
      <c r="P98" s="190"/>
      <c r="Q98" s="220">
        <f t="shared" si="18"/>
        <v>4.5454545454545456E-2</v>
      </c>
      <c r="R98" s="190"/>
      <c r="S98" s="190"/>
      <c r="W98" s="211"/>
      <c r="X98" s="190"/>
      <c r="Y98" s="89">
        <f t="shared" si="15"/>
        <v>16</v>
      </c>
      <c r="Z98" s="88">
        <f>IF(SUMIFS('Daily Forecast'!D:D,'Daily Forecast'!B:B,'Daily Flash NL (6)'!$D$25,'Daily Forecast'!F:F,Y98,'Daily Forecast'!A:A,"Belgium")=0,"",SUMIFS('Daily Forecast'!D:D,'Daily Forecast'!B:B,'Daily Flash NL (6)'!$D$25,'Daily Forecast'!F:F,Y98,'Daily Forecast'!A:A,"Belgium"))</f>
        <v>45</v>
      </c>
      <c r="AA98" s="102">
        <f t="shared" si="11"/>
        <v>31</v>
      </c>
      <c r="AB98" s="102">
        <f t="shared" si="11"/>
        <v>31</v>
      </c>
      <c r="AC98" s="102">
        <f t="shared" si="11"/>
        <v>31</v>
      </c>
      <c r="AD98" s="97">
        <f t="shared" si="12"/>
        <v>22</v>
      </c>
      <c r="AE98" s="98">
        <f t="shared" si="13"/>
        <v>22</v>
      </c>
      <c r="AF98" s="99">
        <f t="shared" si="14"/>
        <v>22</v>
      </c>
    </row>
    <row r="99" spans="1:32">
      <c r="A99" s="103">
        <f t="shared" si="16"/>
        <v>17</v>
      </c>
      <c r="D99" s="49">
        <v>0.70833333333333337</v>
      </c>
      <c r="E99" s="1">
        <f>IF(SUMIFS('Daily Forecast'!D:D,'Daily Forecast'!B:B,'Daily Flash NL (6)'!$D$25,'Daily Forecast'!F:F,A99,'Daily Forecast'!A:A,"Belgium")=0,"",SUMIFS('Daily Forecast'!D:D,'Daily Forecast'!B:B,'Daily Flash NL (6)'!$D$25,'Daily Forecast'!F:F,A99,'Daily Forecast'!A:A,"Belgium"))</f>
        <v>30</v>
      </c>
      <c r="F99" s="1">
        <f>IF(SUMIFS('Daily Storm Data 2'!I:I,'Daily Storm Data 2'!$A:$A,'Daily Flash NL (6)'!$D$25,'Daily Storm Data 2'!$G:$G,'Daily Flash NL (6)'!$A99,'Daily Storm Data 2'!$E:$E,"Belgium")=0,"",SUMIFS('Daily Storm Data 2'!I:I,'Daily Storm Data 2'!$A:$A,'Daily Flash NL (6)'!$D$25,'Daily Storm Data 2'!$G:$G,'Daily Flash NL (6)'!$A99,'Daily Storm Data 2'!$E:$E,"Belgium"))</f>
        <v>25</v>
      </c>
      <c r="G99" s="1">
        <f>SUMIFS('Daily Storm Data 2'!J:J,'Daily Storm Data 2'!$A:$A,'Daily Flash NL (6)'!$D$25,'Daily Storm Data 2'!$G:$G,'Daily Flash NL (6)'!$A99,'Daily Storm Data 2'!$E:$E,"Belgium")</f>
        <v>24</v>
      </c>
      <c r="H99" s="1">
        <f>SUMIFS('Daily Storm Data 2'!K:K,'Daily Storm Data 2'!$A:$A,'Daily Flash NL (6)'!$D$25,'Daily Storm Data 2'!$G:$G,'Daily Flash NL (6)'!$A99,'Daily Storm Data 2'!$E:$E,"Belgium")</f>
        <v>24</v>
      </c>
      <c r="I99" s="51">
        <f>IFERROR(Table1614[[#This Row],[Volume Actual]]/Table1614[[#This Row],[Volume Forcasted]],"")</f>
        <v>0.83333333333333337</v>
      </c>
      <c r="J99" s="39">
        <f t="shared" si="17"/>
        <v>0.96</v>
      </c>
      <c r="K99" s="39">
        <f>+IFERROR(Table1614[[#This Row],[Volume Handled]]/Table1614[[#This Row],[Volume Actual]],"")</f>
        <v>0.96</v>
      </c>
      <c r="L99" s="45">
        <f>SUMIFS('Daily Storm Data 2'!O:O,'Daily Storm Data 2'!$A:$A,'Daily Flash NL (6)'!$D$25,'Daily Storm Data 2'!$G:$G,'Daily Flash NL (6)'!$A99,'Daily Storm Data 2'!$E:$E,"Belgium")</f>
        <v>401.06202592592558</v>
      </c>
      <c r="M99" s="1">
        <v>19</v>
      </c>
      <c r="N99" s="1">
        <v>1</v>
      </c>
      <c r="O99" s="44"/>
      <c r="P99" s="191"/>
      <c r="Q99" s="219">
        <f t="shared" si="18"/>
        <v>5.2631578947368418E-2</v>
      </c>
      <c r="R99" s="191"/>
      <c r="S99" s="191"/>
      <c r="W99" s="90"/>
      <c r="X99" s="191"/>
      <c r="Y99" s="89">
        <f t="shared" si="15"/>
        <v>17</v>
      </c>
      <c r="Z99" s="88">
        <f>IF(SUMIFS('Daily Forecast'!D:D,'Daily Forecast'!B:B,'Daily Flash NL (6)'!$D$25,'Daily Forecast'!F:F,Y99,'Daily Forecast'!A:A,"Belgium")=0,"",SUMIFS('Daily Forecast'!D:D,'Daily Forecast'!B:B,'Daily Flash NL (6)'!$D$25,'Daily Forecast'!F:F,Y99,'Daily Forecast'!A:A,"Belgium"))</f>
        <v>30</v>
      </c>
      <c r="AA99" s="102">
        <f t="shared" si="11"/>
        <v>25</v>
      </c>
      <c r="AB99" s="102">
        <f t="shared" si="11"/>
        <v>25</v>
      </c>
      <c r="AC99" s="102">
        <f t="shared" si="11"/>
        <v>25</v>
      </c>
      <c r="AD99" s="97">
        <f t="shared" si="12"/>
        <v>24</v>
      </c>
      <c r="AE99" s="98">
        <f t="shared" si="13"/>
        <v>24</v>
      </c>
      <c r="AF99" s="99">
        <f t="shared" si="14"/>
        <v>24</v>
      </c>
    </row>
    <row r="100" spans="1:32">
      <c r="A100" s="103">
        <f t="shared" si="16"/>
        <v>18</v>
      </c>
      <c r="D100" s="49">
        <v>0.75</v>
      </c>
      <c r="E100" s="1">
        <f>IF(SUMIFS('Daily Forecast'!D:D,'Daily Forecast'!B:B,'Daily Flash NL (6)'!$D$25,'Daily Forecast'!F:F,A100,'Daily Forecast'!A:A,"Belgium")=0,"",SUMIFS('Daily Forecast'!D:D,'Daily Forecast'!B:B,'Daily Flash NL (6)'!$D$25,'Daily Forecast'!F:F,A100,'Daily Forecast'!A:A,"Belgium"))</f>
        <v>11</v>
      </c>
      <c r="F100" s="1">
        <f>IF(SUMIFS('Daily Storm Data 2'!I:I,'Daily Storm Data 2'!$A:$A,'Daily Flash NL (6)'!$D$25,'Daily Storm Data 2'!$G:$G,'Daily Flash NL (6)'!$A100,'Daily Storm Data 2'!$E:$E,"Belgium")=0,"",SUMIFS('Daily Storm Data 2'!I:I,'Daily Storm Data 2'!$A:$A,'Daily Flash NL (6)'!$D$25,'Daily Storm Data 2'!$G:$G,'Daily Flash NL (6)'!$A100,'Daily Storm Data 2'!$E:$E,"Belgium"))</f>
        <v>17</v>
      </c>
      <c r="G100" s="1">
        <f>SUMIFS('Daily Storm Data 2'!J:J,'Daily Storm Data 2'!$A:$A,'Daily Flash NL (6)'!$D$25,'Daily Storm Data 2'!$G:$G,'Daily Flash NL (6)'!$A100,'Daily Storm Data 2'!$E:$E,"Belgium")</f>
        <v>17</v>
      </c>
      <c r="H100" s="1">
        <f>SUMIFS('Daily Storm Data 2'!K:K,'Daily Storm Data 2'!$A:$A,'Daily Flash NL (6)'!$D$25,'Daily Storm Data 2'!$G:$G,'Daily Flash NL (6)'!$A100,'Daily Storm Data 2'!$E:$E,"Belgium")</f>
        <v>14</v>
      </c>
      <c r="I100" s="51">
        <f>IFERROR(Table1614[[#This Row],[Volume Actual]]/Table1614[[#This Row],[Volume Forcasted]],"")</f>
        <v>1.5454545454545454</v>
      </c>
      <c r="J100" s="39">
        <f t="shared" si="17"/>
        <v>0.82352941176470584</v>
      </c>
      <c r="K100" s="39">
        <f>+IFERROR(Table1614[[#This Row],[Volume Handled]]/Table1614[[#This Row],[Volume Actual]],"")</f>
        <v>1</v>
      </c>
      <c r="L100" s="45">
        <f>SUMIFS('Daily Storm Data 2'!O:O,'Daily Storm Data 2'!$A:$A,'Daily Flash NL (6)'!$D$25,'Daily Storm Data 2'!$G:$G,'Daily Flash NL (6)'!$A100,'Daily Storm Data 2'!$E:$E,"Belgium")</f>
        <v>451.90056249999998</v>
      </c>
      <c r="M100" s="1">
        <v>8</v>
      </c>
      <c r="N100" s="1">
        <v>1</v>
      </c>
      <c r="O100" s="44"/>
      <c r="P100" s="190"/>
      <c r="Q100" s="220">
        <f t="shared" si="18"/>
        <v>0.125</v>
      </c>
      <c r="R100" s="190"/>
      <c r="S100" s="190"/>
      <c r="W100" s="211"/>
      <c r="X100" s="190"/>
      <c r="Y100" s="89">
        <f t="shared" si="15"/>
        <v>18</v>
      </c>
      <c r="Z100" s="88">
        <f>IF(SUMIFS('Daily Forecast'!D:D,'Daily Forecast'!B:B,'Daily Flash NL (6)'!$D$25,'Daily Forecast'!F:F,Y100,'Daily Forecast'!A:A,"Belgium")=0,"",SUMIFS('Daily Forecast'!D:D,'Daily Forecast'!B:B,'Daily Flash NL (6)'!$D$25,'Daily Forecast'!F:F,Y100,'Daily Forecast'!A:A,"Belgium"))</f>
        <v>11</v>
      </c>
      <c r="AA100" s="102">
        <f t="shared" si="11"/>
        <v>17</v>
      </c>
      <c r="AB100" s="102">
        <f t="shared" si="11"/>
        <v>17</v>
      </c>
      <c r="AC100" s="102">
        <f t="shared" si="11"/>
        <v>17</v>
      </c>
      <c r="AD100" s="97">
        <f t="shared" si="12"/>
        <v>14</v>
      </c>
      <c r="AE100" s="98">
        <f t="shared" si="13"/>
        <v>14</v>
      </c>
      <c r="AF100" s="99">
        <f t="shared" si="14"/>
        <v>14</v>
      </c>
    </row>
    <row r="101" spans="1:32">
      <c r="A101" s="103">
        <f t="shared" si="16"/>
        <v>19</v>
      </c>
      <c r="D101" s="49">
        <v>0.79166666666666663</v>
      </c>
      <c r="E101" s="1">
        <f>IF(SUMIFS('Daily Forecast'!D:D,'Daily Forecast'!B:B,'Daily Flash NL (6)'!$D$25,'Daily Forecast'!F:F,A101,'Daily Forecast'!A:A,"Belgium")=0,"",SUMIFS('Daily Forecast'!D:D,'Daily Forecast'!B:B,'Daily Flash NL (6)'!$D$25,'Daily Forecast'!F:F,A101,'Daily Forecast'!A:A,"Belgium"))</f>
        <v>8</v>
      </c>
      <c r="F101" s="1">
        <f>IF(SUMIFS('Daily Storm Data 2'!I:I,'Daily Storm Data 2'!$A:$A,'Daily Flash NL (6)'!$D$25,'Daily Storm Data 2'!$G:$G,'Daily Flash NL (6)'!$A101,'Daily Storm Data 2'!$E:$E,"Belgium")=0,"",SUMIFS('Daily Storm Data 2'!I:I,'Daily Storm Data 2'!$A:$A,'Daily Flash NL (6)'!$D$25,'Daily Storm Data 2'!$G:$G,'Daily Flash NL (6)'!$A101,'Daily Storm Data 2'!$E:$E,"Belgium"))</f>
        <v>7</v>
      </c>
      <c r="G101" s="1">
        <f>SUMIFS('Daily Storm Data 2'!J:J,'Daily Storm Data 2'!$A:$A,'Daily Flash NL (6)'!$D$25,'Daily Storm Data 2'!$G:$G,'Daily Flash NL (6)'!$A101,'Daily Storm Data 2'!$E:$E,"Belgium")</f>
        <v>7</v>
      </c>
      <c r="H101" s="1">
        <f>SUMIFS('Daily Storm Data 2'!K:K,'Daily Storm Data 2'!$A:$A,'Daily Flash NL (6)'!$D$25,'Daily Storm Data 2'!$G:$G,'Daily Flash NL (6)'!$A101,'Daily Storm Data 2'!$E:$E,"Belgium")</f>
        <v>7</v>
      </c>
      <c r="I101" s="51">
        <f>IFERROR(Table1614[[#This Row],[Volume Actual]]/Table1614[[#This Row],[Volume Forcasted]],"")</f>
        <v>0.875</v>
      </c>
      <c r="J101" s="39">
        <f t="shared" si="17"/>
        <v>1</v>
      </c>
      <c r="K101" s="39">
        <f>+IFERROR(Table1614[[#This Row],[Volume Handled]]/Table1614[[#This Row],[Volume Actual]],"")</f>
        <v>1</v>
      </c>
      <c r="L101" s="45">
        <f>SUMIFS('Daily Storm Data 2'!O:O,'Daily Storm Data 2'!$A:$A,'Daily Flash NL (6)'!$D$25,'Daily Storm Data 2'!$G:$G,'Daily Flash NL (6)'!$A101,'Daily Storm Data 2'!$E:$E,"Belgium")</f>
        <v>501.61441666666667</v>
      </c>
      <c r="M101" s="1">
        <v>11</v>
      </c>
      <c r="N101" s="44">
        <v>1</v>
      </c>
      <c r="O101" s="44"/>
      <c r="P101" s="191"/>
      <c r="Q101" s="219">
        <f t="shared" si="18"/>
        <v>9.0909090909090912E-2</v>
      </c>
      <c r="R101" s="191"/>
      <c r="S101" s="191"/>
      <c r="W101" s="191">
        <v>1</v>
      </c>
      <c r="X101" s="191"/>
      <c r="Y101" s="89">
        <f t="shared" si="15"/>
        <v>19</v>
      </c>
      <c r="Z101" s="88">
        <f>IF(SUMIFS('Daily Forecast'!D:D,'Daily Forecast'!B:B,'Daily Flash NL (6)'!$D$25,'Daily Forecast'!F:F,Y101,'Daily Forecast'!A:A,"Belgium")=0,"",SUMIFS('Daily Forecast'!D:D,'Daily Forecast'!B:B,'Daily Flash NL (6)'!$D$25,'Daily Forecast'!F:F,Y101,'Daily Forecast'!A:A,"Belgium"))</f>
        <v>8</v>
      </c>
      <c r="AA101" s="102">
        <f t="shared" si="11"/>
        <v>7</v>
      </c>
      <c r="AB101" s="102">
        <f t="shared" si="11"/>
        <v>7</v>
      </c>
      <c r="AC101" s="102">
        <f t="shared" si="11"/>
        <v>7</v>
      </c>
      <c r="AD101" s="97">
        <f t="shared" si="12"/>
        <v>7</v>
      </c>
      <c r="AE101" s="98">
        <f t="shared" si="13"/>
        <v>7</v>
      </c>
      <c r="AF101" s="99">
        <f t="shared" si="14"/>
        <v>7</v>
      </c>
    </row>
    <row r="102" spans="1:32">
      <c r="A102" s="103">
        <f t="shared" si="16"/>
        <v>20</v>
      </c>
      <c r="D102" s="49">
        <v>0.83333333333333337</v>
      </c>
      <c r="E102" s="1">
        <f>IF(SUMIFS('Daily Forecast'!D:D,'Daily Forecast'!B:B,'Daily Flash NL (6)'!$D$25,'Daily Forecast'!F:F,A102,'Daily Forecast'!A:A,"Belgium")=0,"",SUMIFS('Daily Forecast'!D:D,'Daily Forecast'!B:B,'Daily Flash NL (6)'!$D$25,'Daily Forecast'!F:F,A102,'Daily Forecast'!A:A,"Belgium"))</f>
        <v>7</v>
      </c>
      <c r="F102" s="1">
        <f>IF(SUMIFS('Daily Storm Data 2'!I:I,'Daily Storm Data 2'!$A:$A,'Daily Flash NL (6)'!$D$25,'Daily Storm Data 2'!$G:$G,'Daily Flash NL (6)'!$A102,'Daily Storm Data 2'!$E:$E,"Belgium")=0,"",SUMIFS('Daily Storm Data 2'!I:I,'Daily Storm Data 2'!$A:$A,'Daily Flash NL (6)'!$D$25,'Daily Storm Data 2'!$G:$G,'Daily Flash NL (6)'!$A102,'Daily Storm Data 2'!$E:$E,"Belgium"))</f>
        <v>3</v>
      </c>
      <c r="G102" s="1">
        <f>SUMIFS('Daily Storm Data 2'!J:J,'Daily Storm Data 2'!$A:$A,'Daily Flash NL (6)'!$D$25,'Daily Storm Data 2'!$G:$G,'Daily Flash NL (6)'!$A102,'Daily Storm Data 2'!$E:$E,"Belgium")</f>
        <v>3</v>
      </c>
      <c r="H102" s="1">
        <f>SUMIFS('Daily Storm Data 2'!K:K,'Daily Storm Data 2'!$A:$A,'Daily Flash NL (6)'!$D$25,'Daily Storm Data 2'!$G:$G,'Daily Flash NL (6)'!$A102,'Daily Storm Data 2'!$E:$E,"Belgium")</f>
        <v>3</v>
      </c>
      <c r="I102" s="51">
        <f>IFERROR(Table1614[[#This Row],[Volume Actual]]/Table1614[[#This Row],[Volume Forcasted]],"")</f>
        <v>0.42857142857142855</v>
      </c>
      <c r="J102" s="39">
        <f t="shared" si="17"/>
        <v>1</v>
      </c>
      <c r="K102" s="39">
        <f>+IFERROR(Table1614[[#This Row],[Volume Handled]]/Table1614[[#This Row],[Volume Actual]],"")</f>
        <v>1</v>
      </c>
      <c r="L102" s="45">
        <f>SUMIFS('Daily Storm Data 2'!O:O,'Daily Storm Data 2'!$A:$A,'Daily Flash NL (6)'!$D$25,'Daily Storm Data 2'!$G:$G,'Daily Flash NL (6)'!$A102,'Daily Storm Data 2'!$E:$E,"Belgium")</f>
        <v>1787.492</v>
      </c>
      <c r="M102" s="1">
        <v>9</v>
      </c>
      <c r="N102" s="44"/>
      <c r="O102" s="44"/>
      <c r="P102" s="190"/>
      <c r="Q102" s="220">
        <f t="shared" si="18"/>
        <v>0</v>
      </c>
      <c r="R102" s="190"/>
      <c r="S102" s="190"/>
      <c r="W102" s="190">
        <v>0</v>
      </c>
      <c r="X102" s="190"/>
      <c r="Y102" s="89">
        <f t="shared" si="15"/>
        <v>20</v>
      </c>
      <c r="Z102" s="88">
        <f>IF(SUMIFS('Daily Forecast'!D:D,'Daily Forecast'!B:B,'Daily Flash NL (6)'!$D$25,'Daily Forecast'!F:F,Y102,'Daily Forecast'!A:A,"Belgium")=0,"",SUMIFS('Daily Forecast'!D:D,'Daily Forecast'!B:B,'Daily Flash NL (6)'!$D$25,'Daily Forecast'!F:F,Y102,'Daily Forecast'!A:A,"Belgium"))</f>
        <v>7</v>
      </c>
      <c r="AA102" s="102">
        <f t="shared" si="11"/>
        <v>3</v>
      </c>
      <c r="AB102" s="102">
        <f t="shared" si="11"/>
        <v>3</v>
      </c>
      <c r="AC102" s="102">
        <f t="shared" si="11"/>
        <v>3</v>
      </c>
      <c r="AD102" s="97">
        <f t="shared" si="12"/>
        <v>3</v>
      </c>
      <c r="AE102" s="98">
        <f t="shared" si="13"/>
        <v>3</v>
      </c>
      <c r="AF102" s="99">
        <f t="shared" si="14"/>
        <v>3</v>
      </c>
    </row>
    <row r="103" spans="1:32">
      <c r="A103" s="103">
        <f t="shared" si="16"/>
        <v>21</v>
      </c>
      <c r="D103" s="49">
        <v>0.875</v>
      </c>
      <c r="E103" s="1" t="str">
        <f>IF(SUMIFS('Daily Forecast'!D:D,'Daily Forecast'!B:B,'Daily Flash NL (6)'!$D$25,'Daily Forecast'!F:F,A103,'Daily Forecast'!A:A,"Belgium")=0,"",SUMIFS('Daily Forecast'!D:D,'Daily Forecast'!B:B,'Daily Flash NL (6)'!$D$25,'Daily Forecast'!F:F,A103,'Daily Forecast'!A:A,"Belgium"))</f>
        <v/>
      </c>
      <c r="F103" s="1" t="str">
        <f>IF(SUMIFS('Daily Storm Data 2'!I:I,'Daily Storm Data 2'!$A:$A,'Daily Flash NL (6)'!$D$25,'Daily Storm Data 2'!$G:$G,'Daily Flash NL (6)'!$A103,'Daily Storm Data 2'!$E:$E,"Belgium")=0,"",SUMIFS('Daily Storm Data 2'!I:I,'Daily Storm Data 2'!$A:$A,'Daily Flash NL (6)'!$D$25,'Daily Storm Data 2'!$G:$G,'Daily Flash NL (6)'!$A103,'Daily Storm Data 2'!$E:$E,"Belgium"))</f>
        <v/>
      </c>
      <c r="G103" s="1">
        <f>SUMIFS('Daily Storm Data 2'!J:J,'Daily Storm Data 2'!$A:$A,'Daily Flash NL (6)'!$D$25,'Daily Storm Data 2'!$G:$G,'Daily Flash NL (6)'!$A103,'Daily Storm Data 2'!$E:$E,"Belgium")</f>
        <v>0</v>
      </c>
      <c r="H103" s="1">
        <f>SUMIFS('Daily Storm Data 2'!K:K,'Daily Storm Data 2'!$A:$A,'Daily Flash NL (6)'!$D$25,'Daily Storm Data 2'!$G:$G,'Daily Flash NL (6)'!$A103,'Daily Storm Data 2'!$E:$E,"Belgium")</f>
        <v>0</v>
      </c>
      <c r="I103" s="51" t="str">
        <f>IFERROR(Table1614[[#This Row],[Volume Actual]]/Table1614[[#This Row],[Volume Forcasted]],"")</f>
        <v/>
      </c>
      <c r="J103" s="39" t="str">
        <f t="shared" si="17"/>
        <v/>
      </c>
      <c r="K103" s="39" t="str">
        <f>+IFERROR(Table1614[[#This Row],[Volume Handled]]/Table1614[[#This Row],[Volume Actual]],"")</f>
        <v/>
      </c>
      <c r="L103" s="45">
        <f>SUMIFS('Daily Storm Data 2'!O:O,'Daily Storm Data 2'!$A:$A,'Daily Flash NL (6)'!$D$25,'Daily Storm Data 2'!$G:$G,'Daily Flash NL (6)'!$A103,'Daily Storm Data 2'!$E:$E,"Belgium")</f>
        <v>0</v>
      </c>
      <c r="M103" s="1">
        <v>6</v>
      </c>
      <c r="N103" s="44"/>
      <c r="O103" s="44"/>
      <c r="P103" s="191"/>
      <c r="Q103" s="219">
        <f t="shared" si="18"/>
        <v>0</v>
      </c>
      <c r="R103" s="191"/>
      <c r="S103" s="191"/>
      <c r="W103" s="191">
        <v>0</v>
      </c>
      <c r="X103" s="191"/>
      <c r="Y103" s="89">
        <f t="shared" si="15"/>
        <v>21</v>
      </c>
      <c r="Z103" s="88" t="str">
        <f>IF(SUMIFS('Daily Forecast'!D:D,'Daily Forecast'!B:B,'Daily Flash NL (6)'!$D$25,'Daily Forecast'!F:F,Y103,'Daily Forecast'!A:A,"Belgium")=0,"",SUMIFS('Daily Forecast'!D:D,'Daily Forecast'!B:B,'Daily Flash NL (6)'!$D$25,'Daily Forecast'!F:F,Y103,'Daily Forecast'!A:A,"Belgium"))</f>
        <v/>
      </c>
      <c r="AA103" s="102">
        <f t="shared" si="11"/>
        <v>0</v>
      </c>
      <c r="AB103" s="102">
        <f t="shared" si="11"/>
        <v>0</v>
      </c>
      <c r="AC103" s="102">
        <f t="shared" si="11"/>
        <v>0</v>
      </c>
      <c r="AD103" s="97">
        <f t="shared" si="12"/>
        <v>0</v>
      </c>
      <c r="AE103" s="98">
        <f t="shared" si="13"/>
        <v>0</v>
      </c>
      <c r="AF103" s="99">
        <f t="shared" si="14"/>
        <v>0</v>
      </c>
    </row>
    <row r="104" spans="1:32" hidden="1">
      <c r="A104" s="103"/>
      <c r="D104" s="19"/>
      <c r="E104" s="1"/>
      <c r="F104" s="1"/>
      <c r="G104" s="1"/>
      <c r="H104" s="1"/>
      <c r="I104" s="51"/>
      <c r="J104" s="39"/>
      <c r="K104" s="39"/>
      <c r="L104" s="45"/>
      <c r="M104" s="1">
        <v>6</v>
      </c>
      <c r="N104" s="44">
        <v>0</v>
      </c>
      <c r="O104" s="44"/>
      <c r="P104" s="51"/>
      <c r="Q104" s="220"/>
      <c r="R104" s="190"/>
      <c r="S104" s="190"/>
      <c r="Y104" s="89"/>
      <c r="Z104" s="91"/>
      <c r="AA104" s="102"/>
      <c r="AB104" s="102"/>
      <c r="AC104" s="102"/>
      <c r="AD104" s="97"/>
      <c r="AE104" s="98"/>
      <c r="AF104" s="99"/>
    </row>
    <row r="105" spans="1:32" hidden="1">
      <c r="A105" s="103"/>
      <c r="D105" s="19"/>
      <c r="E105" s="1"/>
      <c r="F105" s="1"/>
      <c r="G105" s="1"/>
      <c r="H105" s="1"/>
      <c r="I105" s="51"/>
      <c r="J105" s="39"/>
      <c r="K105" s="39"/>
      <c r="L105" s="45"/>
      <c r="M105" s="44"/>
      <c r="N105" s="44"/>
      <c r="O105" s="44"/>
      <c r="P105" s="51"/>
      <c r="Q105" s="127"/>
      <c r="R105" s="190"/>
      <c r="S105" s="190"/>
      <c r="Y105" s="89"/>
      <c r="AA105" s="102"/>
      <c r="AB105" s="102"/>
      <c r="AC105" s="102"/>
      <c r="AD105" s="97"/>
      <c r="AF105" s="100"/>
    </row>
    <row r="106" spans="1:32" hidden="1">
      <c r="A106" s="103"/>
      <c r="D106" s="19"/>
      <c r="E106" s="1"/>
      <c r="F106" s="1"/>
      <c r="G106" s="1"/>
      <c r="H106" s="1"/>
      <c r="I106" s="51"/>
      <c r="J106" s="39"/>
      <c r="K106" s="39"/>
      <c r="L106" s="45"/>
      <c r="M106" s="44"/>
      <c r="N106" s="44"/>
      <c r="O106" s="44"/>
      <c r="P106" s="51"/>
      <c r="Q106" s="127"/>
      <c r="R106" s="190"/>
      <c r="S106" s="190"/>
      <c r="Y106" s="89"/>
      <c r="AA106" s="102"/>
      <c r="AB106" s="102"/>
      <c r="AC106" s="102"/>
      <c r="AD106" s="97"/>
      <c r="AF106" s="100"/>
    </row>
    <row r="107" spans="1:32" hidden="1">
      <c r="A107" s="103"/>
      <c r="D107" s="19"/>
      <c r="E107" s="1"/>
      <c r="F107" s="1"/>
      <c r="G107" s="1"/>
      <c r="H107" s="1"/>
      <c r="I107" s="51"/>
      <c r="J107" s="39"/>
      <c r="K107" s="39"/>
      <c r="L107" s="45"/>
      <c r="M107" s="44"/>
      <c r="N107" s="44"/>
      <c r="O107" s="44"/>
      <c r="P107" s="51"/>
      <c r="Q107" s="127"/>
      <c r="R107" s="190"/>
      <c r="S107" s="190"/>
      <c r="Y107" s="89"/>
      <c r="AA107" s="102"/>
      <c r="AB107" s="102"/>
      <c r="AC107" s="102"/>
      <c r="AD107" s="97"/>
      <c r="AF107" s="100"/>
    </row>
    <row r="108" spans="1:32" hidden="1">
      <c r="A108" s="103"/>
      <c r="D108" s="19"/>
      <c r="E108" s="1"/>
      <c r="F108" s="1"/>
      <c r="G108" s="1"/>
      <c r="H108" s="1"/>
      <c r="I108" s="51"/>
      <c r="J108" s="39"/>
      <c r="K108" s="39"/>
      <c r="L108" s="45"/>
      <c r="M108" s="44"/>
      <c r="N108" s="44"/>
      <c r="O108" s="44"/>
      <c r="P108" s="51"/>
      <c r="Q108" s="127"/>
      <c r="R108" s="190"/>
      <c r="S108" s="190"/>
      <c r="Y108" s="89"/>
      <c r="AA108" s="102"/>
      <c r="AB108" s="102"/>
      <c r="AC108" s="102"/>
      <c r="AD108" s="97"/>
      <c r="AF108" s="100"/>
    </row>
    <row r="109" spans="1:32" hidden="1">
      <c r="D109" s="19"/>
      <c r="E109" s="1"/>
      <c r="F109" s="1"/>
      <c r="G109" s="1"/>
      <c r="H109" s="1"/>
      <c r="I109" s="51"/>
      <c r="J109" s="39"/>
      <c r="K109" s="39"/>
      <c r="L109" s="45"/>
      <c r="M109" s="44"/>
      <c r="N109" s="44"/>
      <c r="O109" s="44"/>
      <c r="P109" s="51"/>
      <c r="Q109" s="127"/>
      <c r="R109" s="190"/>
      <c r="S109" s="190"/>
      <c r="Y109" s="89"/>
      <c r="AA109" s="102"/>
      <c r="AB109" s="102"/>
      <c r="AC109" s="102"/>
      <c r="AD109" s="97"/>
      <c r="AF109" s="100"/>
    </row>
    <row r="110" spans="1:32" hidden="1">
      <c r="D110" s="19"/>
      <c r="E110" s="1"/>
      <c r="F110" s="1"/>
      <c r="G110" s="1"/>
      <c r="H110" s="1"/>
      <c r="I110" s="51"/>
      <c r="J110" s="39"/>
      <c r="K110" s="39"/>
      <c r="L110" s="45"/>
      <c r="M110" s="44"/>
      <c r="N110" s="44"/>
      <c r="O110" s="44"/>
      <c r="P110" s="51"/>
      <c r="Q110" s="127"/>
      <c r="R110" s="190"/>
      <c r="S110" s="190"/>
      <c r="Y110" s="89"/>
      <c r="AA110" s="102"/>
      <c r="AB110" s="102"/>
      <c r="AC110" s="102"/>
      <c r="AD110" s="97"/>
      <c r="AF110" s="100"/>
    </row>
    <row r="111" spans="1:32" hidden="1">
      <c r="D111" s="19"/>
      <c r="E111" s="1"/>
      <c r="F111" s="1"/>
      <c r="G111" s="1"/>
      <c r="H111" s="1"/>
      <c r="I111" s="51"/>
      <c r="J111" s="39"/>
      <c r="K111" s="39"/>
      <c r="L111" s="45"/>
      <c r="M111" s="48"/>
      <c r="N111" s="44"/>
      <c r="O111" s="44"/>
      <c r="P111" s="51"/>
      <c r="Q111" s="127"/>
      <c r="R111" s="190"/>
      <c r="S111" s="190"/>
      <c r="Y111" s="89"/>
      <c r="AA111" s="102"/>
      <c r="AB111" s="102"/>
      <c r="AC111" s="102"/>
      <c r="AD111" s="97"/>
      <c r="AF111" s="100"/>
    </row>
    <row r="112" spans="1:32" hidden="1">
      <c r="D112" s="19"/>
      <c r="E112" s="1"/>
      <c r="F112" s="1"/>
      <c r="G112" s="1"/>
      <c r="H112" s="1"/>
      <c r="I112" s="51"/>
      <c r="J112" s="39"/>
      <c r="K112" s="39"/>
      <c r="L112" s="45"/>
      <c r="M112" s="48"/>
      <c r="N112" s="44"/>
      <c r="O112" s="44"/>
      <c r="P112" s="51"/>
      <c r="Q112" s="127"/>
      <c r="R112" s="190"/>
      <c r="S112" s="190"/>
      <c r="Y112" s="89"/>
      <c r="AA112" s="102"/>
      <c r="AB112" s="102"/>
      <c r="AC112" s="102"/>
      <c r="AD112" s="97"/>
      <c r="AF112" s="100"/>
    </row>
    <row r="113" spans="4:32" hidden="1">
      <c r="D113" s="19"/>
      <c r="E113" s="1"/>
      <c r="F113" s="1"/>
      <c r="G113" s="1"/>
      <c r="H113" s="1"/>
      <c r="I113" s="51" t="str">
        <f>IFERROR(Table1614[[#This Row],[Volume Actual]]/Table1614[[#This Row],[Volume Forcasted]],"")</f>
        <v/>
      </c>
      <c r="J113" s="39" t="str">
        <f t="shared" si="17"/>
        <v/>
      </c>
      <c r="K113" s="39" t="str">
        <f>+IFERROR(Table1614[[#This Row],[Volume Handled]]/Table1614[[#This Row],[Volume Actual]],"")</f>
        <v/>
      </c>
      <c r="L113" s="45"/>
      <c r="M113" s="48"/>
      <c r="N113" s="44"/>
      <c r="O113" s="44"/>
      <c r="P113" s="51"/>
      <c r="Q113" s="127"/>
      <c r="R113" s="190"/>
      <c r="S113" s="190"/>
      <c r="Y113" s="89">
        <f t="shared" si="15"/>
        <v>1</v>
      </c>
      <c r="AA113" s="102" t="e">
        <f t="shared" ref="AA113:AC118" si="19">AD113/$J113</f>
        <v>#VALUE!</v>
      </c>
      <c r="AB113" s="102" t="e">
        <f t="shared" si="19"/>
        <v>#VALUE!</v>
      </c>
      <c r="AC113" s="102" t="e">
        <f t="shared" si="19"/>
        <v>#VALUE!</v>
      </c>
      <c r="AD113" s="97">
        <f t="shared" si="12"/>
        <v>0</v>
      </c>
      <c r="AF113" s="100">
        <f t="shared" ref="AF113:AF118" si="20">IFERROR(IF(F113="",Z113*$AF$29,F113*J113),0)</f>
        <v>0</v>
      </c>
    </row>
    <row r="114" spans="4:32" hidden="1">
      <c r="D114" s="19"/>
      <c r="E114" s="1"/>
      <c r="F114" s="1"/>
      <c r="G114" s="1"/>
      <c r="H114" s="1"/>
      <c r="I114" s="51" t="str">
        <f>IFERROR(Table1614[[#This Row],[Volume Actual]]/Table1614[[#This Row],[Volume Forcasted]],"")</f>
        <v/>
      </c>
      <c r="J114" s="39" t="str">
        <f t="shared" si="17"/>
        <v/>
      </c>
      <c r="K114" s="39" t="str">
        <f>+IFERROR(Table1614[[#This Row],[Volume Handled]]/Table1614[[#This Row],[Volume Actual]],"")</f>
        <v/>
      </c>
      <c r="L114" s="45"/>
      <c r="M114" s="45"/>
      <c r="N114" s="44"/>
      <c r="O114" s="44"/>
      <c r="P114" s="51"/>
      <c r="Q114" s="127"/>
      <c r="R114" s="190"/>
      <c r="S114" s="190"/>
      <c r="Y114" s="89">
        <f t="shared" si="15"/>
        <v>2</v>
      </c>
      <c r="AA114" s="102" t="e">
        <f t="shared" si="19"/>
        <v>#VALUE!</v>
      </c>
      <c r="AB114" s="102" t="e">
        <f t="shared" si="19"/>
        <v>#VALUE!</v>
      </c>
      <c r="AC114" s="102" t="e">
        <f t="shared" si="19"/>
        <v>#VALUE!</v>
      </c>
      <c r="AD114" s="97">
        <f t="shared" si="12"/>
        <v>0</v>
      </c>
      <c r="AF114" s="100">
        <f t="shared" si="20"/>
        <v>0</v>
      </c>
    </row>
    <row r="115" spans="4:32" hidden="1">
      <c r="D115" s="19"/>
      <c r="E115" s="1"/>
      <c r="F115" s="1"/>
      <c r="G115" s="1"/>
      <c r="H115" s="1"/>
      <c r="I115" s="51" t="str">
        <f>IFERROR(Table1614[[#This Row],[Volume Actual]]/Table1614[[#This Row],[Volume Forcasted]],"")</f>
        <v/>
      </c>
      <c r="J115" s="39" t="str">
        <f t="shared" si="17"/>
        <v/>
      </c>
      <c r="K115" s="39" t="str">
        <f>+IFERROR(Table1614[[#This Row],[Volume Handled]]/Table1614[[#This Row],[Volume Actual]],"")</f>
        <v/>
      </c>
      <c r="L115" s="45"/>
      <c r="M115" s="45"/>
      <c r="N115" s="44"/>
      <c r="O115" s="44"/>
      <c r="P115" s="51"/>
      <c r="Q115" s="127"/>
      <c r="R115" s="190"/>
      <c r="S115" s="190"/>
      <c r="Y115" s="89">
        <f t="shared" si="15"/>
        <v>3</v>
      </c>
      <c r="AA115" s="102" t="e">
        <f t="shared" si="19"/>
        <v>#VALUE!</v>
      </c>
      <c r="AB115" s="102" t="e">
        <f t="shared" si="19"/>
        <v>#VALUE!</v>
      </c>
      <c r="AC115" s="102" t="e">
        <f t="shared" si="19"/>
        <v>#VALUE!</v>
      </c>
      <c r="AD115" s="97">
        <f t="shared" si="12"/>
        <v>0</v>
      </c>
      <c r="AF115" s="100">
        <f t="shared" si="20"/>
        <v>0</v>
      </c>
    </row>
    <row r="116" spans="4:32" hidden="1">
      <c r="D116" s="19"/>
      <c r="E116" s="1"/>
      <c r="F116" s="1"/>
      <c r="G116" s="1"/>
      <c r="H116" s="1"/>
      <c r="I116" s="51" t="str">
        <f>IFERROR(Table1614[[#This Row],[Volume Actual]]/Table1614[[#This Row],[Volume Forcasted]],"")</f>
        <v/>
      </c>
      <c r="J116" s="39" t="str">
        <f t="shared" si="17"/>
        <v/>
      </c>
      <c r="K116" s="39" t="str">
        <f>+IFERROR(Table1614[[#This Row],[Volume Handled]]/Table1614[[#This Row],[Volume Actual]],"")</f>
        <v/>
      </c>
      <c r="L116" s="45"/>
      <c r="M116" s="45"/>
      <c r="N116" s="44"/>
      <c r="O116" s="44"/>
      <c r="P116" s="51"/>
      <c r="Q116" s="127"/>
      <c r="R116" s="190"/>
      <c r="S116" s="190"/>
      <c r="Y116" s="89">
        <f t="shared" si="15"/>
        <v>4</v>
      </c>
      <c r="AA116" s="102" t="e">
        <f t="shared" si="19"/>
        <v>#VALUE!</v>
      </c>
      <c r="AB116" s="102" t="e">
        <f t="shared" si="19"/>
        <v>#VALUE!</v>
      </c>
      <c r="AC116" s="102" t="e">
        <f t="shared" si="19"/>
        <v>#VALUE!</v>
      </c>
      <c r="AD116" s="97">
        <f t="shared" si="12"/>
        <v>0</v>
      </c>
      <c r="AF116" s="100">
        <f t="shared" si="20"/>
        <v>0</v>
      </c>
    </row>
    <row r="117" spans="4:32" hidden="1">
      <c r="D117" s="19"/>
      <c r="E117" s="1"/>
      <c r="F117" s="1"/>
      <c r="G117" s="1"/>
      <c r="H117" s="1"/>
      <c r="I117" s="51" t="str">
        <f>IFERROR(Table1614[[#This Row],[Volume Actual]]/Table1614[[#This Row],[Volume Forcasted]],"")</f>
        <v/>
      </c>
      <c r="J117" s="39" t="str">
        <f t="shared" si="17"/>
        <v/>
      </c>
      <c r="K117" s="39" t="str">
        <f>+IFERROR(Table1614[[#This Row],[Volume Handled]]/Table1614[[#This Row],[Volume Actual]],"")</f>
        <v/>
      </c>
      <c r="L117" s="45"/>
      <c r="M117" s="45"/>
      <c r="N117" s="44"/>
      <c r="O117" s="44"/>
      <c r="P117" s="51"/>
      <c r="Q117" s="127"/>
      <c r="R117" s="190"/>
      <c r="S117" s="190"/>
      <c r="Y117" s="89">
        <f t="shared" si="15"/>
        <v>5</v>
      </c>
      <c r="AA117" s="102" t="e">
        <f t="shared" si="19"/>
        <v>#VALUE!</v>
      </c>
      <c r="AB117" s="102" t="e">
        <f t="shared" si="19"/>
        <v>#VALUE!</v>
      </c>
      <c r="AC117" s="102" t="e">
        <f t="shared" si="19"/>
        <v>#VALUE!</v>
      </c>
      <c r="AD117" s="97">
        <f t="shared" si="12"/>
        <v>0</v>
      </c>
      <c r="AF117" s="100">
        <f t="shared" si="20"/>
        <v>0</v>
      </c>
    </row>
    <row r="118" spans="4:32" hidden="1">
      <c r="D118" s="19"/>
      <c r="E118" s="1"/>
      <c r="F118" s="1"/>
      <c r="G118" s="1"/>
      <c r="H118" s="1"/>
      <c r="I118" s="51" t="str">
        <f>IFERROR(Table1614[[#This Row],[Volume Actual]]/Table1614[[#This Row],[Volume Forcasted]],"")</f>
        <v/>
      </c>
      <c r="J118" s="39" t="str">
        <f t="shared" si="17"/>
        <v/>
      </c>
      <c r="K118" s="39" t="str">
        <f>+IFERROR(Table1614[[#This Row],[Volume Handled]]/Table1614[[#This Row],[Volume Actual]],"")</f>
        <v/>
      </c>
      <c r="L118" s="45"/>
      <c r="M118" s="45"/>
      <c r="N118" s="44"/>
      <c r="O118" s="44"/>
      <c r="P118" s="51"/>
      <c r="Q118" s="127"/>
      <c r="R118" s="190"/>
      <c r="S118" s="190"/>
      <c r="Y118" s="89">
        <f t="shared" si="15"/>
        <v>6</v>
      </c>
      <c r="AA118" s="102" t="e">
        <f t="shared" si="19"/>
        <v>#VALUE!</v>
      </c>
      <c r="AB118" s="102" t="e">
        <f t="shared" si="19"/>
        <v>#VALUE!</v>
      </c>
      <c r="AC118" s="102" t="e">
        <f t="shared" si="19"/>
        <v>#VALUE!</v>
      </c>
      <c r="AD118" s="97">
        <f t="shared" si="12"/>
        <v>0</v>
      </c>
      <c r="AF118" s="100">
        <f t="shared" si="20"/>
        <v>0</v>
      </c>
    </row>
    <row r="119" spans="4:32" ht="32.4">
      <c r="D119" s="41" t="s">
        <v>74</v>
      </c>
      <c r="E119" s="42">
        <f>SUM(E88:E118)</f>
        <v>356</v>
      </c>
      <c r="F119" s="42">
        <f>SUM(F88:F118)</f>
        <v>249</v>
      </c>
      <c r="G119" s="42">
        <f>SUM(G88:G103)</f>
        <v>244</v>
      </c>
      <c r="H119" s="42">
        <f>SUM(H88:H103)</f>
        <v>226</v>
      </c>
      <c r="I119" s="52">
        <f>Table1614[[#This Row],[Volume Actual]]/Table1614[[#This Row],[Volume Forcasted]]</f>
        <v>0.699438202247191</v>
      </c>
      <c r="J119" s="43">
        <f>D83</f>
        <v>0.90763052208835338</v>
      </c>
      <c r="K119" s="43">
        <f>+IFERROR(Table1614[[#This Row],[Volume Handled]]/Table1614[[#This Row],[Volume Actual]],"")</f>
        <v>0.97991967871485941</v>
      </c>
      <c r="L119" s="50">
        <f>+SUMPRODUCT(F88:F113,L88:L113)/SUM(F88:F113)</f>
        <v>524.44225839972239</v>
      </c>
      <c r="M119" s="47"/>
      <c r="N119" s="47"/>
      <c r="O119" s="47"/>
      <c r="P119" s="198"/>
      <c r="Q119" s="198">
        <f>P83</f>
        <v>4.1095890410958902E-2</v>
      </c>
      <c r="R119" s="195">
        <f>SUM(R88:R118)</f>
        <v>0</v>
      </c>
      <c r="S119" s="47"/>
      <c r="Z119" s="85">
        <f>SUM(Z88:Z104)</f>
        <v>356</v>
      </c>
      <c r="AA119" s="85">
        <f>SUM(AA88:AA104)</f>
        <v>249</v>
      </c>
      <c r="AB119" s="85">
        <f>SUM(AB88:AB104)</f>
        <v>249</v>
      </c>
      <c r="AC119" s="85">
        <f>SUM(AC88:AC104)</f>
        <v>249</v>
      </c>
      <c r="AD119" s="101">
        <f>SUM(AD88:AD104)/AA119</f>
        <v>0.90763052208835338</v>
      </c>
      <c r="AE119" s="101">
        <f>SUM(AE88:AE104)/AB119</f>
        <v>0.90763052208835338</v>
      </c>
      <c r="AF119" s="101">
        <f>SUM(AF88:AF104)/AC119</f>
        <v>0.90763052208835338</v>
      </c>
    </row>
    <row r="120" spans="4:32" hidden="1">
      <c r="D120" s="49"/>
      <c r="E120" s="1">
        <v>262</v>
      </c>
      <c r="F120" s="1"/>
      <c r="G120" s="1"/>
      <c r="H120" s="1" t="e">
        <f>SUMIFS(#REF!,#REF!,'Daily Flash NL (6)'!$D$25,#REF!,'Daily Flash NL (6)'!$A120,#REF!,"Netherlands")</f>
        <v>#REF!</v>
      </c>
      <c r="I120" s="244">
        <f>Table1614[[#This Row],[Volume Actual]]/Table1614[[#This Row],[Volume Forcasted]]</f>
        <v>0</v>
      </c>
      <c r="J120" s="245"/>
      <c r="K120" s="246" t="str">
        <f>+IFERROR(Table1614[[#This Row],[Volume Handled]]/Table1614[[#This Row],[Volume Actual]],"")</f>
        <v/>
      </c>
      <c r="L120" s="246"/>
      <c r="M120" s="105"/>
      <c r="N120" s="44"/>
      <c r="O120" s="1"/>
    </row>
    <row r="121" spans="4:32" hidden="1">
      <c r="D121" s="49"/>
      <c r="E121" s="1">
        <f>+E120/E119</f>
        <v>0.7359550561797753</v>
      </c>
      <c r="F121" s="1"/>
      <c r="G121" s="1"/>
      <c r="H121" s="1"/>
      <c r="I121" s="244"/>
      <c r="J121" s="245"/>
      <c r="K121" s="246"/>
      <c r="L121" s="246"/>
      <c r="M121" s="105"/>
      <c r="N121" s="44"/>
      <c r="O121" s="1"/>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conditionalFormatting sqref="F28">
    <cfRule type="iconSet" priority="25">
      <iconSet>
        <cfvo type="percent" val="0"/>
        <cfvo type="percent" val="0.9"/>
        <cfvo type="percent" val="0.95"/>
      </iconSet>
    </cfRule>
  </conditionalFormatting>
  <conditionalFormatting sqref="F83">
    <cfRule type="iconSet" priority="11">
      <iconSet>
        <cfvo type="percent" val="0"/>
        <cfvo type="percent" val="0.9"/>
        <cfvo type="percent" val="0.95"/>
      </iconSet>
    </cfRule>
  </conditionalFormatting>
  <conditionalFormatting sqref="J28">
    <cfRule type="cellIs" dxfId="109" priority="24" operator="lessThan">
      <formula>0.8</formula>
    </cfRule>
  </conditionalFormatting>
  <conditionalFormatting sqref="J33">
    <cfRule type="iconSet" priority="18">
      <iconSet>
        <cfvo type="percent" val="0"/>
        <cfvo type="num" val="0.75"/>
        <cfvo type="num" val="0.8"/>
      </iconSet>
    </cfRule>
  </conditionalFormatting>
  <conditionalFormatting sqref="J50:J63">
    <cfRule type="iconSet" priority="6">
      <iconSet>
        <cfvo type="percent" val="0"/>
        <cfvo type="num" val="0.75"/>
        <cfvo type="num" val="0.8"/>
      </iconSet>
    </cfRule>
  </conditionalFormatting>
  <conditionalFormatting sqref="J64">
    <cfRule type="iconSet" priority="27">
      <iconSet>
        <cfvo type="percent" val="0"/>
        <cfvo type="num" val="0.75"/>
        <cfvo type="num" val="0.8"/>
      </iconSet>
    </cfRule>
  </conditionalFormatting>
  <conditionalFormatting sqref="J83">
    <cfRule type="cellIs" dxfId="108" priority="19" operator="lessThan">
      <formula>0.8</formula>
    </cfRule>
  </conditionalFormatting>
  <conditionalFormatting sqref="K33 K64">
    <cfRule type="iconSet" priority="26">
      <iconSet>
        <cfvo type="percent" val="0"/>
        <cfvo type="percent" val="0.9"/>
        <cfvo type="percent" val="0.95"/>
      </iconSet>
    </cfRule>
  </conditionalFormatting>
  <conditionalFormatting sqref="K34:K63">
    <cfRule type="iconSet" priority="9">
      <iconSet>
        <cfvo type="percent" val="0"/>
        <cfvo type="percent" val="0.9"/>
        <cfvo type="percent" val="0.95"/>
      </iconSet>
    </cfRule>
  </conditionalFormatting>
  <conditionalFormatting sqref="P83:Q83">
    <cfRule type="cellIs" dxfId="107" priority="14" operator="lessThan">
      <formula>0.06</formula>
    </cfRule>
    <cfRule type="cellIs" dxfId="106" priority="15" operator="greaterThan">
      <formula>0.08</formula>
    </cfRule>
  </conditionalFormatting>
  <conditionalFormatting sqref="P88:Q88 P104:P118 P119:Q119">
    <cfRule type="cellIs" dxfId="105" priority="12" operator="lessThan">
      <formula>0.06</formula>
    </cfRule>
    <cfRule type="cellIs" dxfId="104" priority="13" operator="greaterThan">
      <formula>0.08</formula>
    </cfRule>
  </conditionalFormatting>
  <conditionalFormatting sqref="P33:S33 R50:S63">
    <cfRule type="cellIs" dxfId="103" priority="22" operator="lessThan">
      <formula>0.06</formula>
    </cfRule>
    <cfRule type="cellIs" dxfId="102" priority="23" operator="greaterThan">
      <formula>0.08</formula>
    </cfRule>
  </conditionalFormatting>
  <conditionalFormatting sqref="Q27 P28">
    <cfRule type="cellIs" dxfId="101" priority="16" operator="lessThan">
      <formula>0.06</formula>
    </cfRule>
    <cfRule type="cellIs" dxfId="100" priority="17" operator="greaterThan">
      <formula>0.08</formula>
    </cfRule>
  </conditionalFormatting>
  <conditionalFormatting sqref="Q34:Q49 P50:Q64">
    <cfRule type="cellIs" dxfId="99" priority="7" operator="lessThan">
      <formula>0.06</formula>
    </cfRule>
    <cfRule type="cellIs" dxfId="98" priority="8" operator="greaterThan">
      <formula>0.08</formula>
    </cfRule>
  </conditionalFormatting>
  <conditionalFormatting sqref="Q89:Q118">
    <cfRule type="cellIs" dxfId="97" priority="1" operator="lessThan">
      <formula>0.06</formula>
    </cfRule>
    <cfRule type="cellIs" dxfId="96"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4" id="{4B5C875C-D1B0-47C5-907E-F40B4A19BB58}">
            <x14:iconSet custom="1">
              <x14:cfvo type="percent">
                <xm:f>0</xm:f>
              </x14:cfvo>
              <x14:cfvo type="num">
                <xm:f>0.75</xm:f>
              </x14:cfvo>
              <x14:cfvo type="num">
                <xm:f>0.8</xm:f>
              </x14:cfvo>
              <x14:cfIcon iconSet="3TrafficLights1" iconId="1"/>
              <x14:cfIcon iconSet="3TrafficLights1" iconId="1"/>
              <x14:cfIcon iconSet="3TrafficLights1" iconId="2"/>
            </x14:iconSet>
          </x14:cfRule>
          <xm:sqref>D28</xm:sqref>
        </x14:conditionalFormatting>
        <x14:conditionalFormatting xmlns:xm="http://schemas.microsoft.com/office/excel/2006/main">
          <x14:cfRule type="iconSet" priority="3" id="{049A9175-67D1-45F7-8030-47CC5534D903}">
            <x14:iconSet custom="1">
              <x14:cfvo type="percent">
                <xm:f>0</xm:f>
              </x14:cfvo>
              <x14:cfvo type="num">
                <xm:f>0.75</xm:f>
              </x14:cfvo>
              <x14:cfvo type="num">
                <xm:f>0.8</xm:f>
              </x14:cfvo>
              <x14:cfIcon iconSet="3TrafficLights1" iconId="1"/>
              <x14:cfIcon iconSet="3TrafficLights1" iconId="1"/>
              <x14:cfIcon iconSet="3TrafficLights1" iconId="2"/>
            </x14:iconSet>
          </x14:cfRule>
          <xm:sqref>D83</xm:sqref>
        </x14:conditionalFormatting>
        <x14:conditionalFormatting xmlns:xm="http://schemas.microsoft.com/office/excel/2006/main">
          <x14:cfRule type="iconSet" priority="5" id="{0F08A86D-1821-42FA-86DC-E7761361D96D}">
            <x14:iconSet custom="1">
              <x14:cfvo type="percent">
                <xm:f>0</xm:f>
              </x14:cfvo>
              <x14:cfvo type="num">
                <xm:f>0.75</xm:f>
              </x14:cfvo>
              <x14:cfvo type="num">
                <xm:f>0.8</xm:f>
              </x14:cfvo>
              <x14:cfIcon iconSet="3TrafficLights1" iconId="1"/>
              <x14:cfIcon iconSet="3TrafficLights1" iconId="1"/>
              <x14:cfIcon iconSet="3TrafficLights1" iconId="2"/>
            </x14:iconSet>
          </x14:cfRule>
          <xm:sqref>J34:J49</xm:sqref>
        </x14:conditionalFormatting>
        <x14:conditionalFormatting xmlns:xm="http://schemas.microsoft.com/office/excel/2006/main">
          <x14:cfRule type="iconSet" priority="21" id="{EFD3977B-6D83-4EF7-B8E9-B98D021F551D}">
            <x14:iconSet custom="1">
              <x14:cfvo type="percent">
                <xm:f>0</xm:f>
              </x14:cfvo>
              <x14:cfvo type="num">
                <xm:f>0.75</xm:f>
              </x14:cfvo>
              <x14:cfvo type="num">
                <xm:f>0.8</xm:f>
              </x14:cfvo>
              <x14:cfIcon iconSet="3TrafficLights1" iconId="1"/>
              <x14:cfIcon iconSet="3TrafficLights1" iconId="1"/>
              <x14:cfIcon iconSet="3TrafficLights1" iconId="2"/>
            </x14:iconSet>
          </x14:cfRule>
          <xm:sqref>J88 J119</xm:sqref>
        </x14:conditionalFormatting>
        <x14:conditionalFormatting xmlns:xm="http://schemas.microsoft.com/office/excel/2006/main">
          <x14:cfRule type="iconSet" priority="10" id="{9CBB1EDE-8BF8-4861-8547-F77E0A97FAD9}">
            <x14:iconSet custom="1">
              <x14:cfvo type="percent">
                <xm:f>0</xm:f>
              </x14:cfvo>
              <x14:cfvo type="num">
                <xm:f>0.75</xm:f>
              </x14:cfvo>
              <x14:cfvo type="num">
                <xm:f>0.8</xm:f>
              </x14:cfvo>
              <x14:cfIcon iconSet="3TrafficLights1" iconId="1"/>
              <x14:cfIcon iconSet="3TrafficLights1" iconId="1"/>
              <x14:cfIcon iconSet="3TrafficLights1" iconId="2"/>
            </x14:iconSet>
          </x14:cfRule>
          <xm:sqref>J89:J118</xm:sqref>
        </x14:conditionalFormatting>
        <x14:conditionalFormatting xmlns:xm="http://schemas.microsoft.com/office/excel/2006/main">
          <x14:cfRule type="iconSet" priority="20" id="{E3E29E73-5075-4C17-B251-569353C8306F}">
            <x14:iconSet custom="1">
              <x14:cfvo type="percent">
                <xm:f>0</xm:f>
              </x14:cfvo>
              <x14:cfvo type="percent">
                <xm:f>0.9</xm:f>
              </x14:cfvo>
              <x14:cfvo type="percent">
                <xm:f>0.95</xm:f>
              </x14:cfvo>
              <x14:cfIcon iconSet="3TrafficLights1" iconId="1"/>
              <x14:cfIcon iconSet="3TrafficLights1" iconId="1"/>
              <x14:cfIcon iconSet="3TrafficLights1" iconId="2"/>
            </x14:iconSet>
          </x14:cfRule>
          <xm:sqref>M116:M118 K88:K120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0EC2-17DB-4A76-BB84-E9AD6373818F}">
  <sheetPr>
    <tabColor rgb="FF92D050"/>
  </sheetPr>
  <dimension ref="A1:AL162"/>
  <sheetViews>
    <sheetView showGridLines="0" topLeftCell="A23" zoomScale="87" zoomScaleNormal="40" workbookViewId="0">
      <selection activeCell="D26" sqref="D26"/>
    </sheetView>
  </sheetViews>
  <sheetFormatPr defaultColWidth="8.88671875" defaultRowHeight="13.2"/>
  <cols>
    <col min="1" max="1" width="15.33203125" bestFit="1" customWidth="1"/>
    <col min="4" max="4" width="37.44140625" bestFit="1" customWidth="1"/>
    <col min="5" max="5" width="20.109375" customWidth="1"/>
    <col min="6" max="6" width="15.88671875" bestFit="1" customWidth="1"/>
    <col min="7" max="7" width="18" customWidth="1"/>
    <col min="8" max="8" width="22.5546875" customWidth="1"/>
    <col min="9" max="9" width="24.109375" bestFit="1" customWidth="1"/>
    <col min="10" max="10" width="13.88671875" customWidth="1"/>
    <col min="11" max="11" width="18.44140625" customWidth="1"/>
    <col min="12" max="12" width="11.109375" customWidth="1"/>
    <col min="13" max="13" width="14.5546875" hidden="1" customWidth="1"/>
    <col min="14" max="14" width="15.44140625" hidden="1" customWidth="1"/>
    <col min="15" max="15" width="11.44140625" hidden="1" customWidth="1"/>
    <col min="16" max="16" width="12.5546875" hidden="1" customWidth="1"/>
    <col min="17" max="17" width="18" hidden="1" customWidth="1"/>
    <col min="18" max="18" width="17" bestFit="1" customWidth="1"/>
    <col min="19" max="19" width="21.109375" hidden="1" customWidth="1"/>
    <col min="20" max="23" width="8.88671875" customWidth="1"/>
    <col min="24" max="24" width="21" customWidth="1"/>
    <col min="25" max="25" width="7" style="86" customWidth="1"/>
    <col min="26" max="29" width="20" style="86" hidden="1" customWidth="1"/>
    <col min="30" max="30" width="19.109375" style="92" customWidth="1"/>
    <col min="31" max="31" width="14.5546875" style="92" customWidth="1"/>
    <col min="32" max="32" width="16.109375" style="92" customWidth="1"/>
    <col min="33" max="33" width="9.5546875" bestFit="1" customWidth="1"/>
  </cols>
  <sheetData>
    <row r="1" spans="3:33">
      <c r="U1">
        <v>8</v>
      </c>
      <c r="W1">
        <v>8</v>
      </c>
    </row>
    <row r="2" spans="3:33">
      <c r="U2">
        <v>10</v>
      </c>
      <c r="W2">
        <v>10</v>
      </c>
    </row>
    <row r="3" spans="3:33">
      <c r="U3">
        <v>11</v>
      </c>
      <c r="W3">
        <v>10</v>
      </c>
    </row>
    <row r="4" spans="3:33" ht="39.6">
      <c r="I4" s="86"/>
      <c r="J4" s="193" t="s">
        <v>214</v>
      </c>
      <c r="K4" s="193" t="s">
        <v>215</v>
      </c>
      <c r="U4">
        <v>11</v>
      </c>
      <c r="W4">
        <v>10</v>
      </c>
    </row>
    <row r="5" spans="3:33">
      <c r="I5" s="86"/>
      <c r="J5" s="194">
        <v>2</v>
      </c>
      <c r="K5" s="194">
        <v>0</v>
      </c>
      <c r="U5">
        <v>12</v>
      </c>
      <c r="W5">
        <v>10</v>
      </c>
    </row>
    <row r="6" spans="3:33">
      <c r="I6" s="86"/>
      <c r="J6" s="86"/>
      <c r="K6" s="86"/>
      <c r="U6">
        <v>10</v>
      </c>
      <c r="W6">
        <v>7</v>
      </c>
    </row>
    <row r="7" spans="3:33">
      <c r="D7">
        <f>158+91</f>
        <v>249</v>
      </c>
      <c r="I7" s="86"/>
      <c r="J7" s="86"/>
      <c r="K7" s="86"/>
      <c r="O7">
        <v>845785</v>
      </c>
      <c r="U7">
        <v>9</v>
      </c>
      <c r="W7">
        <v>6</v>
      </c>
    </row>
    <row r="8" spans="3:33">
      <c r="I8" s="86"/>
      <c r="J8" s="86"/>
      <c r="K8" s="199"/>
      <c r="L8" s="200"/>
      <c r="M8" s="200"/>
      <c r="N8" s="200"/>
      <c r="O8" s="200"/>
      <c r="P8" s="200"/>
      <c r="Q8" s="200"/>
      <c r="U8">
        <v>5</v>
      </c>
      <c r="W8">
        <v>6</v>
      </c>
    </row>
    <row r="9" spans="3:33">
      <c r="I9" s="86"/>
      <c r="J9" s="86"/>
      <c r="K9" s="199"/>
      <c r="L9" s="200"/>
      <c r="M9" s="200"/>
      <c r="N9" s="200"/>
      <c r="O9" s="200"/>
      <c r="P9" s="200"/>
      <c r="Q9" s="200"/>
      <c r="U9">
        <v>5</v>
      </c>
      <c r="W9">
        <v>4</v>
      </c>
    </row>
    <row r="10" spans="3:33">
      <c r="C10" s="197"/>
      <c r="D10" s="197"/>
      <c r="E10" s="197"/>
      <c r="F10" s="197"/>
      <c r="G10" s="197"/>
      <c r="H10" s="197"/>
      <c r="I10" s="197"/>
      <c r="J10" s="197"/>
      <c r="K10" s="200"/>
      <c r="L10" s="200"/>
      <c r="M10" s="200"/>
      <c r="N10" s="200"/>
      <c r="O10" s="200"/>
      <c r="P10" s="200"/>
      <c r="Q10" s="200"/>
      <c r="U10">
        <v>5</v>
      </c>
      <c r="W10">
        <v>4</v>
      </c>
    </row>
    <row r="11" spans="3:33">
      <c r="C11" s="197"/>
      <c r="D11" s="197"/>
      <c r="E11" s="197"/>
      <c r="F11" s="197"/>
      <c r="G11" s="197"/>
      <c r="H11" s="197"/>
      <c r="I11" s="197"/>
      <c r="J11" s="197"/>
      <c r="K11" s="200"/>
      <c r="L11" s="200"/>
      <c r="M11" s="200"/>
      <c r="N11" s="200"/>
      <c r="O11" s="200"/>
      <c r="P11" s="200"/>
      <c r="Q11" s="200"/>
      <c r="W11">
        <v>4</v>
      </c>
    </row>
    <row r="12" spans="3:33">
      <c r="C12" s="197"/>
      <c r="D12" s="197"/>
      <c r="E12" s="197"/>
      <c r="F12" s="197"/>
      <c r="G12" s="197"/>
      <c r="H12" s="197"/>
      <c r="I12" s="197" t="s">
        <v>213</v>
      </c>
      <c r="J12" s="197"/>
      <c r="K12" s="200"/>
      <c r="L12" s="200"/>
      <c r="M12" s="200"/>
      <c r="N12" s="200"/>
      <c r="O12" s="200"/>
      <c r="P12" s="200"/>
      <c r="Q12" s="200"/>
    </row>
    <row r="13" spans="3:33">
      <c r="C13" s="197"/>
      <c r="D13" s="197"/>
      <c r="E13" s="197"/>
      <c r="F13" s="200"/>
      <c r="G13" s="200"/>
      <c r="H13" s="200"/>
      <c r="I13" s="200"/>
      <c r="J13" s="193" t="s">
        <v>205</v>
      </c>
      <c r="K13" s="193" t="s">
        <v>206</v>
      </c>
      <c r="L13" s="200"/>
      <c r="M13" s="200"/>
      <c r="N13" s="200"/>
      <c r="O13" s="200"/>
      <c r="P13" s="200"/>
      <c r="Q13" s="200"/>
      <c r="V13" s="200"/>
      <c r="W13" s="193" t="s">
        <v>205</v>
      </c>
      <c r="X13" s="193" t="s">
        <v>206</v>
      </c>
      <c r="AE13" s="200"/>
      <c r="AF13" s="193" t="s">
        <v>205</v>
      </c>
      <c r="AG13" s="193" t="s">
        <v>206</v>
      </c>
    </row>
    <row r="14" spans="3:33" ht="13.5" customHeight="1">
      <c r="C14" s="197"/>
      <c r="D14" s="197"/>
      <c r="E14" s="197"/>
      <c r="F14" s="200"/>
      <c r="G14" s="200"/>
      <c r="H14" s="200"/>
      <c r="I14" s="193" t="s">
        <v>207</v>
      </c>
      <c r="J14" s="204">
        <f>J15/8.75</f>
        <v>0</v>
      </c>
      <c r="K14" s="204">
        <f>K15/8.75</f>
        <v>5.0285714285714285</v>
      </c>
      <c r="L14" s="200"/>
      <c r="M14" s="200"/>
      <c r="N14" s="200"/>
      <c r="O14" s="200"/>
      <c r="P14" s="200"/>
      <c r="Q14" s="200"/>
      <c r="V14" s="193" t="s">
        <v>207</v>
      </c>
      <c r="W14" s="205">
        <v>20</v>
      </c>
      <c r="X14" s="205">
        <v>16</v>
      </c>
      <c r="AE14" s="193" t="s">
        <v>207</v>
      </c>
      <c r="AF14" s="194">
        <v>19</v>
      </c>
      <c r="AG14" s="194">
        <v>15</v>
      </c>
    </row>
    <row r="15" spans="3:33" ht="13.5" customHeight="1">
      <c r="C15" s="197"/>
      <c r="D15" s="197"/>
      <c r="E15" s="197"/>
      <c r="F15" s="200"/>
      <c r="G15" s="200"/>
      <c r="H15" s="200"/>
      <c r="I15" s="193" t="s">
        <v>208</v>
      </c>
      <c r="J15" s="202">
        <f>SUM(M34:M49)</f>
        <v>0</v>
      </c>
      <c r="K15" s="202">
        <f>SUM(M87:M103)</f>
        <v>44</v>
      </c>
      <c r="L15" s="200"/>
      <c r="M15" s="200"/>
      <c r="N15" s="200"/>
      <c r="O15" s="200"/>
      <c r="P15" s="200"/>
      <c r="Q15" s="200"/>
      <c r="V15" s="193" t="s">
        <v>208</v>
      </c>
      <c r="W15" s="202">
        <f>(W14-(J5*0.75))*8.75</f>
        <v>161.875</v>
      </c>
      <c r="X15" s="194">
        <f>(X14-(X5*0.75))*8.75</f>
        <v>140</v>
      </c>
      <c r="AE15" s="193" t="s">
        <v>208</v>
      </c>
      <c r="AF15" s="194">
        <f>(AF14-(J5*0.75))*8.75</f>
        <v>153.125</v>
      </c>
      <c r="AG15" s="194">
        <f>(AG14-(AG5*0.75))*8.75</f>
        <v>131.25</v>
      </c>
    </row>
    <row r="16" spans="3:33" ht="13.5" customHeight="1">
      <c r="F16" s="200"/>
      <c r="G16" s="200"/>
      <c r="H16" s="200"/>
      <c r="I16" s="193" t="s">
        <v>209</v>
      </c>
      <c r="J16" s="204">
        <v>0</v>
      </c>
      <c r="K16" s="204">
        <v>0</v>
      </c>
      <c r="L16" s="200"/>
      <c r="M16" s="200"/>
      <c r="N16" s="200"/>
      <c r="O16" s="200"/>
      <c r="P16" s="200"/>
      <c r="Q16" s="200"/>
      <c r="V16" s="193" t="s">
        <v>209</v>
      </c>
      <c r="W16" s="204">
        <v>3</v>
      </c>
      <c r="X16" s="210">
        <f>2/8.75</f>
        <v>0.22857142857142856</v>
      </c>
      <c r="AE16" s="193" t="s">
        <v>209</v>
      </c>
      <c r="AF16" s="194">
        <v>4.75</v>
      </c>
      <c r="AG16" s="194">
        <v>4</v>
      </c>
    </row>
    <row r="17" spans="1:33" ht="13.5" customHeight="1">
      <c r="F17" s="200"/>
      <c r="G17" s="200"/>
      <c r="H17" s="200"/>
      <c r="I17" s="193" t="s">
        <v>210</v>
      </c>
      <c r="J17" s="202">
        <f>SUM(N34:O49)</f>
        <v>0</v>
      </c>
      <c r="K17" s="202">
        <f>SUM(N89:O103)</f>
        <v>0</v>
      </c>
      <c r="L17" s="200"/>
      <c r="M17" s="200"/>
      <c r="N17" s="200"/>
      <c r="O17" s="200"/>
      <c r="P17" s="200"/>
      <c r="Q17" s="200"/>
      <c r="V17" s="193" t="s">
        <v>210</v>
      </c>
      <c r="W17" s="202">
        <f>(W16*8.75)</f>
        <v>26.25</v>
      </c>
      <c r="X17" s="202">
        <f>(X16*8.75)</f>
        <v>2</v>
      </c>
      <c r="AE17" s="193" t="s">
        <v>210</v>
      </c>
      <c r="AF17" s="194">
        <f>AF16*8.75</f>
        <v>41.5625</v>
      </c>
      <c r="AG17" s="194">
        <f>AG16*8.75</f>
        <v>35</v>
      </c>
    </row>
    <row r="18" spans="1:33" ht="13.5" customHeight="1">
      <c r="F18" s="200"/>
      <c r="G18" s="200"/>
      <c r="H18" s="200"/>
      <c r="I18" s="193" t="s">
        <v>211</v>
      </c>
      <c r="J18" s="202">
        <f>SUM(P34:P63)</f>
        <v>0</v>
      </c>
      <c r="K18" s="202">
        <f>SUM(P89:P118)</f>
        <v>0</v>
      </c>
      <c r="L18" s="200"/>
      <c r="M18" s="200"/>
      <c r="N18" s="200"/>
      <c r="O18" s="200"/>
      <c r="P18" s="200"/>
      <c r="Q18" s="200"/>
      <c r="V18" s="193" t="s">
        <v>211</v>
      </c>
      <c r="W18" s="205"/>
      <c r="X18" s="204"/>
      <c r="Z18" s="104"/>
      <c r="AE18" s="193" t="s">
        <v>211</v>
      </c>
      <c r="AF18" s="194"/>
      <c r="AG18" s="194"/>
    </row>
    <row r="19" spans="1:33" ht="13.5" customHeight="1">
      <c r="F19" s="200"/>
      <c r="G19" s="200"/>
      <c r="H19" s="200"/>
      <c r="I19" s="193" t="s">
        <v>212</v>
      </c>
      <c r="J19" s="201" t="e">
        <f>(J18+J17)/J15</f>
        <v>#DIV/0!</v>
      </c>
      <c r="K19" s="201">
        <f>(K18+K17)/K15</f>
        <v>0</v>
      </c>
      <c r="L19" s="200"/>
      <c r="M19" s="200"/>
      <c r="N19" s="200"/>
      <c r="O19" s="200"/>
      <c r="P19" s="200"/>
      <c r="Q19" s="200"/>
      <c r="V19" s="193" t="s">
        <v>212</v>
      </c>
      <c r="W19" s="201">
        <f>(W18+W17)/W15</f>
        <v>0.16216216216216217</v>
      </c>
      <c r="X19" s="201">
        <f>(X18+X17)/X15</f>
        <v>1.4285714285714285E-2</v>
      </c>
      <c r="AE19" s="193" t="s">
        <v>212</v>
      </c>
      <c r="AF19" s="201">
        <f>(AF18+AF17)/AF15</f>
        <v>0.27142857142857141</v>
      </c>
      <c r="AG19" s="201">
        <f>(AG16-AG18)/AG14</f>
        <v>0.26666666666666666</v>
      </c>
    </row>
    <row r="20" spans="1:33">
      <c r="K20" s="200"/>
      <c r="L20" s="200"/>
      <c r="M20" s="200"/>
      <c r="N20" s="200"/>
      <c r="O20" s="200"/>
      <c r="P20" s="200"/>
      <c r="Q20" s="200"/>
    </row>
    <row r="21" spans="1:33">
      <c r="B21" s="172"/>
    </row>
    <row r="22" spans="1:33">
      <c r="B22" s="222"/>
    </row>
    <row r="23" spans="1:33">
      <c r="B23" s="222"/>
    </row>
    <row r="24" spans="1:33" ht="13.8" thickBot="1">
      <c r="B24" s="222"/>
      <c r="AD24" s="107"/>
    </row>
    <row r="25" spans="1:33" ht="13.8" thickBot="1">
      <c r="D25" s="35">
        <v>46256</v>
      </c>
    </row>
    <row r="26" spans="1:33" ht="13.8" thickBot="1"/>
    <row r="27" spans="1:33" ht="27.6" thickBot="1">
      <c r="B27" s="222"/>
      <c r="D27" s="113" t="s">
        <v>91</v>
      </c>
      <c r="F27" s="36" t="s">
        <v>6</v>
      </c>
      <c r="J27" s="36" t="s">
        <v>47</v>
      </c>
      <c r="M27" s="213" t="s">
        <v>235</v>
      </c>
      <c r="P27" s="193" t="s">
        <v>48</v>
      </c>
      <c r="Q27" s="37"/>
    </row>
    <row r="28" spans="1:33" ht="40.200000000000003" thickBot="1">
      <c r="D28" s="221" t="e">
        <f>H64/S64</f>
        <v>#DIV/0!</v>
      </c>
      <c r="F28" s="216" t="e">
        <f>+SUM(G34:G63)/SUM(S34:S63)</f>
        <v>#DIV/0!</v>
      </c>
      <c r="J28" s="37">
        <f>+SUM(F64)/SUM(E64)</f>
        <v>0</v>
      </c>
      <c r="M28" s="212"/>
      <c r="P28" s="37" t="e">
        <f>J19</f>
        <v>#DIV/0!</v>
      </c>
      <c r="AD28" s="93" t="s">
        <v>96</v>
      </c>
      <c r="AE28" s="93" t="s">
        <v>96</v>
      </c>
      <c r="AF28" s="93" t="s">
        <v>96</v>
      </c>
    </row>
    <row r="29" spans="1:33">
      <c r="B29" s="222"/>
      <c r="AD29" s="94">
        <f>J28</f>
        <v>0</v>
      </c>
      <c r="AE29" s="94">
        <v>1</v>
      </c>
      <c r="AF29" s="94">
        <v>0.6</v>
      </c>
    </row>
    <row r="31" spans="1:33" ht="13.8" thickBot="1">
      <c r="A31">
        <f>191/133</f>
        <v>1.4360902255639099</v>
      </c>
      <c r="AD31" s="95" t="s">
        <v>92</v>
      </c>
      <c r="AE31" s="95" t="s">
        <v>94</v>
      </c>
      <c r="AF31" s="95" t="s">
        <v>94</v>
      </c>
    </row>
    <row r="32" spans="1:33" ht="26.4">
      <c r="D32" s="38" t="s">
        <v>71</v>
      </c>
      <c r="E32" s="38" t="s">
        <v>49</v>
      </c>
      <c r="F32" s="38" t="s">
        <v>50</v>
      </c>
      <c r="G32" s="38" t="s">
        <v>51</v>
      </c>
      <c r="H32" s="38" t="s">
        <v>89</v>
      </c>
      <c r="I32" s="38" t="s">
        <v>47</v>
      </c>
      <c r="J32" s="38" t="s">
        <v>7</v>
      </c>
      <c r="K32" s="38" t="s">
        <v>6</v>
      </c>
      <c r="L32" s="38" t="s">
        <v>56</v>
      </c>
      <c r="M32" s="38" t="s">
        <v>52</v>
      </c>
      <c r="N32" s="38" t="s">
        <v>53</v>
      </c>
      <c r="O32" s="38" t="s">
        <v>220</v>
      </c>
      <c r="P32" s="38" t="s">
        <v>121</v>
      </c>
      <c r="Q32" s="38" t="s">
        <v>337</v>
      </c>
      <c r="R32" s="38" t="s">
        <v>347</v>
      </c>
      <c r="S32" s="38" t="s">
        <v>338</v>
      </c>
      <c r="W32" s="192"/>
      <c r="Y32" s="36" t="s">
        <v>71</v>
      </c>
      <c r="Z32" s="36" t="s">
        <v>3</v>
      </c>
      <c r="AA32" s="36" t="s">
        <v>97</v>
      </c>
      <c r="AB32" s="36" t="s">
        <v>98</v>
      </c>
      <c r="AC32" s="36" t="s">
        <v>99</v>
      </c>
      <c r="AD32" s="96" t="s">
        <v>93</v>
      </c>
      <c r="AE32" s="96" t="s">
        <v>95</v>
      </c>
      <c r="AF32" s="96" t="s">
        <v>100</v>
      </c>
    </row>
    <row r="33" spans="1:38" hidden="1">
      <c r="A33" s="112"/>
      <c r="D33" s="49"/>
      <c r="E33" s="1"/>
      <c r="F33" s="1"/>
      <c r="G33" s="1"/>
      <c r="H33" s="1"/>
      <c r="I33" s="51"/>
      <c r="J33" s="39"/>
      <c r="K33" s="39"/>
      <c r="L33" s="45"/>
      <c r="M33" s="44"/>
      <c r="N33" s="44"/>
      <c r="O33" s="1"/>
      <c r="P33" s="51"/>
      <c r="Q33" s="51"/>
      <c r="R33" s="51"/>
      <c r="S33" s="1"/>
      <c r="Y33" s="87">
        <v>6</v>
      </c>
      <c r="Z33" s="88">
        <f>IF(SUMIFS('Daily Forecast'!D:D,'Daily Forecast'!B:B,'NS flash'!$D$25,'Daily Forecast'!F:F,Y33,'Daily Forecast'!A:A,"Netherlands")=0,"",SUMIFS('Daily Forecast'!D:D,'Daily Forecast'!B:B,'NS flash'!$D$25,'Daily Forecast'!F:F,Y33,'Daily Forecast'!A:A,"Netherlands"))</f>
        <v>3</v>
      </c>
      <c r="AA33" s="102">
        <f t="shared" ref="AA33:AC49" si="0">IFERROR(AD33/$J33,AD33)</f>
        <v>0</v>
      </c>
      <c r="AB33" s="102">
        <f t="shared" si="0"/>
        <v>3</v>
      </c>
      <c r="AC33" s="102">
        <f t="shared" si="0"/>
        <v>1.7999999999999998</v>
      </c>
      <c r="AD33" s="97">
        <f t="shared" ref="AD33:AD49" si="1">IFERROR(IF(S33="",Z33*$AD$29,S33*J33),0)</f>
        <v>0</v>
      </c>
      <c r="AE33" s="98">
        <f t="shared" ref="AE33:AE49" si="2">IFERROR(IF(S33="",Z33*$AE$29,S33*J33),0)</f>
        <v>3</v>
      </c>
      <c r="AF33" s="99">
        <f t="shared" ref="AF33:AF49" si="3">IFERROR(IF(S33="",Z33*$AF$29,S33*J33),0)</f>
        <v>1.7999999999999998</v>
      </c>
    </row>
    <row r="34" spans="1:38">
      <c r="A34" s="112">
        <v>0</v>
      </c>
      <c r="D34" s="49">
        <v>4.1666666666666664E-2</v>
      </c>
      <c r="E34" s="1" t="str">
        <f>IF(SUMIFS('Daily Forecast'!D:D,'Daily Forecast'!B:B,'NS flash'!$D$25,'Daily Forecast'!F:F,A34,'Daily Forecast'!A:A,"netherlands")=0,"",SUMIFS('Daily Forecast'!D:D,'Daily Forecast'!B:B,'NS flash'!$D$25,'Daily Forecast'!F:F,A34,'Daily Forecast'!A:A,"netherlands"))</f>
        <v/>
      </c>
      <c r="F34" s="1" t="str">
        <f>IF(SUMIFS('Daily Storm Data 2'!I:I,'Daily Storm Data 2'!$A:$A,'NS flash'!$D$25,'Daily Storm Data 2'!$G:$G,'NS flash'!$A34,'Daily Storm Data 2'!$E:$E,"Netherlands")=0,"",SUMIFS('Daily Storm Data 2'!I:I,'Daily Storm Data 2'!$A:$A,'NS flash'!$D$25,'Daily Storm Data 2'!$G:$G,'NS flash'!$A34,'Daily Storm Data 2'!$E:$E,"Netherlands"))</f>
        <v/>
      </c>
      <c r="G34" s="1">
        <f>SUMIFS('Daily Storm Data 2'!J:J,'Daily Storm Data 2'!$A:$A,'NS flash'!$D$25,'Daily Storm Data 2'!$G:$G,'NS flash'!$A34,'Daily Storm Data 2'!$E:$E,"Netherlands")</f>
        <v>0</v>
      </c>
      <c r="H34" s="1">
        <f>SUMIFS('Daily Storm Data 2'!K:K,'Daily Storm Data 2'!$A:$A,'NS flash'!$D$25,'Daily Storm Data 2'!$G:$G,'NS flash'!$A34,'Daily Storm Data 2'!$E:$E,"Netherlands")</f>
        <v>0</v>
      </c>
      <c r="I34" s="51" t="str">
        <f>IFERROR(Table117[[#This Row],[Volume Actual]]/Table117[[#This Row],[Volume Forcasted]],"")</f>
        <v/>
      </c>
      <c r="J34" s="39" t="str">
        <f t="shared" ref="J34:J38" si="4">IFERROR(H34/S34,"")</f>
        <v/>
      </c>
      <c r="K34" s="39" t="str">
        <f>+IFERROR(Table117[[#This Row],[Volume Handled]]/Table117[[#This Row],[Volume Actual]],"")</f>
        <v/>
      </c>
      <c r="L34" s="45">
        <f>SUMIFS('Daily Storm Data 2'!O:O,'Daily Storm Data 2'!$A:$A,'NS flash'!$D$25,'Daily Storm Data 2'!$G:$G,'NS flash'!$A34,'Daily Storm Data 2'!$E:$E,"Netherlands")</f>
        <v>0</v>
      </c>
      <c r="M34" s="1"/>
      <c r="N34" s="1"/>
      <c r="O34" s="1"/>
      <c r="P34" s="1"/>
      <c r="Q34" s="218" t="e">
        <f t="shared" ref="Q34" si="5">(O34+N34)/M34</f>
        <v>#DIV/0!</v>
      </c>
      <c r="R34" s="44" t="e">
        <f>Table117[[#This Row],[Volume Actual]]-Table117[[#This Row],[Volume Handled]]</f>
        <v>#VALUE!</v>
      </c>
      <c r="S34" s="1" t="str">
        <f>IF(SUMIFS('Daily Storm Data 2'!I:I,'Daily Storm Data 2'!$A:$A,'NS flash'!$D$25,'Daily Storm Data 2'!$G:$G,'NS flash'!$A34,'Daily Storm Data 2'!$E:$E,"Netherlands")=0,"",SUMIFS('Daily Storm Data 2'!I:I,'Daily Storm Data 2'!$A:$A,'NS flash'!$D$25,'Daily Storm Data 2'!$G:$G,'NS flash'!$A34,'Daily Storm Data 2'!$E:$E,"Netherlands"))</f>
        <v/>
      </c>
      <c r="Y34" s="89">
        <f t="shared" ref="Y34:Y63" si="6">+Y33+1</f>
        <v>7</v>
      </c>
      <c r="Z34" s="90">
        <f>IF(SUMIFS('Daily Forecast'!D:D,'Daily Forecast'!B:B,'NS flash'!$D$25,'Daily Forecast'!F:F,Y34,'Daily Forecast'!A:A,"Netherlands")=0,"",SUMIFS('Daily Forecast'!D:D,'Daily Forecast'!B:B,'NS flash'!$D$25,'Daily Forecast'!F:F,Y34,'Daily Forecast'!A:A,"Netherlands"))</f>
        <v>8</v>
      </c>
      <c r="AA34" s="102">
        <f t="shared" si="0"/>
        <v>0</v>
      </c>
      <c r="AB34" s="102">
        <f t="shared" si="0"/>
        <v>8</v>
      </c>
      <c r="AC34" s="102">
        <f t="shared" si="0"/>
        <v>4.8</v>
      </c>
      <c r="AD34" s="97">
        <f t="shared" si="1"/>
        <v>0</v>
      </c>
      <c r="AE34" s="98">
        <f t="shared" si="2"/>
        <v>8</v>
      </c>
      <c r="AF34" s="99">
        <f t="shared" si="3"/>
        <v>4.8</v>
      </c>
    </row>
    <row r="35" spans="1:38" ht="17.100000000000001" customHeight="1">
      <c r="A35">
        <f t="shared" ref="A35:A40" si="7">+A34+1</f>
        <v>1</v>
      </c>
      <c r="D35" s="49">
        <v>8.3333333333333329E-2</v>
      </c>
      <c r="E35" s="1">
        <f>IF(SUMIFS('Daily Forecast'!D:D,'Daily Forecast'!B:B,'NS flash'!$D$25,'Daily Forecast'!F:F,A35,'Daily Forecast'!A:A,"netherlands")=0,"",SUMIFS('Daily Forecast'!D:D,'Daily Forecast'!B:B,'NS flash'!$D$25,'Daily Forecast'!F:F,A35,'Daily Forecast'!A:A,"netherlands"))</f>
        <v>5</v>
      </c>
      <c r="F35" s="1" t="str">
        <f>IF(SUMIFS('Daily Storm Data 2'!I:I,'Daily Storm Data 2'!$A:$A,'NS flash'!$D$25,'Daily Storm Data 2'!$G:$G,'NS flash'!$A35,'Daily Storm Data 2'!$E:$E,"Netherlands")=0,"",SUMIFS('Daily Storm Data 2'!I:I,'Daily Storm Data 2'!$A:$A,'NS flash'!$D$25,'Daily Storm Data 2'!$G:$G,'NS flash'!$A35,'Daily Storm Data 2'!$E:$E,"Netherlands"))</f>
        <v/>
      </c>
      <c r="G35" s="1">
        <f>SUMIFS('Daily Storm Data 2'!J:J,'Daily Storm Data 2'!$A:$A,'NS flash'!$D$25,'Daily Storm Data 2'!$G:$G,'NS flash'!$A35,'Daily Storm Data 2'!$E:$E,"Netherlands")</f>
        <v>0</v>
      </c>
      <c r="H35" s="1">
        <f>SUMIFS('Daily Storm Data 2'!K:K,'Daily Storm Data 2'!$A:$A,'NS flash'!$D$25,'Daily Storm Data 2'!$G:$G,'NS flash'!$A35,'Daily Storm Data 2'!$E:$E,"Netherlands")</f>
        <v>0</v>
      </c>
      <c r="I35" s="51" t="str">
        <f>IFERROR(Table117[[#This Row],[Volume Actual]]/Table117[[#This Row],[Volume Forcasted]],"")</f>
        <v/>
      </c>
      <c r="J35" s="39" t="str">
        <f t="shared" si="4"/>
        <v/>
      </c>
      <c r="K35" s="39" t="str">
        <f>+IFERROR(Table117[[#This Row],[Volume Handled]]/Table117[[#This Row],[Volume Actual]],"")</f>
        <v/>
      </c>
      <c r="L35" s="45">
        <f>SUMIFS('Daily Storm Data 2'!O:O,'Daily Storm Data 2'!$A:$A,'NS flash'!$D$25,'Daily Storm Data 2'!$G:$G,'NS flash'!$A35,'Daily Storm Data 2'!$E:$E,"Netherlands")</f>
        <v>0</v>
      </c>
      <c r="M35" s="1"/>
      <c r="N35" s="1"/>
      <c r="O35" s="1"/>
      <c r="P35" s="1"/>
      <c r="Q35" s="218" t="e">
        <f t="shared" ref="Q35:Q38" si="8">(O35+N35)/M35</f>
        <v>#DIV/0!</v>
      </c>
      <c r="R35" s="44" t="e">
        <f>Table117[[#This Row],[Volume Actual]]-Table117[[#This Row],[Volume Handled]]</f>
        <v>#VALUE!</v>
      </c>
      <c r="S35" s="1" t="str">
        <f>IF(SUMIFS('Daily Storm Data 2'!I:I,'Daily Storm Data 2'!$A:$A,'NS flash'!$D$25,'Daily Storm Data 2'!$G:$G,'NS flash'!$A35,'Daily Storm Data 2'!$E:$E,"Netherlands")=0,"",SUMIFS('Daily Storm Data 2'!I:I,'Daily Storm Data 2'!$A:$A,'NS flash'!$D$25,'Daily Storm Data 2'!$G:$G,'NS flash'!$A35,'Daily Storm Data 2'!$E:$E,"Netherlands"))</f>
        <v/>
      </c>
      <c r="Y35" s="89">
        <f t="shared" si="6"/>
        <v>8</v>
      </c>
      <c r="Z35" s="90">
        <f>IF(SUMIFS('Daily Forecast'!D:D,'Daily Forecast'!B:B,'NS flash'!$D$25,'Daily Forecast'!F:F,Y35,'Daily Forecast'!A:A,"Netherlands")=0,"",SUMIFS('Daily Forecast'!D:D,'Daily Forecast'!B:B,'NS flash'!$D$25,'Daily Forecast'!F:F,Y35,'Daily Forecast'!A:A,"Netherlands"))</f>
        <v>20</v>
      </c>
      <c r="AA35" s="102">
        <f t="shared" si="0"/>
        <v>0</v>
      </c>
      <c r="AB35" s="102">
        <f t="shared" si="0"/>
        <v>20</v>
      </c>
      <c r="AC35" s="102">
        <f t="shared" si="0"/>
        <v>12</v>
      </c>
      <c r="AD35" s="97">
        <f t="shared" si="1"/>
        <v>0</v>
      </c>
      <c r="AE35" s="98">
        <f t="shared" si="2"/>
        <v>20</v>
      </c>
      <c r="AF35" s="99">
        <f t="shared" si="3"/>
        <v>12</v>
      </c>
      <c r="AI35" s="125" t="s">
        <v>82</v>
      </c>
      <c r="AJ35" s="125" t="s">
        <v>120</v>
      </c>
      <c r="AK35" s="125" t="s">
        <v>83</v>
      </c>
      <c r="AL35" s="125" t="s">
        <v>73</v>
      </c>
    </row>
    <row r="36" spans="1:38">
      <c r="A36">
        <f t="shared" si="7"/>
        <v>2</v>
      </c>
      <c r="D36" s="49">
        <v>0.125</v>
      </c>
      <c r="E36" s="1">
        <f>IF(SUMIFS('Daily Forecast'!D:D,'Daily Forecast'!B:B,'NS flash'!$D$25,'Daily Forecast'!F:F,A36,'Daily Forecast'!A:A,"netherlands")=0,"",SUMIFS('Daily Forecast'!D:D,'Daily Forecast'!B:B,'NS flash'!$D$25,'Daily Forecast'!F:F,A36,'Daily Forecast'!A:A,"netherlands"))</f>
        <v>1</v>
      </c>
      <c r="F36" s="1" t="str">
        <f>IF(SUMIFS('Daily Storm Data 2'!I:I,'Daily Storm Data 2'!$A:$A,'NS flash'!$D$25,'Daily Storm Data 2'!$G:$G,'NS flash'!$A36,'Daily Storm Data 2'!$E:$E,"Netherlands")=0,"",SUMIFS('Daily Storm Data 2'!I:I,'Daily Storm Data 2'!$A:$A,'NS flash'!$D$25,'Daily Storm Data 2'!$G:$G,'NS flash'!$A36,'Daily Storm Data 2'!$E:$E,"Netherlands"))</f>
        <v/>
      </c>
      <c r="G36" s="1">
        <f>SUMIFS('Daily Storm Data 2'!J:J,'Daily Storm Data 2'!$A:$A,'NS flash'!$D$25,'Daily Storm Data 2'!$G:$G,'NS flash'!$A36,'Daily Storm Data 2'!$E:$E,"Netherlands")</f>
        <v>0</v>
      </c>
      <c r="H36" s="1">
        <f>SUMIFS('Daily Storm Data 2'!K:K,'Daily Storm Data 2'!$A:$A,'NS flash'!$D$25,'Daily Storm Data 2'!$G:$G,'NS flash'!$A36,'Daily Storm Data 2'!$E:$E,"Netherlands")</f>
        <v>0</v>
      </c>
      <c r="I36" s="51" t="str">
        <f>IFERROR(Table117[[#This Row],[Volume Actual]]/Table117[[#This Row],[Volume Forcasted]],"")</f>
        <v/>
      </c>
      <c r="J36" s="39" t="str">
        <f t="shared" si="4"/>
        <v/>
      </c>
      <c r="K36" s="39" t="str">
        <f>+IFERROR(Table117[[#This Row],[Volume Handled]]/Table117[[#This Row],[Volume Actual]],"")</f>
        <v/>
      </c>
      <c r="L36" s="45">
        <f>SUMIFS('Daily Storm Data 2'!O:O,'Daily Storm Data 2'!$A:$A,'NS flash'!$D$25,'Daily Storm Data 2'!$G:$G,'NS flash'!$A36,'Daily Storm Data 2'!$E:$E,"Netherlands")</f>
        <v>0</v>
      </c>
      <c r="M36" s="1"/>
      <c r="N36" s="1"/>
      <c r="O36" s="1"/>
      <c r="P36" s="1"/>
      <c r="Q36" s="218" t="e">
        <f t="shared" si="8"/>
        <v>#DIV/0!</v>
      </c>
      <c r="R36" s="44" t="e">
        <f>Table117[[#This Row],[Volume Actual]]-Table117[[#This Row],[Volume Handled]]</f>
        <v>#VALUE!</v>
      </c>
      <c r="S36" s="1" t="str">
        <f>IF(SUMIFS('Daily Storm Data 2'!I:I,'Daily Storm Data 2'!$A:$A,'NS flash'!$D$25,'Daily Storm Data 2'!$G:$G,'NS flash'!$A36,'Daily Storm Data 2'!$E:$E,"Netherlands")=0,"",SUMIFS('Daily Storm Data 2'!I:I,'Daily Storm Data 2'!$A:$A,'NS flash'!$D$25,'Daily Storm Data 2'!$G:$G,'NS flash'!$A36,'Daily Storm Data 2'!$E:$E,"Netherlands"))</f>
        <v/>
      </c>
      <c r="Y36" s="89">
        <f t="shared" si="6"/>
        <v>9</v>
      </c>
      <c r="Z36" s="90">
        <f>IF(SUMIFS('Daily Forecast'!D:D,'Daily Forecast'!B:B,'NS flash'!$D$25,'Daily Forecast'!F:F,Y36,'Daily Forecast'!A:A,"Netherlands")=0,"",SUMIFS('Daily Forecast'!D:D,'Daily Forecast'!B:B,'NS flash'!$D$25,'Daily Forecast'!F:F,Y36,'Daily Forecast'!A:A,"Netherlands"))</f>
        <v>38</v>
      </c>
      <c r="AA36" s="102">
        <f t="shared" si="0"/>
        <v>0</v>
      </c>
      <c r="AB36" s="102">
        <f t="shared" si="0"/>
        <v>38</v>
      </c>
      <c r="AC36" s="102">
        <f t="shared" si="0"/>
        <v>22.8</v>
      </c>
      <c r="AD36" s="97">
        <f t="shared" si="1"/>
        <v>0</v>
      </c>
      <c r="AE36" s="98">
        <f t="shared" si="2"/>
        <v>38</v>
      </c>
      <c r="AF36" s="99">
        <f t="shared" si="3"/>
        <v>22.8</v>
      </c>
      <c r="AI36" s="124">
        <v>3</v>
      </c>
      <c r="AJ36" s="124">
        <v>1</v>
      </c>
      <c r="AK36" s="124"/>
      <c r="AL36" s="124">
        <v>1</v>
      </c>
    </row>
    <row r="37" spans="1:38">
      <c r="A37">
        <f t="shared" si="7"/>
        <v>3</v>
      </c>
      <c r="D37" s="49">
        <v>0.16666666666666666</v>
      </c>
      <c r="E37" s="1">
        <f>IF(SUMIFS('Daily Forecast'!D:D,'Daily Forecast'!B:B,'NS flash'!$D$25,'Daily Forecast'!F:F,A37,'Daily Forecast'!A:A,"netherlands")=0,"",SUMIFS('Daily Forecast'!D:D,'Daily Forecast'!B:B,'NS flash'!$D$25,'Daily Forecast'!F:F,A37,'Daily Forecast'!A:A,"netherlands"))</f>
        <v>2</v>
      </c>
      <c r="F37" s="1" t="str">
        <f>IF(SUMIFS('Daily Storm Data 2'!I:I,'Daily Storm Data 2'!$A:$A,'NS flash'!$D$25,'Daily Storm Data 2'!$G:$G,'NS flash'!$A37,'Daily Storm Data 2'!$E:$E,"Netherlands")=0,"",SUMIFS('Daily Storm Data 2'!I:I,'Daily Storm Data 2'!$A:$A,'NS flash'!$D$25,'Daily Storm Data 2'!$G:$G,'NS flash'!$A37,'Daily Storm Data 2'!$E:$E,"Netherlands"))</f>
        <v/>
      </c>
      <c r="G37" s="1">
        <f>SUMIFS('Daily Storm Data 2'!J:J,'Daily Storm Data 2'!$A:$A,'NS flash'!$D$25,'Daily Storm Data 2'!$G:$G,'NS flash'!$A37,'Daily Storm Data 2'!$E:$E,"Netherlands")</f>
        <v>0</v>
      </c>
      <c r="H37" s="1">
        <f>SUMIFS('Daily Storm Data 2'!K:K,'Daily Storm Data 2'!$A:$A,'NS flash'!$D$25,'Daily Storm Data 2'!$G:$G,'NS flash'!$A37,'Daily Storm Data 2'!$E:$E,"Netherlands")</f>
        <v>0</v>
      </c>
      <c r="I37" s="51" t="str">
        <f>IFERROR(Table117[[#This Row],[Volume Actual]]/Table117[[#This Row],[Volume Forcasted]],"")</f>
        <v/>
      </c>
      <c r="J37" s="39" t="str">
        <f t="shared" si="4"/>
        <v/>
      </c>
      <c r="K37" s="39" t="str">
        <f>+IFERROR(Table117[[#This Row],[Volume Handled]]/Table117[[#This Row],[Volume Actual]],"")</f>
        <v/>
      </c>
      <c r="L37" s="45">
        <f>SUMIFS('Daily Storm Data 2'!O:O,'Daily Storm Data 2'!$A:$A,'NS flash'!$D$25,'Daily Storm Data 2'!$G:$G,'NS flash'!$A37,'Daily Storm Data 2'!$E:$E,"Netherlands")</f>
        <v>0</v>
      </c>
      <c r="M37" s="1"/>
      <c r="N37" s="1"/>
      <c r="O37" s="1"/>
      <c r="P37" s="1"/>
      <c r="Q37" s="218" t="e">
        <f t="shared" si="8"/>
        <v>#DIV/0!</v>
      </c>
      <c r="R37" s="44" t="e">
        <f>Table117[[#This Row],[Volume Actual]]-Table117[[#This Row],[Volume Handled]]</f>
        <v>#VALUE!</v>
      </c>
      <c r="S37" s="1" t="str">
        <f>IF(SUMIFS('Daily Storm Data 2'!I:I,'Daily Storm Data 2'!$A:$A,'NS flash'!$D$25,'Daily Storm Data 2'!$G:$G,'NS flash'!$A37,'Daily Storm Data 2'!$E:$E,"Netherlands")=0,"",SUMIFS('Daily Storm Data 2'!I:I,'Daily Storm Data 2'!$A:$A,'NS flash'!$D$25,'Daily Storm Data 2'!$G:$G,'NS flash'!$A37,'Daily Storm Data 2'!$E:$E,"Netherlands"))</f>
        <v/>
      </c>
      <c r="Y37" s="89">
        <f t="shared" si="6"/>
        <v>10</v>
      </c>
      <c r="Z37" s="90">
        <f>IF(SUMIFS('Daily Forecast'!D:D,'Daily Forecast'!B:B,'NS flash'!$D$25,'Daily Forecast'!F:F,Y37,'Daily Forecast'!A:A,"Netherlands")=0,"",SUMIFS('Daily Forecast'!D:D,'Daily Forecast'!B:B,'NS flash'!$D$25,'Daily Forecast'!F:F,Y37,'Daily Forecast'!A:A,"Netherlands"))</f>
        <v>38</v>
      </c>
      <c r="AA37" s="102">
        <f t="shared" si="0"/>
        <v>0</v>
      </c>
      <c r="AB37" s="102">
        <f t="shared" si="0"/>
        <v>38</v>
      </c>
      <c r="AC37" s="102">
        <f t="shared" si="0"/>
        <v>22.8</v>
      </c>
      <c r="AD37" s="97">
        <f t="shared" si="1"/>
        <v>0</v>
      </c>
      <c r="AE37" s="98">
        <f t="shared" si="2"/>
        <v>38</v>
      </c>
      <c r="AF37" s="99">
        <f t="shared" si="3"/>
        <v>22.8</v>
      </c>
      <c r="AI37" s="124">
        <v>4</v>
      </c>
      <c r="AJ37" s="124">
        <v>1</v>
      </c>
      <c r="AK37" s="124"/>
      <c r="AL37" s="124">
        <v>1</v>
      </c>
    </row>
    <row r="38" spans="1:38">
      <c r="A38">
        <f t="shared" si="7"/>
        <v>4</v>
      </c>
      <c r="D38" s="49">
        <v>0.20833333333333334</v>
      </c>
      <c r="E38" s="1" t="str">
        <f>IF(SUMIFS('Daily Forecast'!D:D,'Daily Forecast'!B:B,'NS flash'!$D$25,'Daily Forecast'!F:F,A38,'Daily Forecast'!A:A,"netherlands")=0,"",SUMIFS('Daily Forecast'!D:D,'Daily Forecast'!B:B,'NS flash'!$D$25,'Daily Forecast'!F:F,A38,'Daily Forecast'!A:A,"netherlands"))</f>
        <v/>
      </c>
      <c r="F38" s="1" t="str">
        <f>IF(SUMIFS('Daily Storm Data 2'!I:I,'Daily Storm Data 2'!$A:$A,'NS flash'!$D$25,'Daily Storm Data 2'!$G:$G,'NS flash'!$A38,'Daily Storm Data 2'!$E:$E,"Netherlands")=0,"",SUMIFS('Daily Storm Data 2'!I:I,'Daily Storm Data 2'!$A:$A,'NS flash'!$D$25,'Daily Storm Data 2'!$G:$G,'NS flash'!$A38,'Daily Storm Data 2'!$E:$E,"Netherlands"))</f>
        <v/>
      </c>
      <c r="G38" s="1">
        <f>SUMIFS('Daily Storm Data 2'!J:J,'Daily Storm Data 2'!$A:$A,'NS flash'!$D$25,'Daily Storm Data 2'!$G:$G,'NS flash'!$A38,'Daily Storm Data 2'!$E:$E,"Netherlands")</f>
        <v>0</v>
      </c>
      <c r="H38" s="1">
        <f>SUMIFS('Daily Storm Data 2'!K:K,'Daily Storm Data 2'!$A:$A,'NS flash'!$D$25,'Daily Storm Data 2'!$G:$G,'NS flash'!$A38,'Daily Storm Data 2'!$E:$E,"Netherlands")</f>
        <v>0</v>
      </c>
      <c r="I38" s="51" t="str">
        <f>IFERROR(Table117[[#This Row],[Volume Actual]]/Table117[[#This Row],[Volume Forcasted]],"")</f>
        <v/>
      </c>
      <c r="J38" s="39" t="str">
        <f t="shared" si="4"/>
        <v/>
      </c>
      <c r="K38" s="39" t="str">
        <f>+IFERROR(Table117[[#This Row],[Volume Handled]]/Table117[[#This Row],[Volume Actual]],"")</f>
        <v/>
      </c>
      <c r="L38" s="45">
        <f>SUMIFS('Daily Storm Data 2'!O:O,'Daily Storm Data 2'!$A:$A,'NS flash'!$D$25,'Daily Storm Data 2'!$G:$G,'NS flash'!$A38,'Daily Storm Data 2'!$E:$E,"Netherlands")</f>
        <v>0</v>
      </c>
      <c r="M38" s="1"/>
      <c r="N38" s="1"/>
      <c r="O38" s="1"/>
      <c r="P38" s="1"/>
      <c r="Q38" s="218" t="e">
        <f t="shared" si="8"/>
        <v>#DIV/0!</v>
      </c>
      <c r="R38" s="44" t="e">
        <f>Table117[[#This Row],[Volume Actual]]-Table117[[#This Row],[Volume Handled]]</f>
        <v>#VALUE!</v>
      </c>
      <c r="S38" s="1" t="str">
        <f>IF(SUMIFS('Daily Storm Data 2'!I:I,'Daily Storm Data 2'!$A:$A,'NS flash'!$D$25,'Daily Storm Data 2'!$G:$G,'NS flash'!$A38,'Daily Storm Data 2'!$E:$E,"Netherlands")=0,"",SUMIFS('Daily Storm Data 2'!I:I,'Daily Storm Data 2'!$A:$A,'NS flash'!$D$25,'Daily Storm Data 2'!$G:$G,'NS flash'!$A38,'Daily Storm Data 2'!$E:$E,"Netherlands"))</f>
        <v/>
      </c>
      <c r="W38" s="191"/>
      <c r="Y38" s="89">
        <f t="shared" si="6"/>
        <v>11</v>
      </c>
      <c r="Z38" s="90">
        <f>IF(SUMIFS('Daily Forecast'!D:D,'Daily Forecast'!B:B,'NS flash'!$D$25,'Daily Forecast'!F:F,Y38,'Daily Forecast'!A:A,"Netherlands")=0,"",SUMIFS('Daily Forecast'!D:D,'Daily Forecast'!B:B,'NS flash'!$D$25,'Daily Forecast'!F:F,Y38,'Daily Forecast'!A:A,"Netherlands"))</f>
        <v>49</v>
      </c>
      <c r="AA38" s="102">
        <f t="shared" si="0"/>
        <v>0</v>
      </c>
      <c r="AB38" s="102">
        <f t="shared" si="0"/>
        <v>49</v>
      </c>
      <c r="AC38" s="102">
        <f t="shared" si="0"/>
        <v>29.4</v>
      </c>
      <c r="AD38" s="97">
        <f t="shared" si="1"/>
        <v>0</v>
      </c>
      <c r="AE38" s="98">
        <f t="shared" si="2"/>
        <v>49</v>
      </c>
      <c r="AF38" s="99">
        <f t="shared" si="3"/>
        <v>29.4</v>
      </c>
      <c r="AI38" s="124">
        <v>6</v>
      </c>
      <c r="AJ38" s="124">
        <v>8</v>
      </c>
      <c r="AK38" s="124"/>
      <c r="AL38" s="124">
        <v>8</v>
      </c>
    </row>
    <row r="39" spans="1:38" ht="13.8" thickBot="1">
      <c r="A39">
        <f t="shared" si="7"/>
        <v>5</v>
      </c>
      <c r="D39" s="49">
        <v>0.25</v>
      </c>
      <c r="E39" s="1" t="str">
        <f>IF(SUMIFS('Daily Forecast'!D:D,'Daily Forecast'!B:B,'NS flash'!$D$25,'Daily Forecast'!F:F,A39,'Daily Forecast'!A:A,"netherlands")=0,"",SUMIFS('Daily Forecast'!D:D,'Daily Forecast'!B:B,'NS flash'!$D$25,'Daily Forecast'!F:F,A39,'Daily Forecast'!A:A,"netherlands"))</f>
        <v/>
      </c>
      <c r="F39" s="1" t="str">
        <f>IF(SUMIFS('Daily Storm Data 2'!I:I,'Daily Storm Data 2'!$A:$A,'NS flash'!$D$25,'Daily Storm Data 2'!$G:$G,'NS flash'!$A39,'Daily Storm Data 2'!$E:$E,"Netherlands")=0,"",SUMIFS('Daily Storm Data 2'!I:I,'Daily Storm Data 2'!$A:$A,'NS flash'!$D$25,'Daily Storm Data 2'!$G:$G,'NS flash'!$A39,'Daily Storm Data 2'!$E:$E,"Netherlands"))</f>
        <v/>
      </c>
      <c r="G39" s="1">
        <f>SUMIFS('Daily Storm Data 2'!J:J,'Daily Storm Data 2'!$A:$A,'NS flash'!$D$25,'Daily Storm Data 2'!$G:$G,'NS flash'!$A39,'Daily Storm Data 2'!$E:$E,"Netherlands")</f>
        <v>0</v>
      </c>
      <c r="H39" s="1">
        <f>SUMIFS('Daily Storm Data 2'!K:K,'Daily Storm Data 2'!$A:$A,'NS flash'!$D$25,'Daily Storm Data 2'!$G:$G,'NS flash'!$A39,'Daily Storm Data 2'!$E:$E,"Netherlands")</f>
        <v>0</v>
      </c>
      <c r="I39" s="51" t="str">
        <f>IFERROR(Table117[[#This Row],[Volume Actual]]/Table117[[#This Row],[Volume Forcasted]],"")</f>
        <v/>
      </c>
      <c r="J39" s="39" t="str">
        <f t="shared" ref="J39" si="9">IFERROR(H39/S39,"")</f>
        <v/>
      </c>
      <c r="K39" s="39" t="str">
        <f>+IFERROR(Table117[[#This Row],[Volume Handled]]/Table117[[#This Row],[Volume Actual]],"")</f>
        <v/>
      </c>
      <c r="L39" s="45">
        <f>SUMIFS('Daily Storm Data 2'!O:O,'Daily Storm Data 2'!$A:$A,'NS flash'!$D$25,'Daily Storm Data 2'!$G:$G,'NS flash'!$A39,'Daily Storm Data 2'!$E:$E,"Netherlands")</f>
        <v>0</v>
      </c>
      <c r="M39" s="1"/>
      <c r="N39" s="1"/>
      <c r="O39" s="1"/>
      <c r="P39" s="1"/>
      <c r="Q39" s="218" t="e">
        <f t="shared" ref="Q39" si="10">(O39+N39)/M39</f>
        <v>#DIV/0!</v>
      </c>
      <c r="R39" s="44" t="e">
        <f>Table117[[#This Row],[Volume Actual]]-Table117[[#This Row],[Volume Handled]]</f>
        <v>#VALUE!</v>
      </c>
      <c r="S39" s="1" t="str">
        <f>IF(SUMIFS('Daily Storm Data 2'!I:I,'Daily Storm Data 2'!$A:$A,'NS flash'!$D$25,'Daily Storm Data 2'!$G:$G,'NS flash'!$A39,'Daily Storm Data 2'!$E:$E,"Netherlands")=0,"",SUMIFS('Daily Storm Data 2'!I:I,'Daily Storm Data 2'!$A:$A,'NS flash'!$D$25,'Daily Storm Data 2'!$G:$G,'NS flash'!$A39,'Daily Storm Data 2'!$E:$E,"Netherlands"))</f>
        <v/>
      </c>
      <c r="W39" s="211">
        <v>1</v>
      </c>
      <c r="Y39" s="89">
        <f t="shared" si="6"/>
        <v>12</v>
      </c>
      <c r="Z39" s="90">
        <f>IF(SUMIFS('Daily Forecast'!D:D,'Daily Forecast'!B:B,'NS flash'!$D$25,'Daily Forecast'!F:F,Y39,'Daily Forecast'!A:A,"Netherlands")=0,"",SUMIFS('Daily Forecast'!D:D,'Daily Forecast'!B:B,'NS flash'!$D$25,'Daily Forecast'!F:F,Y39,'Daily Forecast'!A:A,"Netherlands"))</f>
        <v>46</v>
      </c>
      <c r="AA39" s="102">
        <f t="shared" si="0"/>
        <v>0</v>
      </c>
      <c r="AB39" s="102">
        <f t="shared" si="0"/>
        <v>46</v>
      </c>
      <c r="AC39" s="102">
        <f t="shared" si="0"/>
        <v>27.599999999999998</v>
      </c>
      <c r="AD39" s="97">
        <f t="shared" si="1"/>
        <v>0</v>
      </c>
      <c r="AE39" s="98">
        <f t="shared" si="2"/>
        <v>46</v>
      </c>
      <c r="AF39" s="99">
        <f t="shared" si="3"/>
        <v>27.599999999999998</v>
      </c>
      <c r="AI39" s="124">
        <v>7</v>
      </c>
      <c r="AJ39" s="124">
        <v>42</v>
      </c>
      <c r="AK39" s="124"/>
      <c r="AL39" s="124">
        <v>42</v>
      </c>
    </row>
    <row r="40" spans="1:38" ht="13.8" hidden="1" thickBot="1">
      <c r="A40">
        <f t="shared" si="7"/>
        <v>6</v>
      </c>
      <c r="D40" s="49">
        <v>0.54166666666666696</v>
      </c>
      <c r="E40" s="1"/>
      <c r="F40" s="1"/>
      <c r="G40" s="1"/>
      <c r="H40" s="1"/>
      <c r="I40" s="51"/>
      <c r="J40" s="39"/>
      <c r="K40" s="39"/>
      <c r="L40" s="45"/>
      <c r="M40" s="1"/>
      <c r="N40" s="1"/>
      <c r="O40" s="1"/>
      <c r="P40" s="1"/>
      <c r="Q40" s="218"/>
      <c r="R40" s="44"/>
      <c r="S40" s="1"/>
      <c r="W40" s="90">
        <v>1</v>
      </c>
      <c r="X40" s="90"/>
      <c r="Y40" s="89"/>
      <c r="Z40" s="90" t="str">
        <f>IF(SUMIFS('Daily Forecast'!D:D,'Daily Forecast'!B:B,'NS flash'!$D$25,'Daily Forecast'!F:F,Y40,'Daily Forecast'!A:A,"Netherlands")=0,"",SUMIFS('Daily Forecast'!D:D,'Daily Forecast'!B:B,'NS flash'!$D$25,'Daily Forecast'!F:F,Y40,'Daily Forecast'!A:A,"Netherlands"))</f>
        <v/>
      </c>
      <c r="AA40" s="102">
        <f t="shared" si="0"/>
        <v>0</v>
      </c>
      <c r="AB40" s="102">
        <f t="shared" si="0"/>
        <v>0</v>
      </c>
      <c r="AC40" s="102">
        <f t="shared" si="0"/>
        <v>0</v>
      </c>
      <c r="AD40" s="97">
        <f t="shared" si="1"/>
        <v>0</v>
      </c>
      <c r="AE40" s="98">
        <f t="shared" si="2"/>
        <v>0</v>
      </c>
      <c r="AF40" s="99">
        <f t="shared" si="3"/>
        <v>0</v>
      </c>
      <c r="AI40" s="124">
        <v>8</v>
      </c>
      <c r="AJ40" s="124">
        <v>82</v>
      </c>
      <c r="AK40" s="124"/>
      <c r="AL40" s="124">
        <v>82</v>
      </c>
    </row>
    <row r="41" spans="1:38" ht="13.8" hidden="1" thickBot="1">
      <c r="D41" s="49">
        <v>0.58333333333333304</v>
      </c>
      <c r="E41" s="1"/>
      <c r="F41" s="1"/>
      <c r="G41" s="1"/>
      <c r="H41" s="1"/>
      <c r="I41" s="51"/>
      <c r="J41" s="39"/>
      <c r="K41" s="39"/>
      <c r="L41" s="45"/>
      <c r="M41" s="1"/>
      <c r="N41" s="1"/>
      <c r="O41" s="1"/>
      <c r="P41" s="1"/>
      <c r="Q41" s="218"/>
      <c r="R41" s="44"/>
      <c r="S41" s="1"/>
      <c r="W41" s="211">
        <v>2</v>
      </c>
      <c r="X41" s="211"/>
      <c r="Y41" s="89"/>
      <c r="Z41" s="90" t="str">
        <f>IF(SUMIFS('Daily Forecast'!D:D,'Daily Forecast'!B:B,'NS flash'!$D$25,'Daily Forecast'!F:F,Y41,'Daily Forecast'!A:A,"Netherlands")=0,"",SUMIFS('Daily Forecast'!D:D,'Daily Forecast'!B:B,'NS flash'!$D$25,'Daily Forecast'!F:F,Y41,'Daily Forecast'!A:A,"Netherlands"))</f>
        <v/>
      </c>
      <c r="AA41" s="102">
        <f t="shared" si="0"/>
        <v>0</v>
      </c>
      <c r="AB41" s="102">
        <f t="shared" si="0"/>
        <v>0</v>
      </c>
      <c r="AC41" s="102">
        <f t="shared" si="0"/>
        <v>0</v>
      </c>
      <c r="AD41" s="97">
        <f t="shared" si="1"/>
        <v>0</v>
      </c>
      <c r="AE41" s="98">
        <f t="shared" si="2"/>
        <v>0</v>
      </c>
      <c r="AF41" s="99">
        <f t="shared" si="3"/>
        <v>0</v>
      </c>
      <c r="AG41" s="106"/>
      <c r="AH41" s="106"/>
      <c r="AI41" s="124">
        <v>9</v>
      </c>
      <c r="AJ41" s="124">
        <v>92</v>
      </c>
      <c r="AK41" s="124"/>
      <c r="AL41" s="124">
        <v>92</v>
      </c>
    </row>
    <row r="42" spans="1:38" ht="13.8" hidden="1" thickBot="1">
      <c r="D42" s="49">
        <v>0.625</v>
      </c>
      <c r="E42" s="1"/>
      <c r="F42" s="1"/>
      <c r="G42" s="1"/>
      <c r="H42" s="1"/>
      <c r="I42" s="51"/>
      <c r="J42" s="39"/>
      <c r="K42" s="39"/>
      <c r="L42" s="45"/>
      <c r="M42" s="1"/>
      <c r="N42" s="1"/>
      <c r="O42" s="1"/>
      <c r="P42" s="1"/>
      <c r="Q42" s="218"/>
      <c r="R42" s="44"/>
      <c r="S42" s="1"/>
      <c r="V42" s="191"/>
      <c r="W42" s="90">
        <v>2</v>
      </c>
      <c r="X42" s="90"/>
      <c r="Y42" s="89"/>
      <c r="Z42" s="90" t="str">
        <f>IF(SUMIFS('Daily Forecast'!D:D,'Daily Forecast'!B:B,'NS flash'!$D$25,'Daily Forecast'!F:F,Y42,'Daily Forecast'!A:A,"Netherlands")=0,"",SUMIFS('Daily Forecast'!D:D,'Daily Forecast'!B:B,'NS flash'!$D$25,'Daily Forecast'!F:F,Y42,'Daily Forecast'!A:A,"Netherlands"))</f>
        <v/>
      </c>
      <c r="AA42" s="102">
        <f t="shared" si="0"/>
        <v>0</v>
      </c>
      <c r="AB42" s="102">
        <f t="shared" si="0"/>
        <v>0</v>
      </c>
      <c r="AC42" s="102">
        <f t="shared" si="0"/>
        <v>0</v>
      </c>
      <c r="AD42" s="97">
        <f t="shared" si="1"/>
        <v>0</v>
      </c>
      <c r="AE42" s="98">
        <f t="shared" si="2"/>
        <v>0</v>
      </c>
      <c r="AF42" s="99">
        <f t="shared" si="3"/>
        <v>0</v>
      </c>
      <c r="AG42" s="106"/>
      <c r="AH42" s="106"/>
      <c r="AI42" s="124">
        <v>10</v>
      </c>
      <c r="AJ42" s="124">
        <v>98</v>
      </c>
      <c r="AK42" s="124"/>
      <c r="AL42" s="124">
        <v>98</v>
      </c>
    </row>
    <row r="43" spans="1:38" ht="14.4" hidden="1" thickBot="1">
      <c r="D43" s="49">
        <v>0.66666666666666696</v>
      </c>
      <c r="E43" s="1"/>
      <c r="F43" s="1"/>
      <c r="G43" s="1"/>
      <c r="H43" s="1"/>
      <c r="I43" s="51"/>
      <c r="J43" s="39"/>
      <c r="K43" s="39"/>
      <c r="L43" s="45"/>
      <c r="M43" s="1"/>
      <c r="N43" s="1"/>
      <c r="O43" s="1"/>
      <c r="P43" s="1"/>
      <c r="Q43" s="218"/>
      <c r="R43" s="44"/>
      <c r="S43" s="1"/>
      <c r="T43" s="224"/>
      <c r="V43" s="190"/>
      <c r="W43" s="211">
        <v>2</v>
      </c>
      <c r="X43" s="223"/>
      <c r="Y43" s="89"/>
      <c r="Z43" s="90" t="str">
        <f>IF(SUMIFS('Daily Forecast'!D:D,'Daily Forecast'!B:B,'NS flash'!$D$25,'Daily Forecast'!F:F,Y43,'Daily Forecast'!A:A,"Netherlands")=0,"",SUMIFS('Daily Forecast'!D:D,'Daily Forecast'!B:B,'NS flash'!$D$25,'Daily Forecast'!F:F,Y43,'Daily Forecast'!A:A,"Netherlands"))</f>
        <v/>
      </c>
      <c r="AA43" s="102">
        <f t="shared" si="0"/>
        <v>0</v>
      </c>
      <c r="AB43" s="102">
        <f t="shared" si="0"/>
        <v>0</v>
      </c>
      <c r="AC43" s="102">
        <f t="shared" si="0"/>
        <v>0</v>
      </c>
      <c r="AD43" s="97">
        <f t="shared" si="1"/>
        <v>0</v>
      </c>
      <c r="AE43" s="98">
        <f t="shared" si="2"/>
        <v>0</v>
      </c>
      <c r="AF43" s="99">
        <f t="shared" si="3"/>
        <v>0</v>
      </c>
      <c r="AG43" s="106"/>
      <c r="AH43" s="106"/>
      <c r="AI43" s="106"/>
    </row>
    <row r="44" spans="1:38" ht="13.8" hidden="1" thickBot="1">
      <c r="D44" s="49">
        <v>0.70833333333333304</v>
      </c>
      <c r="E44" s="1"/>
      <c r="F44" s="1"/>
      <c r="G44" s="1"/>
      <c r="H44" s="1"/>
      <c r="I44" s="51"/>
      <c r="J44" s="39"/>
      <c r="K44" s="39"/>
      <c r="L44" s="45"/>
      <c r="M44" s="1"/>
      <c r="N44" s="1"/>
      <c r="O44" s="1"/>
      <c r="P44" s="1"/>
      <c r="Q44" s="218"/>
      <c r="R44" s="44"/>
      <c r="S44" s="1"/>
      <c r="V44" s="191"/>
      <c r="W44" s="90">
        <v>1</v>
      </c>
      <c r="X44" s="90">
        <v>1</v>
      </c>
      <c r="Y44" s="89"/>
      <c r="Z44" s="90" t="str">
        <f>IF(SUMIFS('Daily Forecast'!D:D,'Daily Forecast'!B:B,'NS flash'!$D$25,'Daily Forecast'!F:F,Y44,'Daily Forecast'!A:A,"Netherlands")=0,"",SUMIFS('Daily Forecast'!D:D,'Daily Forecast'!B:B,'NS flash'!$D$25,'Daily Forecast'!F:F,Y44,'Daily Forecast'!A:A,"Netherlands"))</f>
        <v/>
      </c>
      <c r="AA44" s="102">
        <f t="shared" si="0"/>
        <v>0</v>
      </c>
      <c r="AB44" s="102">
        <f t="shared" si="0"/>
        <v>0</v>
      </c>
      <c r="AC44" s="102">
        <f t="shared" si="0"/>
        <v>0</v>
      </c>
      <c r="AD44" s="97">
        <f t="shared" si="1"/>
        <v>0</v>
      </c>
      <c r="AE44" s="98">
        <f t="shared" si="2"/>
        <v>0</v>
      </c>
      <c r="AF44" s="99">
        <f t="shared" si="3"/>
        <v>0</v>
      </c>
      <c r="AG44" s="106"/>
      <c r="AH44" s="106"/>
      <c r="AI44" s="106"/>
    </row>
    <row r="45" spans="1:38" ht="13.8" hidden="1" thickBot="1">
      <c r="D45" s="49">
        <v>0.75</v>
      </c>
      <c r="E45" s="1"/>
      <c r="F45" s="1"/>
      <c r="G45" s="1"/>
      <c r="H45" s="1"/>
      <c r="I45" s="51"/>
      <c r="J45" s="39"/>
      <c r="K45" s="39"/>
      <c r="L45" s="45"/>
      <c r="M45" s="1"/>
      <c r="N45" s="1"/>
      <c r="O45" s="1"/>
      <c r="P45" s="1"/>
      <c r="Q45" s="218"/>
      <c r="R45" s="44"/>
      <c r="S45" s="1"/>
      <c r="W45" s="90"/>
      <c r="X45" s="211"/>
      <c r="Y45" s="89"/>
      <c r="Z45" s="90" t="str">
        <f>IF(SUMIFS('Daily Forecast'!D:D,'Daily Forecast'!B:B,'NS flash'!$D$25,'Daily Forecast'!F:F,Y45,'Daily Forecast'!A:A,"Netherlands")=0,"",SUMIFS('Daily Forecast'!D:D,'Daily Forecast'!B:B,'NS flash'!$D$25,'Daily Forecast'!F:F,Y45,'Daily Forecast'!A:A,"Netherlands"))</f>
        <v/>
      </c>
      <c r="AA45" s="102">
        <f t="shared" si="0"/>
        <v>0</v>
      </c>
      <c r="AB45" s="102">
        <f t="shared" si="0"/>
        <v>0</v>
      </c>
      <c r="AC45" s="102">
        <f t="shared" si="0"/>
        <v>0</v>
      </c>
      <c r="AD45" s="97">
        <f t="shared" si="1"/>
        <v>0</v>
      </c>
      <c r="AE45" s="98">
        <f t="shared" si="2"/>
        <v>0</v>
      </c>
      <c r="AF45" s="99">
        <f t="shared" si="3"/>
        <v>0</v>
      </c>
      <c r="AG45" s="106"/>
      <c r="AH45" s="106"/>
      <c r="AI45" s="106"/>
    </row>
    <row r="46" spans="1:38" ht="13.8" hidden="1" thickBot="1">
      <c r="D46" s="49">
        <v>0.79166666666666696</v>
      </c>
      <c r="E46" s="1"/>
      <c r="F46" s="1"/>
      <c r="G46" s="1"/>
      <c r="H46" s="1"/>
      <c r="I46" s="51"/>
      <c r="J46" s="39"/>
      <c r="K46" s="39"/>
      <c r="L46" s="45"/>
      <c r="M46" s="1"/>
      <c r="N46" s="1"/>
      <c r="O46" s="1"/>
      <c r="P46" s="1"/>
      <c r="Q46" s="218"/>
      <c r="R46" s="44"/>
      <c r="S46" s="1"/>
      <c r="W46" s="211"/>
      <c r="X46" s="90"/>
      <c r="Y46" s="89"/>
      <c r="Z46" s="90" t="str">
        <f>IF(SUMIFS('Daily Forecast'!D:D,'Daily Forecast'!B:B,'NS flash'!$D$25,'Daily Forecast'!F:F,Y46,'Daily Forecast'!A:A,"Netherlands")=0,"",SUMIFS('Daily Forecast'!D:D,'Daily Forecast'!B:B,'NS flash'!$D$25,'Daily Forecast'!F:F,Y46,'Daily Forecast'!A:A,"Netherlands"))</f>
        <v/>
      </c>
      <c r="AA46" s="102">
        <f t="shared" si="0"/>
        <v>0</v>
      </c>
      <c r="AB46" s="102">
        <f t="shared" si="0"/>
        <v>0</v>
      </c>
      <c r="AC46" s="102">
        <f t="shared" si="0"/>
        <v>0</v>
      </c>
      <c r="AD46" s="97">
        <f t="shared" si="1"/>
        <v>0</v>
      </c>
      <c r="AE46" s="98">
        <f t="shared" si="2"/>
        <v>0</v>
      </c>
      <c r="AF46" s="99">
        <f t="shared" si="3"/>
        <v>0</v>
      </c>
      <c r="AG46" s="106"/>
      <c r="AH46" s="106"/>
      <c r="AI46" s="106"/>
    </row>
    <row r="47" spans="1:38" ht="13.8" hidden="1" thickBot="1">
      <c r="D47" s="49">
        <v>0.83333333333333304</v>
      </c>
      <c r="E47" s="1"/>
      <c r="F47" s="1"/>
      <c r="G47" s="1"/>
      <c r="H47" s="1"/>
      <c r="I47" s="51"/>
      <c r="J47" s="39"/>
      <c r="K47" s="39"/>
      <c r="L47" s="45"/>
      <c r="M47" s="1"/>
      <c r="N47" s="1"/>
      <c r="O47" s="1"/>
      <c r="P47" s="1"/>
      <c r="Q47" s="218"/>
      <c r="R47" s="44"/>
      <c r="S47" s="1"/>
      <c r="W47" s="90"/>
      <c r="X47" s="211"/>
      <c r="Y47" s="89"/>
      <c r="Z47" s="90" t="str">
        <f>IF(SUMIFS('Daily Forecast'!D:D,'Daily Forecast'!B:B,'NS flash'!$D$25,'Daily Forecast'!F:F,Y47,'Daily Forecast'!A:A,"Netherlands")=0,"",SUMIFS('Daily Forecast'!D:D,'Daily Forecast'!B:B,'NS flash'!$D$25,'Daily Forecast'!F:F,Y47,'Daily Forecast'!A:A,"Netherlands"))</f>
        <v/>
      </c>
      <c r="AA47" s="102">
        <f t="shared" si="0"/>
        <v>0</v>
      </c>
      <c r="AB47" s="102">
        <f t="shared" si="0"/>
        <v>0</v>
      </c>
      <c r="AC47" s="102">
        <f t="shared" si="0"/>
        <v>0</v>
      </c>
      <c r="AD47" s="97">
        <f t="shared" si="1"/>
        <v>0</v>
      </c>
      <c r="AE47" s="98">
        <f t="shared" si="2"/>
        <v>0</v>
      </c>
      <c r="AF47" s="99">
        <f t="shared" si="3"/>
        <v>0</v>
      </c>
      <c r="AG47" s="106"/>
      <c r="AH47" s="106"/>
      <c r="AI47" s="106"/>
    </row>
    <row r="48" spans="1:38" ht="13.95" hidden="1" customHeight="1" thickBot="1">
      <c r="D48" s="49">
        <v>0.875</v>
      </c>
      <c r="E48" s="1"/>
      <c r="F48" s="1"/>
      <c r="G48" s="1"/>
      <c r="H48" s="1"/>
      <c r="I48" s="51"/>
      <c r="J48" s="39"/>
      <c r="K48" s="39"/>
      <c r="L48" s="45"/>
      <c r="M48" s="1"/>
      <c r="N48" s="1"/>
      <c r="O48" s="1"/>
      <c r="P48" s="1"/>
      <c r="Q48" s="218"/>
      <c r="R48" s="44"/>
      <c r="S48" s="1"/>
      <c r="W48" s="211"/>
      <c r="X48" s="90"/>
      <c r="Y48" s="89"/>
      <c r="Z48" s="90" t="str">
        <f>IF(SUMIFS('Daily Forecast'!D:D,'Daily Forecast'!B:B,'NS flash'!$D$25,'Daily Forecast'!F:F,Y48,'Daily Forecast'!A:A,"Netherlands")=0,"",SUMIFS('Daily Forecast'!D:D,'Daily Forecast'!B:B,'NS flash'!$D$25,'Daily Forecast'!F:F,Y48,'Daily Forecast'!A:A,"Netherlands"))</f>
        <v/>
      </c>
      <c r="AA48" s="102">
        <f t="shared" si="0"/>
        <v>0</v>
      </c>
      <c r="AB48" s="102">
        <f t="shared" si="0"/>
        <v>0</v>
      </c>
      <c r="AC48" s="102">
        <f t="shared" si="0"/>
        <v>0</v>
      </c>
      <c r="AD48" s="97">
        <f t="shared" si="1"/>
        <v>0</v>
      </c>
      <c r="AE48" s="98">
        <f t="shared" si="2"/>
        <v>0</v>
      </c>
      <c r="AF48" s="99">
        <f t="shared" si="3"/>
        <v>0</v>
      </c>
      <c r="AG48" s="106"/>
      <c r="AH48" s="106"/>
      <c r="AI48" s="106"/>
    </row>
    <row r="49" spans="4:35" ht="13.95" hidden="1" customHeight="1" thickBot="1">
      <c r="D49" s="49">
        <v>0.91666666666666696</v>
      </c>
      <c r="E49" s="1"/>
      <c r="F49" s="1"/>
      <c r="G49" s="1"/>
      <c r="H49" s="1"/>
      <c r="I49" s="51"/>
      <c r="J49" s="39"/>
      <c r="K49" s="39"/>
      <c r="L49" s="45"/>
      <c r="M49" s="1"/>
      <c r="N49" s="1"/>
      <c r="O49" s="1"/>
      <c r="P49" s="1"/>
      <c r="Q49" s="218"/>
      <c r="R49" s="44"/>
      <c r="S49" s="1"/>
      <c r="W49" s="90"/>
      <c r="X49" s="211"/>
      <c r="Y49" s="89"/>
      <c r="Z49" s="91" t="str">
        <f>IF(SUMIFS('Daily Forecast'!D:D,'Daily Forecast'!B:B,'NS flash'!$D$25,'Daily Forecast'!F:F,Y49,'Daily Forecast'!A:A,"Netherlands")=0,"",SUMIFS('Daily Forecast'!D:D,'Daily Forecast'!B:B,'NS flash'!$D$25,'Daily Forecast'!F:F,Y49,'Daily Forecast'!A:A,"Netherlands"))</f>
        <v/>
      </c>
      <c r="AA49" s="102">
        <f t="shared" si="0"/>
        <v>0</v>
      </c>
      <c r="AB49" s="102">
        <f t="shared" si="0"/>
        <v>0</v>
      </c>
      <c r="AC49" s="102">
        <f t="shared" si="0"/>
        <v>0</v>
      </c>
      <c r="AD49" s="97">
        <f t="shared" si="1"/>
        <v>0</v>
      </c>
      <c r="AE49" s="98">
        <f t="shared" si="2"/>
        <v>0</v>
      </c>
      <c r="AF49" s="99">
        <f t="shared" si="3"/>
        <v>0</v>
      </c>
      <c r="AG49" s="106"/>
      <c r="AH49" s="106"/>
      <c r="AI49" s="106"/>
    </row>
    <row r="50" spans="4:35" ht="13.8" hidden="1" thickBot="1">
      <c r="D50" s="49">
        <v>0.95833333333333304</v>
      </c>
      <c r="E50" s="1"/>
      <c r="F50" s="1"/>
      <c r="G50" s="1"/>
      <c r="H50" s="1"/>
      <c r="I50" s="51"/>
      <c r="J50" s="39"/>
      <c r="K50" s="39"/>
      <c r="L50" s="45"/>
      <c r="M50" s="1"/>
      <c r="N50" s="1"/>
      <c r="O50" s="1"/>
      <c r="P50" s="51"/>
      <c r="Q50" s="51"/>
      <c r="R50" s="51"/>
      <c r="S50" s="51"/>
      <c r="W50" s="211">
        <v>1</v>
      </c>
      <c r="Y50" s="89">
        <f t="shared" si="6"/>
        <v>1</v>
      </c>
      <c r="AA50" s="102" t="e">
        <f t="shared" ref="AA50:AC63" si="11">AD50/$J50</f>
        <v>#DIV/0!</v>
      </c>
      <c r="AB50" s="102" t="e">
        <f t="shared" si="11"/>
        <v>#DIV/0!</v>
      </c>
      <c r="AC50" s="102" t="e">
        <f t="shared" si="11"/>
        <v>#DIV/0!</v>
      </c>
      <c r="AF50" s="100">
        <f t="shared" ref="AF50:AF63" si="12">IFERROR(IF(F50="",Z50*$AF$29,F50*J50),0)</f>
        <v>0</v>
      </c>
    </row>
    <row r="51" spans="4:35" ht="13.8" hidden="1" thickBot="1">
      <c r="D51" s="49">
        <v>1</v>
      </c>
      <c r="E51" s="1"/>
      <c r="F51" s="1"/>
      <c r="G51" s="1"/>
      <c r="H51" s="1"/>
      <c r="I51" s="51"/>
      <c r="J51" s="39"/>
      <c r="K51" s="39"/>
      <c r="L51" s="45"/>
      <c r="M51" s="1"/>
      <c r="N51" s="44"/>
      <c r="O51" s="1"/>
      <c r="P51" s="51"/>
      <c r="Q51" s="51"/>
      <c r="R51" s="51"/>
      <c r="S51" s="51"/>
      <c r="Y51" s="89">
        <f t="shared" si="6"/>
        <v>2</v>
      </c>
      <c r="AA51" s="102" t="e">
        <f t="shared" si="11"/>
        <v>#DIV/0!</v>
      </c>
      <c r="AB51" s="102" t="e">
        <f t="shared" si="11"/>
        <v>#DIV/0!</v>
      </c>
      <c r="AC51" s="102" t="e">
        <f t="shared" si="11"/>
        <v>#DIV/0!</v>
      </c>
      <c r="AF51" s="100">
        <f t="shared" si="12"/>
        <v>0</v>
      </c>
    </row>
    <row r="52" spans="4:35" ht="13.8" hidden="1" thickBot="1">
      <c r="D52" s="49">
        <v>1.0416666666666701</v>
      </c>
      <c r="E52" s="1"/>
      <c r="F52" s="1"/>
      <c r="G52" s="1"/>
      <c r="H52" s="1"/>
      <c r="I52" s="51"/>
      <c r="J52" s="39"/>
      <c r="K52" s="39"/>
      <c r="L52" s="45"/>
      <c r="M52" s="1"/>
      <c r="N52" s="44"/>
      <c r="O52" s="1"/>
      <c r="P52" s="51"/>
      <c r="Q52" s="51"/>
      <c r="R52" s="51"/>
      <c r="S52" s="51"/>
      <c r="Y52" s="89">
        <f t="shared" si="6"/>
        <v>3</v>
      </c>
      <c r="AA52" s="102" t="e">
        <f t="shared" si="11"/>
        <v>#DIV/0!</v>
      </c>
      <c r="AB52" s="102" t="e">
        <f t="shared" si="11"/>
        <v>#DIV/0!</v>
      </c>
      <c r="AC52" s="102" t="e">
        <f t="shared" si="11"/>
        <v>#DIV/0!</v>
      </c>
      <c r="AF52" s="100">
        <f t="shared" si="12"/>
        <v>0</v>
      </c>
    </row>
    <row r="53" spans="4:35" ht="13.8" hidden="1" thickBot="1">
      <c r="D53" s="49">
        <v>1.0833333333333299</v>
      </c>
      <c r="E53" s="1"/>
      <c r="F53" s="1"/>
      <c r="G53" s="1"/>
      <c r="H53" s="1"/>
      <c r="I53" s="51"/>
      <c r="J53" s="39"/>
      <c r="K53" s="39"/>
      <c r="L53" s="45"/>
      <c r="M53" s="1"/>
      <c r="N53" s="44"/>
      <c r="O53" s="1"/>
      <c r="P53" s="51"/>
      <c r="Q53" s="51"/>
      <c r="R53" s="51"/>
      <c r="S53" s="51"/>
      <c r="Y53" s="89">
        <f t="shared" si="6"/>
        <v>4</v>
      </c>
      <c r="AA53" s="102" t="e">
        <f t="shared" si="11"/>
        <v>#DIV/0!</v>
      </c>
      <c r="AB53" s="102" t="e">
        <f t="shared" si="11"/>
        <v>#DIV/0!</v>
      </c>
      <c r="AC53" s="102" t="e">
        <f t="shared" si="11"/>
        <v>#DIV/0!</v>
      </c>
      <c r="AF53" s="100">
        <f t="shared" si="12"/>
        <v>0</v>
      </c>
    </row>
    <row r="54" spans="4:35" ht="13.8" hidden="1" thickBot="1">
      <c r="D54" s="49">
        <v>1.125</v>
      </c>
      <c r="E54" s="1"/>
      <c r="F54" s="1"/>
      <c r="G54" s="1"/>
      <c r="H54" s="1"/>
      <c r="I54" s="51"/>
      <c r="J54" s="39"/>
      <c r="K54" s="39"/>
      <c r="L54" s="45"/>
      <c r="M54" s="1"/>
      <c r="N54" s="44"/>
      <c r="O54" s="1"/>
      <c r="P54" s="51"/>
      <c r="Q54" s="51"/>
      <c r="R54" s="51"/>
      <c r="S54" s="51"/>
      <c r="Y54" s="89">
        <f t="shared" si="6"/>
        <v>5</v>
      </c>
      <c r="AA54" s="102" t="e">
        <f t="shared" si="11"/>
        <v>#DIV/0!</v>
      </c>
      <c r="AB54" s="102" t="e">
        <f t="shared" si="11"/>
        <v>#DIV/0!</v>
      </c>
      <c r="AC54" s="102" t="e">
        <f t="shared" si="11"/>
        <v>#DIV/0!</v>
      </c>
      <c r="AF54" s="100">
        <f t="shared" si="12"/>
        <v>0</v>
      </c>
    </row>
    <row r="55" spans="4:35" ht="13.8" hidden="1" thickBot="1">
      <c r="D55" s="49">
        <v>1.1666666666666701</v>
      </c>
      <c r="E55" s="1"/>
      <c r="F55" s="1"/>
      <c r="G55" s="1"/>
      <c r="H55" s="1"/>
      <c r="I55" s="51"/>
      <c r="J55" s="39"/>
      <c r="K55" s="39"/>
      <c r="L55" s="45"/>
      <c r="M55" s="1"/>
      <c r="N55" s="44"/>
      <c r="O55" s="1"/>
      <c r="P55" s="51"/>
      <c r="Q55" s="51"/>
      <c r="R55" s="51"/>
      <c r="S55" s="51"/>
      <c r="Y55" s="89">
        <f t="shared" si="6"/>
        <v>6</v>
      </c>
      <c r="AA55" s="102" t="e">
        <f t="shared" si="11"/>
        <v>#DIV/0!</v>
      </c>
      <c r="AB55" s="102" t="e">
        <f t="shared" si="11"/>
        <v>#DIV/0!</v>
      </c>
      <c r="AC55" s="102" t="e">
        <f t="shared" si="11"/>
        <v>#DIV/0!</v>
      </c>
      <c r="AF55" s="100">
        <f t="shared" si="12"/>
        <v>0</v>
      </c>
    </row>
    <row r="56" spans="4:35" ht="13.8" hidden="1" thickBot="1">
      <c r="D56" s="49">
        <v>1.2083333333333299</v>
      </c>
      <c r="E56" s="1"/>
      <c r="F56" s="1"/>
      <c r="G56" s="1"/>
      <c r="H56" s="1"/>
      <c r="I56" s="51"/>
      <c r="J56" s="39"/>
      <c r="K56" s="39"/>
      <c r="L56" s="45"/>
      <c r="M56" s="1"/>
      <c r="N56" s="44"/>
      <c r="O56" s="1"/>
      <c r="P56" s="51"/>
      <c r="Q56" s="51"/>
      <c r="R56" s="51"/>
      <c r="S56" s="51"/>
      <c r="Y56" s="89">
        <f t="shared" si="6"/>
        <v>7</v>
      </c>
      <c r="AA56" s="102" t="e">
        <f t="shared" si="11"/>
        <v>#DIV/0!</v>
      </c>
      <c r="AB56" s="102" t="e">
        <f t="shared" si="11"/>
        <v>#DIV/0!</v>
      </c>
      <c r="AC56" s="102" t="e">
        <f t="shared" si="11"/>
        <v>#DIV/0!</v>
      </c>
      <c r="AF56" s="100">
        <f t="shared" si="12"/>
        <v>0</v>
      </c>
    </row>
    <row r="57" spans="4:35" ht="13.8" hidden="1" thickBot="1">
      <c r="D57" s="49">
        <v>1.25</v>
      </c>
      <c r="E57" s="1"/>
      <c r="F57" s="1"/>
      <c r="G57" s="1"/>
      <c r="H57" s="1"/>
      <c r="I57" s="51"/>
      <c r="J57" s="39"/>
      <c r="K57" s="39"/>
      <c r="L57" s="45"/>
      <c r="M57" s="1"/>
      <c r="N57" s="44"/>
      <c r="O57" s="1"/>
      <c r="P57" s="51"/>
      <c r="Q57" s="51"/>
      <c r="R57" s="51"/>
      <c r="S57" s="51"/>
      <c r="Y57" s="89">
        <f t="shared" si="6"/>
        <v>8</v>
      </c>
      <c r="AA57" s="102" t="e">
        <f t="shared" si="11"/>
        <v>#DIV/0!</v>
      </c>
      <c r="AB57" s="102" t="e">
        <f t="shared" si="11"/>
        <v>#DIV/0!</v>
      </c>
      <c r="AC57" s="102" t="e">
        <f t="shared" si="11"/>
        <v>#DIV/0!</v>
      </c>
      <c r="AF57" s="100">
        <f t="shared" si="12"/>
        <v>0</v>
      </c>
    </row>
    <row r="58" spans="4:35" ht="13.8" hidden="1" thickBot="1">
      <c r="D58" s="49">
        <v>1.2916666666666701</v>
      </c>
      <c r="E58" s="1"/>
      <c r="F58" s="1"/>
      <c r="G58" s="1"/>
      <c r="H58" s="1"/>
      <c r="I58" s="51"/>
      <c r="J58" s="39"/>
      <c r="K58" s="39"/>
      <c r="L58" s="45"/>
      <c r="M58" s="1"/>
      <c r="N58" s="44"/>
      <c r="O58" s="1"/>
      <c r="P58" s="51"/>
      <c r="Q58" s="51"/>
      <c r="R58" s="51"/>
      <c r="S58" s="51"/>
      <c r="Y58" s="89">
        <f t="shared" si="6"/>
        <v>9</v>
      </c>
      <c r="AA58" s="102" t="e">
        <f t="shared" si="11"/>
        <v>#DIV/0!</v>
      </c>
      <c r="AB58" s="102" t="e">
        <f t="shared" si="11"/>
        <v>#DIV/0!</v>
      </c>
      <c r="AC58" s="102" t="e">
        <f t="shared" si="11"/>
        <v>#DIV/0!</v>
      </c>
      <c r="AF58" s="100">
        <f t="shared" si="12"/>
        <v>0</v>
      </c>
    </row>
    <row r="59" spans="4:35" ht="13.8" hidden="1" thickBot="1">
      <c r="D59" s="49">
        <v>1.3333333333333299</v>
      </c>
      <c r="E59" s="1"/>
      <c r="F59" s="1"/>
      <c r="G59" s="1"/>
      <c r="H59" s="1"/>
      <c r="I59" s="51"/>
      <c r="J59" s="39"/>
      <c r="K59" s="39"/>
      <c r="L59" s="45"/>
      <c r="M59" s="1"/>
      <c r="N59" s="44"/>
      <c r="O59" s="1"/>
      <c r="P59" s="51"/>
      <c r="Q59" s="51"/>
      <c r="R59" s="51"/>
      <c r="S59" s="51"/>
      <c r="Y59" s="89">
        <f t="shared" si="6"/>
        <v>10</v>
      </c>
      <c r="AA59" s="102" t="e">
        <f t="shared" si="11"/>
        <v>#DIV/0!</v>
      </c>
      <c r="AB59" s="102" t="e">
        <f t="shared" si="11"/>
        <v>#DIV/0!</v>
      </c>
      <c r="AC59" s="102" t="e">
        <f t="shared" si="11"/>
        <v>#DIV/0!</v>
      </c>
      <c r="AF59" s="100">
        <f t="shared" si="12"/>
        <v>0</v>
      </c>
    </row>
    <row r="60" spans="4:35" ht="13.8" hidden="1" thickBot="1">
      <c r="D60" s="49">
        <v>1.375</v>
      </c>
      <c r="E60" s="1"/>
      <c r="F60" s="1"/>
      <c r="G60" s="1"/>
      <c r="H60" s="1"/>
      <c r="I60" s="51"/>
      <c r="J60" s="39"/>
      <c r="K60" s="39"/>
      <c r="L60" s="45"/>
      <c r="M60" s="1"/>
      <c r="N60" s="44"/>
      <c r="O60" s="1"/>
      <c r="P60" s="51"/>
      <c r="Q60" s="51"/>
      <c r="R60" s="51"/>
      <c r="S60" s="51"/>
      <c r="Y60" s="89">
        <f t="shared" si="6"/>
        <v>11</v>
      </c>
      <c r="AA60" s="102" t="e">
        <f t="shared" si="11"/>
        <v>#DIV/0!</v>
      </c>
      <c r="AB60" s="102" t="e">
        <f t="shared" si="11"/>
        <v>#DIV/0!</v>
      </c>
      <c r="AC60" s="102" t="e">
        <f t="shared" si="11"/>
        <v>#DIV/0!</v>
      </c>
      <c r="AF60" s="100">
        <f t="shared" si="12"/>
        <v>0</v>
      </c>
    </row>
    <row r="61" spans="4:35" ht="13.8" hidden="1" thickBot="1">
      <c r="D61" s="49">
        <v>1.4166666666666701</v>
      </c>
      <c r="E61" s="1"/>
      <c r="F61" s="1"/>
      <c r="G61" s="1"/>
      <c r="H61" s="1"/>
      <c r="I61" s="51"/>
      <c r="J61" s="39"/>
      <c r="K61" s="39"/>
      <c r="L61" s="45"/>
      <c r="M61" s="1"/>
      <c r="N61" s="44"/>
      <c r="O61" s="1"/>
      <c r="P61" s="51"/>
      <c r="Q61" s="51"/>
      <c r="R61" s="51"/>
      <c r="S61" s="51"/>
      <c r="Y61" s="89">
        <f t="shared" si="6"/>
        <v>12</v>
      </c>
      <c r="AA61" s="102" t="e">
        <f t="shared" si="11"/>
        <v>#DIV/0!</v>
      </c>
      <c r="AB61" s="102" t="e">
        <f t="shared" si="11"/>
        <v>#DIV/0!</v>
      </c>
      <c r="AC61" s="102" t="e">
        <f t="shared" si="11"/>
        <v>#DIV/0!</v>
      </c>
      <c r="AF61" s="100">
        <f t="shared" si="12"/>
        <v>0</v>
      </c>
    </row>
    <row r="62" spans="4:35" ht="13.8" hidden="1" thickBot="1">
      <c r="D62" s="49">
        <v>1.4583333333333299</v>
      </c>
      <c r="E62" s="1"/>
      <c r="F62" s="1"/>
      <c r="G62" s="1"/>
      <c r="H62" s="1"/>
      <c r="I62" s="51"/>
      <c r="J62" s="39"/>
      <c r="K62" s="39"/>
      <c r="L62" s="45"/>
      <c r="M62" s="1"/>
      <c r="N62" s="44"/>
      <c r="O62" s="1"/>
      <c r="P62" s="51"/>
      <c r="Q62" s="51"/>
      <c r="R62" s="51"/>
      <c r="S62" s="51"/>
      <c r="Y62" s="89">
        <f t="shared" si="6"/>
        <v>13</v>
      </c>
      <c r="AA62" s="102" t="e">
        <f t="shared" si="11"/>
        <v>#DIV/0!</v>
      </c>
      <c r="AB62" s="102" t="e">
        <f t="shared" si="11"/>
        <v>#DIV/0!</v>
      </c>
      <c r="AC62" s="102" t="e">
        <f t="shared" si="11"/>
        <v>#DIV/0!</v>
      </c>
      <c r="AF62" s="100">
        <f t="shared" si="12"/>
        <v>0</v>
      </c>
    </row>
    <row r="63" spans="4:35" ht="13.8" hidden="1" thickBot="1">
      <c r="D63" s="49">
        <v>1.5</v>
      </c>
      <c r="E63" s="1"/>
      <c r="F63" s="1"/>
      <c r="G63" s="1"/>
      <c r="H63" s="1"/>
      <c r="I63" s="51"/>
      <c r="J63" s="39"/>
      <c r="K63" s="39"/>
      <c r="L63" s="45"/>
      <c r="M63" s="1"/>
      <c r="N63" s="44"/>
      <c r="O63" s="1"/>
      <c r="P63" s="51"/>
      <c r="Q63" s="51"/>
      <c r="R63" s="51"/>
      <c r="S63" s="51"/>
      <c r="Y63" s="89">
        <f t="shared" si="6"/>
        <v>14</v>
      </c>
      <c r="AA63" s="102" t="e">
        <f t="shared" si="11"/>
        <v>#DIV/0!</v>
      </c>
      <c r="AB63" s="102" t="e">
        <f t="shared" si="11"/>
        <v>#DIV/0!</v>
      </c>
      <c r="AC63" s="102" t="e">
        <f t="shared" si="11"/>
        <v>#DIV/0!</v>
      </c>
      <c r="AF63" s="100">
        <f t="shared" si="12"/>
        <v>0</v>
      </c>
    </row>
    <row r="64" spans="4:35" ht="33" thickBot="1">
      <c r="D64" s="41" t="s">
        <v>74</v>
      </c>
      <c r="E64" s="42">
        <f>SUM(E33:E49)</f>
        <v>8</v>
      </c>
      <c r="F64" s="42">
        <f>SUM(F33:F49)</f>
        <v>0</v>
      </c>
      <c r="G64" s="42">
        <f>SUM(G34:G63)</f>
        <v>0</v>
      </c>
      <c r="H64" s="42">
        <f>SUM(H34:H63)</f>
        <v>0</v>
      </c>
      <c r="I64" s="52">
        <f>Table117[[#This Row],[Volume Actual]]/Table117[[#This Row],[Volume Forcasted]]</f>
        <v>0</v>
      </c>
      <c r="J64" s="43" t="e">
        <f>H64/S64</f>
        <v>#DIV/0!</v>
      </c>
      <c r="K64" s="43"/>
      <c r="L64" s="50" t="e">
        <f>+SUMPRODUCT(F33:F58,L33:L58)/SUM(F33:F58)</f>
        <v>#DIV/0!</v>
      </c>
      <c r="M64" s="47"/>
      <c r="N64" s="196"/>
      <c r="O64" s="47"/>
      <c r="P64" s="126"/>
      <c r="Q64" s="126" t="e">
        <f>P28</f>
        <v>#DIV/0!</v>
      </c>
      <c r="R64" s="47" t="e">
        <f>SUM(R33:R63)</f>
        <v>#VALUE!</v>
      </c>
      <c r="S64" s="42">
        <f>SUM(S33:S63)</f>
        <v>0</v>
      </c>
      <c r="V64" s="195" t="s">
        <v>228</v>
      </c>
      <c r="W64" s="206">
        <f>SUM(W34:W49)</f>
        <v>9</v>
      </c>
      <c r="Z64" s="85">
        <f>SUM(Z33:Z49)</f>
        <v>202</v>
      </c>
      <c r="AA64" s="85">
        <f>SUM(AA33:AA49)</f>
        <v>0</v>
      </c>
      <c r="AB64" s="85">
        <f>SUM(AB33:AB49)</f>
        <v>202</v>
      </c>
      <c r="AC64" s="85">
        <f>SUM(AC33:AC49)</f>
        <v>121.19999999999999</v>
      </c>
      <c r="AD64" s="101" t="e">
        <f>SUM(AD33:AD49)/AA64</f>
        <v>#DIV/0!</v>
      </c>
      <c r="AE64" s="101">
        <f>SUM(AE33:AE49)/AB64</f>
        <v>1</v>
      </c>
      <c r="AF64" s="101">
        <f>SUM(AF33:AF49)/AC64</f>
        <v>1</v>
      </c>
    </row>
    <row r="65" spans="4:24">
      <c r="D65" s="49"/>
      <c r="E65" s="1"/>
      <c r="F65" s="1"/>
      <c r="G65" s="1"/>
      <c r="H65" s="1"/>
      <c r="I65" s="244"/>
      <c r="J65" s="245"/>
      <c r="K65" s="246" t="str">
        <f>+IFERROR(Table117[[#This Row],[Volume Handled]]/Table117[[#This Row],[Volume Actual]],"")</f>
        <v/>
      </c>
      <c r="L65" s="246"/>
      <c r="M65" s="105"/>
      <c r="N65" s="44"/>
      <c r="O65" s="1"/>
      <c r="P65" s="1"/>
      <c r="Q65" s="244" t="str">
        <f>IFERROR(Table117[[#This Row],[Abs]]/Table117[[#This Row],[Planned]],"")</f>
        <v/>
      </c>
      <c r="R65" s="247" t="str">
        <f>IFERROR(Table117[[#This Row],[Abs]]/Table117[[#This Row],[Planned]],"")</f>
        <v/>
      </c>
      <c r="S65" s="1"/>
    </row>
    <row r="66" spans="4:24">
      <c r="D66" s="49"/>
      <c r="E66" s="247"/>
      <c r="F66" s="1"/>
      <c r="G66" s="1"/>
      <c r="H66" s="1"/>
      <c r="I66" s="244"/>
      <c r="J66" s="245"/>
      <c r="K66" s="246"/>
      <c r="L66" s="246"/>
      <c r="M66" s="105"/>
      <c r="N66" s="44"/>
      <c r="O66" s="1"/>
      <c r="P66" s="1"/>
      <c r="Q66" s="244"/>
      <c r="R66" s="247"/>
      <c r="S66" s="1"/>
    </row>
    <row r="67" spans="4:24">
      <c r="X67">
        <v>3</v>
      </c>
    </row>
    <row r="68" spans="4:24">
      <c r="X68">
        <v>5</v>
      </c>
    </row>
    <row r="69" spans="4:24">
      <c r="X69">
        <v>5</v>
      </c>
    </row>
    <row r="70" spans="4:24">
      <c r="X70">
        <v>5</v>
      </c>
    </row>
    <row r="71" spans="4:24" hidden="1">
      <c r="X71">
        <v>5</v>
      </c>
    </row>
    <row r="72" spans="4:24" hidden="1">
      <c r="X72">
        <v>5</v>
      </c>
    </row>
    <row r="73" spans="4:24" hidden="1">
      <c r="X73">
        <v>5</v>
      </c>
    </row>
    <row r="74" spans="4:24" hidden="1">
      <c r="X74">
        <v>6</v>
      </c>
    </row>
    <row r="75" spans="4:24">
      <c r="X75">
        <v>6</v>
      </c>
    </row>
    <row r="76" spans="4:24">
      <c r="X76">
        <v>7</v>
      </c>
    </row>
    <row r="77" spans="4:24">
      <c r="X77">
        <v>5</v>
      </c>
    </row>
    <row r="78" spans="4:24">
      <c r="X78">
        <v>3</v>
      </c>
    </row>
    <row r="79" spans="4:24" ht="13.8" thickBot="1">
      <c r="X79">
        <v>3</v>
      </c>
    </row>
    <row r="80" spans="4:24" ht="13.8" thickBot="1">
      <c r="D80" s="35">
        <f>+D25</f>
        <v>46256</v>
      </c>
      <c r="X80">
        <v>3</v>
      </c>
    </row>
    <row r="81" spans="1:32" ht="13.8" thickBot="1">
      <c r="X81">
        <v>3</v>
      </c>
    </row>
    <row r="82" spans="1:32" ht="40.200000000000003" thickBot="1">
      <c r="D82" s="36" t="s">
        <v>91</v>
      </c>
      <c r="F82" s="36" t="s">
        <v>6</v>
      </c>
      <c r="J82" s="36" t="s">
        <v>47</v>
      </c>
      <c r="M82" s="213" t="s">
        <v>235</v>
      </c>
      <c r="P82" s="193" t="s">
        <v>48</v>
      </c>
      <c r="X82">
        <v>3</v>
      </c>
      <c r="AD82" s="93" t="s">
        <v>96</v>
      </c>
      <c r="AE82" s="93" t="s">
        <v>96</v>
      </c>
      <c r="AF82" s="93" t="s">
        <v>96</v>
      </c>
    </row>
    <row r="83" spans="1:32" ht="24.6">
      <c r="A83">
        <f>100/69</f>
        <v>1.4492753623188406</v>
      </c>
      <c r="D83" s="221" t="e">
        <f>H119/F119</f>
        <v>#DIV/0!</v>
      </c>
      <c r="F83" s="37" t="e">
        <f>+SUM(G88:G118)/SUM(F88:F118)</f>
        <v>#DIV/0!</v>
      </c>
      <c r="J83" s="37">
        <f>+SUM(F88:F118)/SUM(E88:E118)</f>
        <v>0</v>
      </c>
      <c r="M83" s="212"/>
      <c r="P83" s="37">
        <f>K19</f>
        <v>0</v>
      </c>
      <c r="Q83" s="37"/>
      <c r="AD83" s="94">
        <f>J83</f>
        <v>0</v>
      </c>
      <c r="AE83" s="94">
        <v>1</v>
      </c>
      <c r="AF83" s="94">
        <v>0.6</v>
      </c>
    </row>
    <row r="86" spans="1:32" ht="13.8" thickBot="1"/>
    <row r="87" spans="1:32" ht="26.4">
      <c r="D87" s="38" t="s">
        <v>71</v>
      </c>
      <c r="E87" s="38" t="s">
        <v>49</v>
      </c>
      <c r="F87" s="38" t="s">
        <v>50</v>
      </c>
      <c r="G87" s="38" t="s">
        <v>51</v>
      </c>
      <c r="H87" s="38" t="s">
        <v>89</v>
      </c>
      <c r="I87" s="38" t="s">
        <v>47</v>
      </c>
      <c r="J87" s="38" t="s">
        <v>7</v>
      </c>
      <c r="K87" s="38" t="s">
        <v>6</v>
      </c>
      <c r="L87" s="38" t="s">
        <v>56</v>
      </c>
      <c r="M87" s="38" t="s">
        <v>52</v>
      </c>
      <c r="N87" s="38" t="s">
        <v>53</v>
      </c>
      <c r="O87" s="38" t="s">
        <v>220</v>
      </c>
      <c r="P87" s="123" t="s">
        <v>121</v>
      </c>
      <c r="Q87" s="123" t="s">
        <v>54</v>
      </c>
      <c r="R87" s="123" t="s">
        <v>347</v>
      </c>
      <c r="S87" s="203"/>
      <c r="Y87" s="36" t="s">
        <v>71</v>
      </c>
      <c r="Z87" s="36" t="s">
        <v>3</v>
      </c>
      <c r="AA87" s="36" t="s">
        <v>97</v>
      </c>
      <c r="AB87" s="36" t="s">
        <v>98</v>
      </c>
      <c r="AC87" s="36" t="s">
        <v>99</v>
      </c>
      <c r="AD87" s="96" t="s">
        <v>93</v>
      </c>
      <c r="AE87" s="96" t="s">
        <v>95</v>
      </c>
      <c r="AF87" s="96" t="s">
        <v>100</v>
      </c>
    </row>
    <row r="88" spans="1:32" hidden="1">
      <c r="A88" s="103" t="str">
        <f>IF(A33=0,"Vide",A33)</f>
        <v>Vide</v>
      </c>
      <c r="D88" s="49">
        <v>0.25</v>
      </c>
      <c r="E88" s="1" t="str">
        <f>IF(SUMIFS('Daily Forecast'!D:D,'Daily Forecast'!B:B,'NS flash'!$D$25,'Daily Forecast'!F:F,A88,'Daily Forecast'!A:A,"Belgium")=0,"",SUMIFS('Daily Forecast'!D:D,'Daily Forecast'!B:B,'NS flash'!$D$25,'Daily Forecast'!F:F,A88,'Daily Forecast'!A:A,"Belgium"))</f>
        <v/>
      </c>
      <c r="F88" s="1" t="str">
        <f>IF(SUMIFS('Daily Storm Data 2'!I:I,'Daily Storm Data 2'!$A:$A,'NS flash'!$D$25,'Daily Storm Data 2'!$G:$G,'NS flash'!$A88,'Daily Storm Data 2'!$E:$E,"Belgium")=0,"",SUMIFS('Daily Storm Data 2'!I:I,'Daily Storm Data 2'!$A:$A,'NS flash'!$D$25,'Daily Storm Data 2'!$G:$G,'NS flash'!$A88,'Daily Storm Data 2'!$E:$E,"Belgium"))</f>
        <v/>
      </c>
      <c r="G88" s="1">
        <f>SUMIFS('Daily Storm Data 2'!J:J,'Daily Storm Data 2'!$A:$A,'NS flash'!$D$25,'Daily Storm Data 2'!$G:$G,'NS flash'!$A88,'Daily Storm Data 2'!$E:$E,"Belgium")</f>
        <v>0</v>
      </c>
      <c r="H88" s="1">
        <f>SUMIFS('Daily Storm Data 2'!K:K,'Daily Storm Data 2'!$A:$A,'NS flash'!$D$25,'Daily Storm Data 2'!$G:$G,'NS flash'!$A88,'Daily Storm Data 2'!$E:$E,"Belgium")</f>
        <v>0</v>
      </c>
      <c r="I88" s="51" t="str">
        <f>IFERROR(Table1618[[#This Row],[Volume Actual]]/Table1618[[#This Row],[Volume Forcasted]],"")</f>
        <v/>
      </c>
      <c r="J88" s="39" t="str">
        <f>IFERROR(H88/G88,"")</f>
        <v/>
      </c>
      <c r="K88" s="39" t="str">
        <f>+IFERROR(Table1618[[#This Row],[Volume Handled]]/Table1618[[#This Row],[Volume Actual]],"")</f>
        <v/>
      </c>
      <c r="L88" s="45">
        <f>SUMIFS('Daily Storm Data 2'!O:O,'Daily Storm Data 2'!$A:$A,'NS flash'!$D$25,'Daily Storm Data 2'!$G:$G,'NS flash'!$A88,'Daily Storm Data 2'!$E:$E,"Belgium")</f>
        <v>0</v>
      </c>
      <c r="M88" s="44"/>
      <c r="N88" s="44"/>
      <c r="O88" s="44"/>
      <c r="P88" s="127" t="str">
        <f>IFERROR(Table1618[[#This Row],[Abs]]/Table1618[[#This Row],[Planned]],"")</f>
        <v/>
      </c>
      <c r="Q88" s="127"/>
      <c r="R88" s="190"/>
      <c r="S88" s="190"/>
      <c r="Y88" s="87">
        <v>6</v>
      </c>
      <c r="Z88" s="88" t="str">
        <f>IF(SUMIFS('Daily Forecast'!D:D,'Daily Forecast'!B:B,'NS flash'!$D$25,'Daily Forecast'!F:F,Y88,'Daily Forecast'!A:A,"Belgium")=0,"",SUMIFS('Daily Forecast'!D:D,'Daily Forecast'!B:B,'NS flash'!$D$25,'Daily Forecast'!F:F,Y88,'Daily Forecast'!A:A,"Belgium"))</f>
        <v/>
      </c>
      <c r="AA88" s="102">
        <f t="shared" ref="AA88:AC104" si="13">IFERROR(AD88/$J88,AD88)</f>
        <v>0</v>
      </c>
      <c r="AB88" s="102">
        <f t="shared" si="13"/>
        <v>0</v>
      </c>
      <c r="AC88" s="102">
        <f t="shared" si="13"/>
        <v>0</v>
      </c>
      <c r="AD88" s="97">
        <f t="shared" ref="AD88:AD118" si="14">IFERROR(IF(F88="",Z88*$AD$83,F88*J88),0)</f>
        <v>0</v>
      </c>
      <c r="AE88" s="98">
        <f t="shared" ref="AE88:AE103" si="15">IFERROR(IF(F88="",Z88*$AE$83,F88*J88),0)</f>
        <v>0</v>
      </c>
      <c r="AF88" s="99">
        <f t="shared" ref="AF88:AF103" si="16">IFERROR(IF(F88="",Z88*$AF$83,F88*J88),0)</f>
        <v>0</v>
      </c>
    </row>
    <row r="89" spans="1:32">
      <c r="A89" s="103">
        <v>0</v>
      </c>
      <c r="D89" s="49">
        <v>4.1666666666666664E-2</v>
      </c>
      <c r="E89" s="1" t="str">
        <f>IF(SUMIFS('Daily Forecast'!D:D,'Daily Forecast'!B:B,'NS flash'!$D$25,'Daily Forecast'!F:F,A89,'Daily Forecast'!A:A,"Belgium")=0,"",SUMIFS('Daily Forecast'!D:D,'Daily Forecast'!B:B,'NS flash'!$D$25,'Daily Forecast'!F:F,A89,'Daily Forecast'!A:A,"Belgium"))</f>
        <v/>
      </c>
      <c r="F89" s="1" t="str">
        <f>IF(SUMIFS('Daily Storm Data 2'!I:I,'Daily Storm Data 2'!$A:$A,'NS flash'!$D$25,'Daily Storm Data 2'!$G:$G,'NS flash'!$A89,'Daily Storm Data 2'!$E:$E,"Belgium")=0,"",SUMIFS('Daily Storm Data 2'!I:I,'Daily Storm Data 2'!$A:$A,'NS flash'!$D$25,'Daily Storm Data 2'!$G:$G,'NS flash'!$A89,'Daily Storm Data 2'!$E:$E,"Belgium"))</f>
        <v/>
      </c>
      <c r="G89" s="1">
        <f>SUMIFS('Daily Storm Data 2'!J:J,'Daily Storm Data 2'!$A:$A,'NS flash'!$D$25,'Daily Storm Data 2'!$G:$G,'NS flash'!$A89,'Daily Storm Data 2'!$E:$E,"Belgium")</f>
        <v>0</v>
      </c>
      <c r="H89" s="1">
        <f>SUMIFS('Daily Storm Data 2'!K:K,'Daily Storm Data 2'!$A:$A,'NS flash'!$D$25,'Daily Storm Data 2'!$G:$G,'NS flash'!$A89,'Daily Storm Data 2'!$E:$E,"Belgium")</f>
        <v>0</v>
      </c>
      <c r="I89" s="51" t="str">
        <f>IFERROR(Table1618[[#This Row],[Volume Actual]]/Table1618[[#This Row],[Volume Forcasted]],"")</f>
        <v/>
      </c>
      <c r="J89" s="39" t="str">
        <f>IFERROR(H89/F89,"")</f>
        <v/>
      </c>
      <c r="K89" s="39" t="str">
        <f>+IFERROR(Table1618[[#This Row],[Volume Handled]]/Table1618[[#This Row],[Volume Actual]],"")</f>
        <v/>
      </c>
      <c r="L89" s="45">
        <f>SUMIFS('Daily Storm Data 2'!O:O,'Daily Storm Data 2'!$A:$A,'NS flash'!$D$25,'Daily Storm Data 2'!$G:$G,'NS flash'!$A89,'Daily Storm Data 2'!$E:$E,"Belgium")</f>
        <v>0</v>
      </c>
      <c r="M89" s="1">
        <v>6</v>
      </c>
      <c r="N89" s="44"/>
      <c r="O89" s="1"/>
      <c r="P89" s="191"/>
      <c r="Q89" s="219">
        <f>(O89+N89)/M89</f>
        <v>0</v>
      </c>
      <c r="R89" s="249">
        <f>IFERROR(Table1618[[#This Row],[Volume Actual]]-Table1618[[#This Row],[Volume Handled]],0)</f>
        <v>0</v>
      </c>
      <c r="S89" s="90"/>
      <c r="Y89" s="89">
        <f t="shared" ref="Y89:Y118" si="17">+Y88+1</f>
        <v>7</v>
      </c>
      <c r="Z89" s="88">
        <f>IF(SUMIFS('Daily Forecast'!D:D,'Daily Forecast'!B:B,'NS flash'!$D$25,'Daily Forecast'!F:F,Y89,'Daily Forecast'!A:A,"Belgium")=0,"",SUMIFS('Daily Forecast'!D:D,'Daily Forecast'!B:B,'NS flash'!$D$25,'Daily Forecast'!F:F,Y89,'Daily Forecast'!A:A,"Belgium"))</f>
        <v>2</v>
      </c>
      <c r="AA89" s="102">
        <f t="shared" si="13"/>
        <v>0</v>
      </c>
      <c r="AB89" s="102">
        <f t="shared" si="13"/>
        <v>2</v>
      </c>
      <c r="AC89" s="102">
        <f t="shared" si="13"/>
        <v>1.2</v>
      </c>
      <c r="AD89" s="97">
        <f t="shared" si="14"/>
        <v>0</v>
      </c>
      <c r="AE89" s="98">
        <f t="shared" si="15"/>
        <v>2</v>
      </c>
      <c r="AF89" s="99">
        <f t="shared" si="16"/>
        <v>1.2</v>
      </c>
    </row>
    <row r="90" spans="1:32">
      <c r="A90" s="103">
        <f t="shared" ref="A90:A103" si="18">IF(A35=0,"Vide",A35)</f>
        <v>1</v>
      </c>
      <c r="D90" s="49">
        <v>8.3333333333333329E-2</v>
      </c>
      <c r="E90" s="1">
        <f>IF(SUMIFS('Daily Forecast'!D:D,'Daily Forecast'!B:B,'NS flash'!$D$25,'Daily Forecast'!F:F,A90,'Daily Forecast'!A:A,"Belgium")=0,"",SUMIFS('Daily Forecast'!D:D,'Daily Forecast'!B:B,'NS flash'!$D$25,'Daily Forecast'!F:F,A90,'Daily Forecast'!A:A,"Belgium"))</f>
        <v>1</v>
      </c>
      <c r="F90" s="1" t="str">
        <f>IF(SUMIFS('Daily Storm Data 2'!I:I,'Daily Storm Data 2'!$A:$A,'NS flash'!$D$25,'Daily Storm Data 2'!$G:$G,'NS flash'!$A90,'Daily Storm Data 2'!$E:$E,"Belgium")=0,"",SUMIFS('Daily Storm Data 2'!I:I,'Daily Storm Data 2'!$A:$A,'NS flash'!$D$25,'Daily Storm Data 2'!$G:$G,'NS flash'!$A90,'Daily Storm Data 2'!$E:$E,"Belgium"))</f>
        <v/>
      </c>
      <c r="G90" s="1">
        <f>SUMIFS('Daily Storm Data 2'!J:J,'Daily Storm Data 2'!$A:$A,'NS flash'!$D$25,'Daily Storm Data 2'!$G:$G,'NS flash'!$A90,'Daily Storm Data 2'!$E:$E,"Belgium")</f>
        <v>0</v>
      </c>
      <c r="H90" s="1">
        <f>SUMIFS('Daily Storm Data 2'!K:K,'Daily Storm Data 2'!$A:$A,'NS flash'!$D$25,'Daily Storm Data 2'!$G:$G,'NS flash'!$A90,'Daily Storm Data 2'!$E:$E,"Belgium")</f>
        <v>0</v>
      </c>
      <c r="I90" s="51" t="str">
        <f>IFERROR(Table1618[[#This Row],[Volume Actual]]/Table1618[[#This Row],[Volume Forcasted]],"")</f>
        <v/>
      </c>
      <c r="J90" s="39" t="str">
        <f t="shared" ref="J90:J93" si="19">IFERROR(H90/F90,"")</f>
        <v/>
      </c>
      <c r="K90" s="39" t="str">
        <f>+IFERROR(Table1618[[#This Row],[Volume Handled]]/Table1618[[#This Row],[Volume Actual]],"")</f>
        <v/>
      </c>
      <c r="L90" s="45">
        <f>SUMIFS('Daily Storm Data 2'!O:O,'Daily Storm Data 2'!$A:$A,'NS flash'!$D$25,'Daily Storm Data 2'!$G:$G,'NS flash'!$A90,'Daily Storm Data 2'!$E:$E,"Belgium")</f>
        <v>0</v>
      </c>
      <c r="M90" s="1">
        <v>6</v>
      </c>
      <c r="N90" s="44"/>
      <c r="O90" s="44"/>
      <c r="P90" s="190"/>
      <c r="Q90" s="220">
        <f t="shared" ref="Q90:Q93" si="20">(O90+N90)/M90</f>
        <v>0</v>
      </c>
      <c r="R90" s="250">
        <f>IFERROR(Table1618[[#This Row],[Volume Actual]]-Table1618[[#This Row],[Volume Handled]],0)</f>
        <v>0</v>
      </c>
      <c r="S90" s="190"/>
      <c r="Y90" s="89">
        <f t="shared" si="17"/>
        <v>8</v>
      </c>
      <c r="Z90" s="88">
        <f>IF(SUMIFS('Daily Forecast'!D:D,'Daily Forecast'!B:B,'NS flash'!$D$25,'Daily Forecast'!F:F,Y90,'Daily Forecast'!A:A,"Belgium")=0,"",SUMIFS('Daily Forecast'!D:D,'Daily Forecast'!B:B,'NS flash'!$D$25,'Daily Forecast'!F:F,Y90,'Daily Forecast'!A:A,"Belgium"))</f>
        <v>5</v>
      </c>
      <c r="AA90" s="102">
        <f t="shared" si="13"/>
        <v>0</v>
      </c>
      <c r="AB90" s="102">
        <f t="shared" si="13"/>
        <v>5</v>
      </c>
      <c r="AC90" s="102">
        <f t="shared" si="13"/>
        <v>3</v>
      </c>
      <c r="AD90" s="97">
        <f t="shared" si="14"/>
        <v>0</v>
      </c>
      <c r="AE90" s="98">
        <f t="shared" si="15"/>
        <v>5</v>
      </c>
      <c r="AF90" s="99">
        <f t="shared" si="16"/>
        <v>3</v>
      </c>
    </row>
    <row r="91" spans="1:32">
      <c r="A91" s="103">
        <f t="shared" si="18"/>
        <v>2</v>
      </c>
      <c r="D91" s="49">
        <v>0.125</v>
      </c>
      <c r="E91" s="1">
        <f>IF(SUMIFS('Daily Forecast'!D:D,'Daily Forecast'!B:B,'NS flash'!$D$25,'Daily Forecast'!F:F,A91,'Daily Forecast'!A:A,"Belgium")=0,"",SUMIFS('Daily Forecast'!D:D,'Daily Forecast'!B:B,'NS flash'!$D$25,'Daily Forecast'!F:F,A91,'Daily Forecast'!A:A,"Belgium"))</f>
        <v>1</v>
      </c>
      <c r="F91" s="1" t="str">
        <f>IF(SUMIFS('Daily Storm Data 2'!I:I,'Daily Storm Data 2'!$A:$A,'NS flash'!$D$25,'Daily Storm Data 2'!$G:$G,'NS flash'!$A91,'Daily Storm Data 2'!$E:$E,"Belgium")=0,"",SUMIFS('Daily Storm Data 2'!I:I,'Daily Storm Data 2'!$A:$A,'NS flash'!$D$25,'Daily Storm Data 2'!$G:$G,'NS flash'!$A91,'Daily Storm Data 2'!$E:$E,"Belgium"))</f>
        <v/>
      </c>
      <c r="G91" s="1">
        <f>SUMIFS('Daily Storm Data 2'!J:J,'Daily Storm Data 2'!$A:$A,'NS flash'!$D$25,'Daily Storm Data 2'!$G:$G,'NS flash'!$A91,'Daily Storm Data 2'!$E:$E,"Belgium")</f>
        <v>0</v>
      </c>
      <c r="H91" s="1">
        <f>SUMIFS('Daily Storm Data 2'!K:K,'Daily Storm Data 2'!$A:$A,'NS flash'!$D$25,'Daily Storm Data 2'!$G:$G,'NS flash'!$A91,'Daily Storm Data 2'!$E:$E,"Belgium")</f>
        <v>0</v>
      </c>
      <c r="I91" s="51" t="str">
        <f>IFERROR(Table1618[[#This Row],[Volume Actual]]/Table1618[[#This Row],[Volume Forcasted]],"")</f>
        <v/>
      </c>
      <c r="J91" s="39" t="str">
        <f t="shared" si="19"/>
        <v/>
      </c>
      <c r="K91" s="39" t="str">
        <f>+IFERROR(Table1618[[#This Row],[Volume Handled]]/Table1618[[#This Row],[Volume Actual]],"")</f>
        <v/>
      </c>
      <c r="L91" s="45">
        <f>SUMIFS('Daily Storm Data 2'!O:O,'Daily Storm Data 2'!$A:$A,'NS flash'!$D$25,'Daily Storm Data 2'!$G:$G,'NS flash'!$A91,'Daily Storm Data 2'!$E:$E,"Belgium")</f>
        <v>0</v>
      </c>
      <c r="M91" s="1">
        <v>7</v>
      </c>
      <c r="N91" s="1"/>
      <c r="O91" s="44"/>
      <c r="P91" s="191"/>
      <c r="Q91" s="219">
        <f t="shared" si="20"/>
        <v>0</v>
      </c>
      <c r="R91" s="249">
        <f>IFERROR(Table1618[[#This Row],[Volume Actual]]-Table1618[[#This Row],[Volume Handled]],0)</f>
        <v>0</v>
      </c>
      <c r="S91" s="191"/>
      <c r="Y91" s="89">
        <f t="shared" si="17"/>
        <v>9</v>
      </c>
      <c r="Z91" s="88">
        <f>IF(SUMIFS('Daily Forecast'!D:D,'Daily Forecast'!B:B,'NS flash'!$D$25,'Daily Forecast'!F:F,Y91,'Daily Forecast'!A:A,"Belgium")=0,"",SUMIFS('Daily Forecast'!D:D,'Daily Forecast'!B:B,'NS flash'!$D$25,'Daily Forecast'!F:F,Y91,'Daily Forecast'!A:A,"Belgium"))</f>
        <v>22</v>
      </c>
      <c r="AA91" s="102">
        <f t="shared" si="13"/>
        <v>0</v>
      </c>
      <c r="AB91" s="102">
        <f t="shared" si="13"/>
        <v>22</v>
      </c>
      <c r="AC91" s="102">
        <f t="shared" si="13"/>
        <v>13.2</v>
      </c>
      <c r="AD91" s="97">
        <f t="shared" si="14"/>
        <v>0</v>
      </c>
      <c r="AE91" s="98">
        <f t="shared" si="15"/>
        <v>22</v>
      </c>
      <c r="AF91" s="99">
        <f t="shared" si="16"/>
        <v>13.2</v>
      </c>
    </row>
    <row r="92" spans="1:32">
      <c r="A92" s="103">
        <f t="shared" si="18"/>
        <v>3</v>
      </c>
      <c r="D92" s="49">
        <v>0.16666666666666666</v>
      </c>
      <c r="E92" s="1" t="str">
        <f>IF(SUMIFS('Daily Forecast'!D:D,'Daily Forecast'!B:B,'NS flash'!$D$25,'Daily Forecast'!F:F,A92,'Daily Forecast'!A:A,"Belgium")=0,"",SUMIFS('Daily Forecast'!D:D,'Daily Forecast'!B:B,'NS flash'!$D$25,'Daily Forecast'!F:F,A92,'Daily Forecast'!A:A,"Belgium"))</f>
        <v/>
      </c>
      <c r="F92" s="1" t="str">
        <f>IF(SUMIFS('Daily Storm Data 2'!I:I,'Daily Storm Data 2'!$A:$A,'NS flash'!$D$25,'Daily Storm Data 2'!$G:$G,'NS flash'!$A92,'Daily Storm Data 2'!$E:$E,"Belgium")=0,"",SUMIFS('Daily Storm Data 2'!I:I,'Daily Storm Data 2'!$A:$A,'NS flash'!$D$25,'Daily Storm Data 2'!$G:$G,'NS flash'!$A92,'Daily Storm Data 2'!$E:$E,"Belgium"))</f>
        <v/>
      </c>
      <c r="G92" s="1">
        <f>SUMIFS('Daily Storm Data 2'!J:J,'Daily Storm Data 2'!$A:$A,'NS flash'!$D$25,'Daily Storm Data 2'!$G:$G,'NS flash'!$A92,'Daily Storm Data 2'!$E:$E,"Belgium")</f>
        <v>0</v>
      </c>
      <c r="H92" s="1">
        <f>SUMIFS('Daily Storm Data 2'!K:K,'Daily Storm Data 2'!$A:$A,'NS flash'!$D$25,'Daily Storm Data 2'!$G:$G,'NS flash'!$A92,'Daily Storm Data 2'!$E:$E,"Belgium")</f>
        <v>0</v>
      </c>
      <c r="I92" s="51" t="str">
        <f>IFERROR(Table1618[[#This Row],[Volume Actual]]/Table1618[[#This Row],[Volume Forcasted]],"")</f>
        <v/>
      </c>
      <c r="J92" s="39" t="str">
        <f t="shared" si="19"/>
        <v/>
      </c>
      <c r="K92" s="39" t="str">
        <f>+IFERROR(Table1618[[#This Row],[Volume Handled]]/Table1618[[#This Row],[Volume Actual]],"")</f>
        <v/>
      </c>
      <c r="L92" s="45">
        <f>SUMIFS('Daily Storm Data 2'!O:O,'Daily Storm Data 2'!$A:$A,'NS flash'!$D$25,'Daily Storm Data 2'!$G:$G,'NS flash'!$A92,'Daily Storm Data 2'!$E:$E,"Belgium")</f>
        <v>0</v>
      </c>
      <c r="M92" s="1">
        <v>8</v>
      </c>
      <c r="N92" s="1"/>
      <c r="O92" s="44"/>
      <c r="P92" s="190"/>
      <c r="Q92" s="220">
        <f t="shared" si="20"/>
        <v>0</v>
      </c>
      <c r="R92" s="250">
        <f>IFERROR(Table1618[[#This Row],[Volume Actual]]-Table1618[[#This Row],[Volume Handled]],0)</f>
        <v>0</v>
      </c>
      <c r="S92" s="190"/>
      <c r="Y92" s="89">
        <f t="shared" si="17"/>
        <v>10</v>
      </c>
      <c r="Z92" s="88">
        <f>IF(SUMIFS('Daily Forecast'!D:D,'Daily Forecast'!B:B,'NS flash'!$D$25,'Daily Forecast'!F:F,Y92,'Daily Forecast'!A:A,"Belgium")=0,"",SUMIFS('Daily Forecast'!D:D,'Daily Forecast'!B:B,'NS flash'!$D$25,'Daily Forecast'!F:F,Y92,'Daily Forecast'!A:A,"Belgium"))</f>
        <v>25</v>
      </c>
      <c r="AA92" s="102">
        <f t="shared" si="13"/>
        <v>0</v>
      </c>
      <c r="AB92" s="102">
        <f t="shared" si="13"/>
        <v>25</v>
      </c>
      <c r="AC92" s="102">
        <f t="shared" si="13"/>
        <v>15</v>
      </c>
      <c r="AD92" s="97">
        <f t="shared" si="14"/>
        <v>0</v>
      </c>
      <c r="AE92" s="98">
        <f t="shared" si="15"/>
        <v>25</v>
      </c>
      <c r="AF92" s="99">
        <f t="shared" si="16"/>
        <v>15</v>
      </c>
    </row>
    <row r="93" spans="1:32">
      <c r="A93" s="103">
        <f t="shared" si="18"/>
        <v>4</v>
      </c>
      <c r="D93" s="49">
        <v>0.20833333333333334</v>
      </c>
      <c r="E93" s="1">
        <f>IF(SUMIFS('Daily Forecast'!D:D,'Daily Forecast'!B:B,'NS flash'!$D$25,'Daily Forecast'!F:F,A93,'Daily Forecast'!A:A,"Belgium")=0,"",SUMIFS('Daily Forecast'!D:D,'Daily Forecast'!B:B,'NS flash'!$D$25,'Daily Forecast'!F:F,A93,'Daily Forecast'!A:A,"Belgium"))</f>
        <v>1</v>
      </c>
      <c r="F93" s="1" t="str">
        <f>IF(SUMIFS('Daily Storm Data 2'!I:I,'Daily Storm Data 2'!$A:$A,'NS flash'!$D$25,'Daily Storm Data 2'!$G:$G,'NS flash'!$A93,'Daily Storm Data 2'!$E:$E,"Belgium")=0,"",SUMIFS('Daily Storm Data 2'!I:I,'Daily Storm Data 2'!$A:$A,'NS flash'!$D$25,'Daily Storm Data 2'!$G:$G,'NS flash'!$A93,'Daily Storm Data 2'!$E:$E,"Belgium"))</f>
        <v/>
      </c>
      <c r="G93" s="1">
        <f>SUMIFS('Daily Storm Data 2'!J:J,'Daily Storm Data 2'!$A:$A,'NS flash'!$D$25,'Daily Storm Data 2'!$G:$G,'NS flash'!$A93,'Daily Storm Data 2'!$E:$E,"Belgium")</f>
        <v>0</v>
      </c>
      <c r="H93" s="1">
        <f>SUMIFS('Daily Storm Data 2'!K:K,'Daily Storm Data 2'!$A:$A,'NS flash'!$D$25,'Daily Storm Data 2'!$G:$G,'NS flash'!$A93,'Daily Storm Data 2'!$E:$E,"Belgium")</f>
        <v>0</v>
      </c>
      <c r="I93" s="51" t="str">
        <f>IFERROR(Table1618[[#This Row],[Volume Actual]]/Table1618[[#This Row],[Volume Forcasted]],"")</f>
        <v/>
      </c>
      <c r="J93" s="39" t="str">
        <f t="shared" si="19"/>
        <v/>
      </c>
      <c r="K93" s="39" t="str">
        <f>+IFERROR(Table1618[[#This Row],[Volume Handled]]/Table1618[[#This Row],[Volume Actual]],"")</f>
        <v/>
      </c>
      <c r="L93" s="45">
        <f>SUMIFS('Daily Storm Data 2'!O:O,'Daily Storm Data 2'!$A:$A,'NS flash'!$D$25,'Daily Storm Data 2'!$G:$G,'NS flash'!$A93,'Daily Storm Data 2'!$E:$E,"Belgium")</f>
        <v>0</v>
      </c>
      <c r="M93" s="1">
        <v>8</v>
      </c>
      <c r="N93" s="1"/>
      <c r="O93" s="44"/>
      <c r="P93" s="191"/>
      <c r="Q93" s="219">
        <f t="shared" si="20"/>
        <v>0</v>
      </c>
      <c r="R93" s="249">
        <f>IFERROR(Table1618[[#This Row],[Volume Actual]]-Table1618[[#This Row],[Volume Handled]],0)</f>
        <v>0</v>
      </c>
      <c r="S93" s="191"/>
      <c r="W93" s="90"/>
      <c r="Y93" s="89">
        <f t="shared" si="17"/>
        <v>11</v>
      </c>
      <c r="Z93" s="88">
        <f>IF(SUMIFS('Daily Forecast'!D:D,'Daily Forecast'!B:B,'NS flash'!$D$25,'Daily Forecast'!F:F,Y93,'Daily Forecast'!A:A,"Belgium")=0,"",SUMIFS('Daily Forecast'!D:D,'Daily Forecast'!B:B,'NS flash'!$D$25,'Daily Forecast'!F:F,Y93,'Daily Forecast'!A:A,"Belgium"))</f>
        <v>20</v>
      </c>
      <c r="AA93" s="102">
        <f t="shared" si="13"/>
        <v>0</v>
      </c>
      <c r="AB93" s="102">
        <f t="shared" si="13"/>
        <v>20</v>
      </c>
      <c r="AC93" s="102">
        <f t="shared" si="13"/>
        <v>12</v>
      </c>
      <c r="AD93" s="97">
        <f t="shared" si="14"/>
        <v>0</v>
      </c>
      <c r="AE93" s="98">
        <f t="shared" si="15"/>
        <v>20</v>
      </c>
      <c r="AF93" s="99">
        <f t="shared" si="16"/>
        <v>12</v>
      </c>
    </row>
    <row r="94" spans="1:32">
      <c r="A94" s="103">
        <f t="shared" si="18"/>
        <v>5</v>
      </c>
      <c r="D94" s="49">
        <v>0.25</v>
      </c>
      <c r="E94" s="1" t="str">
        <f>IF(SUMIFS('Daily Forecast'!D:D,'Daily Forecast'!B:B,'NS flash'!$D$25,'Daily Forecast'!F:F,A94,'Daily Forecast'!A:A,"Belgium")=0,"",SUMIFS('Daily Forecast'!D:D,'Daily Forecast'!B:B,'NS flash'!$D$25,'Daily Forecast'!F:F,A94,'Daily Forecast'!A:A,"Belgium"))</f>
        <v/>
      </c>
      <c r="F94" s="1" t="str">
        <f>IF(SUMIFS('Daily Storm Data 2'!I:I,'Daily Storm Data 2'!$A:$A,'NS flash'!$D$25,'Daily Storm Data 2'!$G:$G,'NS flash'!$A94,'Daily Storm Data 2'!$E:$E,"Belgium")=0,"",SUMIFS('Daily Storm Data 2'!I:I,'Daily Storm Data 2'!$A:$A,'NS flash'!$D$25,'Daily Storm Data 2'!$G:$G,'NS flash'!$A94,'Daily Storm Data 2'!$E:$E,"Belgium"))</f>
        <v/>
      </c>
      <c r="G94" s="1">
        <f>SUMIFS('Daily Storm Data 2'!J:J,'Daily Storm Data 2'!$A:$A,'NS flash'!$D$25,'Daily Storm Data 2'!$G:$G,'NS flash'!$A94,'Daily Storm Data 2'!$E:$E,"Belgium")</f>
        <v>0</v>
      </c>
      <c r="H94" s="1">
        <f>SUMIFS('Daily Storm Data 2'!K:K,'Daily Storm Data 2'!$A:$A,'NS flash'!$D$25,'Daily Storm Data 2'!$G:$G,'NS flash'!$A94,'Daily Storm Data 2'!$E:$E,"Belgium")</f>
        <v>0</v>
      </c>
      <c r="I94" s="51" t="str">
        <f>IFERROR(Table1618[[#This Row],[Volume Actual]]/Table1618[[#This Row],[Volume Forcasted]],"")</f>
        <v/>
      </c>
      <c r="J94" s="39" t="str">
        <f t="shared" ref="J94" si="21">IFERROR(H94/F94,"")</f>
        <v/>
      </c>
      <c r="K94" s="39" t="str">
        <f>+IFERROR(Table1618[[#This Row],[Volume Handled]]/Table1618[[#This Row],[Volume Actual]],"")</f>
        <v/>
      </c>
      <c r="L94" s="45">
        <f>SUMIFS('Daily Storm Data 2'!O:O,'Daily Storm Data 2'!$A:$A,'NS flash'!$D$25,'Daily Storm Data 2'!$G:$G,'NS flash'!$A94,'Daily Storm Data 2'!$E:$E,"Belgium")</f>
        <v>0</v>
      </c>
      <c r="M94" s="1">
        <v>9</v>
      </c>
      <c r="N94" s="1"/>
      <c r="O94" s="44"/>
      <c r="P94" s="191"/>
      <c r="Q94" s="219">
        <f t="shared" ref="Q94" si="22">(O94+N94)/M94</f>
        <v>0</v>
      </c>
      <c r="R94" s="250">
        <f>IFERROR(Table1618[[#This Row],[Volume Actual]]-Table1618[[#This Row],[Volume Handled]],0)</f>
        <v>0</v>
      </c>
      <c r="S94" s="190"/>
      <c r="W94" s="211">
        <v>0</v>
      </c>
      <c r="Y94" s="89">
        <f t="shared" si="17"/>
        <v>12</v>
      </c>
      <c r="Z94" s="88">
        <f>IF(SUMIFS('Daily Forecast'!D:D,'Daily Forecast'!B:B,'NS flash'!$D$25,'Daily Forecast'!F:F,Y94,'Daily Forecast'!A:A,"Belgium")=0,"",SUMIFS('Daily Forecast'!D:D,'Daily Forecast'!B:B,'NS flash'!$D$25,'Daily Forecast'!F:F,Y94,'Daily Forecast'!A:A,"Belgium"))</f>
        <v>24</v>
      </c>
      <c r="AA94" s="102">
        <f t="shared" si="13"/>
        <v>0</v>
      </c>
      <c r="AB94" s="102">
        <f t="shared" si="13"/>
        <v>24</v>
      </c>
      <c r="AC94" s="102">
        <f t="shared" si="13"/>
        <v>14.399999999999999</v>
      </c>
      <c r="AD94" s="97">
        <f t="shared" si="14"/>
        <v>0</v>
      </c>
      <c r="AE94" s="98">
        <f t="shared" si="15"/>
        <v>24</v>
      </c>
      <c r="AF94" s="99">
        <f t="shared" si="16"/>
        <v>14.399999999999999</v>
      </c>
    </row>
    <row r="95" spans="1:32" hidden="1">
      <c r="A95" s="103">
        <f t="shared" si="18"/>
        <v>6</v>
      </c>
      <c r="D95" s="49">
        <v>0.54166666666666663</v>
      </c>
      <c r="E95" s="1"/>
      <c r="F95" s="1"/>
      <c r="G95" s="1"/>
      <c r="H95" s="1"/>
      <c r="I95" s="51"/>
      <c r="J95" s="39"/>
      <c r="K95" s="39"/>
      <c r="L95" s="45"/>
      <c r="M95" s="1"/>
      <c r="N95" s="1"/>
      <c r="O95" s="44"/>
      <c r="P95" s="191"/>
      <c r="Q95" s="219"/>
      <c r="R95" s="90">
        <f>IFERROR(Table1618[[#This Row],[Volume Actual]]-Table1618[[#This Row],[Volume Handle in SL]],0)</f>
        <v>0</v>
      </c>
      <c r="S95" s="191"/>
      <c r="W95" s="90">
        <v>1</v>
      </c>
      <c r="Y95" s="89">
        <f t="shared" si="17"/>
        <v>13</v>
      </c>
      <c r="Z95" s="88">
        <f>IF(SUMIFS('Daily Forecast'!D:D,'Daily Forecast'!B:B,'NS flash'!$D$25,'Daily Forecast'!F:F,Y95,'Daily Forecast'!A:A,"Belgium")=0,"",SUMIFS('Daily Forecast'!D:D,'Daily Forecast'!B:B,'NS flash'!$D$25,'Daily Forecast'!F:F,Y95,'Daily Forecast'!A:A,"Belgium"))</f>
        <v>36</v>
      </c>
      <c r="AA95" s="102">
        <f t="shared" si="13"/>
        <v>0</v>
      </c>
      <c r="AB95" s="102">
        <f t="shared" si="13"/>
        <v>36</v>
      </c>
      <c r="AC95" s="102">
        <f t="shared" si="13"/>
        <v>21.599999999999998</v>
      </c>
      <c r="AD95" s="97">
        <f t="shared" si="14"/>
        <v>0</v>
      </c>
      <c r="AE95" s="98">
        <f t="shared" si="15"/>
        <v>36</v>
      </c>
      <c r="AF95" s="99">
        <f t="shared" si="16"/>
        <v>21.599999999999998</v>
      </c>
    </row>
    <row r="96" spans="1:32" hidden="1">
      <c r="A96" s="103" t="str">
        <f t="shared" si="18"/>
        <v>Vide</v>
      </c>
      <c r="D96" s="49">
        <v>0.58333333333333337</v>
      </c>
      <c r="E96" s="1"/>
      <c r="F96" s="1"/>
      <c r="G96" s="1"/>
      <c r="H96" s="1"/>
      <c r="I96" s="51"/>
      <c r="J96" s="39"/>
      <c r="K96" s="39"/>
      <c r="L96" s="45"/>
      <c r="M96" s="1"/>
      <c r="N96" s="1"/>
      <c r="O96" s="44"/>
      <c r="P96" s="190"/>
      <c r="Q96" s="220"/>
      <c r="R96" s="190"/>
      <c r="S96" s="190"/>
      <c r="W96" s="211">
        <v>1</v>
      </c>
      <c r="X96" s="190"/>
      <c r="Y96" s="89">
        <f t="shared" si="17"/>
        <v>14</v>
      </c>
      <c r="Z96" s="88">
        <f>IF(SUMIFS('Daily Forecast'!D:D,'Daily Forecast'!B:B,'NS flash'!$D$25,'Daily Forecast'!F:F,Y96,'Daily Forecast'!A:A,"Belgium")=0,"",SUMIFS('Daily Forecast'!D:D,'Daily Forecast'!B:B,'NS flash'!$D$25,'Daily Forecast'!F:F,Y96,'Daily Forecast'!A:A,"Belgium"))</f>
        <v>12</v>
      </c>
      <c r="AA96" s="102">
        <f t="shared" si="13"/>
        <v>0</v>
      </c>
      <c r="AB96" s="102">
        <f t="shared" si="13"/>
        <v>12</v>
      </c>
      <c r="AC96" s="102">
        <f t="shared" si="13"/>
        <v>7.1999999999999993</v>
      </c>
      <c r="AD96" s="97">
        <f t="shared" si="14"/>
        <v>0</v>
      </c>
      <c r="AE96" s="98">
        <f t="shared" si="15"/>
        <v>12</v>
      </c>
      <c r="AF96" s="99">
        <f t="shared" si="16"/>
        <v>7.1999999999999993</v>
      </c>
    </row>
    <row r="97" spans="1:32" hidden="1">
      <c r="A97" s="103" t="str">
        <f t="shared" si="18"/>
        <v>Vide</v>
      </c>
      <c r="D97" s="49">
        <v>0.625</v>
      </c>
      <c r="E97" s="1"/>
      <c r="F97" s="1"/>
      <c r="G97" s="1"/>
      <c r="H97" s="1"/>
      <c r="I97" s="51"/>
      <c r="J97" s="39"/>
      <c r="K97" s="39"/>
      <c r="L97" s="45"/>
      <c r="M97" s="1"/>
      <c r="N97" s="1"/>
      <c r="O97" s="44"/>
      <c r="P97" s="191"/>
      <c r="Q97" s="219"/>
      <c r="R97" s="191"/>
      <c r="S97" s="191"/>
      <c r="W97" s="90">
        <v>1</v>
      </c>
      <c r="X97" s="191"/>
      <c r="Y97" s="89">
        <f t="shared" si="17"/>
        <v>15</v>
      </c>
      <c r="Z97" s="88">
        <f>IF(SUMIFS('Daily Forecast'!D:D,'Daily Forecast'!B:B,'NS flash'!$D$25,'Daily Forecast'!F:F,Y97,'Daily Forecast'!A:A,"Belgium")=0,"",SUMIFS('Daily Forecast'!D:D,'Daily Forecast'!B:B,'NS flash'!$D$25,'Daily Forecast'!F:F,Y97,'Daily Forecast'!A:A,"Belgium"))</f>
        <v>12</v>
      </c>
      <c r="AA97" s="102">
        <f t="shared" si="13"/>
        <v>0</v>
      </c>
      <c r="AB97" s="102">
        <f t="shared" si="13"/>
        <v>12</v>
      </c>
      <c r="AC97" s="102">
        <f t="shared" si="13"/>
        <v>7.1999999999999993</v>
      </c>
      <c r="AD97" s="97">
        <f t="shared" si="14"/>
        <v>0</v>
      </c>
      <c r="AE97" s="98">
        <f t="shared" si="15"/>
        <v>12</v>
      </c>
      <c r="AF97" s="99">
        <f t="shared" si="16"/>
        <v>7.1999999999999993</v>
      </c>
    </row>
    <row r="98" spans="1:32" hidden="1">
      <c r="A98" s="103" t="str">
        <f t="shared" si="18"/>
        <v>Vide</v>
      </c>
      <c r="D98" s="49">
        <v>0.66666666666666663</v>
      </c>
      <c r="E98" s="1"/>
      <c r="F98" s="1"/>
      <c r="G98" s="1"/>
      <c r="H98" s="1"/>
      <c r="I98" s="51"/>
      <c r="J98" s="39"/>
      <c r="K98" s="39"/>
      <c r="L98" s="45"/>
      <c r="M98" s="1"/>
      <c r="N98" s="1"/>
      <c r="O98" s="44"/>
      <c r="P98" s="190"/>
      <c r="Q98" s="220"/>
      <c r="R98" s="190"/>
      <c r="S98" s="190"/>
      <c r="W98" s="211">
        <v>1</v>
      </c>
      <c r="X98" s="190"/>
      <c r="Y98" s="89">
        <f t="shared" si="17"/>
        <v>16</v>
      </c>
      <c r="Z98" s="88">
        <f>IF(SUMIFS('Daily Forecast'!D:D,'Daily Forecast'!B:B,'NS flash'!$D$25,'Daily Forecast'!F:F,Y98,'Daily Forecast'!A:A,"Belgium")=0,"",SUMIFS('Daily Forecast'!D:D,'Daily Forecast'!B:B,'NS flash'!$D$25,'Daily Forecast'!F:F,Y98,'Daily Forecast'!A:A,"Belgium"))</f>
        <v>32</v>
      </c>
      <c r="AA98" s="102">
        <f t="shared" si="13"/>
        <v>0</v>
      </c>
      <c r="AB98" s="102">
        <f t="shared" si="13"/>
        <v>32</v>
      </c>
      <c r="AC98" s="102">
        <f t="shared" si="13"/>
        <v>19.2</v>
      </c>
      <c r="AD98" s="97">
        <f t="shared" si="14"/>
        <v>0</v>
      </c>
      <c r="AE98" s="98">
        <f t="shared" si="15"/>
        <v>32</v>
      </c>
      <c r="AF98" s="99">
        <f t="shared" si="16"/>
        <v>19.2</v>
      </c>
    </row>
    <row r="99" spans="1:32" hidden="1">
      <c r="A99" s="103" t="str">
        <f t="shared" si="18"/>
        <v>Vide</v>
      </c>
      <c r="D99" s="49">
        <v>0.70833333333333337</v>
      </c>
      <c r="E99" s="1"/>
      <c r="F99" s="1"/>
      <c r="G99" s="1"/>
      <c r="H99" s="1"/>
      <c r="I99" s="51"/>
      <c r="J99" s="39"/>
      <c r="K99" s="39"/>
      <c r="L99" s="45"/>
      <c r="M99" s="1"/>
      <c r="N99" s="1"/>
      <c r="O99" s="44"/>
      <c r="P99" s="191"/>
      <c r="Q99" s="219"/>
      <c r="R99" s="191"/>
      <c r="S99" s="191"/>
      <c r="W99" s="90"/>
      <c r="X99" s="191"/>
      <c r="Y99" s="89">
        <f t="shared" si="17"/>
        <v>17</v>
      </c>
      <c r="Z99" s="88">
        <f>IF(SUMIFS('Daily Forecast'!D:D,'Daily Forecast'!B:B,'NS flash'!$D$25,'Daily Forecast'!F:F,Y99,'Daily Forecast'!A:A,"Belgium")=0,"",SUMIFS('Daily Forecast'!D:D,'Daily Forecast'!B:B,'NS flash'!$D$25,'Daily Forecast'!F:F,Y99,'Daily Forecast'!A:A,"Belgium"))</f>
        <v>16</v>
      </c>
      <c r="AA99" s="102">
        <f t="shared" si="13"/>
        <v>0</v>
      </c>
      <c r="AB99" s="102">
        <f t="shared" si="13"/>
        <v>16</v>
      </c>
      <c r="AC99" s="102">
        <f t="shared" si="13"/>
        <v>9.6</v>
      </c>
      <c r="AD99" s="97">
        <f t="shared" si="14"/>
        <v>0</v>
      </c>
      <c r="AE99" s="98">
        <f t="shared" si="15"/>
        <v>16</v>
      </c>
      <c r="AF99" s="99">
        <f t="shared" si="16"/>
        <v>9.6</v>
      </c>
    </row>
    <row r="100" spans="1:32" hidden="1">
      <c r="A100" s="103" t="str">
        <f t="shared" si="18"/>
        <v>Vide</v>
      </c>
      <c r="D100" s="49">
        <v>0.75</v>
      </c>
      <c r="E100" s="1"/>
      <c r="F100" s="1"/>
      <c r="G100" s="1"/>
      <c r="H100" s="1"/>
      <c r="I100" s="51"/>
      <c r="J100" s="39"/>
      <c r="K100" s="39"/>
      <c r="L100" s="45"/>
      <c r="M100" s="1"/>
      <c r="N100" s="1"/>
      <c r="O100" s="44"/>
      <c r="P100" s="190"/>
      <c r="Q100" s="220"/>
      <c r="R100" s="190"/>
      <c r="S100" s="190"/>
      <c r="W100" s="211"/>
      <c r="X100" s="190"/>
      <c r="Y100" s="89">
        <f t="shared" si="17"/>
        <v>18</v>
      </c>
      <c r="Z100" s="88">
        <f>IF(SUMIFS('Daily Forecast'!D:D,'Daily Forecast'!B:B,'NS flash'!$D$25,'Daily Forecast'!F:F,Y100,'Daily Forecast'!A:A,"Belgium")=0,"",SUMIFS('Daily Forecast'!D:D,'Daily Forecast'!B:B,'NS flash'!$D$25,'Daily Forecast'!F:F,Y100,'Daily Forecast'!A:A,"Belgium"))</f>
        <v>16</v>
      </c>
      <c r="AA100" s="102">
        <f t="shared" si="13"/>
        <v>0</v>
      </c>
      <c r="AB100" s="102">
        <f t="shared" si="13"/>
        <v>16</v>
      </c>
      <c r="AC100" s="102">
        <f t="shared" si="13"/>
        <v>9.6</v>
      </c>
      <c r="AD100" s="97">
        <f t="shared" si="14"/>
        <v>0</v>
      </c>
      <c r="AE100" s="98">
        <f t="shared" si="15"/>
        <v>16</v>
      </c>
      <c r="AF100" s="99">
        <f t="shared" si="16"/>
        <v>9.6</v>
      </c>
    </row>
    <row r="101" spans="1:32" hidden="1">
      <c r="A101" s="103" t="str">
        <f t="shared" si="18"/>
        <v>Vide</v>
      </c>
      <c r="D101" s="49">
        <v>0.79166666666666663</v>
      </c>
      <c r="E101" s="1"/>
      <c r="F101" s="1"/>
      <c r="G101" s="1"/>
      <c r="H101" s="1"/>
      <c r="I101" s="51"/>
      <c r="J101" s="39"/>
      <c r="K101" s="39"/>
      <c r="L101" s="45"/>
      <c r="M101" s="1"/>
      <c r="N101" s="44"/>
      <c r="O101" s="44"/>
      <c r="P101" s="191"/>
      <c r="Q101" s="219"/>
      <c r="R101" s="191"/>
      <c r="S101" s="191"/>
      <c r="W101" s="191"/>
      <c r="X101" s="191"/>
      <c r="Y101" s="89">
        <f t="shared" si="17"/>
        <v>19</v>
      </c>
      <c r="Z101" s="88">
        <f>IF(SUMIFS('Daily Forecast'!D:D,'Daily Forecast'!B:B,'NS flash'!$D$25,'Daily Forecast'!F:F,Y101,'Daily Forecast'!A:A,"Belgium")=0,"",SUMIFS('Daily Forecast'!D:D,'Daily Forecast'!B:B,'NS flash'!$D$25,'Daily Forecast'!F:F,Y101,'Daily Forecast'!A:A,"Belgium"))</f>
        <v>20</v>
      </c>
      <c r="AA101" s="102">
        <f t="shared" si="13"/>
        <v>0</v>
      </c>
      <c r="AB101" s="102">
        <f t="shared" si="13"/>
        <v>20</v>
      </c>
      <c r="AC101" s="102">
        <f t="shared" si="13"/>
        <v>12</v>
      </c>
      <c r="AD101" s="97">
        <f t="shared" si="14"/>
        <v>0</v>
      </c>
      <c r="AE101" s="98">
        <f t="shared" si="15"/>
        <v>20</v>
      </c>
      <c r="AF101" s="99">
        <f t="shared" si="16"/>
        <v>12</v>
      </c>
    </row>
    <row r="102" spans="1:32" hidden="1">
      <c r="A102" s="103" t="str">
        <f t="shared" si="18"/>
        <v>Vide</v>
      </c>
      <c r="D102" s="49">
        <v>0.83333333333333337</v>
      </c>
      <c r="E102" s="1"/>
      <c r="F102" s="1"/>
      <c r="G102" s="1"/>
      <c r="H102" s="1"/>
      <c r="I102" s="51"/>
      <c r="J102" s="39"/>
      <c r="K102" s="39"/>
      <c r="L102" s="45"/>
      <c r="M102" s="1"/>
      <c r="N102" s="44"/>
      <c r="O102" s="44"/>
      <c r="P102" s="190"/>
      <c r="Q102" s="220"/>
      <c r="R102" s="190"/>
      <c r="S102" s="190"/>
      <c r="W102" s="190"/>
      <c r="X102" s="190"/>
      <c r="Y102" s="89">
        <f t="shared" si="17"/>
        <v>20</v>
      </c>
      <c r="Z102" s="88">
        <f>IF(SUMIFS('Daily Forecast'!D:D,'Daily Forecast'!B:B,'NS flash'!$D$25,'Daily Forecast'!F:F,Y102,'Daily Forecast'!A:A,"Belgium")=0,"",SUMIFS('Daily Forecast'!D:D,'Daily Forecast'!B:B,'NS flash'!$D$25,'Daily Forecast'!F:F,Y102,'Daily Forecast'!A:A,"Belgium"))</f>
        <v>24</v>
      </c>
      <c r="AA102" s="102">
        <f t="shared" si="13"/>
        <v>0</v>
      </c>
      <c r="AB102" s="102">
        <f t="shared" si="13"/>
        <v>24</v>
      </c>
      <c r="AC102" s="102">
        <f t="shared" si="13"/>
        <v>14.399999999999999</v>
      </c>
      <c r="AD102" s="97">
        <f t="shared" si="14"/>
        <v>0</v>
      </c>
      <c r="AE102" s="98">
        <f t="shared" si="15"/>
        <v>24</v>
      </c>
      <c r="AF102" s="99">
        <f t="shared" si="16"/>
        <v>14.399999999999999</v>
      </c>
    </row>
    <row r="103" spans="1:32" hidden="1">
      <c r="A103" s="103" t="str">
        <f t="shared" si="18"/>
        <v>Vide</v>
      </c>
      <c r="D103" s="49">
        <v>0.875</v>
      </c>
      <c r="E103" s="1"/>
      <c r="F103" s="1"/>
      <c r="G103" s="1"/>
      <c r="H103" s="1"/>
      <c r="I103" s="51"/>
      <c r="J103" s="39"/>
      <c r="K103" s="39"/>
      <c r="L103" s="45"/>
      <c r="M103" s="1"/>
      <c r="N103" s="44"/>
      <c r="O103" s="44"/>
      <c r="P103" s="191"/>
      <c r="Q103" s="219"/>
      <c r="R103" s="191"/>
      <c r="S103" s="191"/>
      <c r="W103" s="191"/>
      <c r="X103" s="191"/>
      <c r="Y103" s="89">
        <f t="shared" si="17"/>
        <v>21</v>
      </c>
      <c r="Z103" s="88">
        <f>IF(SUMIFS('Daily Forecast'!D:D,'Daily Forecast'!B:B,'NS flash'!$D$25,'Daily Forecast'!F:F,Y103,'Daily Forecast'!A:A,"Belgium")=0,"",SUMIFS('Daily Forecast'!D:D,'Daily Forecast'!B:B,'NS flash'!$D$25,'Daily Forecast'!F:F,Y103,'Daily Forecast'!A:A,"Belgium"))</f>
        <v>8</v>
      </c>
      <c r="AA103" s="102">
        <f t="shared" si="13"/>
        <v>0</v>
      </c>
      <c r="AB103" s="102">
        <f t="shared" si="13"/>
        <v>8</v>
      </c>
      <c r="AC103" s="102">
        <f t="shared" si="13"/>
        <v>4.8</v>
      </c>
      <c r="AD103" s="97">
        <f t="shared" si="14"/>
        <v>0</v>
      </c>
      <c r="AE103" s="98">
        <f t="shared" si="15"/>
        <v>8</v>
      </c>
      <c r="AF103" s="99">
        <f t="shared" si="16"/>
        <v>4.8</v>
      </c>
    </row>
    <row r="104" spans="1:32" hidden="1">
      <c r="D104" s="19">
        <v>0.91666666666666663</v>
      </c>
      <c r="E104" s="1"/>
      <c r="F104" s="1"/>
      <c r="G104" s="1"/>
      <c r="H104" s="1"/>
      <c r="I104" s="51"/>
      <c r="J104" s="39"/>
      <c r="K104" s="39"/>
      <c r="L104" s="45"/>
      <c r="M104" s="1"/>
      <c r="N104" s="44"/>
      <c r="O104" s="44"/>
      <c r="P104" s="51"/>
      <c r="Q104" s="220"/>
      <c r="R104" s="190"/>
      <c r="S104" s="190"/>
      <c r="Y104" s="89">
        <f t="shared" si="17"/>
        <v>22</v>
      </c>
      <c r="Z104" s="91">
        <f>IF(SUMIFS('Daily Forecast'!D:D,'Daily Forecast'!B:B,'NS flash'!$D$25,'Daily Forecast'!F:F,Y104,'Daily Forecast'!A:A,"Netherlands")=0,"",SUMIFS('Daily Forecast'!D:D,'Daily Forecast'!B:B,'NS flash'!$D$25,'Daily Forecast'!F:F,Y104,'Daily Forecast'!A:A,"Netherlands"))</f>
        <v>13</v>
      </c>
      <c r="AA104" s="102">
        <f t="shared" si="13"/>
        <v>0</v>
      </c>
      <c r="AB104" s="102">
        <f t="shared" si="13"/>
        <v>13</v>
      </c>
      <c r="AC104" s="102">
        <f t="shared" si="13"/>
        <v>7.8</v>
      </c>
      <c r="AD104" s="97">
        <f t="shared" si="14"/>
        <v>0</v>
      </c>
      <c r="AE104" s="98">
        <f>IFERROR(IF(F104="",Z104*$AE$29,F104*J104),0)</f>
        <v>13</v>
      </c>
      <c r="AF104" s="99">
        <f t="shared" ref="AF104:AF118" si="23">IFERROR(IF(F104="",Z104*$AF$29,F104*J104),0)</f>
        <v>7.8</v>
      </c>
    </row>
    <row r="105" spans="1:32" hidden="1">
      <c r="D105" s="19"/>
      <c r="E105" s="1"/>
      <c r="F105" s="1"/>
      <c r="G105" s="1"/>
      <c r="H105" s="1"/>
      <c r="I105" s="51"/>
      <c r="J105" s="39"/>
      <c r="K105" s="39"/>
      <c r="L105" s="45"/>
      <c r="M105" s="44"/>
      <c r="N105" s="44"/>
      <c r="O105" s="44"/>
      <c r="P105" s="51"/>
      <c r="Q105" s="127"/>
      <c r="R105" s="190"/>
      <c r="S105" s="190"/>
      <c r="Y105" s="89">
        <f t="shared" si="17"/>
        <v>23</v>
      </c>
      <c r="AA105" s="102" t="e">
        <f t="shared" ref="AA105:AC118" si="24">AD105/$J105</f>
        <v>#DIV/0!</v>
      </c>
      <c r="AB105" s="102" t="e">
        <f t="shared" si="24"/>
        <v>#DIV/0!</v>
      </c>
      <c r="AC105" s="102" t="e">
        <f t="shared" si="24"/>
        <v>#DIV/0!</v>
      </c>
      <c r="AD105" s="97">
        <f t="shared" si="14"/>
        <v>0</v>
      </c>
      <c r="AF105" s="100">
        <f t="shared" si="23"/>
        <v>0</v>
      </c>
    </row>
    <row r="106" spans="1:32" hidden="1">
      <c r="D106" s="19"/>
      <c r="E106" s="1"/>
      <c r="F106" s="1"/>
      <c r="G106" s="1"/>
      <c r="H106" s="1"/>
      <c r="I106" s="51"/>
      <c r="J106" s="39"/>
      <c r="K106" s="39"/>
      <c r="L106" s="45"/>
      <c r="M106" s="44"/>
      <c r="N106" s="44"/>
      <c r="O106" s="44"/>
      <c r="P106" s="51"/>
      <c r="Q106" s="127"/>
      <c r="R106" s="190"/>
      <c r="S106" s="190"/>
      <c r="Y106" s="89">
        <f t="shared" si="17"/>
        <v>24</v>
      </c>
      <c r="AA106" s="102" t="e">
        <f t="shared" si="24"/>
        <v>#DIV/0!</v>
      </c>
      <c r="AB106" s="102" t="e">
        <f t="shared" si="24"/>
        <v>#DIV/0!</v>
      </c>
      <c r="AC106" s="102" t="e">
        <f t="shared" si="24"/>
        <v>#DIV/0!</v>
      </c>
      <c r="AD106" s="97">
        <f t="shared" si="14"/>
        <v>0</v>
      </c>
      <c r="AF106" s="100">
        <f t="shared" si="23"/>
        <v>0</v>
      </c>
    </row>
    <row r="107" spans="1:32" hidden="1">
      <c r="D107" s="19"/>
      <c r="E107" s="1"/>
      <c r="F107" s="1"/>
      <c r="G107" s="1"/>
      <c r="H107" s="1"/>
      <c r="I107" s="51"/>
      <c r="J107" s="39"/>
      <c r="K107" s="39"/>
      <c r="L107" s="45"/>
      <c r="M107" s="44"/>
      <c r="N107" s="44"/>
      <c r="O107" s="44"/>
      <c r="P107" s="51"/>
      <c r="Q107" s="127"/>
      <c r="R107" s="190"/>
      <c r="S107" s="190"/>
      <c r="Y107" s="89">
        <f t="shared" si="17"/>
        <v>25</v>
      </c>
      <c r="AA107" s="102" t="e">
        <f t="shared" si="24"/>
        <v>#DIV/0!</v>
      </c>
      <c r="AB107" s="102" t="e">
        <f t="shared" si="24"/>
        <v>#DIV/0!</v>
      </c>
      <c r="AC107" s="102" t="e">
        <f t="shared" si="24"/>
        <v>#DIV/0!</v>
      </c>
      <c r="AD107" s="97">
        <f t="shared" si="14"/>
        <v>0</v>
      </c>
      <c r="AF107" s="100">
        <f t="shared" si="23"/>
        <v>0</v>
      </c>
    </row>
    <row r="108" spans="1:32" hidden="1">
      <c r="D108" s="19"/>
      <c r="E108" s="1"/>
      <c r="F108" s="1"/>
      <c r="G108" s="1"/>
      <c r="H108" s="1"/>
      <c r="I108" s="51"/>
      <c r="J108" s="39"/>
      <c r="K108" s="39"/>
      <c r="L108" s="45"/>
      <c r="M108" s="44"/>
      <c r="N108" s="44"/>
      <c r="O108" s="44"/>
      <c r="P108" s="51"/>
      <c r="Q108" s="127"/>
      <c r="R108" s="190"/>
      <c r="S108" s="190"/>
      <c r="Y108" s="89">
        <f t="shared" si="17"/>
        <v>26</v>
      </c>
      <c r="AA108" s="102" t="e">
        <f t="shared" si="24"/>
        <v>#DIV/0!</v>
      </c>
      <c r="AB108" s="102" t="e">
        <f t="shared" si="24"/>
        <v>#DIV/0!</v>
      </c>
      <c r="AC108" s="102" t="e">
        <f t="shared" si="24"/>
        <v>#DIV/0!</v>
      </c>
      <c r="AD108" s="97">
        <f t="shared" si="14"/>
        <v>0</v>
      </c>
      <c r="AF108" s="100">
        <f t="shared" si="23"/>
        <v>0</v>
      </c>
    </row>
    <row r="109" spans="1:32" hidden="1">
      <c r="D109" s="19"/>
      <c r="E109" s="1"/>
      <c r="F109" s="1"/>
      <c r="G109" s="1"/>
      <c r="H109" s="1"/>
      <c r="I109" s="51"/>
      <c r="J109" s="39"/>
      <c r="K109" s="39"/>
      <c r="L109" s="45"/>
      <c r="M109" s="44"/>
      <c r="N109" s="44"/>
      <c r="O109" s="44"/>
      <c r="P109" s="51"/>
      <c r="Q109" s="127"/>
      <c r="R109" s="190"/>
      <c r="S109" s="190"/>
      <c r="Y109" s="89">
        <f t="shared" si="17"/>
        <v>27</v>
      </c>
      <c r="AA109" s="102" t="e">
        <f t="shared" si="24"/>
        <v>#DIV/0!</v>
      </c>
      <c r="AB109" s="102" t="e">
        <f t="shared" si="24"/>
        <v>#DIV/0!</v>
      </c>
      <c r="AC109" s="102" t="e">
        <f t="shared" si="24"/>
        <v>#DIV/0!</v>
      </c>
      <c r="AD109" s="97">
        <f t="shared" si="14"/>
        <v>0</v>
      </c>
      <c r="AF109" s="100">
        <f t="shared" si="23"/>
        <v>0</v>
      </c>
    </row>
    <row r="110" spans="1:32" hidden="1">
      <c r="D110" s="19"/>
      <c r="E110" s="1"/>
      <c r="F110" s="1"/>
      <c r="G110" s="1"/>
      <c r="H110" s="1"/>
      <c r="I110" s="51"/>
      <c r="J110" s="39"/>
      <c r="K110" s="39"/>
      <c r="L110" s="45"/>
      <c r="M110" s="44"/>
      <c r="N110" s="44"/>
      <c r="O110" s="44"/>
      <c r="P110" s="51"/>
      <c r="Q110" s="127"/>
      <c r="R110" s="190"/>
      <c r="S110" s="190"/>
      <c r="Y110" s="89">
        <f t="shared" si="17"/>
        <v>28</v>
      </c>
      <c r="AA110" s="102" t="e">
        <f t="shared" si="24"/>
        <v>#DIV/0!</v>
      </c>
      <c r="AB110" s="102" t="e">
        <f t="shared" si="24"/>
        <v>#DIV/0!</v>
      </c>
      <c r="AC110" s="102" t="e">
        <f t="shared" si="24"/>
        <v>#DIV/0!</v>
      </c>
      <c r="AD110" s="97">
        <f t="shared" si="14"/>
        <v>0</v>
      </c>
      <c r="AF110" s="100">
        <f t="shared" si="23"/>
        <v>0</v>
      </c>
    </row>
    <row r="111" spans="1:32" hidden="1">
      <c r="D111" s="19"/>
      <c r="E111" s="1"/>
      <c r="F111" s="1"/>
      <c r="G111" s="1"/>
      <c r="H111" s="1"/>
      <c r="I111" s="51"/>
      <c r="J111" s="39"/>
      <c r="K111" s="39"/>
      <c r="L111" s="45"/>
      <c r="M111" s="48"/>
      <c r="N111" s="44"/>
      <c r="O111" s="44"/>
      <c r="P111" s="51"/>
      <c r="Q111" s="127"/>
      <c r="R111" s="190"/>
      <c r="S111" s="190"/>
      <c r="Y111" s="89">
        <f t="shared" si="17"/>
        <v>29</v>
      </c>
      <c r="AA111" s="102" t="e">
        <f t="shared" si="24"/>
        <v>#DIV/0!</v>
      </c>
      <c r="AB111" s="102" t="e">
        <f t="shared" si="24"/>
        <v>#DIV/0!</v>
      </c>
      <c r="AC111" s="102" t="e">
        <f t="shared" si="24"/>
        <v>#DIV/0!</v>
      </c>
      <c r="AD111" s="97">
        <f t="shared" si="14"/>
        <v>0</v>
      </c>
      <c r="AF111" s="100">
        <f t="shared" si="23"/>
        <v>0</v>
      </c>
    </row>
    <row r="112" spans="1:32" hidden="1">
      <c r="D112" s="19"/>
      <c r="E112" s="1"/>
      <c r="F112" s="1"/>
      <c r="G112" s="1"/>
      <c r="H112" s="1"/>
      <c r="I112" s="51"/>
      <c r="J112" s="39"/>
      <c r="K112" s="39"/>
      <c r="L112" s="45"/>
      <c r="M112" s="48"/>
      <c r="N112" s="44"/>
      <c r="O112" s="44"/>
      <c r="P112" s="51"/>
      <c r="Q112" s="127"/>
      <c r="R112" s="190"/>
      <c r="S112" s="190"/>
      <c r="Y112" s="89">
        <f t="shared" si="17"/>
        <v>30</v>
      </c>
      <c r="AA112" s="102" t="e">
        <f t="shared" si="24"/>
        <v>#DIV/0!</v>
      </c>
      <c r="AB112" s="102" t="e">
        <f t="shared" si="24"/>
        <v>#DIV/0!</v>
      </c>
      <c r="AC112" s="102" t="e">
        <f t="shared" si="24"/>
        <v>#DIV/0!</v>
      </c>
      <c r="AD112" s="97">
        <f t="shared" si="14"/>
        <v>0</v>
      </c>
      <c r="AF112" s="100">
        <f t="shared" si="23"/>
        <v>0</v>
      </c>
    </row>
    <row r="113" spans="4:32" hidden="1">
      <c r="D113" s="19"/>
      <c r="E113" s="1"/>
      <c r="F113" s="1"/>
      <c r="G113" s="1"/>
      <c r="H113" s="1"/>
      <c r="I113" s="51"/>
      <c r="J113" s="39"/>
      <c r="K113" s="39"/>
      <c r="L113" s="45"/>
      <c r="M113" s="48"/>
      <c r="N113" s="44"/>
      <c r="O113" s="44"/>
      <c r="P113" s="51"/>
      <c r="Q113" s="127"/>
      <c r="R113" s="190"/>
      <c r="S113" s="190"/>
      <c r="Y113" s="89">
        <f t="shared" si="17"/>
        <v>31</v>
      </c>
      <c r="AA113" s="102" t="e">
        <f t="shared" si="24"/>
        <v>#DIV/0!</v>
      </c>
      <c r="AB113" s="102" t="e">
        <f t="shared" si="24"/>
        <v>#DIV/0!</v>
      </c>
      <c r="AC113" s="102" t="e">
        <f t="shared" si="24"/>
        <v>#DIV/0!</v>
      </c>
      <c r="AD113" s="97">
        <f t="shared" si="14"/>
        <v>0</v>
      </c>
      <c r="AF113" s="100">
        <f t="shared" si="23"/>
        <v>0</v>
      </c>
    </row>
    <row r="114" spans="4:32" hidden="1">
      <c r="D114" s="19"/>
      <c r="E114" s="1"/>
      <c r="F114" s="1"/>
      <c r="G114" s="1"/>
      <c r="H114" s="1"/>
      <c r="I114" s="51"/>
      <c r="J114" s="39"/>
      <c r="K114" s="39"/>
      <c r="L114" s="45"/>
      <c r="M114" s="45"/>
      <c r="N114" s="44"/>
      <c r="O114" s="44"/>
      <c r="P114" s="51"/>
      <c r="Q114" s="127"/>
      <c r="R114" s="190"/>
      <c r="S114" s="190"/>
      <c r="Y114" s="89">
        <f t="shared" si="17"/>
        <v>32</v>
      </c>
      <c r="AA114" s="102" t="e">
        <f t="shared" si="24"/>
        <v>#DIV/0!</v>
      </c>
      <c r="AB114" s="102" t="e">
        <f t="shared" si="24"/>
        <v>#DIV/0!</v>
      </c>
      <c r="AC114" s="102" t="e">
        <f t="shared" si="24"/>
        <v>#DIV/0!</v>
      </c>
      <c r="AD114" s="97">
        <f t="shared" si="14"/>
        <v>0</v>
      </c>
      <c r="AF114" s="100">
        <f t="shared" si="23"/>
        <v>0</v>
      </c>
    </row>
    <row r="115" spans="4:32" hidden="1">
      <c r="D115" s="19"/>
      <c r="E115" s="1"/>
      <c r="F115" s="1"/>
      <c r="G115" s="1"/>
      <c r="H115" s="1"/>
      <c r="I115" s="51"/>
      <c r="J115" s="39"/>
      <c r="K115" s="39"/>
      <c r="L115" s="45"/>
      <c r="M115" s="45"/>
      <c r="N115" s="44"/>
      <c r="O115" s="44"/>
      <c r="P115" s="51"/>
      <c r="Q115" s="127"/>
      <c r="R115" s="190"/>
      <c r="S115" s="190"/>
      <c r="Y115" s="89">
        <f t="shared" si="17"/>
        <v>33</v>
      </c>
      <c r="AA115" s="102" t="e">
        <f t="shared" si="24"/>
        <v>#DIV/0!</v>
      </c>
      <c r="AB115" s="102" t="e">
        <f t="shared" si="24"/>
        <v>#DIV/0!</v>
      </c>
      <c r="AC115" s="102" t="e">
        <f t="shared" si="24"/>
        <v>#DIV/0!</v>
      </c>
      <c r="AD115" s="97">
        <f t="shared" si="14"/>
        <v>0</v>
      </c>
      <c r="AF115" s="100">
        <f t="shared" si="23"/>
        <v>0</v>
      </c>
    </row>
    <row r="116" spans="4:32" hidden="1">
      <c r="D116" s="19"/>
      <c r="E116" s="1"/>
      <c r="F116" s="1"/>
      <c r="G116" s="1"/>
      <c r="H116" s="1"/>
      <c r="I116" s="51"/>
      <c r="J116" s="39"/>
      <c r="K116" s="39"/>
      <c r="L116" s="45"/>
      <c r="M116" s="45"/>
      <c r="N116" s="44"/>
      <c r="O116" s="44"/>
      <c r="P116" s="51"/>
      <c r="Q116" s="127"/>
      <c r="R116" s="190"/>
      <c r="S116" s="190"/>
      <c r="Y116" s="89">
        <f t="shared" si="17"/>
        <v>34</v>
      </c>
      <c r="AA116" s="102" t="e">
        <f t="shared" si="24"/>
        <v>#DIV/0!</v>
      </c>
      <c r="AB116" s="102" t="e">
        <f t="shared" si="24"/>
        <v>#DIV/0!</v>
      </c>
      <c r="AC116" s="102" t="e">
        <f t="shared" si="24"/>
        <v>#DIV/0!</v>
      </c>
      <c r="AD116" s="97">
        <f t="shared" si="14"/>
        <v>0</v>
      </c>
      <c r="AF116" s="100">
        <f t="shared" si="23"/>
        <v>0</v>
      </c>
    </row>
    <row r="117" spans="4:32" hidden="1">
      <c r="D117" s="19"/>
      <c r="E117" s="1"/>
      <c r="F117" s="1"/>
      <c r="G117" s="1"/>
      <c r="H117" s="1"/>
      <c r="I117" s="51"/>
      <c r="J117" s="39"/>
      <c r="K117" s="39"/>
      <c r="L117" s="45"/>
      <c r="M117" s="45"/>
      <c r="N117" s="44"/>
      <c r="O117" s="44"/>
      <c r="P117" s="51"/>
      <c r="Q117" s="127"/>
      <c r="R117" s="190"/>
      <c r="S117" s="190"/>
      <c r="Y117" s="89">
        <f t="shared" si="17"/>
        <v>35</v>
      </c>
      <c r="AA117" s="102" t="e">
        <f t="shared" si="24"/>
        <v>#DIV/0!</v>
      </c>
      <c r="AB117" s="102" t="e">
        <f t="shared" si="24"/>
        <v>#DIV/0!</v>
      </c>
      <c r="AC117" s="102" t="e">
        <f t="shared" si="24"/>
        <v>#DIV/0!</v>
      </c>
      <c r="AD117" s="97">
        <f t="shared" si="14"/>
        <v>0</v>
      </c>
      <c r="AF117" s="100">
        <f t="shared" si="23"/>
        <v>0</v>
      </c>
    </row>
    <row r="118" spans="4:32" hidden="1">
      <c r="D118" s="19"/>
      <c r="E118" s="1"/>
      <c r="F118" s="1"/>
      <c r="G118" s="1"/>
      <c r="H118" s="1"/>
      <c r="I118" s="51"/>
      <c r="J118" s="39"/>
      <c r="K118" s="39"/>
      <c r="L118" s="45"/>
      <c r="M118" s="45"/>
      <c r="N118" s="44"/>
      <c r="O118" s="44"/>
      <c r="P118" s="51"/>
      <c r="Q118" s="127"/>
      <c r="R118" s="190"/>
      <c r="S118" s="190"/>
      <c r="Y118" s="89">
        <f t="shared" si="17"/>
        <v>36</v>
      </c>
      <c r="AA118" s="102" t="e">
        <f t="shared" si="24"/>
        <v>#DIV/0!</v>
      </c>
      <c r="AB118" s="102" t="e">
        <f t="shared" si="24"/>
        <v>#DIV/0!</v>
      </c>
      <c r="AC118" s="102" t="e">
        <f t="shared" si="24"/>
        <v>#DIV/0!</v>
      </c>
      <c r="AD118" s="97">
        <f t="shared" si="14"/>
        <v>0</v>
      </c>
      <c r="AF118" s="100">
        <f t="shared" si="23"/>
        <v>0</v>
      </c>
    </row>
    <row r="119" spans="4:32" ht="32.4">
      <c r="D119" s="41" t="s">
        <v>74</v>
      </c>
      <c r="E119" s="42">
        <f>SUM(E88:E118)</f>
        <v>3</v>
      </c>
      <c r="F119" s="42">
        <f>SUM(F88:F118)</f>
        <v>0</v>
      </c>
      <c r="G119" s="42">
        <f>SUM(G88:G103)</f>
        <v>0</v>
      </c>
      <c r="H119" s="42">
        <f>SUM(H88:H103)</f>
        <v>0</v>
      </c>
      <c r="I119" s="52">
        <f>Table1618[[#This Row],[Volume Actual]]/Table1618[[#This Row],[Volume Forcasted]]</f>
        <v>0</v>
      </c>
      <c r="J119" s="43" t="e">
        <f>D83</f>
        <v>#DIV/0!</v>
      </c>
      <c r="K119" s="43" t="str">
        <f>+IFERROR(Table1618[[#This Row],[Volume Handled]]/Table1618[[#This Row],[Volume Actual]],"")</f>
        <v/>
      </c>
      <c r="L119" s="50" t="e">
        <f>+SUMPRODUCT(F88:F113,L88:L113)/SUM(F88:F113)</f>
        <v>#DIV/0!</v>
      </c>
      <c r="M119" s="47"/>
      <c r="N119" s="47"/>
      <c r="O119" s="47"/>
      <c r="P119" s="198"/>
      <c r="Q119" s="198">
        <f>P83</f>
        <v>0</v>
      </c>
      <c r="R119" s="195">
        <f>SUM(R88:R118)</f>
        <v>0</v>
      </c>
      <c r="S119" s="47"/>
      <c r="Z119" s="85">
        <f>SUM(Z88:Z104)</f>
        <v>287</v>
      </c>
      <c r="AA119" s="85">
        <f>SUM(AA88:AA104)</f>
        <v>0</v>
      </c>
      <c r="AB119" s="85">
        <f>SUM(AB88:AB104)</f>
        <v>287</v>
      </c>
      <c r="AC119" s="85">
        <f>SUM(AC88:AC104)</f>
        <v>172.20000000000002</v>
      </c>
      <c r="AD119" s="101" t="e">
        <f>SUM(AD88:AD104)/AA119</f>
        <v>#DIV/0!</v>
      </c>
      <c r="AE119" s="101">
        <f>SUM(AE88:AE104)/AB119</f>
        <v>1</v>
      </c>
      <c r="AF119" s="101">
        <f>SUM(AF88:AF104)/AC119</f>
        <v>1</v>
      </c>
    </row>
    <row r="120" spans="4:32" hidden="1">
      <c r="D120" s="49"/>
      <c r="E120" s="1">
        <v>262</v>
      </c>
      <c r="F120" s="1"/>
      <c r="G120" s="1"/>
      <c r="H120" s="1" t="e">
        <f>SUMIFS(#REF!,#REF!,'NS flash'!$D$25,#REF!,'NS flash'!$A120,#REF!,"Netherlands")</f>
        <v>#REF!</v>
      </c>
      <c r="I120" s="244">
        <f>Table1618[[#This Row],[Volume Actual]]/Table1618[[#This Row],[Volume Forcasted]]</f>
        <v>0</v>
      </c>
      <c r="J120" s="245"/>
      <c r="K120" s="246" t="str">
        <f>+IFERROR(Table1618[[#This Row],[Volume Handled]]/Table1618[[#This Row],[Volume Actual]],"")</f>
        <v/>
      </c>
      <c r="L120" s="246"/>
      <c r="M120" s="105"/>
      <c r="N120" s="44"/>
      <c r="O120" s="1"/>
    </row>
    <row r="121" spans="4:32" hidden="1">
      <c r="D121" s="49"/>
      <c r="E121" s="1">
        <f>+E120/E119</f>
        <v>87.333333333333329</v>
      </c>
      <c r="F121" s="1"/>
      <c r="G121" s="1"/>
      <c r="H121" s="1"/>
      <c r="I121" s="244"/>
      <c r="J121" s="245"/>
      <c r="K121" s="246"/>
      <c r="L121" s="246"/>
      <c r="M121" s="105"/>
      <c r="N121" s="44"/>
      <c r="O121" s="1"/>
    </row>
    <row r="145" spans="15:19" ht="13.8">
      <c r="O145" s="123" t="s">
        <v>71</v>
      </c>
      <c r="P145" s="123" t="s">
        <v>52</v>
      </c>
      <c r="Q145" s="123"/>
      <c r="R145" s="123" t="s">
        <v>53</v>
      </c>
      <c r="S145" s="203"/>
    </row>
    <row r="146" spans="15:19">
      <c r="O146" s="189">
        <v>0.25</v>
      </c>
      <c r="P146" s="190">
        <v>5</v>
      </c>
      <c r="Q146" s="190"/>
      <c r="R146" s="190">
        <v>1</v>
      </c>
      <c r="S146" s="190"/>
    </row>
    <row r="147" spans="15:19">
      <c r="O147" s="73">
        <v>0.29166666666666669</v>
      </c>
      <c r="P147" s="191">
        <v>7</v>
      </c>
      <c r="Q147" s="191"/>
      <c r="R147" s="191"/>
      <c r="S147" s="191"/>
    </row>
    <row r="148" spans="15:19">
      <c r="O148" s="189">
        <v>0.33333333333333331</v>
      </c>
      <c r="P148" s="190">
        <v>14</v>
      </c>
      <c r="Q148" s="190"/>
      <c r="R148" s="190">
        <v>3</v>
      </c>
      <c r="S148" s="190"/>
    </row>
    <row r="149" spans="15:19">
      <c r="O149" s="73">
        <v>0.375</v>
      </c>
      <c r="P149" s="191">
        <v>20</v>
      </c>
      <c r="Q149" s="191"/>
      <c r="R149" s="191">
        <v>5</v>
      </c>
      <c r="S149" s="191"/>
    </row>
    <row r="150" spans="15:19">
      <c r="O150" s="189">
        <v>0.41666666666666669</v>
      </c>
      <c r="P150" s="190">
        <v>20</v>
      </c>
      <c r="Q150" s="190"/>
      <c r="R150" s="190">
        <v>5</v>
      </c>
      <c r="S150" s="190"/>
    </row>
    <row r="151" spans="15:19">
      <c r="O151" s="73">
        <v>0.45833333333333298</v>
      </c>
      <c r="P151" s="191">
        <v>21</v>
      </c>
      <c r="Q151" s="191"/>
      <c r="R151" s="191">
        <v>5</v>
      </c>
      <c r="S151" s="191"/>
    </row>
    <row r="152" spans="15:19">
      <c r="O152" s="189">
        <v>0.5</v>
      </c>
      <c r="P152" s="190">
        <v>21</v>
      </c>
      <c r="Q152" s="190"/>
      <c r="R152" s="190">
        <v>5</v>
      </c>
      <c r="S152" s="190"/>
    </row>
    <row r="153" spans="15:19">
      <c r="O153" s="73">
        <v>0.54166666666666696</v>
      </c>
      <c r="P153" s="191">
        <v>21</v>
      </c>
      <c r="Q153" s="191"/>
      <c r="R153" s="191">
        <v>5</v>
      </c>
      <c r="S153" s="191"/>
    </row>
    <row r="154" spans="15:19">
      <c r="O154" s="189">
        <v>0.58333333333333304</v>
      </c>
      <c r="P154" s="190">
        <v>25</v>
      </c>
      <c r="Q154" s="190"/>
      <c r="R154" s="190">
        <v>6</v>
      </c>
      <c r="S154" s="190"/>
    </row>
    <row r="155" spans="15:19">
      <c r="O155" s="73">
        <v>0.625</v>
      </c>
      <c r="P155" s="191">
        <v>23</v>
      </c>
      <c r="Q155" s="191"/>
      <c r="R155" s="191">
        <v>6</v>
      </c>
      <c r="S155" s="191"/>
    </row>
    <row r="156" spans="15:19">
      <c r="O156" s="189">
        <v>0.66666666666666696</v>
      </c>
      <c r="P156" s="190">
        <v>23</v>
      </c>
      <c r="Q156" s="190"/>
      <c r="R156" s="190">
        <v>6</v>
      </c>
      <c r="S156" s="190"/>
    </row>
    <row r="157" spans="15:19">
      <c r="O157" s="73">
        <v>0.70833333333333304</v>
      </c>
      <c r="P157" s="191">
        <v>21</v>
      </c>
      <c r="Q157" s="191"/>
      <c r="R157" s="191">
        <v>6</v>
      </c>
      <c r="S157" s="191"/>
    </row>
    <row r="158" spans="15:19">
      <c r="O158" s="189">
        <v>0.75</v>
      </c>
      <c r="P158" s="190">
        <v>14</v>
      </c>
      <c r="Q158" s="190"/>
      <c r="R158" s="190">
        <v>3</v>
      </c>
      <c r="S158" s="190"/>
    </row>
    <row r="159" spans="15:19">
      <c r="O159" s="73">
        <v>0.79166666666666696</v>
      </c>
      <c r="P159" s="191">
        <v>7</v>
      </c>
      <c r="Q159" s="191"/>
      <c r="R159" s="191">
        <v>1</v>
      </c>
      <c r="S159" s="191"/>
    </row>
    <row r="160" spans="15:19">
      <c r="O160" s="189">
        <v>0.83333333333333304</v>
      </c>
      <c r="P160" s="190">
        <v>7</v>
      </c>
      <c r="Q160" s="190"/>
      <c r="R160" s="190">
        <v>1</v>
      </c>
      <c r="S160" s="190"/>
    </row>
    <row r="161" spans="15:19">
      <c r="O161" s="73">
        <v>0.875</v>
      </c>
      <c r="P161" s="191">
        <v>5</v>
      </c>
      <c r="Q161" s="191"/>
      <c r="R161" s="191">
        <v>1</v>
      </c>
      <c r="S161" s="191"/>
    </row>
    <row r="162" spans="15:19">
      <c r="O162" s="189">
        <v>0.91666666666666696</v>
      </c>
      <c r="P162" s="190">
        <v>5</v>
      </c>
      <c r="Q162" s="190"/>
      <c r="R162" s="190">
        <v>1</v>
      </c>
      <c r="S162" s="190"/>
    </row>
  </sheetData>
  <phoneticPr fontId="16" type="noConversion"/>
  <conditionalFormatting sqref="F28">
    <cfRule type="iconSet" priority="25">
      <iconSet>
        <cfvo type="percent" val="0"/>
        <cfvo type="percent" val="0.9"/>
        <cfvo type="percent" val="0.95"/>
      </iconSet>
    </cfRule>
  </conditionalFormatting>
  <conditionalFormatting sqref="F83">
    <cfRule type="iconSet" priority="11">
      <iconSet>
        <cfvo type="percent" val="0"/>
        <cfvo type="percent" val="0.9"/>
        <cfvo type="percent" val="0.95"/>
      </iconSet>
    </cfRule>
  </conditionalFormatting>
  <conditionalFormatting sqref="J28">
    <cfRule type="cellIs" dxfId="95" priority="24" operator="lessThan">
      <formula>0.8</formula>
    </cfRule>
  </conditionalFormatting>
  <conditionalFormatting sqref="J33">
    <cfRule type="iconSet" priority="18">
      <iconSet>
        <cfvo type="percent" val="0"/>
        <cfvo type="num" val="0.75"/>
        <cfvo type="num" val="0.8"/>
      </iconSet>
    </cfRule>
  </conditionalFormatting>
  <conditionalFormatting sqref="J50:J63">
    <cfRule type="iconSet" priority="6">
      <iconSet>
        <cfvo type="percent" val="0"/>
        <cfvo type="num" val="0.75"/>
        <cfvo type="num" val="0.8"/>
      </iconSet>
    </cfRule>
  </conditionalFormatting>
  <conditionalFormatting sqref="J64">
    <cfRule type="iconSet" priority="27">
      <iconSet>
        <cfvo type="percent" val="0"/>
        <cfvo type="num" val="0.75"/>
        <cfvo type="num" val="0.8"/>
      </iconSet>
    </cfRule>
  </conditionalFormatting>
  <conditionalFormatting sqref="J83">
    <cfRule type="cellIs" dxfId="94" priority="19" operator="lessThan">
      <formula>0.8</formula>
    </cfRule>
  </conditionalFormatting>
  <conditionalFormatting sqref="K33 K64">
    <cfRule type="iconSet" priority="26">
      <iconSet>
        <cfvo type="percent" val="0"/>
        <cfvo type="percent" val="0.9"/>
        <cfvo type="percent" val="0.95"/>
      </iconSet>
    </cfRule>
  </conditionalFormatting>
  <conditionalFormatting sqref="K34:K63">
    <cfRule type="iconSet" priority="9">
      <iconSet>
        <cfvo type="percent" val="0"/>
        <cfvo type="percent" val="0.9"/>
        <cfvo type="percent" val="0.95"/>
      </iconSet>
    </cfRule>
  </conditionalFormatting>
  <conditionalFormatting sqref="P83:Q83">
    <cfRule type="cellIs" dxfId="93" priority="14" operator="lessThan">
      <formula>0.06</formula>
    </cfRule>
    <cfRule type="cellIs" dxfId="92" priority="15" operator="greaterThan">
      <formula>0.08</formula>
    </cfRule>
  </conditionalFormatting>
  <conditionalFormatting sqref="P88:Q88 P104:P118 P119:Q119">
    <cfRule type="cellIs" dxfId="91" priority="12" operator="lessThan">
      <formula>0.06</formula>
    </cfRule>
    <cfRule type="cellIs" dxfId="90" priority="13" operator="greaterThan">
      <formula>0.08</formula>
    </cfRule>
  </conditionalFormatting>
  <conditionalFormatting sqref="P33:S33 R50:S63">
    <cfRule type="cellIs" dxfId="89" priority="22" operator="lessThan">
      <formula>0.06</formula>
    </cfRule>
    <cfRule type="cellIs" dxfId="88" priority="23" operator="greaterThan">
      <formula>0.08</formula>
    </cfRule>
  </conditionalFormatting>
  <conditionalFormatting sqref="Q27 P28">
    <cfRule type="cellIs" dxfId="87" priority="16" operator="lessThan">
      <formula>0.06</formula>
    </cfRule>
    <cfRule type="cellIs" dxfId="86" priority="17" operator="greaterThan">
      <formula>0.08</formula>
    </cfRule>
  </conditionalFormatting>
  <conditionalFormatting sqref="Q34:Q49 P50:Q64">
    <cfRule type="cellIs" dxfId="85" priority="7" operator="lessThan">
      <formula>0.06</formula>
    </cfRule>
    <cfRule type="cellIs" dxfId="84" priority="8" operator="greaterThan">
      <formula>0.08</formula>
    </cfRule>
  </conditionalFormatting>
  <conditionalFormatting sqref="Q89:Q118">
    <cfRule type="cellIs" dxfId="83" priority="1" operator="lessThan">
      <formula>0.06</formula>
    </cfRule>
    <cfRule type="cellIs" dxfId="82" priority="2" operator="greaterThan">
      <formula>0.08</formula>
    </cfRule>
  </conditionalFormatting>
  <pageMargins left="0.7" right="0.7" top="0.75" bottom="0.75" header="0.3" footer="0.3"/>
  <headerFooter>
    <oddHeader>&amp;C&amp;"Calibri"&amp;10&amp;K000000 Internal&amp;1#_x000D_</oddHeader>
  </headerFooter>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4" id="{379746E5-8BCF-40DF-B992-5F10888D08CA}">
            <x14:iconSet custom="1">
              <x14:cfvo type="percent">
                <xm:f>0</xm:f>
              </x14:cfvo>
              <x14:cfvo type="num">
                <xm:f>0.75</xm:f>
              </x14:cfvo>
              <x14:cfvo type="num">
                <xm:f>0.8</xm:f>
              </x14:cfvo>
              <x14:cfIcon iconSet="3TrafficLights1" iconId="1"/>
              <x14:cfIcon iconSet="3TrafficLights1" iconId="1"/>
              <x14:cfIcon iconSet="3TrafficLights1" iconId="2"/>
            </x14:iconSet>
          </x14:cfRule>
          <xm:sqref>D28</xm:sqref>
        </x14:conditionalFormatting>
        <x14:conditionalFormatting xmlns:xm="http://schemas.microsoft.com/office/excel/2006/main">
          <x14:cfRule type="iconSet" priority="3" id="{973064E5-6EBD-4438-BD80-3DD5C16604F2}">
            <x14:iconSet custom="1">
              <x14:cfvo type="percent">
                <xm:f>0</xm:f>
              </x14:cfvo>
              <x14:cfvo type="num">
                <xm:f>0.75</xm:f>
              </x14:cfvo>
              <x14:cfvo type="num">
                <xm:f>0.8</xm:f>
              </x14:cfvo>
              <x14:cfIcon iconSet="3TrafficLights1" iconId="1"/>
              <x14:cfIcon iconSet="3TrafficLights1" iconId="1"/>
              <x14:cfIcon iconSet="3TrafficLights1" iconId="2"/>
            </x14:iconSet>
          </x14:cfRule>
          <xm:sqref>D83</xm:sqref>
        </x14:conditionalFormatting>
        <x14:conditionalFormatting xmlns:xm="http://schemas.microsoft.com/office/excel/2006/main">
          <x14:cfRule type="iconSet" priority="5" id="{ECA39D01-44D3-462C-AD5D-F013A16B4C39}">
            <x14:iconSet custom="1">
              <x14:cfvo type="percent">
                <xm:f>0</xm:f>
              </x14:cfvo>
              <x14:cfvo type="num">
                <xm:f>0.75</xm:f>
              </x14:cfvo>
              <x14:cfvo type="num">
                <xm:f>0.8</xm:f>
              </x14:cfvo>
              <x14:cfIcon iconSet="3TrafficLights1" iconId="1"/>
              <x14:cfIcon iconSet="3TrafficLights1" iconId="1"/>
              <x14:cfIcon iconSet="3TrafficLights1" iconId="2"/>
            </x14:iconSet>
          </x14:cfRule>
          <xm:sqref>J34:J49</xm:sqref>
        </x14:conditionalFormatting>
        <x14:conditionalFormatting xmlns:xm="http://schemas.microsoft.com/office/excel/2006/main">
          <x14:cfRule type="iconSet" priority="21" id="{735C1180-32BF-435C-97B3-31FA4F8D8F3C}">
            <x14:iconSet custom="1">
              <x14:cfvo type="percent">
                <xm:f>0</xm:f>
              </x14:cfvo>
              <x14:cfvo type="num">
                <xm:f>0.75</xm:f>
              </x14:cfvo>
              <x14:cfvo type="num">
                <xm:f>0.8</xm:f>
              </x14:cfvo>
              <x14:cfIcon iconSet="3TrafficLights1" iconId="1"/>
              <x14:cfIcon iconSet="3TrafficLights1" iconId="1"/>
              <x14:cfIcon iconSet="3TrafficLights1" iconId="2"/>
            </x14:iconSet>
          </x14:cfRule>
          <xm:sqref>J88 J119</xm:sqref>
        </x14:conditionalFormatting>
        <x14:conditionalFormatting xmlns:xm="http://schemas.microsoft.com/office/excel/2006/main">
          <x14:cfRule type="iconSet" priority="10" id="{C785F893-6A0F-43A7-B48E-8CC25C80F234}">
            <x14:iconSet custom="1">
              <x14:cfvo type="percent">
                <xm:f>0</xm:f>
              </x14:cfvo>
              <x14:cfvo type="num">
                <xm:f>0.75</xm:f>
              </x14:cfvo>
              <x14:cfvo type="num">
                <xm:f>0.8</xm:f>
              </x14:cfvo>
              <x14:cfIcon iconSet="3TrafficLights1" iconId="1"/>
              <x14:cfIcon iconSet="3TrafficLights1" iconId="1"/>
              <x14:cfIcon iconSet="3TrafficLights1" iconId="2"/>
            </x14:iconSet>
          </x14:cfRule>
          <xm:sqref>J89:J118</xm:sqref>
        </x14:conditionalFormatting>
        <x14:conditionalFormatting xmlns:xm="http://schemas.microsoft.com/office/excel/2006/main">
          <x14:cfRule type="iconSet" priority="20" id="{7915B39B-B60E-40E7-B93F-1470A6A76D60}">
            <x14:iconSet custom="1">
              <x14:cfvo type="percent">
                <xm:f>0</xm:f>
              </x14:cfvo>
              <x14:cfvo type="percent">
                <xm:f>0.9</xm:f>
              </x14:cfvo>
              <x14:cfvo type="percent">
                <xm:f>0.95</xm:f>
              </x14:cfvo>
              <x14:cfIcon iconSet="3TrafficLights1" iconId="1"/>
              <x14:cfIcon iconSet="3TrafficLights1" iconId="1"/>
              <x14:cfIcon iconSet="3TrafficLights1" iconId="2"/>
            </x14:iconSet>
          </x14:cfRule>
          <xm:sqref>M116:M118 K88:K120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41344-9976-4A9A-B522-F70B919252C6}">
  <dimension ref="A6:P6774"/>
  <sheetViews>
    <sheetView zoomScale="85" zoomScaleNormal="85" workbookViewId="0">
      <pane ySplit="6" topLeftCell="A5630" activePane="bottomLeft" state="frozen"/>
      <selection pane="bottomLeft" activeCell="E5633" sqref="E5633"/>
    </sheetView>
  </sheetViews>
  <sheetFormatPr defaultColWidth="10.88671875" defaultRowHeight="13.2"/>
  <cols>
    <col min="3" max="3" width="26.109375" bestFit="1" customWidth="1"/>
    <col min="8" max="8" width="14.109375" bestFit="1" customWidth="1"/>
    <col min="9" max="9" width="12.88671875" bestFit="1" customWidth="1"/>
    <col min="12" max="13" width="15.88671875" bestFit="1" customWidth="1"/>
    <col min="15" max="15" width="15.88671875" bestFit="1" customWidth="1"/>
    <col min="16" max="16" width="12.88671875" bestFit="1" customWidth="1"/>
  </cols>
  <sheetData>
    <row r="6" spans="1:16" ht="43.2">
      <c r="A6" s="74" t="s">
        <v>21</v>
      </c>
      <c r="B6" s="74"/>
      <c r="C6" s="53" t="s">
        <v>0</v>
      </c>
      <c r="D6" s="53" t="s">
        <v>88</v>
      </c>
      <c r="E6" s="54" t="s">
        <v>58</v>
      </c>
      <c r="F6" s="54" t="s">
        <v>59</v>
      </c>
      <c r="G6" s="53" t="s">
        <v>60</v>
      </c>
      <c r="H6" s="55" t="s">
        <v>61</v>
      </c>
      <c r="I6" s="55" t="s">
        <v>1</v>
      </c>
      <c r="J6" s="55" t="s">
        <v>2</v>
      </c>
      <c r="K6" s="55" t="s">
        <v>62</v>
      </c>
      <c r="L6" s="54" t="s">
        <v>63</v>
      </c>
      <c r="M6" s="55" t="s">
        <v>64</v>
      </c>
      <c r="N6" s="55" t="s">
        <v>65</v>
      </c>
      <c r="O6" s="55" t="s">
        <v>56</v>
      </c>
      <c r="P6" s="56" t="s">
        <v>66</v>
      </c>
    </row>
    <row r="7" spans="1:16" ht="14.4">
      <c r="A7" s="72">
        <f t="shared" ref="A7:A12" si="0">C7</f>
        <v>46132</v>
      </c>
      <c r="B7" s="73" t="e">
        <f>VLOOKUP(G7,'Daily Flash NL'!A:D,4,0)</f>
        <v>#N/A</v>
      </c>
      <c r="C7" s="77">
        <v>46132</v>
      </c>
      <c r="D7" s="57" t="s">
        <v>67</v>
      </c>
      <c r="E7" s="62" t="s">
        <v>85</v>
      </c>
      <c r="F7" s="62"/>
      <c r="G7" s="62"/>
      <c r="H7" s="63">
        <v>0.83236994219653182</v>
      </c>
      <c r="I7" s="64">
        <v>174</v>
      </c>
      <c r="J7" s="64">
        <v>169</v>
      </c>
      <c r="K7" s="64">
        <v>144</v>
      </c>
      <c r="L7" s="65">
        <v>0.97126436781609193</v>
      </c>
      <c r="M7" s="64">
        <v>5</v>
      </c>
      <c r="N7" s="64">
        <v>1</v>
      </c>
      <c r="O7" s="66">
        <v>269.66409763313629</v>
      </c>
      <c r="P7" s="63">
        <v>2.8735632183908046E-2</v>
      </c>
    </row>
    <row r="8" spans="1:16" ht="14.4">
      <c r="A8" s="72">
        <f t="shared" si="0"/>
        <v>46132</v>
      </c>
      <c r="B8" s="73" t="e">
        <f>VLOOKUP(G8,'Daily Flash NL'!A:D,4,0)</f>
        <v>#N/A</v>
      </c>
      <c r="C8" s="77">
        <v>46132</v>
      </c>
      <c r="D8" s="57"/>
      <c r="E8" s="62" t="s">
        <v>85</v>
      </c>
      <c r="F8" s="57" t="s">
        <v>69</v>
      </c>
      <c r="G8" s="57"/>
      <c r="H8" s="58"/>
      <c r="I8" s="59"/>
      <c r="J8" s="59"/>
      <c r="K8" s="59"/>
      <c r="L8" s="60"/>
      <c r="M8" s="59"/>
      <c r="N8" s="59"/>
      <c r="O8" s="61"/>
      <c r="P8" s="58"/>
    </row>
    <row r="9" spans="1:16" ht="14.4">
      <c r="A9" s="72">
        <f t="shared" si="0"/>
        <v>46132</v>
      </c>
      <c r="B9" s="73" t="e">
        <f>VLOOKUP(G9,'Daily Flash NL'!A:D,4,0)</f>
        <v>#N/A</v>
      </c>
      <c r="C9" s="77">
        <v>46132</v>
      </c>
      <c r="D9" s="57"/>
      <c r="E9" s="62" t="s">
        <v>85</v>
      </c>
      <c r="F9" s="62"/>
      <c r="G9" s="62">
        <v>6</v>
      </c>
      <c r="H9" s="63">
        <v>0</v>
      </c>
      <c r="I9" s="64">
        <v>2</v>
      </c>
      <c r="J9" s="64">
        <v>2</v>
      </c>
      <c r="K9" s="64">
        <v>0</v>
      </c>
      <c r="L9" s="65">
        <v>1</v>
      </c>
      <c r="M9" s="64">
        <v>0</v>
      </c>
      <c r="N9" s="64">
        <v>0</v>
      </c>
      <c r="O9" s="66">
        <v>179.58600000000001</v>
      </c>
      <c r="P9" s="63">
        <v>0</v>
      </c>
    </row>
    <row r="10" spans="1:16" ht="14.4">
      <c r="A10" s="72">
        <f t="shared" si="0"/>
        <v>46132</v>
      </c>
      <c r="B10" s="73">
        <f>VLOOKUP(G10,'Daily Flash NL'!A:D,4,0)</f>
        <v>0.29166666666666669</v>
      </c>
      <c r="C10" s="77">
        <v>46132</v>
      </c>
      <c r="D10" s="57"/>
      <c r="E10" s="62" t="s">
        <v>85</v>
      </c>
      <c r="F10" s="62"/>
      <c r="G10" s="62">
        <v>7</v>
      </c>
      <c r="H10" s="63">
        <v>1</v>
      </c>
      <c r="I10" s="64">
        <v>3</v>
      </c>
      <c r="J10" s="64">
        <v>3</v>
      </c>
      <c r="K10" s="64">
        <v>3</v>
      </c>
      <c r="L10" s="65">
        <v>1</v>
      </c>
      <c r="M10" s="64">
        <v>0</v>
      </c>
      <c r="N10" s="64">
        <v>0</v>
      </c>
      <c r="O10" s="66">
        <v>190.6045</v>
      </c>
      <c r="P10" s="63">
        <v>0</v>
      </c>
    </row>
    <row r="11" spans="1:16" ht="14.4">
      <c r="A11" s="72">
        <f t="shared" si="0"/>
        <v>46132</v>
      </c>
      <c r="B11" s="73">
        <f>VLOOKUP(G11,'Daily Flash NL'!A:D,4,0)</f>
        <v>0.33333333333333298</v>
      </c>
      <c r="C11" s="77">
        <v>46132</v>
      </c>
      <c r="D11" s="57"/>
      <c r="E11" s="62" t="s">
        <v>85</v>
      </c>
      <c r="F11" s="62"/>
      <c r="G11" s="62">
        <v>8</v>
      </c>
      <c r="H11" s="63">
        <v>1</v>
      </c>
      <c r="I11" s="64">
        <v>5</v>
      </c>
      <c r="J11" s="64">
        <v>5</v>
      </c>
      <c r="K11" s="64">
        <v>5</v>
      </c>
      <c r="L11" s="65">
        <v>1</v>
      </c>
      <c r="M11" s="64">
        <v>0</v>
      </c>
      <c r="N11" s="64">
        <v>0</v>
      </c>
      <c r="O11" s="66">
        <v>274.7978</v>
      </c>
      <c r="P11" s="63">
        <v>0</v>
      </c>
    </row>
    <row r="12" spans="1:16" ht="14.4">
      <c r="A12" s="72">
        <f t="shared" si="0"/>
        <v>46132</v>
      </c>
      <c r="B12" s="73">
        <f>VLOOKUP(G12,'Daily Flash NL'!A:D,4,0)</f>
        <v>0.375</v>
      </c>
      <c r="C12" s="77">
        <v>46132</v>
      </c>
      <c r="D12" s="57"/>
      <c r="E12" s="62" t="s">
        <v>85</v>
      </c>
      <c r="F12" s="62"/>
      <c r="G12" s="62">
        <v>9</v>
      </c>
      <c r="H12" s="63">
        <v>0.7</v>
      </c>
      <c r="I12" s="64">
        <v>10</v>
      </c>
      <c r="J12" s="64">
        <v>9</v>
      </c>
      <c r="K12" s="64">
        <v>7</v>
      </c>
      <c r="L12" s="65">
        <v>0.9</v>
      </c>
      <c r="M12" s="64">
        <v>1</v>
      </c>
      <c r="N12" s="64">
        <v>0</v>
      </c>
      <c r="O12" s="66">
        <v>334.28180555555559</v>
      </c>
      <c r="P12" s="63">
        <v>0.1</v>
      </c>
    </row>
    <row r="13" spans="1:16" ht="14.4">
      <c r="A13" s="72">
        <f t="shared" ref="A13:A59" si="1">C13</f>
        <v>46132</v>
      </c>
      <c r="B13" s="73">
        <f>VLOOKUP(G13,'Daily Flash NL'!A:D,4,0)</f>
        <v>0.41666666666666702</v>
      </c>
      <c r="C13" s="77">
        <v>46132</v>
      </c>
      <c r="D13" s="57"/>
      <c r="E13" s="62" t="s">
        <v>85</v>
      </c>
      <c r="F13" s="62"/>
      <c r="G13" s="62">
        <v>10</v>
      </c>
      <c r="H13" s="63">
        <v>0.75</v>
      </c>
      <c r="I13" s="64">
        <v>4</v>
      </c>
      <c r="J13" s="64">
        <v>4</v>
      </c>
      <c r="K13" s="64">
        <v>3</v>
      </c>
      <c r="L13" s="65">
        <v>1</v>
      </c>
      <c r="M13" s="64">
        <v>0</v>
      </c>
      <c r="N13" s="64">
        <v>0</v>
      </c>
      <c r="O13" s="66">
        <v>173.07400000000001</v>
      </c>
      <c r="P13" s="63">
        <v>0</v>
      </c>
    </row>
    <row r="14" spans="1:16" ht="14.4">
      <c r="A14" s="72">
        <f t="shared" si="1"/>
        <v>46132</v>
      </c>
      <c r="B14" s="73">
        <f>VLOOKUP(G14,'Daily Flash NL'!A:D,4,0)</f>
        <v>0.45833333333333298</v>
      </c>
      <c r="C14" s="77">
        <v>46132</v>
      </c>
      <c r="D14" s="57"/>
      <c r="E14" s="62" t="s">
        <v>85</v>
      </c>
      <c r="F14" s="62"/>
      <c r="G14" s="62">
        <v>11</v>
      </c>
      <c r="H14" s="63">
        <v>1</v>
      </c>
      <c r="I14" s="64">
        <v>2</v>
      </c>
      <c r="J14" s="64">
        <v>2</v>
      </c>
      <c r="K14" s="64">
        <v>2</v>
      </c>
      <c r="L14" s="65">
        <v>1</v>
      </c>
      <c r="M14" s="64">
        <v>0</v>
      </c>
      <c r="N14" s="64">
        <v>0</v>
      </c>
      <c r="O14" s="66">
        <v>533.21849999999995</v>
      </c>
      <c r="P14" s="63">
        <v>0</v>
      </c>
    </row>
    <row r="15" spans="1:16" ht="14.4">
      <c r="A15" s="72">
        <f t="shared" si="1"/>
        <v>46132</v>
      </c>
      <c r="B15" s="73">
        <f>VLOOKUP(G15,'Daily Flash NL'!A:D,4,0)</f>
        <v>0.5</v>
      </c>
      <c r="C15" s="77">
        <v>46132</v>
      </c>
      <c r="D15" s="57"/>
      <c r="E15" s="62" t="s">
        <v>85</v>
      </c>
      <c r="F15" s="62"/>
      <c r="G15" s="62">
        <v>12</v>
      </c>
      <c r="H15" s="63">
        <v>1</v>
      </c>
      <c r="I15" s="64">
        <v>2</v>
      </c>
      <c r="J15" s="64">
        <v>2</v>
      </c>
      <c r="K15" s="64">
        <v>2</v>
      </c>
      <c r="L15" s="65">
        <v>1</v>
      </c>
      <c r="M15" s="64">
        <v>0</v>
      </c>
      <c r="N15" s="64">
        <v>0</v>
      </c>
      <c r="O15" s="66">
        <v>339.99799999999993</v>
      </c>
      <c r="P15" s="63">
        <v>0</v>
      </c>
    </row>
    <row r="16" spans="1:16" ht="14.4">
      <c r="A16" s="72">
        <f t="shared" si="1"/>
        <v>46132</v>
      </c>
      <c r="B16" s="73">
        <f>VLOOKUP(G16,'Daily Flash NL'!A:D,4,0)</f>
        <v>0.54166666666666696</v>
      </c>
      <c r="C16" s="77">
        <v>46132</v>
      </c>
      <c r="D16" s="57"/>
      <c r="E16" s="62" t="s">
        <v>85</v>
      </c>
      <c r="F16" s="62"/>
      <c r="G16" s="62">
        <v>13</v>
      </c>
      <c r="H16" s="63">
        <v>1</v>
      </c>
      <c r="I16" s="64">
        <v>2</v>
      </c>
      <c r="J16" s="64">
        <v>2</v>
      </c>
      <c r="K16" s="64">
        <v>2</v>
      </c>
      <c r="L16" s="65">
        <v>1</v>
      </c>
      <c r="M16" s="64">
        <v>0</v>
      </c>
      <c r="N16" s="64">
        <v>0</v>
      </c>
      <c r="O16" s="66">
        <v>599.36649999999997</v>
      </c>
      <c r="P16" s="63">
        <v>0</v>
      </c>
    </row>
    <row r="17" spans="1:16" ht="14.4">
      <c r="A17" s="72">
        <f t="shared" si="1"/>
        <v>46132</v>
      </c>
      <c r="B17" s="73">
        <f>VLOOKUP(G17,'Daily Flash NL'!A:D,4,0)</f>
        <v>0.58333333333333304</v>
      </c>
      <c r="C17" s="77">
        <v>46132</v>
      </c>
      <c r="D17" s="57"/>
      <c r="E17" s="62" t="s">
        <v>85</v>
      </c>
      <c r="F17" s="62"/>
      <c r="G17" s="62">
        <v>14</v>
      </c>
      <c r="H17" s="63">
        <v>0.69230769230769229</v>
      </c>
      <c r="I17" s="64">
        <v>13</v>
      </c>
      <c r="J17" s="64">
        <v>12</v>
      </c>
      <c r="K17" s="64">
        <v>9</v>
      </c>
      <c r="L17" s="65">
        <v>0.92307692307692313</v>
      </c>
      <c r="M17" s="64">
        <v>1</v>
      </c>
      <c r="N17" s="64">
        <v>0</v>
      </c>
      <c r="O17" s="66">
        <v>215.50254166666664</v>
      </c>
      <c r="P17" s="63">
        <v>7.6923076923076927E-2</v>
      </c>
    </row>
    <row r="18" spans="1:16" ht="14.4">
      <c r="A18" s="72">
        <f t="shared" si="1"/>
        <v>46132</v>
      </c>
      <c r="B18" s="73">
        <f>VLOOKUP(G18,'Daily Flash NL'!A:D,4,0)</f>
        <v>0.625</v>
      </c>
      <c r="C18" s="77">
        <v>46132</v>
      </c>
      <c r="D18" s="57"/>
      <c r="E18" s="62" t="s">
        <v>85</v>
      </c>
      <c r="F18" s="62"/>
      <c r="G18" s="62">
        <v>15</v>
      </c>
      <c r="H18" s="63">
        <v>1</v>
      </c>
      <c r="I18" s="64">
        <v>3</v>
      </c>
      <c r="J18" s="64">
        <v>3</v>
      </c>
      <c r="K18" s="64">
        <v>3</v>
      </c>
      <c r="L18" s="65">
        <v>1</v>
      </c>
      <c r="M18" s="64">
        <v>0</v>
      </c>
      <c r="N18" s="64">
        <v>0</v>
      </c>
      <c r="O18" s="66">
        <v>358.94466666666671</v>
      </c>
      <c r="P18" s="63">
        <v>0</v>
      </c>
    </row>
    <row r="19" spans="1:16" ht="14.4">
      <c r="A19" s="72">
        <f t="shared" si="1"/>
        <v>46132</v>
      </c>
      <c r="B19" s="73">
        <f>VLOOKUP(G19,'Daily Flash NL'!A:D,4,0)</f>
        <v>0.66666666666666696</v>
      </c>
      <c r="C19" s="77">
        <v>46132</v>
      </c>
      <c r="D19" s="57"/>
      <c r="E19" s="62" t="s">
        <v>85</v>
      </c>
      <c r="F19" s="62"/>
      <c r="G19" s="62">
        <v>16</v>
      </c>
      <c r="H19" s="63">
        <v>1</v>
      </c>
      <c r="I19" s="64">
        <v>3</v>
      </c>
      <c r="J19" s="64">
        <v>3</v>
      </c>
      <c r="K19" s="64">
        <v>3</v>
      </c>
      <c r="L19" s="65">
        <v>1</v>
      </c>
      <c r="M19" s="64">
        <v>0</v>
      </c>
      <c r="N19" s="64">
        <v>0</v>
      </c>
      <c r="O19" s="66">
        <v>246.78900000000002</v>
      </c>
      <c r="P19" s="63">
        <v>0</v>
      </c>
    </row>
    <row r="20" spans="1:16" ht="14.4">
      <c r="A20" s="72">
        <f t="shared" si="1"/>
        <v>46132</v>
      </c>
      <c r="B20" s="73" t="e">
        <f>VLOOKUP(G20,'Daily Flash NL'!A:D,4,0)</f>
        <v>#N/A</v>
      </c>
      <c r="C20" s="77">
        <v>46132</v>
      </c>
      <c r="D20" s="57"/>
      <c r="E20" s="62" t="s">
        <v>85</v>
      </c>
      <c r="F20" s="62"/>
      <c r="G20" s="62">
        <v>17</v>
      </c>
      <c r="H20" s="63">
        <v>1</v>
      </c>
      <c r="I20" s="64">
        <v>5</v>
      </c>
      <c r="J20" s="64">
        <v>5</v>
      </c>
      <c r="K20" s="64">
        <v>5</v>
      </c>
      <c r="L20" s="65">
        <v>1</v>
      </c>
      <c r="M20" s="64">
        <v>0</v>
      </c>
      <c r="N20" s="64">
        <v>0</v>
      </c>
      <c r="O20" s="66">
        <v>318.60779999999994</v>
      </c>
      <c r="P20" s="63">
        <v>0</v>
      </c>
    </row>
    <row r="21" spans="1:16" ht="14.4">
      <c r="A21" s="72">
        <f t="shared" si="1"/>
        <v>46132</v>
      </c>
      <c r="B21" s="73" t="e">
        <f>VLOOKUP(G21,'Daily Flash NL'!A:D,4,0)</f>
        <v>#N/A</v>
      </c>
      <c r="C21" s="77">
        <v>46132</v>
      </c>
      <c r="D21" s="57"/>
      <c r="E21" s="62" t="s">
        <v>85</v>
      </c>
      <c r="F21" s="62"/>
      <c r="G21" s="62">
        <v>18</v>
      </c>
      <c r="H21" s="63">
        <v>0.5714285714285714</v>
      </c>
      <c r="I21" s="64">
        <v>7</v>
      </c>
      <c r="J21" s="64">
        <v>7</v>
      </c>
      <c r="K21" s="64">
        <v>4</v>
      </c>
      <c r="L21" s="65">
        <v>1</v>
      </c>
      <c r="M21" s="64">
        <v>0</v>
      </c>
      <c r="N21" s="64">
        <v>0</v>
      </c>
      <c r="O21" s="66">
        <v>140.41442857142857</v>
      </c>
      <c r="P21" s="63">
        <v>0</v>
      </c>
    </row>
    <row r="22" spans="1:16" ht="14.4">
      <c r="A22" s="72">
        <f t="shared" si="1"/>
        <v>46132</v>
      </c>
      <c r="B22" s="73" t="e">
        <f>VLOOKUP(G22,'Daily Flash NL'!A:D,4,0)</f>
        <v>#N/A</v>
      </c>
      <c r="C22" s="77">
        <v>46132</v>
      </c>
      <c r="D22" s="57"/>
      <c r="E22" s="62" t="s">
        <v>85</v>
      </c>
      <c r="F22" s="62"/>
      <c r="G22" s="62">
        <v>19</v>
      </c>
      <c r="H22" s="63">
        <v>0.66666666666666663</v>
      </c>
      <c r="I22" s="64">
        <v>6</v>
      </c>
      <c r="J22" s="64">
        <v>6</v>
      </c>
      <c r="K22" s="64">
        <v>4</v>
      </c>
      <c r="L22" s="65">
        <v>1</v>
      </c>
      <c r="M22" s="64">
        <v>0</v>
      </c>
      <c r="N22" s="64">
        <v>0</v>
      </c>
      <c r="O22" s="66">
        <v>199.20158333333333</v>
      </c>
      <c r="P22" s="63">
        <v>0</v>
      </c>
    </row>
    <row r="23" spans="1:16" ht="14.4">
      <c r="A23" s="72">
        <f t="shared" si="1"/>
        <v>46132</v>
      </c>
      <c r="B23" s="73" t="e">
        <f>VLOOKUP(G23,'Daily Flash NL'!A:D,4,0)</f>
        <v>#N/A</v>
      </c>
      <c r="C23" s="77">
        <v>46132</v>
      </c>
      <c r="D23" s="57"/>
      <c r="E23" s="62" t="s">
        <v>85</v>
      </c>
      <c r="F23" s="62"/>
      <c r="G23" s="62">
        <v>20</v>
      </c>
      <c r="H23" s="63">
        <v>1</v>
      </c>
      <c r="I23" s="64">
        <v>2</v>
      </c>
      <c r="J23" s="64">
        <v>2</v>
      </c>
      <c r="K23" s="64">
        <v>2</v>
      </c>
      <c r="L23" s="65">
        <v>1</v>
      </c>
      <c r="M23" s="64">
        <v>0</v>
      </c>
      <c r="N23" s="64">
        <v>0</v>
      </c>
      <c r="O23" s="66">
        <v>134.85300000000001</v>
      </c>
      <c r="P23" s="63">
        <v>0</v>
      </c>
    </row>
    <row r="24" spans="1:16" ht="14.4">
      <c r="A24" s="72">
        <f t="shared" si="1"/>
        <v>46132</v>
      </c>
      <c r="B24" s="73" t="e">
        <f>VLOOKUP(G24,'Daily Flash NL'!A:D,4,0)</f>
        <v>#N/A</v>
      </c>
      <c r="C24" s="77">
        <v>46132</v>
      </c>
      <c r="D24" s="57"/>
      <c r="E24" s="62" t="s">
        <v>85</v>
      </c>
      <c r="F24" s="57" t="s">
        <v>86</v>
      </c>
      <c r="G24" s="57"/>
      <c r="H24" s="58"/>
      <c r="I24" s="59"/>
      <c r="J24" s="59"/>
      <c r="K24" s="59"/>
      <c r="L24" s="60"/>
      <c r="M24" s="59"/>
      <c r="N24" s="59"/>
      <c r="O24" s="61"/>
      <c r="P24" s="58"/>
    </row>
    <row r="25" spans="1:16" ht="14.4">
      <c r="A25" s="72">
        <f t="shared" si="1"/>
        <v>46132</v>
      </c>
      <c r="B25" s="73" t="e">
        <f>VLOOKUP(G25,'Daily Flash NL'!A:D,4,0)</f>
        <v>#N/A</v>
      </c>
      <c r="C25" s="77">
        <v>46132</v>
      </c>
      <c r="D25" s="57"/>
      <c r="E25" s="62" t="s">
        <v>85</v>
      </c>
      <c r="F25" s="62"/>
      <c r="G25" s="62">
        <v>6</v>
      </c>
      <c r="H25" s="63">
        <v>0</v>
      </c>
      <c r="I25" s="64">
        <v>4</v>
      </c>
      <c r="J25" s="64">
        <v>2</v>
      </c>
      <c r="K25" s="64">
        <v>0</v>
      </c>
      <c r="L25" s="65">
        <v>0.5</v>
      </c>
      <c r="M25" s="64">
        <v>2</v>
      </c>
      <c r="N25" s="64">
        <v>0</v>
      </c>
      <c r="O25" s="66">
        <v>214.0805</v>
      </c>
      <c r="P25" s="63">
        <v>0.5</v>
      </c>
    </row>
    <row r="26" spans="1:16" ht="14.4">
      <c r="A26" s="72">
        <f t="shared" si="1"/>
        <v>46132</v>
      </c>
      <c r="B26" s="73">
        <f>VLOOKUP(G26,'Daily Flash NL'!A:D,4,0)</f>
        <v>0.29166666666666669</v>
      </c>
      <c r="C26" s="77">
        <v>46132</v>
      </c>
      <c r="D26" s="57"/>
      <c r="E26" s="62" t="s">
        <v>85</v>
      </c>
      <c r="F26" s="62"/>
      <c r="G26" s="62">
        <v>7</v>
      </c>
      <c r="H26" s="63">
        <v>1</v>
      </c>
      <c r="I26" s="64">
        <v>2</v>
      </c>
      <c r="J26" s="64">
        <v>2</v>
      </c>
      <c r="K26" s="64">
        <v>2</v>
      </c>
      <c r="L26" s="65">
        <v>1</v>
      </c>
      <c r="M26" s="64">
        <v>0</v>
      </c>
      <c r="N26" s="64">
        <v>0</v>
      </c>
      <c r="O26" s="66">
        <v>115.18875</v>
      </c>
      <c r="P26" s="63">
        <v>0</v>
      </c>
    </row>
    <row r="27" spans="1:16" ht="14.4">
      <c r="A27" s="72">
        <f t="shared" si="1"/>
        <v>46132</v>
      </c>
      <c r="B27" s="73">
        <f>VLOOKUP(G27,'Daily Flash NL'!A:D,4,0)</f>
        <v>0.33333333333333298</v>
      </c>
      <c r="C27" s="77">
        <v>46132</v>
      </c>
      <c r="D27" s="57"/>
      <c r="E27" s="62" t="s">
        <v>85</v>
      </c>
      <c r="F27" s="62"/>
      <c r="G27" s="62">
        <v>8</v>
      </c>
      <c r="H27" s="63">
        <v>1</v>
      </c>
      <c r="I27" s="64">
        <v>7</v>
      </c>
      <c r="J27" s="64">
        <v>6</v>
      </c>
      <c r="K27" s="64">
        <v>6</v>
      </c>
      <c r="L27" s="65">
        <v>0.8571428571428571</v>
      </c>
      <c r="M27" s="64">
        <v>1</v>
      </c>
      <c r="N27" s="64">
        <v>1</v>
      </c>
      <c r="O27" s="66">
        <v>244.00975000000003</v>
      </c>
      <c r="P27" s="63">
        <v>0.14285714285714285</v>
      </c>
    </row>
    <row r="28" spans="1:16" ht="14.4">
      <c r="A28" s="72">
        <f t="shared" si="1"/>
        <v>46132</v>
      </c>
      <c r="B28" s="73">
        <f>VLOOKUP(G28,'Daily Flash NL'!A:D,4,0)</f>
        <v>0.375</v>
      </c>
      <c r="C28" s="77">
        <v>46132</v>
      </c>
      <c r="D28" s="57"/>
      <c r="E28" s="62" t="s">
        <v>85</v>
      </c>
      <c r="F28" s="62"/>
      <c r="G28" s="62">
        <v>9</v>
      </c>
      <c r="H28" s="63">
        <v>0.42857142857142855</v>
      </c>
      <c r="I28" s="64">
        <v>14</v>
      </c>
      <c r="J28" s="64">
        <v>14</v>
      </c>
      <c r="K28" s="64">
        <v>6</v>
      </c>
      <c r="L28" s="65">
        <v>1</v>
      </c>
      <c r="M28" s="64">
        <v>0</v>
      </c>
      <c r="N28" s="64">
        <v>0</v>
      </c>
      <c r="O28" s="66">
        <v>310.33980952380949</v>
      </c>
      <c r="P28" s="63">
        <v>0</v>
      </c>
    </row>
    <row r="29" spans="1:16" ht="14.4">
      <c r="A29" s="72">
        <f t="shared" si="1"/>
        <v>46132</v>
      </c>
      <c r="B29" s="73">
        <f>VLOOKUP(G29,'Daily Flash NL'!A:D,4,0)</f>
        <v>0.41666666666666702</v>
      </c>
      <c r="C29" s="77">
        <v>46132</v>
      </c>
      <c r="D29" s="57"/>
      <c r="E29" s="62" t="s">
        <v>85</v>
      </c>
      <c r="F29" s="62"/>
      <c r="G29" s="62">
        <v>10</v>
      </c>
      <c r="H29" s="63">
        <v>1</v>
      </c>
      <c r="I29" s="64">
        <v>10</v>
      </c>
      <c r="J29" s="64">
        <v>10</v>
      </c>
      <c r="K29" s="64">
        <v>10</v>
      </c>
      <c r="L29" s="65">
        <v>1</v>
      </c>
      <c r="M29" s="64">
        <v>0</v>
      </c>
      <c r="N29" s="64">
        <v>0</v>
      </c>
      <c r="O29" s="66">
        <v>284.53594999999996</v>
      </c>
      <c r="P29" s="63">
        <v>0</v>
      </c>
    </row>
    <row r="30" spans="1:16" ht="14.4">
      <c r="A30" s="72">
        <f t="shared" si="1"/>
        <v>46132</v>
      </c>
      <c r="B30" s="73">
        <f>VLOOKUP(G30,'Daily Flash NL'!A:D,4,0)</f>
        <v>0.45833333333333298</v>
      </c>
      <c r="C30" s="77">
        <v>46132</v>
      </c>
      <c r="D30" s="57"/>
      <c r="E30" s="62" t="s">
        <v>85</v>
      </c>
      <c r="F30" s="62"/>
      <c r="G30" s="62">
        <v>11</v>
      </c>
      <c r="H30" s="63">
        <v>1</v>
      </c>
      <c r="I30" s="64">
        <v>13</v>
      </c>
      <c r="J30" s="64">
        <v>13</v>
      </c>
      <c r="K30" s="64">
        <v>13</v>
      </c>
      <c r="L30" s="65">
        <v>1</v>
      </c>
      <c r="M30" s="64">
        <v>0</v>
      </c>
      <c r="N30" s="64">
        <v>0</v>
      </c>
      <c r="O30" s="66">
        <v>201.47398076923054</v>
      </c>
      <c r="P30" s="63">
        <v>0</v>
      </c>
    </row>
    <row r="31" spans="1:16" ht="14.4">
      <c r="A31" s="72">
        <f t="shared" si="1"/>
        <v>46132</v>
      </c>
      <c r="B31" s="73">
        <f>VLOOKUP(G31,'Daily Flash NL'!A:D,4,0)</f>
        <v>0.5</v>
      </c>
      <c r="C31" s="77">
        <v>46132</v>
      </c>
      <c r="D31" s="57"/>
      <c r="E31" s="62" t="s">
        <v>85</v>
      </c>
      <c r="F31" s="62"/>
      <c r="G31" s="62">
        <v>12</v>
      </c>
      <c r="H31" s="63">
        <v>1</v>
      </c>
      <c r="I31" s="64">
        <v>6</v>
      </c>
      <c r="J31" s="64">
        <v>6</v>
      </c>
      <c r="K31" s="64">
        <v>6</v>
      </c>
      <c r="L31" s="65">
        <v>1</v>
      </c>
      <c r="M31" s="64">
        <v>0</v>
      </c>
      <c r="N31" s="64">
        <v>0</v>
      </c>
      <c r="O31" s="66">
        <v>282.20591666666667</v>
      </c>
      <c r="P31" s="63">
        <v>0</v>
      </c>
    </row>
    <row r="32" spans="1:16" ht="14.4">
      <c r="A32" s="72">
        <f t="shared" si="1"/>
        <v>46132</v>
      </c>
      <c r="B32" s="73">
        <f>VLOOKUP(G32,'Daily Flash NL'!A:D,4,0)</f>
        <v>0.54166666666666696</v>
      </c>
      <c r="C32" s="77">
        <v>46132</v>
      </c>
      <c r="D32" s="57"/>
      <c r="E32" s="62" t="s">
        <v>85</v>
      </c>
      <c r="F32" s="62"/>
      <c r="G32" s="62">
        <v>13</v>
      </c>
      <c r="H32" s="63">
        <v>1</v>
      </c>
      <c r="I32" s="64">
        <v>6</v>
      </c>
      <c r="J32" s="64">
        <v>6</v>
      </c>
      <c r="K32" s="64">
        <v>6</v>
      </c>
      <c r="L32" s="65">
        <v>1</v>
      </c>
      <c r="M32" s="64">
        <v>0</v>
      </c>
      <c r="N32" s="64">
        <v>0</v>
      </c>
      <c r="O32" s="66">
        <v>249.29849999999999</v>
      </c>
      <c r="P32" s="63">
        <v>0</v>
      </c>
    </row>
    <row r="33" spans="1:16" ht="14.4">
      <c r="A33" s="72">
        <f t="shared" si="1"/>
        <v>46132</v>
      </c>
      <c r="B33" s="73">
        <f>VLOOKUP(G33,'Daily Flash NL'!A:D,4,0)</f>
        <v>0.58333333333333304</v>
      </c>
      <c r="C33" s="77">
        <v>46132</v>
      </c>
      <c r="D33" s="57"/>
      <c r="E33" s="62" t="s">
        <v>85</v>
      </c>
      <c r="F33" s="62"/>
      <c r="G33" s="62">
        <v>14</v>
      </c>
      <c r="H33" s="63">
        <v>0.9285714285714286</v>
      </c>
      <c r="I33" s="64">
        <v>14</v>
      </c>
      <c r="J33" s="64">
        <v>14</v>
      </c>
      <c r="K33" s="64">
        <v>13</v>
      </c>
      <c r="L33" s="65">
        <v>1</v>
      </c>
      <c r="M33" s="64">
        <v>0</v>
      </c>
      <c r="N33" s="64">
        <v>0</v>
      </c>
      <c r="O33" s="66">
        <v>271.39385714285714</v>
      </c>
      <c r="P33" s="63">
        <v>0</v>
      </c>
    </row>
    <row r="34" spans="1:16" ht="14.4">
      <c r="A34" s="72">
        <f t="shared" si="1"/>
        <v>46132</v>
      </c>
      <c r="B34" s="73">
        <f>VLOOKUP(G34,'Daily Flash NL'!A:D,4,0)</f>
        <v>0.625</v>
      </c>
      <c r="C34" s="77">
        <v>46132</v>
      </c>
      <c r="D34" s="57"/>
      <c r="E34" s="62" t="s">
        <v>85</v>
      </c>
      <c r="F34" s="62"/>
      <c r="G34" s="62">
        <v>15</v>
      </c>
      <c r="H34" s="63">
        <v>1</v>
      </c>
      <c r="I34" s="64">
        <v>4</v>
      </c>
      <c r="J34" s="64">
        <v>4</v>
      </c>
      <c r="K34" s="64">
        <v>4</v>
      </c>
      <c r="L34" s="65">
        <v>1</v>
      </c>
      <c r="M34" s="64">
        <v>0</v>
      </c>
      <c r="N34" s="64">
        <v>0</v>
      </c>
      <c r="O34" s="66">
        <v>262.44312500000001</v>
      </c>
      <c r="P34" s="63">
        <v>0</v>
      </c>
    </row>
    <row r="35" spans="1:16" ht="14.4">
      <c r="A35" s="72">
        <f t="shared" si="1"/>
        <v>46132</v>
      </c>
      <c r="B35" s="73">
        <f>VLOOKUP(G35,'Daily Flash NL'!A:D,4,0)</f>
        <v>0.66666666666666696</v>
      </c>
      <c r="C35" s="77">
        <v>46132</v>
      </c>
      <c r="D35" s="57"/>
      <c r="E35" s="62" t="s">
        <v>85</v>
      </c>
      <c r="F35" s="62"/>
      <c r="G35" s="62">
        <v>16</v>
      </c>
      <c r="H35" s="63">
        <v>1</v>
      </c>
      <c r="I35" s="64">
        <v>15</v>
      </c>
      <c r="J35" s="64">
        <v>15</v>
      </c>
      <c r="K35" s="64">
        <v>15</v>
      </c>
      <c r="L35" s="65">
        <v>1</v>
      </c>
      <c r="M35" s="64">
        <v>0</v>
      </c>
      <c r="N35" s="64">
        <v>0</v>
      </c>
      <c r="O35" s="66">
        <v>250.13321111111114</v>
      </c>
      <c r="P35" s="63">
        <v>0</v>
      </c>
    </row>
    <row r="36" spans="1:16" ht="14.4">
      <c r="A36" s="72">
        <f t="shared" si="1"/>
        <v>46132</v>
      </c>
      <c r="B36" s="73" t="e">
        <f>VLOOKUP(G36,'Daily Flash NL'!A:D,4,0)</f>
        <v>#N/A</v>
      </c>
      <c r="C36" s="77">
        <v>46132</v>
      </c>
      <c r="D36" s="57"/>
      <c r="E36" s="62" t="s">
        <v>85</v>
      </c>
      <c r="F36" s="62"/>
      <c r="G36" s="62">
        <v>17</v>
      </c>
      <c r="H36" s="63">
        <v>1</v>
      </c>
      <c r="I36" s="64">
        <v>3</v>
      </c>
      <c r="J36" s="64">
        <v>3</v>
      </c>
      <c r="K36" s="64">
        <v>3</v>
      </c>
      <c r="L36" s="65">
        <v>1</v>
      </c>
      <c r="M36" s="64">
        <v>0</v>
      </c>
      <c r="N36" s="64">
        <v>0</v>
      </c>
      <c r="O36" s="66">
        <v>471.39033333333327</v>
      </c>
      <c r="P36" s="63">
        <v>0</v>
      </c>
    </row>
    <row r="37" spans="1:16" ht="14.4">
      <c r="A37" s="72">
        <f t="shared" si="1"/>
        <v>46132</v>
      </c>
      <c r="B37" s="73" t="e">
        <f>VLOOKUP(G37,'Daily Flash NL'!A:D,4,0)</f>
        <v>#N/A</v>
      </c>
      <c r="C37" s="77">
        <v>46132</v>
      </c>
      <c r="D37" s="57"/>
      <c r="E37" s="62" t="s">
        <v>85</v>
      </c>
      <c r="F37" s="62"/>
      <c r="G37" s="62">
        <v>18</v>
      </c>
      <c r="H37" s="63">
        <v>1</v>
      </c>
      <c r="I37" s="64">
        <v>3</v>
      </c>
      <c r="J37" s="64">
        <v>3</v>
      </c>
      <c r="K37" s="64">
        <v>3</v>
      </c>
      <c r="L37" s="65">
        <v>1</v>
      </c>
      <c r="M37" s="64">
        <v>0</v>
      </c>
      <c r="N37" s="64">
        <v>0</v>
      </c>
      <c r="O37" s="66">
        <v>521.87066666666669</v>
      </c>
      <c r="P37" s="63">
        <v>0</v>
      </c>
    </row>
    <row r="38" spans="1:16" ht="14.4">
      <c r="A38" s="72">
        <f t="shared" si="1"/>
        <v>46132</v>
      </c>
      <c r="B38" s="73" t="e">
        <f>VLOOKUP(G38,'Daily Flash NL'!A:D,4,0)</f>
        <v>#N/A</v>
      </c>
      <c r="C38" s="77">
        <v>46132</v>
      </c>
      <c r="D38" s="57"/>
      <c r="E38" s="62" t="s">
        <v>85</v>
      </c>
      <c r="F38" s="62"/>
      <c r="G38" s="62">
        <v>19</v>
      </c>
      <c r="H38" s="63">
        <v>1</v>
      </c>
      <c r="I38" s="64">
        <v>2</v>
      </c>
      <c r="J38" s="64">
        <v>2</v>
      </c>
      <c r="K38" s="64">
        <v>2</v>
      </c>
      <c r="L38" s="65">
        <v>1</v>
      </c>
      <c r="M38" s="64">
        <v>0</v>
      </c>
      <c r="N38" s="64">
        <v>0</v>
      </c>
      <c r="O38" s="66">
        <v>325.22000000000003</v>
      </c>
      <c r="P38" s="63">
        <v>0</v>
      </c>
    </row>
    <row r="39" spans="1:16" ht="14.4">
      <c r="A39" s="72">
        <f t="shared" si="1"/>
        <v>46132</v>
      </c>
      <c r="B39" s="73" t="e">
        <f>VLOOKUP(G39,'Daily Flash NL'!A:D,4,0)</f>
        <v>#N/A</v>
      </c>
      <c r="C39" s="77">
        <v>46132</v>
      </c>
      <c r="D39" s="57"/>
      <c r="E39" s="62" t="s">
        <v>85</v>
      </c>
      <c r="F39" s="62"/>
      <c r="G39" s="62">
        <v>20</v>
      </c>
      <c r="H39" s="63">
        <v>0</v>
      </c>
      <c r="I39" s="64">
        <v>1</v>
      </c>
      <c r="J39" s="64">
        <v>1</v>
      </c>
      <c r="K39" s="64">
        <v>0</v>
      </c>
      <c r="L39" s="65">
        <v>1</v>
      </c>
      <c r="M39" s="64">
        <v>0</v>
      </c>
      <c r="N39" s="64">
        <v>0</v>
      </c>
      <c r="O39" s="66">
        <v>146.19</v>
      </c>
      <c r="P39" s="63">
        <v>0</v>
      </c>
    </row>
    <row r="40" spans="1:16" ht="14.4">
      <c r="A40" s="72">
        <f t="shared" si="1"/>
        <v>46132</v>
      </c>
      <c r="B40" s="73" t="e">
        <f>VLOOKUP(G40,'Daily Flash NL'!A:D,4,0)</f>
        <v>#N/A</v>
      </c>
      <c r="C40" s="77">
        <v>46132</v>
      </c>
      <c r="D40" s="57"/>
      <c r="E40" s="62" t="s">
        <v>85</v>
      </c>
      <c r="F40" s="62"/>
      <c r="G40" s="62">
        <v>21</v>
      </c>
      <c r="H40" s="63">
        <v>1</v>
      </c>
      <c r="I40" s="64">
        <v>1</v>
      </c>
      <c r="J40" s="64">
        <v>1</v>
      </c>
      <c r="K40" s="64">
        <v>1</v>
      </c>
      <c r="L40" s="65">
        <v>1</v>
      </c>
      <c r="M40" s="64">
        <v>0</v>
      </c>
      <c r="N40" s="64">
        <v>0</v>
      </c>
      <c r="O40" s="66">
        <v>679.57299999999998</v>
      </c>
      <c r="P40" s="63">
        <v>0</v>
      </c>
    </row>
    <row r="41" spans="1:16" ht="14.4">
      <c r="A41" s="72">
        <f t="shared" si="1"/>
        <v>46132</v>
      </c>
      <c r="B41" s="73" t="e">
        <f>VLOOKUP(G41,'Daily Flash NL'!A:D,4,0)</f>
        <v>#N/A</v>
      </c>
      <c r="C41" s="77">
        <v>46132</v>
      </c>
      <c r="D41" s="57"/>
      <c r="E41" s="62" t="s">
        <v>68</v>
      </c>
      <c r="F41" s="62"/>
      <c r="G41" s="62"/>
      <c r="H41" s="63">
        <v>0.81161695447409732</v>
      </c>
      <c r="I41" s="64">
        <v>637</v>
      </c>
      <c r="J41" s="64">
        <v>627</v>
      </c>
      <c r="K41" s="64">
        <v>517</v>
      </c>
      <c r="L41" s="65">
        <v>0.98430141287284145</v>
      </c>
      <c r="M41" s="64">
        <v>10</v>
      </c>
      <c r="N41" s="64">
        <v>0</v>
      </c>
      <c r="O41" s="66">
        <v>234.05905999468376</v>
      </c>
      <c r="P41" s="63">
        <v>1.5698587127158554E-2</v>
      </c>
    </row>
    <row r="42" spans="1:16" ht="14.4">
      <c r="A42" s="72">
        <f t="shared" si="1"/>
        <v>46132</v>
      </c>
      <c r="B42" s="73" t="e">
        <f>VLOOKUP(G42,'Daily Flash NL'!A:D,4,0)</f>
        <v>#N/A</v>
      </c>
      <c r="C42" s="77">
        <v>46132</v>
      </c>
      <c r="D42" s="57"/>
      <c r="E42" s="62" t="s">
        <v>68</v>
      </c>
      <c r="F42" s="57" t="s">
        <v>69</v>
      </c>
      <c r="G42" s="57"/>
      <c r="H42" s="58"/>
      <c r="I42" s="59"/>
      <c r="J42" s="59"/>
      <c r="K42" s="59"/>
      <c r="L42" s="60"/>
      <c r="M42" s="59"/>
      <c r="N42" s="59"/>
      <c r="O42" s="61"/>
      <c r="P42" s="58"/>
    </row>
    <row r="43" spans="1:16" ht="14.4">
      <c r="A43" s="72">
        <f t="shared" si="1"/>
        <v>46132</v>
      </c>
      <c r="B43" s="73" t="e">
        <f>VLOOKUP(G43,'Daily Flash NL'!A:D,4,0)</f>
        <v>#N/A</v>
      </c>
      <c r="C43" s="77">
        <v>46132</v>
      </c>
      <c r="D43" s="57"/>
      <c r="E43" s="62" t="s">
        <v>68</v>
      </c>
      <c r="F43" s="62"/>
      <c r="G43" s="62">
        <v>6</v>
      </c>
      <c r="H43" s="63">
        <v>0.33333333333333331</v>
      </c>
      <c r="I43" s="64">
        <v>9</v>
      </c>
      <c r="J43" s="64">
        <v>8</v>
      </c>
      <c r="K43" s="64">
        <v>3</v>
      </c>
      <c r="L43" s="65">
        <v>0.88888888888888884</v>
      </c>
      <c r="M43" s="64">
        <v>1</v>
      </c>
      <c r="N43" s="64">
        <v>0</v>
      </c>
      <c r="O43" s="66">
        <v>161.14474999999999</v>
      </c>
      <c r="P43" s="63">
        <v>0.1111111111111111</v>
      </c>
    </row>
    <row r="44" spans="1:16" ht="14.4">
      <c r="A44" s="72">
        <f t="shared" si="1"/>
        <v>46132</v>
      </c>
      <c r="B44" s="73">
        <f>VLOOKUP(G44,'Daily Flash NL'!A:D,4,0)</f>
        <v>0.29166666666666669</v>
      </c>
      <c r="C44" s="77">
        <v>46132</v>
      </c>
      <c r="D44" s="57"/>
      <c r="E44" s="62" t="s">
        <v>68</v>
      </c>
      <c r="F44" s="62"/>
      <c r="G44" s="62">
        <v>7</v>
      </c>
      <c r="H44" s="63">
        <v>1</v>
      </c>
      <c r="I44" s="64">
        <v>10</v>
      </c>
      <c r="J44" s="64">
        <v>10</v>
      </c>
      <c r="K44" s="64">
        <v>10</v>
      </c>
      <c r="L44" s="65">
        <v>1</v>
      </c>
      <c r="M44" s="64">
        <v>0</v>
      </c>
      <c r="N44" s="64">
        <v>0</v>
      </c>
      <c r="O44" s="66">
        <v>271.26589999999999</v>
      </c>
      <c r="P44" s="63">
        <v>0</v>
      </c>
    </row>
    <row r="45" spans="1:16" ht="14.4">
      <c r="A45" s="72">
        <f t="shared" si="1"/>
        <v>46132</v>
      </c>
      <c r="B45" s="73">
        <f>VLOOKUP(G45,'Daily Flash NL'!A:D,4,0)</f>
        <v>0.33333333333333298</v>
      </c>
      <c r="C45" s="77">
        <v>46132</v>
      </c>
      <c r="D45" s="57"/>
      <c r="E45" s="62" t="s">
        <v>68</v>
      </c>
      <c r="F45" s="62"/>
      <c r="G45" s="62">
        <v>8</v>
      </c>
      <c r="H45" s="63">
        <v>0.89473684210526316</v>
      </c>
      <c r="I45" s="64">
        <v>38</v>
      </c>
      <c r="J45" s="64">
        <v>38</v>
      </c>
      <c r="K45" s="64">
        <v>34</v>
      </c>
      <c r="L45" s="65">
        <v>1</v>
      </c>
      <c r="M45" s="64">
        <v>0</v>
      </c>
      <c r="N45" s="64">
        <v>0</v>
      </c>
      <c r="O45" s="66">
        <v>184.16807017543874</v>
      </c>
      <c r="P45" s="63">
        <v>0</v>
      </c>
    </row>
    <row r="46" spans="1:16" ht="14.4">
      <c r="A46" s="72">
        <f t="shared" si="1"/>
        <v>46132</v>
      </c>
      <c r="B46" s="73">
        <f>VLOOKUP(G46,'Daily Flash NL'!A:D,4,0)</f>
        <v>0.375</v>
      </c>
      <c r="C46" s="77">
        <v>46132</v>
      </c>
      <c r="D46" s="57"/>
      <c r="E46" s="62" t="s">
        <v>68</v>
      </c>
      <c r="F46" s="62"/>
      <c r="G46" s="62">
        <v>9</v>
      </c>
      <c r="H46" s="63">
        <v>0.27272727272727271</v>
      </c>
      <c r="I46" s="64">
        <v>88</v>
      </c>
      <c r="J46" s="64">
        <v>80</v>
      </c>
      <c r="K46" s="64">
        <v>24</v>
      </c>
      <c r="L46" s="65">
        <v>0.90909090909090906</v>
      </c>
      <c r="M46" s="64">
        <v>8</v>
      </c>
      <c r="N46" s="64">
        <v>0</v>
      </c>
      <c r="O46" s="66">
        <v>183.29906041666655</v>
      </c>
      <c r="P46" s="63">
        <v>9.0909090909090912E-2</v>
      </c>
    </row>
    <row r="47" spans="1:16" ht="14.4">
      <c r="A47" s="72">
        <f t="shared" si="1"/>
        <v>46132</v>
      </c>
      <c r="B47" s="73">
        <f>VLOOKUP(G47,'Daily Flash NL'!A:D,4,0)</f>
        <v>0.41666666666666702</v>
      </c>
      <c r="C47" s="77">
        <v>46132</v>
      </c>
      <c r="D47" s="57"/>
      <c r="E47" s="62" t="s">
        <v>68</v>
      </c>
      <c r="F47" s="62"/>
      <c r="G47" s="62">
        <v>10</v>
      </c>
      <c r="H47" s="63">
        <v>0.69696969696969702</v>
      </c>
      <c r="I47" s="64">
        <v>66</v>
      </c>
      <c r="J47" s="64">
        <v>66</v>
      </c>
      <c r="K47" s="64">
        <v>46</v>
      </c>
      <c r="L47" s="65">
        <v>1</v>
      </c>
      <c r="M47" s="64">
        <v>0</v>
      </c>
      <c r="N47" s="64">
        <v>0</v>
      </c>
      <c r="O47" s="66">
        <v>206.94463863636366</v>
      </c>
      <c r="P47" s="63">
        <v>0</v>
      </c>
    </row>
    <row r="48" spans="1:16" ht="14.4">
      <c r="A48" s="72">
        <f t="shared" si="1"/>
        <v>46132</v>
      </c>
      <c r="B48" s="73">
        <f>VLOOKUP(G48,'Daily Flash NL'!A:D,4,0)</f>
        <v>0.45833333333333298</v>
      </c>
      <c r="C48" s="77">
        <v>46132</v>
      </c>
      <c r="D48" s="57"/>
      <c r="E48" s="62" t="s">
        <v>68</v>
      </c>
      <c r="F48" s="62"/>
      <c r="G48" s="62">
        <v>11</v>
      </c>
      <c r="H48" s="63">
        <v>0.87931034482758619</v>
      </c>
      <c r="I48" s="64">
        <v>58</v>
      </c>
      <c r="J48" s="64">
        <v>57</v>
      </c>
      <c r="K48" s="64">
        <v>51</v>
      </c>
      <c r="L48" s="65">
        <v>0.98275862068965514</v>
      </c>
      <c r="M48" s="64">
        <v>1</v>
      </c>
      <c r="N48" s="64">
        <v>0</v>
      </c>
      <c r="O48" s="66">
        <v>289.55632456140336</v>
      </c>
      <c r="P48" s="63">
        <v>1.7241379310344827E-2</v>
      </c>
    </row>
    <row r="49" spans="1:16" ht="14.4">
      <c r="A49" s="72">
        <f t="shared" si="1"/>
        <v>46132</v>
      </c>
      <c r="B49" s="73">
        <f>VLOOKUP(G49,'Daily Flash NL'!A:D,4,0)</f>
        <v>0.5</v>
      </c>
      <c r="C49" s="77">
        <v>46132</v>
      </c>
      <c r="D49" s="57"/>
      <c r="E49" s="62" t="s">
        <v>68</v>
      </c>
      <c r="F49" s="62"/>
      <c r="G49" s="62">
        <v>12</v>
      </c>
      <c r="H49" s="63">
        <v>0.86792452830188682</v>
      </c>
      <c r="I49" s="64">
        <v>53</v>
      </c>
      <c r="J49" s="64">
        <v>53</v>
      </c>
      <c r="K49" s="64">
        <v>46</v>
      </c>
      <c r="L49" s="65">
        <v>1</v>
      </c>
      <c r="M49" s="64">
        <v>0</v>
      </c>
      <c r="N49" s="64">
        <v>0</v>
      </c>
      <c r="O49" s="66">
        <v>269.25512893081748</v>
      </c>
      <c r="P49" s="63">
        <v>0</v>
      </c>
    </row>
    <row r="50" spans="1:16" ht="14.4">
      <c r="A50" s="72">
        <f t="shared" si="1"/>
        <v>46132</v>
      </c>
      <c r="B50" s="73">
        <f>VLOOKUP(G50,'Daily Flash NL'!A:D,4,0)</f>
        <v>0.54166666666666696</v>
      </c>
      <c r="C50" s="77">
        <v>46132</v>
      </c>
      <c r="D50" s="57"/>
      <c r="E50" s="62" t="s">
        <v>68</v>
      </c>
      <c r="F50" s="62"/>
      <c r="G50" s="62">
        <v>13</v>
      </c>
      <c r="H50" s="63">
        <v>0.92307692307692313</v>
      </c>
      <c r="I50" s="64">
        <v>65</v>
      </c>
      <c r="J50" s="64">
        <v>65</v>
      </c>
      <c r="K50" s="64">
        <v>60</v>
      </c>
      <c r="L50" s="65">
        <v>1</v>
      </c>
      <c r="M50" s="64">
        <v>0</v>
      </c>
      <c r="N50" s="64">
        <v>0</v>
      </c>
      <c r="O50" s="66">
        <v>245.17812692307706</v>
      </c>
      <c r="P50" s="63">
        <v>0</v>
      </c>
    </row>
    <row r="51" spans="1:16" ht="14.4">
      <c r="A51" s="72">
        <f t="shared" si="1"/>
        <v>46132</v>
      </c>
      <c r="B51" s="73">
        <f>VLOOKUP(G51,'Daily Flash NL'!A:D,4,0)</f>
        <v>0.58333333333333304</v>
      </c>
      <c r="C51" s="77">
        <v>46132</v>
      </c>
      <c r="D51" s="57"/>
      <c r="E51" s="62" t="s">
        <v>68</v>
      </c>
      <c r="F51" s="62"/>
      <c r="G51" s="62">
        <v>14</v>
      </c>
      <c r="H51" s="63">
        <v>0.96666666666666667</v>
      </c>
      <c r="I51" s="64">
        <v>60</v>
      </c>
      <c r="J51" s="64">
        <v>60</v>
      </c>
      <c r="K51" s="64">
        <v>58</v>
      </c>
      <c r="L51" s="65">
        <v>1</v>
      </c>
      <c r="M51" s="64">
        <v>0</v>
      </c>
      <c r="N51" s="64">
        <v>0</v>
      </c>
      <c r="O51" s="66">
        <v>175.03155138888897</v>
      </c>
      <c r="P51" s="63">
        <v>0</v>
      </c>
    </row>
    <row r="52" spans="1:16" ht="14.4">
      <c r="A52" s="72">
        <f t="shared" si="1"/>
        <v>46132</v>
      </c>
      <c r="B52" s="73">
        <f>VLOOKUP(G52,'Daily Flash NL'!A:D,4,0)</f>
        <v>0.625</v>
      </c>
      <c r="C52" s="77">
        <v>46132</v>
      </c>
      <c r="D52" s="57"/>
      <c r="E52" s="62" t="s">
        <v>68</v>
      </c>
      <c r="F52" s="62"/>
      <c r="G52" s="62">
        <v>15</v>
      </c>
      <c r="H52" s="63">
        <v>1</v>
      </c>
      <c r="I52" s="64">
        <v>46</v>
      </c>
      <c r="J52" s="64">
        <v>46</v>
      </c>
      <c r="K52" s="64">
        <v>46</v>
      </c>
      <c r="L52" s="65">
        <v>1</v>
      </c>
      <c r="M52" s="64">
        <v>0</v>
      </c>
      <c r="N52" s="64">
        <v>0</v>
      </c>
      <c r="O52" s="66">
        <v>238.1929847826087</v>
      </c>
      <c r="P52" s="63">
        <v>0</v>
      </c>
    </row>
    <row r="53" spans="1:16" ht="14.4">
      <c r="A53" s="72">
        <f t="shared" si="1"/>
        <v>46132</v>
      </c>
      <c r="B53" s="73">
        <f>VLOOKUP(G53,'Daily Flash NL'!A:D,4,0)</f>
        <v>0.66666666666666696</v>
      </c>
      <c r="C53" s="77">
        <v>46132</v>
      </c>
      <c r="D53" s="57"/>
      <c r="E53" s="62" t="s">
        <v>68</v>
      </c>
      <c r="F53" s="62"/>
      <c r="G53" s="62">
        <v>16</v>
      </c>
      <c r="H53" s="63">
        <v>0.97916666666666663</v>
      </c>
      <c r="I53" s="64">
        <v>48</v>
      </c>
      <c r="J53" s="64">
        <v>48</v>
      </c>
      <c r="K53" s="64">
        <v>47</v>
      </c>
      <c r="L53" s="65">
        <v>1</v>
      </c>
      <c r="M53" s="64">
        <v>0</v>
      </c>
      <c r="N53" s="64">
        <v>0</v>
      </c>
      <c r="O53" s="66">
        <v>248.75262152777779</v>
      </c>
      <c r="P53" s="63">
        <v>0</v>
      </c>
    </row>
    <row r="54" spans="1:16" ht="14.4">
      <c r="A54" s="72">
        <f t="shared" si="1"/>
        <v>46132</v>
      </c>
      <c r="B54" s="73" t="e">
        <f>VLOOKUP(G54,'Daily Flash NL'!A:D,4,0)</f>
        <v>#N/A</v>
      </c>
      <c r="C54" s="77">
        <v>46132</v>
      </c>
      <c r="D54" s="57"/>
      <c r="E54" s="62" t="s">
        <v>68</v>
      </c>
      <c r="F54" s="62"/>
      <c r="G54" s="62">
        <v>17</v>
      </c>
      <c r="H54" s="63">
        <v>1</v>
      </c>
      <c r="I54" s="64">
        <v>34</v>
      </c>
      <c r="J54" s="64">
        <v>34</v>
      </c>
      <c r="K54" s="64">
        <v>34</v>
      </c>
      <c r="L54" s="65">
        <v>1</v>
      </c>
      <c r="M54" s="64">
        <v>0</v>
      </c>
      <c r="N54" s="64">
        <v>0</v>
      </c>
      <c r="O54" s="66">
        <v>355.15940686274513</v>
      </c>
      <c r="P54" s="63">
        <v>0</v>
      </c>
    </row>
    <row r="55" spans="1:16" ht="14.4">
      <c r="A55" s="72">
        <f t="shared" si="1"/>
        <v>46132</v>
      </c>
      <c r="B55" s="73" t="e">
        <f>VLOOKUP(G55,'Daily Flash NL'!A:D,4,0)</f>
        <v>#N/A</v>
      </c>
      <c r="C55" s="77">
        <v>46132</v>
      </c>
      <c r="D55" s="57"/>
      <c r="E55" s="62" t="s">
        <v>68</v>
      </c>
      <c r="F55" s="62"/>
      <c r="G55" s="62">
        <v>18</v>
      </c>
      <c r="H55" s="63">
        <v>1</v>
      </c>
      <c r="I55" s="64">
        <v>20</v>
      </c>
      <c r="J55" s="64">
        <v>20</v>
      </c>
      <c r="K55" s="64">
        <v>20</v>
      </c>
      <c r="L55" s="65">
        <v>1</v>
      </c>
      <c r="M55" s="64">
        <v>0</v>
      </c>
      <c r="N55" s="64">
        <v>0</v>
      </c>
      <c r="O55" s="66">
        <v>319.84457499999996</v>
      </c>
      <c r="P55" s="63">
        <v>0</v>
      </c>
    </row>
    <row r="56" spans="1:16" ht="14.4">
      <c r="A56" s="72">
        <f t="shared" si="1"/>
        <v>46132</v>
      </c>
      <c r="B56" s="73" t="e">
        <f>VLOOKUP(G56,'Daily Flash NL'!A:D,4,0)</f>
        <v>#N/A</v>
      </c>
      <c r="C56" s="77">
        <v>46132</v>
      </c>
      <c r="D56" s="57"/>
      <c r="E56" s="62" t="s">
        <v>68</v>
      </c>
      <c r="F56" s="62"/>
      <c r="G56" s="62">
        <v>19</v>
      </c>
      <c r="H56" s="63">
        <v>1</v>
      </c>
      <c r="I56" s="64">
        <v>11</v>
      </c>
      <c r="J56" s="64">
        <v>11</v>
      </c>
      <c r="K56" s="64">
        <v>11</v>
      </c>
      <c r="L56" s="65">
        <v>1</v>
      </c>
      <c r="M56" s="64">
        <v>0</v>
      </c>
      <c r="N56" s="64">
        <v>0</v>
      </c>
      <c r="O56" s="66">
        <v>261.60836363636366</v>
      </c>
      <c r="P56" s="63">
        <v>0</v>
      </c>
    </row>
    <row r="57" spans="1:16" ht="14.4">
      <c r="A57" s="72">
        <f t="shared" si="1"/>
        <v>46132</v>
      </c>
      <c r="B57" s="73" t="e">
        <f>VLOOKUP(G57,'Daily Flash NL'!A:D,4,0)</f>
        <v>#N/A</v>
      </c>
      <c r="C57" s="77">
        <v>46132</v>
      </c>
      <c r="D57" s="57"/>
      <c r="E57" s="62" t="s">
        <v>68</v>
      </c>
      <c r="F57" s="62"/>
      <c r="G57" s="62">
        <v>20</v>
      </c>
      <c r="H57" s="63">
        <v>1</v>
      </c>
      <c r="I57" s="64">
        <v>11</v>
      </c>
      <c r="J57" s="64">
        <v>11</v>
      </c>
      <c r="K57" s="64">
        <v>11</v>
      </c>
      <c r="L57" s="65">
        <v>1</v>
      </c>
      <c r="M57" s="64">
        <v>0</v>
      </c>
      <c r="N57" s="64">
        <v>0</v>
      </c>
      <c r="O57" s="66">
        <v>118.75110606060611</v>
      </c>
      <c r="P57" s="63">
        <v>0</v>
      </c>
    </row>
    <row r="58" spans="1:16" ht="14.4">
      <c r="A58" s="72">
        <f t="shared" si="1"/>
        <v>46132</v>
      </c>
      <c r="B58" s="73" t="e">
        <f>VLOOKUP(G58,'Daily Flash NL'!A:D,4,0)</f>
        <v>#N/A</v>
      </c>
      <c r="C58" s="77">
        <v>46132</v>
      </c>
      <c r="D58" s="57"/>
      <c r="E58" s="62" t="s">
        <v>68</v>
      </c>
      <c r="F58" s="62"/>
      <c r="G58" s="62">
        <v>21</v>
      </c>
      <c r="H58" s="63">
        <v>1</v>
      </c>
      <c r="I58" s="64">
        <v>8</v>
      </c>
      <c r="J58" s="64">
        <v>8</v>
      </c>
      <c r="K58" s="64">
        <v>8</v>
      </c>
      <c r="L58" s="65">
        <v>1</v>
      </c>
      <c r="M58" s="64">
        <v>0</v>
      </c>
      <c r="N58" s="64">
        <v>0</v>
      </c>
      <c r="O58" s="66">
        <v>262.63195833333378</v>
      </c>
      <c r="P58" s="63">
        <v>0</v>
      </c>
    </row>
    <row r="59" spans="1:16" ht="14.4">
      <c r="A59" s="72">
        <f t="shared" si="1"/>
        <v>46132</v>
      </c>
      <c r="B59" s="73" t="e">
        <f>VLOOKUP(G59,'Daily Flash NL'!A:D,4,0)</f>
        <v>#N/A</v>
      </c>
      <c r="C59" s="77">
        <v>46132</v>
      </c>
      <c r="D59" s="57"/>
      <c r="E59" s="62" t="s">
        <v>68</v>
      </c>
      <c r="F59" s="62"/>
      <c r="G59" s="62">
        <v>22</v>
      </c>
      <c r="H59" s="63">
        <v>1</v>
      </c>
      <c r="I59" s="64">
        <v>7</v>
      </c>
      <c r="J59" s="64">
        <v>7</v>
      </c>
      <c r="K59" s="64">
        <v>7</v>
      </c>
      <c r="L59" s="65">
        <v>1</v>
      </c>
      <c r="M59" s="64">
        <v>0</v>
      </c>
      <c r="N59" s="64">
        <v>0</v>
      </c>
      <c r="O59" s="66">
        <v>232.45514285714285</v>
      </c>
      <c r="P59" s="63">
        <v>0</v>
      </c>
    </row>
    <row r="60" spans="1:16" ht="14.4">
      <c r="A60" s="72">
        <f>C60</f>
        <v>46132</v>
      </c>
      <c r="B60" s="73" t="e">
        <f>VLOOKUP(G60,'Daily Flash NL'!A:D,4,0)</f>
        <v>#N/A</v>
      </c>
      <c r="C60" s="77">
        <v>46132</v>
      </c>
      <c r="D60" s="57"/>
      <c r="E60" s="62" t="s">
        <v>68</v>
      </c>
      <c r="F60" s="62"/>
      <c r="G60" s="62">
        <v>23</v>
      </c>
      <c r="H60" s="63">
        <v>0.2</v>
      </c>
      <c r="I60" s="64">
        <v>5</v>
      </c>
      <c r="J60" s="64">
        <v>5</v>
      </c>
      <c r="K60" s="64">
        <v>1</v>
      </c>
      <c r="L60" s="65">
        <v>1</v>
      </c>
      <c r="M60" s="64">
        <v>0</v>
      </c>
      <c r="N60" s="64">
        <v>0</v>
      </c>
      <c r="O60" s="66">
        <v>187.46839999999997</v>
      </c>
      <c r="P60" s="63">
        <v>0</v>
      </c>
    </row>
    <row r="61" spans="1:16" ht="14.4">
      <c r="A61" s="72">
        <f>C61</f>
        <v>46132</v>
      </c>
      <c r="B61" s="73" t="e">
        <f>VLOOKUP(G61,'Daily Flash NL'!A:D,4,0)</f>
        <v>#N/A</v>
      </c>
      <c r="C61" s="77">
        <v>46132</v>
      </c>
      <c r="D61" s="57" t="s">
        <v>70</v>
      </c>
      <c r="E61" s="57"/>
      <c r="F61" s="57"/>
      <c r="G61" s="57"/>
      <c r="H61" s="58">
        <v>0.81604938271604943</v>
      </c>
      <c r="I61" s="59">
        <v>811</v>
      </c>
      <c r="J61" s="59">
        <v>796</v>
      </c>
      <c r="K61" s="59">
        <v>661</v>
      </c>
      <c r="L61" s="60">
        <v>0.98150431565967944</v>
      </c>
      <c r="M61" s="59">
        <v>15</v>
      </c>
      <c r="N61" s="59">
        <v>1</v>
      </c>
      <c r="O61" s="61">
        <v>241.6184210008374</v>
      </c>
      <c r="P61" s="58">
        <v>1.8495684340320593E-2</v>
      </c>
    </row>
    <row r="62" spans="1:16" ht="14.4">
      <c r="A62" s="72" t="str">
        <f>C62</f>
        <v>Total 20/04/2026</v>
      </c>
      <c r="B62" s="73" t="e">
        <f>VLOOKUP(G62,'Daily Flash NL'!A:D,4,0)</f>
        <v>#N/A</v>
      </c>
      <c r="C62" s="78" t="s">
        <v>105</v>
      </c>
      <c r="D62" s="67"/>
      <c r="E62" s="67"/>
      <c r="F62" s="67"/>
      <c r="G62" s="67"/>
      <c r="H62" s="68">
        <v>0.81604938271604943</v>
      </c>
      <c r="I62" s="69">
        <v>811</v>
      </c>
      <c r="J62" s="69">
        <v>796</v>
      </c>
      <c r="K62" s="69">
        <v>661</v>
      </c>
      <c r="L62" s="70">
        <v>0.98150431565967944</v>
      </c>
      <c r="M62" s="69">
        <v>15</v>
      </c>
      <c r="N62" s="69">
        <v>1</v>
      </c>
      <c r="O62" s="71">
        <v>241.6184210008374</v>
      </c>
      <c r="P62" s="68">
        <v>1.8495684340320593E-2</v>
      </c>
    </row>
    <row r="63" spans="1:16" ht="15" thickBot="1">
      <c r="A63" s="72" t="str">
        <f>C63</f>
        <v>Total général</v>
      </c>
      <c r="B63" s="73" t="e">
        <f>VLOOKUP(G63,'Daily Flash NL'!A:D,4,0)</f>
        <v>#N/A</v>
      </c>
      <c r="C63" s="116" t="s">
        <v>73</v>
      </c>
      <c r="D63" s="117"/>
      <c r="E63" s="117"/>
      <c r="F63" s="117"/>
      <c r="G63" s="117"/>
      <c r="H63" s="118">
        <v>0.81604938271604943</v>
      </c>
      <c r="I63" s="119">
        <v>811</v>
      </c>
      <c r="J63" s="119">
        <v>796</v>
      </c>
      <c r="K63" s="119">
        <v>661</v>
      </c>
      <c r="L63" s="120">
        <v>0.98150431565967944</v>
      </c>
      <c r="M63" s="119">
        <v>15</v>
      </c>
      <c r="N63" s="119">
        <v>1</v>
      </c>
      <c r="O63" s="121">
        <v>241.6184210008374</v>
      </c>
      <c r="P63" s="122">
        <v>1.8495684340320593E-2</v>
      </c>
    </row>
    <row r="64" spans="1:16" ht="14.4">
      <c r="A64" s="72">
        <f t="shared" ref="A64:A127" si="2">C64</f>
        <v>46133</v>
      </c>
      <c r="B64" s="73" t="e">
        <f>VLOOKUP(G64,'Daily Flash NL'!A:D,4,0)</f>
        <v>#N/A</v>
      </c>
      <c r="C64" s="77">
        <v>46133</v>
      </c>
      <c r="D64" s="57" t="s">
        <v>67</v>
      </c>
      <c r="E64" s="62" t="s">
        <v>85</v>
      </c>
      <c r="F64" s="62"/>
      <c r="G64" s="62"/>
      <c r="H64" s="63">
        <v>0.82208588957055218</v>
      </c>
      <c r="I64" s="64">
        <v>163</v>
      </c>
      <c r="J64" s="64">
        <v>159</v>
      </c>
      <c r="K64" s="64">
        <v>134</v>
      </c>
      <c r="L64" s="65">
        <v>0.97546012269938653</v>
      </c>
      <c r="M64" s="64">
        <v>4</v>
      </c>
      <c r="N64" s="64">
        <v>0</v>
      </c>
      <c r="O64" s="66">
        <v>248.9688223270438</v>
      </c>
      <c r="P64" s="63">
        <v>2.4539877300613498E-2</v>
      </c>
    </row>
    <row r="65" spans="1:16" ht="14.4">
      <c r="A65" s="72">
        <f t="shared" si="2"/>
        <v>46133</v>
      </c>
      <c r="B65" s="73" t="e">
        <f>VLOOKUP(G65,'Daily Flash NL'!A:D,4,0)</f>
        <v>#N/A</v>
      </c>
      <c r="C65" s="77">
        <v>46133</v>
      </c>
      <c r="D65" s="57"/>
      <c r="E65" s="62" t="s">
        <v>85</v>
      </c>
      <c r="F65" s="57" t="s">
        <v>69</v>
      </c>
      <c r="G65" s="57"/>
      <c r="H65" s="58"/>
      <c r="I65" s="59"/>
      <c r="J65" s="59"/>
      <c r="K65" s="59"/>
      <c r="L65" s="60"/>
      <c r="M65" s="59"/>
      <c r="N65" s="59"/>
      <c r="O65" s="61"/>
      <c r="P65" s="58"/>
    </row>
    <row r="66" spans="1:16" ht="14.4">
      <c r="A66" s="72">
        <f t="shared" si="2"/>
        <v>46133</v>
      </c>
      <c r="B66" s="73" t="e">
        <f>VLOOKUP(G66,'Daily Flash NL'!A:D,4,0)</f>
        <v>#N/A</v>
      </c>
      <c r="C66" s="77">
        <v>46133</v>
      </c>
      <c r="D66" s="57"/>
      <c r="E66" s="62" t="s">
        <v>85</v>
      </c>
      <c r="F66" s="62"/>
      <c r="G66" s="62">
        <v>6</v>
      </c>
      <c r="H66" s="63">
        <v>1</v>
      </c>
      <c r="I66" s="64">
        <v>1</v>
      </c>
      <c r="J66" s="64">
        <v>1</v>
      </c>
      <c r="K66" s="64">
        <v>1</v>
      </c>
      <c r="L66" s="65">
        <v>1</v>
      </c>
      <c r="M66" s="64">
        <v>0</v>
      </c>
      <c r="N66" s="64">
        <v>0</v>
      </c>
      <c r="O66" s="66">
        <v>254.90899999999999</v>
      </c>
      <c r="P66" s="63">
        <v>0</v>
      </c>
    </row>
    <row r="67" spans="1:16" ht="14.4">
      <c r="A67" s="72">
        <f t="shared" si="2"/>
        <v>46133</v>
      </c>
      <c r="B67" s="73">
        <f>VLOOKUP(G67,'Daily Flash NL'!A:D,4,0)</f>
        <v>0.29166666666666669</v>
      </c>
      <c r="C67" s="77">
        <v>46133</v>
      </c>
      <c r="D67" s="57"/>
      <c r="E67" s="62" t="s">
        <v>85</v>
      </c>
      <c r="F67" s="62"/>
      <c r="G67" s="62">
        <v>7</v>
      </c>
      <c r="H67" s="63">
        <v>1</v>
      </c>
      <c r="I67" s="64">
        <v>3</v>
      </c>
      <c r="J67" s="64">
        <v>3</v>
      </c>
      <c r="K67" s="64">
        <v>3</v>
      </c>
      <c r="L67" s="65">
        <v>1</v>
      </c>
      <c r="M67" s="64">
        <v>0</v>
      </c>
      <c r="N67" s="64">
        <v>0</v>
      </c>
      <c r="O67" s="66">
        <v>288.94366666666662</v>
      </c>
      <c r="P67" s="63">
        <v>0</v>
      </c>
    </row>
    <row r="68" spans="1:16" ht="14.4">
      <c r="A68" s="72">
        <f t="shared" si="2"/>
        <v>46133</v>
      </c>
      <c r="B68" s="73">
        <f>VLOOKUP(G68,'Daily Flash NL'!A:D,4,0)</f>
        <v>0.33333333333333298</v>
      </c>
      <c r="C68" s="77">
        <v>46133</v>
      </c>
      <c r="D68" s="57"/>
      <c r="E68" s="62" t="s">
        <v>85</v>
      </c>
      <c r="F68" s="62"/>
      <c r="G68" s="62">
        <v>8</v>
      </c>
      <c r="H68" s="63">
        <v>0.75</v>
      </c>
      <c r="I68" s="64">
        <v>4</v>
      </c>
      <c r="J68" s="64">
        <v>4</v>
      </c>
      <c r="K68" s="64">
        <v>3</v>
      </c>
      <c r="L68" s="65">
        <v>1</v>
      </c>
      <c r="M68" s="64">
        <v>0</v>
      </c>
      <c r="N68" s="64">
        <v>0</v>
      </c>
      <c r="O68" s="66">
        <v>397.75512500000002</v>
      </c>
      <c r="P68" s="63">
        <v>0</v>
      </c>
    </row>
    <row r="69" spans="1:16" ht="14.4">
      <c r="A69" s="72">
        <f t="shared" si="2"/>
        <v>46133</v>
      </c>
      <c r="B69" s="73">
        <f>VLOOKUP(G69,'Daily Flash NL'!A:D,4,0)</f>
        <v>0.375</v>
      </c>
      <c r="C69" s="77">
        <v>46133</v>
      </c>
      <c r="D69" s="57"/>
      <c r="E69" s="62" t="s">
        <v>85</v>
      </c>
      <c r="F69" s="62"/>
      <c r="G69" s="62">
        <v>9</v>
      </c>
      <c r="H69" s="63">
        <v>0.45454545454545453</v>
      </c>
      <c r="I69" s="64">
        <v>11</v>
      </c>
      <c r="J69" s="64">
        <v>10</v>
      </c>
      <c r="K69" s="64">
        <v>5</v>
      </c>
      <c r="L69" s="65">
        <v>0.90909090909090906</v>
      </c>
      <c r="M69" s="64">
        <v>1</v>
      </c>
      <c r="N69" s="64">
        <v>0</v>
      </c>
      <c r="O69" s="66">
        <v>160.88389999999998</v>
      </c>
      <c r="P69" s="63">
        <v>9.0909090909090912E-2</v>
      </c>
    </row>
    <row r="70" spans="1:16" ht="14.4">
      <c r="A70" s="72">
        <f t="shared" si="2"/>
        <v>46133</v>
      </c>
      <c r="B70" s="73">
        <f>VLOOKUP(G70,'Daily Flash NL'!A:D,4,0)</f>
        <v>0.41666666666666702</v>
      </c>
      <c r="C70" s="77">
        <v>46133</v>
      </c>
      <c r="D70" s="57"/>
      <c r="E70" s="62" t="s">
        <v>85</v>
      </c>
      <c r="F70" s="62"/>
      <c r="G70" s="62">
        <v>10</v>
      </c>
      <c r="H70" s="63">
        <v>0.6</v>
      </c>
      <c r="I70" s="64">
        <v>10</v>
      </c>
      <c r="J70" s="64">
        <v>10</v>
      </c>
      <c r="K70" s="64">
        <v>6</v>
      </c>
      <c r="L70" s="65">
        <v>1</v>
      </c>
      <c r="M70" s="64">
        <v>0</v>
      </c>
      <c r="N70" s="64">
        <v>0</v>
      </c>
      <c r="O70" s="66">
        <v>198.11423333333298</v>
      </c>
      <c r="P70" s="63">
        <v>0</v>
      </c>
    </row>
    <row r="71" spans="1:16" ht="14.4">
      <c r="A71" s="72">
        <f t="shared" si="2"/>
        <v>46133</v>
      </c>
      <c r="B71" s="73">
        <f>VLOOKUP(G71,'Daily Flash NL'!A:D,4,0)</f>
        <v>0.45833333333333298</v>
      </c>
      <c r="C71" s="77">
        <v>46133</v>
      </c>
      <c r="D71" s="57"/>
      <c r="E71" s="62" t="s">
        <v>85</v>
      </c>
      <c r="F71" s="62"/>
      <c r="G71" s="62">
        <v>11</v>
      </c>
      <c r="H71" s="63">
        <v>0.66666666666666663</v>
      </c>
      <c r="I71" s="64">
        <v>3</v>
      </c>
      <c r="J71" s="64">
        <v>3</v>
      </c>
      <c r="K71" s="64">
        <v>2</v>
      </c>
      <c r="L71" s="65">
        <v>1</v>
      </c>
      <c r="M71" s="64">
        <v>0</v>
      </c>
      <c r="N71" s="64">
        <v>0</v>
      </c>
      <c r="O71" s="66">
        <v>366.76966666666664</v>
      </c>
      <c r="P71" s="63">
        <v>0</v>
      </c>
    </row>
    <row r="72" spans="1:16" ht="14.4">
      <c r="A72" s="72">
        <f t="shared" si="2"/>
        <v>46133</v>
      </c>
      <c r="B72" s="73">
        <f>VLOOKUP(G72,'Daily Flash NL'!A:D,4,0)</f>
        <v>0.5</v>
      </c>
      <c r="C72" s="77">
        <v>46133</v>
      </c>
      <c r="D72" s="57"/>
      <c r="E72" s="62" t="s">
        <v>85</v>
      </c>
      <c r="F72" s="62"/>
      <c r="G72" s="62">
        <v>12</v>
      </c>
      <c r="H72" s="63">
        <v>0.42857142857142855</v>
      </c>
      <c r="I72" s="64">
        <v>7</v>
      </c>
      <c r="J72" s="64">
        <v>7</v>
      </c>
      <c r="K72" s="64">
        <v>3</v>
      </c>
      <c r="L72" s="65">
        <v>1</v>
      </c>
      <c r="M72" s="64">
        <v>0</v>
      </c>
      <c r="N72" s="64">
        <v>0</v>
      </c>
      <c r="O72" s="66">
        <v>362.45938095238034</v>
      </c>
      <c r="P72" s="63">
        <v>0</v>
      </c>
    </row>
    <row r="73" spans="1:16" ht="14.4">
      <c r="A73" s="72">
        <f t="shared" si="2"/>
        <v>46133</v>
      </c>
      <c r="B73" s="73">
        <f>VLOOKUP(G73,'Daily Flash NL'!A:D,4,0)</f>
        <v>0.54166666666666696</v>
      </c>
      <c r="C73" s="77">
        <v>46133</v>
      </c>
      <c r="D73" s="57"/>
      <c r="E73" s="62" t="s">
        <v>85</v>
      </c>
      <c r="F73" s="62"/>
      <c r="G73" s="62">
        <v>13</v>
      </c>
      <c r="H73" s="63">
        <v>0.5</v>
      </c>
      <c r="I73" s="64">
        <v>2</v>
      </c>
      <c r="J73" s="64">
        <v>2</v>
      </c>
      <c r="K73" s="64">
        <v>1</v>
      </c>
      <c r="L73" s="65">
        <v>1</v>
      </c>
      <c r="M73" s="64">
        <v>0</v>
      </c>
      <c r="N73" s="64">
        <v>0</v>
      </c>
      <c r="O73" s="66">
        <v>383.22399999999999</v>
      </c>
      <c r="P73" s="63">
        <v>0</v>
      </c>
    </row>
    <row r="74" spans="1:16" ht="14.4">
      <c r="A74" s="72">
        <f t="shared" si="2"/>
        <v>46133</v>
      </c>
      <c r="B74" s="73">
        <f>VLOOKUP(G74,'Daily Flash NL'!A:D,4,0)</f>
        <v>0.58333333333333304</v>
      </c>
      <c r="C74" s="77">
        <v>46133</v>
      </c>
      <c r="D74" s="57"/>
      <c r="E74" s="62" t="s">
        <v>85</v>
      </c>
      <c r="F74" s="62"/>
      <c r="G74" s="62">
        <v>14</v>
      </c>
      <c r="H74" s="63">
        <v>1</v>
      </c>
      <c r="I74" s="64">
        <v>3</v>
      </c>
      <c r="J74" s="64">
        <v>3</v>
      </c>
      <c r="K74" s="64">
        <v>3</v>
      </c>
      <c r="L74" s="65">
        <v>1</v>
      </c>
      <c r="M74" s="64">
        <v>0</v>
      </c>
      <c r="N74" s="64">
        <v>0</v>
      </c>
      <c r="O74" s="66">
        <v>265.04366666666664</v>
      </c>
      <c r="P74" s="63">
        <v>0</v>
      </c>
    </row>
    <row r="75" spans="1:16" ht="14.4">
      <c r="A75" s="72">
        <f t="shared" si="2"/>
        <v>46133</v>
      </c>
      <c r="B75" s="73">
        <f>VLOOKUP(G75,'Daily Flash NL'!A:D,4,0)</f>
        <v>0.625</v>
      </c>
      <c r="C75" s="77">
        <v>46133</v>
      </c>
      <c r="D75" s="57"/>
      <c r="E75" s="62" t="s">
        <v>85</v>
      </c>
      <c r="F75" s="62"/>
      <c r="G75" s="62">
        <v>15</v>
      </c>
      <c r="H75" s="63">
        <v>1</v>
      </c>
      <c r="I75" s="64">
        <v>4</v>
      </c>
      <c r="J75" s="64">
        <v>4</v>
      </c>
      <c r="K75" s="64">
        <v>4</v>
      </c>
      <c r="L75" s="65">
        <v>1</v>
      </c>
      <c r="M75" s="64">
        <v>0</v>
      </c>
      <c r="N75" s="64">
        <v>0</v>
      </c>
      <c r="O75" s="66">
        <v>178.85049999999998</v>
      </c>
      <c r="P75" s="63">
        <v>0</v>
      </c>
    </row>
    <row r="76" spans="1:16" ht="14.4">
      <c r="A76" s="72">
        <f t="shared" si="2"/>
        <v>46133</v>
      </c>
      <c r="B76" s="73">
        <f>VLOOKUP(G76,'Daily Flash NL'!A:D,4,0)</f>
        <v>0.66666666666666696</v>
      </c>
      <c r="C76" s="77">
        <v>46133</v>
      </c>
      <c r="D76" s="57"/>
      <c r="E76" s="62" t="s">
        <v>85</v>
      </c>
      <c r="F76" s="62"/>
      <c r="G76" s="62">
        <v>16</v>
      </c>
      <c r="H76" s="63">
        <v>1</v>
      </c>
      <c r="I76" s="64">
        <v>5</v>
      </c>
      <c r="J76" s="64">
        <v>5</v>
      </c>
      <c r="K76" s="64">
        <v>5</v>
      </c>
      <c r="L76" s="65">
        <v>1</v>
      </c>
      <c r="M76" s="64">
        <v>0</v>
      </c>
      <c r="N76" s="64">
        <v>0</v>
      </c>
      <c r="O76" s="66">
        <v>388.0138</v>
      </c>
      <c r="P76" s="63">
        <v>0</v>
      </c>
    </row>
    <row r="77" spans="1:16" ht="14.4">
      <c r="A77" s="72">
        <f t="shared" si="2"/>
        <v>46133</v>
      </c>
      <c r="B77" s="73" t="e">
        <f>VLOOKUP(G77,'Daily Flash NL'!A:D,4,0)</f>
        <v>#N/A</v>
      </c>
      <c r="C77" s="77">
        <v>46133</v>
      </c>
      <c r="D77" s="57"/>
      <c r="E77" s="62" t="s">
        <v>85</v>
      </c>
      <c r="F77" s="62"/>
      <c r="G77" s="62">
        <v>17</v>
      </c>
      <c r="H77" s="63">
        <v>1</v>
      </c>
      <c r="I77" s="64">
        <v>1</v>
      </c>
      <c r="J77" s="64">
        <v>1</v>
      </c>
      <c r="K77" s="64">
        <v>1</v>
      </c>
      <c r="L77" s="65">
        <v>1</v>
      </c>
      <c r="M77" s="64">
        <v>0</v>
      </c>
      <c r="N77" s="64">
        <v>0</v>
      </c>
      <c r="O77" s="66">
        <v>177.63200000000001</v>
      </c>
      <c r="P77" s="63">
        <v>0</v>
      </c>
    </row>
    <row r="78" spans="1:16" ht="14.4">
      <c r="A78" s="72">
        <f t="shared" si="2"/>
        <v>46133</v>
      </c>
      <c r="B78" s="73" t="e">
        <f>VLOOKUP(G78,'Daily Flash NL'!A:D,4,0)</f>
        <v>#N/A</v>
      </c>
      <c r="C78" s="77">
        <v>46133</v>
      </c>
      <c r="D78" s="57"/>
      <c r="E78" s="62" t="s">
        <v>85</v>
      </c>
      <c r="F78" s="62"/>
      <c r="G78" s="62">
        <v>18</v>
      </c>
      <c r="H78" s="63">
        <v>0.66666666666666663</v>
      </c>
      <c r="I78" s="64">
        <v>6</v>
      </c>
      <c r="J78" s="64">
        <v>6</v>
      </c>
      <c r="K78" s="64">
        <v>4</v>
      </c>
      <c r="L78" s="65">
        <v>1</v>
      </c>
      <c r="M78" s="64">
        <v>0</v>
      </c>
      <c r="N78" s="64">
        <v>0</v>
      </c>
      <c r="O78" s="66">
        <v>281.52883333333335</v>
      </c>
      <c r="P78" s="63">
        <v>0</v>
      </c>
    </row>
    <row r="79" spans="1:16" ht="14.4">
      <c r="A79" s="72">
        <f t="shared" si="2"/>
        <v>46133</v>
      </c>
      <c r="B79" s="73" t="e">
        <f>VLOOKUP(G79,'Daily Flash NL'!A:D,4,0)</f>
        <v>#N/A</v>
      </c>
      <c r="C79" s="77">
        <v>46133</v>
      </c>
      <c r="D79" s="57"/>
      <c r="E79" s="62" t="s">
        <v>85</v>
      </c>
      <c r="F79" s="62"/>
      <c r="G79" s="62">
        <v>19</v>
      </c>
      <c r="H79" s="63">
        <v>1</v>
      </c>
      <c r="I79" s="64">
        <v>1</v>
      </c>
      <c r="J79" s="64">
        <v>1</v>
      </c>
      <c r="K79" s="64">
        <v>1</v>
      </c>
      <c r="L79" s="65">
        <v>1</v>
      </c>
      <c r="M79" s="64">
        <v>0</v>
      </c>
      <c r="N79" s="64">
        <v>0</v>
      </c>
      <c r="O79" s="66">
        <v>87.274000000000001</v>
      </c>
      <c r="P79" s="63">
        <v>0</v>
      </c>
    </row>
    <row r="80" spans="1:16" ht="14.4">
      <c r="A80" s="72">
        <f t="shared" si="2"/>
        <v>46133</v>
      </c>
      <c r="B80" s="73" t="e">
        <f>VLOOKUP(G80,'Daily Flash NL'!A:D,4,0)</f>
        <v>#N/A</v>
      </c>
      <c r="C80" s="77">
        <v>46133</v>
      </c>
      <c r="D80" s="57"/>
      <c r="E80" s="62" t="s">
        <v>85</v>
      </c>
      <c r="F80" s="62"/>
      <c r="G80" s="62">
        <v>21</v>
      </c>
      <c r="H80" s="63">
        <v>1</v>
      </c>
      <c r="I80" s="64">
        <v>1</v>
      </c>
      <c r="J80" s="64">
        <v>1</v>
      </c>
      <c r="K80" s="64">
        <v>1</v>
      </c>
      <c r="L80" s="65">
        <v>1</v>
      </c>
      <c r="M80" s="64">
        <v>0</v>
      </c>
      <c r="N80" s="64">
        <v>0</v>
      </c>
      <c r="O80" s="66">
        <v>1010.865</v>
      </c>
      <c r="P80" s="63">
        <v>0</v>
      </c>
    </row>
    <row r="81" spans="1:16" ht="14.4">
      <c r="A81" s="72">
        <f t="shared" si="2"/>
        <v>46133</v>
      </c>
      <c r="B81" s="73" t="e">
        <f>VLOOKUP(G81,'Daily Flash NL'!A:D,4,0)</f>
        <v>#N/A</v>
      </c>
      <c r="C81" s="77">
        <v>46133</v>
      </c>
      <c r="D81" s="57"/>
      <c r="E81" s="62" t="s">
        <v>85</v>
      </c>
      <c r="F81" s="57" t="s">
        <v>86</v>
      </c>
      <c r="G81" s="57"/>
      <c r="H81" s="58"/>
      <c r="I81" s="59"/>
      <c r="J81" s="59"/>
      <c r="K81" s="59"/>
      <c r="L81" s="60"/>
      <c r="M81" s="59"/>
      <c r="N81" s="59"/>
      <c r="O81" s="61"/>
      <c r="P81" s="58"/>
    </row>
    <row r="82" spans="1:16" ht="14.4">
      <c r="A82" s="72">
        <f t="shared" si="2"/>
        <v>46133</v>
      </c>
      <c r="B82" s="73" t="e">
        <f>VLOOKUP(G82,'Daily Flash NL'!A:D,4,0)</f>
        <v>#N/A</v>
      </c>
      <c r="C82" s="77">
        <v>46133</v>
      </c>
      <c r="D82" s="57"/>
      <c r="E82" s="62" t="s">
        <v>85</v>
      </c>
      <c r="F82" s="62"/>
      <c r="G82" s="62">
        <v>6</v>
      </c>
      <c r="H82" s="63">
        <v>1</v>
      </c>
      <c r="I82" s="64">
        <v>1</v>
      </c>
      <c r="J82" s="64">
        <v>1</v>
      </c>
      <c r="K82" s="64">
        <v>1</v>
      </c>
      <c r="L82" s="65">
        <v>1</v>
      </c>
      <c r="M82" s="64">
        <v>0</v>
      </c>
      <c r="N82" s="64">
        <v>0</v>
      </c>
      <c r="O82" s="66">
        <v>308.82900000000001</v>
      </c>
      <c r="P82" s="63">
        <v>0</v>
      </c>
    </row>
    <row r="83" spans="1:16" ht="14.4">
      <c r="A83" s="72">
        <f t="shared" si="2"/>
        <v>46133</v>
      </c>
      <c r="B83" s="73">
        <f>VLOOKUP(G83,'Daily Flash NL'!A:D,4,0)</f>
        <v>0.33333333333333298</v>
      </c>
      <c r="C83" s="77">
        <v>46133</v>
      </c>
      <c r="D83" s="57"/>
      <c r="E83" s="62" t="s">
        <v>85</v>
      </c>
      <c r="F83" s="62"/>
      <c r="G83" s="62">
        <v>8</v>
      </c>
      <c r="H83" s="63">
        <v>0.5</v>
      </c>
      <c r="I83" s="64">
        <v>6</v>
      </c>
      <c r="J83" s="64">
        <v>4</v>
      </c>
      <c r="K83" s="64">
        <v>3</v>
      </c>
      <c r="L83" s="65">
        <v>0.66666666666666663</v>
      </c>
      <c r="M83" s="64">
        <v>2</v>
      </c>
      <c r="N83" s="64">
        <v>0</v>
      </c>
      <c r="O83" s="66">
        <v>548.9899999999999</v>
      </c>
      <c r="P83" s="63">
        <v>0.33333333333333331</v>
      </c>
    </row>
    <row r="84" spans="1:16" ht="14.4">
      <c r="A84" s="72">
        <f t="shared" si="2"/>
        <v>46133</v>
      </c>
      <c r="B84" s="73">
        <f>VLOOKUP(G84,'Daily Flash NL'!A:D,4,0)</f>
        <v>0.375</v>
      </c>
      <c r="C84" s="77">
        <v>46133</v>
      </c>
      <c r="D84" s="57"/>
      <c r="E84" s="62" t="s">
        <v>85</v>
      </c>
      <c r="F84" s="62"/>
      <c r="G84" s="62">
        <v>9</v>
      </c>
      <c r="H84" s="63">
        <v>1</v>
      </c>
      <c r="I84" s="64">
        <v>6</v>
      </c>
      <c r="J84" s="64">
        <v>6</v>
      </c>
      <c r="K84" s="64">
        <v>6</v>
      </c>
      <c r="L84" s="65">
        <v>1</v>
      </c>
      <c r="M84" s="64">
        <v>0</v>
      </c>
      <c r="N84" s="64">
        <v>0</v>
      </c>
      <c r="O84" s="66">
        <v>201.02291666666665</v>
      </c>
      <c r="P84" s="63">
        <v>0</v>
      </c>
    </row>
    <row r="85" spans="1:16" ht="14.4">
      <c r="A85" s="72">
        <f t="shared" si="2"/>
        <v>46133</v>
      </c>
      <c r="B85" s="73">
        <f>VLOOKUP(G85,'Daily Flash NL'!A:D,4,0)</f>
        <v>0.41666666666666702</v>
      </c>
      <c r="C85" s="77">
        <v>46133</v>
      </c>
      <c r="D85" s="57"/>
      <c r="E85" s="62" t="s">
        <v>85</v>
      </c>
      <c r="F85" s="62"/>
      <c r="G85" s="62">
        <v>10</v>
      </c>
      <c r="H85" s="63">
        <v>0.625</v>
      </c>
      <c r="I85" s="64">
        <v>16</v>
      </c>
      <c r="J85" s="64">
        <v>15</v>
      </c>
      <c r="K85" s="64">
        <v>10</v>
      </c>
      <c r="L85" s="65">
        <v>0.9375</v>
      </c>
      <c r="M85" s="64">
        <v>1</v>
      </c>
      <c r="N85" s="64">
        <v>0</v>
      </c>
      <c r="O85" s="66">
        <v>222.78708888888846</v>
      </c>
      <c r="P85" s="63">
        <v>6.25E-2</v>
      </c>
    </row>
    <row r="86" spans="1:16" ht="14.4">
      <c r="A86" s="72">
        <f t="shared" si="2"/>
        <v>46133</v>
      </c>
      <c r="B86" s="73">
        <f>VLOOKUP(G86,'Daily Flash NL'!A:D,4,0)</f>
        <v>0.45833333333333298</v>
      </c>
      <c r="C86" s="77">
        <v>46133</v>
      </c>
      <c r="D86" s="57"/>
      <c r="E86" s="62" t="s">
        <v>85</v>
      </c>
      <c r="F86" s="62"/>
      <c r="G86" s="62">
        <v>11</v>
      </c>
      <c r="H86" s="63">
        <v>1</v>
      </c>
      <c r="I86" s="64">
        <v>4</v>
      </c>
      <c r="J86" s="64">
        <v>4</v>
      </c>
      <c r="K86" s="64">
        <v>4</v>
      </c>
      <c r="L86" s="65">
        <v>1</v>
      </c>
      <c r="M86" s="64">
        <v>0</v>
      </c>
      <c r="N86" s="64">
        <v>0</v>
      </c>
      <c r="O86" s="66">
        <v>541.82224999999994</v>
      </c>
      <c r="P86" s="63">
        <v>0</v>
      </c>
    </row>
    <row r="87" spans="1:16" ht="14.4">
      <c r="A87" s="72">
        <f t="shared" si="2"/>
        <v>46133</v>
      </c>
      <c r="B87" s="73">
        <f>VLOOKUP(G87,'Daily Flash NL'!A:D,4,0)</f>
        <v>0.5</v>
      </c>
      <c r="C87" s="77">
        <v>46133</v>
      </c>
      <c r="D87" s="57"/>
      <c r="E87" s="62" t="s">
        <v>85</v>
      </c>
      <c r="F87" s="62"/>
      <c r="G87" s="62">
        <v>12</v>
      </c>
      <c r="H87" s="63">
        <v>1</v>
      </c>
      <c r="I87" s="64">
        <v>5</v>
      </c>
      <c r="J87" s="64">
        <v>5</v>
      </c>
      <c r="K87" s="64">
        <v>5</v>
      </c>
      <c r="L87" s="65">
        <v>1</v>
      </c>
      <c r="M87" s="64">
        <v>0</v>
      </c>
      <c r="N87" s="64">
        <v>0</v>
      </c>
      <c r="O87" s="66">
        <v>292.61860000000007</v>
      </c>
      <c r="P87" s="63">
        <v>0</v>
      </c>
    </row>
    <row r="88" spans="1:16" ht="14.4">
      <c r="A88" s="72">
        <f t="shared" si="2"/>
        <v>46133</v>
      </c>
      <c r="B88" s="73">
        <f>VLOOKUP(G88,'Daily Flash NL'!A:D,4,0)</f>
        <v>0.54166666666666696</v>
      </c>
      <c r="C88" s="77">
        <v>46133</v>
      </c>
      <c r="D88" s="57"/>
      <c r="E88" s="62" t="s">
        <v>85</v>
      </c>
      <c r="F88" s="62"/>
      <c r="G88" s="62">
        <v>13</v>
      </c>
      <c r="H88" s="63">
        <v>1</v>
      </c>
      <c r="I88" s="64">
        <v>9</v>
      </c>
      <c r="J88" s="64">
        <v>9</v>
      </c>
      <c r="K88" s="64">
        <v>9</v>
      </c>
      <c r="L88" s="65">
        <v>1</v>
      </c>
      <c r="M88" s="64">
        <v>0</v>
      </c>
      <c r="N88" s="64">
        <v>0</v>
      </c>
      <c r="O88" s="66">
        <v>111.40247222222223</v>
      </c>
      <c r="P88" s="63">
        <v>0</v>
      </c>
    </row>
    <row r="89" spans="1:16" ht="14.4">
      <c r="A89" s="72">
        <f t="shared" si="2"/>
        <v>46133</v>
      </c>
      <c r="B89" s="73">
        <f>VLOOKUP(G89,'Daily Flash NL'!A:D,4,0)</f>
        <v>0.58333333333333304</v>
      </c>
      <c r="C89" s="77">
        <v>46133</v>
      </c>
      <c r="D89" s="57"/>
      <c r="E89" s="62" t="s">
        <v>85</v>
      </c>
      <c r="F89" s="62"/>
      <c r="G89" s="62">
        <v>14</v>
      </c>
      <c r="H89" s="63">
        <v>1</v>
      </c>
      <c r="I89" s="64">
        <v>9</v>
      </c>
      <c r="J89" s="64">
        <v>9</v>
      </c>
      <c r="K89" s="64">
        <v>9</v>
      </c>
      <c r="L89" s="65">
        <v>1</v>
      </c>
      <c r="M89" s="64">
        <v>0</v>
      </c>
      <c r="N89" s="64">
        <v>0</v>
      </c>
      <c r="O89" s="66">
        <v>162.15822222222255</v>
      </c>
      <c r="P89" s="63">
        <v>0</v>
      </c>
    </row>
    <row r="90" spans="1:16" ht="14.4">
      <c r="A90" s="72">
        <f t="shared" si="2"/>
        <v>46133</v>
      </c>
      <c r="B90" s="73">
        <f>VLOOKUP(G90,'Daily Flash NL'!A:D,4,0)</f>
        <v>0.625</v>
      </c>
      <c r="C90" s="77">
        <v>46133</v>
      </c>
      <c r="D90" s="57"/>
      <c r="E90" s="62" t="s">
        <v>85</v>
      </c>
      <c r="F90" s="62"/>
      <c r="G90" s="62">
        <v>15</v>
      </c>
      <c r="H90" s="63">
        <v>1</v>
      </c>
      <c r="I90" s="64">
        <v>11</v>
      </c>
      <c r="J90" s="64">
        <v>11</v>
      </c>
      <c r="K90" s="64">
        <v>11</v>
      </c>
      <c r="L90" s="65">
        <v>1</v>
      </c>
      <c r="M90" s="64">
        <v>0</v>
      </c>
      <c r="N90" s="64">
        <v>0</v>
      </c>
      <c r="O90" s="66">
        <v>168.02637878787846</v>
      </c>
      <c r="P90" s="63">
        <v>0</v>
      </c>
    </row>
    <row r="91" spans="1:16" ht="14.4">
      <c r="A91" s="72">
        <f t="shared" si="2"/>
        <v>46133</v>
      </c>
      <c r="B91" s="73">
        <f>VLOOKUP(G91,'Daily Flash NL'!A:D,4,0)</f>
        <v>0.66666666666666696</v>
      </c>
      <c r="C91" s="77">
        <v>46133</v>
      </c>
      <c r="D91" s="57"/>
      <c r="E91" s="62" t="s">
        <v>85</v>
      </c>
      <c r="F91" s="62"/>
      <c r="G91" s="62">
        <v>16</v>
      </c>
      <c r="H91" s="63">
        <v>1</v>
      </c>
      <c r="I91" s="64">
        <v>9</v>
      </c>
      <c r="J91" s="64">
        <v>9</v>
      </c>
      <c r="K91" s="64">
        <v>9</v>
      </c>
      <c r="L91" s="65">
        <v>1</v>
      </c>
      <c r="M91" s="64">
        <v>0</v>
      </c>
      <c r="N91" s="64">
        <v>0</v>
      </c>
      <c r="O91" s="66">
        <v>184.79648148148144</v>
      </c>
      <c r="P91" s="63">
        <v>0</v>
      </c>
    </row>
    <row r="92" spans="1:16" ht="14.4">
      <c r="A92" s="72">
        <f t="shared" si="2"/>
        <v>46133</v>
      </c>
      <c r="B92" s="73" t="e">
        <f>VLOOKUP(G92,'Daily Flash NL'!A:D,4,0)</f>
        <v>#N/A</v>
      </c>
      <c r="C92" s="77">
        <v>46133</v>
      </c>
      <c r="D92" s="57"/>
      <c r="E92" s="62" t="s">
        <v>85</v>
      </c>
      <c r="F92" s="62"/>
      <c r="G92" s="62">
        <v>17</v>
      </c>
      <c r="H92" s="63">
        <v>1</v>
      </c>
      <c r="I92" s="64">
        <v>5</v>
      </c>
      <c r="J92" s="64">
        <v>5</v>
      </c>
      <c r="K92" s="64">
        <v>5</v>
      </c>
      <c r="L92" s="65">
        <v>1</v>
      </c>
      <c r="M92" s="64">
        <v>0</v>
      </c>
      <c r="N92" s="64">
        <v>0</v>
      </c>
      <c r="O92" s="66">
        <v>167.53573333333262</v>
      </c>
      <c r="P92" s="63">
        <v>0</v>
      </c>
    </row>
    <row r="93" spans="1:16" ht="14.4">
      <c r="A93" s="72">
        <f t="shared" si="2"/>
        <v>46133</v>
      </c>
      <c r="B93" s="73" t="e">
        <f>VLOOKUP(G93,'Daily Flash NL'!A:D,4,0)</f>
        <v>#N/A</v>
      </c>
      <c r="C93" s="77">
        <v>46133</v>
      </c>
      <c r="D93" s="57"/>
      <c r="E93" s="62" t="s">
        <v>85</v>
      </c>
      <c r="F93" s="62"/>
      <c r="G93" s="62">
        <v>18</v>
      </c>
      <c r="H93" s="63">
        <v>1</v>
      </c>
      <c r="I93" s="64">
        <v>6</v>
      </c>
      <c r="J93" s="64">
        <v>6</v>
      </c>
      <c r="K93" s="64">
        <v>6</v>
      </c>
      <c r="L93" s="65">
        <v>1</v>
      </c>
      <c r="M93" s="64">
        <v>0</v>
      </c>
      <c r="N93" s="64">
        <v>0</v>
      </c>
      <c r="O93" s="66">
        <v>366.46633333333335</v>
      </c>
      <c r="P93" s="63">
        <v>0</v>
      </c>
    </row>
    <row r="94" spans="1:16" ht="14.4">
      <c r="A94" s="72">
        <f t="shared" si="2"/>
        <v>46133</v>
      </c>
      <c r="B94" s="73" t="e">
        <f>VLOOKUP(G94,'Daily Flash NL'!A:D,4,0)</f>
        <v>#N/A</v>
      </c>
      <c r="C94" s="77">
        <v>46133</v>
      </c>
      <c r="D94" s="57"/>
      <c r="E94" s="62" t="s">
        <v>85</v>
      </c>
      <c r="F94" s="62"/>
      <c r="G94" s="62">
        <v>19</v>
      </c>
      <c r="H94" s="63">
        <v>1</v>
      </c>
      <c r="I94" s="64">
        <v>5</v>
      </c>
      <c r="J94" s="64">
        <v>5</v>
      </c>
      <c r="K94" s="64">
        <v>5</v>
      </c>
      <c r="L94" s="65">
        <v>1</v>
      </c>
      <c r="M94" s="64">
        <v>0</v>
      </c>
      <c r="N94" s="64">
        <v>0</v>
      </c>
      <c r="O94" s="66">
        <v>193.78849999999997</v>
      </c>
      <c r="P94" s="63">
        <v>0</v>
      </c>
    </row>
    <row r="95" spans="1:16" ht="14.4">
      <c r="A95" s="72">
        <f t="shared" si="2"/>
        <v>46133</v>
      </c>
      <c r="B95" s="73" t="e">
        <f>VLOOKUP(G95,'Daily Flash NL'!A:D,4,0)</f>
        <v>#N/A</v>
      </c>
      <c r="C95" s="77">
        <v>46133</v>
      </c>
      <c r="D95" s="57"/>
      <c r="E95" s="62" t="s">
        <v>85</v>
      </c>
      <c r="F95" s="62"/>
      <c r="G95" s="62">
        <v>20</v>
      </c>
      <c r="H95" s="63">
        <v>0.8</v>
      </c>
      <c r="I95" s="64">
        <v>5</v>
      </c>
      <c r="J95" s="64">
        <v>5</v>
      </c>
      <c r="K95" s="64">
        <v>4</v>
      </c>
      <c r="L95" s="65">
        <v>1</v>
      </c>
      <c r="M95" s="64">
        <v>0</v>
      </c>
      <c r="N95" s="64">
        <v>0</v>
      </c>
      <c r="O95" s="66">
        <v>277.09059999999999</v>
      </c>
      <c r="P95" s="63">
        <v>0</v>
      </c>
    </row>
    <row r="96" spans="1:16" ht="14.4">
      <c r="A96" s="72">
        <f t="shared" si="2"/>
        <v>46133</v>
      </c>
      <c r="B96" s="73" t="e">
        <f>VLOOKUP(G96,'Daily Flash NL'!A:D,4,0)</f>
        <v>#N/A</v>
      </c>
      <c r="C96" s="77">
        <v>46133</v>
      </c>
      <c r="D96" s="57"/>
      <c r="E96" s="62" t="s">
        <v>85</v>
      </c>
      <c r="F96" s="62"/>
      <c r="G96" s="62">
        <v>21</v>
      </c>
      <c r="H96" s="63">
        <v>1</v>
      </c>
      <c r="I96" s="64">
        <v>4</v>
      </c>
      <c r="J96" s="64">
        <v>4</v>
      </c>
      <c r="K96" s="64">
        <v>4</v>
      </c>
      <c r="L96" s="65">
        <v>1</v>
      </c>
      <c r="M96" s="64">
        <v>0</v>
      </c>
      <c r="N96" s="64">
        <v>0</v>
      </c>
      <c r="O96" s="66">
        <v>104.072625</v>
      </c>
      <c r="P96" s="63">
        <v>0</v>
      </c>
    </row>
    <row r="97" spans="1:16" ht="14.4">
      <c r="A97" s="72">
        <f t="shared" si="2"/>
        <v>46133</v>
      </c>
      <c r="B97" s="73" t="e">
        <f>VLOOKUP(G97,'Daily Flash NL'!A:D,4,0)</f>
        <v>#N/A</v>
      </c>
      <c r="C97" s="77">
        <v>46133</v>
      </c>
      <c r="D97" s="57"/>
      <c r="E97" s="62" t="s">
        <v>68</v>
      </c>
      <c r="F97" s="62"/>
      <c r="G97" s="62"/>
      <c r="H97" s="63">
        <v>0.57723577235772361</v>
      </c>
      <c r="I97" s="64">
        <v>494</v>
      </c>
      <c r="J97" s="64">
        <v>474</v>
      </c>
      <c r="K97" s="64">
        <v>284</v>
      </c>
      <c r="L97" s="65">
        <v>0.95951417004048578</v>
      </c>
      <c r="M97" s="64">
        <v>20</v>
      </c>
      <c r="N97" s="64">
        <v>2</v>
      </c>
      <c r="O97" s="66">
        <v>260.52995815752462</v>
      </c>
      <c r="P97" s="63">
        <v>4.048582995951417E-2</v>
      </c>
    </row>
    <row r="98" spans="1:16" ht="14.4">
      <c r="A98" s="72">
        <f t="shared" si="2"/>
        <v>46133</v>
      </c>
      <c r="B98" s="73" t="e">
        <f>VLOOKUP(G98,'Daily Flash NL'!A:D,4,0)</f>
        <v>#N/A</v>
      </c>
      <c r="C98" s="77">
        <v>46133</v>
      </c>
      <c r="D98" s="57"/>
      <c r="E98" s="62" t="s">
        <v>68</v>
      </c>
      <c r="F98" s="57" t="s">
        <v>69</v>
      </c>
      <c r="G98" s="57"/>
      <c r="H98" s="58"/>
      <c r="I98" s="59"/>
      <c r="J98" s="59"/>
      <c r="K98" s="59"/>
      <c r="L98" s="60"/>
      <c r="M98" s="59"/>
      <c r="N98" s="59"/>
      <c r="O98" s="61"/>
      <c r="P98" s="58"/>
    </row>
    <row r="99" spans="1:16" ht="14.4">
      <c r="A99" s="72">
        <f t="shared" si="2"/>
        <v>46133</v>
      </c>
      <c r="B99" s="73" t="e">
        <f>VLOOKUP(G99,'Daily Flash NL'!A:D,4,0)</f>
        <v>#N/A</v>
      </c>
      <c r="C99" s="77">
        <v>46133</v>
      </c>
      <c r="D99" s="57"/>
      <c r="E99" s="62" t="s">
        <v>68</v>
      </c>
      <c r="F99" s="62"/>
      <c r="G99" s="62">
        <v>6</v>
      </c>
      <c r="H99" s="63">
        <v>0.8</v>
      </c>
      <c r="I99" s="64">
        <v>5</v>
      </c>
      <c r="J99" s="64">
        <v>5</v>
      </c>
      <c r="K99" s="64">
        <v>4</v>
      </c>
      <c r="L99" s="65">
        <v>1</v>
      </c>
      <c r="M99" s="64">
        <v>0</v>
      </c>
      <c r="N99" s="64">
        <v>0</v>
      </c>
      <c r="O99" s="66">
        <v>180.24340000000001</v>
      </c>
      <c r="P99" s="63">
        <v>0</v>
      </c>
    </row>
    <row r="100" spans="1:16" ht="14.4">
      <c r="A100" s="72">
        <f t="shared" si="2"/>
        <v>46133</v>
      </c>
      <c r="B100" s="73">
        <f>VLOOKUP(G100,'Daily Flash NL'!A:D,4,0)</f>
        <v>0.29166666666666669</v>
      </c>
      <c r="C100" s="77">
        <v>46133</v>
      </c>
      <c r="D100" s="57"/>
      <c r="E100" s="62" t="s">
        <v>68</v>
      </c>
      <c r="F100" s="62"/>
      <c r="G100" s="62">
        <v>7</v>
      </c>
      <c r="H100" s="63">
        <v>1</v>
      </c>
      <c r="I100" s="64">
        <v>11</v>
      </c>
      <c r="J100" s="64">
        <v>11</v>
      </c>
      <c r="K100" s="64">
        <v>11</v>
      </c>
      <c r="L100" s="65">
        <v>1</v>
      </c>
      <c r="M100" s="64">
        <v>0</v>
      </c>
      <c r="N100" s="64">
        <v>0</v>
      </c>
      <c r="O100" s="66">
        <v>160.67763636363637</v>
      </c>
      <c r="P100" s="63">
        <v>0</v>
      </c>
    </row>
    <row r="101" spans="1:16" ht="14.4">
      <c r="A101" s="72">
        <f t="shared" si="2"/>
        <v>46133</v>
      </c>
      <c r="B101" s="73">
        <f>VLOOKUP(G101,'Daily Flash NL'!A:D,4,0)</f>
        <v>0.33333333333333298</v>
      </c>
      <c r="C101" s="77">
        <v>46133</v>
      </c>
      <c r="D101" s="57"/>
      <c r="E101" s="62" t="s">
        <v>68</v>
      </c>
      <c r="F101" s="62"/>
      <c r="G101" s="62">
        <v>8</v>
      </c>
      <c r="H101" s="63">
        <v>0.65714285714285714</v>
      </c>
      <c r="I101" s="64">
        <v>35</v>
      </c>
      <c r="J101" s="64">
        <v>35</v>
      </c>
      <c r="K101" s="64">
        <v>23</v>
      </c>
      <c r="L101" s="65">
        <v>1</v>
      </c>
      <c r="M101" s="64">
        <v>0</v>
      </c>
      <c r="N101" s="64">
        <v>0</v>
      </c>
      <c r="O101" s="66">
        <v>217.63924285714288</v>
      </c>
      <c r="P101" s="63">
        <v>0</v>
      </c>
    </row>
    <row r="102" spans="1:16" ht="14.4">
      <c r="A102" s="72">
        <f t="shared" si="2"/>
        <v>46133</v>
      </c>
      <c r="B102" s="73">
        <f>VLOOKUP(G102,'Daily Flash NL'!A:D,4,0)</f>
        <v>0.375</v>
      </c>
      <c r="C102" s="77">
        <v>46133</v>
      </c>
      <c r="D102" s="57"/>
      <c r="E102" s="62" t="s">
        <v>68</v>
      </c>
      <c r="F102" s="62"/>
      <c r="G102" s="62">
        <v>9</v>
      </c>
      <c r="H102" s="63">
        <v>0.6428571428571429</v>
      </c>
      <c r="I102" s="64">
        <v>42</v>
      </c>
      <c r="J102" s="64">
        <v>42</v>
      </c>
      <c r="K102" s="64">
        <v>27</v>
      </c>
      <c r="L102" s="65">
        <v>1</v>
      </c>
      <c r="M102" s="64">
        <v>0</v>
      </c>
      <c r="N102" s="64">
        <v>0</v>
      </c>
      <c r="O102" s="66">
        <v>257.83994047619046</v>
      </c>
      <c r="P102" s="63">
        <v>0</v>
      </c>
    </row>
    <row r="103" spans="1:16" ht="14.4">
      <c r="A103" s="72">
        <f t="shared" si="2"/>
        <v>46133</v>
      </c>
      <c r="B103" s="73">
        <f>VLOOKUP(G103,'Daily Flash NL'!A:D,4,0)</f>
        <v>0.41666666666666702</v>
      </c>
      <c r="C103" s="77">
        <v>46133</v>
      </c>
      <c r="D103" s="57"/>
      <c r="E103" s="62" t="s">
        <v>68</v>
      </c>
      <c r="F103" s="62"/>
      <c r="G103" s="62">
        <v>10</v>
      </c>
      <c r="H103" s="63">
        <v>0.21052631578947367</v>
      </c>
      <c r="I103" s="64">
        <v>58</v>
      </c>
      <c r="J103" s="64">
        <v>53</v>
      </c>
      <c r="K103" s="64">
        <v>12</v>
      </c>
      <c r="L103" s="65">
        <v>0.91379310344827591</v>
      </c>
      <c r="M103" s="64">
        <v>5</v>
      </c>
      <c r="N103" s="64">
        <v>1</v>
      </c>
      <c r="O103" s="66">
        <v>192.8936525157234</v>
      </c>
      <c r="P103" s="63">
        <v>8.6206896551724144E-2</v>
      </c>
    </row>
    <row r="104" spans="1:16" ht="14.4">
      <c r="A104" s="72">
        <f t="shared" si="2"/>
        <v>46133</v>
      </c>
      <c r="B104" s="73">
        <f>VLOOKUP(G104,'Daily Flash NL'!A:D,4,0)</f>
        <v>0.45833333333333298</v>
      </c>
      <c r="C104" s="77">
        <v>46133</v>
      </c>
      <c r="D104" s="57"/>
      <c r="E104" s="62" t="s">
        <v>68</v>
      </c>
      <c r="F104" s="62"/>
      <c r="G104" s="62">
        <v>11</v>
      </c>
      <c r="H104" s="63">
        <v>0.27272727272727271</v>
      </c>
      <c r="I104" s="64">
        <v>44</v>
      </c>
      <c r="J104" s="64">
        <v>42</v>
      </c>
      <c r="K104" s="64">
        <v>12</v>
      </c>
      <c r="L104" s="65">
        <v>0.95454545454545459</v>
      </c>
      <c r="M104" s="64">
        <v>2</v>
      </c>
      <c r="N104" s="64">
        <v>0</v>
      </c>
      <c r="O104" s="66">
        <v>357.52657738095229</v>
      </c>
      <c r="P104" s="63">
        <v>4.5454545454545456E-2</v>
      </c>
    </row>
    <row r="105" spans="1:16" ht="14.4">
      <c r="A105" s="72">
        <f t="shared" si="2"/>
        <v>46133</v>
      </c>
      <c r="B105" s="73">
        <f>VLOOKUP(G105,'Daily Flash NL'!A:D,4,0)</f>
        <v>0.5</v>
      </c>
      <c r="C105" s="77">
        <v>46133</v>
      </c>
      <c r="D105" s="57"/>
      <c r="E105" s="62" t="s">
        <v>68</v>
      </c>
      <c r="F105" s="62"/>
      <c r="G105" s="62">
        <v>12</v>
      </c>
      <c r="H105" s="63">
        <v>0.48717948717948717</v>
      </c>
      <c r="I105" s="64">
        <v>39</v>
      </c>
      <c r="J105" s="64">
        <v>37</v>
      </c>
      <c r="K105" s="64">
        <v>19</v>
      </c>
      <c r="L105" s="65">
        <v>0.94871794871794868</v>
      </c>
      <c r="M105" s="64">
        <v>2</v>
      </c>
      <c r="N105" s="64">
        <v>0</v>
      </c>
      <c r="O105" s="66">
        <v>232.36142342342336</v>
      </c>
      <c r="P105" s="63">
        <v>5.128205128205128E-2</v>
      </c>
    </row>
    <row r="106" spans="1:16" ht="14.4">
      <c r="A106" s="72">
        <f t="shared" si="2"/>
        <v>46133</v>
      </c>
      <c r="B106" s="73">
        <f>VLOOKUP(G106,'Daily Flash NL'!A:D,4,0)</f>
        <v>0.54166666666666696</v>
      </c>
      <c r="C106" s="77">
        <v>46133</v>
      </c>
      <c r="D106" s="57"/>
      <c r="E106" s="62" t="s">
        <v>68</v>
      </c>
      <c r="F106" s="62"/>
      <c r="G106" s="62">
        <v>13</v>
      </c>
      <c r="H106" s="63">
        <v>0.59615384615384615</v>
      </c>
      <c r="I106" s="64">
        <v>52</v>
      </c>
      <c r="J106" s="64">
        <v>49</v>
      </c>
      <c r="K106" s="64">
        <v>31</v>
      </c>
      <c r="L106" s="65">
        <v>0.94230769230769229</v>
      </c>
      <c r="M106" s="64">
        <v>3</v>
      </c>
      <c r="N106" s="64">
        <v>0</v>
      </c>
      <c r="O106" s="66">
        <v>374.99608503401356</v>
      </c>
      <c r="P106" s="63">
        <v>5.7692307692307696E-2</v>
      </c>
    </row>
    <row r="107" spans="1:16" ht="14.4">
      <c r="A107" s="72">
        <f t="shared" si="2"/>
        <v>46133</v>
      </c>
      <c r="B107" s="73">
        <f>VLOOKUP(G107,'Daily Flash NL'!A:D,4,0)</f>
        <v>0.58333333333333304</v>
      </c>
      <c r="C107" s="77">
        <v>46133</v>
      </c>
      <c r="D107" s="57"/>
      <c r="E107" s="62" t="s">
        <v>68</v>
      </c>
      <c r="F107" s="62"/>
      <c r="G107" s="62">
        <v>14</v>
      </c>
      <c r="H107" s="63">
        <v>0.86842105263157898</v>
      </c>
      <c r="I107" s="64">
        <v>38</v>
      </c>
      <c r="J107" s="64">
        <v>38</v>
      </c>
      <c r="K107" s="64">
        <v>33</v>
      </c>
      <c r="L107" s="65">
        <v>1</v>
      </c>
      <c r="M107" s="64">
        <v>0</v>
      </c>
      <c r="N107" s="64">
        <v>0</v>
      </c>
      <c r="O107" s="66">
        <v>204.8306798245614</v>
      </c>
      <c r="P107" s="63">
        <v>0</v>
      </c>
    </row>
    <row r="108" spans="1:16" ht="14.4">
      <c r="A108" s="72">
        <f t="shared" si="2"/>
        <v>46133</v>
      </c>
      <c r="B108" s="73">
        <f>VLOOKUP(G108,'Daily Flash NL'!A:D,4,0)</f>
        <v>0.625</v>
      </c>
      <c r="C108" s="77">
        <v>46133</v>
      </c>
      <c r="D108" s="57"/>
      <c r="E108" s="62" t="s">
        <v>68</v>
      </c>
      <c r="F108" s="62"/>
      <c r="G108" s="62">
        <v>15</v>
      </c>
      <c r="H108" s="63">
        <v>0.6216216216216216</v>
      </c>
      <c r="I108" s="64">
        <v>37</v>
      </c>
      <c r="J108" s="64">
        <v>36</v>
      </c>
      <c r="K108" s="64">
        <v>23</v>
      </c>
      <c r="L108" s="65">
        <v>0.97297297297297303</v>
      </c>
      <c r="M108" s="64">
        <v>1</v>
      </c>
      <c r="N108" s="64">
        <v>0</v>
      </c>
      <c r="O108" s="66">
        <v>281.75693981481476</v>
      </c>
      <c r="P108" s="63">
        <v>2.7027027027027029E-2</v>
      </c>
    </row>
    <row r="109" spans="1:16" ht="14.4">
      <c r="A109" s="72">
        <f t="shared" si="2"/>
        <v>46133</v>
      </c>
      <c r="B109" s="73">
        <f>VLOOKUP(G109,'Daily Flash NL'!A:D,4,0)</f>
        <v>0.66666666666666696</v>
      </c>
      <c r="C109" s="77">
        <v>46133</v>
      </c>
      <c r="D109" s="57"/>
      <c r="E109" s="62" t="s">
        <v>68</v>
      </c>
      <c r="F109" s="62"/>
      <c r="G109" s="62">
        <v>16</v>
      </c>
      <c r="H109" s="63">
        <v>0.75609756097560976</v>
      </c>
      <c r="I109" s="64">
        <v>41</v>
      </c>
      <c r="J109" s="64">
        <v>40</v>
      </c>
      <c r="K109" s="64">
        <v>31</v>
      </c>
      <c r="L109" s="65">
        <v>0.97560975609756095</v>
      </c>
      <c r="M109" s="64">
        <v>1</v>
      </c>
      <c r="N109" s="64">
        <v>0</v>
      </c>
      <c r="O109" s="66">
        <v>254.75382916666658</v>
      </c>
      <c r="P109" s="63">
        <v>2.4390243902439025E-2</v>
      </c>
    </row>
    <row r="110" spans="1:16" ht="14.4">
      <c r="A110" s="72">
        <f t="shared" si="2"/>
        <v>46133</v>
      </c>
      <c r="B110" s="73" t="e">
        <f>VLOOKUP(G110,'Daily Flash NL'!A:D,4,0)</f>
        <v>#N/A</v>
      </c>
      <c r="C110" s="77">
        <v>46133</v>
      </c>
      <c r="D110" s="57"/>
      <c r="E110" s="62" t="s">
        <v>68</v>
      </c>
      <c r="F110" s="62"/>
      <c r="G110" s="62">
        <v>17</v>
      </c>
      <c r="H110" s="63">
        <v>0.28947368421052633</v>
      </c>
      <c r="I110" s="64">
        <v>39</v>
      </c>
      <c r="J110" s="64">
        <v>33</v>
      </c>
      <c r="K110" s="64">
        <v>11</v>
      </c>
      <c r="L110" s="65">
        <v>0.84615384615384615</v>
      </c>
      <c r="M110" s="64">
        <v>6</v>
      </c>
      <c r="N110" s="64">
        <v>1</v>
      </c>
      <c r="O110" s="66">
        <v>293.67495959595965</v>
      </c>
      <c r="P110" s="63">
        <v>0.15384615384615385</v>
      </c>
    </row>
    <row r="111" spans="1:16" ht="14.4">
      <c r="A111" s="72">
        <f t="shared" si="2"/>
        <v>46133</v>
      </c>
      <c r="B111" s="73" t="e">
        <f>VLOOKUP(G111,'Daily Flash NL'!A:D,4,0)</f>
        <v>#N/A</v>
      </c>
      <c r="C111" s="77">
        <v>46133</v>
      </c>
      <c r="D111" s="57"/>
      <c r="E111" s="62" t="s">
        <v>68</v>
      </c>
      <c r="F111" s="62"/>
      <c r="G111" s="62">
        <v>18</v>
      </c>
      <c r="H111" s="63">
        <v>0.88235294117647056</v>
      </c>
      <c r="I111" s="64">
        <v>17</v>
      </c>
      <c r="J111" s="64">
        <v>17</v>
      </c>
      <c r="K111" s="64">
        <v>15</v>
      </c>
      <c r="L111" s="65">
        <v>1</v>
      </c>
      <c r="M111" s="64">
        <v>0</v>
      </c>
      <c r="N111" s="64">
        <v>0</v>
      </c>
      <c r="O111" s="66">
        <v>252.03170588235298</v>
      </c>
      <c r="P111" s="63">
        <v>0</v>
      </c>
    </row>
    <row r="112" spans="1:16" ht="14.4">
      <c r="A112" s="72">
        <f t="shared" si="2"/>
        <v>46133</v>
      </c>
      <c r="B112" s="73" t="e">
        <f>VLOOKUP(G112,'Daily Flash NL'!A:D,4,0)</f>
        <v>#N/A</v>
      </c>
      <c r="C112" s="77">
        <v>46133</v>
      </c>
      <c r="D112" s="57"/>
      <c r="E112" s="62" t="s">
        <v>68</v>
      </c>
      <c r="F112" s="62"/>
      <c r="G112" s="62">
        <v>19</v>
      </c>
      <c r="H112" s="63">
        <v>0.8571428571428571</v>
      </c>
      <c r="I112" s="64">
        <v>14</v>
      </c>
      <c r="J112" s="64">
        <v>14</v>
      </c>
      <c r="K112" s="64">
        <v>12</v>
      </c>
      <c r="L112" s="65">
        <v>1</v>
      </c>
      <c r="M112" s="64">
        <v>0</v>
      </c>
      <c r="N112" s="64">
        <v>0</v>
      </c>
      <c r="O112" s="66">
        <v>235.34625</v>
      </c>
      <c r="P112" s="63">
        <v>0</v>
      </c>
    </row>
    <row r="113" spans="1:16" ht="14.4">
      <c r="A113" s="72">
        <f t="shared" si="2"/>
        <v>46133</v>
      </c>
      <c r="B113" s="73" t="e">
        <f>VLOOKUP(G113,'Daily Flash NL'!A:D,4,0)</f>
        <v>#N/A</v>
      </c>
      <c r="C113" s="77">
        <v>46133</v>
      </c>
      <c r="D113" s="57"/>
      <c r="E113" s="62" t="s">
        <v>68</v>
      </c>
      <c r="F113" s="62"/>
      <c r="G113" s="62">
        <v>20</v>
      </c>
      <c r="H113" s="63">
        <v>0.875</v>
      </c>
      <c r="I113" s="64">
        <v>8</v>
      </c>
      <c r="J113" s="64">
        <v>8</v>
      </c>
      <c r="K113" s="64">
        <v>7</v>
      </c>
      <c r="L113" s="65">
        <v>1</v>
      </c>
      <c r="M113" s="64">
        <v>0</v>
      </c>
      <c r="N113" s="64">
        <v>0</v>
      </c>
      <c r="O113" s="66">
        <v>260.376375</v>
      </c>
      <c r="P113" s="63">
        <v>0</v>
      </c>
    </row>
    <row r="114" spans="1:16" ht="14.4">
      <c r="A114" s="72">
        <f t="shared" si="2"/>
        <v>46133</v>
      </c>
      <c r="B114" s="73" t="e">
        <f>VLOOKUP(G114,'Daily Flash NL'!A:D,4,0)</f>
        <v>#N/A</v>
      </c>
      <c r="C114" s="77">
        <v>46133</v>
      </c>
      <c r="D114" s="57"/>
      <c r="E114" s="62" t="s">
        <v>68</v>
      </c>
      <c r="F114" s="62"/>
      <c r="G114" s="62">
        <v>21</v>
      </c>
      <c r="H114" s="63">
        <v>1</v>
      </c>
      <c r="I114" s="64">
        <v>7</v>
      </c>
      <c r="J114" s="64">
        <v>7</v>
      </c>
      <c r="K114" s="64">
        <v>7</v>
      </c>
      <c r="L114" s="65">
        <v>1</v>
      </c>
      <c r="M114" s="64">
        <v>0</v>
      </c>
      <c r="N114" s="64">
        <v>0</v>
      </c>
      <c r="O114" s="66">
        <v>177.13192857142857</v>
      </c>
      <c r="P114" s="63">
        <v>0</v>
      </c>
    </row>
    <row r="115" spans="1:16" ht="14.4">
      <c r="A115" s="72">
        <f t="shared" si="2"/>
        <v>46133</v>
      </c>
      <c r="B115" s="73" t="e">
        <f>VLOOKUP(G115,'Daily Flash NL'!A:D,4,0)</f>
        <v>#N/A</v>
      </c>
      <c r="C115" s="77">
        <v>46133</v>
      </c>
      <c r="D115" s="57"/>
      <c r="E115" s="62" t="s">
        <v>68</v>
      </c>
      <c r="F115" s="62"/>
      <c r="G115" s="62">
        <v>22</v>
      </c>
      <c r="H115" s="63">
        <v>1</v>
      </c>
      <c r="I115" s="64">
        <v>6</v>
      </c>
      <c r="J115" s="64">
        <v>6</v>
      </c>
      <c r="K115" s="64">
        <v>6</v>
      </c>
      <c r="L115" s="65">
        <v>1</v>
      </c>
      <c r="M115" s="64">
        <v>0</v>
      </c>
      <c r="N115" s="64">
        <v>0</v>
      </c>
      <c r="O115" s="66">
        <v>232.84100000000001</v>
      </c>
      <c r="P115" s="63">
        <v>0</v>
      </c>
    </row>
    <row r="116" spans="1:16" ht="14.4">
      <c r="A116" s="72">
        <f t="shared" si="2"/>
        <v>46133</v>
      </c>
      <c r="B116" s="73" t="e">
        <f>VLOOKUP(G116,'Daily Flash NL'!A:D,4,0)</f>
        <v>#N/A</v>
      </c>
      <c r="C116" s="77">
        <v>46133</v>
      </c>
      <c r="D116" s="57"/>
      <c r="E116" s="62" t="s">
        <v>68</v>
      </c>
      <c r="F116" s="62"/>
      <c r="G116" s="62">
        <v>23</v>
      </c>
      <c r="H116" s="63">
        <v>0</v>
      </c>
      <c r="I116" s="64">
        <v>1</v>
      </c>
      <c r="J116" s="64">
        <v>1</v>
      </c>
      <c r="K116" s="64">
        <v>0</v>
      </c>
      <c r="L116" s="65">
        <v>1</v>
      </c>
      <c r="M116" s="64">
        <v>0</v>
      </c>
      <c r="N116" s="64">
        <v>0</v>
      </c>
      <c r="O116" s="66">
        <v>56.608000000000004</v>
      </c>
      <c r="P116" s="63">
        <v>0</v>
      </c>
    </row>
    <row r="117" spans="1:16" ht="14.4">
      <c r="A117" s="72">
        <f t="shared" si="2"/>
        <v>46133</v>
      </c>
      <c r="B117" s="73" t="e">
        <f>VLOOKUP(G117,'Daily Flash NL'!A:D,4,0)</f>
        <v>#N/A</v>
      </c>
      <c r="C117" s="77">
        <v>46133</v>
      </c>
      <c r="D117" s="57" t="s">
        <v>70</v>
      </c>
      <c r="E117" s="57"/>
      <c r="F117" s="57"/>
      <c r="G117" s="57"/>
      <c r="H117" s="58">
        <v>0.63816793893129775</v>
      </c>
      <c r="I117" s="59">
        <v>657</v>
      </c>
      <c r="J117" s="59">
        <v>633</v>
      </c>
      <c r="K117" s="59">
        <v>418</v>
      </c>
      <c r="L117" s="60">
        <v>0.9634703196347032</v>
      </c>
      <c r="M117" s="59">
        <v>24</v>
      </c>
      <c r="N117" s="59">
        <v>2</v>
      </c>
      <c r="O117" s="61">
        <v>257.62597617166932</v>
      </c>
      <c r="P117" s="58">
        <v>3.6529680365296802E-2</v>
      </c>
    </row>
    <row r="118" spans="1:16" ht="14.4">
      <c r="A118" s="72" t="str">
        <f t="shared" si="2"/>
        <v>Total 21/04/2026</v>
      </c>
      <c r="B118" s="73" t="e">
        <f>VLOOKUP(G118,'Daily Flash NL'!A:D,4,0)</f>
        <v>#N/A</v>
      </c>
      <c r="C118" s="78" t="s">
        <v>106</v>
      </c>
      <c r="D118" s="67"/>
      <c r="E118" s="67"/>
      <c r="F118" s="67"/>
      <c r="G118" s="67"/>
      <c r="H118" s="68">
        <v>0.63816793893129775</v>
      </c>
      <c r="I118" s="69">
        <v>657</v>
      </c>
      <c r="J118" s="69">
        <v>633</v>
      </c>
      <c r="K118" s="69">
        <v>418</v>
      </c>
      <c r="L118" s="70">
        <v>0.9634703196347032</v>
      </c>
      <c r="M118" s="69">
        <v>24</v>
      </c>
      <c r="N118" s="69">
        <v>2</v>
      </c>
      <c r="O118" s="71">
        <v>257.62597617166932</v>
      </c>
      <c r="P118" s="68">
        <v>3.6529680365296802E-2</v>
      </c>
    </row>
    <row r="119" spans="1:16" ht="15" thickBot="1">
      <c r="A119" s="72" t="str">
        <f t="shared" si="2"/>
        <v>Total général</v>
      </c>
      <c r="B119" s="73" t="e">
        <f>VLOOKUP(G119,'Daily Flash NL'!A:D,4,0)</f>
        <v>#N/A</v>
      </c>
      <c r="C119" s="116" t="s">
        <v>73</v>
      </c>
      <c r="D119" s="117"/>
      <c r="E119" s="117"/>
      <c r="F119" s="117"/>
      <c r="G119" s="117"/>
      <c r="H119" s="118">
        <v>0.63816793893129775</v>
      </c>
      <c r="I119" s="119">
        <v>657</v>
      </c>
      <c r="J119" s="119">
        <v>633</v>
      </c>
      <c r="K119" s="119">
        <v>418</v>
      </c>
      <c r="L119" s="120">
        <v>0.9634703196347032</v>
      </c>
      <c r="M119" s="119">
        <v>24</v>
      </c>
      <c r="N119" s="119">
        <v>2</v>
      </c>
      <c r="O119" s="121">
        <v>257.62597617166932</v>
      </c>
      <c r="P119" s="122">
        <v>3.6529680365296802E-2</v>
      </c>
    </row>
    <row r="120" spans="1:16" ht="14.4">
      <c r="A120" s="72">
        <f t="shared" si="2"/>
        <v>46134</v>
      </c>
      <c r="B120" s="73" t="e">
        <f>VLOOKUP(G120,'Daily Flash NL'!A:D,4,0)</f>
        <v>#N/A</v>
      </c>
      <c r="C120" s="77">
        <v>46134</v>
      </c>
      <c r="D120" s="57" t="s">
        <v>67</v>
      </c>
      <c r="E120" s="62" t="s">
        <v>85</v>
      </c>
      <c r="F120" s="62"/>
      <c r="G120" s="62"/>
      <c r="H120" s="63">
        <v>0.900709219858156</v>
      </c>
      <c r="I120" s="64">
        <v>141</v>
      </c>
      <c r="J120" s="64">
        <v>140</v>
      </c>
      <c r="K120" s="64">
        <v>127</v>
      </c>
      <c r="L120" s="65">
        <v>0.99290780141843971</v>
      </c>
      <c r="M120" s="64">
        <v>1</v>
      </c>
      <c r="N120" s="64">
        <v>0</v>
      </c>
      <c r="O120" s="66">
        <v>280.91110000000009</v>
      </c>
      <c r="P120" s="63">
        <v>7.0921985815602835E-3</v>
      </c>
    </row>
    <row r="121" spans="1:16" ht="14.4">
      <c r="A121" s="72">
        <f t="shared" si="2"/>
        <v>46134</v>
      </c>
      <c r="B121" s="73" t="e">
        <f>VLOOKUP(G121,'Daily Flash NL'!A:D,4,0)</f>
        <v>#N/A</v>
      </c>
      <c r="C121" s="77">
        <v>46134</v>
      </c>
      <c r="D121" s="57"/>
      <c r="E121" s="62" t="s">
        <v>85</v>
      </c>
      <c r="F121" s="57" t="s">
        <v>69</v>
      </c>
      <c r="G121" s="57"/>
      <c r="H121" s="58"/>
      <c r="I121" s="59"/>
      <c r="J121" s="59"/>
      <c r="K121" s="59"/>
      <c r="L121" s="60"/>
      <c r="M121" s="59"/>
      <c r="N121" s="59"/>
      <c r="O121" s="61"/>
      <c r="P121" s="58"/>
    </row>
    <row r="122" spans="1:16" ht="14.4">
      <c r="A122" s="72">
        <f t="shared" si="2"/>
        <v>46134</v>
      </c>
      <c r="B122" s="73">
        <f>VLOOKUP(G122,'Daily Flash NL'!A:D,4,0)</f>
        <v>0.33333333333333298</v>
      </c>
      <c r="C122" s="77">
        <v>46134</v>
      </c>
      <c r="D122" s="57"/>
      <c r="E122" s="62" t="s">
        <v>85</v>
      </c>
      <c r="F122" s="62"/>
      <c r="G122" s="62">
        <v>8</v>
      </c>
      <c r="H122" s="63">
        <v>1</v>
      </c>
      <c r="I122" s="64">
        <v>1</v>
      </c>
      <c r="J122" s="64">
        <v>1</v>
      </c>
      <c r="K122" s="64">
        <v>1</v>
      </c>
      <c r="L122" s="65">
        <v>1</v>
      </c>
      <c r="M122" s="64">
        <v>0</v>
      </c>
      <c r="N122" s="64">
        <v>0</v>
      </c>
      <c r="O122" s="66">
        <v>303.86599999999999</v>
      </c>
      <c r="P122" s="63">
        <v>0</v>
      </c>
    </row>
    <row r="123" spans="1:16" ht="14.4">
      <c r="A123" s="72">
        <f t="shared" si="2"/>
        <v>46134</v>
      </c>
      <c r="B123" s="73">
        <f>VLOOKUP(G123,'Daily Flash NL'!A:D,4,0)</f>
        <v>0.375</v>
      </c>
      <c r="C123" s="77">
        <v>46134</v>
      </c>
      <c r="D123" s="57"/>
      <c r="E123" s="62" t="s">
        <v>85</v>
      </c>
      <c r="F123" s="62"/>
      <c r="G123" s="62">
        <v>9</v>
      </c>
      <c r="H123" s="63">
        <v>0.75</v>
      </c>
      <c r="I123" s="64">
        <v>4</v>
      </c>
      <c r="J123" s="64">
        <v>4</v>
      </c>
      <c r="K123" s="64">
        <v>3</v>
      </c>
      <c r="L123" s="65">
        <v>1</v>
      </c>
      <c r="M123" s="64">
        <v>0</v>
      </c>
      <c r="N123" s="64">
        <v>0</v>
      </c>
      <c r="O123" s="66">
        <v>339.33349999999996</v>
      </c>
      <c r="P123" s="63">
        <v>0</v>
      </c>
    </row>
    <row r="124" spans="1:16" ht="14.4">
      <c r="A124" s="72">
        <f t="shared" si="2"/>
        <v>46134</v>
      </c>
      <c r="B124" s="73">
        <f>VLOOKUP(G124,'Daily Flash NL'!A:D,4,0)</f>
        <v>0.41666666666666702</v>
      </c>
      <c r="C124" s="77">
        <v>46134</v>
      </c>
      <c r="D124" s="57"/>
      <c r="E124" s="62" t="s">
        <v>85</v>
      </c>
      <c r="F124" s="62"/>
      <c r="G124" s="62">
        <v>10</v>
      </c>
      <c r="H124" s="63">
        <v>0.5</v>
      </c>
      <c r="I124" s="64">
        <v>4</v>
      </c>
      <c r="J124" s="64">
        <v>4</v>
      </c>
      <c r="K124" s="64">
        <v>2</v>
      </c>
      <c r="L124" s="65">
        <v>1</v>
      </c>
      <c r="M124" s="64">
        <v>0</v>
      </c>
      <c r="N124" s="64">
        <v>0</v>
      </c>
      <c r="O124" s="66">
        <v>544.85200000000009</v>
      </c>
      <c r="P124" s="63">
        <v>0</v>
      </c>
    </row>
    <row r="125" spans="1:16" ht="14.4">
      <c r="A125" s="72">
        <f t="shared" si="2"/>
        <v>46134</v>
      </c>
      <c r="B125" s="73">
        <f>VLOOKUP(G125,'Daily Flash NL'!A:D,4,0)</f>
        <v>0.45833333333333298</v>
      </c>
      <c r="C125" s="77">
        <v>46134</v>
      </c>
      <c r="D125" s="57"/>
      <c r="E125" s="62" t="s">
        <v>85</v>
      </c>
      <c r="F125" s="62"/>
      <c r="G125" s="62">
        <v>11</v>
      </c>
      <c r="H125" s="63">
        <v>0.8571428571428571</v>
      </c>
      <c r="I125" s="64">
        <v>7</v>
      </c>
      <c r="J125" s="64">
        <v>7</v>
      </c>
      <c r="K125" s="64">
        <v>6</v>
      </c>
      <c r="L125" s="65">
        <v>1</v>
      </c>
      <c r="M125" s="64">
        <v>0</v>
      </c>
      <c r="N125" s="64">
        <v>0</v>
      </c>
      <c r="O125" s="66">
        <v>356.60528571428574</v>
      </c>
      <c r="P125" s="63">
        <v>0</v>
      </c>
    </row>
    <row r="126" spans="1:16" ht="14.4">
      <c r="A126" s="72">
        <f t="shared" si="2"/>
        <v>46134</v>
      </c>
      <c r="B126" s="73">
        <f>VLOOKUP(G126,'Daily Flash NL'!A:D,4,0)</f>
        <v>0.5</v>
      </c>
      <c r="C126" s="77">
        <v>46134</v>
      </c>
      <c r="D126" s="57"/>
      <c r="E126" s="62" t="s">
        <v>85</v>
      </c>
      <c r="F126" s="62"/>
      <c r="G126" s="62">
        <v>12</v>
      </c>
      <c r="H126" s="63">
        <v>1</v>
      </c>
      <c r="I126" s="64">
        <v>3</v>
      </c>
      <c r="J126" s="64">
        <v>3</v>
      </c>
      <c r="K126" s="64">
        <v>3</v>
      </c>
      <c r="L126" s="65">
        <v>1</v>
      </c>
      <c r="M126" s="64">
        <v>0</v>
      </c>
      <c r="N126" s="64">
        <v>0</v>
      </c>
      <c r="O126" s="66">
        <v>303.61099999999999</v>
      </c>
      <c r="P126" s="63">
        <v>0</v>
      </c>
    </row>
    <row r="127" spans="1:16" ht="14.4">
      <c r="A127" s="72">
        <f t="shared" si="2"/>
        <v>46134</v>
      </c>
      <c r="B127" s="73">
        <f>VLOOKUP(G127,'Daily Flash NL'!A:D,4,0)</f>
        <v>0.54166666666666696</v>
      </c>
      <c r="C127" s="77">
        <v>46134</v>
      </c>
      <c r="D127" s="57"/>
      <c r="E127" s="62" t="s">
        <v>85</v>
      </c>
      <c r="F127" s="62"/>
      <c r="G127" s="62">
        <v>13</v>
      </c>
      <c r="H127" s="63">
        <v>1</v>
      </c>
      <c r="I127" s="64">
        <v>2</v>
      </c>
      <c r="J127" s="64">
        <v>2</v>
      </c>
      <c r="K127" s="64">
        <v>2</v>
      </c>
      <c r="L127" s="65">
        <v>1</v>
      </c>
      <c r="M127" s="64">
        <v>0</v>
      </c>
      <c r="N127" s="64">
        <v>0</v>
      </c>
      <c r="O127" s="66">
        <v>311.14150000000001</v>
      </c>
      <c r="P127" s="63">
        <v>0</v>
      </c>
    </row>
    <row r="128" spans="1:16" ht="14.4">
      <c r="A128" s="72">
        <f t="shared" ref="A128:A191" si="3">C128</f>
        <v>46134</v>
      </c>
      <c r="B128" s="73">
        <f>VLOOKUP(G128,'Daily Flash NL'!A:D,4,0)</f>
        <v>0.58333333333333304</v>
      </c>
      <c r="C128" s="77">
        <v>46134</v>
      </c>
      <c r="D128" s="57"/>
      <c r="E128" s="62" t="s">
        <v>85</v>
      </c>
      <c r="F128" s="62"/>
      <c r="G128" s="62">
        <v>14</v>
      </c>
      <c r="H128" s="63">
        <v>1</v>
      </c>
      <c r="I128" s="64">
        <v>8</v>
      </c>
      <c r="J128" s="64">
        <v>8</v>
      </c>
      <c r="K128" s="64">
        <v>8</v>
      </c>
      <c r="L128" s="65">
        <v>1</v>
      </c>
      <c r="M128" s="64">
        <v>0</v>
      </c>
      <c r="N128" s="64">
        <v>0</v>
      </c>
      <c r="O128" s="66">
        <v>415.88975000000005</v>
      </c>
      <c r="P128" s="63">
        <v>0</v>
      </c>
    </row>
    <row r="129" spans="1:16" ht="14.4">
      <c r="A129" s="72">
        <f t="shared" si="3"/>
        <v>46134</v>
      </c>
      <c r="B129" s="73">
        <f>VLOOKUP(G129,'Daily Flash NL'!A:D,4,0)</f>
        <v>0.625</v>
      </c>
      <c r="C129" s="77">
        <v>46134</v>
      </c>
      <c r="D129" s="57"/>
      <c r="E129" s="62" t="s">
        <v>85</v>
      </c>
      <c r="F129" s="62"/>
      <c r="G129" s="62">
        <v>15</v>
      </c>
      <c r="H129" s="63">
        <v>1</v>
      </c>
      <c r="I129" s="64">
        <v>2</v>
      </c>
      <c r="J129" s="64">
        <v>2</v>
      </c>
      <c r="K129" s="64">
        <v>2</v>
      </c>
      <c r="L129" s="65">
        <v>1</v>
      </c>
      <c r="M129" s="64">
        <v>0</v>
      </c>
      <c r="N129" s="64">
        <v>0</v>
      </c>
      <c r="O129" s="66">
        <v>193.12800000000001</v>
      </c>
      <c r="P129" s="63">
        <v>0</v>
      </c>
    </row>
    <row r="130" spans="1:16" ht="14.4">
      <c r="A130" s="72">
        <f t="shared" si="3"/>
        <v>46134</v>
      </c>
      <c r="B130" s="73" t="e">
        <f>VLOOKUP(G130,'Daily Flash NL'!A:D,4,0)</f>
        <v>#N/A</v>
      </c>
      <c r="C130" s="77">
        <v>46134</v>
      </c>
      <c r="D130" s="57"/>
      <c r="E130" s="62" t="s">
        <v>85</v>
      </c>
      <c r="F130" s="62"/>
      <c r="G130" s="62">
        <v>17</v>
      </c>
      <c r="H130" s="63">
        <v>1</v>
      </c>
      <c r="I130" s="64">
        <v>3</v>
      </c>
      <c r="J130" s="64">
        <v>3</v>
      </c>
      <c r="K130" s="64">
        <v>3</v>
      </c>
      <c r="L130" s="65">
        <v>1</v>
      </c>
      <c r="M130" s="64">
        <v>0</v>
      </c>
      <c r="N130" s="64">
        <v>0</v>
      </c>
      <c r="O130" s="66">
        <v>385.74900000000008</v>
      </c>
      <c r="P130" s="63">
        <v>0</v>
      </c>
    </row>
    <row r="131" spans="1:16" ht="14.4">
      <c r="A131" s="72">
        <f t="shared" si="3"/>
        <v>46134</v>
      </c>
      <c r="B131" s="73" t="e">
        <f>VLOOKUP(G131,'Daily Flash NL'!A:D,4,0)</f>
        <v>#N/A</v>
      </c>
      <c r="C131" s="77">
        <v>46134</v>
      </c>
      <c r="D131" s="57"/>
      <c r="E131" s="62" t="s">
        <v>85</v>
      </c>
      <c r="F131" s="62"/>
      <c r="G131" s="62">
        <v>18</v>
      </c>
      <c r="H131" s="63">
        <v>1</v>
      </c>
      <c r="I131" s="64">
        <v>5</v>
      </c>
      <c r="J131" s="64">
        <v>5</v>
      </c>
      <c r="K131" s="64">
        <v>5</v>
      </c>
      <c r="L131" s="65">
        <v>1</v>
      </c>
      <c r="M131" s="64">
        <v>0</v>
      </c>
      <c r="N131" s="64">
        <v>0</v>
      </c>
      <c r="O131" s="66">
        <v>160.92713333333327</v>
      </c>
      <c r="P131" s="63">
        <v>0</v>
      </c>
    </row>
    <row r="132" spans="1:16" ht="14.4">
      <c r="A132" s="72">
        <f t="shared" si="3"/>
        <v>46134</v>
      </c>
      <c r="B132" s="73" t="e">
        <f>VLOOKUP(G132,'Daily Flash NL'!A:D,4,0)</f>
        <v>#N/A</v>
      </c>
      <c r="C132" s="77">
        <v>46134</v>
      </c>
      <c r="D132" s="57"/>
      <c r="E132" s="62" t="s">
        <v>85</v>
      </c>
      <c r="F132" s="62"/>
      <c r="G132" s="62">
        <v>19</v>
      </c>
      <c r="H132" s="63">
        <v>1</v>
      </c>
      <c r="I132" s="64">
        <v>5</v>
      </c>
      <c r="J132" s="64">
        <v>5</v>
      </c>
      <c r="K132" s="64">
        <v>5</v>
      </c>
      <c r="L132" s="65">
        <v>1</v>
      </c>
      <c r="M132" s="64">
        <v>0</v>
      </c>
      <c r="N132" s="64">
        <v>0</v>
      </c>
      <c r="O132" s="66">
        <v>145.95419999999999</v>
      </c>
      <c r="P132" s="63">
        <v>0</v>
      </c>
    </row>
    <row r="133" spans="1:16" ht="14.4">
      <c r="A133" s="72">
        <f t="shared" si="3"/>
        <v>46134</v>
      </c>
      <c r="B133" s="73" t="e">
        <f>VLOOKUP(G133,'Daily Flash NL'!A:D,4,0)</f>
        <v>#N/A</v>
      </c>
      <c r="C133" s="77">
        <v>46134</v>
      </c>
      <c r="D133" s="57"/>
      <c r="E133" s="62" t="s">
        <v>85</v>
      </c>
      <c r="F133" s="62"/>
      <c r="G133" s="62">
        <v>20</v>
      </c>
      <c r="H133" s="63">
        <v>1</v>
      </c>
      <c r="I133" s="64">
        <v>2</v>
      </c>
      <c r="J133" s="64">
        <v>2</v>
      </c>
      <c r="K133" s="64">
        <v>2</v>
      </c>
      <c r="L133" s="65">
        <v>1</v>
      </c>
      <c r="M133" s="64">
        <v>0</v>
      </c>
      <c r="N133" s="64">
        <v>0</v>
      </c>
      <c r="O133" s="66">
        <v>454.1275</v>
      </c>
      <c r="P133" s="63">
        <v>0</v>
      </c>
    </row>
    <row r="134" spans="1:16" ht="14.4">
      <c r="A134" s="72">
        <f t="shared" si="3"/>
        <v>46134</v>
      </c>
      <c r="B134" s="73" t="e">
        <f>VLOOKUP(G134,'Daily Flash NL'!A:D,4,0)</f>
        <v>#N/A</v>
      </c>
      <c r="C134" s="77">
        <v>46134</v>
      </c>
      <c r="D134" s="57"/>
      <c r="E134" s="62" t="s">
        <v>85</v>
      </c>
      <c r="F134" s="62"/>
      <c r="G134" s="62">
        <v>21</v>
      </c>
      <c r="H134" s="63">
        <v>0.5</v>
      </c>
      <c r="I134" s="64">
        <v>2</v>
      </c>
      <c r="J134" s="64">
        <v>2</v>
      </c>
      <c r="K134" s="64">
        <v>1</v>
      </c>
      <c r="L134" s="65">
        <v>1</v>
      </c>
      <c r="M134" s="64">
        <v>0</v>
      </c>
      <c r="N134" s="64">
        <v>0</v>
      </c>
      <c r="O134" s="66">
        <v>461.08750000000003</v>
      </c>
      <c r="P134" s="63">
        <v>0</v>
      </c>
    </row>
    <row r="135" spans="1:16" ht="14.4">
      <c r="A135" s="72">
        <f t="shared" si="3"/>
        <v>46134</v>
      </c>
      <c r="B135" s="73" t="e">
        <f>VLOOKUP(G135,'Daily Flash NL'!A:D,4,0)</f>
        <v>#N/A</v>
      </c>
      <c r="C135" s="77">
        <v>46134</v>
      </c>
      <c r="D135" s="57"/>
      <c r="E135" s="62" t="s">
        <v>85</v>
      </c>
      <c r="F135" s="62"/>
      <c r="G135" s="62">
        <v>23</v>
      </c>
      <c r="H135" s="63">
        <v>1</v>
      </c>
      <c r="I135" s="64">
        <v>1</v>
      </c>
      <c r="J135" s="64">
        <v>1</v>
      </c>
      <c r="K135" s="64">
        <v>1</v>
      </c>
      <c r="L135" s="65">
        <v>1</v>
      </c>
      <c r="M135" s="64">
        <v>0</v>
      </c>
      <c r="N135" s="64">
        <v>0</v>
      </c>
      <c r="O135" s="66">
        <v>221.72499999999999</v>
      </c>
      <c r="P135" s="63">
        <v>0</v>
      </c>
    </row>
    <row r="136" spans="1:16" ht="14.4">
      <c r="A136" s="72">
        <f t="shared" si="3"/>
        <v>46134</v>
      </c>
      <c r="B136" s="73" t="e">
        <f>VLOOKUP(G136,'Daily Flash NL'!A:D,4,0)</f>
        <v>#N/A</v>
      </c>
      <c r="C136" s="77">
        <v>46134</v>
      </c>
      <c r="D136" s="57"/>
      <c r="E136" s="62" t="s">
        <v>85</v>
      </c>
      <c r="F136" s="57" t="s">
        <v>86</v>
      </c>
      <c r="G136" s="57"/>
      <c r="H136" s="58"/>
      <c r="I136" s="59"/>
      <c r="J136" s="59"/>
      <c r="K136" s="59"/>
      <c r="L136" s="60"/>
      <c r="M136" s="59"/>
      <c r="N136" s="59"/>
      <c r="O136" s="61"/>
      <c r="P136" s="58"/>
    </row>
    <row r="137" spans="1:16" ht="14.4">
      <c r="A137" s="72">
        <f t="shared" si="3"/>
        <v>46134</v>
      </c>
      <c r="B137" s="73">
        <f>VLOOKUP(G137,'Daily Flash NL'!A:D,4,0)</f>
        <v>0.33333333333333298</v>
      </c>
      <c r="C137" s="77">
        <v>46134</v>
      </c>
      <c r="D137" s="57"/>
      <c r="E137" s="62" t="s">
        <v>85</v>
      </c>
      <c r="F137" s="62"/>
      <c r="G137" s="62">
        <v>8</v>
      </c>
      <c r="H137" s="63">
        <v>1</v>
      </c>
      <c r="I137" s="64">
        <v>5</v>
      </c>
      <c r="J137" s="64">
        <v>5</v>
      </c>
      <c r="K137" s="64">
        <v>5</v>
      </c>
      <c r="L137" s="65">
        <v>1</v>
      </c>
      <c r="M137" s="64">
        <v>0</v>
      </c>
      <c r="N137" s="64">
        <v>0</v>
      </c>
      <c r="O137" s="66">
        <v>233.57499999999999</v>
      </c>
      <c r="P137" s="63">
        <v>0</v>
      </c>
    </row>
    <row r="138" spans="1:16" ht="14.4">
      <c r="A138" s="72">
        <f t="shared" si="3"/>
        <v>46134</v>
      </c>
      <c r="B138" s="73">
        <f>VLOOKUP(G138,'Daily Flash NL'!A:D,4,0)</f>
        <v>0.375</v>
      </c>
      <c r="C138" s="77">
        <v>46134</v>
      </c>
      <c r="D138" s="57"/>
      <c r="E138" s="62" t="s">
        <v>85</v>
      </c>
      <c r="F138" s="62"/>
      <c r="G138" s="62">
        <v>9</v>
      </c>
      <c r="H138" s="63">
        <v>1</v>
      </c>
      <c r="I138" s="64">
        <v>7</v>
      </c>
      <c r="J138" s="64">
        <v>7</v>
      </c>
      <c r="K138" s="64">
        <v>7</v>
      </c>
      <c r="L138" s="65">
        <v>1</v>
      </c>
      <c r="M138" s="64">
        <v>0</v>
      </c>
      <c r="N138" s="64">
        <v>0</v>
      </c>
      <c r="O138" s="66">
        <v>184.18207142857142</v>
      </c>
      <c r="P138" s="63">
        <v>0</v>
      </c>
    </row>
    <row r="139" spans="1:16" ht="14.4">
      <c r="A139" s="72">
        <f t="shared" si="3"/>
        <v>46134</v>
      </c>
      <c r="B139" s="73">
        <f>VLOOKUP(G139,'Daily Flash NL'!A:D,4,0)</f>
        <v>0.41666666666666702</v>
      </c>
      <c r="C139" s="77">
        <v>46134</v>
      </c>
      <c r="D139" s="57"/>
      <c r="E139" s="62" t="s">
        <v>85</v>
      </c>
      <c r="F139" s="62"/>
      <c r="G139" s="62">
        <v>10</v>
      </c>
      <c r="H139" s="63">
        <v>1</v>
      </c>
      <c r="I139" s="64">
        <v>11</v>
      </c>
      <c r="J139" s="64">
        <v>11</v>
      </c>
      <c r="K139" s="64">
        <v>11</v>
      </c>
      <c r="L139" s="65">
        <v>1</v>
      </c>
      <c r="M139" s="64">
        <v>0</v>
      </c>
      <c r="N139" s="64">
        <v>0</v>
      </c>
      <c r="O139" s="66">
        <v>279.93890909090902</v>
      </c>
      <c r="P139" s="63">
        <v>0</v>
      </c>
    </row>
    <row r="140" spans="1:16" ht="14.4">
      <c r="A140" s="72">
        <f t="shared" si="3"/>
        <v>46134</v>
      </c>
      <c r="B140" s="73">
        <f>VLOOKUP(G140,'Daily Flash NL'!A:D,4,0)</f>
        <v>0.45833333333333298</v>
      </c>
      <c r="C140" s="77">
        <v>46134</v>
      </c>
      <c r="D140" s="57"/>
      <c r="E140" s="62" t="s">
        <v>85</v>
      </c>
      <c r="F140" s="62"/>
      <c r="G140" s="62">
        <v>11</v>
      </c>
      <c r="H140" s="63">
        <v>0.66666666666666663</v>
      </c>
      <c r="I140" s="64">
        <v>12</v>
      </c>
      <c r="J140" s="64">
        <v>12</v>
      </c>
      <c r="K140" s="64">
        <v>8</v>
      </c>
      <c r="L140" s="65">
        <v>1</v>
      </c>
      <c r="M140" s="64">
        <v>0</v>
      </c>
      <c r="N140" s="64">
        <v>0</v>
      </c>
      <c r="O140" s="66">
        <v>255.96062500000002</v>
      </c>
      <c r="P140" s="63">
        <v>0</v>
      </c>
    </row>
    <row r="141" spans="1:16" ht="14.4">
      <c r="A141" s="72">
        <f t="shared" si="3"/>
        <v>46134</v>
      </c>
      <c r="B141" s="73">
        <f>VLOOKUP(G141,'Daily Flash NL'!A:D,4,0)</f>
        <v>0.5</v>
      </c>
      <c r="C141" s="77">
        <v>46134</v>
      </c>
      <c r="D141" s="57"/>
      <c r="E141" s="62" t="s">
        <v>85</v>
      </c>
      <c r="F141" s="62"/>
      <c r="G141" s="62">
        <v>12</v>
      </c>
      <c r="H141" s="63">
        <v>1</v>
      </c>
      <c r="I141" s="64">
        <v>3</v>
      </c>
      <c r="J141" s="64">
        <v>3</v>
      </c>
      <c r="K141" s="64">
        <v>3</v>
      </c>
      <c r="L141" s="65">
        <v>1</v>
      </c>
      <c r="M141" s="64">
        <v>0</v>
      </c>
      <c r="N141" s="64">
        <v>0</v>
      </c>
      <c r="O141" s="66">
        <v>270.827</v>
      </c>
      <c r="P141" s="63">
        <v>0</v>
      </c>
    </row>
    <row r="142" spans="1:16" ht="14.4">
      <c r="A142" s="72">
        <f t="shared" si="3"/>
        <v>46134</v>
      </c>
      <c r="B142" s="73">
        <f>VLOOKUP(G142,'Daily Flash NL'!A:D,4,0)</f>
        <v>0.54166666666666696</v>
      </c>
      <c r="C142" s="77">
        <v>46134</v>
      </c>
      <c r="D142" s="57"/>
      <c r="E142" s="62" t="s">
        <v>85</v>
      </c>
      <c r="F142" s="62"/>
      <c r="G142" s="62">
        <v>13</v>
      </c>
      <c r="H142" s="63">
        <v>1</v>
      </c>
      <c r="I142" s="64">
        <v>13</v>
      </c>
      <c r="J142" s="64">
        <v>13</v>
      </c>
      <c r="K142" s="64">
        <v>13</v>
      </c>
      <c r="L142" s="65">
        <v>1</v>
      </c>
      <c r="M142" s="64">
        <v>0</v>
      </c>
      <c r="N142" s="64">
        <v>0</v>
      </c>
      <c r="O142" s="66">
        <v>186.76638461538462</v>
      </c>
      <c r="P142" s="63">
        <v>0</v>
      </c>
    </row>
    <row r="143" spans="1:16" ht="14.4">
      <c r="A143" s="72">
        <f t="shared" si="3"/>
        <v>46134</v>
      </c>
      <c r="B143" s="73">
        <f>VLOOKUP(G143,'Daily Flash NL'!A:D,4,0)</f>
        <v>0.58333333333333304</v>
      </c>
      <c r="C143" s="77">
        <v>46134</v>
      </c>
      <c r="D143" s="57"/>
      <c r="E143" s="62" t="s">
        <v>85</v>
      </c>
      <c r="F143" s="62"/>
      <c r="G143" s="62">
        <v>14</v>
      </c>
      <c r="H143" s="63">
        <v>1</v>
      </c>
      <c r="I143" s="64">
        <v>9</v>
      </c>
      <c r="J143" s="64">
        <v>9</v>
      </c>
      <c r="K143" s="64">
        <v>9</v>
      </c>
      <c r="L143" s="65">
        <v>1</v>
      </c>
      <c r="M143" s="64">
        <v>0</v>
      </c>
      <c r="N143" s="64">
        <v>0</v>
      </c>
      <c r="O143" s="66">
        <v>167.13435185185224</v>
      </c>
      <c r="P143" s="63">
        <v>0</v>
      </c>
    </row>
    <row r="144" spans="1:16" ht="14.4">
      <c r="A144" s="72">
        <f t="shared" si="3"/>
        <v>46134</v>
      </c>
      <c r="B144" s="73">
        <f>VLOOKUP(G144,'Daily Flash NL'!A:D,4,0)</f>
        <v>0.625</v>
      </c>
      <c r="C144" s="77">
        <v>46134</v>
      </c>
      <c r="D144" s="57"/>
      <c r="E144" s="62" t="s">
        <v>85</v>
      </c>
      <c r="F144" s="62"/>
      <c r="G144" s="62">
        <v>15</v>
      </c>
      <c r="H144" s="63">
        <v>1</v>
      </c>
      <c r="I144" s="64">
        <v>9</v>
      </c>
      <c r="J144" s="64">
        <v>9</v>
      </c>
      <c r="K144" s="64">
        <v>9</v>
      </c>
      <c r="L144" s="65">
        <v>1</v>
      </c>
      <c r="M144" s="64">
        <v>0</v>
      </c>
      <c r="N144" s="64">
        <v>0</v>
      </c>
      <c r="O144" s="66">
        <v>246.07640740740777</v>
      </c>
      <c r="P144" s="63">
        <v>0</v>
      </c>
    </row>
    <row r="145" spans="1:16" ht="14.4">
      <c r="A145" s="72">
        <f t="shared" si="3"/>
        <v>46134</v>
      </c>
      <c r="B145" s="73">
        <f>VLOOKUP(G145,'Daily Flash NL'!A:D,4,0)</f>
        <v>0.66666666666666696</v>
      </c>
      <c r="C145" s="77">
        <v>46134</v>
      </c>
      <c r="D145" s="57"/>
      <c r="E145" s="62" t="s">
        <v>85</v>
      </c>
      <c r="F145" s="62"/>
      <c r="G145" s="62">
        <v>16</v>
      </c>
      <c r="H145" s="63">
        <v>1</v>
      </c>
      <c r="I145" s="64">
        <v>7</v>
      </c>
      <c r="J145" s="64">
        <v>7</v>
      </c>
      <c r="K145" s="64">
        <v>7</v>
      </c>
      <c r="L145" s="65">
        <v>1</v>
      </c>
      <c r="M145" s="64">
        <v>0</v>
      </c>
      <c r="N145" s="64">
        <v>0</v>
      </c>
      <c r="O145" s="66">
        <v>411.2424285714286</v>
      </c>
      <c r="P145" s="63">
        <v>0</v>
      </c>
    </row>
    <row r="146" spans="1:16" ht="14.4">
      <c r="A146" s="72">
        <f t="shared" si="3"/>
        <v>46134</v>
      </c>
      <c r="B146" s="73" t="e">
        <f>VLOOKUP(G146,'Daily Flash NL'!A:D,4,0)</f>
        <v>#N/A</v>
      </c>
      <c r="C146" s="77">
        <v>46134</v>
      </c>
      <c r="D146" s="57"/>
      <c r="E146" s="62" t="s">
        <v>85</v>
      </c>
      <c r="F146" s="62"/>
      <c r="G146" s="62">
        <v>17</v>
      </c>
      <c r="H146" s="63">
        <v>0.88888888888888884</v>
      </c>
      <c r="I146" s="64">
        <v>9</v>
      </c>
      <c r="J146" s="64">
        <v>9</v>
      </c>
      <c r="K146" s="64">
        <v>8</v>
      </c>
      <c r="L146" s="65">
        <v>1</v>
      </c>
      <c r="M146" s="64">
        <v>0</v>
      </c>
      <c r="N146" s="64">
        <v>0</v>
      </c>
      <c r="O146" s="66">
        <v>246.17183333333332</v>
      </c>
      <c r="P146" s="63">
        <v>0</v>
      </c>
    </row>
    <row r="147" spans="1:16" ht="14.4">
      <c r="A147" s="72">
        <f t="shared" si="3"/>
        <v>46134</v>
      </c>
      <c r="B147" s="73" t="e">
        <f>VLOOKUP(G147,'Daily Flash NL'!A:D,4,0)</f>
        <v>#N/A</v>
      </c>
      <c r="C147" s="77">
        <v>46134</v>
      </c>
      <c r="D147" s="57"/>
      <c r="E147" s="62" t="s">
        <v>85</v>
      </c>
      <c r="F147" s="62"/>
      <c r="G147" s="62">
        <v>18</v>
      </c>
      <c r="H147" s="63">
        <v>0.25</v>
      </c>
      <c r="I147" s="64">
        <v>4</v>
      </c>
      <c r="J147" s="64">
        <v>3</v>
      </c>
      <c r="K147" s="64">
        <v>1</v>
      </c>
      <c r="L147" s="65">
        <v>0.75</v>
      </c>
      <c r="M147" s="64">
        <v>1</v>
      </c>
      <c r="N147" s="64">
        <v>0</v>
      </c>
      <c r="O147" s="66">
        <v>385.61666666666662</v>
      </c>
      <c r="P147" s="63">
        <v>0.25</v>
      </c>
    </row>
    <row r="148" spans="1:16" ht="14.4">
      <c r="A148" s="72">
        <f t="shared" si="3"/>
        <v>46134</v>
      </c>
      <c r="B148" s="73" t="e">
        <f>VLOOKUP(G148,'Daily Flash NL'!A:D,4,0)</f>
        <v>#N/A</v>
      </c>
      <c r="C148" s="77">
        <v>46134</v>
      </c>
      <c r="D148" s="57"/>
      <c r="E148" s="62" t="s">
        <v>85</v>
      </c>
      <c r="F148" s="62"/>
      <c r="G148" s="62">
        <v>19</v>
      </c>
      <c r="H148" s="63">
        <v>0</v>
      </c>
      <c r="I148" s="64">
        <v>1</v>
      </c>
      <c r="J148" s="64">
        <v>1</v>
      </c>
      <c r="K148" s="64">
        <v>0</v>
      </c>
      <c r="L148" s="65">
        <v>1</v>
      </c>
      <c r="M148" s="64">
        <v>0</v>
      </c>
      <c r="N148" s="64">
        <v>0</v>
      </c>
      <c r="O148" s="66">
        <v>279.911</v>
      </c>
      <c r="P148" s="63">
        <v>0</v>
      </c>
    </row>
    <row r="149" spans="1:16" ht="14.4">
      <c r="A149" s="72">
        <f t="shared" si="3"/>
        <v>46134</v>
      </c>
      <c r="B149" s="73" t="e">
        <f>VLOOKUP(G149,'Daily Flash NL'!A:D,4,0)</f>
        <v>#N/A</v>
      </c>
      <c r="C149" s="77">
        <v>46134</v>
      </c>
      <c r="D149" s="57"/>
      <c r="E149" s="62" t="s">
        <v>85</v>
      </c>
      <c r="F149" s="62"/>
      <c r="G149" s="62">
        <v>21</v>
      </c>
      <c r="H149" s="63">
        <v>1</v>
      </c>
      <c r="I149" s="64">
        <v>2</v>
      </c>
      <c r="J149" s="64">
        <v>2</v>
      </c>
      <c r="K149" s="64">
        <v>2</v>
      </c>
      <c r="L149" s="65">
        <v>1</v>
      </c>
      <c r="M149" s="64">
        <v>0</v>
      </c>
      <c r="N149" s="64">
        <v>0</v>
      </c>
      <c r="O149" s="66">
        <v>451.03</v>
      </c>
      <c r="P149" s="63">
        <v>0</v>
      </c>
    </row>
    <row r="150" spans="1:16" ht="14.4">
      <c r="A150" s="72">
        <f t="shared" si="3"/>
        <v>46134</v>
      </c>
      <c r="B150" s="73" t="e">
        <f>VLOOKUP(G150,'Daily Flash NL'!A:D,4,0)</f>
        <v>#N/A</v>
      </c>
      <c r="C150" s="77">
        <v>46134</v>
      </c>
      <c r="D150" s="57"/>
      <c r="E150" s="62" t="s">
        <v>68</v>
      </c>
      <c r="F150" s="62"/>
      <c r="G150" s="62"/>
      <c r="H150" s="63">
        <v>0.86991869918699183</v>
      </c>
      <c r="I150" s="64">
        <v>492</v>
      </c>
      <c r="J150" s="64">
        <v>481</v>
      </c>
      <c r="K150" s="64">
        <v>428</v>
      </c>
      <c r="L150" s="65">
        <v>0.97764227642276424</v>
      </c>
      <c r="M150" s="64">
        <v>11</v>
      </c>
      <c r="N150" s="64">
        <v>0</v>
      </c>
      <c r="O150" s="66">
        <v>263.37069982674984</v>
      </c>
      <c r="P150" s="63">
        <v>2.2357723577235773E-2</v>
      </c>
    </row>
    <row r="151" spans="1:16" ht="14.4">
      <c r="A151" s="72">
        <f t="shared" si="3"/>
        <v>46134</v>
      </c>
      <c r="B151" s="73" t="e">
        <f>VLOOKUP(G151,'Daily Flash NL'!A:D,4,0)</f>
        <v>#N/A</v>
      </c>
      <c r="C151" s="77">
        <v>46134</v>
      </c>
      <c r="D151" s="57"/>
      <c r="E151" s="62" t="s">
        <v>68</v>
      </c>
      <c r="F151" s="57" t="s">
        <v>69</v>
      </c>
      <c r="G151" s="57"/>
      <c r="H151" s="58"/>
      <c r="I151" s="59"/>
      <c r="J151" s="59"/>
      <c r="K151" s="59"/>
      <c r="L151" s="60"/>
      <c r="M151" s="59"/>
      <c r="N151" s="59"/>
      <c r="O151" s="61"/>
      <c r="P151" s="58"/>
    </row>
    <row r="152" spans="1:16" ht="14.4">
      <c r="A152" s="72">
        <f t="shared" si="3"/>
        <v>46134</v>
      </c>
      <c r="B152" s="73" t="e">
        <f>VLOOKUP(G152,'Daily Flash NL'!A:D,4,0)</f>
        <v>#N/A</v>
      </c>
      <c r="C152" s="77">
        <v>46134</v>
      </c>
      <c r="D152" s="57"/>
      <c r="E152" s="62" t="s">
        <v>68</v>
      </c>
      <c r="F152" s="62"/>
      <c r="G152" s="62">
        <v>6</v>
      </c>
      <c r="H152" s="63">
        <v>0</v>
      </c>
      <c r="I152" s="64">
        <v>5</v>
      </c>
      <c r="J152" s="64">
        <v>5</v>
      </c>
      <c r="K152" s="64">
        <v>0</v>
      </c>
      <c r="L152" s="65">
        <v>1</v>
      </c>
      <c r="M152" s="64">
        <v>0</v>
      </c>
      <c r="N152" s="64">
        <v>0</v>
      </c>
      <c r="O152" s="66">
        <v>379.82839999999999</v>
      </c>
      <c r="P152" s="63">
        <v>0</v>
      </c>
    </row>
    <row r="153" spans="1:16" ht="14.4">
      <c r="A153" s="72">
        <f t="shared" si="3"/>
        <v>46134</v>
      </c>
      <c r="B153" s="73">
        <f>VLOOKUP(G153,'Daily Flash NL'!A:D,4,0)</f>
        <v>0.29166666666666669</v>
      </c>
      <c r="C153" s="77">
        <v>46134</v>
      </c>
      <c r="D153" s="57"/>
      <c r="E153" s="62" t="s">
        <v>68</v>
      </c>
      <c r="F153" s="62"/>
      <c r="G153" s="62">
        <v>7</v>
      </c>
      <c r="H153" s="63">
        <v>1</v>
      </c>
      <c r="I153" s="64">
        <v>13</v>
      </c>
      <c r="J153" s="64">
        <v>13</v>
      </c>
      <c r="K153" s="64">
        <v>13</v>
      </c>
      <c r="L153" s="65">
        <v>1</v>
      </c>
      <c r="M153" s="64">
        <v>0</v>
      </c>
      <c r="N153" s="64">
        <v>0</v>
      </c>
      <c r="O153" s="66">
        <v>246.35211538461539</v>
      </c>
      <c r="P153" s="63">
        <v>0</v>
      </c>
    </row>
    <row r="154" spans="1:16" ht="14.4">
      <c r="A154" s="72">
        <f t="shared" si="3"/>
        <v>46134</v>
      </c>
      <c r="B154" s="73">
        <f>VLOOKUP(G154,'Daily Flash NL'!A:D,4,0)</f>
        <v>0.33333333333333298</v>
      </c>
      <c r="C154" s="77">
        <v>46134</v>
      </c>
      <c r="D154" s="57"/>
      <c r="E154" s="62" t="s">
        <v>68</v>
      </c>
      <c r="F154" s="62"/>
      <c r="G154" s="62">
        <v>8</v>
      </c>
      <c r="H154" s="63">
        <v>0.8571428571428571</v>
      </c>
      <c r="I154" s="64">
        <v>42</v>
      </c>
      <c r="J154" s="64">
        <v>42</v>
      </c>
      <c r="K154" s="64">
        <v>36</v>
      </c>
      <c r="L154" s="65">
        <v>1</v>
      </c>
      <c r="M154" s="64">
        <v>0</v>
      </c>
      <c r="N154" s="64">
        <v>0</v>
      </c>
      <c r="O154" s="66">
        <v>201.53641269841262</v>
      </c>
      <c r="P154" s="63">
        <v>0</v>
      </c>
    </row>
    <row r="155" spans="1:16" ht="14.4">
      <c r="A155" s="72">
        <f t="shared" si="3"/>
        <v>46134</v>
      </c>
      <c r="B155" s="73">
        <f>VLOOKUP(G155,'Daily Flash NL'!A:D,4,0)</f>
        <v>0.375</v>
      </c>
      <c r="C155" s="77">
        <v>46134</v>
      </c>
      <c r="D155" s="57"/>
      <c r="E155" s="62" t="s">
        <v>68</v>
      </c>
      <c r="F155" s="62"/>
      <c r="G155" s="62">
        <v>9</v>
      </c>
      <c r="H155" s="63">
        <v>0.80851063829787229</v>
      </c>
      <c r="I155" s="64">
        <v>47</v>
      </c>
      <c r="J155" s="64">
        <v>46</v>
      </c>
      <c r="K155" s="64">
        <v>38</v>
      </c>
      <c r="L155" s="65">
        <v>0.97872340425531912</v>
      </c>
      <c r="M155" s="64">
        <v>1</v>
      </c>
      <c r="N155" s="64">
        <v>0</v>
      </c>
      <c r="O155" s="66">
        <v>222.79715942029006</v>
      </c>
      <c r="P155" s="63">
        <v>2.1276595744680851E-2</v>
      </c>
    </row>
    <row r="156" spans="1:16" ht="14.4">
      <c r="A156" s="72">
        <f t="shared" si="3"/>
        <v>46134</v>
      </c>
      <c r="B156" s="73">
        <f>VLOOKUP(G156,'Daily Flash NL'!A:D,4,0)</f>
        <v>0.41666666666666702</v>
      </c>
      <c r="C156" s="77">
        <v>46134</v>
      </c>
      <c r="D156" s="57"/>
      <c r="E156" s="62" t="s">
        <v>68</v>
      </c>
      <c r="F156" s="62"/>
      <c r="G156" s="62">
        <v>10</v>
      </c>
      <c r="H156" s="63">
        <v>0.95</v>
      </c>
      <c r="I156" s="64">
        <v>40</v>
      </c>
      <c r="J156" s="64">
        <v>40</v>
      </c>
      <c r="K156" s="64">
        <v>38</v>
      </c>
      <c r="L156" s="65">
        <v>1</v>
      </c>
      <c r="M156" s="64">
        <v>0</v>
      </c>
      <c r="N156" s="64">
        <v>0</v>
      </c>
      <c r="O156" s="66">
        <v>264.50678000000005</v>
      </c>
      <c r="P156" s="63">
        <v>0</v>
      </c>
    </row>
    <row r="157" spans="1:16" ht="14.4">
      <c r="A157" s="72">
        <f t="shared" si="3"/>
        <v>46134</v>
      </c>
      <c r="B157" s="73">
        <f>VLOOKUP(G157,'Daily Flash NL'!A:D,4,0)</f>
        <v>0.45833333333333298</v>
      </c>
      <c r="C157" s="77">
        <v>46134</v>
      </c>
      <c r="D157" s="57"/>
      <c r="E157" s="62" t="s">
        <v>68</v>
      </c>
      <c r="F157" s="62"/>
      <c r="G157" s="62">
        <v>11</v>
      </c>
      <c r="H157" s="63">
        <v>0.95</v>
      </c>
      <c r="I157" s="64">
        <v>40</v>
      </c>
      <c r="J157" s="64">
        <v>40</v>
      </c>
      <c r="K157" s="64">
        <v>38</v>
      </c>
      <c r="L157" s="65">
        <v>1</v>
      </c>
      <c r="M157" s="64">
        <v>0</v>
      </c>
      <c r="N157" s="64">
        <v>0</v>
      </c>
      <c r="O157" s="66">
        <v>348.25924166666681</v>
      </c>
      <c r="P157" s="63">
        <v>0</v>
      </c>
    </row>
    <row r="158" spans="1:16" ht="14.4">
      <c r="A158" s="72">
        <f t="shared" si="3"/>
        <v>46134</v>
      </c>
      <c r="B158" s="73">
        <f>VLOOKUP(G158,'Daily Flash NL'!A:D,4,0)</f>
        <v>0.5</v>
      </c>
      <c r="C158" s="77">
        <v>46134</v>
      </c>
      <c r="D158" s="57"/>
      <c r="E158" s="62" t="s">
        <v>68</v>
      </c>
      <c r="F158" s="62"/>
      <c r="G158" s="62">
        <v>12</v>
      </c>
      <c r="H158" s="63">
        <v>1</v>
      </c>
      <c r="I158" s="64">
        <v>41</v>
      </c>
      <c r="J158" s="64">
        <v>41</v>
      </c>
      <c r="K158" s="64">
        <v>41</v>
      </c>
      <c r="L158" s="65">
        <v>1</v>
      </c>
      <c r="M158" s="64">
        <v>0</v>
      </c>
      <c r="N158" s="64">
        <v>0</v>
      </c>
      <c r="O158" s="66">
        <v>333.11404065040642</v>
      </c>
      <c r="P158" s="63">
        <v>0</v>
      </c>
    </row>
    <row r="159" spans="1:16" ht="14.4">
      <c r="A159" s="72">
        <f t="shared" si="3"/>
        <v>46134</v>
      </c>
      <c r="B159" s="73">
        <f>VLOOKUP(G159,'Daily Flash NL'!A:D,4,0)</f>
        <v>0.54166666666666696</v>
      </c>
      <c r="C159" s="77">
        <v>46134</v>
      </c>
      <c r="D159" s="57"/>
      <c r="E159" s="62" t="s">
        <v>68</v>
      </c>
      <c r="F159" s="62"/>
      <c r="G159" s="62">
        <v>13</v>
      </c>
      <c r="H159" s="63">
        <v>0.90384615384615385</v>
      </c>
      <c r="I159" s="64">
        <v>52</v>
      </c>
      <c r="J159" s="64">
        <v>52</v>
      </c>
      <c r="K159" s="64">
        <v>47</v>
      </c>
      <c r="L159" s="65">
        <v>1</v>
      </c>
      <c r="M159" s="64">
        <v>0</v>
      </c>
      <c r="N159" s="64">
        <v>0</v>
      </c>
      <c r="O159" s="66">
        <v>224.52845833333328</v>
      </c>
      <c r="P159" s="63">
        <v>0</v>
      </c>
    </row>
    <row r="160" spans="1:16" ht="14.4">
      <c r="A160" s="72">
        <f t="shared" si="3"/>
        <v>46134</v>
      </c>
      <c r="B160" s="73">
        <f>VLOOKUP(G160,'Daily Flash NL'!A:D,4,0)</f>
        <v>0.58333333333333304</v>
      </c>
      <c r="C160" s="77">
        <v>46134</v>
      </c>
      <c r="D160" s="57"/>
      <c r="E160" s="62" t="s">
        <v>68</v>
      </c>
      <c r="F160" s="62"/>
      <c r="G160" s="62">
        <v>14</v>
      </c>
      <c r="H160" s="63">
        <v>0.95652173913043481</v>
      </c>
      <c r="I160" s="64">
        <v>46</v>
      </c>
      <c r="J160" s="64">
        <v>46</v>
      </c>
      <c r="K160" s="64">
        <v>44</v>
      </c>
      <c r="L160" s="65">
        <v>1</v>
      </c>
      <c r="M160" s="64">
        <v>0</v>
      </c>
      <c r="N160" s="64">
        <v>0</v>
      </c>
      <c r="O160" s="66">
        <v>254.20479891304348</v>
      </c>
      <c r="P160" s="63">
        <v>0</v>
      </c>
    </row>
    <row r="161" spans="1:16" ht="14.4">
      <c r="A161" s="72">
        <f t="shared" si="3"/>
        <v>46134</v>
      </c>
      <c r="B161" s="73">
        <f>VLOOKUP(G161,'Daily Flash NL'!A:D,4,0)</f>
        <v>0.625</v>
      </c>
      <c r="C161" s="77">
        <v>46134</v>
      </c>
      <c r="D161" s="57"/>
      <c r="E161" s="62" t="s">
        <v>68</v>
      </c>
      <c r="F161" s="62"/>
      <c r="G161" s="62">
        <v>15</v>
      </c>
      <c r="H161" s="63">
        <v>1</v>
      </c>
      <c r="I161" s="64">
        <v>26</v>
      </c>
      <c r="J161" s="64">
        <v>26</v>
      </c>
      <c r="K161" s="64">
        <v>26</v>
      </c>
      <c r="L161" s="65">
        <v>1</v>
      </c>
      <c r="M161" s="64">
        <v>0</v>
      </c>
      <c r="N161" s="64">
        <v>0</v>
      </c>
      <c r="O161" s="66">
        <v>255.98768589743602</v>
      </c>
      <c r="P161" s="63">
        <v>0</v>
      </c>
    </row>
    <row r="162" spans="1:16" ht="14.4">
      <c r="A162" s="72">
        <f t="shared" si="3"/>
        <v>46134</v>
      </c>
      <c r="B162" s="73">
        <f>VLOOKUP(G162,'Daily Flash NL'!A:D,4,0)</f>
        <v>0.66666666666666696</v>
      </c>
      <c r="C162" s="77">
        <v>46134</v>
      </c>
      <c r="D162" s="57"/>
      <c r="E162" s="62" t="s">
        <v>68</v>
      </c>
      <c r="F162" s="62"/>
      <c r="G162" s="62">
        <v>16</v>
      </c>
      <c r="H162" s="63">
        <v>1</v>
      </c>
      <c r="I162" s="64">
        <v>33</v>
      </c>
      <c r="J162" s="64">
        <v>33</v>
      </c>
      <c r="K162" s="64">
        <v>33</v>
      </c>
      <c r="L162" s="65">
        <v>1</v>
      </c>
      <c r="M162" s="64">
        <v>0</v>
      </c>
      <c r="N162" s="64">
        <v>0</v>
      </c>
      <c r="O162" s="66">
        <v>324.34442424242428</v>
      </c>
      <c r="P162" s="63">
        <v>0</v>
      </c>
    </row>
    <row r="163" spans="1:16" ht="14.4">
      <c r="A163" s="72">
        <f t="shared" si="3"/>
        <v>46134</v>
      </c>
      <c r="B163" s="73" t="e">
        <f>VLOOKUP(G163,'Daily Flash NL'!A:D,4,0)</f>
        <v>#N/A</v>
      </c>
      <c r="C163" s="77">
        <v>46134</v>
      </c>
      <c r="D163" s="57"/>
      <c r="E163" s="62" t="s">
        <v>68</v>
      </c>
      <c r="F163" s="62"/>
      <c r="G163" s="62">
        <v>17</v>
      </c>
      <c r="H163" s="63">
        <v>1</v>
      </c>
      <c r="I163" s="64">
        <v>26</v>
      </c>
      <c r="J163" s="64">
        <v>26</v>
      </c>
      <c r="K163" s="64">
        <v>26</v>
      </c>
      <c r="L163" s="65">
        <v>1</v>
      </c>
      <c r="M163" s="64">
        <v>0</v>
      </c>
      <c r="N163" s="64">
        <v>0</v>
      </c>
      <c r="O163" s="66">
        <v>274.94605769230787</v>
      </c>
      <c r="P163" s="63">
        <v>0</v>
      </c>
    </row>
    <row r="164" spans="1:16" ht="14.4">
      <c r="A164" s="72">
        <f t="shared" si="3"/>
        <v>46134</v>
      </c>
      <c r="B164" s="73" t="e">
        <f>VLOOKUP(G164,'Daily Flash NL'!A:D,4,0)</f>
        <v>#N/A</v>
      </c>
      <c r="C164" s="77">
        <v>46134</v>
      </c>
      <c r="D164" s="57"/>
      <c r="E164" s="62" t="s">
        <v>68</v>
      </c>
      <c r="F164" s="62"/>
      <c r="G164" s="62">
        <v>18</v>
      </c>
      <c r="H164" s="63">
        <v>0.37037037037037035</v>
      </c>
      <c r="I164" s="64">
        <v>27</v>
      </c>
      <c r="J164" s="64">
        <v>20</v>
      </c>
      <c r="K164" s="64">
        <v>10</v>
      </c>
      <c r="L164" s="65">
        <v>0.7407407407407407</v>
      </c>
      <c r="M164" s="64">
        <v>7</v>
      </c>
      <c r="N164" s="64">
        <v>0</v>
      </c>
      <c r="O164" s="66">
        <v>222.70327500000002</v>
      </c>
      <c r="P164" s="63">
        <v>0.25925925925925924</v>
      </c>
    </row>
    <row r="165" spans="1:16" ht="14.4">
      <c r="A165" s="72">
        <f t="shared" si="3"/>
        <v>46134</v>
      </c>
      <c r="B165" s="73" t="e">
        <f>VLOOKUP(G165,'Daily Flash NL'!A:D,4,0)</f>
        <v>#N/A</v>
      </c>
      <c r="C165" s="77">
        <v>46134</v>
      </c>
      <c r="D165" s="57"/>
      <c r="E165" s="62" t="s">
        <v>68</v>
      </c>
      <c r="F165" s="62"/>
      <c r="G165" s="62">
        <v>19</v>
      </c>
      <c r="H165" s="63">
        <v>0.4375</v>
      </c>
      <c r="I165" s="64">
        <v>16</v>
      </c>
      <c r="J165" s="64">
        <v>16</v>
      </c>
      <c r="K165" s="64">
        <v>7</v>
      </c>
      <c r="L165" s="65">
        <v>1</v>
      </c>
      <c r="M165" s="64">
        <v>0</v>
      </c>
      <c r="N165" s="64">
        <v>0</v>
      </c>
      <c r="O165" s="66">
        <v>257.78556249999997</v>
      </c>
      <c r="P165" s="63">
        <v>0</v>
      </c>
    </row>
    <row r="166" spans="1:16" ht="14.4">
      <c r="A166" s="72">
        <f t="shared" si="3"/>
        <v>46134</v>
      </c>
      <c r="B166" s="73" t="e">
        <f>VLOOKUP(G166,'Daily Flash NL'!A:D,4,0)</f>
        <v>#N/A</v>
      </c>
      <c r="C166" s="77">
        <v>46134</v>
      </c>
      <c r="D166" s="57"/>
      <c r="E166" s="62" t="s">
        <v>68</v>
      </c>
      <c r="F166" s="62"/>
      <c r="G166" s="62">
        <v>20</v>
      </c>
      <c r="H166" s="63">
        <v>1</v>
      </c>
      <c r="I166" s="64">
        <v>11</v>
      </c>
      <c r="J166" s="64">
        <v>11</v>
      </c>
      <c r="K166" s="64">
        <v>11</v>
      </c>
      <c r="L166" s="65">
        <v>1</v>
      </c>
      <c r="M166" s="64">
        <v>0</v>
      </c>
      <c r="N166" s="64">
        <v>0</v>
      </c>
      <c r="O166" s="66">
        <v>241.01495454545454</v>
      </c>
      <c r="P166" s="63">
        <v>0</v>
      </c>
    </row>
    <row r="167" spans="1:16" ht="14.4">
      <c r="A167" s="72">
        <f t="shared" si="3"/>
        <v>46134</v>
      </c>
      <c r="B167" s="73" t="e">
        <f>VLOOKUP(G167,'Daily Flash NL'!A:D,4,0)</f>
        <v>#N/A</v>
      </c>
      <c r="C167" s="77">
        <v>46134</v>
      </c>
      <c r="D167" s="57"/>
      <c r="E167" s="62" t="s">
        <v>68</v>
      </c>
      <c r="F167" s="62"/>
      <c r="G167" s="62">
        <v>21</v>
      </c>
      <c r="H167" s="63">
        <v>1</v>
      </c>
      <c r="I167" s="64">
        <v>8</v>
      </c>
      <c r="J167" s="64">
        <v>8</v>
      </c>
      <c r="K167" s="64">
        <v>8</v>
      </c>
      <c r="L167" s="65">
        <v>1</v>
      </c>
      <c r="M167" s="64">
        <v>0</v>
      </c>
      <c r="N167" s="64">
        <v>0</v>
      </c>
      <c r="O167" s="66">
        <v>278.46087499999999</v>
      </c>
      <c r="P167" s="63">
        <v>0</v>
      </c>
    </row>
    <row r="168" spans="1:16" ht="14.4">
      <c r="A168" s="72">
        <f t="shared" si="3"/>
        <v>46134</v>
      </c>
      <c r="B168" s="73" t="e">
        <f>VLOOKUP(G168,'Daily Flash NL'!A:D,4,0)</f>
        <v>#N/A</v>
      </c>
      <c r="C168" s="77">
        <v>46134</v>
      </c>
      <c r="D168" s="57"/>
      <c r="E168" s="62" t="s">
        <v>68</v>
      </c>
      <c r="F168" s="62"/>
      <c r="G168" s="62">
        <v>22</v>
      </c>
      <c r="H168" s="63">
        <v>1</v>
      </c>
      <c r="I168" s="64">
        <v>11</v>
      </c>
      <c r="J168" s="64">
        <v>11</v>
      </c>
      <c r="K168" s="64">
        <v>11</v>
      </c>
      <c r="L168" s="65">
        <v>1</v>
      </c>
      <c r="M168" s="64">
        <v>0</v>
      </c>
      <c r="N168" s="64">
        <v>0</v>
      </c>
      <c r="O168" s="66">
        <v>233.78263636363636</v>
      </c>
      <c r="P168" s="63">
        <v>0</v>
      </c>
    </row>
    <row r="169" spans="1:16" ht="14.4">
      <c r="A169" s="72">
        <f t="shared" si="3"/>
        <v>46134</v>
      </c>
      <c r="B169" s="73" t="e">
        <f>VLOOKUP(G169,'Daily Flash NL'!A:D,4,0)</f>
        <v>#N/A</v>
      </c>
      <c r="C169" s="77">
        <v>46134</v>
      </c>
      <c r="D169" s="57"/>
      <c r="E169" s="62" t="s">
        <v>68</v>
      </c>
      <c r="F169" s="62"/>
      <c r="G169" s="62">
        <v>23</v>
      </c>
      <c r="H169" s="63">
        <v>0.125</v>
      </c>
      <c r="I169" s="64">
        <v>8</v>
      </c>
      <c r="J169" s="64">
        <v>5</v>
      </c>
      <c r="K169" s="64">
        <v>1</v>
      </c>
      <c r="L169" s="65">
        <v>0.625</v>
      </c>
      <c r="M169" s="64">
        <v>3</v>
      </c>
      <c r="N169" s="64">
        <v>0</v>
      </c>
      <c r="O169" s="66">
        <v>158.48660000000001</v>
      </c>
      <c r="P169" s="63">
        <v>0.375</v>
      </c>
    </row>
    <row r="170" spans="1:16" ht="14.4">
      <c r="A170" s="72">
        <f t="shared" si="3"/>
        <v>46134</v>
      </c>
      <c r="B170" s="73" t="e">
        <f>VLOOKUP(G170,'Daily Flash NL'!A:D,4,0)</f>
        <v>#N/A</v>
      </c>
      <c r="C170" s="77">
        <v>46134</v>
      </c>
      <c r="D170" s="57" t="s">
        <v>70</v>
      </c>
      <c r="E170" s="57"/>
      <c r="F170" s="57"/>
      <c r="G170" s="57"/>
      <c r="H170" s="58">
        <v>0.87677725118483407</v>
      </c>
      <c r="I170" s="59">
        <v>633</v>
      </c>
      <c r="J170" s="59">
        <v>621</v>
      </c>
      <c r="K170" s="59">
        <v>555</v>
      </c>
      <c r="L170" s="60">
        <v>0.98104265402843605</v>
      </c>
      <c r="M170" s="59">
        <v>12</v>
      </c>
      <c r="N170" s="59">
        <v>0</v>
      </c>
      <c r="O170" s="61">
        <v>267.32505735373047</v>
      </c>
      <c r="P170" s="58">
        <v>1.8957345971563982E-2</v>
      </c>
    </row>
    <row r="171" spans="1:16" ht="14.4">
      <c r="A171" s="72" t="str">
        <f t="shared" si="3"/>
        <v>Total 22/04/2026</v>
      </c>
      <c r="B171" s="73" t="e">
        <f>VLOOKUP(G171,'Daily Flash NL'!A:D,4,0)</f>
        <v>#N/A</v>
      </c>
      <c r="C171" s="78" t="s">
        <v>107</v>
      </c>
      <c r="D171" s="67"/>
      <c r="E171" s="67"/>
      <c r="F171" s="67"/>
      <c r="G171" s="67"/>
      <c r="H171" s="68">
        <v>0.87677725118483407</v>
      </c>
      <c r="I171" s="69">
        <v>633</v>
      </c>
      <c r="J171" s="69">
        <v>621</v>
      </c>
      <c r="K171" s="69">
        <v>555</v>
      </c>
      <c r="L171" s="70">
        <v>0.98104265402843605</v>
      </c>
      <c r="M171" s="69">
        <v>12</v>
      </c>
      <c r="N171" s="69">
        <v>0</v>
      </c>
      <c r="O171" s="71">
        <v>267.32505735373047</v>
      </c>
      <c r="P171" s="68">
        <v>1.8957345971563982E-2</v>
      </c>
    </row>
    <row r="172" spans="1:16" ht="15" thickBot="1">
      <c r="A172" s="72" t="str">
        <f t="shared" si="3"/>
        <v>Total général</v>
      </c>
      <c r="B172" s="73" t="e">
        <f>VLOOKUP(G172,'Daily Flash NL'!A:D,4,0)</f>
        <v>#N/A</v>
      </c>
      <c r="C172" s="116" t="s">
        <v>73</v>
      </c>
      <c r="D172" s="117"/>
      <c r="E172" s="117"/>
      <c r="F172" s="117"/>
      <c r="G172" s="117"/>
      <c r="H172" s="118">
        <v>0.87677725118483407</v>
      </c>
      <c r="I172" s="119">
        <v>633</v>
      </c>
      <c r="J172" s="119">
        <v>621</v>
      </c>
      <c r="K172" s="119">
        <v>555</v>
      </c>
      <c r="L172" s="120">
        <v>0.98104265402843605</v>
      </c>
      <c r="M172" s="119">
        <v>12</v>
      </c>
      <c r="N172" s="119">
        <v>0</v>
      </c>
      <c r="O172" s="121">
        <v>267.32505735373047</v>
      </c>
      <c r="P172" s="122">
        <v>1.8957345971563982E-2</v>
      </c>
    </row>
    <row r="173" spans="1:16" ht="14.4">
      <c r="A173" s="72">
        <f t="shared" si="3"/>
        <v>46135</v>
      </c>
      <c r="B173" s="73" t="e">
        <f>VLOOKUP(G173,'Daily Flash NL'!A:D,4,0)</f>
        <v>#N/A</v>
      </c>
      <c r="C173" s="77">
        <v>46135</v>
      </c>
      <c r="D173" s="57" t="s">
        <v>67</v>
      </c>
      <c r="E173" s="62" t="s">
        <v>85</v>
      </c>
      <c r="F173" s="62"/>
      <c r="G173" s="62"/>
      <c r="H173" s="63">
        <v>0.94117647058823528</v>
      </c>
      <c r="I173" s="64">
        <v>187</v>
      </c>
      <c r="J173" s="64">
        <v>185</v>
      </c>
      <c r="K173" s="64">
        <v>176</v>
      </c>
      <c r="L173" s="65">
        <v>0.98930481283422456</v>
      </c>
      <c r="M173" s="64">
        <v>2</v>
      </c>
      <c r="N173" s="64">
        <v>0</v>
      </c>
      <c r="O173" s="66">
        <v>238.53118891891896</v>
      </c>
      <c r="P173" s="63">
        <v>1.06951871657754E-2</v>
      </c>
    </row>
    <row r="174" spans="1:16" ht="14.4">
      <c r="A174" s="72">
        <f t="shared" si="3"/>
        <v>46135</v>
      </c>
      <c r="B174" s="73" t="e">
        <f>VLOOKUP(G174,'Daily Flash NL'!A:D,4,0)</f>
        <v>#N/A</v>
      </c>
      <c r="C174" s="77">
        <v>46135</v>
      </c>
      <c r="D174" s="57"/>
      <c r="E174" s="62" t="s">
        <v>85</v>
      </c>
      <c r="F174" s="57" t="s">
        <v>69</v>
      </c>
      <c r="G174" s="57"/>
      <c r="H174" s="58"/>
      <c r="I174" s="59"/>
      <c r="J174" s="59"/>
      <c r="K174" s="59"/>
      <c r="L174" s="60"/>
      <c r="M174" s="59"/>
      <c r="N174" s="59"/>
      <c r="O174" s="61"/>
      <c r="P174" s="58"/>
    </row>
    <row r="175" spans="1:16" ht="14.4">
      <c r="A175" s="72">
        <f t="shared" si="3"/>
        <v>46135</v>
      </c>
      <c r="B175" s="73" t="e">
        <f>VLOOKUP(G175,'Daily Flash NL'!A:D,4,0)</f>
        <v>#N/A</v>
      </c>
      <c r="C175" s="77">
        <v>46135</v>
      </c>
      <c r="D175" s="57"/>
      <c r="E175" s="62" t="s">
        <v>85</v>
      </c>
      <c r="F175" s="62"/>
      <c r="G175" s="62">
        <v>6</v>
      </c>
      <c r="H175" s="63">
        <v>1</v>
      </c>
      <c r="I175" s="64">
        <v>2</v>
      </c>
      <c r="J175" s="64">
        <v>2</v>
      </c>
      <c r="K175" s="64">
        <v>2</v>
      </c>
      <c r="L175" s="65">
        <v>1</v>
      </c>
      <c r="M175" s="64">
        <v>0</v>
      </c>
      <c r="N175" s="64">
        <v>0</v>
      </c>
      <c r="O175" s="66">
        <v>373.47049999999996</v>
      </c>
      <c r="P175" s="63">
        <v>0</v>
      </c>
    </row>
    <row r="176" spans="1:16" ht="14.4">
      <c r="A176" s="72">
        <f t="shared" si="3"/>
        <v>46135</v>
      </c>
      <c r="B176" s="73">
        <f>VLOOKUP(G176,'Daily Flash NL'!A:D,4,0)</f>
        <v>0.29166666666666669</v>
      </c>
      <c r="C176" s="77">
        <v>46135</v>
      </c>
      <c r="D176" s="57"/>
      <c r="E176" s="62" t="s">
        <v>85</v>
      </c>
      <c r="F176" s="62"/>
      <c r="G176" s="62">
        <v>7</v>
      </c>
      <c r="H176" s="63">
        <v>1</v>
      </c>
      <c r="I176" s="64">
        <v>2</v>
      </c>
      <c r="J176" s="64">
        <v>2</v>
      </c>
      <c r="K176" s="64">
        <v>2</v>
      </c>
      <c r="L176" s="65">
        <v>1</v>
      </c>
      <c r="M176" s="64">
        <v>0</v>
      </c>
      <c r="N176" s="64">
        <v>0</v>
      </c>
      <c r="O176" s="66">
        <v>422.75850000000003</v>
      </c>
      <c r="P176" s="63">
        <v>0</v>
      </c>
    </row>
    <row r="177" spans="1:16" ht="14.4">
      <c r="A177" s="72">
        <f t="shared" si="3"/>
        <v>46135</v>
      </c>
      <c r="B177" s="73">
        <f>VLOOKUP(G177,'Daily Flash NL'!A:D,4,0)</f>
        <v>0.33333333333333298</v>
      </c>
      <c r="C177" s="77">
        <v>46135</v>
      </c>
      <c r="D177" s="57"/>
      <c r="E177" s="62" t="s">
        <v>85</v>
      </c>
      <c r="F177" s="62"/>
      <c r="G177" s="62">
        <v>8</v>
      </c>
      <c r="H177" s="63">
        <v>1</v>
      </c>
      <c r="I177" s="64">
        <v>4</v>
      </c>
      <c r="J177" s="64">
        <v>4</v>
      </c>
      <c r="K177" s="64">
        <v>4</v>
      </c>
      <c r="L177" s="65">
        <v>1</v>
      </c>
      <c r="M177" s="64">
        <v>0</v>
      </c>
      <c r="N177" s="64">
        <v>0</v>
      </c>
      <c r="O177" s="66">
        <v>346.60787499999998</v>
      </c>
      <c r="P177" s="63">
        <v>0</v>
      </c>
    </row>
    <row r="178" spans="1:16" ht="14.4">
      <c r="A178" s="72">
        <f t="shared" si="3"/>
        <v>46135</v>
      </c>
      <c r="B178" s="73">
        <f>VLOOKUP(G178,'Daily Flash NL'!A:D,4,0)</f>
        <v>0.375</v>
      </c>
      <c r="C178" s="77">
        <v>46135</v>
      </c>
      <c r="D178" s="57"/>
      <c r="E178" s="62" t="s">
        <v>85</v>
      </c>
      <c r="F178" s="62"/>
      <c r="G178" s="62">
        <v>9</v>
      </c>
      <c r="H178" s="63">
        <v>1</v>
      </c>
      <c r="I178" s="64">
        <v>10</v>
      </c>
      <c r="J178" s="64">
        <v>10</v>
      </c>
      <c r="K178" s="64">
        <v>10</v>
      </c>
      <c r="L178" s="65">
        <v>1</v>
      </c>
      <c r="M178" s="64">
        <v>0</v>
      </c>
      <c r="N178" s="64">
        <v>0</v>
      </c>
      <c r="O178" s="66">
        <v>246.53029999999998</v>
      </c>
      <c r="P178" s="63">
        <v>0</v>
      </c>
    </row>
    <row r="179" spans="1:16" ht="14.4">
      <c r="A179" s="72">
        <f t="shared" si="3"/>
        <v>46135</v>
      </c>
      <c r="B179" s="73">
        <f>VLOOKUP(G179,'Daily Flash NL'!A:D,4,0)</f>
        <v>0.41666666666666702</v>
      </c>
      <c r="C179" s="77">
        <v>46135</v>
      </c>
      <c r="D179" s="57"/>
      <c r="E179" s="62" t="s">
        <v>85</v>
      </c>
      <c r="F179" s="62"/>
      <c r="G179" s="62">
        <v>10</v>
      </c>
      <c r="H179" s="63">
        <v>1</v>
      </c>
      <c r="I179" s="64">
        <v>7</v>
      </c>
      <c r="J179" s="64">
        <v>7</v>
      </c>
      <c r="K179" s="64">
        <v>7</v>
      </c>
      <c r="L179" s="65">
        <v>1</v>
      </c>
      <c r="M179" s="64">
        <v>0</v>
      </c>
      <c r="N179" s="64">
        <v>0</v>
      </c>
      <c r="O179" s="66">
        <v>245.28414285714288</v>
      </c>
      <c r="P179" s="63">
        <v>0</v>
      </c>
    </row>
    <row r="180" spans="1:16" ht="14.4">
      <c r="A180" s="72">
        <f t="shared" si="3"/>
        <v>46135</v>
      </c>
      <c r="B180" s="73">
        <f>VLOOKUP(G180,'Daily Flash NL'!A:D,4,0)</f>
        <v>0.45833333333333298</v>
      </c>
      <c r="C180" s="77">
        <v>46135</v>
      </c>
      <c r="D180" s="57"/>
      <c r="E180" s="62" t="s">
        <v>85</v>
      </c>
      <c r="F180" s="62"/>
      <c r="G180" s="62">
        <v>11</v>
      </c>
      <c r="H180" s="63">
        <v>1</v>
      </c>
      <c r="I180" s="64">
        <v>7</v>
      </c>
      <c r="J180" s="64">
        <v>7</v>
      </c>
      <c r="K180" s="64">
        <v>7</v>
      </c>
      <c r="L180" s="65">
        <v>1</v>
      </c>
      <c r="M180" s="64">
        <v>0</v>
      </c>
      <c r="N180" s="64">
        <v>0</v>
      </c>
      <c r="O180" s="66">
        <v>331.39271428571425</v>
      </c>
      <c r="P180" s="63">
        <v>0</v>
      </c>
    </row>
    <row r="181" spans="1:16" ht="14.4">
      <c r="A181" s="72">
        <f t="shared" si="3"/>
        <v>46135</v>
      </c>
      <c r="B181" s="73">
        <f>VLOOKUP(G181,'Daily Flash NL'!A:D,4,0)</f>
        <v>0.5</v>
      </c>
      <c r="C181" s="77">
        <v>46135</v>
      </c>
      <c r="D181" s="57"/>
      <c r="E181" s="62" t="s">
        <v>85</v>
      </c>
      <c r="F181" s="62"/>
      <c r="G181" s="62">
        <v>12</v>
      </c>
      <c r="H181" s="63">
        <v>1</v>
      </c>
      <c r="I181" s="64">
        <v>4</v>
      </c>
      <c r="J181" s="64">
        <v>4</v>
      </c>
      <c r="K181" s="64">
        <v>4</v>
      </c>
      <c r="L181" s="65">
        <v>1</v>
      </c>
      <c r="M181" s="64">
        <v>0</v>
      </c>
      <c r="N181" s="64">
        <v>0</v>
      </c>
      <c r="O181" s="66">
        <v>189.85287500000001</v>
      </c>
      <c r="P181" s="63">
        <v>0</v>
      </c>
    </row>
    <row r="182" spans="1:16" ht="14.4">
      <c r="A182" s="72">
        <f t="shared" si="3"/>
        <v>46135</v>
      </c>
      <c r="B182" s="73">
        <f>VLOOKUP(G182,'Daily Flash NL'!A:D,4,0)</f>
        <v>0.54166666666666696</v>
      </c>
      <c r="C182" s="77">
        <v>46135</v>
      </c>
      <c r="D182" s="57"/>
      <c r="E182" s="62" t="s">
        <v>85</v>
      </c>
      <c r="F182" s="62"/>
      <c r="G182" s="62">
        <v>13</v>
      </c>
      <c r="H182" s="63">
        <v>1</v>
      </c>
      <c r="I182" s="64">
        <v>10</v>
      </c>
      <c r="J182" s="64">
        <v>10</v>
      </c>
      <c r="K182" s="64">
        <v>10</v>
      </c>
      <c r="L182" s="65">
        <v>1</v>
      </c>
      <c r="M182" s="64">
        <v>0</v>
      </c>
      <c r="N182" s="64">
        <v>0</v>
      </c>
      <c r="O182" s="66">
        <v>260.66674999999998</v>
      </c>
      <c r="P182" s="63">
        <v>0</v>
      </c>
    </row>
    <row r="183" spans="1:16" ht="14.4">
      <c r="A183" s="72">
        <f t="shared" si="3"/>
        <v>46135</v>
      </c>
      <c r="B183" s="73">
        <f>VLOOKUP(G183,'Daily Flash NL'!A:D,4,0)</f>
        <v>0.58333333333333304</v>
      </c>
      <c r="C183" s="77">
        <v>46135</v>
      </c>
      <c r="D183" s="57"/>
      <c r="E183" s="62" t="s">
        <v>85</v>
      </c>
      <c r="F183" s="62"/>
      <c r="G183" s="62">
        <v>14</v>
      </c>
      <c r="H183" s="63">
        <v>0.90909090909090906</v>
      </c>
      <c r="I183" s="64">
        <v>11</v>
      </c>
      <c r="J183" s="64">
        <v>11</v>
      </c>
      <c r="K183" s="64">
        <v>10</v>
      </c>
      <c r="L183" s="65">
        <v>1</v>
      </c>
      <c r="M183" s="64">
        <v>0</v>
      </c>
      <c r="N183" s="64">
        <v>0</v>
      </c>
      <c r="O183" s="66">
        <v>195.69086363636362</v>
      </c>
      <c r="P183" s="63">
        <v>0</v>
      </c>
    </row>
    <row r="184" spans="1:16" ht="14.4">
      <c r="A184" s="72">
        <f t="shared" si="3"/>
        <v>46135</v>
      </c>
      <c r="B184" s="73">
        <f>VLOOKUP(G184,'Daily Flash NL'!A:D,4,0)</f>
        <v>0.625</v>
      </c>
      <c r="C184" s="77">
        <v>46135</v>
      </c>
      <c r="D184" s="57"/>
      <c r="E184" s="62" t="s">
        <v>85</v>
      </c>
      <c r="F184" s="62"/>
      <c r="G184" s="62">
        <v>15</v>
      </c>
      <c r="H184" s="63">
        <v>1</v>
      </c>
      <c r="I184" s="64">
        <v>9</v>
      </c>
      <c r="J184" s="64">
        <v>9</v>
      </c>
      <c r="K184" s="64">
        <v>9</v>
      </c>
      <c r="L184" s="65">
        <v>1</v>
      </c>
      <c r="M184" s="64">
        <v>0</v>
      </c>
      <c r="N184" s="64">
        <v>0</v>
      </c>
      <c r="O184" s="66">
        <v>226.59705555555558</v>
      </c>
      <c r="P184" s="63">
        <v>0</v>
      </c>
    </row>
    <row r="185" spans="1:16" ht="14.4">
      <c r="A185" s="72">
        <f t="shared" si="3"/>
        <v>46135</v>
      </c>
      <c r="B185" s="73">
        <f>VLOOKUP(G185,'Daily Flash NL'!A:D,4,0)</f>
        <v>0.66666666666666696</v>
      </c>
      <c r="C185" s="77">
        <v>46135</v>
      </c>
      <c r="D185" s="57"/>
      <c r="E185" s="62" t="s">
        <v>85</v>
      </c>
      <c r="F185" s="62"/>
      <c r="G185" s="62">
        <v>16</v>
      </c>
      <c r="H185" s="63">
        <v>1</v>
      </c>
      <c r="I185" s="64">
        <v>4</v>
      </c>
      <c r="J185" s="64">
        <v>4</v>
      </c>
      <c r="K185" s="64">
        <v>4</v>
      </c>
      <c r="L185" s="65">
        <v>1</v>
      </c>
      <c r="M185" s="64">
        <v>0</v>
      </c>
      <c r="N185" s="64">
        <v>0</v>
      </c>
      <c r="O185" s="66">
        <v>337.97224999999997</v>
      </c>
      <c r="P185" s="63">
        <v>0</v>
      </c>
    </row>
    <row r="186" spans="1:16" ht="14.4">
      <c r="A186" s="72">
        <f t="shared" si="3"/>
        <v>46135</v>
      </c>
      <c r="B186" s="73" t="e">
        <f>VLOOKUP(G186,'Daily Flash NL'!A:D,4,0)</f>
        <v>#N/A</v>
      </c>
      <c r="C186" s="77">
        <v>46135</v>
      </c>
      <c r="D186" s="57"/>
      <c r="E186" s="62" t="s">
        <v>85</v>
      </c>
      <c r="F186" s="62"/>
      <c r="G186" s="62">
        <v>17</v>
      </c>
      <c r="H186" s="63">
        <v>1</v>
      </c>
      <c r="I186" s="64">
        <v>4</v>
      </c>
      <c r="J186" s="64">
        <v>4</v>
      </c>
      <c r="K186" s="64">
        <v>4</v>
      </c>
      <c r="L186" s="65">
        <v>1</v>
      </c>
      <c r="M186" s="64">
        <v>0</v>
      </c>
      <c r="N186" s="64">
        <v>0</v>
      </c>
      <c r="O186" s="66">
        <v>395.53024999999997</v>
      </c>
      <c r="P186" s="63">
        <v>0</v>
      </c>
    </row>
    <row r="187" spans="1:16" ht="14.4">
      <c r="A187" s="72">
        <f t="shared" si="3"/>
        <v>46135</v>
      </c>
      <c r="B187" s="73" t="e">
        <f>VLOOKUP(G187,'Daily Flash NL'!A:D,4,0)</f>
        <v>#N/A</v>
      </c>
      <c r="C187" s="77">
        <v>46135</v>
      </c>
      <c r="D187" s="57"/>
      <c r="E187" s="62" t="s">
        <v>85</v>
      </c>
      <c r="F187" s="62"/>
      <c r="G187" s="62">
        <v>18</v>
      </c>
      <c r="H187" s="63">
        <v>1</v>
      </c>
      <c r="I187" s="64">
        <v>1</v>
      </c>
      <c r="J187" s="64">
        <v>1</v>
      </c>
      <c r="K187" s="64">
        <v>1</v>
      </c>
      <c r="L187" s="65">
        <v>1</v>
      </c>
      <c r="M187" s="64">
        <v>0</v>
      </c>
      <c r="N187" s="64">
        <v>0</v>
      </c>
      <c r="O187" s="66">
        <v>228.74899999999997</v>
      </c>
      <c r="P187" s="63">
        <v>0</v>
      </c>
    </row>
    <row r="188" spans="1:16" ht="14.4">
      <c r="A188" s="72">
        <f t="shared" si="3"/>
        <v>46135</v>
      </c>
      <c r="B188" s="73" t="e">
        <f>VLOOKUP(G188,'Daily Flash NL'!A:D,4,0)</f>
        <v>#N/A</v>
      </c>
      <c r="C188" s="77">
        <v>46135</v>
      </c>
      <c r="D188" s="57"/>
      <c r="E188" s="62" t="s">
        <v>85</v>
      </c>
      <c r="F188" s="62"/>
      <c r="G188" s="62">
        <v>21</v>
      </c>
      <c r="H188" s="63">
        <v>0.83333333333333337</v>
      </c>
      <c r="I188" s="64">
        <v>6</v>
      </c>
      <c r="J188" s="64">
        <v>6</v>
      </c>
      <c r="K188" s="64">
        <v>5</v>
      </c>
      <c r="L188" s="65">
        <v>1</v>
      </c>
      <c r="M188" s="64">
        <v>0</v>
      </c>
      <c r="N188" s="64">
        <v>0</v>
      </c>
      <c r="O188" s="66">
        <v>250.98500000000001</v>
      </c>
      <c r="P188" s="63">
        <v>0</v>
      </c>
    </row>
    <row r="189" spans="1:16" ht="14.4">
      <c r="A189" s="72">
        <f t="shared" si="3"/>
        <v>46135</v>
      </c>
      <c r="B189" s="73" t="e">
        <f>VLOOKUP(G189,'Daily Flash NL'!A:D,4,0)</f>
        <v>#N/A</v>
      </c>
      <c r="C189" s="77">
        <v>46135</v>
      </c>
      <c r="D189" s="57"/>
      <c r="E189" s="62" t="s">
        <v>85</v>
      </c>
      <c r="F189" s="57" t="s">
        <v>86</v>
      </c>
      <c r="G189" s="57"/>
      <c r="H189" s="58"/>
      <c r="I189" s="59"/>
      <c r="J189" s="59"/>
      <c r="K189" s="59"/>
      <c r="L189" s="60"/>
      <c r="M189" s="59"/>
      <c r="N189" s="59"/>
      <c r="O189" s="61"/>
      <c r="P189" s="58"/>
    </row>
    <row r="190" spans="1:16" ht="14.4">
      <c r="A190" s="72">
        <f t="shared" si="3"/>
        <v>46135</v>
      </c>
      <c r="B190" s="73" t="e">
        <f>VLOOKUP(G190,'Daily Flash NL'!A:D,4,0)</f>
        <v>#N/A</v>
      </c>
      <c r="C190" s="77">
        <v>46135</v>
      </c>
      <c r="D190" s="57"/>
      <c r="E190" s="62" t="s">
        <v>85</v>
      </c>
      <c r="F190" s="62"/>
      <c r="G190" s="62">
        <v>6</v>
      </c>
      <c r="H190" s="63">
        <v>1</v>
      </c>
      <c r="I190" s="64">
        <v>1</v>
      </c>
      <c r="J190" s="64">
        <v>1</v>
      </c>
      <c r="K190" s="64">
        <v>1</v>
      </c>
      <c r="L190" s="65">
        <v>1</v>
      </c>
      <c r="M190" s="64">
        <v>0</v>
      </c>
      <c r="N190" s="64">
        <v>0</v>
      </c>
      <c r="O190" s="66">
        <v>728.50400000000002</v>
      </c>
      <c r="P190" s="63">
        <v>0</v>
      </c>
    </row>
    <row r="191" spans="1:16" ht="14.4">
      <c r="A191" s="72">
        <f t="shared" si="3"/>
        <v>46135</v>
      </c>
      <c r="B191" s="73">
        <f>VLOOKUP(G191,'Daily Flash NL'!A:D,4,0)</f>
        <v>0.29166666666666669</v>
      </c>
      <c r="C191" s="77">
        <v>46135</v>
      </c>
      <c r="D191" s="57"/>
      <c r="E191" s="62" t="s">
        <v>85</v>
      </c>
      <c r="F191" s="62"/>
      <c r="G191" s="62">
        <v>7</v>
      </c>
      <c r="H191" s="63">
        <v>1</v>
      </c>
      <c r="I191" s="64">
        <v>1</v>
      </c>
      <c r="J191" s="64">
        <v>1</v>
      </c>
      <c r="K191" s="64">
        <v>1</v>
      </c>
      <c r="L191" s="65">
        <v>1</v>
      </c>
      <c r="M191" s="64">
        <v>0</v>
      </c>
      <c r="N191" s="64">
        <v>0</v>
      </c>
      <c r="O191" s="66">
        <v>128.90800000000002</v>
      </c>
      <c r="P191" s="63">
        <v>0</v>
      </c>
    </row>
    <row r="192" spans="1:16" ht="14.4">
      <c r="A192" s="72">
        <f t="shared" ref="A192:A255" si="4">C192</f>
        <v>46135</v>
      </c>
      <c r="B192" s="73">
        <f>VLOOKUP(G192,'Daily Flash NL'!A:D,4,0)</f>
        <v>0.33333333333333298</v>
      </c>
      <c r="C192" s="77">
        <v>46135</v>
      </c>
      <c r="D192" s="57"/>
      <c r="E192" s="62" t="s">
        <v>85</v>
      </c>
      <c r="F192" s="62"/>
      <c r="G192" s="62">
        <v>8</v>
      </c>
      <c r="H192" s="63">
        <v>0.83333333333333337</v>
      </c>
      <c r="I192" s="64">
        <v>6</v>
      </c>
      <c r="J192" s="64">
        <v>6</v>
      </c>
      <c r="K192" s="64">
        <v>5</v>
      </c>
      <c r="L192" s="65">
        <v>1</v>
      </c>
      <c r="M192" s="64">
        <v>0</v>
      </c>
      <c r="N192" s="64">
        <v>0</v>
      </c>
      <c r="O192" s="66">
        <v>60.935124999999992</v>
      </c>
      <c r="P192" s="63">
        <v>0</v>
      </c>
    </row>
    <row r="193" spans="1:16" ht="14.4">
      <c r="A193" s="72">
        <f t="shared" si="4"/>
        <v>46135</v>
      </c>
      <c r="B193" s="73">
        <f>VLOOKUP(G193,'Daily Flash NL'!A:D,4,0)</f>
        <v>0.375</v>
      </c>
      <c r="C193" s="77">
        <v>46135</v>
      </c>
      <c r="D193" s="57"/>
      <c r="E193" s="62" t="s">
        <v>85</v>
      </c>
      <c r="F193" s="62"/>
      <c r="G193" s="62">
        <v>9</v>
      </c>
      <c r="H193" s="63">
        <v>1</v>
      </c>
      <c r="I193" s="64">
        <v>11</v>
      </c>
      <c r="J193" s="64">
        <v>11</v>
      </c>
      <c r="K193" s="64">
        <v>11</v>
      </c>
      <c r="L193" s="65">
        <v>1</v>
      </c>
      <c r="M193" s="64">
        <v>0</v>
      </c>
      <c r="N193" s="64">
        <v>0</v>
      </c>
      <c r="O193" s="66">
        <v>138.06333636363635</v>
      </c>
      <c r="P193" s="63">
        <v>0</v>
      </c>
    </row>
    <row r="194" spans="1:16" ht="14.4">
      <c r="A194" s="72">
        <f t="shared" si="4"/>
        <v>46135</v>
      </c>
      <c r="B194" s="73">
        <f>VLOOKUP(G194,'Daily Flash NL'!A:D,4,0)</f>
        <v>0.41666666666666702</v>
      </c>
      <c r="C194" s="77">
        <v>46135</v>
      </c>
      <c r="D194" s="57"/>
      <c r="E194" s="62" t="s">
        <v>85</v>
      </c>
      <c r="F194" s="62"/>
      <c r="G194" s="62">
        <v>10</v>
      </c>
      <c r="H194" s="63">
        <v>1</v>
      </c>
      <c r="I194" s="64">
        <v>13</v>
      </c>
      <c r="J194" s="64">
        <v>13</v>
      </c>
      <c r="K194" s="64">
        <v>13</v>
      </c>
      <c r="L194" s="65">
        <v>1</v>
      </c>
      <c r="M194" s="64">
        <v>0</v>
      </c>
      <c r="N194" s="64">
        <v>0</v>
      </c>
      <c r="O194" s="66">
        <v>190.44403846153867</v>
      </c>
      <c r="P194" s="63">
        <v>0</v>
      </c>
    </row>
    <row r="195" spans="1:16" ht="14.4">
      <c r="A195" s="72">
        <f t="shared" si="4"/>
        <v>46135</v>
      </c>
      <c r="B195" s="73">
        <f>VLOOKUP(G195,'Daily Flash NL'!A:D,4,0)</f>
        <v>0.45833333333333298</v>
      </c>
      <c r="C195" s="77">
        <v>46135</v>
      </c>
      <c r="D195" s="57"/>
      <c r="E195" s="62" t="s">
        <v>85</v>
      </c>
      <c r="F195" s="62"/>
      <c r="G195" s="62">
        <v>11</v>
      </c>
      <c r="H195" s="63">
        <v>1</v>
      </c>
      <c r="I195" s="64">
        <v>5</v>
      </c>
      <c r="J195" s="64">
        <v>5</v>
      </c>
      <c r="K195" s="64">
        <v>5</v>
      </c>
      <c r="L195" s="65">
        <v>1</v>
      </c>
      <c r="M195" s="64">
        <v>0</v>
      </c>
      <c r="N195" s="64">
        <v>0</v>
      </c>
      <c r="O195" s="66">
        <v>161.1675999999994</v>
      </c>
      <c r="P195" s="63">
        <v>0</v>
      </c>
    </row>
    <row r="196" spans="1:16" ht="14.4">
      <c r="A196" s="72">
        <f t="shared" si="4"/>
        <v>46135</v>
      </c>
      <c r="B196" s="73">
        <f>VLOOKUP(G196,'Daily Flash NL'!A:D,4,0)</f>
        <v>0.5</v>
      </c>
      <c r="C196" s="77">
        <v>46135</v>
      </c>
      <c r="D196" s="57"/>
      <c r="E196" s="62" t="s">
        <v>85</v>
      </c>
      <c r="F196" s="62"/>
      <c r="G196" s="62">
        <v>12</v>
      </c>
      <c r="H196" s="63">
        <v>0.8</v>
      </c>
      <c r="I196" s="64">
        <v>5</v>
      </c>
      <c r="J196" s="64">
        <v>5</v>
      </c>
      <c r="K196" s="64">
        <v>4</v>
      </c>
      <c r="L196" s="65">
        <v>1</v>
      </c>
      <c r="M196" s="64">
        <v>0</v>
      </c>
      <c r="N196" s="64">
        <v>0</v>
      </c>
      <c r="O196" s="66">
        <v>287.56700000000006</v>
      </c>
      <c r="P196" s="63">
        <v>0</v>
      </c>
    </row>
    <row r="197" spans="1:16" ht="14.4">
      <c r="A197" s="72">
        <f t="shared" si="4"/>
        <v>46135</v>
      </c>
      <c r="B197" s="73">
        <f>VLOOKUP(G197,'Daily Flash NL'!A:D,4,0)</f>
        <v>0.54166666666666696</v>
      </c>
      <c r="C197" s="77">
        <v>46135</v>
      </c>
      <c r="D197" s="57"/>
      <c r="E197" s="62" t="s">
        <v>85</v>
      </c>
      <c r="F197" s="62"/>
      <c r="G197" s="62">
        <v>13</v>
      </c>
      <c r="H197" s="63">
        <v>1</v>
      </c>
      <c r="I197" s="64">
        <v>7</v>
      </c>
      <c r="J197" s="64">
        <v>7</v>
      </c>
      <c r="K197" s="64">
        <v>7</v>
      </c>
      <c r="L197" s="65">
        <v>1</v>
      </c>
      <c r="M197" s="64">
        <v>0</v>
      </c>
      <c r="N197" s="64">
        <v>0</v>
      </c>
      <c r="O197" s="66">
        <v>339.64600000000002</v>
      </c>
      <c r="P197" s="63">
        <v>0</v>
      </c>
    </row>
    <row r="198" spans="1:16" ht="14.4">
      <c r="A198" s="72">
        <f t="shared" si="4"/>
        <v>46135</v>
      </c>
      <c r="B198" s="73">
        <f>VLOOKUP(G198,'Daily Flash NL'!A:D,4,0)</f>
        <v>0.58333333333333304</v>
      </c>
      <c r="C198" s="77">
        <v>46135</v>
      </c>
      <c r="D198" s="57"/>
      <c r="E198" s="62" t="s">
        <v>85</v>
      </c>
      <c r="F198" s="62"/>
      <c r="G198" s="62">
        <v>14</v>
      </c>
      <c r="H198" s="63">
        <v>1</v>
      </c>
      <c r="I198" s="64">
        <v>7</v>
      </c>
      <c r="J198" s="64">
        <v>7</v>
      </c>
      <c r="K198" s="64">
        <v>7</v>
      </c>
      <c r="L198" s="65">
        <v>1</v>
      </c>
      <c r="M198" s="64">
        <v>0</v>
      </c>
      <c r="N198" s="64">
        <v>0</v>
      </c>
      <c r="O198" s="66">
        <v>142.49419047619043</v>
      </c>
      <c r="P198" s="63">
        <v>0</v>
      </c>
    </row>
    <row r="199" spans="1:16" ht="14.4">
      <c r="A199" s="72">
        <f t="shared" si="4"/>
        <v>46135</v>
      </c>
      <c r="B199" s="73">
        <f>VLOOKUP(G199,'Daily Flash NL'!A:D,4,0)</f>
        <v>0.625</v>
      </c>
      <c r="C199" s="77">
        <v>46135</v>
      </c>
      <c r="D199" s="57"/>
      <c r="E199" s="62" t="s">
        <v>85</v>
      </c>
      <c r="F199" s="62"/>
      <c r="G199" s="62">
        <v>15</v>
      </c>
      <c r="H199" s="63">
        <v>1</v>
      </c>
      <c r="I199" s="64">
        <v>16</v>
      </c>
      <c r="J199" s="64">
        <v>16</v>
      </c>
      <c r="K199" s="64">
        <v>16</v>
      </c>
      <c r="L199" s="65">
        <v>1</v>
      </c>
      <c r="M199" s="64">
        <v>0</v>
      </c>
      <c r="N199" s="64">
        <v>0</v>
      </c>
      <c r="O199" s="66">
        <v>182.04588541666644</v>
      </c>
      <c r="P199" s="63">
        <v>0</v>
      </c>
    </row>
    <row r="200" spans="1:16" ht="14.4">
      <c r="A200" s="72">
        <f t="shared" si="4"/>
        <v>46135</v>
      </c>
      <c r="B200" s="73">
        <f>VLOOKUP(G200,'Daily Flash NL'!A:D,4,0)</f>
        <v>0.66666666666666696</v>
      </c>
      <c r="C200" s="77">
        <v>46135</v>
      </c>
      <c r="D200" s="57"/>
      <c r="E200" s="62" t="s">
        <v>85</v>
      </c>
      <c r="F200" s="62"/>
      <c r="G200" s="62">
        <v>16</v>
      </c>
      <c r="H200" s="63">
        <v>1</v>
      </c>
      <c r="I200" s="64">
        <v>8</v>
      </c>
      <c r="J200" s="64">
        <v>8</v>
      </c>
      <c r="K200" s="64">
        <v>8</v>
      </c>
      <c r="L200" s="65">
        <v>1</v>
      </c>
      <c r="M200" s="64">
        <v>0</v>
      </c>
      <c r="N200" s="64">
        <v>0</v>
      </c>
      <c r="O200" s="66">
        <v>287.25300000000004</v>
      </c>
      <c r="P200" s="63">
        <v>0</v>
      </c>
    </row>
    <row r="201" spans="1:16" ht="14.4">
      <c r="A201" s="72">
        <f t="shared" si="4"/>
        <v>46135</v>
      </c>
      <c r="B201" s="73" t="e">
        <f>VLOOKUP(G201,'Daily Flash NL'!A:D,4,0)</f>
        <v>#N/A</v>
      </c>
      <c r="C201" s="77">
        <v>46135</v>
      </c>
      <c r="D201" s="57"/>
      <c r="E201" s="62" t="s">
        <v>85</v>
      </c>
      <c r="F201" s="62"/>
      <c r="G201" s="62">
        <v>17</v>
      </c>
      <c r="H201" s="63">
        <v>1</v>
      </c>
      <c r="I201" s="64">
        <v>6</v>
      </c>
      <c r="J201" s="64">
        <v>6</v>
      </c>
      <c r="K201" s="64">
        <v>6</v>
      </c>
      <c r="L201" s="65">
        <v>1</v>
      </c>
      <c r="M201" s="64">
        <v>0</v>
      </c>
      <c r="N201" s="64">
        <v>0</v>
      </c>
      <c r="O201" s="66">
        <v>187.86358333333331</v>
      </c>
      <c r="P201" s="63">
        <v>0</v>
      </c>
    </row>
    <row r="202" spans="1:16" ht="14.4">
      <c r="A202" s="72">
        <f t="shared" si="4"/>
        <v>46135</v>
      </c>
      <c r="B202" s="73" t="e">
        <f>VLOOKUP(G202,'Daily Flash NL'!A:D,4,0)</f>
        <v>#N/A</v>
      </c>
      <c r="C202" s="77">
        <v>46135</v>
      </c>
      <c r="D202" s="57"/>
      <c r="E202" s="62" t="s">
        <v>85</v>
      </c>
      <c r="F202" s="62"/>
      <c r="G202" s="62">
        <v>18</v>
      </c>
      <c r="H202" s="63">
        <v>0.75</v>
      </c>
      <c r="I202" s="64">
        <v>12</v>
      </c>
      <c r="J202" s="64">
        <v>11</v>
      </c>
      <c r="K202" s="64">
        <v>9</v>
      </c>
      <c r="L202" s="65">
        <v>0.91666666666666663</v>
      </c>
      <c r="M202" s="64">
        <v>1</v>
      </c>
      <c r="N202" s="64">
        <v>0</v>
      </c>
      <c r="O202" s="66">
        <v>243.22886363636368</v>
      </c>
      <c r="P202" s="63">
        <v>8.3333333333333329E-2</v>
      </c>
    </row>
    <row r="203" spans="1:16" ht="14.4">
      <c r="A203" s="72">
        <f t="shared" si="4"/>
        <v>46135</v>
      </c>
      <c r="B203" s="73" t="e">
        <f>VLOOKUP(G203,'Daily Flash NL'!A:D,4,0)</f>
        <v>#N/A</v>
      </c>
      <c r="C203" s="77">
        <v>46135</v>
      </c>
      <c r="D203" s="57"/>
      <c r="E203" s="62" t="s">
        <v>85</v>
      </c>
      <c r="F203" s="62"/>
      <c r="G203" s="62">
        <v>19</v>
      </c>
      <c r="H203" s="63">
        <v>0.4</v>
      </c>
      <c r="I203" s="64">
        <v>5</v>
      </c>
      <c r="J203" s="64">
        <v>5</v>
      </c>
      <c r="K203" s="64">
        <v>2</v>
      </c>
      <c r="L203" s="65">
        <v>1</v>
      </c>
      <c r="M203" s="64">
        <v>0</v>
      </c>
      <c r="N203" s="64">
        <v>0</v>
      </c>
      <c r="O203" s="66">
        <v>327.00560000000002</v>
      </c>
      <c r="P203" s="63">
        <v>0</v>
      </c>
    </row>
    <row r="204" spans="1:16" ht="14.4">
      <c r="A204" s="72">
        <f t="shared" si="4"/>
        <v>46135</v>
      </c>
      <c r="B204" s="73" t="e">
        <f>VLOOKUP(G204,'Daily Flash NL'!A:D,4,0)</f>
        <v>#N/A</v>
      </c>
      <c r="C204" s="77">
        <v>46135</v>
      </c>
      <c r="D204" s="57"/>
      <c r="E204" s="62" t="s">
        <v>85</v>
      </c>
      <c r="F204" s="62"/>
      <c r="G204" s="62">
        <v>20</v>
      </c>
      <c r="H204" s="63">
        <v>1</v>
      </c>
      <c r="I204" s="64">
        <v>1</v>
      </c>
      <c r="J204" s="64">
        <v>1</v>
      </c>
      <c r="K204" s="64">
        <v>1</v>
      </c>
      <c r="L204" s="65">
        <v>1</v>
      </c>
      <c r="M204" s="64">
        <v>0</v>
      </c>
      <c r="N204" s="64">
        <v>0</v>
      </c>
      <c r="O204" s="66">
        <v>752.17499999999995</v>
      </c>
      <c r="P204" s="63">
        <v>0</v>
      </c>
    </row>
    <row r="205" spans="1:16" ht="14.4">
      <c r="A205" s="72">
        <f t="shared" si="4"/>
        <v>46135</v>
      </c>
      <c r="B205" s="73" t="e">
        <f>VLOOKUP(G205,'Daily Flash NL'!A:D,4,0)</f>
        <v>#N/A</v>
      </c>
      <c r="C205" s="77">
        <v>46135</v>
      </c>
      <c r="D205" s="57"/>
      <c r="E205" s="62" t="s">
        <v>85</v>
      </c>
      <c r="F205" s="62"/>
      <c r="G205" s="62">
        <v>21</v>
      </c>
      <c r="H205" s="63">
        <v>0.5</v>
      </c>
      <c r="I205" s="64">
        <v>2</v>
      </c>
      <c r="J205" s="64">
        <v>1</v>
      </c>
      <c r="K205" s="64">
        <v>1</v>
      </c>
      <c r="L205" s="65">
        <v>0.5</v>
      </c>
      <c r="M205" s="64">
        <v>1</v>
      </c>
      <c r="N205" s="64">
        <v>0</v>
      </c>
      <c r="O205" s="66">
        <v>183.81200000000001</v>
      </c>
      <c r="P205" s="63">
        <v>0.5</v>
      </c>
    </row>
    <row r="206" spans="1:16" ht="14.4">
      <c r="A206" s="72">
        <f t="shared" si="4"/>
        <v>46135</v>
      </c>
      <c r="B206" s="73" t="e">
        <f>VLOOKUP(G206,'Daily Flash NL'!A:D,4,0)</f>
        <v>#N/A</v>
      </c>
      <c r="C206" s="77">
        <v>46135</v>
      </c>
      <c r="D206" s="57"/>
      <c r="E206" s="62" t="s">
        <v>68</v>
      </c>
      <c r="F206" s="62"/>
      <c r="G206" s="62"/>
      <c r="H206" s="63">
        <v>0.7246963562753036</v>
      </c>
      <c r="I206" s="64">
        <v>494</v>
      </c>
      <c r="J206" s="64">
        <v>480</v>
      </c>
      <c r="K206" s="64">
        <v>358</v>
      </c>
      <c r="L206" s="65">
        <v>0.97165991902834004</v>
      </c>
      <c r="M206" s="64">
        <v>14</v>
      </c>
      <c r="N206" s="64">
        <v>0</v>
      </c>
      <c r="O206" s="66">
        <v>292.1602020486111</v>
      </c>
      <c r="P206" s="63">
        <v>2.8340080971659919E-2</v>
      </c>
    </row>
    <row r="207" spans="1:16" ht="14.4">
      <c r="A207" s="72">
        <f t="shared" si="4"/>
        <v>46135</v>
      </c>
      <c r="B207" s="73" t="e">
        <f>VLOOKUP(G207,'Daily Flash NL'!A:D,4,0)</f>
        <v>#N/A</v>
      </c>
      <c r="C207" s="77">
        <v>46135</v>
      </c>
      <c r="D207" s="57"/>
      <c r="E207" s="62" t="s">
        <v>68</v>
      </c>
      <c r="F207" s="57" t="s">
        <v>69</v>
      </c>
      <c r="G207" s="57"/>
      <c r="H207" s="58"/>
      <c r="I207" s="59"/>
      <c r="J207" s="59"/>
      <c r="K207" s="59"/>
      <c r="L207" s="60"/>
      <c r="M207" s="59"/>
      <c r="N207" s="59"/>
      <c r="O207" s="61"/>
      <c r="P207" s="58"/>
    </row>
    <row r="208" spans="1:16" ht="14.4">
      <c r="A208" s="72">
        <f t="shared" si="4"/>
        <v>46135</v>
      </c>
      <c r="B208" s="73" t="e">
        <f>VLOOKUP(G208,'Daily Flash NL'!A:D,4,0)</f>
        <v>#N/A</v>
      </c>
      <c r="C208" s="77">
        <v>46135</v>
      </c>
      <c r="D208" s="57"/>
      <c r="E208" s="62" t="s">
        <v>68</v>
      </c>
      <c r="F208" s="62"/>
      <c r="G208" s="62">
        <v>6</v>
      </c>
      <c r="H208" s="63">
        <v>0.5</v>
      </c>
      <c r="I208" s="64">
        <v>2</v>
      </c>
      <c r="J208" s="64">
        <v>2</v>
      </c>
      <c r="K208" s="64">
        <v>1</v>
      </c>
      <c r="L208" s="65">
        <v>1</v>
      </c>
      <c r="M208" s="64">
        <v>0</v>
      </c>
      <c r="N208" s="64">
        <v>0</v>
      </c>
      <c r="O208" s="66">
        <v>269.22550000000001</v>
      </c>
      <c r="P208" s="63">
        <v>0</v>
      </c>
    </row>
    <row r="209" spans="1:16" ht="14.4">
      <c r="A209" s="72">
        <f t="shared" si="4"/>
        <v>46135</v>
      </c>
      <c r="B209" s="73">
        <f>VLOOKUP(G209,'Daily Flash NL'!A:D,4,0)</f>
        <v>0.29166666666666669</v>
      </c>
      <c r="C209" s="77">
        <v>46135</v>
      </c>
      <c r="D209" s="57"/>
      <c r="E209" s="62" t="s">
        <v>68</v>
      </c>
      <c r="F209" s="62"/>
      <c r="G209" s="62">
        <v>7</v>
      </c>
      <c r="H209" s="63">
        <v>1</v>
      </c>
      <c r="I209" s="64">
        <v>5</v>
      </c>
      <c r="J209" s="64">
        <v>5</v>
      </c>
      <c r="K209" s="64">
        <v>5</v>
      </c>
      <c r="L209" s="65">
        <v>1</v>
      </c>
      <c r="M209" s="64">
        <v>0</v>
      </c>
      <c r="N209" s="64">
        <v>0</v>
      </c>
      <c r="O209" s="66">
        <v>218.52959999999999</v>
      </c>
      <c r="P209" s="63">
        <v>0</v>
      </c>
    </row>
    <row r="210" spans="1:16" ht="14.4">
      <c r="A210" s="72">
        <f t="shared" si="4"/>
        <v>46135</v>
      </c>
      <c r="B210" s="73">
        <f>VLOOKUP(G210,'Daily Flash NL'!A:D,4,0)</f>
        <v>0.33333333333333298</v>
      </c>
      <c r="C210" s="77">
        <v>46135</v>
      </c>
      <c r="D210" s="57"/>
      <c r="E210" s="62" t="s">
        <v>68</v>
      </c>
      <c r="F210" s="62"/>
      <c r="G210" s="62">
        <v>8</v>
      </c>
      <c r="H210" s="63">
        <v>0.70833333333333337</v>
      </c>
      <c r="I210" s="64">
        <v>24</v>
      </c>
      <c r="J210" s="64">
        <v>24</v>
      </c>
      <c r="K210" s="64">
        <v>17</v>
      </c>
      <c r="L210" s="65">
        <v>1</v>
      </c>
      <c r="M210" s="64">
        <v>0</v>
      </c>
      <c r="N210" s="64">
        <v>0</v>
      </c>
      <c r="O210" s="66">
        <v>205.90173611111126</v>
      </c>
      <c r="P210" s="63">
        <v>0</v>
      </c>
    </row>
    <row r="211" spans="1:16" ht="14.4">
      <c r="A211" s="72">
        <f t="shared" si="4"/>
        <v>46135</v>
      </c>
      <c r="B211" s="73">
        <f>VLOOKUP(G211,'Daily Flash NL'!A:D,4,0)</f>
        <v>0.375</v>
      </c>
      <c r="C211" s="77">
        <v>46135</v>
      </c>
      <c r="D211" s="57"/>
      <c r="E211" s="62" t="s">
        <v>68</v>
      </c>
      <c r="F211" s="62"/>
      <c r="G211" s="62">
        <v>9</v>
      </c>
      <c r="H211" s="63">
        <v>0.83333333333333337</v>
      </c>
      <c r="I211" s="64">
        <v>30</v>
      </c>
      <c r="J211" s="64">
        <v>30</v>
      </c>
      <c r="K211" s="64">
        <v>25</v>
      </c>
      <c r="L211" s="65">
        <v>1</v>
      </c>
      <c r="M211" s="64">
        <v>0</v>
      </c>
      <c r="N211" s="64">
        <v>0</v>
      </c>
      <c r="O211" s="66">
        <v>407.98788333333334</v>
      </c>
      <c r="P211" s="63">
        <v>0</v>
      </c>
    </row>
    <row r="212" spans="1:16" ht="14.4">
      <c r="A212" s="72">
        <f t="shared" si="4"/>
        <v>46135</v>
      </c>
      <c r="B212" s="73">
        <f>VLOOKUP(G212,'Daily Flash NL'!A:D,4,0)</f>
        <v>0.41666666666666702</v>
      </c>
      <c r="C212" s="77">
        <v>46135</v>
      </c>
      <c r="D212" s="57"/>
      <c r="E212" s="62" t="s">
        <v>68</v>
      </c>
      <c r="F212" s="62"/>
      <c r="G212" s="62">
        <v>10</v>
      </c>
      <c r="H212" s="63">
        <v>0.69811320754716977</v>
      </c>
      <c r="I212" s="64">
        <v>53</v>
      </c>
      <c r="J212" s="64">
        <v>53</v>
      </c>
      <c r="K212" s="64">
        <v>37</v>
      </c>
      <c r="L212" s="65">
        <v>1</v>
      </c>
      <c r="M212" s="64">
        <v>0</v>
      </c>
      <c r="N212" s="64">
        <v>0</v>
      </c>
      <c r="O212" s="66">
        <v>290.24572955974838</v>
      </c>
      <c r="P212" s="63">
        <v>0</v>
      </c>
    </row>
    <row r="213" spans="1:16" ht="14.4">
      <c r="A213" s="72">
        <f t="shared" si="4"/>
        <v>46135</v>
      </c>
      <c r="B213" s="73">
        <f>VLOOKUP(G213,'Daily Flash NL'!A:D,4,0)</f>
        <v>0.45833333333333298</v>
      </c>
      <c r="C213" s="77">
        <v>46135</v>
      </c>
      <c r="D213" s="57"/>
      <c r="E213" s="62" t="s">
        <v>68</v>
      </c>
      <c r="F213" s="62"/>
      <c r="G213" s="62">
        <v>11</v>
      </c>
      <c r="H213" s="63">
        <v>0.625</v>
      </c>
      <c r="I213" s="64">
        <v>56</v>
      </c>
      <c r="J213" s="64">
        <v>55</v>
      </c>
      <c r="K213" s="64">
        <v>35</v>
      </c>
      <c r="L213" s="65">
        <v>0.9821428571428571</v>
      </c>
      <c r="M213" s="64">
        <v>1</v>
      </c>
      <c r="N213" s="64">
        <v>0</v>
      </c>
      <c r="O213" s="66">
        <v>281.81445454545462</v>
      </c>
      <c r="P213" s="63">
        <v>1.7857142857142856E-2</v>
      </c>
    </row>
    <row r="214" spans="1:16" ht="14.4">
      <c r="A214" s="72">
        <f t="shared" si="4"/>
        <v>46135</v>
      </c>
      <c r="B214" s="73">
        <f>VLOOKUP(G214,'Daily Flash NL'!A:D,4,0)</f>
        <v>0.5</v>
      </c>
      <c r="C214" s="77">
        <v>46135</v>
      </c>
      <c r="D214" s="57"/>
      <c r="E214" s="62" t="s">
        <v>68</v>
      </c>
      <c r="F214" s="62"/>
      <c r="G214" s="62">
        <v>12</v>
      </c>
      <c r="H214" s="63">
        <v>0.46774193548387094</v>
      </c>
      <c r="I214" s="64">
        <v>62</v>
      </c>
      <c r="J214" s="64">
        <v>57</v>
      </c>
      <c r="K214" s="64">
        <v>29</v>
      </c>
      <c r="L214" s="65">
        <v>0.91935483870967738</v>
      </c>
      <c r="M214" s="64">
        <v>5</v>
      </c>
      <c r="N214" s="64">
        <v>0</v>
      </c>
      <c r="O214" s="66">
        <v>305.91741666666667</v>
      </c>
      <c r="P214" s="63">
        <v>8.0645161290322578E-2</v>
      </c>
    </row>
    <row r="215" spans="1:16" ht="14.4">
      <c r="A215" s="72">
        <f t="shared" si="4"/>
        <v>46135</v>
      </c>
      <c r="B215" s="73">
        <f>VLOOKUP(G215,'Daily Flash NL'!A:D,4,0)</f>
        <v>0.54166666666666696</v>
      </c>
      <c r="C215" s="77">
        <v>46135</v>
      </c>
      <c r="D215" s="57"/>
      <c r="E215" s="62" t="s">
        <v>68</v>
      </c>
      <c r="F215" s="62"/>
      <c r="G215" s="62">
        <v>13</v>
      </c>
      <c r="H215" s="63">
        <v>0.68181818181818177</v>
      </c>
      <c r="I215" s="64">
        <v>44</v>
      </c>
      <c r="J215" s="64">
        <v>43</v>
      </c>
      <c r="K215" s="64">
        <v>30</v>
      </c>
      <c r="L215" s="65">
        <v>0.97727272727272729</v>
      </c>
      <c r="M215" s="64">
        <v>1</v>
      </c>
      <c r="N215" s="64">
        <v>0</v>
      </c>
      <c r="O215" s="66">
        <v>193.67890077519388</v>
      </c>
      <c r="P215" s="63">
        <v>2.2727272727272728E-2</v>
      </c>
    </row>
    <row r="216" spans="1:16" ht="14.4">
      <c r="A216" s="72">
        <f t="shared" si="4"/>
        <v>46135</v>
      </c>
      <c r="B216" s="73">
        <f>VLOOKUP(G216,'Daily Flash NL'!A:D,4,0)</f>
        <v>0.58333333333333304</v>
      </c>
      <c r="C216" s="77">
        <v>46135</v>
      </c>
      <c r="D216" s="57"/>
      <c r="E216" s="62" t="s">
        <v>68</v>
      </c>
      <c r="F216" s="62"/>
      <c r="G216" s="62">
        <v>14</v>
      </c>
      <c r="H216" s="63">
        <v>0.97368421052631582</v>
      </c>
      <c r="I216" s="64">
        <v>38</v>
      </c>
      <c r="J216" s="64">
        <v>38</v>
      </c>
      <c r="K216" s="64">
        <v>37</v>
      </c>
      <c r="L216" s="65">
        <v>1</v>
      </c>
      <c r="M216" s="64">
        <v>0</v>
      </c>
      <c r="N216" s="64">
        <v>0</v>
      </c>
      <c r="O216" s="66">
        <v>280.13086403508771</v>
      </c>
      <c r="P216" s="63">
        <v>0</v>
      </c>
    </row>
    <row r="217" spans="1:16" ht="14.4">
      <c r="A217" s="72">
        <f t="shared" si="4"/>
        <v>46135</v>
      </c>
      <c r="B217" s="73">
        <f>VLOOKUP(G217,'Daily Flash NL'!A:D,4,0)</f>
        <v>0.625</v>
      </c>
      <c r="C217" s="77">
        <v>46135</v>
      </c>
      <c r="D217" s="57"/>
      <c r="E217" s="62" t="s">
        <v>68</v>
      </c>
      <c r="F217" s="62"/>
      <c r="G217" s="62">
        <v>15</v>
      </c>
      <c r="H217" s="63">
        <v>0.91666666666666663</v>
      </c>
      <c r="I217" s="64">
        <v>36</v>
      </c>
      <c r="J217" s="64">
        <v>36</v>
      </c>
      <c r="K217" s="64">
        <v>33</v>
      </c>
      <c r="L217" s="65">
        <v>1</v>
      </c>
      <c r="M217" s="64">
        <v>0</v>
      </c>
      <c r="N217" s="64">
        <v>0</v>
      </c>
      <c r="O217" s="66">
        <v>226.65779166666655</v>
      </c>
      <c r="P217" s="63">
        <v>0</v>
      </c>
    </row>
    <row r="218" spans="1:16" ht="14.4">
      <c r="A218" s="72">
        <f t="shared" si="4"/>
        <v>46135</v>
      </c>
      <c r="B218" s="73">
        <f>VLOOKUP(G218,'Daily Flash NL'!A:D,4,0)</f>
        <v>0.66666666666666696</v>
      </c>
      <c r="C218" s="77">
        <v>46135</v>
      </c>
      <c r="D218" s="57"/>
      <c r="E218" s="62" t="s">
        <v>68</v>
      </c>
      <c r="F218" s="62"/>
      <c r="G218" s="62">
        <v>16</v>
      </c>
      <c r="H218" s="63">
        <v>0.46153846153846156</v>
      </c>
      <c r="I218" s="64">
        <v>39</v>
      </c>
      <c r="J218" s="64">
        <v>38</v>
      </c>
      <c r="K218" s="64">
        <v>18</v>
      </c>
      <c r="L218" s="65">
        <v>0.97435897435897434</v>
      </c>
      <c r="M218" s="64">
        <v>1</v>
      </c>
      <c r="N218" s="64">
        <v>0</v>
      </c>
      <c r="O218" s="66">
        <v>448.44293421052635</v>
      </c>
      <c r="P218" s="63">
        <v>2.564102564102564E-2</v>
      </c>
    </row>
    <row r="219" spans="1:16" ht="14.4">
      <c r="A219" s="72">
        <f t="shared" si="4"/>
        <v>46135</v>
      </c>
      <c r="B219" s="73" t="e">
        <f>VLOOKUP(G219,'Daily Flash NL'!A:D,4,0)</f>
        <v>#N/A</v>
      </c>
      <c r="C219" s="77">
        <v>46135</v>
      </c>
      <c r="D219" s="57"/>
      <c r="E219" s="62" t="s">
        <v>68</v>
      </c>
      <c r="F219" s="62"/>
      <c r="G219" s="62">
        <v>17</v>
      </c>
      <c r="H219" s="63">
        <v>0.96666666666666667</v>
      </c>
      <c r="I219" s="64">
        <v>30</v>
      </c>
      <c r="J219" s="64">
        <v>30</v>
      </c>
      <c r="K219" s="64">
        <v>29</v>
      </c>
      <c r="L219" s="65">
        <v>1</v>
      </c>
      <c r="M219" s="64">
        <v>0</v>
      </c>
      <c r="N219" s="64">
        <v>0</v>
      </c>
      <c r="O219" s="66">
        <v>369.8269777777777</v>
      </c>
      <c r="P219" s="63">
        <v>0</v>
      </c>
    </row>
    <row r="220" spans="1:16" ht="14.4">
      <c r="A220" s="72">
        <f t="shared" si="4"/>
        <v>46135</v>
      </c>
      <c r="B220" s="73" t="e">
        <f>VLOOKUP(G220,'Daily Flash NL'!A:D,4,0)</f>
        <v>#N/A</v>
      </c>
      <c r="C220" s="77">
        <v>46135</v>
      </c>
      <c r="D220" s="57"/>
      <c r="E220" s="62" t="s">
        <v>68</v>
      </c>
      <c r="F220" s="62"/>
      <c r="G220" s="62">
        <v>18</v>
      </c>
      <c r="H220" s="63">
        <v>0.73076923076923073</v>
      </c>
      <c r="I220" s="64">
        <v>26</v>
      </c>
      <c r="J220" s="64">
        <v>23</v>
      </c>
      <c r="K220" s="64">
        <v>19</v>
      </c>
      <c r="L220" s="65">
        <v>0.88461538461538458</v>
      </c>
      <c r="M220" s="64">
        <v>3</v>
      </c>
      <c r="N220" s="64">
        <v>0</v>
      </c>
      <c r="O220" s="66">
        <v>371.46950000000004</v>
      </c>
      <c r="P220" s="63">
        <v>0.11538461538461539</v>
      </c>
    </row>
    <row r="221" spans="1:16" ht="14.4">
      <c r="A221" s="72">
        <f t="shared" si="4"/>
        <v>46135</v>
      </c>
      <c r="B221" s="73" t="e">
        <f>VLOOKUP(G221,'Daily Flash NL'!A:D,4,0)</f>
        <v>#N/A</v>
      </c>
      <c r="C221" s="77">
        <v>46135</v>
      </c>
      <c r="D221" s="57"/>
      <c r="E221" s="62" t="s">
        <v>68</v>
      </c>
      <c r="F221" s="62"/>
      <c r="G221" s="62">
        <v>19</v>
      </c>
      <c r="H221" s="63">
        <v>0.88888888888888884</v>
      </c>
      <c r="I221" s="64">
        <v>9</v>
      </c>
      <c r="J221" s="64">
        <v>9</v>
      </c>
      <c r="K221" s="64">
        <v>8</v>
      </c>
      <c r="L221" s="65">
        <v>1</v>
      </c>
      <c r="M221" s="64">
        <v>0</v>
      </c>
      <c r="N221" s="64">
        <v>0</v>
      </c>
      <c r="O221" s="66">
        <v>236.97377777777774</v>
      </c>
      <c r="P221" s="63">
        <v>0</v>
      </c>
    </row>
    <row r="222" spans="1:16" ht="14.4">
      <c r="A222" s="72">
        <f t="shared" si="4"/>
        <v>46135</v>
      </c>
      <c r="B222" s="73" t="e">
        <f>VLOOKUP(G222,'Daily Flash NL'!A:D,4,0)</f>
        <v>#N/A</v>
      </c>
      <c r="C222" s="77">
        <v>46135</v>
      </c>
      <c r="D222" s="57"/>
      <c r="E222" s="62" t="s">
        <v>68</v>
      </c>
      <c r="F222" s="62"/>
      <c r="G222" s="62">
        <v>20</v>
      </c>
      <c r="H222" s="63">
        <v>0.66666666666666663</v>
      </c>
      <c r="I222" s="64">
        <v>6</v>
      </c>
      <c r="J222" s="64">
        <v>5</v>
      </c>
      <c r="K222" s="64">
        <v>4</v>
      </c>
      <c r="L222" s="65">
        <v>0.83333333333333337</v>
      </c>
      <c r="M222" s="64">
        <v>1</v>
      </c>
      <c r="N222" s="64">
        <v>0</v>
      </c>
      <c r="O222" s="66">
        <v>269.77719999999999</v>
      </c>
      <c r="P222" s="63">
        <v>0.16666666666666666</v>
      </c>
    </row>
    <row r="223" spans="1:16" ht="14.4">
      <c r="A223" s="72">
        <f t="shared" si="4"/>
        <v>46135</v>
      </c>
      <c r="B223" s="73" t="e">
        <f>VLOOKUP(G223,'Daily Flash NL'!A:D,4,0)</f>
        <v>#N/A</v>
      </c>
      <c r="C223" s="77">
        <v>46135</v>
      </c>
      <c r="D223" s="57"/>
      <c r="E223" s="62" t="s">
        <v>68</v>
      </c>
      <c r="F223" s="62"/>
      <c r="G223" s="62">
        <v>21</v>
      </c>
      <c r="H223" s="63">
        <v>0.94117647058823528</v>
      </c>
      <c r="I223" s="64">
        <v>17</v>
      </c>
      <c r="J223" s="64">
        <v>17</v>
      </c>
      <c r="K223" s="64">
        <v>16</v>
      </c>
      <c r="L223" s="65">
        <v>1</v>
      </c>
      <c r="M223" s="64">
        <v>0</v>
      </c>
      <c r="N223" s="64">
        <v>0</v>
      </c>
      <c r="O223" s="66">
        <v>188.46982352941177</v>
      </c>
      <c r="P223" s="63">
        <v>0</v>
      </c>
    </row>
    <row r="224" spans="1:16" ht="14.4">
      <c r="A224" s="72">
        <f t="shared" si="4"/>
        <v>46135</v>
      </c>
      <c r="B224" s="73" t="e">
        <f>VLOOKUP(G224,'Daily Flash NL'!A:D,4,0)</f>
        <v>#N/A</v>
      </c>
      <c r="C224" s="77">
        <v>46135</v>
      </c>
      <c r="D224" s="57"/>
      <c r="E224" s="62" t="s">
        <v>68</v>
      </c>
      <c r="F224" s="62"/>
      <c r="G224" s="62">
        <v>22</v>
      </c>
      <c r="H224" s="63">
        <v>1</v>
      </c>
      <c r="I224" s="64">
        <v>13</v>
      </c>
      <c r="J224" s="64">
        <v>13</v>
      </c>
      <c r="K224" s="64">
        <v>13</v>
      </c>
      <c r="L224" s="65">
        <v>1</v>
      </c>
      <c r="M224" s="64">
        <v>0</v>
      </c>
      <c r="N224" s="64">
        <v>0</v>
      </c>
      <c r="O224" s="66">
        <v>158.29399999999998</v>
      </c>
      <c r="P224" s="63">
        <v>0</v>
      </c>
    </row>
    <row r="225" spans="1:16" ht="14.4">
      <c r="A225" s="72">
        <f t="shared" si="4"/>
        <v>46135</v>
      </c>
      <c r="B225" s="73" t="e">
        <f>VLOOKUP(G225,'Daily Flash NL'!A:D,4,0)</f>
        <v>#N/A</v>
      </c>
      <c r="C225" s="77">
        <v>46135</v>
      </c>
      <c r="D225" s="57"/>
      <c r="E225" s="62" t="s">
        <v>68</v>
      </c>
      <c r="F225" s="62"/>
      <c r="G225" s="62">
        <v>23</v>
      </c>
      <c r="H225" s="63">
        <v>0.5</v>
      </c>
      <c r="I225" s="64">
        <v>4</v>
      </c>
      <c r="J225" s="64">
        <v>2</v>
      </c>
      <c r="K225" s="64">
        <v>2</v>
      </c>
      <c r="L225" s="65">
        <v>0.5</v>
      </c>
      <c r="M225" s="64">
        <v>2</v>
      </c>
      <c r="N225" s="64">
        <v>0</v>
      </c>
      <c r="O225" s="66">
        <v>274.33199999999999</v>
      </c>
      <c r="P225" s="63">
        <v>0.5</v>
      </c>
    </row>
    <row r="226" spans="1:16" ht="14.4">
      <c r="A226" s="72">
        <f t="shared" si="4"/>
        <v>46135</v>
      </c>
      <c r="B226" s="73" t="e">
        <f>VLOOKUP(G226,'Daily Flash NL'!A:D,4,0)</f>
        <v>#N/A</v>
      </c>
      <c r="C226" s="77">
        <v>46135</v>
      </c>
      <c r="D226" s="57" t="s">
        <v>70</v>
      </c>
      <c r="E226" s="57"/>
      <c r="F226" s="57"/>
      <c r="G226" s="57"/>
      <c r="H226" s="58">
        <v>0.78414096916299558</v>
      </c>
      <c r="I226" s="59">
        <v>681</v>
      </c>
      <c r="J226" s="59">
        <v>665</v>
      </c>
      <c r="K226" s="59">
        <v>534</v>
      </c>
      <c r="L226" s="60">
        <v>0.97650513950073425</v>
      </c>
      <c r="M226" s="59">
        <v>16</v>
      </c>
      <c r="N226" s="59">
        <v>0</v>
      </c>
      <c r="O226" s="61">
        <v>277.24085253132836</v>
      </c>
      <c r="P226" s="58">
        <v>2.3494860499265784E-2</v>
      </c>
    </row>
    <row r="227" spans="1:16" ht="14.4">
      <c r="A227" s="72" t="str">
        <f t="shared" si="4"/>
        <v>Total 23/04/2026</v>
      </c>
      <c r="B227" s="73" t="e">
        <f>VLOOKUP(G227,'Daily Flash NL'!A:D,4,0)</f>
        <v>#N/A</v>
      </c>
      <c r="C227" s="78" t="s">
        <v>108</v>
      </c>
      <c r="D227" s="67"/>
      <c r="E227" s="67"/>
      <c r="F227" s="67"/>
      <c r="G227" s="67"/>
      <c r="H227" s="68">
        <v>0.78414096916299558</v>
      </c>
      <c r="I227" s="69">
        <v>681</v>
      </c>
      <c r="J227" s="69">
        <v>665</v>
      </c>
      <c r="K227" s="69">
        <v>534</v>
      </c>
      <c r="L227" s="70">
        <v>0.97650513950073425</v>
      </c>
      <c r="M227" s="69">
        <v>16</v>
      </c>
      <c r="N227" s="69">
        <v>0</v>
      </c>
      <c r="O227" s="71">
        <v>277.24085253132836</v>
      </c>
      <c r="P227" s="68">
        <v>2.3494860499265784E-2</v>
      </c>
    </row>
    <row r="228" spans="1:16" ht="15" thickBot="1">
      <c r="A228" s="72" t="str">
        <f t="shared" si="4"/>
        <v>Total général</v>
      </c>
      <c r="B228" s="73" t="e">
        <f>VLOOKUP(G228,'Daily Flash NL'!A:D,4,0)</f>
        <v>#N/A</v>
      </c>
      <c r="C228" s="116" t="s">
        <v>73</v>
      </c>
      <c r="D228" s="117"/>
      <c r="E228" s="117"/>
      <c r="F228" s="117"/>
      <c r="G228" s="117"/>
      <c r="H228" s="118">
        <v>0.78414096916299558</v>
      </c>
      <c r="I228" s="119">
        <v>681</v>
      </c>
      <c r="J228" s="119">
        <v>665</v>
      </c>
      <c r="K228" s="119">
        <v>534</v>
      </c>
      <c r="L228" s="120">
        <v>0.97650513950073425</v>
      </c>
      <c r="M228" s="119">
        <v>16</v>
      </c>
      <c r="N228" s="119">
        <v>0</v>
      </c>
      <c r="O228" s="121">
        <v>277.24085253132836</v>
      </c>
      <c r="P228" s="122">
        <v>2.3494860499265784E-2</v>
      </c>
    </row>
    <row r="229" spans="1:16" ht="14.4">
      <c r="A229" s="72">
        <f t="shared" si="4"/>
        <v>46136</v>
      </c>
      <c r="B229" s="73" t="e">
        <f>VLOOKUP(G229,'Daily Flash NL'!A:D,4,0)</f>
        <v>#N/A</v>
      </c>
      <c r="C229" s="77">
        <v>46136</v>
      </c>
      <c r="D229" s="57" t="s">
        <v>67</v>
      </c>
      <c r="E229" s="62" t="s">
        <v>85</v>
      </c>
      <c r="F229" s="62"/>
      <c r="G229" s="62"/>
      <c r="H229" s="63">
        <v>0.8779342723004695</v>
      </c>
      <c r="I229" s="64">
        <v>213</v>
      </c>
      <c r="J229" s="64">
        <v>210</v>
      </c>
      <c r="K229" s="64">
        <v>187</v>
      </c>
      <c r="L229" s="65">
        <v>0.9859154929577465</v>
      </c>
      <c r="M229" s="64">
        <v>3</v>
      </c>
      <c r="N229" s="64">
        <v>0</v>
      </c>
      <c r="O229" s="66">
        <v>259.36974039682542</v>
      </c>
      <c r="P229" s="63">
        <v>1.4084507042253521E-2</v>
      </c>
    </row>
    <row r="230" spans="1:16" ht="14.4">
      <c r="A230" s="72">
        <f t="shared" si="4"/>
        <v>46136</v>
      </c>
      <c r="B230" s="73" t="e">
        <f>VLOOKUP(G230,'Daily Flash NL'!A:D,4,0)</f>
        <v>#N/A</v>
      </c>
      <c r="C230" s="77">
        <v>46136</v>
      </c>
      <c r="D230" s="57"/>
      <c r="E230" s="62" t="s">
        <v>85</v>
      </c>
      <c r="F230" s="57" t="s">
        <v>69</v>
      </c>
      <c r="G230" s="57"/>
      <c r="H230" s="58"/>
      <c r="I230" s="59"/>
      <c r="J230" s="59"/>
      <c r="K230" s="59"/>
      <c r="L230" s="60"/>
      <c r="M230" s="59"/>
      <c r="N230" s="59"/>
      <c r="O230" s="61"/>
      <c r="P230" s="58"/>
    </row>
    <row r="231" spans="1:16" ht="14.4">
      <c r="A231" s="72">
        <f t="shared" si="4"/>
        <v>46136</v>
      </c>
      <c r="B231" s="73">
        <f>VLOOKUP(G231,'Daily Flash NL'!A:D,4,0)</f>
        <v>0.29166666666666669</v>
      </c>
      <c r="C231" s="77">
        <v>46136</v>
      </c>
      <c r="D231" s="57"/>
      <c r="E231" s="62" t="s">
        <v>85</v>
      </c>
      <c r="F231" s="62"/>
      <c r="G231" s="62">
        <v>7</v>
      </c>
      <c r="H231" s="63">
        <v>1</v>
      </c>
      <c r="I231" s="64">
        <v>2</v>
      </c>
      <c r="J231" s="64">
        <v>2</v>
      </c>
      <c r="K231" s="64">
        <v>2</v>
      </c>
      <c r="L231" s="65">
        <v>1</v>
      </c>
      <c r="M231" s="64">
        <v>0</v>
      </c>
      <c r="N231" s="64">
        <v>0</v>
      </c>
      <c r="O231" s="66">
        <v>387.42350000000005</v>
      </c>
      <c r="P231" s="63">
        <v>0</v>
      </c>
    </row>
    <row r="232" spans="1:16" ht="14.4">
      <c r="A232" s="72">
        <f t="shared" si="4"/>
        <v>46136</v>
      </c>
      <c r="B232" s="73">
        <f>VLOOKUP(G232,'Daily Flash NL'!A:D,4,0)</f>
        <v>0.33333333333333298</v>
      </c>
      <c r="C232" s="77">
        <v>46136</v>
      </c>
      <c r="D232" s="57"/>
      <c r="E232" s="62" t="s">
        <v>85</v>
      </c>
      <c r="F232" s="62"/>
      <c r="G232" s="62">
        <v>8</v>
      </c>
      <c r="H232" s="63">
        <v>1</v>
      </c>
      <c r="I232" s="64">
        <v>5</v>
      </c>
      <c r="J232" s="64">
        <v>5</v>
      </c>
      <c r="K232" s="64">
        <v>5</v>
      </c>
      <c r="L232" s="65">
        <v>1</v>
      </c>
      <c r="M232" s="64">
        <v>0</v>
      </c>
      <c r="N232" s="64">
        <v>0</v>
      </c>
      <c r="O232" s="66">
        <v>313.09700000000004</v>
      </c>
      <c r="P232" s="63">
        <v>0</v>
      </c>
    </row>
    <row r="233" spans="1:16" ht="14.4">
      <c r="A233" s="72">
        <f t="shared" si="4"/>
        <v>46136</v>
      </c>
      <c r="B233" s="73">
        <f>VLOOKUP(G233,'Daily Flash NL'!A:D,4,0)</f>
        <v>0.375</v>
      </c>
      <c r="C233" s="77">
        <v>46136</v>
      </c>
      <c r="D233" s="57"/>
      <c r="E233" s="62" t="s">
        <v>85</v>
      </c>
      <c r="F233" s="62"/>
      <c r="G233" s="62">
        <v>9</v>
      </c>
      <c r="H233" s="63">
        <v>1</v>
      </c>
      <c r="I233" s="64">
        <v>7</v>
      </c>
      <c r="J233" s="64">
        <v>7</v>
      </c>
      <c r="K233" s="64">
        <v>7</v>
      </c>
      <c r="L233" s="65">
        <v>1</v>
      </c>
      <c r="M233" s="64">
        <v>0</v>
      </c>
      <c r="N233" s="64">
        <v>0</v>
      </c>
      <c r="O233" s="66">
        <v>329.12807142857139</v>
      </c>
      <c r="P233" s="63">
        <v>0</v>
      </c>
    </row>
    <row r="234" spans="1:16" ht="14.4">
      <c r="A234" s="72">
        <f t="shared" si="4"/>
        <v>46136</v>
      </c>
      <c r="B234" s="73">
        <f>VLOOKUP(G234,'Daily Flash NL'!A:D,4,0)</f>
        <v>0.41666666666666702</v>
      </c>
      <c r="C234" s="77">
        <v>46136</v>
      </c>
      <c r="D234" s="57"/>
      <c r="E234" s="62" t="s">
        <v>85</v>
      </c>
      <c r="F234" s="62"/>
      <c r="G234" s="62">
        <v>10</v>
      </c>
      <c r="H234" s="63">
        <v>1</v>
      </c>
      <c r="I234" s="64">
        <v>10</v>
      </c>
      <c r="J234" s="64">
        <v>10</v>
      </c>
      <c r="K234" s="64">
        <v>10</v>
      </c>
      <c r="L234" s="65">
        <v>1</v>
      </c>
      <c r="M234" s="64">
        <v>0</v>
      </c>
      <c r="N234" s="64">
        <v>0</v>
      </c>
      <c r="O234" s="66">
        <v>236.85300000000001</v>
      </c>
      <c r="P234" s="63">
        <v>0</v>
      </c>
    </row>
    <row r="235" spans="1:16" ht="14.4">
      <c r="A235" s="72">
        <f t="shared" si="4"/>
        <v>46136</v>
      </c>
      <c r="B235" s="73">
        <f>VLOOKUP(G235,'Daily Flash NL'!A:D,4,0)</f>
        <v>0.45833333333333298</v>
      </c>
      <c r="C235" s="77">
        <v>46136</v>
      </c>
      <c r="D235" s="57"/>
      <c r="E235" s="62" t="s">
        <v>85</v>
      </c>
      <c r="F235" s="62"/>
      <c r="G235" s="62">
        <v>11</v>
      </c>
      <c r="H235" s="63">
        <v>1</v>
      </c>
      <c r="I235" s="64">
        <v>6</v>
      </c>
      <c r="J235" s="64">
        <v>6</v>
      </c>
      <c r="K235" s="64">
        <v>6</v>
      </c>
      <c r="L235" s="65">
        <v>1</v>
      </c>
      <c r="M235" s="64">
        <v>0</v>
      </c>
      <c r="N235" s="64">
        <v>0</v>
      </c>
      <c r="O235" s="66">
        <v>249.18275000000006</v>
      </c>
      <c r="P235" s="63">
        <v>0</v>
      </c>
    </row>
    <row r="236" spans="1:16" ht="14.4">
      <c r="A236" s="72">
        <f t="shared" si="4"/>
        <v>46136</v>
      </c>
      <c r="B236" s="73">
        <f>VLOOKUP(G236,'Daily Flash NL'!A:D,4,0)</f>
        <v>0.5</v>
      </c>
      <c r="C236" s="77">
        <v>46136</v>
      </c>
      <c r="D236" s="57"/>
      <c r="E236" s="62" t="s">
        <v>85</v>
      </c>
      <c r="F236" s="62"/>
      <c r="G236" s="62">
        <v>12</v>
      </c>
      <c r="H236" s="63">
        <v>0.81818181818181823</v>
      </c>
      <c r="I236" s="64">
        <v>11</v>
      </c>
      <c r="J236" s="64">
        <v>11</v>
      </c>
      <c r="K236" s="64">
        <v>9</v>
      </c>
      <c r="L236" s="65">
        <v>1</v>
      </c>
      <c r="M236" s="64">
        <v>0</v>
      </c>
      <c r="N236" s="64">
        <v>0</v>
      </c>
      <c r="O236" s="66">
        <v>154.28990909090911</v>
      </c>
      <c r="P236" s="63">
        <v>0</v>
      </c>
    </row>
    <row r="237" spans="1:16" ht="14.4">
      <c r="A237" s="72">
        <f t="shared" si="4"/>
        <v>46136</v>
      </c>
      <c r="B237" s="73">
        <f>VLOOKUP(G237,'Daily Flash NL'!A:D,4,0)</f>
        <v>0.54166666666666696</v>
      </c>
      <c r="C237" s="77">
        <v>46136</v>
      </c>
      <c r="D237" s="57"/>
      <c r="E237" s="62" t="s">
        <v>85</v>
      </c>
      <c r="F237" s="62"/>
      <c r="G237" s="62">
        <v>13</v>
      </c>
      <c r="H237" s="63">
        <v>0.88888888888888884</v>
      </c>
      <c r="I237" s="64">
        <v>9</v>
      </c>
      <c r="J237" s="64">
        <v>9</v>
      </c>
      <c r="K237" s="64">
        <v>8</v>
      </c>
      <c r="L237" s="65">
        <v>1</v>
      </c>
      <c r="M237" s="64">
        <v>0</v>
      </c>
      <c r="N237" s="64">
        <v>0</v>
      </c>
      <c r="O237" s="66">
        <v>290.66622222222264</v>
      </c>
      <c r="P237" s="63">
        <v>0</v>
      </c>
    </row>
    <row r="238" spans="1:16" ht="14.4">
      <c r="A238" s="72">
        <f t="shared" si="4"/>
        <v>46136</v>
      </c>
      <c r="B238" s="73">
        <f>VLOOKUP(G238,'Daily Flash NL'!A:D,4,0)</f>
        <v>0.58333333333333304</v>
      </c>
      <c r="C238" s="77">
        <v>46136</v>
      </c>
      <c r="D238" s="57"/>
      <c r="E238" s="62" t="s">
        <v>85</v>
      </c>
      <c r="F238" s="62"/>
      <c r="G238" s="62">
        <v>14</v>
      </c>
      <c r="H238" s="63">
        <v>0.90909090909090906</v>
      </c>
      <c r="I238" s="64">
        <v>11</v>
      </c>
      <c r="J238" s="64">
        <v>11</v>
      </c>
      <c r="K238" s="64">
        <v>10</v>
      </c>
      <c r="L238" s="65">
        <v>1</v>
      </c>
      <c r="M238" s="64">
        <v>0</v>
      </c>
      <c r="N238" s="64">
        <v>0</v>
      </c>
      <c r="O238" s="66">
        <v>167.85071818181819</v>
      </c>
      <c r="P238" s="63">
        <v>0</v>
      </c>
    </row>
    <row r="239" spans="1:16" ht="14.4">
      <c r="A239" s="72">
        <f t="shared" si="4"/>
        <v>46136</v>
      </c>
      <c r="B239" s="73">
        <f>VLOOKUP(G239,'Daily Flash NL'!A:D,4,0)</f>
        <v>0.625</v>
      </c>
      <c r="C239" s="77">
        <v>46136</v>
      </c>
      <c r="D239" s="57"/>
      <c r="E239" s="62" t="s">
        <v>85</v>
      </c>
      <c r="F239" s="62"/>
      <c r="G239" s="62">
        <v>15</v>
      </c>
      <c r="H239" s="63">
        <v>1</v>
      </c>
      <c r="I239" s="64">
        <v>6</v>
      </c>
      <c r="J239" s="64">
        <v>6</v>
      </c>
      <c r="K239" s="64">
        <v>6</v>
      </c>
      <c r="L239" s="65">
        <v>1</v>
      </c>
      <c r="M239" s="64">
        <v>0</v>
      </c>
      <c r="N239" s="64">
        <v>0</v>
      </c>
      <c r="O239" s="66">
        <v>312.22649999999999</v>
      </c>
      <c r="P239" s="63">
        <v>0</v>
      </c>
    </row>
    <row r="240" spans="1:16" ht="14.4">
      <c r="A240" s="72">
        <f t="shared" si="4"/>
        <v>46136</v>
      </c>
      <c r="B240" s="73">
        <f>VLOOKUP(G240,'Daily Flash NL'!A:D,4,0)</f>
        <v>0.66666666666666696</v>
      </c>
      <c r="C240" s="77">
        <v>46136</v>
      </c>
      <c r="D240" s="57"/>
      <c r="E240" s="62" t="s">
        <v>85</v>
      </c>
      <c r="F240" s="62"/>
      <c r="G240" s="62">
        <v>16</v>
      </c>
      <c r="H240" s="63">
        <v>1</v>
      </c>
      <c r="I240" s="64">
        <v>6</v>
      </c>
      <c r="J240" s="64">
        <v>6</v>
      </c>
      <c r="K240" s="64">
        <v>6</v>
      </c>
      <c r="L240" s="65">
        <v>1</v>
      </c>
      <c r="M240" s="64">
        <v>0</v>
      </c>
      <c r="N240" s="64">
        <v>0</v>
      </c>
      <c r="O240" s="66">
        <v>172.08391666666668</v>
      </c>
      <c r="P240" s="63">
        <v>0</v>
      </c>
    </row>
    <row r="241" spans="1:16" ht="14.4">
      <c r="A241" s="72">
        <f t="shared" si="4"/>
        <v>46136</v>
      </c>
      <c r="B241" s="73" t="e">
        <f>VLOOKUP(G241,'Daily Flash NL'!A:D,4,0)</f>
        <v>#N/A</v>
      </c>
      <c r="C241" s="77">
        <v>46136</v>
      </c>
      <c r="D241" s="57"/>
      <c r="E241" s="62" t="s">
        <v>85</v>
      </c>
      <c r="F241" s="62"/>
      <c r="G241" s="62">
        <v>17</v>
      </c>
      <c r="H241" s="63">
        <v>0.77777777777777779</v>
      </c>
      <c r="I241" s="64">
        <v>9</v>
      </c>
      <c r="J241" s="64">
        <v>9</v>
      </c>
      <c r="K241" s="64">
        <v>7</v>
      </c>
      <c r="L241" s="65">
        <v>1</v>
      </c>
      <c r="M241" s="64">
        <v>0</v>
      </c>
      <c r="N241" s="64">
        <v>0</v>
      </c>
      <c r="O241" s="66">
        <v>289.86427777777777</v>
      </c>
      <c r="P241" s="63">
        <v>0</v>
      </c>
    </row>
    <row r="242" spans="1:16" ht="14.4">
      <c r="A242" s="72">
        <f t="shared" si="4"/>
        <v>46136</v>
      </c>
      <c r="B242" s="73" t="e">
        <f>VLOOKUP(G242,'Daily Flash NL'!A:D,4,0)</f>
        <v>#N/A</v>
      </c>
      <c r="C242" s="77">
        <v>46136</v>
      </c>
      <c r="D242" s="57"/>
      <c r="E242" s="62" t="s">
        <v>85</v>
      </c>
      <c r="F242" s="62"/>
      <c r="G242" s="62">
        <v>18</v>
      </c>
      <c r="H242" s="63">
        <v>0.66666666666666663</v>
      </c>
      <c r="I242" s="64">
        <v>3</v>
      </c>
      <c r="J242" s="64">
        <v>3</v>
      </c>
      <c r="K242" s="64">
        <v>2</v>
      </c>
      <c r="L242" s="65">
        <v>1</v>
      </c>
      <c r="M242" s="64">
        <v>0</v>
      </c>
      <c r="N242" s="64">
        <v>0</v>
      </c>
      <c r="O242" s="66">
        <v>395.58316666666661</v>
      </c>
      <c r="P242" s="63">
        <v>0</v>
      </c>
    </row>
    <row r="243" spans="1:16" ht="14.4">
      <c r="A243" s="72">
        <f t="shared" si="4"/>
        <v>46136</v>
      </c>
      <c r="B243" s="73" t="e">
        <f>VLOOKUP(G243,'Daily Flash NL'!A:D,4,0)</f>
        <v>#N/A</v>
      </c>
      <c r="C243" s="77">
        <v>46136</v>
      </c>
      <c r="D243" s="57"/>
      <c r="E243" s="62" t="s">
        <v>85</v>
      </c>
      <c r="F243" s="62"/>
      <c r="G243" s="62">
        <v>20</v>
      </c>
      <c r="H243" s="63">
        <v>1</v>
      </c>
      <c r="I243" s="64">
        <v>2</v>
      </c>
      <c r="J243" s="64">
        <v>2</v>
      </c>
      <c r="K243" s="64">
        <v>2</v>
      </c>
      <c r="L243" s="65">
        <v>1</v>
      </c>
      <c r="M243" s="64">
        <v>0</v>
      </c>
      <c r="N243" s="64">
        <v>0</v>
      </c>
      <c r="O243" s="66">
        <v>504.59449999999993</v>
      </c>
      <c r="P243" s="63">
        <v>0</v>
      </c>
    </row>
    <row r="244" spans="1:16" ht="14.4">
      <c r="A244" s="72">
        <f t="shared" si="4"/>
        <v>46136</v>
      </c>
      <c r="B244" s="73" t="e">
        <f>VLOOKUP(G244,'Daily Flash NL'!A:D,4,0)</f>
        <v>#N/A</v>
      </c>
      <c r="C244" s="77">
        <v>46136</v>
      </c>
      <c r="D244" s="57"/>
      <c r="E244" s="62" t="s">
        <v>85</v>
      </c>
      <c r="F244" s="62"/>
      <c r="G244" s="62">
        <v>23</v>
      </c>
      <c r="H244" s="63">
        <v>0</v>
      </c>
      <c r="I244" s="64">
        <v>1</v>
      </c>
      <c r="J244" s="64">
        <v>1</v>
      </c>
      <c r="K244" s="64">
        <v>0</v>
      </c>
      <c r="L244" s="65">
        <v>1</v>
      </c>
      <c r="M244" s="64">
        <v>0</v>
      </c>
      <c r="N244" s="64">
        <v>0</v>
      </c>
      <c r="O244" s="66">
        <v>187.06</v>
      </c>
      <c r="P244" s="63">
        <v>0</v>
      </c>
    </row>
    <row r="245" spans="1:16" ht="14.4">
      <c r="A245" s="72">
        <f t="shared" si="4"/>
        <v>46136</v>
      </c>
      <c r="B245" s="73" t="e">
        <f>VLOOKUP(G245,'Daily Flash NL'!A:D,4,0)</f>
        <v>#N/A</v>
      </c>
      <c r="C245" s="77">
        <v>46136</v>
      </c>
      <c r="D245" s="57"/>
      <c r="E245" s="62" t="s">
        <v>85</v>
      </c>
      <c r="F245" s="57" t="s">
        <v>86</v>
      </c>
      <c r="G245" s="57"/>
      <c r="H245" s="58"/>
      <c r="I245" s="59"/>
      <c r="J245" s="59"/>
      <c r="K245" s="59"/>
      <c r="L245" s="60"/>
      <c r="M245" s="59"/>
      <c r="N245" s="59"/>
      <c r="O245" s="61"/>
      <c r="P245" s="58"/>
    </row>
    <row r="246" spans="1:16" ht="14.4">
      <c r="A246" s="72">
        <f t="shared" si="4"/>
        <v>46136</v>
      </c>
      <c r="B246" s="73" t="e">
        <f>VLOOKUP(G246,'Daily Flash NL'!A:D,4,0)</f>
        <v>#N/A</v>
      </c>
      <c r="C246" s="77">
        <v>46136</v>
      </c>
      <c r="D246" s="57"/>
      <c r="E246" s="62" t="s">
        <v>85</v>
      </c>
      <c r="F246" s="62"/>
      <c r="G246" s="62">
        <v>6</v>
      </c>
      <c r="H246" s="63">
        <v>0</v>
      </c>
      <c r="I246" s="64">
        <v>1</v>
      </c>
      <c r="J246" s="64">
        <v>1</v>
      </c>
      <c r="K246" s="64">
        <v>0</v>
      </c>
      <c r="L246" s="65">
        <v>1</v>
      </c>
      <c r="M246" s="64">
        <v>0</v>
      </c>
      <c r="N246" s="64">
        <v>0</v>
      </c>
      <c r="O246" s="66">
        <v>38.319000000000003</v>
      </c>
      <c r="P246" s="63">
        <v>0</v>
      </c>
    </row>
    <row r="247" spans="1:16" ht="14.4">
      <c r="A247" s="72">
        <f t="shared" si="4"/>
        <v>46136</v>
      </c>
      <c r="B247" s="73">
        <f>VLOOKUP(G247,'Daily Flash NL'!A:D,4,0)</f>
        <v>0.29166666666666669</v>
      </c>
      <c r="C247" s="77">
        <v>46136</v>
      </c>
      <c r="D247" s="57"/>
      <c r="E247" s="62" t="s">
        <v>85</v>
      </c>
      <c r="F247" s="62"/>
      <c r="G247" s="62">
        <v>7</v>
      </c>
      <c r="H247" s="63">
        <v>1</v>
      </c>
      <c r="I247" s="64">
        <v>5</v>
      </c>
      <c r="J247" s="64">
        <v>5</v>
      </c>
      <c r="K247" s="64">
        <v>5</v>
      </c>
      <c r="L247" s="65">
        <v>1</v>
      </c>
      <c r="M247" s="64">
        <v>0</v>
      </c>
      <c r="N247" s="64">
        <v>0</v>
      </c>
      <c r="O247" s="66">
        <v>302.39890000000003</v>
      </c>
      <c r="P247" s="63">
        <v>0</v>
      </c>
    </row>
    <row r="248" spans="1:16" ht="14.4">
      <c r="A248" s="72">
        <f t="shared" si="4"/>
        <v>46136</v>
      </c>
      <c r="B248" s="73">
        <f>VLOOKUP(G248,'Daily Flash NL'!A:D,4,0)</f>
        <v>0.33333333333333298</v>
      </c>
      <c r="C248" s="77">
        <v>46136</v>
      </c>
      <c r="D248" s="57"/>
      <c r="E248" s="62" t="s">
        <v>85</v>
      </c>
      <c r="F248" s="62"/>
      <c r="G248" s="62">
        <v>8</v>
      </c>
      <c r="H248" s="63">
        <v>0.66666666666666663</v>
      </c>
      <c r="I248" s="64">
        <v>9</v>
      </c>
      <c r="J248" s="64">
        <v>9</v>
      </c>
      <c r="K248" s="64">
        <v>6</v>
      </c>
      <c r="L248" s="65">
        <v>1</v>
      </c>
      <c r="M248" s="64">
        <v>0</v>
      </c>
      <c r="N248" s="64">
        <v>0</v>
      </c>
      <c r="O248" s="66">
        <v>423.98199999999991</v>
      </c>
      <c r="P248" s="63">
        <v>0</v>
      </c>
    </row>
    <row r="249" spans="1:16" ht="14.4">
      <c r="A249" s="72">
        <f t="shared" si="4"/>
        <v>46136</v>
      </c>
      <c r="B249" s="73">
        <f>VLOOKUP(G249,'Daily Flash NL'!A:D,4,0)</f>
        <v>0.375</v>
      </c>
      <c r="C249" s="77">
        <v>46136</v>
      </c>
      <c r="D249" s="57"/>
      <c r="E249" s="62" t="s">
        <v>85</v>
      </c>
      <c r="F249" s="62"/>
      <c r="G249" s="62">
        <v>9</v>
      </c>
      <c r="H249" s="63">
        <v>1</v>
      </c>
      <c r="I249" s="64">
        <v>13</v>
      </c>
      <c r="J249" s="64">
        <v>13</v>
      </c>
      <c r="K249" s="64">
        <v>13</v>
      </c>
      <c r="L249" s="65">
        <v>1</v>
      </c>
      <c r="M249" s="64">
        <v>0</v>
      </c>
      <c r="N249" s="64">
        <v>0</v>
      </c>
      <c r="O249" s="66">
        <v>195.81886538461535</v>
      </c>
      <c r="P249" s="63">
        <v>0</v>
      </c>
    </row>
    <row r="250" spans="1:16" ht="14.4">
      <c r="A250" s="72">
        <f t="shared" si="4"/>
        <v>46136</v>
      </c>
      <c r="B250" s="73">
        <f>VLOOKUP(G250,'Daily Flash NL'!A:D,4,0)</f>
        <v>0.41666666666666702</v>
      </c>
      <c r="C250" s="77">
        <v>46136</v>
      </c>
      <c r="D250" s="57"/>
      <c r="E250" s="62" t="s">
        <v>85</v>
      </c>
      <c r="F250" s="62"/>
      <c r="G250" s="62">
        <v>10</v>
      </c>
      <c r="H250" s="63">
        <v>0.82352941176470584</v>
      </c>
      <c r="I250" s="64">
        <v>17</v>
      </c>
      <c r="J250" s="64">
        <v>17</v>
      </c>
      <c r="K250" s="64">
        <v>14</v>
      </c>
      <c r="L250" s="65">
        <v>1</v>
      </c>
      <c r="M250" s="64">
        <v>0</v>
      </c>
      <c r="N250" s="64">
        <v>0</v>
      </c>
      <c r="O250" s="66">
        <v>260.82271568627471</v>
      </c>
      <c r="P250" s="63">
        <v>0</v>
      </c>
    </row>
    <row r="251" spans="1:16" ht="14.4">
      <c r="A251" s="72">
        <f t="shared" si="4"/>
        <v>46136</v>
      </c>
      <c r="B251" s="73">
        <f>VLOOKUP(G251,'Daily Flash NL'!A:D,4,0)</f>
        <v>0.45833333333333298</v>
      </c>
      <c r="C251" s="77">
        <v>46136</v>
      </c>
      <c r="D251" s="57"/>
      <c r="E251" s="62" t="s">
        <v>85</v>
      </c>
      <c r="F251" s="62"/>
      <c r="G251" s="62">
        <v>11</v>
      </c>
      <c r="H251" s="63">
        <v>1</v>
      </c>
      <c r="I251" s="64">
        <v>8</v>
      </c>
      <c r="J251" s="64">
        <v>8</v>
      </c>
      <c r="K251" s="64">
        <v>8</v>
      </c>
      <c r="L251" s="65">
        <v>1</v>
      </c>
      <c r="M251" s="64">
        <v>0</v>
      </c>
      <c r="N251" s="64">
        <v>0</v>
      </c>
      <c r="O251" s="66">
        <v>363.73831250000001</v>
      </c>
      <c r="P251" s="63">
        <v>0</v>
      </c>
    </row>
    <row r="252" spans="1:16" ht="14.4">
      <c r="A252" s="72">
        <f t="shared" si="4"/>
        <v>46136</v>
      </c>
      <c r="B252" s="73">
        <f>VLOOKUP(G252,'Daily Flash NL'!A:D,4,0)</f>
        <v>0.5</v>
      </c>
      <c r="C252" s="77">
        <v>46136</v>
      </c>
      <c r="D252" s="57"/>
      <c r="E252" s="62" t="s">
        <v>85</v>
      </c>
      <c r="F252" s="62"/>
      <c r="G252" s="62">
        <v>12</v>
      </c>
      <c r="H252" s="63">
        <v>1</v>
      </c>
      <c r="I252" s="64">
        <v>8</v>
      </c>
      <c r="J252" s="64">
        <v>8</v>
      </c>
      <c r="K252" s="64">
        <v>8</v>
      </c>
      <c r="L252" s="65">
        <v>1</v>
      </c>
      <c r="M252" s="64">
        <v>0</v>
      </c>
      <c r="N252" s="64">
        <v>0</v>
      </c>
      <c r="O252" s="66">
        <v>179.55479166666666</v>
      </c>
      <c r="P252" s="63">
        <v>0</v>
      </c>
    </row>
    <row r="253" spans="1:16" ht="14.4">
      <c r="A253" s="72">
        <f t="shared" si="4"/>
        <v>46136</v>
      </c>
      <c r="B253" s="73">
        <f>VLOOKUP(G253,'Daily Flash NL'!A:D,4,0)</f>
        <v>0.54166666666666696</v>
      </c>
      <c r="C253" s="77">
        <v>46136</v>
      </c>
      <c r="D253" s="57"/>
      <c r="E253" s="62" t="s">
        <v>85</v>
      </c>
      <c r="F253" s="62"/>
      <c r="G253" s="62">
        <v>13</v>
      </c>
      <c r="H253" s="63">
        <v>1</v>
      </c>
      <c r="I253" s="64">
        <v>7</v>
      </c>
      <c r="J253" s="64">
        <v>7</v>
      </c>
      <c r="K253" s="64">
        <v>7</v>
      </c>
      <c r="L253" s="65">
        <v>1</v>
      </c>
      <c r="M253" s="64">
        <v>0</v>
      </c>
      <c r="N253" s="64">
        <v>0</v>
      </c>
      <c r="O253" s="66">
        <v>228.45199999999997</v>
      </c>
      <c r="P253" s="63">
        <v>0</v>
      </c>
    </row>
    <row r="254" spans="1:16" ht="14.4">
      <c r="A254" s="72">
        <f t="shared" si="4"/>
        <v>46136</v>
      </c>
      <c r="B254" s="73">
        <f>VLOOKUP(G254,'Daily Flash NL'!A:D,4,0)</f>
        <v>0.58333333333333304</v>
      </c>
      <c r="C254" s="77">
        <v>46136</v>
      </c>
      <c r="D254" s="57"/>
      <c r="E254" s="62" t="s">
        <v>85</v>
      </c>
      <c r="F254" s="62"/>
      <c r="G254" s="62">
        <v>14</v>
      </c>
      <c r="H254" s="63">
        <v>1</v>
      </c>
      <c r="I254" s="64">
        <v>9</v>
      </c>
      <c r="J254" s="64">
        <v>9</v>
      </c>
      <c r="K254" s="64">
        <v>9</v>
      </c>
      <c r="L254" s="65">
        <v>1</v>
      </c>
      <c r="M254" s="64">
        <v>0</v>
      </c>
      <c r="N254" s="64">
        <v>0</v>
      </c>
      <c r="O254" s="66">
        <v>164.74627777777778</v>
      </c>
      <c r="P254" s="63">
        <v>0</v>
      </c>
    </row>
    <row r="255" spans="1:16" ht="14.4">
      <c r="A255" s="72">
        <f t="shared" si="4"/>
        <v>46136</v>
      </c>
      <c r="B255" s="73">
        <f>VLOOKUP(G255,'Daily Flash NL'!A:D,4,0)</f>
        <v>0.625</v>
      </c>
      <c r="C255" s="77">
        <v>46136</v>
      </c>
      <c r="D255" s="57"/>
      <c r="E255" s="62" t="s">
        <v>85</v>
      </c>
      <c r="F255" s="62"/>
      <c r="G255" s="62">
        <v>15</v>
      </c>
      <c r="H255" s="63">
        <v>1</v>
      </c>
      <c r="I255" s="64">
        <v>13</v>
      </c>
      <c r="J255" s="64">
        <v>13</v>
      </c>
      <c r="K255" s="64">
        <v>13</v>
      </c>
      <c r="L255" s="65">
        <v>1</v>
      </c>
      <c r="M255" s="64">
        <v>0</v>
      </c>
      <c r="N255" s="64">
        <v>0</v>
      </c>
      <c r="O255" s="66">
        <v>191.72141025641</v>
      </c>
      <c r="P255" s="63">
        <v>0</v>
      </c>
    </row>
    <row r="256" spans="1:16" ht="14.4">
      <c r="A256" s="72">
        <f t="shared" ref="A256:A291" si="5">C256</f>
        <v>46136</v>
      </c>
      <c r="B256" s="73">
        <f>VLOOKUP(G256,'Daily Flash NL'!A:D,4,0)</f>
        <v>0.66666666666666696</v>
      </c>
      <c r="C256" s="77">
        <v>46136</v>
      </c>
      <c r="D256" s="57"/>
      <c r="E256" s="62" t="s">
        <v>85</v>
      </c>
      <c r="F256" s="62"/>
      <c r="G256" s="62">
        <v>16</v>
      </c>
      <c r="H256" s="63">
        <v>1</v>
      </c>
      <c r="I256" s="64">
        <v>9</v>
      </c>
      <c r="J256" s="64">
        <v>9</v>
      </c>
      <c r="K256" s="64">
        <v>9</v>
      </c>
      <c r="L256" s="65">
        <v>1</v>
      </c>
      <c r="M256" s="64">
        <v>0</v>
      </c>
      <c r="N256" s="64">
        <v>0</v>
      </c>
      <c r="O256" s="66">
        <v>228.89905555555555</v>
      </c>
      <c r="P256" s="63">
        <v>0</v>
      </c>
    </row>
    <row r="257" spans="1:16" ht="14.4">
      <c r="A257" s="72">
        <f t="shared" si="5"/>
        <v>46136</v>
      </c>
      <c r="B257" s="73" t="e">
        <f>VLOOKUP(G257,'Daily Flash NL'!A:D,4,0)</f>
        <v>#N/A</v>
      </c>
      <c r="C257" s="77">
        <v>46136</v>
      </c>
      <c r="D257" s="57"/>
      <c r="E257" s="62" t="s">
        <v>85</v>
      </c>
      <c r="F257" s="62"/>
      <c r="G257" s="62">
        <v>17</v>
      </c>
      <c r="H257" s="63">
        <v>1</v>
      </c>
      <c r="I257" s="64">
        <v>7</v>
      </c>
      <c r="J257" s="64">
        <v>7</v>
      </c>
      <c r="K257" s="64">
        <v>7</v>
      </c>
      <c r="L257" s="65">
        <v>1</v>
      </c>
      <c r="M257" s="64">
        <v>0</v>
      </c>
      <c r="N257" s="64">
        <v>0</v>
      </c>
      <c r="O257" s="66">
        <v>337.71792857142862</v>
      </c>
      <c r="P257" s="63">
        <v>0</v>
      </c>
    </row>
    <row r="258" spans="1:16" ht="14.4">
      <c r="A258" s="72">
        <f t="shared" si="5"/>
        <v>46136</v>
      </c>
      <c r="B258" s="73" t="e">
        <f>VLOOKUP(G258,'Daily Flash NL'!A:D,4,0)</f>
        <v>#N/A</v>
      </c>
      <c r="C258" s="77">
        <v>46136</v>
      </c>
      <c r="D258" s="57"/>
      <c r="E258" s="62" t="s">
        <v>85</v>
      </c>
      <c r="F258" s="62"/>
      <c r="G258" s="62">
        <v>18</v>
      </c>
      <c r="H258" s="63">
        <v>0.66666666666666663</v>
      </c>
      <c r="I258" s="64">
        <v>9</v>
      </c>
      <c r="J258" s="64">
        <v>8</v>
      </c>
      <c r="K258" s="64">
        <v>6</v>
      </c>
      <c r="L258" s="65">
        <v>0.88888888888888884</v>
      </c>
      <c r="M258" s="64">
        <v>1</v>
      </c>
      <c r="N258" s="64">
        <v>0</v>
      </c>
      <c r="O258" s="66">
        <v>352.82112500000005</v>
      </c>
      <c r="P258" s="63">
        <v>0.1111111111111111</v>
      </c>
    </row>
    <row r="259" spans="1:16" ht="14.4">
      <c r="A259" s="72">
        <f t="shared" si="5"/>
        <v>46136</v>
      </c>
      <c r="B259" s="73" t="e">
        <f>VLOOKUP(G259,'Daily Flash NL'!A:D,4,0)</f>
        <v>#N/A</v>
      </c>
      <c r="C259" s="77">
        <v>46136</v>
      </c>
      <c r="D259" s="57"/>
      <c r="E259" s="62" t="s">
        <v>85</v>
      </c>
      <c r="F259" s="62"/>
      <c r="G259" s="62">
        <v>19</v>
      </c>
      <c r="H259" s="63">
        <v>0.25</v>
      </c>
      <c r="I259" s="64">
        <v>4</v>
      </c>
      <c r="J259" s="64">
        <v>4</v>
      </c>
      <c r="K259" s="64">
        <v>1</v>
      </c>
      <c r="L259" s="65">
        <v>1</v>
      </c>
      <c r="M259" s="64">
        <v>0</v>
      </c>
      <c r="N259" s="64">
        <v>0</v>
      </c>
      <c r="O259" s="66">
        <v>233.57112499999999</v>
      </c>
      <c r="P259" s="63">
        <v>0</v>
      </c>
    </row>
    <row r="260" spans="1:16" ht="14.4">
      <c r="A260" s="72">
        <f t="shared" si="5"/>
        <v>46136</v>
      </c>
      <c r="B260" s="73" t="e">
        <f>VLOOKUP(G260,'Daily Flash NL'!A:D,4,0)</f>
        <v>#N/A</v>
      </c>
      <c r="C260" s="77">
        <v>46136</v>
      </c>
      <c r="D260" s="57"/>
      <c r="E260" s="62" t="s">
        <v>85</v>
      </c>
      <c r="F260" s="62"/>
      <c r="G260" s="62">
        <v>20</v>
      </c>
      <c r="H260" s="63">
        <v>0</v>
      </c>
      <c r="I260" s="64">
        <v>3</v>
      </c>
      <c r="J260" s="64">
        <v>2</v>
      </c>
      <c r="K260" s="64">
        <v>0</v>
      </c>
      <c r="L260" s="65">
        <v>0.66666666666666663</v>
      </c>
      <c r="M260" s="64">
        <v>1</v>
      </c>
      <c r="N260" s="64">
        <v>0</v>
      </c>
      <c r="O260" s="66">
        <v>353.09099999999995</v>
      </c>
      <c r="P260" s="63">
        <v>0.33333333333333331</v>
      </c>
    </row>
    <row r="261" spans="1:16" ht="14.4">
      <c r="A261" s="72">
        <f t="shared" si="5"/>
        <v>46136</v>
      </c>
      <c r="B261" s="73" t="e">
        <f>VLOOKUP(G261,'Daily Flash NL'!A:D,4,0)</f>
        <v>#N/A</v>
      </c>
      <c r="C261" s="77">
        <v>46136</v>
      </c>
      <c r="D261" s="57"/>
      <c r="E261" s="62" t="s">
        <v>85</v>
      </c>
      <c r="F261" s="62"/>
      <c r="G261" s="62">
        <v>22</v>
      </c>
      <c r="H261" s="63">
        <v>0</v>
      </c>
      <c r="I261" s="64">
        <v>2</v>
      </c>
      <c r="J261" s="64">
        <v>1</v>
      </c>
      <c r="K261" s="64">
        <v>0</v>
      </c>
      <c r="L261" s="65">
        <v>0.5</v>
      </c>
      <c r="M261" s="64">
        <v>1</v>
      </c>
      <c r="N261" s="64">
        <v>0</v>
      </c>
      <c r="O261" s="66">
        <v>324.29899999999998</v>
      </c>
      <c r="P261" s="63">
        <v>0.5</v>
      </c>
    </row>
    <row r="262" spans="1:16" ht="14.4">
      <c r="A262" s="72">
        <f t="shared" si="5"/>
        <v>46136</v>
      </c>
      <c r="B262" s="73" t="e">
        <f>VLOOKUP(G262,'Daily Flash NL'!A:D,4,0)</f>
        <v>#N/A</v>
      </c>
      <c r="C262" s="77">
        <v>46136</v>
      </c>
      <c r="D262" s="57"/>
      <c r="E262" s="62" t="s">
        <v>85</v>
      </c>
      <c r="F262" s="62"/>
      <c r="G262" s="62">
        <v>23</v>
      </c>
      <c r="H262" s="63">
        <v>1</v>
      </c>
      <c r="I262" s="64">
        <v>1</v>
      </c>
      <c r="J262" s="64">
        <v>1</v>
      </c>
      <c r="K262" s="64">
        <v>1</v>
      </c>
      <c r="L262" s="65">
        <v>1</v>
      </c>
      <c r="M262" s="64">
        <v>0</v>
      </c>
      <c r="N262" s="64">
        <v>0</v>
      </c>
      <c r="O262" s="66">
        <v>424.77</v>
      </c>
      <c r="P262" s="63">
        <v>0</v>
      </c>
    </row>
    <row r="263" spans="1:16" ht="14.4">
      <c r="A263" s="72">
        <f t="shared" si="5"/>
        <v>46136</v>
      </c>
      <c r="B263" s="73" t="e">
        <f>VLOOKUP(G263,'Daily Flash NL'!A:D,4,0)</f>
        <v>#N/A</v>
      </c>
      <c r="C263" s="77">
        <v>46136</v>
      </c>
      <c r="D263" s="57"/>
      <c r="E263" s="62" t="s">
        <v>68</v>
      </c>
      <c r="F263" s="62"/>
      <c r="G263" s="62"/>
      <c r="H263" s="63">
        <v>0.78458844133099825</v>
      </c>
      <c r="I263" s="64">
        <v>571</v>
      </c>
      <c r="J263" s="64">
        <v>566</v>
      </c>
      <c r="K263" s="64">
        <v>448</v>
      </c>
      <c r="L263" s="65">
        <v>0.99124343257443082</v>
      </c>
      <c r="M263" s="64">
        <v>5</v>
      </c>
      <c r="N263" s="64">
        <v>0</v>
      </c>
      <c r="O263" s="66">
        <v>285.89807060407213</v>
      </c>
      <c r="P263" s="63">
        <v>8.7565674255691769E-3</v>
      </c>
    </row>
    <row r="264" spans="1:16" ht="14.4">
      <c r="A264" s="72">
        <f t="shared" si="5"/>
        <v>46136</v>
      </c>
      <c r="B264" s="73" t="e">
        <f>VLOOKUP(G264,'Daily Flash NL'!A:D,4,0)</f>
        <v>#N/A</v>
      </c>
      <c r="C264" s="77">
        <v>46136</v>
      </c>
      <c r="D264" s="57"/>
      <c r="E264" s="62" t="s">
        <v>68</v>
      </c>
      <c r="F264" s="57" t="s">
        <v>69</v>
      </c>
      <c r="G264" s="57"/>
      <c r="H264" s="58"/>
      <c r="I264" s="59"/>
      <c r="J264" s="59"/>
      <c r="K264" s="59"/>
      <c r="L264" s="60"/>
      <c r="M264" s="59"/>
      <c r="N264" s="59"/>
      <c r="O264" s="61"/>
      <c r="P264" s="58"/>
    </row>
    <row r="265" spans="1:16" ht="14.4">
      <c r="A265" s="72">
        <f t="shared" si="5"/>
        <v>46136</v>
      </c>
      <c r="B265" s="73" t="e">
        <f>VLOOKUP(G265,'Daily Flash NL'!A:D,4,0)</f>
        <v>#N/A</v>
      </c>
      <c r="C265" s="77">
        <v>46136</v>
      </c>
      <c r="D265" s="57"/>
      <c r="E265" s="62" t="s">
        <v>68</v>
      </c>
      <c r="F265" s="62"/>
      <c r="G265" s="62">
        <v>6</v>
      </c>
      <c r="H265" s="63">
        <v>0.2857142857142857</v>
      </c>
      <c r="I265" s="64">
        <v>7</v>
      </c>
      <c r="J265" s="64">
        <v>6</v>
      </c>
      <c r="K265" s="64">
        <v>2</v>
      </c>
      <c r="L265" s="65">
        <v>0.8571428571428571</v>
      </c>
      <c r="M265" s="64">
        <v>1</v>
      </c>
      <c r="N265" s="64">
        <v>0</v>
      </c>
      <c r="O265" s="66">
        <v>249.7280833333333</v>
      </c>
      <c r="P265" s="63">
        <v>0.14285714285714285</v>
      </c>
    </row>
    <row r="266" spans="1:16" ht="14.4">
      <c r="A266" s="72">
        <f t="shared" si="5"/>
        <v>46136</v>
      </c>
      <c r="B266" s="73">
        <f>VLOOKUP(G266,'Daily Flash NL'!A:D,4,0)</f>
        <v>0.29166666666666669</v>
      </c>
      <c r="C266" s="77">
        <v>46136</v>
      </c>
      <c r="D266" s="57"/>
      <c r="E266" s="62" t="s">
        <v>68</v>
      </c>
      <c r="F266" s="62"/>
      <c r="G266" s="62">
        <v>7</v>
      </c>
      <c r="H266" s="63">
        <v>1</v>
      </c>
      <c r="I266" s="64">
        <v>6</v>
      </c>
      <c r="J266" s="64">
        <v>6</v>
      </c>
      <c r="K266" s="64">
        <v>6</v>
      </c>
      <c r="L266" s="65">
        <v>1</v>
      </c>
      <c r="M266" s="64">
        <v>0</v>
      </c>
      <c r="N266" s="64">
        <v>0</v>
      </c>
      <c r="O266" s="66">
        <v>364.10933333333332</v>
      </c>
      <c r="P266" s="63">
        <v>0</v>
      </c>
    </row>
    <row r="267" spans="1:16" ht="14.4">
      <c r="A267" s="72">
        <f t="shared" si="5"/>
        <v>46136</v>
      </c>
      <c r="B267" s="73">
        <f>VLOOKUP(G267,'Daily Flash NL'!A:D,4,0)</f>
        <v>0.33333333333333298</v>
      </c>
      <c r="C267" s="77">
        <v>46136</v>
      </c>
      <c r="D267" s="57"/>
      <c r="E267" s="62" t="s">
        <v>68</v>
      </c>
      <c r="F267" s="62"/>
      <c r="G267" s="62">
        <v>8</v>
      </c>
      <c r="H267" s="63">
        <v>0.55882352941176472</v>
      </c>
      <c r="I267" s="64">
        <v>34</v>
      </c>
      <c r="J267" s="64">
        <v>34</v>
      </c>
      <c r="K267" s="64">
        <v>19</v>
      </c>
      <c r="L267" s="65">
        <v>1</v>
      </c>
      <c r="M267" s="64">
        <v>0</v>
      </c>
      <c r="N267" s="64">
        <v>0</v>
      </c>
      <c r="O267" s="66">
        <v>217.62644117647062</v>
      </c>
      <c r="P267" s="63">
        <v>0</v>
      </c>
    </row>
    <row r="268" spans="1:16" ht="14.4">
      <c r="A268" s="72">
        <f t="shared" si="5"/>
        <v>46136</v>
      </c>
      <c r="B268" s="73">
        <f>VLOOKUP(G268,'Daily Flash NL'!A:D,4,0)</f>
        <v>0.375</v>
      </c>
      <c r="C268" s="77">
        <v>46136</v>
      </c>
      <c r="D268" s="57"/>
      <c r="E268" s="62" t="s">
        <v>68</v>
      </c>
      <c r="F268" s="62"/>
      <c r="G268" s="62">
        <v>9</v>
      </c>
      <c r="H268" s="63">
        <v>0.76666666666666672</v>
      </c>
      <c r="I268" s="64">
        <v>60</v>
      </c>
      <c r="J268" s="64">
        <v>60</v>
      </c>
      <c r="K268" s="64">
        <v>46</v>
      </c>
      <c r="L268" s="65">
        <v>1</v>
      </c>
      <c r="M268" s="64">
        <v>0</v>
      </c>
      <c r="N268" s="64">
        <v>0</v>
      </c>
      <c r="O268" s="66">
        <v>236.89554186507934</v>
      </c>
      <c r="P268" s="63">
        <v>0</v>
      </c>
    </row>
    <row r="269" spans="1:16" ht="14.4">
      <c r="A269" s="72">
        <f t="shared" si="5"/>
        <v>46136</v>
      </c>
      <c r="B269" s="73">
        <f>VLOOKUP(G269,'Daily Flash NL'!A:D,4,0)</f>
        <v>0.41666666666666702</v>
      </c>
      <c r="C269" s="77">
        <v>46136</v>
      </c>
      <c r="D269" s="57"/>
      <c r="E269" s="62" t="s">
        <v>68</v>
      </c>
      <c r="F269" s="62"/>
      <c r="G269" s="62">
        <v>10</v>
      </c>
      <c r="H269" s="63">
        <v>0.91666666666666663</v>
      </c>
      <c r="I269" s="64">
        <v>48</v>
      </c>
      <c r="J269" s="64">
        <v>48</v>
      </c>
      <c r="K269" s="64">
        <v>44</v>
      </c>
      <c r="L269" s="65">
        <v>1</v>
      </c>
      <c r="M269" s="64">
        <v>0</v>
      </c>
      <c r="N269" s="64">
        <v>0</v>
      </c>
      <c r="O269" s="66">
        <v>269.90519097222221</v>
      </c>
      <c r="P269" s="63">
        <v>0</v>
      </c>
    </row>
    <row r="270" spans="1:16" ht="14.4">
      <c r="A270" s="72">
        <f t="shared" si="5"/>
        <v>46136</v>
      </c>
      <c r="B270" s="73">
        <f>VLOOKUP(G270,'Daily Flash NL'!A:D,4,0)</f>
        <v>0.45833333333333298</v>
      </c>
      <c r="C270" s="77">
        <v>46136</v>
      </c>
      <c r="D270" s="57"/>
      <c r="E270" s="62" t="s">
        <v>68</v>
      </c>
      <c r="F270" s="62"/>
      <c r="G270" s="62">
        <v>11</v>
      </c>
      <c r="H270" s="63">
        <v>0.6271186440677966</v>
      </c>
      <c r="I270" s="64">
        <v>59</v>
      </c>
      <c r="J270" s="64">
        <v>58</v>
      </c>
      <c r="K270" s="64">
        <v>37</v>
      </c>
      <c r="L270" s="65">
        <v>0.98305084745762716</v>
      </c>
      <c r="M270" s="64">
        <v>1</v>
      </c>
      <c r="N270" s="64">
        <v>0</v>
      </c>
      <c r="O270" s="66">
        <v>326.63173994252872</v>
      </c>
      <c r="P270" s="63">
        <v>1.6949152542372881E-2</v>
      </c>
    </row>
    <row r="271" spans="1:16" ht="14.4">
      <c r="A271" s="72">
        <f t="shared" si="5"/>
        <v>46136</v>
      </c>
      <c r="B271" s="73">
        <f>VLOOKUP(G271,'Daily Flash NL'!A:D,4,0)</f>
        <v>0.5</v>
      </c>
      <c r="C271" s="77">
        <v>46136</v>
      </c>
      <c r="D271" s="57"/>
      <c r="E271" s="62" t="s">
        <v>68</v>
      </c>
      <c r="F271" s="62"/>
      <c r="G271" s="62">
        <v>12</v>
      </c>
      <c r="H271" s="63">
        <v>0.97619047619047616</v>
      </c>
      <c r="I271" s="64">
        <v>42</v>
      </c>
      <c r="J271" s="64">
        <v>42</v>
      </c>
      <c r="K271" s="64">
        <v>41</v>
      </c>
      <c r="L271" s="65">
        <v>1</v>
      </c>
      <c r="M271" s="64">
        <v>0</v>
      </c>
      <c r="N271" s="64">
        <v>0</v>
      </c>
      <c r="O271" s="66">
        <v>323.72316666666654</v>
      </c>
      <c r="P271" s="63">
        <v>0</v>
      </c>
    </row>
    <row r="272" spans="1:16" ht="14.4">
      <c r="A272" s="72">
        <f t="shared" si="5"/>
        <v>46136</v>
      </c>
      <c r="B272" s="73">
        <f>VLOOKUP(G272,'Daily Flash NL'!A:D,4,0)</f>
        <v>0.54166666666666696</v>
      </c>
      <c r="C272" s="77">
        <v>46136</v>
      </c>
      <c r="D272" s="57"/>
      <c r="E272" s="62" t="s">
        <v>68</v>
      </c>
      <c r="F272" s="62"/>
      <c r="G272" s="62">
        <v>13</v>
      </c>
      <c r="H272" s="63">
        <v>1</v>
      </c>
      <c r="I272" s="64">
        <v>39</v>
      </c>
      <c r="J272" s="64">
        <v>39</v>
      </c>
      <c r="K272" s="64">
        <v>39</v>
      </c>
      <c r="L272" s="65">
        <v>1</v>
      </c>
      <c r="M272" s="64">
        <v>0</v>
      </c>
      <c r="N272" s="64">
        <v>0</v>
      </c>
      <c r="O272" s="66">
        <v>278.55884273504273</v>
      </c>
      <c r="P272" s="63">
        <v>0</v>
      </c>
    </row>
    <row r="273" spans="1:16" ht="14.4">
      <c r="A273" s="72">
        <f t="shared" si="5"/>
        <v>46136</v>
      </c>
      <c r="B273" s="73">
        <f>VLOOKUP(G273,'Daily Flash NL'!A:D,4,0)</f>
        <v>0.58333333333333304</v>
      </c>
      <c r="C273" s="77">
        <v>46136</v>
      </c>
      <c r="D273" s="57"/>
      <c r="E273" s="62" t="s">
        <v>68</v>
      </c>
      <c r="F273" s="62"/>
      <c r="G273" s="62">
        <v>14</v>
      </c>
      <c r="H273" s="63">
        <v>0.91228070175438591</v>
      </c>
      <c r="I273" s="64">
        <v>57</v>
      </c>
      <c r="J273" s="64">
        <v>57</v>
      </c>
      <c r="K273" s="64">
        <v>52</v>
      </c>
      <c r="L273" s="65">
        <v>1</v>
      </c>
      <c r="M273" s="64">
        <v>0</v>
      </c>
      <c r="N273" s="64">
        <v>0</v>
      </c>
      <c r="O273" s="66">
        <v>208.4018435672514</v>
      </c>
      <c r="P273" s="63">
        <v>0</v>
      </c>
    </row>
    <row r="274" spans="1:16" ht="14.4">
      <c r="A274" s="72">
        <f t="shared" si="5"/>
        <v>46136</v>
      </c>
      <c r="B274" s="73">
        <f>VLOOKUP(G274,'Daily Flash NL'!A:D,4,0)</f>
        <v>0.625</v>
      </c>
      <c r="C274" s="77">
        <v>46136</v>
      </c>
      <c r="D274" s="57"/>
      <c r="E274" s="62" t="s">
        <v>68</v>
      </c>
      <c r="F274" s="62"/>
      <c r="G274" s="62">
        <v>15</v>
      </c>
      <c r="H274" s="63">
        <v>0.85416666666666663</v>
      </c>
      <c r="I274" s="64">
        <v>48</v>
      </c>
      <c r="J274" s="64">
        <v>48</v>
      </c>
      <c r="K274" s="64">
        <v>41</v>
      </c>
      <c r="L274" s="65">
        <v>1</v>
      </c>
      <c r="M274" s="64">
        <v>0</v>
      </c>
      <c r="N274" s="64">
        <v>0</v>
      </c>
      <c r="O274" s="66">
        <v>350.70178125000001</v>
      </c>
      <c r="P274" s="63">
        <v>0</v>
      </c>
    </row>
    <row r="275" spans="1:16" ht="14.4">
      <c r="A275" s="72">
        <f t="shared" si="5"/>
        <v>46136</v>
      </c>
      <c r="B275" s="73">
        <f>VLOOKUP(G275,'Daily Flash NL'!A:D,4,0)</f>
        <v>0.66666666666666696</v>
      </c>
      <c r="C275" s="77">
        <v>46136</v>
      </c>
      <c r="D275" s="57"/>
      <c r="E275" s="62" t="s">
        <v>68</v>
      </c>
      <c r="F275" s="62"/>
      <c r="G275" s="62">
        <v>16</v>
      </c>
      <c r="H275" s="63">
        <v>0.64</v>
      </c>
      <c r="I275" s="64">
        <v>50</v>
      </c>
      <c r="J275" s="64">
        <v>50</v>
      </c>
      <c r="K275" s="64">
        <v>32</v>
      </c>
      <c r="L275" s="65">
        <v>1</v>
      </c>
      <c r="M275" s="64">
        <v>0</v>
      </c>
      <c r="N275" s="64">
        <v>0</v>
      </c>
      <c r="O275" s="66">
        <v>316.44635500000004</v>
      </c>
      <c r="P275" s="63">
        <v>0</v>
      </c>
    </row>
    <row r="276" spans="1:16" ht="14.4">
      <c r="A276" s="72">
        <f t="shared" si="5"/>
        <v>46136</v>
      </c>
      <c r="B276" s="73" t="e">
        <f>VLOOKUP(G276,'Daily Flash NL'!A:D,4,0)</f>
        <v>#N/A</v>
      </c>
      <c r="C276" s="77">
        <v>46136</v>
      </c>
      <c r="D276" s="57"/>
      <c r="E276" s="62" t="s">
        <v>68</v>
      </c>
      <c r="F276" s="62"/>
      <c r="G276" s="62">
        <v>17</v>
      </c>
      <c r="H276" s="63">
        <v>0.68421052631578949</v>
      </c>
      <c r="I276" s="64">
        <v>38</v>
      </c>
      <c r="J276" s="64">
        <v>38</v>
      </c>
      <c r="K276" s="64">
        <v>26</v>
      </c>
      <c r="L276" s="65">
        <v>1</v>
      </c>
      <c r="M276" s="64">
        <v>0</v>
      </c>
      <c r="N276" s="64">
        <v>0</v>
      </c>
      <c r="O276" s="66">
        <v>265.13413596491239</v>
      </c>
      <c r="P276" s="63">
        <v>0</v>
      </c>
    </row>
    <row r="277" spans="1:16" ht="14.4">
      <c r="A277" s="72">
        <f t="shared" si="5"/>
        <v>46136</v>
      </c>
      <c r="B277" s="73" t="e">
        <f>VLOOKUP(G277,'Daily Flash NL'!A:D,4,0)</f>
        <v>#N/A</v>
      </c>
      <c r="C277" s="77">
        <v>46136</v>
      </c>
      <c r="D277" s="57"/>
      <c r="E277" s="62" t="s">
        <v>68</v>
      </c>
      <c r="F277" s="62"/>
      <c r="G277" s="62">
        <v>18</v>
      </c>
      <c r="H277" s="63">
        <v>0.70370370370370372</v>
      </c>
      <c r="I277" s="64">
        <v>27</v>
      </c>
      <c r="J277" s="64">
        <v>26</v>
      </c>
      <c r="K277" s="64">
        <v>19</v>
      </c>
      <c r="L277" s="65">
        <v>0.96296296296296291</v>
      </c>
      <c r="M277" s="64">
        <v>1</v>
      </c>
      <c r="N277" s="64">
        <v>0</v>
      </c>
      <c r="O277" s="66">
        <v>379.84207692307695</v>
      </c>
      <c r="P277" s="63">
        <v>3.7037037037037035E-2</v>
      </c>
    </row>
    <row r="278" spans="1:16" ht="14.4">
      <c r="A278" s="72">
        <f t="shared" si="5"/>
        <v>46136</v>
      </c>
      <c r="B278" s="73" t="e">
        <f>VLOOKUP(G278,'Daily Flash NL'!A:D,4,0)</f>
        <v>#N/A</v>
      </c>
      <c r="C278" s="77">
        <v>46136</v>
      </c>
      <c r="D278" s="57"/>
      <c r="E278" s="62" t="s">
        <v>68</v>
      </c>
      <c r="F278" s="62"/>
      <c r="G278" s="62">
        <v>19</v>
      </c>
      <c r="H278" s="63">
        <v>1</v>
      </c>
      <c r="I278" s="64">
        <v>18</v>
      </c>
      <c r="J278" s="64">
        <v>18</v>
      </c>
      <c r="K278" s="64">
        <v>18</v>
      </c>
      <c r="L278" s="65">
        <v>1</v>
      </c>
      <c r="M278" s="64">
        <v>0</v>
      </c>
      <c r="N278" s="64">
        <v>0</v>
      </c>
      <c r="O278" s="66">
        <v>226.31055555555571</v>
      </c>
      <c r="P278" s="63">
        <v>0</v>
      </c>
    </row>
    <row r="279" spans="1:16" ht="14.4">
      <c r="A279" s="72">
        <f t="shared" si="5"/>
        <v>46136</v>
      </c>
      <c r="B279" s="73" t="e">
        <f>VLOOKUP(G279,'Daily Flash NL'!A:D,4,0)</f>
        <v>#N/A</v>
      </c>
      <c r="C279" s="77">
        <v>46136</v>
      </c>
      <c r="D279" s="57"/>
      <c r="E279" s="62" t="s">
        <v>68</v>
      </c>
      <c r="F279" s="62"/>
      <c r="G279" s="62">
        <v>20</v>
      </c>
      <c r="H279" s="63">
        <v>0.53333333333333333</v>
      </c>
      <c r="I279" s="64">
        <v>15</v>
      </c>
      <c r="J279" s="64">
        <v>14</v>
      </c>
      <c r="K279" s="64">
        <v>8</v>
      </c>
      <c r="L279" s="65">
        <v>0.93333333333333335</v>
      </c>
      <c r="M279" s="64">
        <v>1</v>
      </c>
      <c r="N279" s="64">
        <v>0</v>
      </c>
      <c r="O279" s="66">
        <v>283.48982142857142</v>
      </c>
      <c r="P279" s="63">
        <v>6.6666666666666666E-2</v>
      </c>
    </row>
    <row r="280" spans="1:16" ht="14.4">
      <c r="A280" s="72">
        <f t="shared" si="5"/>
        <v>46136</v>
      </c>
      <c r="B280" s="73" t="e">
        <f>VLOOKUP(G280,'Daily Flash NL'!A:D,4,0)</f>
        <v>#N/A</v>
      </c>
      <c r="C280" s="77">
        <v>46136</v>
      </c>
      <c r="D280" s="57"/>
      <c r="E280" s="62" t="s">
        <v>68</v>
      </c>
      <c r="F280" s="62"/>
      <c r="G280" s="62">
        <v>21</v>
      </c>
      <c r="H280" s="63">
        <v>1</v>
      </c>
      <c r="I280" s="64">
        <v>7</v>
      </c>
      <c r="J280" s="64">
        <v>7</v>
      </c>
      <c r="K280" s="64">
        <v>7</v>
      </c>
      <c r="L280" s="65">
        <v>1</v>
      </c>
      <c r="M280" s="64">
        <v>0</v>
      </c>
      <c r="N280" s="64">
        <v>0</v>
      </c>
      <c r="O280" s="66">
        <v>349.19457142857146</v>
      </c>
      <c r="P280" s="63">
        <v>0</v>
      </c>
    </row>
    <row r="281" spans="1:16" ht="14.4">
      <c r="A281" s="72">
        <f t="shared" si="5"/>
        <v>46136</v>
      </c>
      <c r="B281" s="73" t="e">
        <f>VLOOKUP(G281,'Daily Flash NL'!A:D,4,0)</f>
        <v>#N/A</v>
      </c>
      <c r="C281" s="77">
        <v>46136</v>
      </c>
      <c r="D281" s="57"/>
      <c r="E281" s="62" t="s">
        <v>68</v>
      </c>
      <c r="F281" s="62"/>
      <c r="G281" s="62">
        <v>22</v>
      </c>
      <c r="H281" s="63">
        <v>1</v>
      </c>
      <c r="I281" s="64">
        <v>8</v>
      </c>
      <c r="J281" s="64">
        <v>8</v>
      </c>
      <c r="K281" s="64">
        <v>8</v>
      </c>
      <c r="L281" s="65">
        <v>1</v>
      </c>
      <c r="M281" s="64">
        <v>0</v>
      </c>
      <c r="N281" s="64">
        <v>0</v>
      </c>
      <c r="O281" s="66">
        <v>424.30462499999993</v>
      </c>
      <c r="P281" s="63">
        <v>0</v>
      </c>
    </row>
    <row r="282" spans="1:16" ht="14.4">
      <c r="A282" s="72">
        <f t="shared" si="5"/>
        <v>46136</v>
      </c>
      <c r="B282" s="73" t="e">
        <f>VLOOKUP(G282,'Daily Flash NL'!A:D,4,0)</f>
        <v>#N/A</v>
      </c>
      <c r="C282" s="77">
        <v>46136</v>
      </c>
      <c r="D282" s="57"/>
      <c r="E282" s="62" t="s">
        <v>68</v>
      </c>
      <c r="F282" s="62"/>
      <c r="G282" s="62">
        <v>23</v>
      </c>
      <c r="H282" s="63">
        <v>0.375</v>
      </c>
      <c r="I282" s="64">
        <v>8</v>
      </c>
      <c r="J282" s="64">
        <v>7</v>
      </c>
      <c r="K282" s="64">
        <v>3</v>
      </c>
      <c r="L282" s="65">
        <v>0.875</v>
      </c>
      <c r="M282" s="64">
        <v>1</v>
      </c>
      <c r="N282" s="64">
        <v>0</v>
      </c>
      <c r="O282" s="66">
        <v>256.40685714285718</v>
      </c>
      <c r="P282" s="63">
        <v>0.125</v>
      </c>
    </row>
    <row r="283" spans="1:16" ht="14.4">
      <c r="A283" s="72">
        <f t="shared" si="5"/>
        <v>46136</v>
      </c>
      <c r="B283" s="73" t="e">
        <f>VLOOKUP(G283,'Daily Flash NL'!A:D,4,0)</f>
        <v>#N/A</v>
      </c>
      <c r="C283" s="77">
        <v>46136</v>
      </c>
      <c r="D283" s="57" t="s">
        <v>70</v>
      </c>
      <c r="E283" s="57"/>
      <c r="F283" s="57"/>
      <c r="G283" s="57"/>
      <c r="H283" s="58">
        <v>0.80994897959183676</v>
      </c>
      <c r="I283" s="59">
        <v>784</v>
      </c>
      <c r="J283" s="59">
        <v>776</v>
      </c>
      <c r="K283" s="59">
        <v>635</v>
      </c>
      <c r="L283" s="60">
        <v>0.98979591836734693</v>
      </c>
      <c r="M283" s="59">
        <v>8</v>
      </c>
      <c r="N283" s="59">
        <v>0</v>
      </c>
      <c r="O283" s="61">
        <v>278.71901217169852</v>
      </c>
      <c r="P283" s="58">
        <v>1.020408163265306E-2</v>
      </c>
    </row>
    <row r="284" spans="1:16" ht="14.4">
      <c r="A284" s="72" t="str">
        <f t="shared" si="5"/>
        <v>24/04/2026 Total</v>
      </c>
      <c r="B284" s="73" t="e">
        <f>VLOOKUP(G284,'Daily Flash NL'!A:D,4,0)</f>
        <v>#N/A</v>
      </c>
      <c r="C284" s="78" t="s">
        <v>109</v>
      </c>
      <c r="D284" s="67"/>
      <c r="E284" s="67"/>
      <c r="F284" s="67"/>
      <c r="G284" s="67"/>
      <c r="H284" s="68">
        <v>0.80994897959183676</v>
      </c>
      <c r="I284" s="69">
        <v>784</v>
      </c>
      <c r="J284" s="69">
        <v>776</v>
      </c>
      <c r="K284" s="69">
        <v>635</v>
      </c>
      <c r="L284" s="70">
        <v>0.98979591836734693</v>
      </c>
      <c r="M284" s="69">
        <v>8</v>
      </c>
      <c r="N284" s="69">
        <v>0</v>
      </c>
      <c r="O284" s="71">
        <v>278.71901217169852</v>
      </c>
      <c r="P284" s="68">
        <v>1.020408163265306E-2</v>
      </c>
    </row>
    <row r="285" spans="1:16" ht="15" thickBot="1">
      <c r="A285" s="72" t="str">
        <f t="shared" si="5"/>
        <v>Grand Total</v>
      </c>
      <c r="B285" s="73" t="e">
        <f>VLOOKUP(G285,'Daily Flash NL'!A:D,4,0)</f>
        <v>#N/A</v>
      </c>
      <c r="C285" s="116" t="s">
        <v>110</v>
      </c>
      <c r="D285" s="117"/>
      <c r="E285" s="117"/>
      <c r="F285" s="117"/>
      <c r="G285" s="117"/>
      <c r="H285" s="118">
        <v>0.80994897959183676</v>
      </c>
      <c r="I285" s="119">
        <v>784</v>
      </c>
      <c r="J285" s="119">
        <v>776</v>
      </c>
      <c r="K285" s="119">
        <v>635</v>
      </c>
      <c r="L285" s="120">
        <v>0.98979591836734693</v>
      </c>
      <c r="M285" s="119">
        <v>8</v>
      </c>
      <c r="N285" s="119">
        <v>0</v>
      </c>
      <c r="O285" s="121">
        <v>278.71901217169852</v>
      </c>
      <c r="P285" s="122">
        <v>1.020408163265306E-2</v>
      </c>
    </row>
    <row r="286" spans="1:16" ht="14.4">
      <c r="A286" s="72">
        <f t="shared" si="5"/>
        <v>46137</v>
      </c>
      <c r="B286" s="73" t="e">
        <f>VLOOKUP(G286,'Daily Flash NL'!A:D,4,0)</f>
        <v>#N/A</v>
      </c>
      <c r="C286" s="77">
        <v>46137</v>
      </c>
      <c r="D286" s="57" t="s">
        <v>67</v>
      </c>
      <c r="E286" s="62" t="s">
        <v>85</v>
      </c>
      <c r="F286" s="62"/>
      <c r="G286" s="62"/>
      <c r="H286" s="63">
        <v>0.76377952755905509</v>
      </c>
      <c r="I286" s="64">
        <v>127</v>
      </c>
      <c r="J286" s="64">
        <v>121</v>
      </c>
      <c r="K286" s="64">
        <v>97</v>
      </c>
      <c r="L286" s="65">
        <v>0.952755905511811</v>
      </c>
      <c r="M286" s="64">
        <v>6</v>
      </c>
      <c r="N286" s="64">
        <v>0</v>
      </c>
      <c r="O286" s="66">
        <v>259.28949311294764</v>
      </c>
      <c r="P286" s="63">
        <v>4.7244094488188976E-2</v>
      </c>
    </row>
    <row r="287" spans="1:16" ht="14.4">
      <c r="A287" s="72">
        <f t="shared" si="5"/>
        <v>46137</v>
      </c>
      <c r="B287" s="73" t="e">
        <f>VLOOKUP(G287,'Daily Flash NL'!A:D,4,0)</f>
        <v>#N/A</v>
      </c>
      <c r="C287" s="77">
        <v>46137</v>
      </c>
      <c r="D287" s="57"/>
      <c r="E287" s="62" t="s">
        <v>85</v>
      </c>
      <c r="F287" s="57" t="s">
        <v>69</v>
      </c>
      <c r="G287" s="57"/>
      <c r="H287" s="58"/>
      <c r="I287" s="59"/>
      <c r="J287" s="59"/>
      <c r="K287" s="59"/>
      <c r="L287" s="60"/>
      <c r="M287" s="59"/>
      <c r="N287" s="59"/>
      <c r="O287" s="61"/>
      <c r="P287" s="58"/>
    </row>
    <row r="288" spans="1:16" ht="14.4">
      <c r="A288" s="72">
        <f t="shared" si="5"/>
        <v>46137</v>
      </c>
      <c r="B288" s="73">
        <f>VLOOKUP(G288,'Daily Flash NL'!A:D,4,0)</f>
        <v>0.29166666666666669</v>
      </c>
      <c r="C288" s="77">
        <v>46137</v>
      </c>
      <c r="D288" s="57"/>
      <c r="E288" s="62" t="s">
        <v>85</v>
      </c>
      <c r="F288" s="62"/>
      <c r="G288" s="62">
        <v>7</v>
      </c>
      <c r="H288" s="63">
        <v>1</v>
      </c>
      <c r="I288" s="64">
        <v>3</v>
      </c>
      <c r="J288" s="64">
        <v>3</v>
      </c>
      <c r="K288" s="64">
        <v>3</v>
      </c>
      <c r="L288" s="65">
        <v>1</v>
      </c>
      <c r="M288" s="64">
        <v>0</v>
      </c>
      <c r="N288" s="64">
        <v>0</v>
      </c>
      <c r="O288" s="66">
        <v>234.23299999999998</v>
      </c>
      <c r="P288" s="63">
        <v>0</v>
      </c>
    </row>
    <row r="289" spans="1:16" ht="14.4">
      <c r="A289" s="72">
        <f t="shared" si="5"/>
        <v>46137</v>
      </c>
      <c r="B289" s="73">
        <f>VLOOKUP(G289,'Daily Flash NL'!A:D,4,0)</f>
        <v>0.33333333333333298</v>
      </c>
      <c r="C289" s="77">
        <v>46137</v>
      </c>
      <c r="D289" s="57"/>
      <c r="E289" s="62" t="s">
        <v>85</v>
      </c>
      <c r="F289" s="62"/>
      <c r="G289" s="62">
        <v>8</v>
      </c>
      <c r="H289" s="63">
        <v>1</v>
      </c>
      <c r="I289" s="64">
        <v>2</v>
      </c>
      <c r="J289" s="64">
        <v>2</v>
      </c>
      <c r="K289" s="64">
        <v>2</v>
      </c>
      <c r="L289" s="65">
        <v>1</v>
      </c>
      <c r="M289" s="64">
        <v>0</v>
      </c>
      <c r="N289" s="64">
        <v>0</v>
      </c>
      <c r="O289" s="66">
        <v>260.49349999999998</v>
      </c>
      <c r="P289" s="63">
        <v>0</v>
      </c>
    </row>
    <row r="290" spans="1:16" ht="14.4">
      <c r="A290" s="72">
        <f t="shared" si="5"/>
        <v>46137</v>
      </c>
      <c r="B290" s="73">
        <f>VLOOKUP(G290,'Daily Flash NL'!A:D,4,0)</f>
        <v>0.375</v>
      </c>
      <c r="C290" s="77">
        <v>46137</v>
      </c>
      <c r="D290" s="57"/>
      <c r="E290" s="62" t="s">
        <v>85</v>
      </c>
      <c r="F290" s="62"/>
      <c r="G290" s="62">
        <v>9</v>
      </c>
      <c r="H290" s="63">
        <v>1</v>
      </c>
      <c r="I290" s="64">
        <v>5</v>
      </c>
      <c r="J290" s="64">
        <v>5</v>
      </c>
      <c r="K290" s="64">
        <v>5</v>
      </c>
      <c r="L290" s="65">
        <v>1</v>
      </c>
      <c r="M290" s="64">
        <v>0</v>
      </c>
      <c r="N290" s="64">
        <v>0</v>
      </c>
      <c r="O290" s="66">
        <v>401.04820000000001</v>
      </c>
      <c r="P290" s="63">
        <v>0</v>
      </c>
    </row>
    <row r="291" spans="1:16" ht="14.4">
      <c r="A291" s="72">
        <f t="shared" si="5"/>
        <v>46137</v>
      </c>
      <c r="B291" s="73">
        <f>VLOOKUP(G291,'Daily Flash NL'!A:D,4,0)</f>
        <v>0.41666666666666702</v>
      </c>
      <c r="C291" s="77">
        <v>46137</v>
      </c>
      <c r="D291" s="57"/>
      <c r="E291" s="62" t="s">
        <v>85</v>
      </c>
      <c r="F291" s="62"/>
      <c r="G291" s="62">
        <v>10</v>
      </c>
      <c r="H291" s="63">
        <v>0.22222222222222221</v>
      </c>
      <c r="I291" s="64">
        <v>9</v>
      </c>
      <c r="J291" s="64">
        <v>8</v>
      </c>
      <c r="K291" s="64">
        <v>2</v>
      </c>
      <c r="L291" s="65">
        <v>0.88888888888888884</v>
      </c>
      <c r="M291" s="64">
        <v>1</v>
      </c>
      <c r="N291" s="64">
        <v>0</v>
      </c>
      <c r="O291" s="66">
        <v>221.72893750000003</v>
      </c>
      <c r="P291" s="63">
        <v>0.1111111111111111</v>
      </c>
    </row>
    <row r="292" spans="1:16" ht="14.4">
      <c r="A292" s="72">
        <f t="shared" ref="A292:A309" si="6">C292</f>
        <v>46137</v>
      </c>
      <c r="B292" s="73">
        <f>VLOOKUP(G292,'Daily Flash NL'!A:D,4,0)</f>
        <v>0.45833333333333298</v>
      </c>
      <c r="C292" s="77">
        <v>46137</v>
      </c>
      <c r="D292" s="57"/>
      <c r="E292" s="62" t="s">
        <v>85</v>
      </c>
      <c r="F292" s="62"/>
      <c r="G292" s="62">
        <v>11</v>
      </c>
      <c r="H292" s="63">
        <v>0.63636363636363635</v>
      </c>
      <c r="I292" s="64">
        <v>11</v>
      </c>
      <c r="J292" s="64">
        <v>10</v>
      </c>
      <c r="K292" s="64">
        <v>7</v>
      </c>
      <c r="L292" s="65">
        <v>0.90909090909090906</v>
      </c>
      <c r="M292" s="64">
        <v>1</v>
      </c>
      <c r="N292" s="64">
        <v>0</v>
      </c>
      <c r="O292" s="66">
        <v>233.9786</v>
      </c>
      <c r="P292" s="63">
        <v>9.0909090909090912E-2</v>
      </c>
    </row>
    <row r="293" spans="1:16" ht="14.4">
      <c r="A293" s="72">
        <f t="shared" si="6"/>
        <v>46137</v>
      </c>
      <c r="B293" s="73">
        <f>VLOOKUP(G293,'Daily Flash NL'!A:D,4,0)</f>
        <v>0.5</v>
      </c>
      <c r="C293" s="77">
        <v>46137</v>
      </c>
      <c r="D293" s="57"/>
      <c r="E293" s="62" t="s">
        <v>85</v>
      </c>
      <c r="F293" s="62"/>
      <c r="G293" s="62">
        <v>12</v>
      </c>
      <c r="H293" s="63">
        <v>1</v>
      </c>
      <c r="I293" s="64">
        <v>4</v>
      </c>
      <c r="J293" s="64">
        <v>4</v>
      </c>
      <c r="K293" s="64">
        <v>4</v>
      </c>
      <c r="L293" s="65">
        <v>1</v>
      </c>
      <c r="M293" s="64">
        <v>0</v>
      </c>
      <c r="N293" s="64">
        <v>0</v>
      </c>
      <c r="O293" s="66">
        <v>214.39425</v>
      </c>
      <c r="P293" s="63">
        <v>0</v>
      </c>
    </row>
    <row r="294" spans="1:16" ht="14.4">
      <c r="A294" s="72">
        <f t="shared" si="6"/>
        <v>46137</v>
      </c>
      <c r="B294" s="73">
        <f>VLOOKUP(G294,'Daily Flash NL'!A:D,4,0)</f>
        <v>0.54166666666666696</v>
      </c>
      <c r="C294" s="77">
        <v>46137</v>
      </c>
      <c r="D294" s="57"/>
      <c r="E294" s="62" t="s">
        <v>85</v>
      </c>
      <c r="F294" s="62"/>
      <c r="G294" s="62">
        <v>13</v>
      </c>
      <c r="H294" s="63">
        <v>1</v>
      </c>
      <c r="I294" s="64">
        <v>5</v>
      </c>
      <c r="J294" s="64">
        <v>5</v>
      </c>
      <c r="K294" s="64">
        <v>5</v>
      </c>
      <c r="L294" s="65">
        <v>1</v>
      </c>
      <c r="M294" s="64">
        <v>0</v>
      </c>
      <c r="N294" s="64">
        <v>0</v>
      </c>
      <c r="O294" s="66">
        <v>452.92099999999999</v>
      </c>
      <c r="P294" s="63">
        <v>0</v>
      </c>
    </row>
    <row r="295" spans="1:16" ht="14.4">
      <c r="A295" s="72">
        <f t="shared" si="6"/>
        <v>46137</v>
      </c>
      <c r="B295" s="73">
        <f>VLOOKUP(G295,'Daily Flash NL'!A:D,4,0)</f>
        <v>0.58333333333333304</v>
      </c>
      <c r="C295" s="77">
        <v>46137</v>
      </c>
      <c r="D295" s="57"/>
      <c r="E295" s="62" t="s">
        <v>85</v>
      </c>
      <c r="F295" s="62"/>
      <c r="G295" s="62">
        <v>14</v>
      </c>
      <c r="H295" s="63">
        <v>1</v>
      </c>
      <c r="I295" s="64">
        <v>11</v>
      </c>
      <c r="J295" s="64">
        <v>11</v>
      </c>
      <c r="K295" s="64">
        <v>11</v>
      </c>
      <c r="L295" s="65">
        <v>1</v>
      </c>
      <c r="M295" s="64">
        <v>0</v>
      </c>
      <c r="N295" s="64">
        <v>0</v>
      </c>
      <c r="O295" s="66">
        <v>219.44881818181818</v>
      </c>
      <c r="P295" s="63">
        <v>0</v>
      </c>
    </row>
    <row r="296" spans="1:16" ht="14.4">
      <c r="A296" s="72">
        <f t="shared" si="6"/>
        <v>46137</v>
      </c>
      <c r="B296" s="73">
        <f>VLOOKUP(G296,'Daily Flash NL'!A:D,4,0)</f>
        <v>0.625</v>
      </c>
      <c r="C296" s="77">
        <v>46137</v>
      </c>
      <c r="D296" s="57"/>
      <c r="E296" s="62" t="s">
        <v>85</v>
      </c>
      <c r="F296" s="62"/>
      <c r="G296" s="62">
        <v>15</v>
      </c>
      <c r="H296" s="63">
        <v>1</v>
      </c>
      <c r="I296" s="64">
        <v>5</v>
      </c>
      <c r="J296" s="64">
        <v>5</v>
      </c>
      <c r="K296" s="64">
        <v>5</v>
      </c>
      <c r="L296" s="65">
        <v>1</v>
      </c>
      <c r="M296" s="64">
        <v>0</v>
      </c>
      <c r="N296" s="64">
        <v>0</v>
      </c>
      <c r="O296" s="66">
        <v>177.78766666666598</v>
      </c>
      <c r="P296" s="63">
        <v>0</v>
      </c>
    </row>
    <row r="297" spans="1:16" ht="14.4">
      <c r="A297" s="72">
        <f t="shared" si="6"/>
        <v>46137</v>
      </c>
      <c r="B297" s="73">
        <f>VLOOKUP(G297,'Daily Flash NL'!A:D,4,0)</f>
        <v>0.66666666666666696</v>
      </c>
      <c r="C297" s="77">
        <v>46137</v>
      </c>
      <c r="D297" s="57"/>
      <c r="E297" s="62" t="s">
        <v>85</v>
      </c>
      <c r="F297" s="62"/>
      <c r="G297" s="62">
        <v>16</v>
      </c>
      <c r="H297" s="63">
        <v>1</v>
      </c>
      <c r="I297" s="64">
        <v>3</v>
      </c>
      <c r="J297" s="64">
        <v>3</v>
      </c>
      <c r="K297" s="64">
        <v>3</v>
      </c>
      <c r="L297" s="65">
        <v>1</v>
      </c>
      <c r="M297" s="64">
        <v>0</v>
      </c>
      <c r="N297" s="64">
        <v>0</v>
      </c>
      <c r="O297" s="66">
        <v>67.955777777779005</v>
      </c>
      <c r="P297" s="63">
        <v>0</v>
      </c>
    </row>
    <row r="298" spans="1:16" ht="14.4">
      <c r="A298" s="72">
        <f t="shared" si="6"/>
        <v>46137</v>
      </c>
      <c r="B298" s="73" t="e">
        <f>VLOOKUP(G298,'Daily Flash NL'!A:D,4,0)</f>
        <v>#N/A</v>
      </c>
      <c r="C298" s="77">
        <v>46137</v>
      </c>
      <c r="D298" s="57"/>
      <c r="E298" s="62" t="s">
        <v>85</v>
      </c>
      <c r="F298" s="62"/>
      <c r="G298" s="62">
        <v>17</v>
      </c>
      <c r="H298" s="63">
        <v>1</v>
      </c>
      <c r="I298" s="64">
        <v>2</v>
      </c>
      <c r="J298" s="64">
        <v>2</v>
      </c>
      <c r="K298" s="64">
        <v>2</v>
      </c>
      <c r="L298" s="65">
        <v>1</v>
      </c>
      <c r="M298" s="64">
        <v>0</v>
      </c>
      <c r="N298" s="64">
        <v>0</v>
      </c>
      <c r="O298" s="66">
        <v>269.17850000000004</v>
      </c>
      <c r="P298" s="63">
        <v>0</v>
      </c>
    </row>
    <row r="299" spans="1:16" ht="14.4">
      <c r="A299" s="72">
        <f t="shared" si="6"/>
        <v>46137</v>
      </c>
      <c r="B299" s="73" t="e">
        <f>VLOOKUP(G299,'Daily Flash NL'!A:D,4,0)</f>
        <v>#N/A</v>
      </c>
      <c r="C299" s="77">
        <v>46137</v>
      </c>
      <c r="D299" s="57"/>
      <c r="E299" s="62" t="s">
        <v>85</v>
      </c>
      <c r="F299" s="62"/>
      <c r="G299" s="62">
        <v>18</v>
      </c>
      <c r="H299" s="63">
        <v>1</v>
      </c>
      <c r="I299" s="64">
        <v>1</v>
      </c>
      <c r="J299" s="64">
        <v>1</v>
      </c>
      <c r="K299" s="64">
        <v>1</v>
      </c>
      <c r="L299" s="65">
        <v>1</v>
      </c>
      <c r="M299" s="64">
        <v>0</v>
      </c>
      <c r="N299" s="64">
        <v>0</v>
      </c>
      <c r="O299" s="66">
        <v>156.47</v>
      </c>
      <c r="P299" s="63">
        <v>0</v>
      </c>
    </row>
    <row r="300" spans="1:16" ht="14.4">
      <c r="A300" s="72">
        <f t="shared" si="6"/>
        <v>46137</v>
      </c>
      <c r="B300" s="73" t="e">
        <f>VLOOKUP(G300,'Daily Flash NL'!A:D,4,0)</f>
        <v>#N/A</v>
      </c>
      <c r="C300" s="77">
        <v>46137</v>
      </c>
      <c r="D300" s="57"/>
      <c r="E300" s="62" t="s">
        <v>85</v>
      </c>
      <c r="F300" s="62"/>
      <c r="G300" s="62">
        <v>19</v>
      </c>
      <c r="H300" s="63">
        <v>1</v>
      </c>
      <c r="I300" s="64">
        <v>1</v>
      </c>
      <c r="J300" s="64">
        <v>1</v>
      </c>
      <c r="K300" s="64">
        <v>1</v>
      </c>
      <c r="L300" s="65">
        <v>1</v>
      </c>
      <c r="M300" s="64">
        <v>0</v>
      </c>
      <c r="N300" s="64">
        <v>0</v>
      </c>
      <c r="O300" s="66">
        <v>177.32</v>
      </c>
      <c r="P300" s="63">
        <v>0</v>
      </c>
    </row>
    <row r="301" spans="1:16" ht="14.4">
      <c r="A301" s="72">
        <f t="shared" si="6"/>
        <v>46137</v>
      </c>
      <c r="B301" s="73" t="e">
        <f>VLOOKUP(G301,'Daily Flash NL'!A:D,4,0)</f>
        <v>#N/A</v>
      </c>
      <c r="C301" s="77">
        <v>46137</v>
      </c>
      <c r="D301" s="57"/>
      <c r="E301" s="62" t="s">
        <v>85</v>
      </c>
      <c r="F301" s="62"/>
      <c r="G301" s="62">
        <v>21</v>
      </c>
      <c r="H301" s="63">
        <v>0.5</v>
      </c>
      <c r="I301" s="64">
        <v>2</v>
      </c>
      <c r="J301" s="64">
        <v>2</v>
      </c>
      <c r="K301" s="64">
        <v>1</v>
      </c>
      <c r="L301" s="65">
        <v>1</v>
      </c>
      <c r="M301" s="64">
        <v>0</v>
      </c>
      <c r="N301" s="64">
        <v>0</v>
      </c>
      <c r="O301" s="66">
        <v>491.61950000000002</v>
      </c>
      <c r="P301" s="63">
        <v>0</v>
      </c>
    </row>
    <row r="302" spans="1:16" ht="14.4">
      <c r="A302" s="72">
        <f t="shared" si="6"/>
        <v>46137</v>
      </c>
      <c r="B302" s="73" t="e">
        <f>VLOOKUP(G302,'Daily Flash NL'!A:D,4,0)</f>
        <v>#N/A</v>
      </c>
      <c r="C302" s="77">
        <v>46137</v>
      </c>
      <c r="D302" s="57"/>
      <c r="E302" s="62" t="s">
        <v>85</v>
      </c>
      <c r="F302" s="62"/>
      <c r="G302" s="62">
        <v>22</v>
      </c>
      <c r="H302" s="63">
        <v>0</v>
      </c>
      <c r="I302" s="64">
        <v>1</v>
      </c>
      <c r="J302" s="64">
        <v>1</v>
      </c>
      <c r="K302" s="64">
        <v>0</v>
      </c>
      <c r="L302" s="65">
        <v>1</v>
      </c>
      <c r="M302" s="64">
        <v>0</v>
      </c>
      <c r="N302" s="64">
        <v>0</v>
      </c>
      <c r="O302" s="66">
        <v>92.576999999999998</v>
      </c>
      <c r="P302" s="63">
        <v>0</v>
      </c>
    </row>
    <row r="303" spans="1:16" ht="14.4">
      <c r="A303" s="72">
        <f t="shared" si="6"/>
        <v>46137</v>
      </c>
      <c r="B303" s="73" t="e">
        <f>VLOOKUP(G303,'Daily Flash NL'!A:D,4,0)</f>
        <v>#N/A</v>
      </c>
      <c r="C303" s="77">
        <v>46137</v>
      </c>
      <c r="D303" s="57"/>
      <c r="E303" s="62" t="s">
        <v>85</v>
      </c>
      <c r="F303" s="62"/>
      <c r="G303" s="62">
        <v>23</v>
      </c>
      <c r="H303" s="63">
        <v>0</v>
      </c>
      <c r="I303" s="64">
        <v>1</v>
      </c>
      <c r="J303" s="64">
        <v>1</v>
      </c>
      <c r="K303" s="64">
        <v>0</v>
      </c>
      <c r="L303" s="65">
        <v>1</v>
      </c>
      <c r="M303" s="64">
        <v>0</v>
      </c>
      <c r="N303" s="64">
        <v>0</v>
      </c>
      <c r="O303" s="66">
        <v>105.14</v>
      </c>
      <c r="P303" s="63">
        <v>0</v>
      </c>
    </row>
    <row r="304" spans="1:16" ht="14.4">
      <c r="A304" s="72">
        <f t="shared" si="6"/>
        <v>46137</v>
      </c>
      <c r="B304" s="73" t="e">
        <f>VLOOKUP(G304,'Daily Flash NL'!A:D,4,0)</f>
        <v>#N/A</v>
      </c>
      <c r="C304" s="77">
        <v>46137</v>
      </c>
      <c r="D304" s="57"/>
      <c r="E304" s="62" t="s">
        <v>85</v>
      </c>
      <c r="F304" s="57" t="s">
        <v>86</v>
      </c>
      <c r="G304" s="57"/>
      <c r="H304" s="58"/>
      <c r="I304" s="59"/>
      <c r="J304" s="59"/>
      <c r="K304" s="59"/>
      <c r="L304" s="60"/>
      <c r="M304" s="59"/>
      <c r="N304" s="59"/>
      <c r="O304" s="61"/>
      <c r="P304" s="58"/>
    </row>
    <row r="305" spans="1:16" ht="14.4">
      <c r="A305" s="72">
        <f t="shared" si="6"/>
        <v>46137</v>
      </c>
      <c r="B305" s="73" t="e">
        <f>VLOOKUP(G305,'Daily Flash NL'!A:D,4,0)</f>
        <v>#N/A</v>
      </c>
      <c r="C305" s="77">
        <v>46137</v>
      </c>
      <c r="D305" s="57"/>
      <c r="E305" s="62" t="s">
        <v>85</v>
      </c>
      <c r="F305" s="62"/>
      <c r="G305" s="62">
        <v>6</v>
      </c>
      <c r="H305" s="63">
        <v>1</v>
      </c>
      <c r="I305" s="64">
        <v>1</v>
      </c>
      <c r="J305" s="64">
        <v>1</v>
      </c>
      <c r="K305" s="64">
        <v>1</v>
      </c>
      <c r="L305" s="65">
        <v>1</v>
      </c>
      <c r="M305" s="64">
        <v>0</v>
      </c>
      <c r="N305" s="64">
        <v>0</v>
      </c>
      <c r="O305" s="66">
        <v>308</v>
      </c>
      <c r="P305" s="63">
        <v>0</v>
      </c>
    </row>
    <row r="306" spans="1:16" ht="14.4">
      <c r="A306" s="72">
        <f t="shared" si="6"/>
        <v>46137</v>
      </c>
      <c r="B306" s="73">
        <f>VLOOKUP(G306,'Daily Flash NL'!A:D,4,0)</f>
        <v>0.33333333333333298</v>
      </c>
      <c r="C306" s="77">
        <v>46137</v>
      </c>
      <c r="D306" s="57"/>
      <c r="E306" s="62" t="s">
        <v>85</v>
      </c>
      <c r="F306" s="62"/>
      <c r="G306" s="62">
        <v>8</v>
      </c>
      <c r="H306" s="63">
        <v>1</v>
      </c>
      <c r="I306" s="64">
        <v>3</v>
      </c>
      <c r="J306" s="64">
        <v>3</v>
      </c>
      <c r="K306" s="64">
        <v>3</v>
      </c>
      <c r="L306" s="65">
        <v>1</v>
      </c>
      <c r="M306" s="64">
        <v>0</v>
      </c>
      <c r="N306" s="64">
        <v>0</v>
      </c>
      <c r="O306" s="66">
        <v>380.21299999999997</v>
      </c>
      <c r="P306" s="63">
        <v>0</v>
      </c>
    </row>
    <row r="307" spans="1:16" ht="14.4">
      <c r="A307" s="72">
        <f t="shared" si="6"/>
        <v>46137</v>
      </c>
      <c r="B307" s="73">
        <f>VLOOKUP(G307,'Daily Flash NL'!A:D,4,0)</f>
        <v>0.375</v>
      </c>
      <c r="C307" s="77">
        <v>46137</v>
      </c>
      <c r="D307" s="57"/>
      <c r="E307" s="62" t="s">
        <v>85</v>
      </c>
      <c r="F307" s="62"/>
      <c r="G307" s="62">
        <v>9</v>
      </c>
      <c r="H307" s="63">
        <v>0.75</v>
      </c>
      <c r="I307" s="64">
        <v>4</v>
      </c>
      <c r="J307" s="64">
        <v>4</v>
      </c>
      <c r="K307" s="64">
        <v>3</v>
      </c>
      <c r="L307" s="65">
        <v>1</v>
      </c>
      <c r="M307" s="64">
        <v>0</v>
      </c>
      <c r="N307" s="64">
        <v>0</v>
      </c>
      <c r="O307" s="66">
        <v>410.48837500000002</v>
      </c>
      <c r="P307" s="63">
        <v>0</v>
      </c>
    </row>
    <row r="308" spans="1:16" ht="14.4">
      <c r="A308" s="72">
        <f t="shared" si="6"/>
        <v>46137</v>
      </c>
      <c r="B308" s="73">
        <f>VLOOKUP(G308,'Daily Flash NL'!A:D,4,0)</f>
        <v>0.41666666666666702</v>
      </c>
      <c r="C308" s="77">
        <v>46137</v>
      </c>
      <c r="D308" s="57"/>
      <c r="E308" s="62" t="s">
        <v>85</v>
      </c>
      <c r="F308" s="62"/>
      <c r="G308" s="62">
        <v>10</v>
      </c>
      <c r="H308" s="63">
        <v>1</v>
      </c>
      <c r="I308" s="64">
        <v>4</v>
      </c>
      <c r="J308" s="64">
        <v>4</v>
      </c>
      <c r="K308" s="64">
        <v>4</v>
      </c>
      <c r="L308" s="65">
        <v>1</v>
      </c>
      <c r="M308" s="64">
        <v>0</v>
      </c>
      <c r="N308" s="64">
        <v>0</v>
      </c>
      <c r="O308" s="66">
        <v>152.74874999999997</v>
      </c>
      <c r="P308" s="63">
        <v>0</v>
      </c>
    </row>
    <row r="309" spans="1:16" ht="14.4">
      <c r="A309" s="72">
        <f t="shared" si="6"/>
        <v>46137</v>
      </c>
      <c r="B309" s="73">
        <f>VLOOKUP(G309,'Daily Flash NL'!A:D,4,0)</f>
        <v>0.45833333333333298</v>
      </c>
      <c r="C309" s="77">
        <v>46137</v>
      </c>
      <c r="D309" s="57"/>
      <c r="E309" s="62" t="s">
        <v>85</v>
      </c>
      <c r="F309" s="62"/>
      <c r="G309" s="62">
        <v>11</v>
      </c>
      <c r="H309" s="63">
        <v>0.7142857142857143</v>
      </c>
      <c r="I309" s="64">
        <v>7</v>
      </c>
      <c r="J309" s="64">
        <v>6</v>
      </c>
      <c r="K309" s="64">
        <v>5</v>
      </c>
      <c r="L309" s="65">
        <v>0.8571428571428571</v>
      </c>
      <c r="M309" s="64">
        <v>1</v>
      </c>
      <c r="N309" s="64">
        <v>0</v>
      </c>
      <c r="O309" s="66">
        <v>170.6525</v>
      </c>
      <c r="P309" s="63">
        <v>0.14285714285714285</v>
      </c>
    </row>
    <row r="310" spans="1:16" ht="14.4">
      <c r="A310" s="72">
        <f>C310</f>
        <v>46137</v>
      </c>
      <c r="B310" s="73">
        <f>VLOOKUP(G310,'Daily Flash NL'!A:D,4,0)</f>
        <v>0.5</v>
      </c>
      <c r="C310" s="77">
        <v>46137</v>
      </c>
      <c r="D310" s="57"/>
      <c r="E310" s="62" t="s">
        <v>85</v>
      </c>
      <c r="F310" s="62"/>
      <c r="G310" s="62">
        <v>12</v>
      </c>
      <c r="H310" s="63">
        <v>1</v>
      </c>
      <c r="I310" s="64">
        <v>1</v>
      </c>
      <c r="J310" s="64">
        <v>1</v>
      </c>
      <c r="K310" s="64">
        <v>1</v>
      </c>
      <c r="L310" s="65">
        <v>1</v>
      </c>
      <c r="M310" s="64">
        <v>0</v>
      </c>
      <c r="N310" s="64">
        <v>0</v>
      </c>
      <c r="O310" s="66">
        <v>128.464</v>
      </c>
      <c r="P310" s="63">
        <v>0</v>
      </c>
    </row>
    <row r="311" spans="1:16" ht="14.4">
      <c r="A311" s="72">
        <f>C311</f>
        <v>46137</v>
      </c>
      <c r="B311" s="73">
        <f>VLOOKUP(G311,'Daily Flash NL'!A:D,4,0)</f>
        <v>0.54166666666666696</v>
      </c>
      <c r="C311" s="77">
        <v>46137</v>
      </c>
      <c r="D311" s="57"/>
      <c r="E311" s="62" t="s">
        <v>85</v>
      </c>
      <c r="F311" s="62"/>
      <c r="G311" s="62">
        <v>13</v>
      </c>
      <c r="H311" s="63">
        <v>1</v>
      </c>
      <c r="I311" s="64">
        <v>1</v>
      </c>
      <c r="J311" s="64">
        <v>1</v>
      </c>
      <c r="K311" s="64">
        <v>1</v>
      </c>
      <c r="L311" s="65">
        <v>1</v>
      </c>
      <c r="M311" s="64">
        <v>0</v>
      </c>
      <c r="N311" s="64">
        <v>0</v>
      </c>
      <c r="O311" s="66">
        <v>191.77099999999999</v>
      </c>
      <c r="P311" s="63">
        <v>0</v>
      </c>
    </row>
    <row r="312" spans="1:16" ht="14.4">
      <c r="A312" s="72">
        <f>C312</f>
        <v>46137</v>
      </c>
      <c r="B312" s="73">
        <f>VLOOKUP(G312,'Daily Flash NL'!A:D,4,0)</f>
        <v>0.58333333333333304</v>
      </c>
      <c r="C312" s="77">
        <v>46137</v>
      </c>
      <c r="D312" s="57"/>
      <c r="E312" s="62" t="s">
        <v>85</v>
      </c>
      <c r="F312" s="62"/>
      <c r="G312" s="62">
        <v>14</v>
      </c>
      <c r="H312" s="63">
        <v>1</v>
      </c>
      <c r="I312" s="64">
        <v>5</v>
      </c>
      <c r="J312" s="64">
        <v>5</v>
      </c>
      <c r="K312" s="64">
        <v>5</v>
      </c>
      <c r="L312" s="65">
        <v>1</v>
      </c>
      <c r="M312" s="64">
        <v>0</v>
      </c>
      <c r="N312" s="64">
        <v>0</v>
      </c>
      <c r="O312" s="66">
        <v>144.7928</v>
      </c>
      <c r="P312" s="63">
        <v>0</v>
      </c>
    </row>
    <row r="313" spans="1:16" ht="14.4">
      <c r="A313" s="72">
        <f t="shared" ref="A313:A376" si="7">C313</f>
        <v>46137</v>
      </c>
      <c r="B313" s="73">
        <f>VLOOKUP(G313,'Daily Flash NL'!A:D,4,0)</f>
        <v>0.625</v>
      </c>
      <c r="C313" s="77">
        <v>46137</v>
      </c>
      <c r="D313" s="57"/>
      <c r="E313" s="62" t="s">
        <v>85</v>
      </c>
      <c r="F313" s="62"/>
      <c r="G313" s="62">
        <v>15</v>
      </c>
      <c r="H313" s="63">
        <v>1</v>
      </c>
      <c r="I313" s="64">
        <v>11</v>
      </c>
      <c r="J313" s="64">
        <v>11</v>
      </c>
      <c r="K313" s="64">
        <v>11</v>
      </c>
      <c r="L313" s="65">
        <v>1</v>
      </c>
      <c r="M313" s="64">
        <v>0</v>
      </c>
      <c r="N313" s="64">
        <v>0</v>
      </c>
      <c r="O313" s="66">
        <v>141.94613636363664</v>
      </c>
      <c r="P313" s="63">
        <v>0</v>
      </c>
    </row>
    <row r="314" spans="1:16" ht="14.4">
      <c r="A314" s="72">
        <f t="shared" si="7"/>
        <v>46137</v>
      </c>
      <c r="B314" s="73">
        <f>VLOOKUP(G314,'Daily Flash NL'!A:D,4,0)</f>
        <v>0.66666666666666696</v>
      </c>
      <c r="C314" s="77">
        <v>46137</v>
      </c>
      <c r="D314" s="57"/>
      <c r="E314" s="62" t="s">
        <v>85</v>
      </c>
      <c r="F314" s="62"/>
      <c r="G314" s="62">
        <v>16</v>
      </c>
      <c r="H314" s="63">
        <v>0.5</v>
      </c>
      <c r="I314" s="64">
        <v>2</v>
      </c>
      <c r="J314" s="64">
        <v>2</v>
      </c>
      <c r="K314" s="64">
        <v>1</v>
      </c>
      <c r="L314" s="65">
        <v>1</v>
      </c>
      <c r="M314" s="64">
        <v>0</v>
      </c>
      <c r="N314" s="64">
        <v>0</v>
      </c>
      <c r="O314" s="66">
        <v>536.72900000000004</v>
      </c>
      <c r="P314" s="63">
        <v>0</v>
      </c>
    </row>
    <row r="315" spans="1:16" ht="14.4">
      <c r="A315" s="72">
        <f t="shared" si="7"/>
        <v>46137</v>
      </c>
      <c r="B315" s="73" t="e">
        <f>VLOOKUP(G315,'Daily Flash NL'!A:D,4,0)</f>
        <v>#N/A</v>
      </c>
      <c r="C315" s="77">
        <v>46137</v>
      </c>
      <c r="D315" s="57"/>
      <c r="E315" s="62" t="s">
        <v>85</v>
      </c>
      <c r="F315" s="62"/>
      <c r="G315" s="62">
        <v>17</v>
      </c>
      <c r="H315" s="63">
        <v>0.5</v>
      </c>
      <c r="I315" s="64">
        <v>6</v>
      </c>
      <c r="J315" s="64">
        <v>6</v>
      </c>
      <c r="K315" s="64">
        <v>3</v>
      </c>
      <c r="L315" s="65">
        <v>1</v>
      </c>
      <c r="M315" s="64">
        <v>0</v>
      </c>
      <c r="N315" s="64">
        <v>0</v>
      </c>
      <c r="O315" s="66">
        <v>239.94791666666666</v>
      </c>
      <c r="P315" s="63">
        <v>0</v>
      </c>
    </row>
    <row r="316" spans="1:16" ht="14.4">
      <c r="A316" s="72">
        <f t="shared" si="7"/>
        <v>46137</v>
      </c>
      <c r="B316" s="73" t="e">
        <f>VLOOKUP(G316,'Daily Flash NL'!A:D,4,0)</f>
        <v>#N/A</v>
      </c>
      <c r="C316" s="77">
        <v>46137</v>
      </c>
      <c r="D316" s="57"/>
      <c r="E316" s="62" t="s">
        <v>85</v>
      </c>
      <c r="F316" s="62"/>
      <c r="G316" s="62">
        <v>18</v>
      </c>
      <c r="H316" s="63">
        <v>0</v>
      </c>
      <c r="I316" s="64">
        <v>2</v>
      </c>
      <c r="J316" s="64">
        <v>2</v>
      </c>
      <c r="K316" s="64">
        <v>0</v>
      </c>
      <c r="L316" s="65">
        <v>1</v>
      </c>
      <c r="M316" s="64">
        <v>0</v>
      </c>
      <c r="N316" s="64">
        <v>0</v>
      </c>
      <c r="O316" s="66">
        <v>963.79700000000003</v>
      </c>
      <c r="P316" s="63">
        <v>0</v>
      </c>
    </row>
    <row r="317" spans="1:16" ht="14.4">
      <c r="A317" s="72">
        <f t="shared" si="7"/>
        <v>46137</v>
      </c>
      <c r="B317" s="73" t="e">
        <f>VLOOKUP(G317,'Daily Flash NL'!A:D,4,0)</f>
        <v>#N/A</v>
      </c>
      <c r="C317" s="77">
        <v>46137</v>
      </c>
      <c r="D317" s="57"/>
      <c r="E317" s="62" t="s">
        <v>85</v>
      </c>
      <c r="F317" s="62"/>
      <c r="G317" s="62">
        <v>19</v>
      </c>
      <c r="H317" s="63">
        <v>0.66666666666666663</v>
      </c>
      <c r="I317" s="64">
        <v>3</v>
      </c>
      <c r="J317" s="64">
        <v>2</v>
      </c>
      <c r="K317" s="64">
        <v>2</v>
      </c>
      <c r="L317" s="65">
        <v>0.66666666666666663</v>
      </c>
      <c r="M317" s="64">
        <v>1</v>
      </c>
      <c r="N317" s="64">
        <v>0</v>
      </c>
      <c r="O317" s="66">
        <v>451.91250000000002</v>
      </c>
      <c r="P317" s="63">
        <v>0.33333333333333331</v>
      </c>
    </row>
    <row r="318" spans="1:16" ht="14.4">
      <c r="A318" s="72">
        <f t="shared" si="7"/>
        <v>46137</v>
      </c>
      <c r="B318" s="73" t="e">
        <f>VLOOKUP(G318,'Daily Flash NL'!A:D,4,0)</f>
        <v>#N/A</v>
      </c>
      <c r="C318" s="77">
        <v>46137</v>
      </c>
      <c r="D318" s="57"/>
      <c r="E318" s="62" t="s">
        <v>85</v>
      </c>
      <c r="F318" s="62"/>
      <c r="G318" s="62">
        <v>20</v>
      </c>
      <c r="H318" s="63">
        <v>1</v>
      </c>
      <c r="I318" s="64">
        <v>3</v>
      </c>
      <c r="J318" s="64">
        <v>3</v>
      </c>
      <c r="K318" s="64">
        <v>3</v>
      </c>
      <c r="L318" s="65">
        <v>1</v>
      </c>
      <c r="M318" s="64">
        <v>0</v>
      </c>
      <c r="N318" s="64">
        <v>0</v>
      </c>
      <c r="O318" s="66">
        <v>511.91500000000002</v>
      </c>
      <c r="P318" s="63">
        <v>0</v>
      </c>
    </row>
    <row r="319" spans="1:16" ht="14.4">
      <c r="A319" s="72">
        <f t="shared" si="7"/>
        <v>46137</v>
      </c>
      <c r="B319" s="73" t="e">
        <f>VLOOKUP(G319,'Daily Flash NL'!A:D,4,0)</f>
        <v>#N/A</v>
      </c>
      <c r="C319" s="77">
        <v>46137</v>
      </c>
      <c r="D319" s="57"/>
      <c r="E319" s="62" t="s">
        <v>85</v>
      </c>
      <c r="F319" s="62"/>
      <c r="G319" s="62">
        <v>21</v>
      </c>
      <c r="H319" s="63">
        <v>1</v>
      </c>
      <c r="I319" s="64">
        <v>1</v>
      </c>
      <c r="J319" s="64">
        <v>1</v>
      </c>
      <c r="K319" s="64">
        <v>1</v>
      </c>
      <c r="L319" s="65">
        <v>1</v>
      </c>
      <c r="M319" s="64">
        <v>0</v>
      </c>
      <c r="N319" s="64">
        <v>0</v>
      </c>
      <c r="O319" s="66">
        <v>135.517</v>
      </c>
      <c r="P319" s="63">
        <v>0</v>
      </c>
    </row>
    <row r="320" spans="1:16" ht="14.4">
      <c r="A320" s="72">
        <f t="shared" si="7"/>
        <v>46137</v>
      </c>
      <c r="B320" s="73" t="e">
        <f>VLOOKUP(G320,'Daily Flash NL'!A:D,4,0)</f>
        <v>#N/A</v>
      </c>
      <c r="C320" s="77">
        <v>46137</v>
      </c>
      <c r="D320" s="57"/>
      <c r="E320" s="62" t="s">
        <v>85</v>
      </c>
      <c r="F320" s="62"/>
      <c r="G320" s="62">
        <v>22</v>
      </c>
      <c r="H320" s="63">
        <v>0</v>
      </c>
      <c r="I320" s="64">
        <v>5</v>
      </c>
      <c r="J320" s="64">
        <v>3</v>
      </c>
      <c r="K320" s="64">
        <v>0</v>
      </c>
      <c r="L320" s="65">
        <v>0.6</v>
      </c>
      <c r="M320" s="64">
        <v>2</v>
      </c>
      <c r="N320" s="64">
        <v>0</v>
      </c>
      <c r="O320" s="66">
        <v>225.303</v>
      </c>
      <c r="P320" s="63">
        <v>0.4</v>
      </c>
    </row>
    <row r="321" spans="1:16" ht="14.4">
      <c r="A321" s="72">
        <f t="shared" si="7"/>
        <v>46137</v>
      </c>
      <c r="B321" s="73" t="e">
        <f>VLOOKUP(G321,'Daily Flash NL'!A:D,4,0)</f>
        <v>#N/A</v>
      </c>
      <c r="C321" s="77">
        <v>46137</v>
      </c>
      <c r="D321" s="57"/>
      <c r="E321" s="62" t="s">
        <v>85</v>
      </c>
      <c r="F321" s="62"/>
      <c r="G321" s="62">
        <v>23</v>
      </c>
      <c r="H321" s="63">
        <v>0.5</v>
      </c>
      <c r="I321" s="64">
        <v>2</v>
      </c>
      <c r="J321" s="64">
        <v>2</v>
      </c>
      <c r="K321" s="64">
        <v>1</v>
      </c>
      <c r="L321" s="65">
        <v>1</v>
      </c>
      <c r="M321" s="64">
        <v>0</v>
      </c>
      <c r="N321" s="64">
        <v>0</v>
      </c>
      <c r="O321" s="66">
        <v>163.30599999999998</v>
      </c>
      <c r="P321" s="63">
        <v>0</v>
      </c>
    </row>
    <row r="322" spans="1:16" ht="14.4">
      <c r="A322" s="72">
        <f t="shared" si="7"/>
        <v>46137</v>
      </c>
      <c r="B322" s="73" t="e">
        <f>VLOOKUP(G322,'Daily Flash NL'!A:D,4,0)</f>
        <v>#N/A</v>
      </c>
      <c r="C322" s="77">
        <v>46137</v>
      </c>
      <c r="D322" s="57"/>
      <c r="E322" s="62" t="s">
        <v>68</v>
      </c>
      <c r="F322" s="62"/>
      <c r="G322" s="62"/>
      <c r="H322" s="63">
        <v>0.29599999999999999</v>
      </c>
      <c r="I322" s="64">
        <v>503</v>
      </c>
      <c r="J322" s="64">
        <v>426</v>
      </c>
      <c r="K322" s="64">
        <v>148</v>
      </c>
      <c r="L322" s="65">
        <v>0.84691848906560641</v>
      </c>
      <c r="M322" s="64">
        <v>77</v>
      </c>
      <c r="N322" s="64">
        <v>3</v>
      </c>
      <c r="O322" s="66">
        <v>285.51153904538342</v>
      </c>
      <c r="P322" s="63">
        <v>0.15308151093439365</v>
      </c>
    </row>
    <row r="323" spans="1:16" ht="14.4">
      <c r="A323" s="72">
        <f t="shared" si="7"/>
        <v>46137</v>
      </c>
      <c r="B323" s="73" t="e">
        <f>VLOOKUP(G323,'Daily Flash NL'!A:D,4,0)</f>
        <v>#N/A</v>
      </c>
      <c r="C323" s="77">
        <v>46137</v>
      </c>
      <c r="D323" s="57"/>
      <c r="E323" s="62" t="s">
        <v>68</v>
      </c>
      <c r="F323" s="57" t="s">
        <v>69</v>
      </c>
      <c r="G323" s="57"/>
      <c r="H323" s="58"/>
      <c r="I323" s="59"/>
      <c r="J323" s="59"/>
      <c r="K323" s="59"/>
      <c r="L323" s="60"/>
      <c r="M323" s="59"/>
      <c r="N323" s="59"/>
      <c r="O323" s="61"/>
      <c r="P323" s="58"/>
    </row>
    <row r="324" spans="1:16" ht="14.4">
      <c r="A324" s="72">
        <f t="shared" si="7"/>
        <v>46137</v>
      </c>
      <c r="B324" s="73" t="e">
        <f>VLOOKUP(G324,'Daily Flash NL'!A:D,4,0)</f>
        <v>#N/A</v>
      </c>
      <c r="C324" s="77">
        <v>46137</v>
      </c>
      <c r="D324" s="57"/>
      <c r="E324" s="62" t="s">
        <v>68</v>
      </c>
      <c r="F324" s="62"/>
      <c r="G324" s="62">
        <v>6</v>
      </c>
      <c r="H324" s="63">
        <v>0.66666666666666663</v>
      </c>
      <c r="I324" s="64">
        <v>3</v>
      </c>
      <c r="J324" s="64">
        <v>3</v>
      </c>
      <c r="K324" s="64">
        <v>2</v>
      </c>
      <c r="L324" s="65">
        <v>1</v>
      </c>
      <c r="M324" s="64">
        <v>0</v>
      </c>
      <c r="N324" s="64">
        <v>0</v>
      </c>
      <c r="O324" s="66">
        <v>229.81266666666667</v>
      </c>
      <c r="P324" s="63">
        <v>0</v>
      </c>
    </row>
    <row r="325" spans="1:16" ht="14.4">
      <c r="A325" s="72">
        <f t="shared" si="7"/>
        <v>46137</v>
      </c>
      <c r="B325" s="73">
        <f>VLOOKUP(G325,'Daily Flash NL'!A:D,4,0)</f>
        <v>0.29166666666666669</v>
      </c>
      <c r="C325" s="77">
        <v>46137</v>
      </c>
      <c r="D325" s="57"/>
      <c r="E325" s="62" t="s">
        <v>68</v>
      </c>
      <c r="F325" s="62"/>
      <c r="G325" s="62">
        <v>7</v>
      </c>
      <c r="H325" s="63">
        <v>0.81818181818181823</v>
      </c>
      <c r="I325" s="64">
        <v>11</v>
      </c>
      <c r="J325" s="64">
        <v>11</v>
      </c>
      <c r="K325" s="64">
        <v>9</v>
      </c>
      <c r="L325" s="65">
        <v>1</v>
      </c>
      <c r="M325" s="64">
        <v>0</v>
      </c>
      <c r="N325" s="64">
        <v>0</v>
      </c>
      <c r="O325" s="66">
        <v>441.13472727272733</v>
      </c>
      <c r="P325" s="63">
        <v>0</v>
      </c>
    </row>
    <row r="326" spans="1:16" ht="14.4">
      <c r="A326" s="72">
        <f t="shared" si="7"/>
        <v>46137</v>
      </c>
      <c r="B326" s="73">
        <f>VLOOKUP(G326,'Daily Flash NL'!A:D,4,0)</f>
        <v>0.33333333333333298</v>
      </c>
      <c r="C326" s="77">
        <v>46137</v>
      </c>
      <c r="D326" s="57"/>
      <c r="E326" s="62" t="s">
        <v>68</v>
      </c>
      <c r="F326" s="62"/>
      <c r="G326" s="62">
        <v>8</v>
      </c>
      <c r="H326" s="63">
        <v>0.7857142857142857</v>
      </c>
      <c r="I326" s="64">
        <v>14</v>
      </c>
      <c r="J326" s="64">
        <v>14</v>
      </c>
      <c r="K326" s="64">
        <v>11</v>
      </c>
      <c r="L326" s="65">
        <v>1</v>
      </c>
      <c r="M326" s="64">
        <v>0</v>
      </c>
      <c r="N326" s="64">
        <v>0</v>
      </c>
      <c r="O326" s="66">
        <v>259.64210714285713</v>
      </c>
      <c r="P326" s="63">
        <v>0</v>
      </c>
    </row>
    <row r="327" spans="1:16" ht="14.4">
      <c r="A327" s="72">
        <f t="shared" si="7"/>
        <v>46137</v>
      </c>
      <c r="B327" s="73">
        <f>VLOOKUP(G327,'Daily Flash NL'!A:D,4,0)</f>
        <v>0.375</v>
      </c>
      <c r="C327" s="77">
        <v>46137</v>
      </c>
      <c r="D327" s="57"/>
      <c r="E327" s="62" t="s">
        <v>68</v>
      </c>
      <c r="F327" s="62"/>
      <c r="G327" s="62">
        <v>9</v>
      </c>
      <c r="H327" s="63">
        <v>0.3783783783783784</v>
      </c>
      <c r="I327" s="64">
        <v>37</v>
      </c>
      <c r="J327" s="64">
        <v>37</v>
      </c>
      <c r="K327" s="64">
        <v>14</v>
      </c>
      <c r="L327" s="65">
        <v>1</v>
      </c>
      <c r="M327" s="64">
        <v>0</v>
      </c>
      <c r="N327" s="64">
        <v>0</v>
      </c>
      <c r="O327" s="66">
        <v>241.62872072072059</v>
      </c>
      <c r="P327" s="63">
        <v>0</v>
      </c>
    </row>
    <row r="328" spans="1:16" ht="14.4">
      <c r="A328" s="72">
        <f t="shared" si="7"/>
        <v>46137</v>
      </c>
      <c r="B328" s="73">
        <f>VLOOKUP(G328,'Daily Flash NL'!A:D,4,0)</f>
        <v>0.41666666666666702</v>
      </c>
      <c r="C328" s="77">
        <v>46137</v>
      </c>
      <c r="D328" s="57"/>
      <c r="E328" s="62" t="s">
        <v>68</v>
      </c>
      <c r="F328" s="62"/>
      <c r="G328" s="62">
        <v>10</v>
      </c>
      <c r="H328" s="63">
        <v>0.46511627906976744</v>
      </c>
      <c r="I328" s="64">
        <v>43</v>
      </c>
      <c r="J328" s="64">
        <v>42</v>
      </c>
      <c r="K328" s="64">
        <v>20</v>
      </c>
      <c r="L328" s="65">
        <v>0.97674418604651159</v>
      </c>
      <c r="M328" s="64">
        <v>1</v>
      </c>
      <c r="N328" s="64">
        <v>0</v>
      </c>
      <c r="O328" s="66">
        <v>224.1855119047618</v>
      </c>
      <c r="P328" s="63">
        <v>2.3255813953488372E-2</v>
      </c>
    </row>
    <row r="329" spans="1:16" ht="14.4">
      <c r="A329" s="72">
        <f t="shared" si="7"/>
        <v>46137</v>
      </c>
      <c r="B329" s="73">
        <f>VLOOKUP(G329,'Daily Flash NL'!A:D,4,0)</f>
        <v>0.45833333333333298</v>
      </c>
      <c r="C329" s="77">
        <v>46137</v>
      </c>
      <c r="D329" s="57"/>
      <c r="E329" s="62" t="s">
        <v>68</v>
      </c>
      <c r="F329" s="62"/>
      <c r="G329" s="62">
        <v>11</v>
      </c>
      <c r="H329" s="63">
        <v>0.49019607843137253</v>
      </c>
      <c r="I329" s="64">
        <v>51</v>
      </c>
      <c r="J329" s="64">
        <v>50</v>
      </c>
      <c r="K329" s="64">
        <v>25</v>
      </c>
      <c r="L329" s="65">
        <v>0.98039215686274506</v>
      </c>
      <c r="M329" s="64">
        <v>1</v>
      </c>
      <c r="N329" s="64">
        <v>0</v>
      </c>
      <c r="O329" s="66">
        <v>250.25539933333329</v>
      </c>
      <c r="P329" s="63">
        <v>1.9607843137254902E-2</v>
      </c>
    </row>
    <row r="330" spans="1:16" ht="14.4">
      <c r="A330" s="72">
        <f t="shared" si="7"/>
        <v>46137</v>
      </c>
      <c r="B330" s="73">
        <f>VLOOKUP(G330,'Daily Flash NL'!A:D,4,0)</f>
        <v>0.5</v>
      </c>
      <c r="C330" s="77">
        <v>46137</v>
      </c>
      <c r="D330" s="57"/>
      <c r="E330" s="62" t="s">
        <v>68</v>
      </c>
      <c r="F330" s="62"/>
      <c r="G330" s="62">
        <v>12</v>
      </c>
      <c r="H330" s="63">
        <v>5.6603773584905662E-2</v>
      </c>
      <c r="I330" s="64">
        <v>53</v>
      </c>
      <c r="J330" s="64">
        <v>46</v>
      </c>
      <c r="K330" s="64">
        <v>3</v>
      </c>
      <c r="L330" s="65">
        <v>0.86792452830188682</v>
      </c>
      <c r="M330" s="64">
        <v>7</v>
      </c>
      <c r="N330" s="64">
        <v>0</v>
      </c>
      <c r="O330" s="66">
        <v>261.96595289855071</v>
      </c>
      <c r="P330" s="63">
        <v>0.13207547169811321</v>
      </c>
    </row>
    <row r="331" spans="1:16" ht="14.4">
      <c r="A331" s="72">
        <f t="shared" si="7"/>
        <v>46137</v>
      </c>
      <c r="B331" s="73">
        <f>VLOOKUP(G331,'Daily Flash NL'!A:D,4,0)</f>
        <v>0.54166666666666696</v>
      </c>
      <c r="C331" s="77">
        <v>46137</v>
      </c>
      <c r="D331" s="57"/>
      <c r="E331" s="62" t="s">
        <v>68</v>
      </c>
      <c r="F331" s="62"/>
      <c r="G331" s="62">
        <v>13</v>
      </c>
      <c r="H331" s="63">
        <v>0.18518518518518517</v>
      </c>
      <c r="I331" s="64">
        <v>55</v>
      </c>
      <c r="J331" s="64">
        <v>49</v>
      </c>
      <c r="K331" s="64">
        <v>10</v>
      </c>
      <c r="L331" s="65">
        <v>0.89090909090909087</v>
      </c>
      <c r="M331" s="64">
        <v>6</v>
      </c>
      <c r="N331" s="64">
        <v>1</v>
      </c>
      <c r="O331" s="66">
        <v>192.0095816326529</v>
      </c>
      <c r="P331" s="63">
        <v>0.10909090909090909</v>
      </c>
    </row>
    <row r="332" spans="1:16" ht="14.4">
      <c r="A332" s="72">
        <f t="shared" si="7"/>
        <v>46137</v>
      </c>
      <c r="B332" s="73">
        <f>VLOOKUP(G332,'Daily Flash NL'!A:D,4,0)</f>
        <v>0.58333333333333304</v>
      </c>
      <c r="C332" s="77">
        <v>46137</v>
      </c>
      <c r="D332" s="57"/>
      <c r="E332" s="62" t="s">
        <v>68</v>
      </c>
      <c r="F332" s="62"/>
      <c r="G332" s="62">
        <v>14</v>
      </c>
      <c r="H332" s="63">
        <v>0.58139534883720934</v>
      </c>
      <c r="I332" s="64">
        <v>43</v>
      </c>
      <c r="J332" s="64">
        <v>43</v>
      </c>
      <c r="K332" s="64">
        <v>25</v>
      </c>
      <c r="L332" s="65">
        <v>1</v>
      </c>
      <c r="M332" s="64">
        <v>0</v>
      </c>
      <c r="N332" s="64">
        <v>0</v>
      </c>
      <c r="O332" s="66">
        <v>266.71849224806198</v>
      </c>
      <c r="P332" s="63">
        <v>0</v>
      </c>
    </row>
    <row r="333" spans="1:16" ht="14.4">
      <c r="A333" s="72">
        <f t="shared" si="7"/>
        <v>46137</v>
      </c>
      <c r="B333" s="73">
        <f>VLOOKUP(G333,'Daily Flash NL'!A:D,4,0)</f>
        <v>0.625</v>
      </c>
      <c r="C333" s="77">
        <v>46137</v>
      </c>
      <c r="D333" s="57"/>
      <c r="E333" s="62" t="s">
        <v>68</v>
      </c>
      <c r="F333" s="62"/>
      <c r="G333" s="62">
        <v>15</v>
      </c>
      <c r="H333" s="63">
        <v>2.1276595744680851E-2</v>
      </c>
      <c r="I333" s="64">
        <v>47</v>
      </c>
      <c r="J333" s="64">
        <v>26</v>
      </c>
      <c r="K333" s="64">
        <v>1</v>
      </c>
      <c r="L333" s="65">
        <v>0.55319148936170215</v>
      </c>
      <c r="M333" s="64">
        <v>21</v>
      </c>
      <c r="N333" s="64">
        <v>0</v>
      </c>
      <c r="O333" s="66">
        <v>438.7325961538462</v>
      </c>
      <c r="P333" s="63">
        <v>0.44680851063829785</v>
      </c>
    </row>
    <row r="334" spans="1:16" ht="14.4">
      <c r="A334" s="72">
        <f t="shared" si="7"/>
        <v>46137</v>
      </c>
      <c r="B334" s="73">
        <f>VLOOKUP(G334,'Daily Flash NL'!A:D,4,0)</f>
        <v>0.66666666666666696</v>
      </c>
      <c r="C334" s="77">
        <v>46137</v>
      </c>
      <c r="D334" s="57"/>
      <c r="E334" s="62" t="s">
        <v>68</v>
      </c>
      <c r="F334" s="62"/>
      <c r="G334" s="62">
        <v>16</v>
      </c>
      <c r="H334" s="63">
        <v>7.6923076923076927E-2</v>
      </c>
      <c r="I334" s="64">
        <v>27</v>
      </c>
      <c r="J334" s="64">
        <v>17</v>
      </c>
      <c r="K334" s="64">
        <v>2</v>
      </c>
      <c r="L334" s="65">
        <v>0.62962962962962965</v>
      </c>
      <c r="M334" s="64">
        <v>10</v>
      </c>
      <c r="N334" s="64">
        <v>1</v>
      </c>
      <c r="O334" s="66">
        <v>382.22594117647066</v>
      </c>
      <c r="P334" s="63">
        <v>0.37037037037037035</v>
      </c>
    </row>
    <row r="335" spans="1:16" ht="14.4">
      <c r="A335" s="72">
        <f t="shared" si="7"/>
        <v>46137</v>
      </c>
      <c r="B335" s="73" t="e">
        <f>VLOOKUP(G335,'Daily Flash NL'!A:D,4,0)</f>
        <v>#N/A</v>
      </c>
      <c r="C335" s="77">
        <v>46137</v>
      </c>
      <c r="D335" s="57"/>
      <c r="E335" s="62" t="s">
        <v>68</v>
      </c>
      <c r="F335" s="62"/>
      <c r="G335" s="62">
        <v>17</v>
      </c>
      <c r="H335" s="63">
        <v>0.41666666666666669</v>
      </c>
      <c r="I335" s="64">
        <v>24</v>
      </c>
      <c r="J335" s="64">
        <v>20</v>
      </c>
      <c r="K335" s="64">
        <v>10</v>
      </c>
      <c r="L335" s="65">
        <v>0.83333333333333337</v>
      </c>
      <c r="M335" s="64">
        <v>4</v>
      </c>
      <c r="N335" s="64">
        <v>0</v>
      </c>
      <c r="O335" s="66">
        <v>397.182725</v>
      </c>
      <c r="P335" s="63">
        <v>0.16666666666666666</v>
      </c>
    </row>
    <row r="336" spans="1:16" ht="14.4">
      <c r="A336" s="72">
        <f t="shared" si="7"/>
        <v>46137</v>
      </c>
      <c r="B336" s="73" t="e">
        <f>VLOOKUP(G336,'Daily Flash NL'!A:D,4,0)</f>
        <v>#N/A</v>
      </c>
      <c r="C336" s="77">
        <v>46137</v>
      </c>
      <c r="D336" s="57"/>
      <c r="E336" s="62" t="s">
        <v>68</v>
      </c>
      <c r="F336" s="62"/>
      <c r="G336" s="62">
        <v>18</v>
      </c>
      <c r="H336" s="63">
        <v>0.3125</v>
      </c>
      <c r="I336" s="64">
        <v>16</v>
      </c>
      <c r="J336" s="64">
        <v>13</v>
      </c>
      <c r="K336" s="64">
        <v>5</v>
      </c>
      <c r="L336" s="65">
        <v>0.8125</v>
      </c>
      <c r="M336" s="64">
        <v>3</v>
      </c>
      <c r="N336" s="64">
        <v>0</v>
      </c>
      <c r="O336" s="66">
        <v>293.4979615384616</v>
      </c>
      <c r="P336" s="63">
        <v>0.1875</v>
      </c>
    </row>
    <row r="337" spans="1:16" ht="14.4">
      <c r="A337" s="72">
        <f t="shared" si="7"/>
        <v>46137</v>
      </c>
      <c r="B337" s="73" t="e">
        <f>VLOOKUP(G337,'Daily Flash NL'!A:D,4,0)</f>
        <v>#N/A</v>
      </c>
      <c r="C337" s="77">
        <v>46137</v>
      </c>
      <c r="D337" s="57"/>
      <c r="E337" s="62" t="s">
        <v>68</v>
      </c>
      <c r="F337" s="62"/>
      <c r="G337" s="62">
        <v>19</v>
      </c>
      <c r="H337" s="63">
        <v>0.22727272727272727</v>
      </c>
      <c r="I337" s="64">
        <v>23</v>
      </c>
      <c r="J337" s="64">
        <v>17</v>
      </c>
      <c r="K337" s="64">
        <v>5</v>
      </c>
      <c r="L337" s="65">
        <v>0.73913043478260865</v>
      </c>
      <c r="M337" s="64">
        <v>6</v>
      </c>
      <c r="N337" s="64">
        <v>1</v>
      </c>
      <c r="O337" s="66">
        <v>264.78444117647058</v>
      </c>
      <c r="P337" s="63">
        <v>0.2608695652173913</v>
      </c>
    </row>
    <row r="338" spans="1:16" ht="14.4">
      <c r="A338" s="72">
        <f t="shared" si="7"/>
        <v>46137</v>
      </c>
      <c r="B338" s="73" t="e">
        <f>VLOOKUP(G338,'Daily Flash NL'!A:D,4,0)</f>
        <v>#N/A</v>
      </c>
      <c r="C338" s="77">
        <v>46137</v>
      </c>
      <c r="D338" s="57"/>
      <c r="E338" s="62" t="s">
        <v>68</v>
      </c>
      <c r="F338" s="62"/>
      <c r="G338" s="62">
        <v>20</v>
      </c>
      <c r="H338" s="63">
        <v>0</v>
      </c>
      <c r="I338" s="64">
        <v>28</v>
      </c>
      <c r="J338" s="64">
        <v>16</v>
      </c>
      <c r="K338" s="64">
        <v>0</v>
      </c>
      <c r="L338" s="65">
        <v>0.5714285714285714</v>
      </c>
      <c r="M338" s="64">
        <v>12</v>
      </c>
      <c r="N338" s="64">
        <v>0</v>
      </c>
      <c r="O338" s="66">
        <v>449.96096875000001</v>
      </c>
      <c r="P338" s="63">
        <v>0.42857142857142855</v>
      </c>
    </row>
    <row r="339" spans="1:16" ht="14.4">
      <c r="A339" s="72">
        <f t="shared" si="7"/>
        <v>46137</v>
      </c>
      <c r="B339" s="73" t="e">
        <f>VLOOKUP(G339,'Daily Flash NL'!A:D,4,0)</f>
        <v>#N/A</v>
      </c>
      <c r="C339" s="77">
        <v>46137</v>
      </c>
      <c r="D339" s="57"/>
      <c r="E339" s="62" t="s">
        <v>68</v>
      </c>
      <c r="F339" s="62"/>
      <c r="G339" s="62">
        <v>21</v>
      </c>
      <c r="H339" s="63">
        <v>0.33333333333333331</v>
      </c>
      <c r="I339" s="64">
        <v>12</v>
      </c>
      <c r="J339" s="64">
        <v>11</v>
      </c>
      <c r="K339" s="64">
        <v>4</v>
      </c>
      <c r="L339" s="65">
        <v>0.91666666666666663</v>
      </c>
      <c r="M339" s="64">
        <v>1</v>
      </c>
      <c r="N339" s="64">
        <v>0</v>
      </c>
      <c r="O339" s="66">
        <v>262.20981818181821</v>
      </c>
      <c r="P339" s="63">
        <v>8.3333333333333329E-2</v>
      </c>
    </row>
    <row r="340" spans="1:16" ht="14.4">
      <c r="A340" s="72">
        <f t="shared" si="7"/>
        <v>46137</v>
      </c>
      <c r="B340" s="73" t="e">
        <f>VLOOKUP(G340,'Daily Flash NL'!A:D,4,0)</f>
        <v>#N/A</v>
      </c>
      <c r="C340" s="77">
        <v>46137</v>
      </c>
      <c r="D340" s="57"/>
      <c r="E340" s="62" t="s">
        <v>68</v>
      </c>
      <c r="F340" s="62"/>
      <c r="G340" s="62">
        <v>22</v>
      </c>
      <c r="H340" s="63">
        <v>0.25</v>
      </c>
      <c r="I340" s="64">
        <v>8</v>
      </c>
      <c r="J340" s="64">
        <v>5</v>
      </c>
      <c r="K340" s="64">
        <v>2</v>
      </c>
      <c r="L340" s="65">
        <v>0.625</v>
      </c>
      <c r="M340" s="64">
        <v>3</v>
      </c>
      <c r="N340" s="64">
        <v>0</v>
      </c>
      <c r="O340" s="66">
        <v>481.0822</v>
      </c>
      <c r="P340" s="63">
        <v>0.375</v>
      </c>
    </row>
    <row r="341" spans="1:16" ht="14.4">
      <c r="A341" s="72">
        <f t="shared" si="7"/>
        <v>46137</v>
      </c>
      <c r="B341" s="73" t="e">
        <f>VLOOKUP(G341,'Daily Flash NL'!A:D,4,0)</f>
        <v>#N/A</v>
      </c>
      <c r="C341" s="77">
        <v>46137</v>
      </c>
      <c r="D341" s="57"/>
      <c r="E341" s="62" t="s">
        <v>68</v>
      </c>
      <c r="F341" s="62"/>
      <c r="G341" s="62">
        <v>23</v>
      </c>
      <c r="H341" s="63">
        <v>0</v>
      </c>
      <c r="I341" s="64">
        <v>8</v>
      </c>
      <c r="J341" s="64">
        <v>6</v>
      </c>
      <c r="K341" s="64">
        <v>0</v>
      </c>
      <c r="L341" s="65">
        <v>0.75</v>
      </c>
      <c r="M341" s="64">
        <v>2</v>
      </c>
      <c r="N341" s="64">
        <v>0</v>
      </c>
      <c r="O341" s="66">
        <v>333.32283333333334</v>
      </c>
      <c r="P341" s="63">
        <v>0.25</v>
      </c>
    </row>
    <row r="342" spans="1:16" ht="14.4">
      <c r="A342" s="72">
        <f t="shared" si="7"/>
        <v>46137</v>
      </c>
      <c r="B342" s="73" t="e">
        <f>VLOOKUP(G342,'Daily Flash NL'!A:D,4,0)</f>
        <v>#N/A</v>
      </c>
      <c r="C342" s="77">
        <v>46137</v>
      </c>
      <c r="D342" s="57" t="s">
        <v>70</v>
      </c>
      <c r="E342" s="57"/>
      <c r="F342" s="57"/>
      <c r="G342" s="57"/>
      <c r="H342" s="58">
        <v>0.39074960127591707</v>
      </c>
      <c r="I342" s="59">
        <v>630</v>
      </c>
      <c r="J342" s="59">
        <v>547</v>
      </c>
      <c r="K342" s="59">
        <v>245</v>
      </c>
      <c r="L342" s="60">
        <v>0.86825396825396828</v>
      </c>
      <c r="M342" s="59">
        <v>83</v>
      </c>
      <c r="N342" s="59">
        <v>3</v>
      </c>
      <c r="O342" s="61">
        <v>279.71104990859237</v>
      </c>
      <c r="P342" s="58">
        <v>0.13174603174603175</v>
      </c>
    </row>
    <row r="343" spans="1:16" ht="14.4">
      <c r="A343" s="72" t="str">
        <f t="shared" si="7"/>
        <v>Total 25/04/2026</v>
      </c>
      <c r="B343" s="73" t="e">
        <f>VLOOKUP(G343,'Daily Flash NL'!A:D,4,0)</f>
        <v>#N/A</v>
      </c>
      <c r="C343" s="78" t="s">
        <v>111</v>
      </c>
      <c r="D343" s="67"/>
      <c r="E343" s="67"/>
      <c r="F343" s="67"/>
      <c r="G343" s="67"/>
      <c r="H343" s="68">
        <v>0.39074960127591707</v>
      </c>
      <c r="I343" s="69">
        <v>630</v>
      </c>
      <c r="J343" s="69">
        <v>547</v>
      </c>
      <c r="K343" s="69">
        <v>245</v>
      </c>
      <c r="L343" s="70">
        <v>0.86825396825396828</v>
      </c>
      <c r="M343" s="69">
        <v>83</v>
      </c>
      <c r="N343" s="69">
        <v>3</v>
      </c>
      <c r="O343" s="71">
        <v>279.71104990859237</v>
      </c>
      <c r="P343" s="68">
        <v>0.13174603174603175</v>
      </c>
    </row>
    <row r="344" spans="1:16" ht="15" thickBot="1">
      <c r="A344" s="72" t="str">
        <f t="shared" si="7"/>
        <v>Total général</v>
      </c>
      <c r="B344" s="73" t="e">
        <f>VLOOKUP(G344,'Daily Flash NL'!A:D,4,0)</f>
        <v>#N/A</v>
      </c>
      <c r="C344" s="116" t="s">
        <v>73</v>
      </c>
      <c r="D344" s="117"/>
      <c r="E344" s="117"/>
      <c r="F344" s="117"/>
      <c r="G344" s="117"/>
      <c r="H344" s="118">
        <v>0.39074960127591707</v>
      </c>
      <c r="I344" s="119">
        <v>630</v>
      </c>
      <c r="J344" s="119">
        <v>547</v>
      </c>
      <c r="K344" s="119">
        <v>245</v>
      </c>
      <c r="L344" s="120">
        <v>0.86825396825396828</v>
      </c>
      <c r="M344" s="119">
        <v>83</v>
      </c>
      <c r="N344" s="119">
        <v>3</v>
      </c>
      <c r="O344" s="121">
        <v>279.71104990859237</v>
      </c>
      <c r="P344" s="122">
        <v>0.13174603174603175</v>
      </c>
    </row>
    <row r="345" spans="1:16" ht="14.4">
      <c r="A345" s="72">
        <f t="shared" si="7"/>
        <v>46138</v>
      </c>
      <c r="B345" s="73" t="e">
        <f>VLOOKUP(G345,'Daily Flash NL'!A:D,4,0)</f>
        <v>#N/A</v>
      </c>
      <c r="C345" s="77">
        <v>46138</v>
      </c>
      <c r="D345" s="57" t="s">
        <v>67</v>
      </c>
      <c r="E345" s="62" t="s">
        <v>85</v>
      </c>
      <c r="F345" s="62"/>
      <c r="G345" s="62"/>
      <c r="H345" s="63">
        <v>0.58064516129032262</v>
      </c>
      <c r="I345" s="64">
        <v>94</v>
      </c>
      <c r="J345" s="64">
        <v>79</v>
      </c>
      <c r="K345" s="64">
        <v>54</v>
      </c>
      <c r="L345" s="65">
        <v>0.84042553191489366</v>
      </c>
      <c r="M345" s="64">
        <v>15</v>
      </c>
      <c r="N345" s="64">
        <v>1</v>
      </c>
      <c r="O345" s="66">
        <v>322.91120253164559</v>
      </c>
      <c r="P345" s="63">
        <v>0.15957446808510639</v>
      </c>
    </row>
    <row r="346" spans="1:16" ht="14.4">
      <c r="A346" s="72">
        <f t="shared" si="7"/>
        <v>46138</v>
      </c>
      <c r="B346" s="73" t="e">
        <f>VLOOKUP(G346,'Daily Flash NL'!A:D,4,0)</f>
        <v>#N/A</v>
      </c>
      <c r="C346" s="77">
        <v>46138</v>
      </c>
      <c r="D346" s="57"/>
      <c r="E346" s="62" t="s">
        <v>85</v>
      </c>
      <c r="F346" s="57" t="s">
        <v>69</v>
      </c>
      <c r="G346" s="57"/>
      <c r="H346" s="58"/>
      <c r="I346" s="59"/>
      <c r="J346" s="59"/>
      <c r="K346" s="59"/>
      <c r="L346" s="60"/>
      <c r="M346" s="59"/>
      <c r="N346" s="59"/>
      <c r="O346" s="61"/>
      <c r="P346" s="58"/>
    </row>
    <row r="347" spans="1:16" ht="14.4">
      <c r="A347" s="72">
        <f t="shared" si="7"/>
        <v>46138</v>
      </c>
      <c r="B347" s="73">
        <f>VLOOKUP(G347,'Daily Flash NL'!A:D,4,0)</f>
        <v>0.29166666666666669</v>
      </c>
      <c r="C347" s="77">
        <v>46138</v>
      </c>
      <c r="D347" s="57"/>
      <c r="E347" s="62" t="s">
        <v>85</v>
      </c>
      <c r="F347" s="62"/>
      <c r="G347" s="62">
        <v>7</v>
      </c>
      <c r="H347" s="63">
        <v>1</v>
      </c>
      <c r="I347" s="64">
        <v>1</v>
      </c>
      <c r="J347" s="64">
        <v>1</v>
      </c>
      <c r="K347" s="64">
        <v>1</v>
      </c>
      <c r="L347" s="65">
        <v>1</v>
      </c>
      <c r="M347" s="64">
        <v>0</v>
      </c>
      <c r="N347" s="64">
        <v>0</v>
      </c>
      <c r="O347" s="66">
        <v>855.32199999999989</v>
      </c>
      <c r="P347" s="63">
        <v>0</v>
      </c>
    </row>
    <row r="348" spans="1:16" ht="14.4">
      <c r="A348" s="72">
        <f t="shared" si="7"/>
        <v>46138</v>
      </c>
      <c r="B348" s="73">
        <f>VLOOKUP(G348,'Daily Flash NL'!A:D,4,0)</f>
        <v>0.375</v>
      </c>
      <c r="C348" s="77">
        <v>46138</v>
      </c>
      <c r="D348" s="57"/>
      <c r="E348" s="62" t="s">
        <v>85</v>
      </c>
      <c r="F348" s="62"/>
      <c r="G348" s="62">
        <v>9</v>
      </c>
      <c r="H348" s="63">
        <v>1</v>
      </c>
      <c r="I348" s="64">
        <v>1</v>
      </c>
      <c r="J348" s="64">
        <v>1</v>
      </c>
      <c r="K348" s="64">
        <v>1</v>
      </c>
      <c r="L348" s="65">
        <v>1</v>
      </c>
      <c r="M348" s="64">
        <v>0</v>
      </c>
      <c r="N348" s="64">
        <v>0</v>
      </c>
      <c r="O348" s="66">
        <v>57.900999999999996</v>
      </c>
      <c r="P348" s="63">
        <v>0</v>
      </c>
    </row>
    <row r="349" spans="1:16" ht="14.4">
      <c r="A349" s="72">
        <f t="shared" si="7"/>
        <v>46138</v>
      </c>
      <c r="B349" s="73">
        <f>VLOOKUP(G349,'Daily Flash NL'!A:D,4,0)</f>
        <v>0.41666666666666702</v>
      </c>
      <c r="C349" s="77">
        <v>46138</v>
      </c>
      <c r="D349" s="57"/>
      <c r="E349" s="62" t="s">
        <v>85</v>
      </c>
      <c r="F349" s="62"/>
      <c r="G349" s="62">
        <v>10</v>
      </c>
      <c r="H349" s="63">
        <v>1</v>
      </c>
      <c r="I349" s="64">
        <v>2</v>
      </c>
      <c r="J349" s="64">
        <v>2</v>
      </c>
      <c r="K349" s="64">
        <v>2</v>
      </c>
      <c r="L349" s="65">
        <v>1</v>
      </c>
      <c r="M349" s="64">
        <v>0</v>
      </c>
      <c r="N349" s="64">
        <v>0</v>
      </c>
      <c r="O349" s="66">
        <v>419.459</v>
      </c>
      <c r="P349" s="63">
        <v>0</v>
      </c>
    </row>
    <row r="350" spans="1:16" ht="14.4">
      <c r="A350" s="72">
        <f t="shared" si="7"/>
        <v>46138</v>
      </c>
      <c r="B350" s="73">
        <f>VLOOKUP(G350,'Daily Flash NL'!A:D,4,0)</f>
        <v>0.5</v>
      </c>
      <c r="C350" s="77">
        <v>46138</v>
      </c>
      <c r="D350" s="57"/>
      <c r="E350" s="62" t="s">
        <v>85</v>
      </c>
      <c r="F350" s="62"/>
      <c r="G350" s="62">
        <v>12</v>
      </c>
      <c r="H350" s="63">
        <v>1</v>
      </c>
      <c r="I350" s="64">
        <v>4</v>
      </c>
      <c r="J350" s="64">
        <v>3</v>
      </c>
      <c r="K350" s="64">
        <v>3</v>
      </c>
      <c r="L350" s="65">
        <v>0.75</v>
      </c>
      <c r="M350" s="64">
        <v>1</v>
      </c>
      <c r="N350" s="64">
        <v>1</v>
      </c>
      <c r="O350" s="66">
        <v>401.99399999999997</v>
      </c>
      <c r="P350" s="63">
        <v>0.25</v>
      </c>
    </row>
    <row r="351" spans="1:16" ht="14.4">
      <c r="A351" s="72">
        <f t="shared" si="7"/>
        <v>46138</v>
      </c>
      <c r="B351" s="73">
        <f>VLOOKUP(G351,'Daily Flash NL'!A:D,4,0)</f>
        <v>0.58333333333333304</v>
      </c>
      <c r="C351" s="77">
        <v>46138</v>
      </c>
      <c r="D351" s="57"/>
      <c r="E351" s="62" t="s">
        <v>85</v>
      </c>
      <c r="F351" s="62"/>
      <c r="G351" s="62">
        <v>14</v>
      </c>
      <c r="H351" s="63">
        <v>1</v>
      </c>
      <c r="I351" s="64">
        <v>3</v>
      </c>
      <c r="J351" s="64">
        <v>3</v>
      </c>
      <c r="K351" s="64">
        <v>3</v>
      </c>
      <c r="L351" s="65">
        <v>1</v>
      </c>
      <c r="M351" s="64">
        <v>0</v>
      </c>
      <c r="N351" s="64">
        <v>0</v>
      </c>
      <c r="O351" s="66">
        <v>451.25833333333338</v>
      </c>
      <c r="P351" s="63">
        <v>0</v>
      </c>
    </row>
    <row r="352" spans="1:16" ht="14.4">
      <c r="A352" s="72">
        <f t="shared" si="7"/>
        <v>46138</v>
      </c>
      <c r="B352" s="73">
        <f>VLOOKUP(G352,'Daily Flash NL'!A:D,4,0)</f>
        <v>0.625</v>
      </c>
      <c r="C352" s="77">
        <v>46138</v>
      </c>
      <c r="D352" s="57"/>
      <c r="E352" s="62" t="s">
        <v>85</v>
      </c>
      <c r="F352" s="62"/>
      <c r="G352" s="62">
        <v>15</v>
      </c>
      <c r="H352" s="63">
        <v>1</v>
      </c>
      <c r="I352" s="64">
        <v>1</v>
      </c>
      <c r="J352" s="64">
        <v>1</v>
      </c>
      <c r="K352" s="64">
        <v>1</v>
      </c>
      <c r="L352" s="65">
        <v>1</v>
      </c>
      <c r="M352" s="64">
        <v>0</v>
      </c>
      <c r="N352" s="64">
        <v>0</v>
      </c>
      <c r="O352" s="66">
        <v>172.51299999999998</v>
      </c>
      <c r="P352" s="63">
        <v>0</v>
      </c>
    </row>
    <row r="353" spans="1:16" ht="14.4">
      <c r="A353" s="72">
        <f t="shared" si="7"/>
        <v>46138</v>
      </c>
      <c r="B353" s="73">
        <f>VLOOKUP(G353,'Daily Flash NL'!A:D,4,0)</f>
        <v>0.66666666666666696</v>
      </c>
      <c r="C353" s="77">
        <v>46138</v>
      </c>
      <c r="D353" s="57"/>
      <c r="E353" s="62" t="s">
        <v>85</v>
      </c>
      <c r="F353" s="62"/>
      <c r="G353" s="62">
        <v>16</v>
      </c>
      <c r="H353" s="63">
        <v>1</v>
      </c>
      <c r="I353" s="64">
        <v>4</v>
      </c>
      <c r="J353" s="64">
        <v>4</v>
      </c>
      <c r="K353" s="64">
        <v>4</v>
      </c>
      <c r="L353" s="65">
        <v>1</v>
      </c>
      <c r="M353" s="64">
        <v>0</v>
      </c>
      <c r="N353" s="64">
        <v>0</v>
      </c>
      <c r="O353" s="66">
        <v>218.20025000000004</v>
      </c>
      <c r="P353" s="63">
        <v>0</v>
      </c>
    </row>
    <row r="354" spans="1:16" ht="14.4">
      <c r="A354" s="72">
        <f t="shared" si="7"/>
        <v>46138</v>
      </c>
      <c r="B354" s="73" t="e">
        <f>VLOOKUP(G354,'Daily Flash NL'!A:D,4,0)</f>
        <v>#N/A</v>
      </c>
      <c r="C354" s="77">
        <v>46138</v>
      </c>
      <c r="D354" s="57"/>
      <c r="E354" s="62" t="s">
        <v>85</v>
      </c>
      <c r="F354" s="62"/>
      <c r="G354" s="62">
        <v>17</v>
      </c>
      <c r="H354" s="63">
        <v>0.25</v>
      </c>
      <c r="I354" s="64">
        <v>4</v>
      </c>
      <c r="J354" s="64">
        <v>4</v>
      </c>
      <c r="K354" s="64">
        <v>1</v>
      </c>
      <c r="L354" s="65">
        <v>1</v>
      </c>
      <c r="M354" s="64">
        <v>0</v>
      </c>
      <c r="N354" s="64">
        <v>0</v>
      </c>
      <c r="O354" s="66">
        <v>489.57775000000004</v>
      </c>
      <c r="P354" s="63">
        <v>0</v>
      </c>
    </row>
    <row r="355" spans="1:16" ht="14.4">
      <c r="A355" s="72">
        <f t="shared" si="7"/>
        <v>46138</v>
      </c>
      <c r="B355" s="73" t="e">
        <f>VLOOKUP(G355,'Daily Flash NL'!A:D,4,0)</f>
        <v>#N/A</v>
      </c>
      <c r="C355" s="77">
        <v>46138</v>
      </c>
      <c r="D355" s="57"/>
      <c r="E355" s="62" t="s">
        <v>85</v>
      </c>
      <c r="F355" s="62"/>
      <c r="G355" s="62">
        <v>18</v>
      </c>
      <c r="H355" s="63">
        <v>0.2</v>
      </c>
      <c r="I355" s="64">
        <v>5</v>
      </c>
      <c r="J355" s="64">
        <v>5</v>
      </c>
      <c r="K355" s="64">
        <v>1</v>
      </c>
      <c r="L355" s="65">
        <v>1</v>
      </c>
      <c r="M355" s="64">
        <v>0</v>
      </c>
      <c r="N355" s="64">
        <v>0</v>
      </c>
      <c r="O355" s="66">
        <v>427.62019999999995</v>
      </c>
      <c r="P355" s="63">
        <v>0</v>
      </c>
    </row>
    <row r="356" spans="1:16" ht="14.4">
      <c r="A356" s="72">
        <f t="shared" si="7"/>
        <v>46138</v>
      </c>
      <c r="B356" s="73" t="e">
        <f>VLOOKUP(G356,'Daily Flash NL'!A:D,4,0)</f>
        <v>#N/A</v>
      </c>
      <c r="C356" s="77">
        <v>46138</v>
      </c>
      <c r="D356" s="57"/>
      <c r="E356" s="62" t="s">
        <v>85</v>
      </c>
      <c r="F356" s="62"/>
      <c r="G356" s="62">
        <v>19</v>
      </c>
      <c r="H356" s="63">
        <v>1</v>
      </c>
      <c r="I356" s="64">
        <v>4</v>
      </c>
      <c r="J356" s="64">
        <v>4</v>
      </c>
      <c r="K356" s="64">
        <v>4</v>
      </c>
      <c r="L356" s="65">
        <v>1</v>
      </c>
      <c r="M356" s="64">
        <v>0</v>
      </c>
      <c r="N356" s="64">
        <v>0</v>
      </c>
      <c r="O356" s="66">
        <v>173.255</v>
      </c>
      <c r="P356" s="63">
        <v>0</v>
      </c>
    </row>
    <row r="357" spans="1:16" ht="14.4">
      <c r="A357" s="72">
        <f t="shared" si="7"/>
        <v>46138</v>
      </c>
      <c r="B357" s="73" t="e">
        <f>VLOOKUP(G357,'Daily Flash NL'!A:D,4,0)</f>
        <v>#N/A</v>
      </c>
      <c r="C357" s="77">
        <v>46138</v>
      </c>
      <c r="D357" s="57"/>
      <c r="E357" s="62" t="s">
        <v>85</v>
      </c>
      <c r="F357" s="62"/>
      <c r="G357" s="62">
        <v>20</v>
      </c>
      <c r="H357" s="63">
        <v>0.5</v>
      </c>
      <c r="I357" s="64">
        <v>2</v>
      </c>
      <c r="J357" s="64">
        <v>2</v>
      </c>
      <c r="K357" s="64">
        <v>1</v>
      </c>
      <c r="L357" s="65">
        <v>1</v>
      </c>
      <c r="M357" s="64">
        <v>0</v>
      </c>
      <c r="N357" s="64">
        <v>0</v>
      </c>
      <c r="O357" s="66">
        <v>490.3775</v>
      </c>
      <c r="P357" s="63">
        <v>0</v>
      </c>
    </row>
    <row r="358" spans="1:16" ht="14.4">
      <c r="A358" s="72">
        <f t="shared" si="7"/>
        <v>46138</v>
      </c>
      <c r="B358" s="73" t="e">
        <f>VLOOKUP(G358,'Daily Flash NL'!A:D,4,0)</f>
        <v>#N/A</v>
      </c>
      <c r="C358" s="77">
        <v>46138</v>
      </c>
      <c r="D358" s="57"/>
      <c r="E358" s="62" t="s">
        <v>85</v>
      </c>
      <c r="F358" s="62"/>
      <c r="G358" s="62">
        <v>22</v>
      </c>
      <c r="H358" s="63">
        <v>0</v>
      </c>
      <c r="I358" s="64">
        <v>1</v>
      </c>
      <c r="J358" s="64">
        <v>1</v>
      </c>
      <c r="K358" s="64">
        <v>0</v>
      </c>
      <c r="L358" s="65">
        <v>1</v>
      </c>
      <c r="M358" s="64">
        <v>0</v>
      </c>
      <c r="N358" s="64">
        <v>0</v>
      </c>
      <c r="O358" s="66">
        <v>719.0200000000001</v>
      </c>
      <c r="P358" s="63">
        <v>0</v>
      </c>
    </row>
    <row r="359" spans="1:16" ht="14.4">
      <c r="A359" s="72">
        <f t="shared" si="7"/>
        <v>46138</v>
      </c>
      <c r="B359" s="73" t="e">
        <f>VLOOKUP(G359,'Daily Flash NL'!A:D,4,0)</f>
        <v>#N/A</v>
      </c>
      <c r="C359" s="77">
        <v>46138</v>
      </c>
      <c r="D359" s="57"/>
      <c r="E359" s="62" t="s">
        <v>85</v>
      </c>
      <c r="F359" s="57" t="s">
        <v>86</v>
      </c>
      <c r="G359" s="57"/>
      <c r="H359" s="58"/>
      <c r="I359" s="59"/>
      <c r="J359" s="59"/>
      <c r="K359" s="59"/>
      <c r="L359" s="60"/>
      <c r="M359" s="59"/>
      <c r="N359" s="59"/>
      <c r="O359" s="61"/>
      <c r="P359" s="58"/>
    </row>
    <row r="360" spans="1:16" ht="14.4">
      <c r="A360" s="72">
        <f t="shared" si="7"/>
        <v>46138</v>
      </c>
      <c r="B360" s="73">
        <f>VLOOKUP(G360,'Daily Flash NL'!A:D,4,0)</f>
        <v>0.375</v>
      </c>
      <c r="C360" s="77">
        <v>46138</v>
      </c>
      <c r="D360" s="57"/>
      <c r="E360" s="62" t="s">
        <v>85</v>
      </c>
      <c r="F360" s="62"/>
      <c r="G360" s="62">
        <v>9</v>
      </c>
      <c r="H360" s="63">
        <v>1</v>
      </c>
      <c r="I360" s="64">
        <v>3</v>
      </c>
      <c r="J360" s="64">
        <v>3</v>
      </c>
      <c r="K360" s="64">
        <v>3</v>
      </c>
      <c r="L360" s="65">
        <v>1</v>
      </c>
      <c r="M360" s="64">
        <v>0</v>
      </c>
      <c r="N360" s="64">
        <v>0</v>
      </c>
      <c r="O360" s="66">
        <v>86.589666666666673</v>
      </c>
      <c r="P360" s="63">
        <v>0</v>
      </c>
    </row>
    <row r="361" spans="1:16" ht="14.4">
      <c r="A361" s="72">
        <f t="shared" si="7"/>
        <v>46138</v>
      </c>
      <c r="B361" s="73">
        <f>VLOOKUP(G361,'Daily Flash NL'!A:D,4,0)</f>
        <v>0.41666666666666702</v>
      </c>
      <c r="C361" s="77">
        <v>46138</v>
      </c>
      <c r="D361" s="57"/>
      <c r="E361" s="62" t="s">
        <v>85</v>
      </c>
      <c r="F361" s="62"/>
      <c r="G361" s="62">
        <v>10</v>
      </c>
      <c r="H361" s="63">
        <v>1</v>
      </c>
      <c r="I361" s="64">
        <v>1</v>
      </c>
      <c r="J361" s="64">
        <v>1</v>
      </c>
      <c r="K361" s="64">
        <v>1</v>
      </c>
      <c r="L361" s="65">
        <v>1</v>
      </c>
      <c r="M361" s="64">
        <v>0</v>
      </c>
      <c r="N361" s="64">
        <v>0</v>
      </c>
      <c r="O361" s="66">
        <v>398.661</v>
      </c>
      <c r="P361" s="63">
        <v>0</v>
      </c>
    </row>
    <row r="362" spans="1:16" ht="14.4">
      <c r="A362" s="72">
        <f t="shared" si="7"/>
        <v>46138</v>
      </c>
      <c r="B362" s="73">
        <f>VLOOKUP(G362,'Daily Flash NL'!A:D,4,0)</f>
        <v>0.45833333333333298</v>
      </c>
      <c r="C362" s="77">
        <v>46138</v>
      </c>
      <c r="D362" s="57"/>
      <c r="E362" s="62" t="s">
        <v>85</v>
      </c>
      <c r="F362" s="62"/>
      <c r="G362" s="62">
        <v>11</v>
      </c>
      <c r="H362" s="63">
        <v>0.66666666666666663</v>
      </c>
      <c r="I362" s="64">
        <v>6</v>
      </c>
      <c r="J362" s="64">
        <v>6</v>
      </c>
      <c r="K362" s="64">
        <v>4</v>
      </c>
      <c r="L362" s="65">
        <v>1</v>
      </c>
      <c r="M362" s="64">
        <v>0</v>
      </c>
      <c r="N362" s="64">
        <v>0</v>
      </c>
      <c r="O362" s="66">
        <v>310.54958333333332</v>
      </c>
      <c r="P362" s="63">
        <v>0</v>
      </c>
    </row>
    <row r="363" spans="1:16" ht="14.4">
      <c r="A363" s="72">
        <f t="shared" si="7"/>
        <v>46138</v>
      </c>
      <c r="B363" s="73">
        <f>VLOOKUP(G363,'Daily Flash NL'!A:D,4,0)</f>
        <v>0.5</v>
      </c>
      <c r="C363" s="77">
        <v>46138</v>
      </c>
      <c r="D363" s="57"/>
      <c r="E363" s="62" t="s">
        <v>85</v>
      </c>
      <c r="F363" s="62"/>
      <c r="G363" s="62">
        <v>12</v>
      </c>
      <c r="H363" s="63">
        <v>1</v>
      </c>
      <c r="I363" s="64">
        <v>2</v>
      </c>
      <c r="J363" s="64">
        <v>2</v>
      </c>
      <c r="K363" s="64">
        <v>2</v>
      </c>
      <c r="L363" s="65">
        <v>1</v>
      </c>
      <c r="M363" s="64">
        <v>0</v>
      </c>
      <c r="N363" s="64">
        <v>0</v>
      </c>
      <c r="O363" s="66">
        <v>371.71950000000004</v>
      </c>
      <c r="P363" s="63">
        <v>0</v>
      </c>
    </row>
    <row r="364" spans="1:16" ht="14.4">
      <c r="A364" s="72">
        <f t="shared" si="7"/>
        <v>46138</v>
      </c>
      <c r="B364" s="73">
        <f>VLOOKUP(G364,'Daily Flash NL'!A:D,4,0)</f>
        <v>0.54166666666666696</v>
      </c>
      <c r="C364" s="77">
        <v>46138</v>
      </c>
      <c r="D364" s="57"/>
      <c r="E364" s="62" t="s">
        <v>85</v>
      </c>
      <c r="F364" s="62"/>
      <c r="G364" s="62">
        <v>13</v>
      </c>
      <c r="H364" s="63">
        <v>1</v>
      </c>
      <c r="I364" s="64">
        <v>6</v>
      </c>
      <c r="J364" s="64">
        <v>6</v>
      </c>
      <c r="K364" s="64">
        <v>6</v>
      </c>
      <c r="L364" s="65">
        <v>1</v>
      </c>
      <c r="M364" s="64">
        <v>0</v>
      </c>
      <c r="N364" s="64">
        <v>0</v>
      </c>
      <c r="O364" s="66">
        <v>118.09391666666666</v>
      </c>
      <c r="P364" s="63">
        <v>0</v>
      </c>
    </row>
    <row r="365" spans="1:16" ht="14.4">
      <c r="A365" s="72">
        <f t="shared" si="7"/>
        <v>46138</v>
      </c>
      <c r="B365" s="73">
        <f>VLOOKUP(G365,'Daily Flash NL'!A:D,4,0)</f>
        <v>0.58333333333333304</v>
      </c>
      <c r="C365" s="77">
        <v>46138</v>
      </c>
      <c r="D365" s="57"/>
      <c r="E365" s="62" t="s">
        <v>85</v>
      </c>
      <c r="F365" s="62"/>
      <c r="G365" s="62">
        <v>14</v>
      </c>
      <c r="H365" s="63">
        <v>1</v>
      </c>
      <c r="I365" s="64">
        <v>4</v>
      </c>
      <c r="J365" s="64">
        <v>4</v>
      </c>
      <c r="K365" s="64">
        <v>4</v>
      </c>
      <c r="L365" s="65">
        <v>1</v>
      </c>
      <c r="M365" s="64">
        <v>0</v>
      </c>
      <c r="N365" s="64">
        <v>0</v>
      </c>
      <c r="O365" s="66">
        <v>388.70474999999999</v>
      </c>
      <c r="P365" s="63">
        <v>0</v>
      </c>
    </row>
    <row r="366" spans="1:16" ht="14.4">
      <c r="A366" s="72">
        <f t="shared" si="7"/>
        <v>46138</v>
      </c>
      <c r="B366" s="73">
        <f>VLOOKUP(G366,'Daily Flash NL'!A:D,4,0)</f>
        <v>0.625</v>
      </c>
      <c r="C366" s="77">
        <v>46138</v>
      </c>
      <c r="D366" s="57"/>
      <c r="E366" s="62" t="s">
        <v>85</v>
      </c>
      <c r="F366" s="62"/>
      <c r="G366" s="62">
        <v>15</v>
      </c>
      <c r="H366" s="63">
        <v>1</v>
      </c>
      <c r="I366" s="64">
        <v>5</v>
      </c>
      <c r="J366" s="64">
        <v>5</v>
      </c>
      <c r="K366" s="64">
        <v>5</v>
      </c>
      <c r="L366" s="65">
        <v>1</v>
      </c>
      <c r="M366" s="64">
        <v>0</v>
      </c>
      <c r="N366" s="64">
        <v>0</v>
      </c>
      <c r="O366" s="66">
        <v>174.7567</v>
      </c>
      <c r="P366" s="63">
        <v>0</v>
      </c>
    </row>
    <row r="367" spans="1:16" ht="14.4">
      <c r="A367" s="72">
        <f t="shared" si="7"/>
        <v>46138</v>
      </c>
      <c r="B367" s="73">
        <f>VLOOKUP(G367,'Daily Flash NL'!A:D,4,0)</f>
        <v>0.66666666666666696</v>
      </c>
      <c r="C367" s="77">
        <v>46138</v>
      </c>
      <c r="D367" s="57"/>
      <c r="E367" s="62" t="s">
        <v>85</v>
      </c>
      <c r="F367" s="62"/>
      <c r="G367" s="62">
        <v>16</v>
      </c>
      <c r="H367" s="63">
        <v>0.66666666666666663</v>
      </c>
      <c r="I367" s="64">
        <v>3</v>
      </c>
      <c r="J367" s="64">
        <v>3</v>
      </c>
      <c r="K367" s="64">
        <v>2</v>
      </c>
      <c r="L367" s="65">
        <v>1</v>
      </c>
      <c r="M367" s="64">
        <v>0</v>
      </c>
      <c r="N367" s="64">
        <v>0</v>
      </c>
      <c r="O367" s="66">
        <v>242.29166666666666</v>
      </c>
      <c r="P367" s="63">
        <v>0</v>
      </c>
    </row>
    <row r="368" spans="1:16" ht="14.4">
      <c r="A368" s="72">
        <f t="shared" si="7"/>
        <v>46138</v>
      </c>
      <c r="B368" s="73" t="e">
        <f>VLOOKUP(G368,'Daily Flash NL'!A:D,4,0)</f>
        <v>#N/A</v>
      </c>
      <c r="C368" s="77">
        <v>46138</v>
      </c>
      <c r="D368" s="57"/>
      <c r="E368" s="62" t="s">
        <v>85</v>
      </c>
      <c r="F368" s="62"/>
      <c r="G368" s="62">
        <v>17</v>
      </c>
      <c r="H368" s="63">
        <v>0.375</v>
      </c>
      <c r="I368" s="64">
        <v>8</v>
      </c>
      <c r="J368" s="64">
        <v>5</v>
      </c>
      <c r="K368" s="64">
        <v>3</v>
      </c>
      <c r="L368" s="65">
        <v>0.625</v>
      </c>
      <c r="M368" s="64">
        <v>3</v>
      </c>
      <c r="N368" s="64">
        <v>0</v>
      </c>
      <c r="O368" s="66">
        <v>541.55880000000002</v>
      </c>
      <c r="P368" s="63">
        <v>0.375</v>
      </c>
    </row>
    <row r="369" spans="1:16" ht="14.4">
      <c r="A369" s="72">
        <f t="shared" si="7"/>
        <v>46138</v>
      </c>
      <c r="B369" s="73" t="e">
        <f>VLOOKUP(G369,'Daily Flash NL'!A:D,4,0)</f>
        <v>#N/A</v>
      </c>
      <c r="C369" s="77">
        <v>46138</v>
      </c>
      <c r="D369" s="57"/>
      <c r="E369" s="62" t="s">
        <v>85</v>
      </c>
      <c r="F369" s="62"/>
      <c r="G369" s="62">
        <v>18</v>
      </c>
      <c r="H369" s="63">
        <v>0.5</v>
      </c>
      <c r="I369" s="64">
        <v>2</v>
      </c>
      <c r="J369" s="64">
        <v>2</v>
      </c>
      <c r="K369" s="64">
        <v>1</v>
      </c>
      <c r="L369" s="65">
        <v>1</v>
      </c>
      <c r="M369" s="64">
        <v>0</v>
      </c>
      <c r="N369" s="64">
        <v>0</v>
      </c>
      <c r="O369" s="66">
        <v>356.52550000000002</v>
      </c>
      <c r="P369" s="63">
        <v>0</v>
      </c>
    </row>
    <row r="370" spans="1:16" ht="14.4">
      <c r="A370" s="72">
        <f t="shared" si="7"/>
        <v>46138</v>
      </c>
      <c r="B370" s="73" t="e">
        <f>VLOOKUP(G370,'Daily Flash NL'!A:D,4,0)</f>
        <v>#N/A</v>
      </c>
      <c r="C370" s="77">
        <v>46138</v>
      </c>
      <c r="D370" s="57"/>
      <c r="E370" s="62" t="s">
        <v>85</v>
      </c>
      <c r="F370" s="62"/>
      <c r="G370" s="62">
        <v>19</v>
      </c>
      <c r="H370" s="63">
        <v>0</v>
      </c>
      <c r="I370" s="64">
        <v>8</v>
      </c>
      <c r="J370" s="64">
        <v>2</v>
      </c>
      <c r="K370" s="64">
        <v>0</v>
      </c>
      <c r="L370" s="65">
        <v>0.25</v>
      </c>
      <c r="M370" s="64">
        <v>6</v>
      </c>
      <c r="N370" s="64">
        <v>0</v>
      </c>
      <c r="O370" s="66">
        <v>597.851</v>
      </c>
      <c r="P370" s="63">
        <v>0.75</v>
      </c>
    </row>
    <row r="371" spans="1:16" ht="14.4">
      <c r="A371" s="72">
        <f t="shared" si="7"/>
        <v>46138</v>
      </c>
      <c r="B371" s="73" t="e">
        <f>VLOOKUP(G371,'Daily Flash NL'!A:D,4,0)</f>
        <v>#N/A</v>
      </c>
      <c r="C371" s="77">
        <v>46138</v>
      </c>
      <c r="D371" s="57"/>
      <c r="E371" s="62" t="s">
        <v>85</v>
      </c>
      <c r="F371" s="62"/>
      <c r="G371" s="62">
        <v>20</v>
      </c>
      <c r="H371" s="63">
        <v>0</v>
      </c>
      <c r="I371" s="64">
        <v>4</v>
      </c>
      <c r="J371" s="64">
        <v>2</v>
      </c>
      <c r="K371" s="64">
        <v>0</v>
      </c>
      <c r="L371" s="65">
        <v>0.5</v>
      </c>
      <c r="M371" s="64">
        <v>2</v>
      </c>
      <c r="N371" s="64">
        <v>0</v>
      </c>
      <c r="O371" s="66">
        <v>293.44100000000003</v>
      </c>
      <c r="P371" s="63">
        <v>0.5</v>
      </c>
    </row>
    <row r="372" spans="1:16" ht="14.4">
      <c r="A372" s="72">
        <f t="shared" si="7"/>
        <v>46138</v>
      </c>
      <c r="B372" s="73" t="e">
        <f>VLOOKUP(G372,'Daily Flash NL'!A:D,4,0)</f>
        <v>#N/A</v>
      </c>
      <c r="C372" s="77">
        <v>46138</v>
      </c>
      <c r="D372" s="57"/>
      <c r="E372" s="62" t="s">
        <v>85</v>
      </c>
      <c r="F372" s="62"/>
      <c r="G372" s="62">
        <v>21</v>
      </c>
      <c r="H372" s="63">
        <v>0.16666666666666666</v>
      </c>
      <c r="I372" s="64">
        <v>6</v>
      </c>
      <c r="J372" s="64">
        <v>4</v>
      </c>
      <c r="K372" s="64">
        <v>1</v>
      </c>
      <c r="L372" s="65">
        <v>0.66666666666666663</v>
      </c>
      <c r="M372" s="64">
        <v>2</v>
      </c>
      <c r="N372" s="64">
        <v>0</v>
      </c>
      <c r="O372" s="66">
        <v>220.76374999999999</v>
      </c>
      <c r="P372" s="63">
        <v>0.33333333333333331</v>
      </c>
    </row>
    <row r="373" spans="1:16" ht="14.4">
      <c r="A373" s="72">
        <f t="shared" si="7"/>
        <v>46138</v>
      </c>
      <c r="B373" s="73" t="e">
        <f>VLOOKUP(G373,'Daily Flash NL'!A:D,4,0)</f>
        <v>#N/A</v>
      </c>
      <c r="C373" s="77">
        <v>46138</v>
      </c>
      <c r="D373" s="57"/>
      <c r="E373" s="62" t="s">
        <v>85</v>
      </c>
      <c r="F373" s="62"/>
      <c r="G373" s="62">
        <v>22</v>
      </c>
      <c r="H373" s="63">
        <v>0</v>
      </c>
      <c r="I373" s="64">
        <v>3</v>
      </c>
      <c r="J373" s="64">
        <v>2</v>
      </c>
      <c r="K373" s="64">
        <v>0</v>
      </c>
      <c r="L373" s="65">
        <v>0.66666666666666663</v>
      </c>
      <c r="M373" s="64">
        <v>1</v>
      </c>
      <c r="N373" s="64">
        <v>0</v>
      </c>
      <c r="O373" s="66">
        <v>51.801250000000003</v>
      </c>
      <c r="P373" s="63">
        <v>0.33333333333333331</v>
      </c>
    </row>
    <row r="374" spans="1:16" ht="14.4">
      <c r="A374" s="72">
        <f t="shared" si="7"/>
        <v>46138</v>
      </c>
      <c r="B374" s="73" t="e">
        <f>VLOOKUP(G374,'Daily Flash NL'!A:D,4,0)</f>
        <v>#N/A</v>
      </c>
      <c r="C374" s="77">
        <v>46138</v>
      </c>
      <c r="D374" s="57"/>
      <c r="E374" s="62" t="s">
        <v>85</v>
      </c>
      <c r="F374" s="62"/>
      <c r="G374" s="62">
        <v>23</v>
      </c>
      <c r="H374" s="63">
        <v>0</v>
      </c>
      <c r="I374" s="64">
        <v>1</v>
      </c>
      <c r="J374" s="64">
        <v>1</v>
      </c>
      <c r="K374" s="64">
        <v>0</v>
      </c>
      <c r="L374" s="65">
        <v>1</v>
      </c>
      <c r="M374" s="64">
        <v>0</v>
      </c>
      <c r="N374" s="64">
        <v>0</v>
      </c>
      <c r="O374" s="66">
        <v>344.27200000000005</v>
      </c>
      <c r="P374" s="63">
        <v>0</v>
      </c>
    </row>
    <row r="375" spans="1:16" ht="14.4">
      <c r="A375" s="72">
        <f t="shared" si="7"/>
        <v>46138</v>
      </c>
      <c r="B375" s="73" t="e">
        <f>VLOOKUP(G375,'Daily Flash NL'!A:D,4,0)</f>
        <v>#N/A</v>
      </c>
      <c r="C375" s="77">
        <v>46138</v>
      </c>
      <c r="D375" s="57"/>
      <c r="E375" s="62" t="s">
        <v>68</v>
      </c>
      <c r="F375" s="62"/>
      <c r="G375" s="62"/>
      <c r="H375" s="63">
        <v>0.33832335329341318</v>
      </c>
      <c r="I375" s="64">
        <v>334</v>
      </c>
      <c r="J375" s="64">
        <v>296</v>
      </c>
      <c r="K375" s="64">
        <v>113</v>
      </c>
      <c r="L375" s="65">
        <v>0.88622754491017963</v>
      </c>
      <c r="M375" s="64">
        <v>38</v>
      </c>
      <c r="N375" s="64">
        <v>0</v>
      </c>
      <c r="O375" s="66">
        <v>296.94935810810807</v>
      </c>
      <c r="P375" s="63">
        <v>0.11377245508982035</v>
      </c>
    </row>
    <row r="376" spans="1:16" ht="14.4">
      <c r="A376" s="72">
        <f t="shared" si="7"/>
        <v>46138</v>
      </c>
      <c r="B376" s="73" t="e">
        <f>VLOOKUP(G376,'Daily Flash NL'!A:D,4,0)</f>
        <v>#N/A</v>
      </c>
      <c r="C376" s="77">
        <v>46138</v>
      </c>
      <c r="D376" s="57"/>
      <c r="E376" s="62" t="s">
        <v>68</v>
      </c>
      <c r="F376" s="57" t="s">
        <v>69</v>
      </c>
      <c r="G376" s="57"/>
      <c r="H376" s="58"/>
      <c r="I376" s="59"/>
      <c r="J376" s="59"/>
      <c r="K376" s="59"/>
      <c r="L376" s="60"/>
      <c r="M376" s="59"/>
      <c r="N376" s="59"/>
      <c r="O376" s="61"/>
      <c r="P376" s="58"/>
    </row>
    <row r="377" spans="1:16" ht="14.4">
      <c r="A377" s="72">
        <f t="shared" ref="A377:A440" si="8">C377</f>
        <v>46138</v>
      </c>
      <c r="B377" s="73" t="e">
        <f>VLOOKUP(G377,'Daily Flash NL'!A:D,4,0)</f>
        <v>#N/A</v>
      </c>
      <c r="C377" s="77">
        <v>46138</v>
      </c>
      <c r="D377" s="57"/>
      <c r="E377" s="62" t="s">
        <v>68</v>
      </c>
      <c r="F377" s="62"/>
      <c r="G377" s="62">
        <v>6</v>
      </c>
      <c r="H377" s="63">
        <v>1</v>
      </c>
      <c r="I377" s="64">
        <v>1</v>
      </c>
      <c r="J377" s="64">
        <v>1</v>
      </c>
      <c r="K377" s="64">
        <v>1</v>
      </c>
      <c r="L377" s="65">
        <v>1</v>
      </c>
      <c r="M377" s="64">
        <v>0</v>
      </c>
      <c r="N377" s="64">
        <v>0</v>
      </c>
      <c r="O377" s="66">
        <v>157.56800000000001</v>
      </c>
      <c r="P377" s="63">
        <v>0</v>
      </c>
    </row>
    <row r="378" spans="1:16" ht="14.4">
      <c r="A378" s="72">
        <f t="shared" si="8"/>
        <v>46138</v>
      </c>
      <c r="B378" s="73">
        <f>VLOOKUP(G378,'Daily Flash NL'!A:D,4,0)</f>
        <v>0.29166666666666669</v>
      </c>
      <c r="C378" s="77">
        <v>46138</v>
      </c>
      <c r="D378" s="57"/>
      <c r="E378" s="62" t="s">
        <v>68</v>
      </c>
      <c r="F378" s="62"/>
      <c r="G378" s="62">
        <v>7</v>
      </c>
      <c r="H378" s="63">
        <v>1</v>
      </c>
      <c r="I378" s="64">
        <v>2</v>
      </c>
      <c r="J378" s="64">
        <v>2</v>
      </c>
      <c r="K378" s="64">
        <v>2</v>
      </c>
      <c r="L378" s="65">
        <v>1</v>
      </c>
      <c r="M378" s="64">
        <v>0</v>
      </c>
      <c r="N378" s="64">
        <v>0</v>
      </c>
      <c r="O378" s="66">
        <v>372.65199999999999</v>
      </c>
      <c r="P378" s="63">
        <v>0</v>
      </c>
    </row>
    <row r="379" spans="1:16" ht="14.4">
      <c r="A379" s="72">
        <f t="shared" si="8"/>
        <v>46138</v>
      </c>
      <c r="B379" s="73">
        <f>VLOOKUP(G379,'Daily Flash NL'!A:D,4,0)</f>
        <v>0.33333333333333298</v>
      </c>
      <c r="C379" s="77">
        <v>46138</v>
      </c>
      <c r="D379" s="57"/>
      <c r="E379" s="62" t="s">
        <v>68</v>
      </c>
      <c r="F379" s="62"/>
      <c r="G379" s="62">
        <v>8</v>
      </c>
      <c r="H379" s="63">
        <v>0.2857142857142857</v>
      </c>
      <c r="I379" s="64">
        <v>14</v>
      </c>
      <c r="J379" s="64">
        <v>12</v>
      </c>
      <c r="K379" s="64">
        <v>4</v>
      </c>
      <c r="L379" s="65">
        <v>0.8571428571428571</v>
      </c>
      <c r="M379" s="64">
        <v>2</v>
      </c>
      <c r="N379" s="64">
        <v>0</v>
      </c>
      <c r="O379" s="66">
        <v>355.35324999999995</v>
      </c>
      <c r="P379" s="63">
        <v>0.14285714285714285</v>
      </c>
    </row>
    <row r="380" spans="1:16" ht="14.4">
      <c r="A380" s="72">
        <f t="shared" si="8"/>
        <v>46138</v>
      </c>
      <c r="B380" s="73">
        <f>VLOOKUP(G380,'Daily Flash NL'!A:D,4,0)</f>
        <v>0.375</v>
      </c>
      <c r="C380" s="77">
        <v>46138</v>
      </c>
      <c r="D380" s="57"/>
      <c r="E380" s="62" t="s">
        <v>68</v>
      </c>
      <c r="F380" s="62"/>
      <c r="G380" s="62">
        <v>9</v>
      </c>
      <c r="H380" s="63">
        <v>0.34782608695652173</v>
      </c>
      <c r="I380" s="64">
        <v>23</v>
      </c>
      <c r="J380" s="64">
        <v>20</v>
      </c>
      <c r="K380" s="64">
        <v>8</v>
      </c>
      <c r="L380" s="65">
        <v>0.86956521739130432</v>
      </c>
      <c r="M380" s="64">
        <v>3</v>
      </c>
      <c r="N380" s="64">
        <v>0</v>
      </c>
      <c r="O380" s="66">
        <v>275.53602500000005</v>
      </c>
      <c r="P380" s="63">
        <v>0.13043478260869565</v>
      </c>
    </row>
    <row r="381" spans="1:16" ht="14.4">
      <c r="A381" s="72">
        <f t="shared" si="8"/>
        <v>46138</v>
      </c>
      <c r="B381" s="73">
        <f>VLOOKUP(G381,'Daily Flash NL'!A:D,4,0)</f>
        <v>0.41666666666666702</v>
      </c>
      <c r="C381" s="77">
        <v>46138</v>
      </c>
      <c r="D381" s="57"/>
      <c r="E381" s="62" t="s">
        <v>68</v>
      </c>
      <c r="F381" s="62"/>
      <c r="G381" s="62">
        <v>10</v>
      </c>
      <c r="H381" s="63">
        <v>0.16129032258064516</v>
      </c>
      <c r="I381" s="64">
        <v>31</v>
      </c>
      <c r="J381" s="64">
        <v>29</v>
      </c>
      <c r="K381" s="64">
        <v>5</v>
      </c>
      <c r="L381" s="65">
        <v>0.93548387096774188</v>
      </c>
      <c r="M381" s="64">
        <v>2</v>
      </c>
      <c r="N381" s="64">
        <v>0</v>
      </c>
      <c r="O381" s="66">
        <v>310.97422413793106</v>
      </c>
      <c r="P381" s="63">
        <v>6.4516129032258063E-2</v>
      </c>
    </row>
    <row r="382" spans="1:16" ht="14.4">
      <c r="A382" s="72">
        <f t="shared" si="8"/>
        <v>46138</v>
      </c>
      <c r="B382" s="73">
        <f>VLOOKUP(G382,'Daily Flash NL'!A:D,4,0)</f>
        <v>0.45833333333333298</v>
      </c>
      <c r="C382" s="77">
        <v>46138</v>
      </c>
      <c r="D382" s="57"/>
      <c r="E382" s="62" t="s">
        <v>68</v>
      </c>
      <c r="F382" s="62"/>
      <c r="G382" s="62">
        <v>11</v>
      </c>
      <c r="H382" s="63">
        <v>0.58333333333333337</v>
      </c>
      <c r="I382" s="64">
        <v>36</v>
      </c>
      <c r="J382" s="64">
        <v>35</v>
      </c>
      <c r="K382" s="64">
        <v>21</v>
      </c>
      <c r="L382" s="65">
        <v>0.97222222222222221</v>
      </c>
      <c r="M382" s="64">
        <v>1</v>
      </c>
      <c r="N382" s="64">
        <v>0</v>
      </c>
      <c r="O382" s="66">
        <v>229.12000000000003</v>
      </c>
      <c r="P382" s="63">
        <v>2.7777777777777776E-2</v>
      </c>
    </row>
    <row r="383" spans="1:16" ht="14.4">
      <c r="A383" s="72">
        <f t="shared" si="8"/>
        <v>46138</v>
      </c>
      <c r="B383" s="73">
        <f>VLOOKUP(G383,'Daily Flash NL'!A:D,4,0)</f>
        <v>0.5</v>
      </c>
      <c r="C383" s="77">
        <v>46138</v>
      </c>
      <c r="D383" s="57"/>
      <c r="E383" s="62" t="s">
        <v>68</v>
      </c>
      <c r="F383" s="62"/>
      <c r="G383" s="62">
        <v>12</v>
      </c>
      <c r="H383" s="63">
        <v>0.25</v>
      </c>
      <c r="I383" s="64">
        <v>28</v>
      </c>
      <c r="J383" s="64">
        <v>28</v>
      </c>
      <c r="K383" s="64">
        <v>7</v>
      </c>
      <c r="L383" s="65">
        <v>1</v>
      </c>
      <c r="M383" s="64">
        <v>0</v>
      </c>
      <c r="N383" s="64">
        <v>0</v>
      </c>
      <c r="O383" s="66">
        <v>284.30544642857143</v>
      </c>
      <c r="P383" s="63">
        <v>0</v>
      </c>
    </row>
    <row r="384" spans="1:16" ht="14.4">
      <c r="A384" s="72">
        <f t="shared" si="8"/>
        <v>46138</v>
      </c>
      <c r="B384" s="73">
        <f>VLOOKUP(G384,'Daily Flash NL'!A:D,4,0)</f>
        <v>0.54166666666666696</v>
      </c>
      <c r="C384" s="77">
        <v>46138</v>
      </c>
      <c r="D384" s="57"/>
      <c r="E384" s="62" t="s">
        <v>68</v>
      </c>
      <c r="F384" s="62"/>
      <c r="G384" s="62">
        <v>13</v>
      </c>
      <c r="H384" s="63">
        <v>0.21621621621621623</v>
      </c>
      <c r="I384" s="64">
        <v>37</v>
      </c>
      <c r="J384" s="64">
        <v>37</v>
      </c>
      <c r="K384" s="64">
        <v>8</v>
      </c>
      <c r="L384" s="65">
        <v>1</v>
      </c>
      <c r="M384" s="64">
        <v>0</v>
      </c>
      <c r="N384" s="64">
        <v>0</v>
      </c>
      <c r="O384" s="66">
        <v>261.8345675675676</v>
      </c>
      <c r="P384" s="63">
        <v>0</v>
      </c>
    </row>
    <row r="385" spans="1:16" ht="14.4">
      <c r="A385" s="72">
        <f t="shared" si="8"/>
        <v>46138</v>
      </c>
      <c r="B385" s="73">
        <f>VLOOKUP(G385,'Daily Flash NL'!A:D,4,0)</f>
        <v>0.58333333333333304</v>
      </c>
      <c r="C385" s="77">
        <v>46138</v>
      </c>
      <c r="D385" s="57"/>
      <c r="E385" s="62" t="s">
        <v>68</v>
      </c>
      <c r="F385" s="62"/>
      <c r="G385" s="62">
        <v>14</v>
      </c>
      <c r="H385" s="63">
        <v>0.53333333333333333</v>
      </c>
      <c r="I385" s="64">
        <v>30</v>
      </c>
      <c r="J385" s="64">
        <v>29</v>
      </c>
      <c r="K385" s="64">
        <v>16</v>
      </c>
      <c r="L385" s="65">
        <v>0.96666666666666667</v>
      </c>
      <c r="M385" s="64">
        <v>1</v>
      </c>
      <c r="N385" s="64">
        <v>0</v>
      </c>
      <c r="O385" s="66">
        <v>248.98880459770112</v>
      </c>
      <c r="P385" s="63">
        <v>3.3333333333333333E-2</v>
      </c>
    </row>
    <row r="386" spans="1:16" ht="14.4">
      <c r="A386" s="72">
        <f t="shared" si="8"/>
        <v>46138</v>
      </c>
      <c r="B386" s="73">
        <f>VLOOKUP(G386,'Daily Flash NL'!A:D,4,0)</f>
        <v>0.625</v>
      </c>
      <c r="C386" s="77">
        <v>46138</v>
      </c>
      <c r="D386" s="57"/>
      <c r="E386" s="62" t="s">
        <v>68</v>
      </c>
      <c r="F386" s="62"/>
      <c r="G386" s="62">
        <v>15</v>
      </c>
      <c r="H386" s="63">
        <v>0.26666666666666666</v>
      </c>
      <c r="I386" s="64">
        <v>30</v>
      </c>
      <c r="J386" s="64">
        <v>26</v>
      </c>
      <c r="K386" s="64">
        <v>8</v>
      </c>
      <c r="L386" s="65">
        <v>0.8666666666666667</v>
      </c>
      <c r="M386" s="64">
        <v>4</v>
      </c>
      <c r="N386" s="64">
        <v>0</v>
      </c>
      <c r="O386" s="66">
        <v>254.37419230769234</v>
      </c>
      <c r="P386" s="63">
        <v>0.13333333333333333</v>
      </c>
    </row>
    <row r="387" spans="1:16" ht="14.4">
      <c r="A387" s="72">
        <f t="shared" si="8"/>
        <v>46138</v>
      </c>
      <c r="B387" s="73">
        <f>VLOOKUP(G387,'Daily Flash NL'!A:D,4,0)</f>
        <v>0.66666666666666696</v>
      </c>
      <c r="C387" s="77">
        <v>46138</v>
      </c>
      <c r="D387" s="57"/>
      <c r="E387" s="62" t="s">
        <v>68</v>
      </c>
      <c r="F387" s="62"/>
      <c r="G387" s="62">
        <v>16</v>
      </c>
      <c r="H387" s="63">
        <v>0.3611111111111111</v>
      </c>
      <c r="I387" s="64">
        <v>36</v>
      </c>
      <c r="J387" s="64">
        <v>29</v>
      </c>
      <c r="K387" s="64">
        <v>13</v>
      </c>
      <c r="L387" s="65">
        <v>0.80555555555555558</v>
      </c>
      <c r="M387" s="64">
        <v>7</v>
      </c>
      <c r="N387" s="64">
        <v>0</v>
      </c>
      <c r="O387" s="66">
        <v>304.49522988505754</v>
      </c>
      <c r="P387" s="63">
        <v>0.19444444444444445</v>
      </c>
    </row>
    <row r="388" spans="1:16" ht="14.4">
      <c r="A388" s="72">
        <f t="shared" si="8"/>
        <v>46138</v>
      </c>
      <c r="B388" s="73" t="e">
        <f>VLOOKUP(G388,'Daily Flash NL'!A:D,4,0)</f>
        <v>#N/A</v>
      </c>
      <c r="C388" s="77">
        <v>46138</v>
      </c>
      <c r="D388" s="57"/>
      <c r="E388" s="62" t="s">
        <v>68</v>
      </c>
      <c r="F388" s="62"/>
      <c r="G388" s="62">
        <v>17</v>
      </c>
      <c r="H388" s="63">
        <v>0.875</v>
      </c>
      <c r="I388" s="64">
        <v>8</v>
      </c>
      <c r="J388" s="64">
        <v>7</v>
      </c>
      <c r="K388" s="64">
        <v>7</v>
      </c>
      <c r="L388" s="65">
        <v>0.875</v>
      </c>
      <c r="M388" s="64">
        <v>1</v>
      </c>
      <c r="N388" s="64">
        <v>0</v>
      </c>
      <c r="O388" s="66">
        <v>508.88499999999993</v>
      </c>
      <c r="P388" s="63">
        <v>0.125</v>
      </c>
    </row>
    <row r="389" spans="1:16" ht="14.4">
      <c r="A389" s="72">
        <f t="shared" si="8"/>
        <v>46138</v>
      </c>
      <c r="B389" s="73" t="e">
        <f>VLOOKUP(G389,'Daily Flash NL'!A:D,4,0)</f>
        <v>#N/A</v>
      </c>
      <c r="C389" s="77">
        <v>46138</v>
      </c>
      <c r="D389" s="57"/>
      <c r="E389" s="62" t="s">
        <v>68</v>
      </c>
      <c r="F389" s="62"/>
      <c r="G389" s="62">
        <v>18</v>
      </c>
      <c r="H389" s="63">
        <v>0.4375</v>
      </c>
      <c r="I389" s="64">
        <v>16</v>
      </c>
      <c r="J389" s="64">
        <v>15</v>
      </c>
      <c r="K389" s="64">
        <v>7</v>
      </c>
      <c r="L389" s="65">
        <v>0.9375</v>
      </c>
      <c r="M389" s="64">
        <v>1</v>
      </c>
      <c r="N389" s="64">
        <v>0</v>
      </c>
      <c r="O389" s="66">
        <v>383.68886666666668</v>
      </c>
      <c r="P389" s="63">
        <v>6.25E-2</v>
      </c>
    </row>
    <row r="390" spans="1:16" ht="14.4">
      <c r="A390" s="72">
        <f t="shared" si="8"/>
        <v>46138</v>
      </c>
      <c r="B390" s="73" t="e">
        <f>VLOOKUP(G390,'Daily Flash NL'!A:D,4,0)</f>
        <v>#N/A</v>
      </c>
      <c r="C390" s="77">
        <v>46138</v>
      </c>
      <c r="D390" s="57"/>
      <c r="E390" s="62" t="s">
        <v>68</v>
      </c>
      <c r="F390" s="62"/>
      <c r="G390" s="62">
        <v>19</v>
      </c>
      <c r="H390" s="63">
        <v>0</v>
      </c>
      <c r="I390" s="64">
        <v>19</v>
      </c>
      <c r="J390" s="64">
        <v>9</v>
      </c>
      <c r="K390" s="64">
        <v>0</v>
      </c>
      <c r="L390" s="65">
        <v>0.47368421052631576</v>
      </c>
      <c r="M390" s="64">
        <v>10</v>
      </c>
      <c r="N390" s="64">
        <v>0</v>
      </c>
      <c r="O390" s="66">
        <v>352.11138888888894</v>
      </c>
      <c r="P390" s="63">
        <v>0.52631578947368418</v>
      </c>
    </row>
    <row r="391" spans="1:16" ht="14.4">
      <c r="A391" s="72">
        <f t="shared" si="8"/>
        <v>46138</v>
      </c>
      <c r="B391" s="73" t="e">
        <f>VLOOKUP(G391,'Daily Flash NL'!A:D,4,0)</f>
        <v>#N/A</v>
      </c>
      <c r="C391" s="77">
        <v>46138</v>
      </c>
      <c r="D391" s="57"/>
      <c r="E391" s="62" t="s">
        <v>68</v>
      </c>
      <c r="F391" s="62"/>
      <c r="G391" s="62">
        <v>20</v>
      </c>
      <c r="H391" s="63">
        <v>0.16666666666666666</v>
      </c>
      <c r="I391" s="64">
        <v>6</v>
      </c>
      <c r="J391" s="64">
        <v>5</v>
      </c>
      <c r="K391" s="64">
        <v>1</v>
      </c>
      <c r="L391" s="65">
        <v>0.83333333333333337</v>
      </c>
      <c r="M391" s="64">
        <v>1</v>
      </c>
      <c r="N391" s="64">
        <v>0</v>
      </c>
      <c r="O391" s="66">
        <v>367.24340000000001</v>
      </c>
      <c r="P391" s="63">
        <v>0.16666666666666666</v>
      </c>
    </row>
    <row r="392" spans="1:16" ht="14.4">
      <c r="A392" s="72">
        <f t="shared" si="8"/>
        <v>46138</v>
      </c>
      <c r="B392" s="73" t="e">
        <f>VLOOKUP(G392,'Daily Flash NL'!A:D,4,0)</f>
        <v>#N/A</v>
      </c>
      <c r="C392" s="77">
        <v>46138</v>
      </c>
      <c r="D392" s="57"/>
      <c r="E392" s="62" t="s">
        <v>68</v>
      </c>
      <c r="F392" s="62"/>
      <c r="G392" s="62">
        <v>21</v>
      </c>
      <c r="H392" s="63">
        <v>1</v>
      </c>
      <c r="I392" s="64">
        <v>4</v>
      </c>
      <c r="J392" s="64">
        <v>4</v>
      </c>
      <c r="K392" s="64">
        <v>4</v>
      </c>
      <c r="L392" s="65">
        <v>1</v>
      </c>
      <c r="M392" s="64">
        <v>0</v>
      </c>
      <c r="N392" s="64">
        <v>0</v>
      </c>
      <c r="O392" s="66">
        <v>485.21424999999999</v>
      </c>
      <c r="P392" s="63">
        <v>0</v>
      </c>
    </row>
    <row r="393" spans="1:16" ht="14.4">
      <c r="A393" s="72">
        <f t="shared" si="8"/>
        <v>46138</v>
      </c>
      <c r="B393" s="73" t="e">
        <f>VLOOKUP(G393,'Daily Flash NL'!A:D,4,0)</f>
        <v>#N/A</v>
      </c>
      <c r="C393" s="77">
        <v>46138</v>
      </c>
      <c r="D393" s="57"/>
      <c r="E393" s="62" t="s">
        <v>68</v>
      </c>
      <c r="F393" s="62"/>
      <c r="G393" s="62">
        <v>22</v>
      </c>
      <c r="H393" s="63">
        <v>0</v>
      </c>
      <c r="I393" s="64">
        <v>6</v>
      </c>
      <c r="J393" s="64">
        <v>4</v>
      </c>
      <c r="K393" s="64">
        <v>0</v>
      </c>
      <c r="L393" s="65">
        <v>0.66666666666666663</v>
      </c>
      <c r="M393" s="64">
        <v>2</v>
      </c>
      <c r="N393" s="64">
        <v>0</v>
      </c>
      <c r="O393" s="66">
        <v>420.59875</v>
      </c>
      <c r="P393" s="63">
        <v>0.33333333333333331</v>
      </c>
    </row>
    <row r="394" spans="1:16" ht="14.4">
      <c r="A394" s="72">
        <f t="shared" si="8"/>
        <v>46138</v>
      </c>
      <c r="B394" s="73" t="e">
        <f>VLOOKUP(G394,'Daily Flash NL'!A:D,4,0)</f>
        <v>#N/A</v>
      </c>
      <c r="C394" s="77">
        <v>46138</v>
      </c>
      <c r="D394" s="57"/>
      <c r="E394" s="62" t="s">
        <v>68</v>
      </c>
      <c r="F394" s="62"/>
      <c r="G394" s="62">
        <v>23</v>
      </c>
      <c r="H394" s="63">
        <v>0.14285714285714285</v>
      </c>
      <c r="I394" s="64">
        <v>7</v>
      </c>
      <c r="J394" s="64">
        <v>4</v>
      </c>
      <c r="K394" s="64">
        <v>1</v>
      </c>
      <c r="L394" s="65">
        <v>0.5714285714285714</v>
      </c>
      <c r="M394" s="64">
        <v>3</v>
      </c>
      <c r="N394" s="64">
        <v>0</v>
      </c>
      <c r="O394" s="66">
        <v>480.63225</v>
      </c>
      <c r="P394" s="63">
        <v>0.42857142857142855</v>
      </c>
    </row>
    <row r="395" spans="1:16" ht="14.4">
      <c r="A395" s="72">
        <f t="shared" si="8"/>
        <v>46138</v>
      </c>
      <c r="B395" s="73" t="e">
        <f>VLOOKUP(G395,'Daily Flash NL'!A:D,4,0)</f>
        <v>#N/A</v>
      </c>
      <c r="C395" s="77">
        <v>46138</v>
      </c>
      <c r="D395" s="57" t="s">
        <v>70</v>
      </c>
      <c r="E395" s="57"/>
      <c r="F395" s="57"/>
      <c r="G395" s="57"/>
      <c r="H395" s="58">
        <v>0.3911007025761124</v>
      </c>
      <c r="I395" s="59">
        <v>428</v>
      </c>
      <c r="J395" s="59">
        <v>375</v>
      </c>
      <c r="K395" s="59">
        <v>167</v>
      </c>
      <c r="L395" s="60">
        <v>0.87616822429906538</v>
      </c>
      <c r="M395" s="59">
        <v>53</v>
      </c>
      <c r="N395" s="59">
        <v>1</v>
      </c>
      <c r="O395" s="61">
        <v>302.41865333333334</v>
      </c>
      <c r="P395" s="58">
        <v>0.12383177570093458</v>
      </c>
    </row>
    <row r="396" spans="1:16" ht="14.4">
      <c r="A396" s="72" t="str">
        <f t="shared" si="8"/>
        <v>Total 26/04/2026</v>
      </c>
      <c r="B396" s="73" t="e">
        <f>VLOOKUP(G396,'Daily Flash NL'!A:D,4,0)</f>
        <v>#N/A</v>
      </c>
      <c r="C396" s="78" t="s">
        <v>112</v>
      </c>
      <c r="D396" s="67"/>
      <c r="E396" s="67"/>
      <c r="F396" s="67"/>
      <c r="G396" s="67"/>
      <c r="H396" s="68">
        <v>0.3911007025761124</v>
      </c>
      <c r="I396" s="69">
        <v>428</v>
      </c>
      <c r="J396" s="69">
        <v>375</v>
      </c>
      <c r="K396" s="69">
        <v>167</v>
      </c>
      <c r="L396" s="70">
        <v>0.87616822429906538</v>
      </c>
      <c r="M396" s="69">
        <v>53</v>
      </c>
      <c r="N396" s="69">
        <v>1</v>
      </c>
      <c r="O396" s="71">
        <v>302.41865333333334</v>
      </c>
      <c r="P396" s="68">
        <v>0.12383177570093458</v>
      </c>
    </row>
    <row r="397" spans="1:16" ht="15" thickBot="1">
      <c r="A397" s="72" t="str">
        <f t="shared" si="8"/>
        <v>Total général</v>
      </c>
      <c r="B397" s="73" t="e">
        <f>VLOOKUP(G397,'Daily Flash NL'!A:D,4,0)</f>
        <v>#N/A</v>
      </c>
      <c r="C397" s="116" t="s">
        <v>73</v>
      </c>
      <c r="D397" s="117"/>
      <c r="E397" s="117"/>
      <c r="F397" s="117"/>
      <c r="G397" s="117"/>
      <c r="H397" s="118">
        <v>0.3911007025761124</v>
      </c>
      <c r="I397" s="119">
        <v>428</v>
      </c>
      <c r="J397" s="119">
        <v>375</v>
      </c>
      <c r="K397" s="119">
        <v>167</v>
      </c>
      <c r="L397" s="120">
        <v>0.87616822429906538</v>
      </c>
      <c r="M397" s="119">
        <v>53</v>
      </c>
      <c r="N397" s="119">
        <v>1</v>
      </c>
      <c r="O397" s="121">
        <v>302.41865333333334</v>
      </c>
      <c r="P397" s="122">
        <v>0.12383177570093458</v>
      </c>
    </row>
    <row r="398" spans="1:16" ht="14.4">
      <c r="A398" s="72">
        <f t="shared" si="8"/>
        <v>46139</v>
      </c>
      <c r="B398" s="73" t="e">
        <f>VLOOKUP(G398,'Daily Flash NL'!A:D,4,0)</f>
        <v>#N/A</v>
      </c>
      <c r="C398" s="77">
        <v>46139</v>
      </c>
      <c r="D398" s="57" t="s">
        <v>67</v>
      </c>
      <c r="E398" s="62" t="s">
        <v>85</v>
      </c>
      <c r="F398" s="62"/>
      <c r="G398" s="62"/>
      <c r="H398" s="63">
        <v>0.86702127659574468</v>
      </c>
      <c r="I398" s="64">
        <v>188</v>
      </c>
      <c r="J398" s="64">
        <v>184</v>
      </c>
      <c r="K398" s="64">
        <v>163</v>
      </c>
      <c r="L398" s="65">
        <v>0.97872340425531912</v>
      </c>
      <c r="M398" s="64">
        <v>4</v>
      </c>
      <c r="N398" s="64">
        <v>0</v>
      </c>
      <c r="O398" s="66">
        <v>358.26409782608704</v>
      </c>
      <c r="P398" s="63">
        <v>2.1276595744680851E-2</v>
      </c>
    </row>
    <row r="399" spans="1:16" ht="14.4">
      <c r="A399" s="72">
        <f t="shared" si="8"/>
        <v>46139</v>
      </c>
      <c r="B399" s="73" t="e">
        <f>VLOOKUP(G399,'Daily Flash NL'!A:D,4,0)</f>
        <v>#N/A</v>
      </c>
      <c r="C399" s="77">
        <v>46139</v>
      </c>
      <c r="D399" s="57"/>
      <c r="E399" s="62" t="s">
        <v>85</v>
      </c>
      <c r="F399" s="57" t="s">
        <v>69</v>
      </c>
      <c r="G399" s="57"/>
      <c r="H399" s="58"/>
      <c r="I399" s="59"/>
      <c r="J399" s="59"/>
      <c r="K399" s="59"/>
      <c r="L399" s="60"/>
      <c r="M399" s="59"/>
      <c r="N399" s="59"/>
      <c r="O399" s="61"/>
      <c r="P399" s="58"/>
    </row>
    <row r="400" spans="1:16" ht="14.4">
      <c r="A400" s="72">
        <f t="shared" si="8"/>
        <v>46139</v>
      </c>
      <c r="B400" s="73">
        <f>VLOOKUP(G400,'Daily Flash NL'!A:D,4,0)</f>
        <v>0.29166666666666669</v>
      </c>
      <c r="C400" s="77">
        <v>46139</v>
      </c>
      <c r="D400" s="57"/>
      <c r="E400" s="62" t="s">
        <v>85</v>
      </c>
      <c r="F400" s="62"/>
      <c r="G400" s="62">
        <v>7</v>
      </c>
      <c r="H400" s="63">
        <v>1</v>
      </c>
      <c r="I400" s="64">
        <v>3</v>
      </c>
      <c r="J400" s="64">
        <v>3</v>
      </c>
      <c r="K400" s="64">
        <v>3</v>
      </c>
      <c r="L400" s="65">
        <v>1</v>
      </c>
      <c r="M400" s="64">
        <v>0</v>
      </c>
      <c r="N400" s="64">
        <v>0</v>
      </c>
      <c r="O400" s="66">
        <v>276.12833333333333</v>
      </c>
      <c r="P400" s="63">
        <v>0</v>
      </c>
    </row>
    <row r="401" spans="1:16" ht="14.4">
      <c r="A401" s="72">
        <f t="shared" si="8"/>
        <v>46139</v>
      </c>
      <c r="B401" s="73">
        <f>VLOOKUP(G401,'Daily Flash NL'!A:D,4,0)</f>
        <v>0.33333333333333298</v>
      </c>
      <c r="C401" s="77">
        <v>46139</v>
      </c>
      <c r="D401" s="57"/>
      <c r="E401" s="62" t="s">
        <v>85</v>
      </c>
      <c r="F401" s="62"/>
      <c r="G401" s="62">
        <v>8</v>
      </c>
      <c r="H401" s="63">
        <v>1</v>
      </c>
      <c r="I401" s="64">
        <v>9</v>
      </c>
      <c r="J401" s="64">
        <v>9</v>
      </c>
      <c r="K401" s="64">
        <v>9</v>
      </c>
      <c r="L401" s="65">
        <v>1</v>
      </c>
      <c r="M401" s="64">
        <v>0</v>
      </c>
      <c r="N401" s="64">
        <v>0</v>
      </c>
      <c r="O401" s="66">
        <v>390.46407407407372</v>
      </c>
      <c r="P401" s="63">
        <v>0</v>
      </c>
    </row>
    <row r="402" spans="1:16" ht="14.4">
      <c r="A402" s="72">
        <f t="shared" si="8"/>
        <v>46139</v>
      </c>
      <c r="B402" s="73">
        <f>VLOOKUP(G402,'Daily Flash NL'!A:D,4,0)</f>
        <v>0.375</v>
      </c>
      <c r="C402" s="77">
        <v>46139</v>
      </c>
      <c r="D402" s="57"/>
      <c r="E402" s="62" t="s">
        <v>85</v>
      </c>
      <c r="F402" s="62"/>
      <c r="G402" s="62">
        <v>9</v>
      </c>
      <c r="H402" s="63">
        <v>0.83333333333333337</v>
      </c>
      <c r="I402" s="64">
        <v>6</v>
      </c>
      <c r="J402" s="64">
        <v>6</v>
      </c>
      <c r="K402" s="64">
        <v>5</v>
      </c>
      <c r="L402" s="65">
        <v>1</v>
      </c>
      <c r="M402" s="64">
        <v>0</v>
      </c>
      <c r="N402" s="64">
        <v>0</v>
      </c>
      <c r="O402" s="66">
        <v>818.54100000000005</v>
      </c>
      <c r="P402" s="63">
        <v>0</v>
      </c>
    </row>
    <row r="403" spans="1:16" ht="14.4">
      <c r="A403" s="72">
        <f t="shared" si="8"/>
        <v>46139</v>
      </c>
      <c r="B403" s="73">
        <f>VLOOKUP(G403,'Daily Flash NL'!A:D,4,0)</f>
        <v>0.41666666666666702</v>
      </c>
      <c r="C403" s="77">
        <v>46139</v>
      </c>
      <c r="D403" s="57"/>
      <c r="E403" s="62" t="s">
        <v>85</v>
      </c>
      <c r="F403" s="62"/>
      <c r="G403" s="62">
        <v>10</v>
      </c>
      <c r="H403" s="63">
        <v>0.9</v>
      </c>
      <c r="I403" s="64">
        <v>10</v>
      </c>
      <c r="J403" s="64">
        <v>10</v>
      </c>
      <c r="K403" s="64">
        <v>9</v>
      </c>
      <c r="L403" s="65">
        <v>1</v>
      </c>
      <c r="M403" s="64">
        <v>0</v>
      </c>
      <c r="N403" s="64">
        <v>0</v>
      </c>
      <c r="O403" s="66">
        <v>234.590016666667</v>
      </c>
      <c r="P403" s="63">
        <v>0</v>
      </c>
    </row>
    <row r="404" spans="1:16" ht="14.4">
      <c r="A404" s="72">
        <f t="shared" si="8"/>
        <v>46139</v>
      </c>
      <c r="B404" s="73">
        <f>VLOOKUP(G404,'Daily Flash NL'!A:D,4,0)</f>
        <v>0.45833333333333298</v>
      </c>
      <c r="C404" s="77">
        <v>46139</v>
      </c>
      <c r="D404" s="57"/>
      <c r="E404" s="62" t="s">
        <v>85</v>
      </c>
      <c r="F404" s="62"/>
      <c r="G404" s="62">
        <v>11</v>
      </c>
      <c r="H404" s="63">
        <v>1</v>
      </c>
      <c r="I404" s="64">
        <v>5</v>
      </c>
      <c r="J404" s="64">
        <v>5</v>
      </c>
      <c r="K404" s="64">
        <v>5</v>
      </c>
      <c r="L404" s="65">
        <v>1</v>
      </c>
      <c r="M404" s="64">
        <v>0</v>
      </c>
      <c r="N404" s="64">
        <v>0</v>
      </c>
      <c r="O404" s="66">
        <v>588.82600000000002</v>
      </c>
      <c r="P404" s="63">
        <v>0</v>
      </c>
    </row>
    <row r="405" spans="1:16" ht="14.4">
      <c r="A405" s="72">
        <f t="shared" si="8"/>
        <v>46139</v>
      </c>
      <c r="B405" s="73">
        <f>VLOOKUP(G405,'Daily Flash NL'!A:D,4,0)</f>
        <v>0.5</v>
      </c>
      <c r="C405" s="77">
        <v>46139</v>
      </c>
      <c r="D405" s="57"/>
      <c r="E405" s="62" t="s">
        <v>85</v>
      </c>
      <c r="F405" s="62"/>
      <c r="G405" s="62">
        <v>12</v>
      </c>
      <c r="H405" s="63">
        <v>1</v>
      </c>
      <c r="I405" s="64">
        <v>4</v>
      </c>
      <c r="J405" s="64">
        <v>4</v>
      </c>
      <c r="K405" s="64">
        <v>4</v>
      </c>
      <c r="L405" s="65">
        <v>1</v>
      </c>
      <c r="M405" s="64">
        <v>0</v>
      </c>
      <c r="N405" s="64">
        <v>0</v>
      </c>
      <c r="O405" s="66">
        <v>215.36237499999999</v>
      </c>
      <c r="P405" s="63">
        <v>0</v>
      </c>
    </row>
    <row r="406" spans="1:16" ht="14.4">
      <c r="A406" s="72">
        <f t="shared" si="8"/>
        <v>46139</v>
      </c>
      <c r="B406" s="73">
        <f>VLOOKUP(G406,'Daily Flash NL'!A:D,4,0)</f>
        <v>0.54166666666666696</v>
      </c>
      <c r="C406" s="77">
        <v>46139</v>
      </c>
      <c r="D406" s="57"/>
      <c r="E406" s="62" t="s">
        <v>85</v>
      </c>
      <c r="F406" s="62"/>
      <c r="G406" s="62">
        <v>13</v>
      </c>
      <c r="H406" s="63">
        <v>1</v>
      </c>
      <c r="I406" s="64">
        <v>8</v>
      </c>
      <c r="J406" s="64">
        <v>8</v>
      </c>
      <c r="K406" s="64">
        <v>8</v>
      </c>
      <c r="L406" s="65">
        <v>1</v>
      </c>
      <c r="M406" s="64">
        <v>0</v>
      </c>
      <c r="N406" s="64">
        <v>0</v>
      </c>
      <c r="O406" s="66">
        <v>188.11675000000002</v>
      </c>
      <c r="P406" s="63">
        <v>0</v>
      </c>
    </row>
    <row r="407" spans="1:16" ht="14.4">
      <c r="A407" s="72">
        <f t="shared" si="8"/>
        <v>46139</v>
      </c>
      <c r="B407" s="73">
        <f>VLOOKUP(G407,'Daily Flash NL'!A:D,4,0)</f>
        <v>0.58333333333333304</v>
      </c>
      <c r="C407" s="77">
        <v>46139</v>
      </c>
      <c r="D407" s="57"/>
      <c r="E407" s="62" t="s">
        <v>85</v>
      </c>
      <c r="F407" s="62"/>
      <c r="G407" s="62">
        <v>14</v>
      </c>
      <c r="H407" s="63">
        <v>1</v>
      </c>
      <c r="I407" s="64">
        <v>9</v>
      </c>
      <c r="J407" s="64">
        <v>9</v>
      </c>
      <c r="K407" s="64">
        <v>9</v>
      </c>
      <c r="L407" s="65">
        <v>1</v>
      </c>
      <c r="M407" s="64">
        <v>0</v>
      </c>
      <c r="N407" s="64">
        <v>0</v>
      </c>
      <c r="O407" s="66">
        <v>235.2225</v>
      </c>
      <c r="P407" s="63">
        <v>0</v>
      </c>
    </row>
    <row r="408" spans="1:16" ht="14.4">
      <c r="A408" s="72">
        <f t="shared" si="8"/>
        <v>46139</v>
      </c>
      <c r="B408" s="73">
        <f>VLOOKUP(G408,'Daily Flash NL'!A:D,4,0)</f>
        <v>0.625</v>
      </c>
      <c r="C408" s="77">
        <v>46139</v>
      </c>
      <c r="D408" s="57"/>
      <c r="E408" s="62" t="s">
        <v>85</v>
      </c>
      <c r="F408" s="62"/>
      <c r="G408" s="62">
        <v>15</v>
      </c>
      <c r="H408" s="63">
        <v>0.875</v>
      </c>
      <c r="I408" s="64">
        <v>8</v>
      </c>
      <c r="J408" s="64">
        <v>8</v>
      </c>
      <c r="K408" s="64">
        <v>7</v>
      </c>
      <c r="L408" s="65">
        <v>1</v>
      </c>
      <c r="M408" s="64">
        <v>0</v>
      </c>
      <c r="N408" s="64">
        <v>0</v>
      </c>
      <c r="O408" s="66">
        <v>445.03393749999998</v>
      </c>
      <c r="P408" s="63">
        <v>0</v>
      </c>
    </row>
    <row r="409" spans="1:16" ht="14.4">
      <c r="A409" s="72">
        <f t="shared" si="8"/>
        <v>46139</v>
      </c>
      <c r="B409" s="73">
        <f>VLOOKUP(G409,'Daily Flash NL'!A:D,4,0)</f>
        <v>0.66666666666666696</v>
      </c>
      <c r="C409" s="77">
        <v>46139</v>
      </c>
      <c r="D409" s="57"/>
      <c r="E409" s="62" t="s">
        <v>85</v>
      </c>
      <c r="F409" s="62"/>
      <c r="G409" s="62">
        <v>16</v>
      </c>
      <c r="H409" s="63">
        <v>1</v>
      </c>
      <c r="I409" s="64">
        <v>3</v>
      </c>
      <c r="J409" s="64">
        <v>3</v>
      </c>
      <c r="K409" s="64">
        <v>3</v>
      </c>
      <c r="L409" s="65">
        <v>1</v>
      </c>
      <c r="M409" s="64">
        <v>0</v>
      </c>
      <c r="N409" s="64">
        <v>0</v>
      </c>
      <c r="O409" s="66">
        <v>487.23</v>
      </c>
      <c r="P409" s="63">
        <v>0</v>
      </c>
    </row>
    <row r="410" spans="1:16" ht="14.4">
      <c r="A410" s="72">
        <f t="shared" si="8"/>
        <v>46139</v>
      </c>
      <c r="B410" s="73" t="e">
        <f>VLOOKUP(G410,'Daily Flash NL'!A:D,4,0)</f>
        <v>#N/A</v>
      </c>
      <c r="C410" s="77">
        <v>46139</v>
      </c>
      <c r="D410" s="57"/>
      <c r="E410" s="62" t="s">
        <v>85</v>
      </c>
      <c r="F410" s="62"/>
      <c r="G410" s="62">
        <v>17</v>
      </c>
      <c r="H410" s="63">
        <v>0.66666666666666663</v>
      </c>
      <c r="I410" s="64">
        <v>6</v>
      </c>
      <c r="J410" s="64">
        <v>6</v>
      </c>
      <c r="K410" s="64">
        <v>4</v>
      </c>
      <c r="L410" s="65">
        <v>1</v>
      </c>
      <c r="M410" s="64">
        <v>0</v>
      </c>
      <c r="N410" s="64">
        <v>0</v>
      </c>
      <c r="O410" s="66">
        <v>450.78933333333333</v>
      </c>
      <c r="P410" s="63">
        <v>0</v>
      </c>
    </row>
    <row r="411" spans="1:16" ht="14.4">
      <c r="A411" s="72">
        <f t="shared" si="8"/>
        <v>46139</v>
      </c>
      <c r="B411" s="73" t="e">
        <f>VLOOKUP(G411,'Daily Flash NL'!A:D,4,0)</f>
        <v>#N/A</v>
      </c>
      <c r="C411" s="77">
        <v>46139</v>
      </c>
      <c r="D411" s="57"/>
      <c r="E411" s="62" t="s">
        <v>85</v>
      </c>
      <c r="F411" s="62"/>
      <c r="G411" s="62">
        <v>18</v>
      </c>
      <c r="H411" s="63">
        <v>1</v>
      </c>
      <c r="I411" s="64">
        <v>4</v>
      </c>
      <c r="J411" s="64">
        <v>4</v>
      </c>
      <c r="K411" s="64">
        <v>4</v>
      </c>
      <c r="L411" s="65">
        <v>1</v>
      </c>
      <c r="M411" s="64">
        <v>0</v>
      </c>
      <c r="N411" s="64">
        <v>0</v>
      </c>
      <c r="O411" s="66">
        <v>286.96312499999999</v>
      </c>
      <c r="P411" s="63">
        <v>0</v>
      </c>
    </row>
    <row r="412" spans="1:16" ht="14.4">
      <c r="A412" s="72">
        <f t="shared" si="8"/>
        <v>46139</v>
      </c>
      <c r="B412" s="73" t="e">
        <f>VLOOKUP(G412,'Daily Flash NL'!A:D,4,0)</f>
        <v>#N/A</v>
      </c>
      <c r="C412" s="77">
        <v>46139</v>
      </c>
      <c r="D412" s="57"/>
      <c r="E412" s="62" t="s">
        <v>85</v>
      </c>
      <c r="F412" s="62"/>
      <c r="G412" s="62">
        <v>19</v>
      </c>
      <c r="H412" s="63">
        <v>1</v>
      </c>
      <c r="I412" s="64">
        <v>2</v>
      </c>
      <c r="J412" s="64">
        <v>2</v>
      </c>
      <c r="K412" s="64">
        <v>2</v>
      </c>
      <c r="L412" s="65">
        <v>1</v>
      </c>
      <c r="M412" s="64">
        <v>0</v>
      </c>
      <c r="N412" s="64">
        <v>0</v>
      </c>
      <c r="O412" s="66">
        <v>229.47649999999999</v>
      </c>
      <c r="P412" s="63">
        <v>0</v>
      </c>
    </row>
    <row r="413" spans="1:16" ht="14.4">
      <c r="A413" s="72">
        <f t="shared" si="8"/>
        <v>46139</v>
      </c>
      <c r="B413" s="73" t="e">
        <f>VLOOKUP(G413,'Daily Flash NL'!A:D,4,0)</f>
        <v>#N/A</v>
      </c>
      <c r="C413" s="77">
        <v>46139</v>
      </c>
      <c r="D413" s="57"/>
      <c r="E413" s="62" t="s">
        <v>85</v>
      </c>
      <c r="F413" s="62"/>
      <c r="G413" s="62">
        <v>20</v>
      </c>
      <c r="H413" s="63">
        <v>0.5</v>
      </c>
      <c r="I413" s="64">
        <v>2</v>
      </c>
      <c r="J413" s="64">
        <v>2</v>
      </c>
      <c r="K413" s="64">
        <v>1</v>
      </c>
      <c r="L413" s="65">
        <v>1</v>
      </c>
      <c r="M413" s="64">
        <v>0</v>
      </c>
      <c r="N413" s="64">
        <v>0</v>
      </c>
      <c r="O413" s="66">
        <v>185.20374999999999</v>
      </c>
      <c r="P413" s="63">
        <v>0</v>
      </c>
    </row>
    <row r="414" spans="1:16" ht="14.4">
      <c r="A414" s="72">
        <f t="shared" si="8"/>
        <v>46139</v>
      </c>
      <c r="B414" s="73" t="e">
        <f>VLOOKUP(G414,'Daily Flash NL'!A:D,4,0)</f>
        <v>#N/A</v>
      </c>
      <c r="C414" s="77">
        <v>46139</v>
      </c>
      <c r="D414" s="57"/>
      <c r="E414" s="62" t="s">
        <v>85</v>
      </c>
      <c r="F414" s="57" t="s">
        <v>86</v>
      </c>
      <c r="G414" s="57"/>
      <c r="H414" s="58"/>
      <c r="I414" s="59"/>
      <c r="J414" s="59"/>
      <c r="K414" s="59"/>
      <c r="L414" s="60"/>
      <c r="M414" s="59"/>
      <c r="N414" s="59"/>
      <c r="O414" s="61"/>
      <c r="P414" s="58"/>
    </row>
    <row r="415" spans="1:16" ht="14.4">
      <c r="A415" s="72">
        <f t="shared" si="8"/>
        <v>46139</v>
      </c>
      <c r="B415" s="73" t="e">
        <f>VLOOKUP(G415,'Daily Flash NL'!A:D,4,0)</f>
        <v>#N/A</v>
      </c>
      <c r="C415" s="77">
        <v>46139</v>
      </c>
      <c r="D415" s="57"/>
      <c r="E415" s="62" t="s">
        <v>85</v>
      </c>
      <c r="F415" s="62"/>
      <c r="G415" s="62">
        <v>6</v>
      </c>
      <c r="H415" s="63">
        <v>1</v>
      </c>
      <c r="I415" s="64">
        <v>1</v>
      </c>
      <c r="J415" s="64">
        <v>1</v>
      </c>
      <c r="K415" s="64">
        <v>1</v>
      </c>
      <c r="L415" s="65">
        <v>1</v>
      </c>
      <c r="M415" s="64">
        <v>0</v>
      </c>
      <c r="N415" s="64">
        <v>0</v>
      </c>
      <c r="O415" s="66">
        <v>210.86600000000001</v>
      </c>
      <c r="P415" s="63">
        <v>0</v>
      </c>
    </row>
    <row r="416" spans="1:16" ht="14.4">
      <c r="A416" s="72">
        <f t="shared" si="8"/>
        <v>46139</v>
      </c>
      <c r="B416" s="73">
        <f>VLOOKUP(G416,'Daily Flash NL'!A:D,4,0)</f>
        <v>0.29166666666666669</v>
      </c>
      <c r="C416" s="77">
        <v>46139</v>
      </c>
      <c r="D416" s="57"/>
      <c r="E416" s="62" t="s">
        <v>85</v>
      </c>
      <c r="F416" s="62"/>
      <c r="G416" s="62">
        <v>7</v>
      </c>
      <c r="H416" s="63">
        <v>1</v>
      </c>
      <c r="I416" s="64">
        <v>2</v>
      </c>
      <c r="J416" s="64">
        <v>2</v>
      </c>
      <c r="K416" s="64">
        <v>2</v>
      </c>
      <c r="L416" s="65">
        <v>1</v>
      </c>
      <c r="M416" s="64">
        <v>0</v>
      </c>
      <c r="N416" s="64">
        <v>0</v>
      </c>
      <c r="O416" s="66">
        <v>227.17599999999999</v>
      </c>
      <c r="P416" s="63">
        <v>0</v>
      </c>
    </row>
    <row r="417" spans="1:16" ht="14.4">
      <c r="A417" s="72">
        <f t="shared" si="8"/>
        <v>46139</v>
      </c>
      <c r="B417" s="73">
        <f>VLOOKUP(G417,'Daily Flash NL'!A:D,4,0)</f>
        <v>0.33333333333333298</v>
      </c>
      <c r="C417" s="77">
        <v>46139</v>
      </c>
      <c r="D417" s="57"/>
      <c r="E417" s="62" t="s">
        <v>85</v>
      </c>
      <c r="F417" s="62"/>
      <c r="G417" s="62">
        <v>8</v>
      </c>
      <c r="H417" s="63">
        <v>1</v>
      </c>
      <c r="I417" s="64">
        <v>9</v>
      </c>
      <c r="J417" s="64">
        <v>9</v>
      </c>
      <c r="K417" s="64">
        <v>9</v>
      </c>
      <c r="L417" s="65">
        <v>1</v>
      </c>
      <c r="M417" s="64">
        <v>0</v>
      </c>
      <c r="N417" s="64">
        <v>0</v>
      </c>
      <c r="O417" s="66">
        <v>172.75433333333336</v>
      </c>
      <c r="P417" s="63">
        <v>0</v>
      </c>
    </row>
    <row r="418" spans="1:16" ht="14.4">
      <c r="A418" s="72">
        <f t="shared" si="8"/>
        <v>46139</v>
      </c>
      <c r="B418" s="73">
        <f>VLOOKUP(G418,'Daily Flash NL'!A:D,4,0)</f>
        <v>0.375</v>
      </c>
      <c r="C418" s="77">
        <v>46139</v>
      </c>
      <c r="D418" s="57"/>
      <c r="E418" s="62" t="s">
        <v>85</v>
      </c>
      <c r="F418" s="62"/>
      <c r="G418" s="62">
        <v>9</v>
      </c>
      <c r="H418" s="63">
        <v>1</v>
      </c>
      <c r="I418" s="64">
        <v>9</v>
      </c>
      <c r="J418" s="64">
        <v>9</v>
      </c>
      <c r="K418" s="64">
        <v>9</v>
      </c>
      <c r="L418" s="65">
        <v>1</v>
      </c>
      <c r="M418" s="64">
        <v>0</v>
      </c>
      <c r="N418" s="64">
        <v>0</v>
      </c>
      <c r="O418" s="66">
        <v>298.33499999999998</v>
      </c>
      <c r="P418" s="63">
        <v>0</v>
      </c>
    </row>
    <row r="419" spans="1:16" ht="14.4">
      <c r="A419" s="72">
        <f t="shared" si="8"/>
        <v>46139</v>
      </c>
      <c r="B419" s="73">
        <f>VLOOKUP(G419,'Daily Flash NL'!A:D,4,0)</f>
        <v>0.41666666666666702</v>
      </c>
      <c r="C419" s="77">
        <v>46139</v>
      </c>
      <c r="D419" s="57"/>
      <c r="E419" s="62" t="s">
        <v>85</v>
      </c>
      <c r="F419" s="62"/>
      <c r="G419" s="62">
        <v>10</v>
      </c>
      <c r="H419" s="63">
        <v>1</v>
      </c>
      <c r="I419" s="64">
        <v>5</v>
      </c>
      <c r="J419" s="64">
        <v>5</v>
      </c>
      <c r="K419" s="64">
        <v>5</v>
      </c>
      <c r="L419" s="65">
        <v>1</v>
      </c>
      <c r="M419" s="64">
        <v>0</v>
      </c>
      <c r="N419" s="64">
        <v>0</v>
      </c>
      <c r="O419" s="66">
        <v>392.68400000000003</v>
      </c>
      <c r="P419" s="63">
        <v>0</v>
      </c>
    </row>
    <row r="420" spans="1:16" ht="14.4">
      <c r="A420" s="72">
        <f t="shared" si="8"/>
        <v>46139</v>
      </c>
      <c r="B420" s="73">
        <f>VLOOKUP(G420,'Daily Flash NL'!A:D,4,0)</f>
        <v>0.45833333333333298</v>
      </c>
      <c r="C420" s="77">
        <v>46139</v>
      </c>
      <c r="D420" s="57"/>
      <c r="E420" s="62" t="s">
        <v>85</v>
      </c>
      <c r="F420" s="62"/>
      <c r="G420" s="62">
        <v>11</v>
      </c>
      <c r="H420" s="63">
        <v>1</v>
      </c>
      <c r="I420" s="64">
        <v>10</v>
      </c>
      <c r="J420" s="64">
        <v>10</v>
      </c>
      <c r="K420" s="64">
        <v>10</v>
      </c>
      <c r="L420" s="65">
        <v>1</v>
      </c>
      <c r="M420" s="64">
        <v>0</v>
      </c>
      <c r="N420" s="64">
        <v>0</v>
      </c>
      <c r="O420" s="66">
        <v>259.01441666666699</v>
      </c>
      <c r="P420" s="63">
        <v>0</v>
      </c>
    </row>
    <row r="421" spans="1:16" ht="14.4">
      <c r="A421" s="72">
        <f t="shared" si="8"/>
        <v>46139</v>
      </c>
      <c r="B421" s="73">
        <f>VLOOKUP(G421,'Daily Flash NL'!A:D,4,0)</f>
        <v>0.5</v>
      </c>
      <c r="C421" s="77">
        <v>46139</v>
      </c>
      <c r="D421" s="57"/>
      <c r="E421" s="62" t="s">
        <v>85</v>
      </c>
      <c r="F421" s="62"/>
      <c r="G421" s="62">
        <v>12</v>
      </c>
      <c r="H421" s="63">
        <v>1</v>
      </c>
      <c r="I421" s="64">
        <v>10</v>
      </c>
      <c r="J421" s="64">
        <v>10</v>
      </c>
      <c r="K421" s="64">
        <v>10</v>
      </c>
      <c r="L421" s="65">
        <v>1</v>
      </c>
      <c r="M421" s="64">
        <v>0</v>
      </c>
      <c r="N421" s="64">
        <v>0</v>
      </c>
      <c r="O421" s="66">
        <v>332.93730000000005</v>
      </c>
      <c r="P421" s="63">
        <v>0</v>
      </c>
    </row>
    <row r="422" spans="1:16" ht="14.4">
      <c r="A422" s="72">
        <f t="shared" si="8"/>
        <v>46139</v>
      </c>
      <c r="B422" s="73">
        <f>VLOOKUP(G422,'Daily Flash NL'!A:D,4,0)</f>
        <v>0.54166666666666696</v>
      </c>
      <c r="C422" s="77">
        <v>46139</v>
      </c>
      <c r="D422" s="57"/>
      <c r="E422" s="62" t="s">
        <v>85</v>
      </c>
      <c r="F422" s="62"/>
      <c r="G422" s="62">
        <v>13</v>
      </c>
      <c r="H422" s="63">
        <v>1</v>
      </c>
      <c r="I422" s="64">
        <v>5</v>
      </c>
      <c r="J422" s="64">
        <v>5</v>
      </c>
      <c r="K422" s="64">
        <v>5</v>
      </c>
      <c r="L422" s="65">
        <v>1</v>
      </c>
      <c r="M422" s="64">
        <v>0</v>
      </c>
      <c r="N422" s="64">
        <v>0</v>
      </c>
      <c r="O422" s="66">
        <v>325.56020000000001</v>
      </c>
      <c r="P422" s="63">
        <v>0</v>
      </c>
    </row>
    <row r="423" spans="1:16" ht="14.4">
      <c r="A423" s="72">
        <f t="shared" si="8"/>
        <v>46139</v>
      </c>
      <c r="B423" s="73">
        <f>VLOOKUP(G423,'Daily Flash NL'!A:D,4,0)</f>
        <v>0.58333333333333304</v>
      </c>
      <c r="C423" s="77">
        <v>46139</v>
      </c>
      <c r="D423" s="57"/>
      <c r="E423" s="62" t="s">
        <v>85</v>
      </c>
      <c r="F423" s="62"/>
      <c r="G423" s="62">
        <v>14</v>
      </c>
      <c r="H423" s="63">
        <v>1</v>
      </c>
      <c r="I423" s="64">
        <v>7</v>
      </c>
      <c r="J423" s="64">
        <v>7</v>
      </c>
      <c r="K423" s="64">
        <v>7</v>
      </c>
      <c r="L423" s="65">
        <v>1</v>
      </c>
      <c r="M423" s="64">
        <v>0</v>
      </c>
      <c r="N423" s="64">
        <v>0</v>
      </c>
      <c r="O423" s="66">
        <v>353.37199999999996</v>
      </c>
      <c r="P423" s="63">
        <v>0</v>
      </c>
    </row>
    <row r="424" spans="1:16" ht="14.4">
      <c r="A424" s="72">
        <f t="shared" si="8"/>
        <v>46139</v>
      </c>
      <c r="B424" s="73">
        <f>VLOOKUP(G424,'Daily Flash NL'!A:D,4,0)</f>
        <v>0.625</v>
      </c>
      <c r="C424" s="77">
        <v>46139</v>
      </c>
      <c r="D424" s="57"/>
      <c r="E424" s="62" t="s">
        <v>85</v>
      </c>
      <c r="F424" s="62"/>
      <c r="G424" s="62">
        <v>15</v>
      </c>
      <c r="H424" s="63">
        <v>0.92307692307692313</v>
      </c>
      <c r="I424" s="64">
        <v>13</v>
      </c>
      <c r="J424" s="64">
        <v>13</v>
      </c>
      <c r="K424" s="64">
        <v>12</v>
      </c>
      <c r="L424" s="65">
        <v>1</v>
      </c>
      <c r="M424" s="64">
        <v>0</v>
      </c>
      <c r="N424" s="64">
        <v>0</v>
      </c>
      <c r="O424" s="66">
        <v>321.83357692307686</v>
      </c>
      <c r="P424" s="63">
        <v>0</v>
      </c>
    </row>
    <row r="425" spans="1:16" ht="14.4">
      <c r="A425" s="72">
        <f t="shared" si="8"/>
        <v>46139</v>
      </c>
      <c r="B425" s="73">
        <f>VLOOKUP(G425,'Daily Flash NL'!A:D,4,0)</f>
        <v>0.66666666666666696</v>
      </c>
      <c r="C425" s="77">
        <v>46139</v>
      </c>
      <c r="D425" s="57"/>
      <c r="E425" s="62" t="s">
        <v>85</v>
      </c>
      <c r="F425" s="62"/>
      <c r="G425" s="62">
        <v>16</v>
      </c>
      <c r="H425" s="63">
        <v>0.875</v>
      </c>
      <c r="I425" s="64">
        <v>8</v>
      </c>
      <c r="J425" s="64">
        <v>8</v>
      </c>
      <c r="K425" s="64">
        <v>7</v>
      </c>
      <c r="L425" s="65">
        <v>1</v>
      </c>
      <c r="M425" s="64">
        <v>0</v>
      </c>
      <c r="N425" s="64">
        <v>0</v>
      </c>
      <c r="O425" s="66">
        <v>411.02787499999994</v>
      </c>
      <c r="P425" s="63">
        <v>0</v>
      </c>
    </row>
    <row r="426" spans="1:16" ht="14.4">
      <c r="A426" s="72">
        <f t="shared" si="8"/>
        <v>46139</v>
      </c>
      <c r="B426" s="73" t="e">
        <f>VLOOKUP(G426,'Daily Flash NL'!A:D,4,0)</f>
        <v>#N/A</v>
      </c>
      <c r="C426" s="77">
        <v>46139</v>
      </c>
      <c r="D426" s="57"/>
      <c r="E426" s="62" t="s">
        <v>85</v>
      </c>
      <c r="F426" s="62"/>
      <c r="G426" s="62">
        <v>17</v>
      </c>
      <c r="H426" s="63">
        <v>0.5</v>
      </c>
      <c r="I426" s="64">
        <v>8</v>
      </c>
      <c r="J426" s="64">
        <v>8</v>
      </c>
      <c r="K426" s="64">
        <v>4</v>
      </c>
      <c r="L426" s="65">
        <v>1</v>
      </c>
      <c r="M426" s="64">
        <v>0</v>
      </c>
      <c r="N426" s="64">
        <v>0</v>
      </c>
      <c r="O426" s="66">
        <v>233.67612500000041</v>
      </c>
      <c r="P426" s="63">
        <v>0</v>
      </c>
    </row>
    <row r="427" spans="1:16" ht="14.4">
      <c r="A427" s="72">
        <f t="shared" si="8"/>
        <v>46139</v>
      </c>
      <c r="B427" s="73" t="e">
        <f>VLOOKUP(G427,'Daily Flash NL'!A:D,4,0)</f>
        <v>#N/A</v>
      </c>
      <c r="C427" s="77">
        <v>46139</v>
      </c>
      <c r="D427" s="57"/>
      <c r="E427" s="62" t="s">
        <v>85</v>
      </c>
      <c r="F427" s="62"/>
      <c r="G427" s="62">
        <v>18</v>
      </c>
      <c r="H427" s="63">
        <v>0.375</v>
      </c>
      <c r="I427" s="64">
        <v>8</v>
      </c>
      <c r="J427" s="64">
        <v>6</v>
      </c>
      <c r="K427" s="64">
        <v>3</v>
      </c>
      <c r="L427" s="65">
        <v>0.75</v>
      </c>
      <c r="M427" s="64">
        <v>2</v>
      </c>
      <c r="N427" s="64">
        <v>0</v>
      </c>
      <c r="O427" s="66">
        <v>460.84716666666662</v>
      </c>
      <c r="P427" s="63">
        <v>0.25</v>
      </c>
    </row>
    <row r="428" spans="1:16" ht="14.4">
      <c r="A428" s="72">
        <f t="shared" si="8"/>
        <v>46139</v>
      </c>
      <c r="B428" s="73" t="e">
        <f>VLOOKUP(G428,'Daily Flash NL'!A:D,4,0)</f>
        <v>#N/A</v>
      </c>
      <c r="C428" s="77">
        <v>46139</v>
      </c>
      <c r="D428" s="57"/>
      <c r="E428" s="62" t="s">
        <v>85</v>
      </c>
      <c r="F428" s="62"/>
      <c r="G428" s="62">
        <v>19</v>
      </c>
      <c r="H428" s="63">
        <v>0</v>
      </c>
      <c r="I428" s="64">
        <v>5</v>
      </c>
      <c r="J428" s="64">
        <v>4</v>
      </c>
      <c r="K428" s="64">
        <v>0</v>
      </c>
      <c r="L428" s="65">
        <v>0.8</v>
      </c>
      <c r="M428" s="64">
        <v>1</v>
      </c>
      <c r="N428" s="64">
        <v>0</v>
      </c>
      <c r="O428" s="66">
        <v>1037.4769999999999</v>
      </c>
      <c r="P428" s="63">
        <v>0.2</v>
      </c>
    </row>
    <row r="429" spans="1:16" ht="14.4">
      <c r="A429" s="72">
        <f t="shared" si="8"/>
        <v>46139</v>
      </c>
      <c r="B429" s="73" t="e">
        <f>VLOOKUP(G429,'Daily Flash NL'!A:D,4,0)</f>
        <v>#N/A</v>
      </c>
      <c r="C429" s="77">
        <v>46139</v>
      </c>
      <c r="D429" s="57"/>
      <c r="E429" s="62" t="s">
        <v>85</v>
      </c>
      <c r="F429" s="62"/>
      <c r="G429" s="62">
        <v>20</v>
      </c>
      <c r="H429" s="63">
        <v>1</v>
      </c>
      <c r="I429" s="64">
        <v>3</v>
      </c>
      <c r="J429" s="64">
        <v>3</v>
      </c>
      <c r="K429" s="64">
        <v>3</v>
      </c>
      <c r="L429" s="65">
        <v>1</v>
      </c>
      <c r="M429" s="64">
        <v>0</v>
      </c>
      <c r="N429" s="64">
        <v>0</v>
      </c>
      <c r="O429" s="66">
        <v>513.49833333333333</v>
      </c>
      <c r="P429" s="63">
        <v>0</v>
      </c>
    </row>
    <row r="430" spans="1:16" ht="14.4">
      <c r="A430" s="72">
        <f t="shared" si="8"/>
        <v>46139</v>
      </c>
      <c r="B430" s="73" t="e">
        <f>VLOOKUP(G430,'Daily Flash NL'!A:D,4,0)</f>
        <v>#N/A</v>
      </c>
      <c r="C430" s="77">
        <v>46139</v>
      </c>
      <c r="D430" s="57"/>
      <c r="E430" s="62" t="s">
        <v>85</v>
      </c>
      <c r="F430" s="62"/>
      <c r="G430" s="62">
        <v>21</v>
      </c>
      <c r="H430" s="63">
        <v>0.75</v>
      </c>
      <c r="I430" s="64">
        <v>4</v>
      </c>
      <c r="J430" s="64">
        <v>4</v>
      </c>
      <c r="K430" s="64">
        <v>3</v>
      </c>
      <c r="L430" s="65">
        <v>1</v>
      </c>
      <c r="M430" s="64">
        <v>0</v>
      </c>
      <c r="N430" s="64">
        <v>0</v>
      </c>
      <c r="O430" s="66">
        <v>404.78324999999995</v>
      </c>
      <c r="P430" s="63">
        <v>0</v>
      </c>
    </row>
    <row r="431" spans="1:16" ht="14.4">
      <c r="A431" s="72">
        <f t="shared" si="8"/>
        <v>46139</v>
      </c>
      <c r="B431" s="73" t="e">
        <f>VLOOKUP(G431,'Daily Flash NL'!A:D,4,0)</f>
        <v>#N/A</v>
      </c>
      <c r="C431" s="77">
        <v>46139</v>
      </c>
      <c r="D431" s="57"/>
      <c r="E431" s="62" t="s">
        <v>85</v>
      </c>
      <c r="F431" s="62"/>
      <c r="G431" s="62">
        <v>22</v>
      </c>
      <c r="H431" s="63">
        <v>0</v>
      </c>
      <c r="I431" s="64">
        <v>2</v>
      </c>
      <c r="J431" s="64">
        <v>1</v>
      </c>
      <c r="K431" s="64">
        <v>0</v>
      </c>
      <c r="L431" s="65">
        <v>0.5</v>
      </c>
      <c r="M431" s="64">
        <v>1</v>
      </c>
      <c r="N431" s="64">
        <v>0</v>
      </c>
      <c r="O431" s="66">
        <v>884.00800000000004</v>
      </c>
      <c r="P431" s="63">
        <v>0.5</v>
      </c>
    </row>
    <row r="432" spans="1:16" ht="14.4">
      <c r="A432" s="72">
        <f t="shared" si="8"/>
        <v>46139</v>
      </c>
      <c r="B432" s="73" t="e">
        <f>VLOOKUP(G432,'Daily Flash NL'!A:D,4,0)</f>
        <v>#N/A</v>
      </c>
      <c r="C432" s="77">
        <v>46139</v>
      </c>
      <c r="D432" s="57"/>
      <c r="E432" s="62" t="s">
        <v>68</v>
      </c>
      <c r="F432" s="62"/>
      <c r="G432" s="62"/>
      <c r="H432" s="63">
        <v>0.91891891891891897</v>
      </c>
      <c r="I432" s="64">
        <v>370</v>
      </c>
      <c r="J432" s="64">
        <v>370</v>
      </c>
      <c r="K432" s="64">
        <v>340</v>
      </c>
      <c r="L432" s="65">
        <v>1</v>
      </c>
      <c r="M432" s="64">
        <v>0</v>
      </c>
      <c r="N432" s="64">
        <v>0</v>
      </c>
      <c r="O432" s="66">
        <v>286.29166747747735</v>
      </c>
      <c r="P432" s="63">
        <v>0</v>
      </c>
    </row>
    <row r="433" spans="1:16" ht="14.4">
      <c r="A433" s="72">
        <f t="shared" si="8"/>
        <v>46139</v>
      </c>
      <c r="B433" s="73" t="e">
        <f>VLOOKUP(G433,'Daily Flash NL'!A:D,4,0)</f>
        <v>#N/A</v>
      </c>
      <c r="C433" s="77">
        <v>46139</v>
      </c>
      <c r="D433" s="57"/>
      <c r="E433" s="62" t="s">
        <v>68</v>
      </c>
      <c r="F433" s="57" t="s">
        <v>69</v>
      </c>
      <c r="G433" s="57"/>
      <c r="H433" s="58"/>
      <c r="I433" s="59"/>
      <c r="J433" s="59"/>
      <c r="K433" s="59"/>
      <c r="L433" s="60"/>
      <c r="M433" s="59"/>
      <c r="N433" s="59"/>
      <c r="O433" s="61"/>
      <c r="P433" s="58"/>
    </row>
    <row r="434" spans="1:16" ht="14.4">
      <c r="A434" s="72">
        <f t="shared" si="8"/>
        <v>46139</v>
      </c>
      <c r="B434" s="73" t="e">
        <f>VLOOKUP(G434,'Daily Flash NL'!A:D,4,0)</f>
        <v>#N/A</v>
      </c>
      <c r="C434" s="77">
        <v>46139</v>
      </c>
      <c r="D434" s="57"/>
      <c r="E434" s="62" t="s">
        <v>68</v>
      </c>
      <c r="F434" s="62"/>
      <c r="G434" s="62">
        <v>6</v>
      </c>
      <c r="H434" s="63">
        <v>1</v>
      </c>
      <c r="I434" s="64">
        <v>3</v>
      </c>
      <c r="J434" s="64">
        <v>3</v>
      </c>
      <c r="K434" s="64">
        <v>3</v>
      </c>
      <c r="L434" s="65">
        <v>1</v>
      </c>
      <c r="M434" s="64">
        <v>0</v>
      </c>
      <c r="N434" s="64">
        <v>0</v>
      </c>
      <c r="O434" s="66">
        <v>305.48866666666669</v>
      </c>
      <c r="P434" s="63">
        <v>0</v>
      </c>
    </row>
    <row r="435" spans="1:16" ht="14.4">
      <c r="A435" s="72">
        <f t="shared" si="8"/>
        <v>46139</v>
      </c>
      <c r="B435" s="73">
        <f>VLOOKUP(G435,'Daily Flash NL'!A:D,4,0)</f>
        <v>0.29166666666666669</v>
      </c>
      <c r="C435" s="77">
        <v>46139</v>
      </c>
      <c r="D435" s="57"/>
      <c r="E435" s="62" t="s">
        <v>68</v>
      </c>
      <c r="F435" s="62"/>
      <c r="G435" s="62">
        <v>7</v>
      </c>
      <c r="H435" s="63">
        <v>1</v>
      </c>
      <c r="I435" s="64">
        <v>9</v>
      </c>
      <c r="J435" s="64">
        <v>9</v>
      </c>
      <c r="K435" s="64">
        <v>9</v>
      </c>
      <c r="L435" s="65">
        <v>1</v>
      </c>
      <c r="M435" s="64">
        <v>0</v>
      </c>
      <c r="N435" s="64">
        <v>0</v>
      </c>
      <c r="O435" s="66">
        <v>300.81422222222227</v>
      </c>
      <c r="P435" s="63">
        <v>0</v>
      </c>
    </row>
    <row r="436" spans="1:16" ht="14.4">
      <c r="A436" s="72">
        <f t="shared" si="8"/>
        <v>46139</v>
      </c>
      <c r="B436" s="73">
        <f>VLOOKUP(G436,'Daily Flash NL'!A:D,4,0)</f>
        <v>0.33333333333333298</v>
      </c>
      <c r="C436" s="77">
        <v>46139</v>
      </c>
      <c r="D436" s="57"/>
      <c r="E436" s="62" t="s">
        <v>68</v>
      </c>
      <c r="F436" s="62"/>
      <c r="G436" s="62">
        <v>8</v>
      </c>
      <c r="H436" s="63">
        <v>1</v>
      </c>
      <c r="I436" s="64">
        <v>15</v>
      </c>
      <c r="J436" s="64">
        <v>15</v>
      </c>
      <c r="K436" s="64">
        <v>15</v>
      </c>
      <c r="L436" s="65">
        <v>1</v>
      </c>
      <c r="M436" s="64">
        <v>0</v>
      </c>
      <c r="N436" s="64">
        <v>0</v>
      </c>
      <c r="O436" s="66">
        <v>219.34063333333356</v>
      </c>
      <c r="P436" s="63">
        <v>0</v>
      </c>
    </row>
    <row r="437" spans="1:16" ht="14.4">
      <c r="A437" s="72">
        <f t="shared" si="8"/>
        <v>46139</v>
      </c>
      <c r="B437" s="73">
        <f>VLOOKUP(G437,'Daily Flash NL'!A:D,4,0)</f>
        <v>0.375</v>
      </c>
      <c r="C437" s="77">
        <v>46139</v>
      </c>
      <c r="D437" s="57"/>
      <c r="E437" s="62" t="s">
        <v>68</v>
      </c>
      <c r="F437" s="62"/>
      <c r="G437" s="62">
        <v>9</v>
      </c>
      <c r="H437" s="63">
        <v>1</v>
      </c>
      <c r="I437" s="64">
        <v>31</v>
      </c>
      <c r="J437" s="64">
        <v>31</v>
      </c>
      <c r="K437" s="64">
        <v>31</v>
      </c>
      <c r="L437" s="65">
        <v>1</v>
      </c>
      <c r="M437" s="64">
        <v>0</v>
      </c>
      <c r="N437" s="64">
        <v>0</v>
      </c>
      <c r="O437" s="66">
        <v>324.85491935483867</v>
      </c>
      <c r="P437" s="63">
        <v>0</v>
      </c>
    </row>
    <row r="438" spans="1:16" ht="14.4">
      <c r="A438" s="72">
        <f t="shared" si="8"/>
        <v>46139</v>
      </c>
      <c r="B438" s="73">
        <f>VLOOKUP(G438,'Daily Flash NL'!A:D,4,0)</f>
        <v>0.41666666666666702</v>
      </c>
      <c r="C438" s="77">
        <v>46139</v>
      </c>
      <c r="D438" s="57"/>
      <c r="E438" s="62" t="s">
        <v>68</v>
      </c>
      <c r="F438" s="62"/>
      <c r="G438" s="62">
        <v>10</v>
      </c>
      <c r="H438" s="63">
        <v>0.91111111111111109</v>
      </c>
      <c r="I438" s="64">
        <v>45</v>
      </c>
      <c r="J438" s="64">
        <v>45</v>
      </c>
      <c r="K438" s="64">
        <v>41</v>
      </c>
      <c r="L438" s="65">
        <v>1</v>
      </c>
      <c r="M438" s="64">
        <v>0</v>
      </c>
      <c r="N438" s="64">
        <v>0</v>
      </c>
      <c r="O438" s="66">
        <v>271.77441111111102</v>
      </c>
      <c r="P438" s="63">
        <v>0</v>
      </c>
    </row>
    <row r="439" spans="1:16" ht="14.4">
      <c r="A439" s="72">
        <f t="shared" si="8"/>
        <v>46139</v>
      </c>
      <c r="B439" s="73">
        <f>VLOOKUP(G439,'Daily Flash NL'!A:D,4,0)</f>
        <v>0.45833333333333298</v>
      </c>
      <c r="C439" s="77">
        <v>46139</v>
      </c>
      <c r="D439" s="57"/>
      <c r="E439" s="62" t="s">
        <v>68</v>
      </c>
      <c r="F439" s="62"/>
      <c r="G439" s="62">
        <v>11</v>
      </c>
      <c r="H439" s="63">
        <v>0.875</v>
      </c>
      <c r="I439" s="64">
        <v>32</v>
      </c>
      <c r="J439" s="64">
        <v>32</v>
      </c>
      <c r="K439" s="64">
        <v>28</v>
      </c>
      <c r="L439" s="65">
        <v>1</v>
      </c>
      <c r="M439" s="64">
        <v>0</v>
      </c>
      <c r="N439" s="64">
        <v>0</v>
      </c>
      <c r="O439" s="66">
        <v>392.88155729166647</v>
      </c>
      <c r="P439" s="63">
        <v>0</v>
      </c>
    </row>
    <row r="440" spans="1:16" ht="14.4">
      <c r="A440" s="72">
        <f t="shared" si="8"/>
        <v>46139</v>
      </c>
      <c r="B440" s="73">
        <f>VLOOKUP(G440,'Daily Flash NL'!A:D,4,0)</f>
        <v>0.5</v>
      </c>
      <c r="C440" s="77">
        <v>46139</v>
      </c>
      <c r="D440" s="57"/>
      <c r="E440" s="62" t="s">
        <v>68</v>
      </c>
      <c r="F440" s="62"/>
      <c r="G440" s="62">
        <v>12</v>
      </c>
      <c r="H440" s="63">
        <v>0.96969696969696972</v>
      </c>
      <c r="I440" s="64">
        <v>33</v>
      </c>
      <c r="J440" s="64">
        <v>33</v>
      </c>
      <c r="K440" s="64">
        <v>32</v>
      </c>
      <c r="L440" s="65">
        <v>1</v>
      </c>
      <c r="M440" s="64">
        <v>0</v>
      </c>
      <c r="N440" s="64">
        <v>0</v>
      </c>
      <c r="O440" s="66">
        <v>264.8990656565656</v>
      </c>
      <c r="P440" s="63">
        <v>0</v>
      </c>
    </row>
    <row r="441" spans="1:16" ht="14.4">
      <c r="A441" s="72">
        <f t="shared" ref="A441:A504" si="9">C441</f>
        <v>46139</v>
      </c>
      <c r="B441" s="73">
        <f>VLOOKUP(G441,'Daily Flash NL'!A:D,4,0)</f>
        <v>0.54166666666666696</v>
      </c>
      <c r="C441" s="77">
        <v>46139</v>
      </c>
      <c r="D441" s="57"/>
      <c r="E441" s="62" t="s">
        <v>68</v>
      </c>
      <c r="F441" s="62"/>
      <c r="G441" s="62">
        <v>13</v>
      </c>
      <c r="H441" s="63">
        <v>0.9642857142857143</v>
      </c>
      <c r="I441" s="64">
        <v>28</v>
      </c>
      <c r="J441" s="64">
        <v>28</v>
      </c>
      <c r="K441" s="64">
        <v>27</v>
      </c>
      <c r="L441" s="65">
        <v>1</v>
      </c>
      <c r="M441" s="64">
        <v>0</v>
      </c>
      <c r="N441" s="64">
        <v>0</v>
      </c>
      <c r="O441" s="66">
        <v>376.69174999999996</v>
      </c>
      <c r="P441" s="63">
        <v>0</v>
      </c>
    </row>
    <row r="442" spans="1:16" ht="14.4">
      <c r="A442" s="72">
        <f t="shared" si="9"/>
        <v>46139</v>
      </c>
      <c r="B442" s="73">
        <f>VLOOKUP(G442,'Daily Flash NL'!A:D,4,0)</f>
        <v>0.58333333333333304</v>
      </c>
      <c r="C442" s="77">
        <v>46139</v>
      </c>
      <c r="D442" s="57"/>
      <c r="E442" s="62" t="s">
        <v>68</v>
      </c>
      <c r="F442" s="62"/>
      <c r="G442" s="62">
        <v>14</v>
      </c>
      <c r="H442" s="63">
        <v>0.97222222222222221</v>
      </c>
      <c r="I442" s="64">
        <v>36</v>
      </c>
      <c r="J442" s="64">
        <v>36</v>
      </c>
      <c r="K442" s="64">
        <v>35</v>
      </c>
      <c r="L442" s="65">
        <v>1</v>
      </c>
      <c r="M442" s="64">
        <v>0</v>
      </c>
      <c r="N442" s="64">
        <v>0</v>
      </c>
      <c r="O442" s="66">
        <v>251.38168981481488</v>
      </c>
      <c r="P442" s="63">
        <v>0</v>
      </c>
    </row>
    <row r="443" spans="1:16" ht="14.4">
      <c r="A443" s="72">
        <f t="shared" si="9"/>
        <v>46139</v>
      </c>
      <c r="B443" s="73">
        <f>VLOOKUP(G443,'Daily Flash NL'!A:D,4,0)</f>
        <v>0.625</v>
      </c>
      <c r="C443" s="77">
        <v>46139</v>
      </c>
      <c r="D443" s="57"/>
      <c r="E443" s="62" t="s">
        <v>68</v>
      </c>
      <c r="F443" s="62"/>
      <c r="G443" s="62">
        <v>15</v>
      </c>
      <c r="H443" s="63">
        <v>1</v>
      </c>
      <c r="I443" s="64">
        <v>26</v>
      </c>
      <c r="J443" s="64">
        <v>26</v>
      </c>
      <c r="K443" s="64">
        <v>26</v>
      </c>
      <c r="L443" s="65">
        <v>1</v>
      </c>
      <c r="M443" s="64">
        <v>0</v>
      </c>
      <c r="N443" s="64">
        <v>0</v>
      </c>
      <c r="O443" s="66">
        <v>230.8930769230769</v>
      </c>
      <c r="P443" s="63">
        <v>0</v>
      </c>
    </row>
    <row r="444" spans="1:16" ht="14.4">
      <c r="A444" s="72">
        <f t="shared" si="9"/>
        <v>46139</v>
      </c>
      <c r="B444" s="73">
        <f>VLOOKUP(G444,'Daily Flash NL'!A:D,4,0)</f>
        <v>0.66666666666666696</v>
      </c>
      <c r="C444" s="77">
        <v>46139</v>
      </c>
      <c r="D444" s="57"/>
      <c r="E444" s="62" t="s">
        <v>68</v>
      </c>
      <c r="F444" s="62"/>
      <c r="G444" s="62">
        <v>16</v>
      </c>
      <c r="H444" s="63">
        <v>0.967741935483871</v>
      </c>
      <c r="I444" s="64">
        <v>31</v>
      </c>
      <c r="J444" s="64">
        <v>31</v>
      </c>
      <c r="K444" s="64">
        <v>30</v>
      </c>
      <c r="L444" s="65">
        <v>1</v>
      </c>
      <c r="M444" s="64">
        <v>0</v>
      </c>
      <c r="N444" s="64">
        <v>0</v>
      </c>
      <c r="O444" s="66">
        <v>281.56852043010764</v>
      </c>
      <c r="P444" s="63">
        <v>0</v>
      </c>
    </row>
    <row r="445" spans="1:16" ht="14.4">
      <c r="A445" s="72">
        <f t="shared" si="9"/>
        <v>46139</v>
      </c>
      <c r="B445" s="73" t="e">
        <f>VLOOKUP(G445,'Daily Flash NL'!A:D,4,0)</f>
        <v>#N/A</v>
      </c>
      <c r="C445" s="77">
        <v>46139</v>
      </c>
      <c r="D445" s="57"/>
      <c r="E445" s="62" t="s">
        <v>68</v>
      </c>
      <c r="F445" s="62"/>
      <c r="G445" s="62">
        <v>17</v>
      </c>
      <c r="H445" s="63">
        <v>1</v>
      </c>
      <c r="I445" s="64">
        <v>14</v>
      </c>
      <c r="J445" s="64">
        <v>14</v>
      </c>
      <c r="K445" s="64">
        <v>14</v>
      </c>
      <c r="L445" s="65">
        <v>1</v>
      </c>
      <c r="M445" s="64">
        <v>0</v>
      </c>
      <c r="N445" s="64">
        <v>0</v>
      </c>
      <c r="O445" s="66">
        <v>343.67633333333305</v>
      </c>
      <c r="P445" s="63">
        <v>0</v>
      </c>
    </row>
    <row r="446" spans="1:16" ht="14.4">
      <c r="A446" s="72">
        <f t="shared" si="9"/>
        <v>46139</v>
      </c>
      <c r="B446" s="73" t="e">
        <f>VLOOKUP(G446,'Daily Flash NL'!A:D,4,0)</f>
        <v>#N/A</v>
      </c>
      <c r="C446" s="77">
        <v>46139</v>
      </c>
      <c r="D446" s="57"/>
      <c r="E446" s="62" t="s">
        <v>68</v>
      </c>
      <c r="F446" s="62"/>
      <c r="G446" s="62">
        <v>18</v>
      </c>
      <c r="H446" s="63">
        <v>0.80952380952380953</v>
      </c>
      <c r="I446" s="64">
        <v>21</v>
      </c>
      <c r="J446" s="64">
        <v>21</v>
      </c>
      <c r="K446" s="64">
        <v>17</v>
      </c>
      <c r="L446" s="65">
        <v>1</v>
      </c>
      <c r="M446" s="64">
        <v>0</v>
      </c>
      <c r="N446" s="64">
        <v>0</v>
      </c>
      <c r="O446" s="66">
        <v>248.47866666666673</v>
      </c>
      <c r="P446" s="63">
        <v>0</v>
      </c>
    </row>
    <row r="447" spans="1:16" ht="14.4">
      <c r="A447" s="72">
        <f t="shared" si="9"/>
        <v>46139</v>
      </c>
      <c r="B447" s="73" t="e">
        <f>VLOOKUP(G447,'Daily Flash NL'!A:D,4,0)</f>
        <v>#N/A</v>
      </c>
      <c r="C447" s="77">
        <v>46139</v>
      </c>
      <c r="D447" s="57"/>
      <c r="E447" s="62" t="s">
        <v>68</v>
      </c>
      <c r="F447" s="62"/>
      <c r="G447" s="62">
        <v>19</v>
      </c>
      <c r="H447" s="63">
        <v>0.4</v>
      </c>
      <c r="I447" s="64">
        <v>15</v>
      </c>
      <c r="J447" s="64">
        <v>15</v>
      </c>
      <c r="K447" s="64">
        <v>6</v>
      </c>
      <c r="L447" s="65">
        <v>1</v>
      </c>
      <c r="M447" s="64">
        <v>0</v>
      </c>
      <c r="N447" s="64">
        <v>0</v>
      </c>
      <c r="O447" s="66">
        <v>258.44196666666664</v>
      </c>
      <c r="P447" s="63">
        <v>0</v>
      </c>
    </row>
    <row r="448" spans="1:16" ht="14.4">
      <c r="A448" s="72">
        <f t="shared" si="9"/>
        <v>46139</v>
      </c>
      <c r="B448" s="73" t="e">
        <f>VLOOKUP(G448,'Daily Flash NL'!A:D,4,0)</f>
        <v>#N/A</v>
      </c>
      <c r="C448" s="77">
        <v>46139</v>
      </c>
      <c r="D448" s="57"/>
      <c r="E448" s="62" t="s">
        <v>68</v>
      </c>
      <c r="F448" s="62"/>
      <c r="G448" s="62">
        <v>20</v>
      </c>
      <c r="H448" s="63">
        <v>0.72727272727272729</v>
      </c>
      <c r="I448" s="64">
        <v>11</v>
      </c>
      <c r="J448" s="64">
        <v>11</v>
      </c>
      <c r="K448" s="64">
        <v>8</v>
      </c>
      <c r="L448" s="65">
        <v>1</v>
      </c>
      <c r="M448" s="64">
        <v>0</v>
      </c>
      <c r="N448" s="64">
        <v>0</v>
      </c>
      <c r="O448" s="66">
        <v>184.05880303030335</v>
      </c>
      <c r="P448" s="63">
        <v>0</v>
      </c>
    </row>
    <row r="449" spans="1:16" ht="14.4">
      <c r="A449" s="72">
        <f t="shared" si="9"/>
        <v>46139</v>
      </c>
      <c r="B449" s="73" t="e">
        <f>VLOOKUP(G449,'Daily Flash NL'!A:D,4,0)</f>
        <v>#N/A</v>
      </c>
      <c r="C449" s="77">
        <v>46139</v>
      </c>
      <c r="D449" s="57"/>
      <c r="E449" s="62" t="s">
        <v>68</v>
      </c>
      <c r="F449" s="62"/>
      <c r="G449" s="62">
        <v>21</v>
      </c>
      <c r="H449" s="63">
        <v>0.9285714285714286</v>
      </c>
      <c r="I449" s="64">
        <v>14</v>
      </c>
      <c r="J449" s="64">
        <v>14</v>
      </c>
      <c r="K449" s="64">
        <v>13</v>
      </c>
      <c r="L449" s="65">
        <v>1</v>
      </c>
      <c r="M449" s="64">
        <v>0</v>
      </c>
      <c r="N449" s="64">
        <v>0</v>
      </c>
      <c r="O449" s="66">
        <v>219.18789285714288</v>
      </c>
      <c r="P449" s="63">
        <v>0</v>
      </c>
    </row>
    <row r="450" spans="1:16" ht="14.4">
      <c r="A450" s="72">
        <f t="shared" si="9"/>
        <v>46139</v>
      </c>
      <c r="B450" s="73" t="e">
        <f>VLOOKUP(G450,'Daily Flash NL'!A:D,4,0)</f>
        <v>#N/A</v>
      </c>
      <c r="C450" s="77">
        <v>46139</v>
      </c>
      <c r="D450" s="57"/>
      <c r="E450" s="62" t="s">
        <v>68</v>
      </c>
      <c r="F450" s="62"/>
      <c r="G450" s="62">
        <v>22</v>
      </c>
      <c r="H450" s="63">
        <v>1</v>
      </c>
      <c r="I450" s="64">
        <v>4</v>
      </c>
      <c r="J450" s="64">
        <v>4</v>
      </c>
      <c r="K450" s="64">
        <v>4</v>
      </c>
      <c r="L450" s="65">
        <v>1</v>
      </c>
      <c r="M450" s="64">
        <v>0</v>
      </c>
      <c r="N450" s="64">
        <v>0</v>
      </c>
      <c r="O450" s="66">
        <v>330.67075</v>
      </c>
      <c r="P450" s="63">
        <v>0</v>
      </c>
    </row>
    <row r="451" spans="1:16" ht="14.4">
      <c r="A451" s="72">
        <f t="shared" si="9"/>
        <v>46139</v>
      </c>
      <c r="B451" s="73" t="e">
        <f>VLOOKUP(G451,'Daily Flash NL'!A:D,4,0)</f>
        <v>#N/A</v>
      </c>
      <c r="C451" s="77">
        <v>46139</v>
      </c>
      <c r="D451" s="57"/>
      <c r="E451" s="62" t="s">
        <v>68</v>
      </c>
      <c r="F451" s="62"/>
      <c r="G451" s="62">
        <v>23</v>
      </c>
      <c r="H451" s="63">
        <v>0.5</v>
      </c>
      <c r="I451" s="64">
        <v>2</v>
      </c>
      <c r="J451" s="64">
        <v>2</v>
      </c>
      <c r="K451" s="64">
        <v>1</v>
      </c>
      <c r="L451" s="65">
        <v>1</v>
      </c>
      <c r="M451" s="64">
        <v>0</v>
      </c>
      <c r="N451" s="64">
        <v>0</v>
      </c>
      <c r="O451" s="66">
        <v>374.35949999999997</v>
      </c>
      <c r="P451" s="63">
        <v>0</v>
      </c>
    </row>
    <row r="452" spans="1:16" ht="14.4">
      <c r="A452" s="72">
        <f t="shared" si="9"/>
        <v>46139</v>
      </c>
      <c r="B452" s="73" t="e">
        <f>VLOOKUP(G452,'Daily Flash NL'!A:D,4,0)</f>
        <v>#N/A</v>
      </c>
      <c r="C452" s="77">
        <v>46139</v>
      </c>
      <c r="D452" s="57" t="s">
        <v>70</v>
      </c>
      <c r="E452" s="57"/>
      <c r="F452" s="57"/>
      <c r="G452" s="57"/>
      <c r="H452" s="58">
        <v>0.90143369175627241</v>
      </c>
      <c r="I452" s="59">
        <v>558</v>
      </c>
      <c r="J452" s="59">
        <v>554</v>
      </c>
      <c r="K452" s="59">
        <v>503</v>
      </c>
      <c r="L452" s="60">
        <v>0.99283154121863804</v>
      </c>
      <c r="M452" s="59">
        <v>4</v>
      </c>
      <c r="N452" s="59">
        <v>0</v>
      </c>
      <c r="O452" s="61">
        <v>310.19586817087821</v>
      </c>
      <c r="P452" s="58">
        <v>7.1684587813620072E-3</v>
      </c>
    </row>
    <row r="453" spans="1:16" ht="14.4">
      <c r="A453" s="72" t="str">
        <f t="shared" si="9"/>
        <v>Total 27/04/2026</v>
      </c>
      <c r="B453" s="73" t="e">
        <f>VLOOKUP(G453,'Daily Flash NL'!A:D,4,0)</f>
        <v>#N/A</v>
      </c>
      <c r="C453" s="78" t="s">
        <v>113</v>
      </c>
      <c r="D453" s="67"/>
      <c r="E453" s="67"/>
      <c r="F453" s="67"/>
      <c r="G453" s="67"/>
      <c r="H453" s="68">
        <v>0.90143369175627241</v>
      </c>
      <c r="I453" s="69">
        <v>558</v>
      </c>
      <c r="J453" s="69">
        <v>554</v>
      </c>
      <c r="K453" s="69">
        <v>503</v>
      </c>
      <c r="L453" s="70">
        <v>0.99283154121863804</v>
      </c>
      <c r="M453" s="69">
        <v>4</v>
      </c>
      <c r="N453" s="69">
        <v>0</v>
      </c>
      <c r="O453" s="71">
        <v>310.19586817087821</v>
      </c>
      <c r="P453" s="68">
        <v>7.1684587813620072E-3</v>
      </c>
    </row>
    <row r="454" spans="1:16" ht="15" thickBot="1">
      <c r="A454" s="72" t="str">
        <f t="shared" si="9"/>
        <v>Total général</v>
      </c>
      <c r="B454" s="73" t="e">
        <f>VLOOKUP(G454,'Daily Flash NL'!A:D,4,0)</f>
        <v>#N/A</v>
      </c>
      <c r="C454" s="116" t="s">
        <v>73</v>
      </c>
      <c r="D454" s="117"/>
      <c r="E454" s="117"/>
      <c r="F454" s="117"/>
      <c r="G454" s="117"/>
      <c r="H454" s="118">
        <v>0.90143369175627241</v>
      </c>
      <c r="I454" s="119">
        <v>558</v>
      </c>
      <c r="J454" s="119">
        <v>554</v>
      </c>
      <c r="K454" s="119">
        <v>503</v>
      </c>
      <c r="L454" s="120">
        <v>0.99283154121863804</v>
      </c>
      <c r="M454" s="119">
        <v>4</v>
      </c>
      <c r="N454" s="119">
        <v>0</v>
      </c>
      <c r="O454" s="121">
        <v>310.19586817087821</v>
      </c>
      <c r="P454" s="122">
        <v>7.1684587813620072E-3</v>
      </c>
    </row>
    <row r="455" spans="1:16" ht="14.4">
      <c r="A455" s="72">
        <f t="shared" si="9"/>
        <v>46140</v>
      </c>
      <c r="B455" s="73" t="e">
        <f>VLOOKUP(G455,'Daily Flash NL'!A:D,4,0)</f>
        <v>#N/A</v>
      </c>
      <c r="C455" s="77">
        <v>46140</v>
      </c>
      <c r="D455" s="57" t="s">
        <v>67</v>
      </c>
      <c r="E455" s="62" t="s">
        <v>85</v>
      </c>
      <c r="F455" s="62"/>
      <c r="G455" s="62"/>
      <c r="H455" s="63">
        <v>0.921875</v>
      </c>
      <c r="I455" s="64">
        <v>193</v>
      </c>
      <c r="J455" s="64">
        <v>189</v>
      </c>
      <c r="K455" s="64">
        <v>177</v>
      </c>
      <c r="L455" s="65">
        <v>0.97927461139896377</v>
      </c>
      <c r="M455" s="64">
        <v>4</v>
      </c>
      <c r="N455" s="64">
        <v>1</v>
      </c>
      <c r="O455" s="66">
        <v>284.88425132275137</v>
      </c>
      <c r="P455" s="63">
        <v>2.072538860103627E-2</v>
      </c>
    </row>
    <row r="456" spans="1:16" ht="14.4">
      <c r="A456" s="72">
        <f t="shared" si="9"/>
        <v>46140</v>
      </c>
      <c r="B456" s="73" t="e">
        <f>VLOOKUP(G456,'Daily Flash NL'!A:D,4,0)</f>
        <v>#N/A</v>
      </c>
      <c r="C456" s="77">
        <v>46140</v>
      </c>
      <c r="D456" s="57"/>
      <c r="E456" s="62" t="s">
        <v>85</v>
      </c>
      <c r="F456" s="57" t="s">
        <v>69</v>
      </c>
      <c r="G456" s="57"/>
      <c r="H456" s="58"/>
      <c r="I456" s="59"/>
      <c r="J456" s="59"/>
      <c r="K456" s="59"/>
      <c r="L456" s="60"/>
      <c r="M456" s="59"/>
      <c r="N456" s="59"/>
      <c r="O456" s="61"/>
      <c r="P456" s="58"/>
    </row>
    <row r="457" spans="1:16" ht="14.4">
      <c r="A457" s="72">
        <f t="shared" si="9"/>
        <v>46140</v>
      </c>
      <c r="B457" s="73">
        <f>VLOOKUP(G457,'Daily Flash NL'!A:D,4,0)</f>
        <v>0.29166666666666669</v>
      </c>
      <c r="C457" s="77">
        <v>46140</v>
      </c>
      <c r="D457" s="57"/>
      <c r="E457" s="62" t="s">
        <v>85</v>
      </c>
      <c r="F457" s="62"/>
      <c r="G457" s="62">
        <v>7</v>
      </c>
      <c r="H457" s="63">
        <v>1</v>
      </c>
      <c r="I457" s="64">
        <v>2</v>
      </c>
      <c r="J457" s="64">
        <v>2</v>
      </c>
      <c r="K457" s="64">
        <v>2</v>
      </c>
      <c r="L457" s="65">
        <v>1</v>
      </c>
      <c r="M457" s="64">
        <v>0</v>
      </c>
      <c r="N457" s="64">
        <v>0</v>
      </c>
      <c r="O457" s="66">
        <v>57.027000000000001</v>
      </c>
      <c r="P457" s="63">
        <v>0</v>
      </c>
    </row>
    <row r="458" spans="1:16" ht="14.4">
      <c r="A458" s="72">
        <f t="shared" si="9"/>
        <v>46140</v>
      </c>
      <c r="B458" s="73">
        <f>VLOOKUP(G458,'Daily Flash NL'!A:D,4,0)</f>
        <v>0.33333333333333298</v>
      </c>
      <c r="C458" s="77">
        <v>46140</v>
      </c>
      <c r="D458" s="57"/>
      <c r="E458" s="62" t="s">
        <v>85</v>
      </c>
      <c r="F458" s="62"/>
      <c r="G458" s="62">
        <v>8</v>
      </c>
      <c r="H458" s="63">
        <v>0.83333333333333337</v>
      </c>
      <c r="I458" s="64">
        <v>6</v>
      </c>
      <c r="J458" s="64">
        <v>6</v>
      </c>
      <c r="K458" s="64">
        <v>5</v>
      </c>
      <c r="L458" s="65">
        <v>1</v>
      </c>
      <c r="M458" s="64">
        <v>0</v>
      </c>
      <c r="N458" s="64">
        <v>0</v>
      </c>
      <c r="O458" s="66">
        <v>287.13299999999998</v>
      </c>
      <c r="P458" s="63">
        <v>0</v>
      </c>
    </row>
    <row r="459" spans="1:16" ht="14.4">
      <c r="A459" s="72">
        <f t="shared" si="9"/>
        <v>46140</v>
      </c>
      <c r="B459" s="73">
        <f>VLOOKUP(G459,'Daily Flash NL'!A:D,4,0)</f>
        <v>0.375</v>
      </c>
      <c r="C459" s="77">
        <v>46140</v>
      </c>
      <c r="D459" s="57"/>
      <c r="E459" s="62" t="s">
        <v>85</v>
      </c>
      <c r="F459" s="62"/>
      <c r="G459" s="62">
        <v>9</v>
      </c>
      <c r="H459" s="63">
        <v>0.83333333333333337</v>
      </c>
      <c r="I459" s="64">
        <v>6</v>
      </c>
      <c r="J459" s="64">
        <v>6</v>
      </c>
      <c r="K459" s="64">
        <v>5</v>
      </c>
      <c r="L459" s="65">
        <v>1</v>
      </c>
      <c r="M459" s="64">
        <v>0</v>
      </c>
      <c r="N459" s="64">
        <v>0</v>
      </c>
      <c r="O459" s="66">
        <v>193.03002777777832</v>
      </c>
      <c r="P459" s="63">
        <v>0</v>
      </c>
    </row>
    <row r="460" spans="1:16" ht="14.4">
      <c r="A460" s="72">
        <f t="shared" si="9"/>
        <v>46140</v>
      </c>
      <c r="B460" s="73">
        <f>VLOOKUP(G460,'Daily Flash NL'!A:D,4,0)</f>
        <v>0.41666666666666702</v>
      </c>
      <c r="C460" s="77">
        <v>46140</v>
      </c>
      <c r="D460" s="57"/>
      <c r="E460" s="62" t="s">
        <v>85</v>
      </c>
      <c r="F460" s="62"/>
      <c r="G460" s="62">
        <v>10</v>
      </c>
      <c r="H460" s="63">
        <v>1</v>
      </c>
      <c r="I460" s="64">
        <v>7</v>
      </c>
      <c r="J460" s="64">
        <v>7</v>
      </c>
      <c r="K460" s="64">
        <v>7</v>
      </c>
      <c r="L460" s="65">
        <v>1</v>
      </c>
      <c r="M460" s="64">
        <v>0</v>
      </c>
      <c r="N460" s="64">
        <v>0</v>
      </c>
      <c r="O460" s="66">
        <v>326.37007142857141</v>
      </c>
      <c r="P460" s="63">
        <v>0</v>
      </c>
    </row>
    <row r="461" spans="1:16" ht="14.4">
      <c r="A461" s="72">
        <f t="shared" si="9"/>
        <v>46140</v>
      </c>
      <c r="B461" s="73">
        <f>VLOOKUP(G461,'Daily Flash NL'!A:D,4,0)</f>
        <v>0.45833333333333298</v>
      </c>
      <c r="C461" s="77">
        <v>46140</v>
      </c>
      <c r="D461" s="57"/>
      <c r="E461" s="62" t="s">
        <v>85</v>
      </c>
      <c r="F461" s="62"/>
      <c r="G461" s="62">
        <v>11</v>
      </c>
      <c r="H461" s="63">
        <v>0.42857142857142855</v>
      </c>
      <c r="I461" s="64">
        <v>8</v>
      </c>
      <c r="J461" s="64">
        <v>6</v>
      </c>
      <c r="K461" s="64">
        <v>3</v>
      </c>
      <c r="L461" s="65">
        <v>0.75</v>
      </c>
      <c r="M461" s="64">
        <v>2</v>
      </c>
      <c r="N461" s="64">
        <v>1</v>
      </c>
      <c r="O461" s="66">
        <v>508.57933333333335</v>
      </c>
      <c r="P461" s="63">
        <v>0.25</v>
      </c>
    </row>
    <row r="462" spans="1:16" ht="14.4">
      <c r="A462" s="72">
        <f t="shared" si="9"/>
        <v>46140</v>
      </c>
      <c r="B462" s="73">
        <f>VLOOKUP(G462,'Daily Flash NL'!A:D,4,0)</f>
        <v>0.5</v>
      </c>
      <c r="C462" s="77">
        <v>46140</v>
      </c>
      <c r="D462" s="57"/>
      <c r="E462" s="62" t="s">
        <v>85</v>
      </c>
      <c r="F462" s="62"/>
      <c r="G462" s="62">
        <v>12</v>
      </c>
      <c r="H462" s="63">
        <v>1</v>
      </c>
      <c r="I462" s="64">
        <v>5</v>
      </c>
      <c r="J462" s="64">
        <v>5</v>
      </c>
      <c r="K462" s="64">
        <v>5</v>
      </c>
      <c r="L462" s="65">
        <v>1</v>
      </c>
      <c r="M462" s="64">
        <v>0</v>
      </c>
      <c r="N462" s="64">
        <v>0</v>
      </c>
      <c r="O462" s="66">
        <v>544.62119999999993</v>
      </c>
      <c r="P462" s="63">
        <v>0</v>
      </c>
    </row>
    <row r="463" spans="1:16" ht="14.4">
      <c r="A463" s="72">
        <f t="shared" si="9"/>
        <v>46140</v>
      </c>
      <c r="B463" s="73">
        <f>VLOOKUP(G463,'Daily Flash NL'!A:D,4,0)</f>
        <v>0.54166666666666696</v>
      </c>
      <c r="C463" s="77">
        <v>46140</v>
      </c>
      <c r="D463" s="57"/>
      <c r="E463" s="62" t="s">
        <v>85</v>
      </c>
      <c r="F463" s="62"/>
      <c r="G463" s="62">
        <v>13</v>
      </c>
      <c r="H463" s="63">
        <v>1</v>
      </c>
      <c r="I463" s="64">
        <v>9</v>
      </c>
      <c r="J463" s="64">
        <v>9</v>
      </c>
      <c r="K463" s="64">
        <v>9</v>
      </c>
      <c r="L463" s="65">
        <v>1</v>
      </c>
      <c r="M463" s="64">
        <v>0</v>
      </c>
      <c r="N463" s="64">
        <v>0</v>
      </c>
      <c r="O463" s="66">
        <v>362.3892222222222</v>
      </c>
      <c r="P463" s="63">
        <v>0</v>
      </c>
    </row>
    <row r="464" spans="1:16" ht="14.4">
      <c r="A464" s="72">
        <f t="shared" si="9"/>
        <v>46140</v>
      </c>
      <c r="B464" s="73">
        <f>VLOOKUP(G464,'Daily Flash NL'!A:D,4,0)</f>
        <v>0.58333333333333304</v>
      </c>
      <c r="C464" s="77">
        <v>46140</v>
      </c>
      <c r="D464" s="57"/>
      <c r="E464" s="62" t="s">
        <v>85</v>
      </c>
      <c r="F464" s="62"/>
      <c r="G464" s="62">
        <v>14</v>
      </c>
      <c r="H464" s="63">
        <v>0.9285714285714286</v>
      </c>
      <c r="I464" s="64">
        <v>14</v>
      </c>
      <c r="J464" s="64">
        <v>14</v>
      </c>
      <c r="K464" s="64">
        <v>13</v>
      </c>
      <c r="L464" s="65">
        <v>1</v>
      </c>
      <c r="M464" s="64">
        <v>0</v>
      </c>
      <c r="N464" s="64">
        <v>0</v>
      </c>
      <c r="O464" s="66">
        <v>194.95766666666665</v>
      </c>
      <c r="P464" s="63">
        <v>0</v>
      </c>
    </row>
    <row r="465" spans="1:16" ht="14.4">
      <c r="A465" s="72">
        <f t="shared" si="9"/>
        <v>46140</v>
      </c>
      <c r="B465" s="73">
        <f>VLOOKUP(G465,'Daily Flash NL'!A:D,4,0)</f>
        <v>0.625</v>
      </c>
      <c r="C465" s="77">
        <v>46140</v>
      </c>
      <c r="D465" s="57"/>
      <c r="E465" s="62" t="s">
        <v>85</v>
      </c>
      <c r="F465" s="62"/>
      <c r="G465" s="62">
        <v>15</v>
      </c>
      <c r="H465" s="63">
        <v>1</v>
      </c>
      <c r="I465" s="64">
        <v>8</v>
      </c>
      <c r="J465" s="64">
        <v>8</v>
      </c>
      <c r="K465" s="64">
        <v>8</v>
      </c>
      <c r="L465" s="65">
        <v>1</v>
      </c>
      <c r="M465" s="64">
        <v>0</v>
      </c>
      <c r="N465" s="64">
        <v>0</v>
      </c>
      <c r="O465" s="66">
        <v>251.65606249999999</v>
      </c>
      <c r="P465" s="63">
        <v>0</v>
      </c>
    </row>
    <row r="466" spans="1:16" ht="14.4">
      <c r="A466" s="72">
        <f t="shared" si="9"/>
        <v>46140</v>
      </c>
      <c r="B466" s="73">
        <f>VLOOKUP(G466,'Daily Flash NL'!A:D,4,0)</f>
        <v>0.66666666666666696</v>
      </c>
      <c r="C466" s="77">
        <v>46140</v>
      </c>
      <c r="D466" s="57"/>
      <c r="E466" s="62" t="s">
        <v>85</v>
      </c>
      <c r="F466" s="62"/>
      <c r="G466" s="62">
        <v>16</v>
      </c>
      <c r="H466" s="63">
        <v>1</v>
      </c>
      <c r="I466" s="64">
        <v>7</v>
      </c>
      <c r="J466" s="64">
        <v>7</v>
      </c>
      <c r="K466" s="64">
        <v>7</v>
      </c>
      <c r="L466" s="65">
        <v>1</v>
      </c>
      <c r="M466" s="64">
        <v>0</v>
      </c>
      <c r="N466" s="64">
        <v>0</v>
      </c>
      <c r="O466" s="66">
        <v>121.242190476191</v>
      </c>
      <c r="P466" s="63">
        <v>0</v>
      </c>
    </row>
    <row r="467" spans="1:16" ht="14.4">
      <c r="A467" s="72">
        <f t="shared" si="9"/>
        <v>46140</v>
      </c>
      <c r="B467" s="73" t="e">
        <f>VLOOKUP(G467,'Daily Flash NL'!A:D,4,0)</f>
        <v>#N/A</v>
      </c>
      <c r="C467" s="77">
        <v>46140</v>
      </c>
      <c r="D467" s="57"/>
      <c r="E467" s="62" t="s">
        <v>85</v>
      </c>
      <c r="F467" s="62"/>
      <c r="G467" s="62">
        <v>17</v>
      </c>
      <c r="H467" s="63">
        <v>0.8</v>
      </c>
      <c r="I467" s="64">
        <v>10</v>
      </c>
      <c r="J467" s="64">
        <v>10</v>
      </c>
      <c r="K467" s="64">
        <v>8</v>
      </c>
      <c r="L467" s="65">
        <v>1</v>
      </c>
      <c r="M467" s="64">
        <v>0</v>
      </c>
      <c r="N467" s="64">
        <v>0</v>
      </c>
      <c r="O467" s="66">
        <v>377.59924999999998</v>
      </c>
      <c r="P467" s="63">
        <v>0</v>
      </c>
    </row>
    <row r="468" spans="1:16" ht="14.4">
      <c r="A468" s="72">
        <f t="shared" si="9"/>
        <v>46140</v>
      </c>
      <c r="B468" s="73" t="e">
        <f>VLOOKUP(G468,'Daily Flash NL'!A:D,4,0)</f>
        <v>#N/A</v>
      </c>
      <c r="C468" s="77">
        <v>46140</v>
      </c>
      <c r="D468" s="57"/>
      <c r="E468" s="62" t="s">
        <v>85</v>
      </c>
      <c r="F468" s="62"/>
      <c r="G468" s="62">
        <v>18</v>
      </c>
      <c r="H468" s="63">
        <v>0.66666666666666663</v>
      </c>
      <c r="I468" s="64">
        <v>3</v>
      </c>
      <c r="J468" s="64">
        <v>3</v>
      </c>
      <c r="K468" s="64">
        <v>2</v>
      </c>
      <c r="L468" s="65">
        <v>1</v>
      </c>
      <c r="M468" s="64">
        <v>0</v>
      </c>
      <c r="N468" s="64">
        <v>0</v>
      </c>
      <c r="O468" s="66">
        <v>431.29733333333337</v>
      </c>
      <c r="P468" s="63">
        <v>0</v>
      </c>
    </row>
    <row r="469" spans="1:16" ht="14.4">
      <c r="A469" s="72">
        <f t="shared" si="9"/>
        <v>46140</v>
      </c>
      <c r="B469" s="73" t="e">
        <f>VLOOKUP(G469,'Daily Flash NL'!A:D,4,0)</f>
        <v>#N/A</v>
      </c>
      <c r="C469" s="77">
        <v>46140</v>
      </c>
      <c r="D469" s="57"/>
      <c r="E469" s="62" t="s">
        <v>85</v>
      </c>
      <c r="F469" s="62"/>
      <c r="G469" s="62">
        <v>19</v>
      </c>
      <c r="H469" s="63">
        <v>1</v>
      </c>
      <c r="I469" s="64">
        <v>4</v>
      </c>
      <c r="J469" s="64">
        <v>4</v>
      </c>
      <c r="K469" s="64">
        <v>4</v>
      </c>
      <c r="L469" s="65">
        <v>1</v>
      </c>
      <c r="M469" s="64">
        <v>0</v>
      </c>
      <c r="N469" s="64">
        <v>0</v>
      </c>
      <c r="O469" s="66">
        <v>256.62</v>
      </c>
      <c r="P469" s="63">
        <v>0</v>
      </c>
    </row>
    <row r="470" spans="1:16" ht="14.4">
      <c r="A470" s="72">
        <f t="shared" si="9"/>
        <v>46140</v>
      </c>
      <c r="B470" s="73" t="e">
        <f>VLOOKUP(G470,'Daily Flash NL'!A:D,4,0)</f>
        <v>#N/A</v>
      </c>
      <c r="C470" s="77">
        <v>46140</v>
      </c>
      <c r="D470" s="57"/>
      <c r="E470" s="62" t="s">
        <v>85</v>
      </c>
      <c r="F470" s="62"/>
      <c r="G470" s="62">
        <v>20</v>
      </c>
      <c r="H470" s="63">
        <v>1</v>
      </c>
      <c r="I470" s="64">
        <v>2</v>
      </c>
      <c r="J470" s="64">
        <v>2</v>
      </c>
      <c r="K470" s="64">
        <v>2</v>
      </c>
      <c r="L470" s="65">
        <v>1</v>
      </c>
      <c r="M470" s="64">
        <v>0</v>
      </c>
      <c r="N470" s="64">
        <v>0</v>
      </c>
      <c r="O470" s="66">
        <v>96.609250000000003</v>
      </c>
      <c r="P470" s="63">
        <v>0</v>
      </c>
    </row>
    <row r="471" spans="1:16" ht="14.4">
      <c r="A471" s="72">
        <f t="shared" si="9"/>
        <v>46140</v>
      </c>
      <c r="B471" s="73" t="e">
        <f>VLOOKUP(G471,'Daily Flash NL'!A:D,4,0)</f>
        <v>#N/A</v>
      </c>
      <c r="C471" s="77">
        <v>46140</v>
      </c>
      <c r="D471" s="57"/>
      <c r="E471" s="62" t="s">
        <v>85</v>
      </c>
      <c r="F471" s="62"/>
      <c r="G471" s="62">
        <v>23</v>
      </c>
      <c r="H471" s="63"/>
      <c r="I471" s="64">
        <v>0</v>
      </c>
      <c r="J471" s="64">
        <v>0</v>
      </c>
      <c r="K471" s="64">
        <v>0</v>
      </c>
      <c r="L471" s="65"/>
      <c r="M471" s="64">
        <v>0</v>
      </c>
      <c r="N471" s="64">
        <v>0</v>
      </c>
      <c r="O471" s="66"/>
      <c r="P471" s="63"/>
    </row>
    <row r="472" spans="1:16" ht="14.4">
      <c r="A472" s="72">
        <f t="shared" si="9"/>
        <v>46140</v>
      </c>
      <c r="B472" s="73" t="e">
        <f>VLOOKUP(G472,'Daily Flash NL'!A:D,4,0)</f>
        <v>#N/A</v>
      </c>
      <c r="C472" s="77">
        <v>46140</v>
      </c>
      <c r="D472" s="57"/>
      <c r="E472" s="62" t="s">
        <v>85</v>
      </c>
      <c r="F472" s="57" t="s">
        <v>86</v>
      </c>
      <c r="G472" s="57"/>
      <c r="H472" s="58"/>
      <c r="I472" s="59"/>
      <c r="J472" s="59"/>
      <c r="K472" s="59"/>
      <c r="L472" s="60"/>
      <c r="M472" s="59"/>
      <c r="N472" s="59"/>
      <c r="O472" s="61"/>
      <c r="P472" s="58"/>
    </row>
    <row r="473" spans="1:16" ht="14.4">
      <c r="A473" s="72">
        <f t="shared" si="9"/>
        <v>46140</v>
      </c>
      <c r="B473" s="73" t="e">
        <f>VLOOKUP(G473,'Daily Flash NL'!A:D,4,0)</f>
        <v>#N/A</v>
      </c>
      <c r="C473" s="77">
        <v>46140</v>
      </c>
      <c r="D473" s="57"/>
      <c r="E473" s="62" t="s">
        <v>85</v>
      </c>
      <c r="F473" s="62"/>
      <c r="G473" s="62">
        <v>6</v>
      </c>
      <c r="H473" s="63">
        <v>1</v>
      </c>
      <c r="I473" s="64">
        <v>1</v>
      </c>
      <c r="J473" s="64">
        <v>1</v>
      </c>
      <c r="K473" s="64">
        <v>1</v>
      </c>
      <c r="L473" s="65">
        <v>1</v>
      </c>
      <c r="M473" s="64">
        <v>0</v>
      </c>
      <c r="N473" s="64">
        <v>0</v>
      </c>
      <c r="O473" s="66">
        <v>492.322</v>
      </c>
      <c r="P473" s="63">
        <v>0</v>
      </c>
    </row>
    <row r="474" spans="1:16" ht="14.4">
      <c r="A474" s="72">
        <f t="shared" si="9"/>
        <v>46140</v>
      </c>
      <c r="B474" s="73">
        <f>VLOOKUP(G474,'Daily Flash NL'!A:D,4,0)</f>
        <v>0.29166666666666669</v>
      </c>
      <c r="C474" s="77">
        <v>46140</v>
      </c>
      <c r="D474" s="57"/>
      <c r="E474" s="62" t="s">
        <v>85</v>
      </c>
      <c r="F474" s="62"/>
      <c r="G474" s="62">
        <v>7</v>
      </c>
      <c r="H474" s="63">
        <v>1</v>
      </c>
      <c r="I474" s="64">
        <v>4</v>
      </c>
      <c r="J474" s="64">
        <v>4</v>
      </c>
      <c r="K474" s="64">
        <v>4</v>
      </c>
      <c r="L474" s="65">
        <v>1</v>
      </c>
      <c r="M474" s="64">
        <v>0</v>
      </c>
      <c r="N474" s="64">
        <v>0</v>
      </c>
      <c r="O474" s="66">
        <v>126.08025000000001</v>
      </c>
      <c r="P474" s="63">
        <v>0</v>
      </c>
    </row>
    <row r="475" spans="1:16" ht="14.4">
      <c r="A475" s="72">
        <f t="shared" si="9"/>
        <v>46140</v>
      </c>
      <c r="B475" s="73">
        <f>VLOOKUP(G475,'Daily Flash NL'!A:D,4,0)</f>
        <v>0.33333333333333298</v>
      </c>
      <c r="C475" s="77">
        <v>46140</v>
      </c>
      <c r="D475" s="57"/>
      <c r="E475" s="62" t="s">
        <v>85</v>
      </c>
      <c r="F475" s="62"/>
      <c r="G475" s="62">
        <v>8</v>
      </c>
      <c r="H475" s="63">
        <v>1</v>
      </c>
      <c r="I475" s="64">
        <v>4</v>
      </c>
      <c r="J475" s="64">
        <v>4</v>
      </c>
      <c r="K475" s="64">
        <v>4</v>
      </c>
      <c r="L475" s="65">
        <v>1</v>
      </c>
      <c r="M475" s="64">
        <v>0</v>
      </c>
      <c r="N475" s="64">
        <v>0</v>
      </c>
      <c r="O475" s="66">
        <v>151.07499999999999</v>
      </c>
      <c r="P475" s="63">
        <v>0</v>
      </c>
    </row>
    <row r="476" spans="1:16" ht="14.4">
      <c r="A476" s="72">
        <f t="shared" si="9"/>
        <v>46140</v>
      </c>
      <c r="B476" s="73">
        <f>VLOOKUP(G476,'Daily Flash NL'!A:D,4,0)</f>
        <v>0.375</v>
      </c>
      <c r="C476" s="77">
        <v>46140</v>
      </c>
      <c r="D476" s="57"/>
      <c r="E476" s="62" t="s">
        <v>85</v>
      </c>
      <c r="F476" s="62"/>
      <c r="G476" s="62">
        <v>9</v>
      </c>
      <c r="H476" s="63">
        <v>0.90909090909090906</v>
      </c>
      <c r="I476" s="64">
        <v>11</v>
      </c>
      <c r="J476" s="64">
        <v>11</v>
      </c>
      <c r="K476" s="64">
        <v>10</v>
      </c>
      <c r="L476" s="65">
        <v>1</v>
      </c>
      <c r="M476" s="64">
        <v>0</v>
      </c>
      <c r="N476" s="64">
        <v>0</v>
      </c>
      <c r="O476" s="66">
        <v>244.77012121212093</v>
      </c>
      <c r="P476" s="63">
        <v>0</v>
      </c>
    </row>
    <row r="477" spans="1:16" ht="14.4">
      <c r="A477" s="72">
        <f t="shared" si="9"/>
        <v>46140</v>
      </c>
      <c r="B477" s="73">
        <f>VLOOKUP(G477,'Daily Flash NL'!A:D,4,0)</f>
        <v>0.41666666666666702</v>
      </c>
      <c r="C477" s="77">
        <v>46140</v>
      </c>
      <c r="D477" s="57"/>
      <c r="E477" s="62" t="s">
        <v>85</v>
      </c>
      <c r="F477" s="62"/>
      <c r="G477" s="62">
        <v>10</v>
      </c>
      <c r="H477" s="63">
        <v>1</v>
      </c>
      <c r="I477" s="64">
        <v>6</v>
      </c>
      <c r="J477" s="64">
        <v>6</v>
      </c>
      <c r="K477" s="64">
        <v>6</v>
      </c>
      <c r="L477" s="65">
        <v>1</v>
      </c>
      <c r="M477" s="64">
        <v>0</v>
      </c>
      <c r="N477" s="64">
        <v>0</v>
      </c>
      <c r="O477" s="66">
        <v>235.97258333333335</v>
      </c>
      <c r="P477" s="63">
        <v>0</v>
      </c>
    </row>
    <row r="478" spans="1:16" ht="14.4">
      <c r="A478" s="72">
        <f t="shared" si="9"/>
        <v>46140</v>
      </c>
      <c r="B478" s="73">
        <f>VLOOKUP(G478,'Daily Flash NL'!A:D,4,0)</f>
        <v>0.45833333333333298</v>
      </c>
      <c r="C478" s="77">
        <v>46140</v>
      </c>
      <c r="D478" s="57"/>
      <c r="E478" s="62" t="s">
        <v>85</v>
      </c>
      <c r="F478" s="62"/>
      <c r="G478" s="62">
        <v>11</v>
      </c>
      <c r="H478" s="63">
        <v>1</v>
      </c>
      <c r="I478" s="64">
        <v>11</v>
      </c>
      <c r="J478" s="64">
        <v>11</v>
      </c>
      <c r="K478" s="64">
        <v>11</v>
      </c>
      <c r="L478" s="65">
        <v>1</v>
      </c>
      <c r="M478" s="64">
        <v>0</v>
      </c>
      <c r="N478" s="64">
        <v>0</v>
      </c>
      <c r="O478" s="66">
        <v>454.15518181818175</v>
      </c>
      <c r="P478" s="63">
        <v>0</v>
      </c>
    </row>
    <row r="479" spans="1:16" ht="14.4">
      <c r="A479" s="72">
        <f t="shared" si="9"/>
        <v>46140</v>
      </c>
      <c r="B479" s="73">
        <f>VLOOKUP(G479,'Daily Flash NL'!A:D,4,0)</f>
        <v>0.5</v>
      </c>
      <c r="C479" s="77">
        <v>46140</v>
      </c>
      <c r="D479" s="57"/>
      <c r="E479" s="62" t="s">
        <v>85</v>
      </c>
      <c r="F479" s="62"/>
      <c r="G479" s="62">
        <v>12</v>
      </c>
      <c r="H479" s="63">
        <v>1</v>
      </c>
      <c r="I479" s="64">
        <v>10</v>
      </c>
      <c r="J479" s="64">
        <v>10</v>
      </c>
      <c r="K479" s="64">
        <v>10</v>
      </c>
      <c r="L479" s="65">
        <v>1</v>
      </c>
      <c r="M479" s="64">
        <v>0</v>
      </c>
      <c r="N479" s="64">
        <v>0</v>
      </c>
      <c r="O479" s="66">
        <v>248.8494</v>
      </c>
      <c r="P479" s="63">
        <v>0</v>
      </c>
    </row>
    <row r="480" spans="1:16" ht="14.4">
      <c r="A480" s="72">
        <f t="shared" si="9"/>
        <v>46140</v>
      </c>
      <c r="B480" s="73">
        <f>VLOOKUP(G480,'Daily Flash NL'!A:D,4,0)</f>
        <v>0.54166666666666696</v>
      </c>
      <c r="C480" s="77">
        <v>46140</v>
      </c>
      <c r="D480" s="57"/>
      <c r="E480" s="62" t="s">
        <v>85</v>
      </c>
      <c r="F480" s="62"/>
      <c r="G480" s="62">
        <v>13</v>
      </c>
      <c r="H480" s="63">
        <v>1</v>
      </c>
      <c r="I480" s="64">
        <v>15</v>
      </c>
      <c r="J480" s="64">
        <v>15</v>
      </c>
      <c r="K480" s="64">
        <v>15</v>
      </c>
      <c r="L480" s="65">
        <v>1</v>
      </c>
      <c r="M480" s="64">
        <v>0</v>
      </c>
      <c r="N480" s="64">
        <v>0</v>
      </c>
      <c r="O480" s="66">
        <v>338.05742222222204</v>
      </c>
      <c r="P480" s="63">
        <v>0</v>
      </c>
    </row>
    <row r="481" spans="1:16" ht="14.4">
      <c r="A481" s="72">
        <f t="shared" si="9"/>
        <v>46140</v>
      </c>
      <c r="B481" s="73">
        <f>VLOOKUP(G481,'Daily Flash NL'!A:D,4,0)</f>
        <v>0.58333333333333304</v>
      </c>
      <c r="C481" s="77">
        <v>46140</v>
      </c>
      <c r="D481" s="57"/>
      <c r="E481" s="62" t="s">
        <v>85</v>
      </c>
      <c r="F481" s="62"/>
      <c r="G481" s="62">
        <v>14</v>
      </c>
      <c r="H481" s="63">
        <v>0.88888888888888884</v>
      </c>
      <c r="I481" s="64">
        <v>9</v>
      </c>
      <c r="J481" s="64">
        <v>9</v>
      </c>
      <c r="K481" s="64">
        <v>8</v>
      </c>
      <c r="L481" s="65">
        <v>1</v>
      </c>
      <c r="M481" s="64">
        <v>0</v>
      </c>
      <c r="N481" s="64">
        <v>0</v>
      </c>
      <c r="O481" s="66">
        <v>303.47222222222223</v>
      </c>
      <c r="P481" s="63">
        <v>0</v>
      </c>
    </row>
    <row r="482" spans="1:16" ht="14.4">
      <c r="A482" s="72">
        <f t="shared" si="9"/>
        <v>46140</v>
      </c>
      <c r="B482" s="73">
        <f>VLOOKUP(G482,'Daily Flash NL'!A:D,4,0)</f>
        <v>0.625</v>
      </c>
      <c r="C482" s="77">
        <v>46140</v>
      </c>
      <c r="D482" s="57"/>
      <c r="E482" s="62" t="s">
        <v>85</v>
      </c>
      <c r="F482" s="62"/>
      <c r="G482" s="62">
        <v>15</v>
      </c>
      <c r="H482" s="63">
        <v>1</v>
      </c>
      <c r="I482" s="64">
        <v>15</v>
      </c>
      <c r="J482" s="64">
        <v>15</v>
      </c>
      <c r="K482" s="64">
        <v>15</v>
      </c>
      <c r="L482" s="65">
        <v>1</v>
      </c>
      <c r="M482" s="64">
        <v>0</v>
      </c>
      <c r="N482" s="64">
        <v>0</v>
      </c>
      <c r="O482" s="66">
        <v>219.03490000000002</v>
      </c>
      <c r="P482" s="63">
        <v>0</v>
      </c>
    </row>
    <row r="483" spans="1:16" ht="14.4">
      <c r="A483" s="72">
        <f t="shared" si="9"/>
        <v>46140</v>
      </c>
      <c r="B483" s="73">
        <f>VLOOKUP(G483,'Daily Flash NL'!A:D,4,0)</f>
        <v>0.66666666666666696</v>
      </c>
      <c r="C483" s="77">
        <v>46140</v>
      </c>
      <c r="D483" s="57"/>
      <c r="E483" s="62" t="s">
        <v>85</v>
      </c>
      <c r="F483" s="62"/>
      <c r="G483" s="62">
        <v>16</v>
      </c>
      <c r="H483" s="63">
        <v>1</v>
      </c>
      <c r="I483" s="64">
        <v>5</v>
      </c>
      <c r="J483" s="64">
        <v>5</v>
      </c>
      <c r="K483" s="64">
        <v>5</v>
      </c>
      <c r="L483" s="65">
        <v>1</v>
      </c>
      <c r="M483" s="64">
        <v>0</v>
      </c>
      <c r="N483" s="64">
        <v>0</v>
      </c>
      <c r="O483" s="66">
        <v>241.70260000000053</v>
      </c>
      <c r="P483" s="63">
        <v>0</v>
      </c>
    </row>
    <row r="484" spans="1:16" ht="14.4">
      <c r="A484" s="72">
        <f t="shared" si="9"/>
        <v>46140</v>
      </c>
      <c r="B484" s="73" t="e">
        <f>VLOOKUP(G484,'Daily Flash NL'!A:D,4,0)</f>
        <v>#N/A</v>
      </c>
      <c r="C484" s="77">
        <v>46140</v>
      </c>
      <c r="D484" s="57"/>
      <c r="E484" s="62" t="s">
        <v>85</v>
      </c>
      <c r="F484" s="62"/>
      <c r="G484" s="62">
        <v>17</v>
      </c>
      <c r="H484" s="63">
        <v>1</v>
      </c>
      <c r="I484" s="64">
        <v>3</v>
      </c>
      <c r="J484" s="64">
        <v>3</v>
      </c>
      <c r="K484" s="64">
        <v>3</v>
      </c>
      <c r="L484" s="65">
        <v>1</v>
      </c>
      <c r="M484" s="64">
        <v>0</v>
      </c>
      <c r="N484" s="64">
        <v>0</v>
      </c>
      <c r="O484" s="66">
        <v>204.09933333333333</v>
      </c>
      <c r="P484" s="63">
        <v>0</v>
      </c>
    </row>
    <row r="485" spans="1:16" ht="14.4">
      <c r="A485" s="72">
        <f t="shared" si="9"/>
        <v>46140</v>
      </c>
      <c r="B485" s="73" t="e">
        <f>VLOOKUP(G485,'Daily Flash NL'!A:D,4,0)</f>
        <v>#N/A</v>
      </c>
      <c r="C485" s="77">
        <v>46140</v>
      </c>
      <c r="D485" s="57"/>
      <c r="E485" s="62" t="s">
        <v>85</v>
      </c>
      <c r="F485" s="62"/>
      <c r="G485" s="62">
        <v>18</v>
      </c>
      <c r="H485" s="63">
        <v>0.66666666666666663</v>
      </c>
      <c r="I485" s="64">
        <v>3</v>
      </c>
      <c r="J485" s="64">
        <v>3</v>
      </c>
      <c r="K485" s="64">
        <v>2</v>
      </c>
      <c r="L485" s="65">
        <v>1</v>
      </c>
      <c r="M485" s="64">
        <v>0</v>
      </c>
      <c r="N485" s="64">
        <v>0</v>
      </c>
      <c r="O485" s="66">
        <v>232.636</v>
      </c>
      <c r="P485" s="63">
        <v>0</v>
      </c>
    </row>
    <row r="486" spans="1:16" ht="14.4">
      <c r="A486" s="72">
        <f t="shared" si="9"/>
        <v>46140</v>
      </c>
      <c r="B486" s="73" t="e">
        <f>VLOOKUP(G486,'Daily Flash NL'!A:D,4,0)</f>
        <v>#N/A</v>
      </c>
      <c r="C486" s="77">
        <v>46140</v>
      </c>
      <c r="D486" s="57"/>
      <c r="E486" s="62" t="s">
        <v>85</v>
      </c>
      <c r="F486" s="62"/>
      <c r="G486" s="62">
        <v>19</v>
      </c>
      <c r="H486" s="63">
        <v>1</v>
      </c>
      <c r="I486" s="64">
        <v>3</v>
      </c>
      <c r="J486" s="64">
        <v>3</v>
      </c>
      <c r="K486" s="64">
        <v>3</v>
      </c>
      <c r="L486" s="65">
        <v>1</v>
      </c>
      <c r="M486" s="64">
        <v>0</v>
      </c>
      <c r="N486" s="64">
        <v>0</v>
      </c>
      <c r="O486" s="66">
        <v>282.22566666666665</v>
      </c>
      <c r="P486" s="63">
        <v>0</v>
      </c>
    </row>
    <row r="487" spans="1:16" ht="14.4">
      <c r="A487" s="72">
        <f t="shared" si="9"/>
        <v>46140</v>
      </c>
      <c r="B487" s="73" t="e">
        <f>VLOOKUP(G487,'Daily Flash NL'!A:D,4,0)</f>
        <v>#N/A</v>
      </c>
      <c r="C487" s="77">
        <v>46140</v>
      </c>
      <c r="D487" s="57"/>
      <c r="E487" s="62" t="s">
        <v>85</v>
      </c>
      <c r="F487" s="62"/>
      <c r="G487" s="62">
        <v>22</v>
      </c>
      <c r="H487" s="63">
        <v>0</v>
      </c>
      <c r="I487" s="64">
        <v>2</v>
      </c>
      <c r="J487" s="64">
        <v>0</v>
      </c>
      <c r="K487" s="64">
        <v>0</v>
      </c>
      <c r="L487" s="65">
        <v>0</v>
      </c>
      <c r="M487" s="64">
        <v>2</v>
      </c>
      <c r="N487" s="64">
        <v>0</v>
      </c>
      <c r="O487" s="66"/>
      <c r="P487" s="63">
        <v>1</v>
      </c>
    </row>
    <row r="488" spans="1:16" ht="14.4">
      <c r="A488" s="72">
        <f t="shared" si="9"/>
        <v>46140</v>
      </c>
      <c r="B488" s="73" t="e">
        <f>VLOOKUP(G488,'Daily Flash NL'!A:D,4,0)</f>
        <v>#N/A</v>
      </c>
      <c r="C488" s="77">
        <v>46140</v>
      </c>
      <c r="D488" s="57"/>
      <c r="E488" s="62" t="s">
        <v>68</v>
      </c>
      <c r="F488" s="62"/>
      <c r="G488" s="62"/>
      <c r="H488" s="63">
        <v>0.42799461641991926</v>
      </c>
      <c r="I488" s="64">
        <v>744</v>
      </c>
      <c r="J488" s="64">
        <v>691</v>
      </c>
      <c r="K488" s="64">
        <v>318</v>
      </c>
      <c r="L488" s="65">
        <v>0.92876344086021501</v>
      </c>
      <c r="M488" s="64">
        <v>53</v>
      </c>
      <c r="N488" s="64">
        <v>1</v>
      </c>
      <c r="O488" s="66">
        <v>220.20730887602508</v>
      </c>
      <c r="P488" s="63">
        <v>7.1236559139784952E-2</v>
      </c>
    </row>
    <row r="489" spans="1:16" ht="14.4">
      <c r="A489" s="72">
        <f t="shared" si="9"/>
        <v>46140</v>
      </c>
      <c r="B489" s="73" t="e">
        <f>VLOOKUP(G489,'Daily Flash NL'!A:D,4,0)</f>
        <v>#N/A</v>
      </c>
      <c r="C489" s="77">
        <v>46140</v>
      </c>
      <c r="D489" s="57"/>
      <c r="E489" s="62" t="s">
        <v>68</v>
      </c>
      <c r="F489" s="57" t="s">
        <v>69</v>
      </c>
      <c r="G489" s="57"/>
      <c r="H489" s="58"/>
      <c r="I489" s="59"/>
      <c r="J489" s="59"/>
      <c r="K489" s="59"/>
      <c r="L489" s="60"/>
      <c r="M489" s="59"/>
      <c r="N489" s="59"/>
      <c r="O489" s="61"/>
      <c r="P489" s="58"/>
    </row>
    <row r="490" spans="1:16" ht="14.4">
      <c r="A490" s="72">
        <f t="shared" si="9"/>
        <v>46140</v>
      </c>
      <c r="B490" s="73" t="e">
        <f>VLOOKUP(G490,'Daily Flash NL'!A:D,4,0)</f>
        <v>#N/A</v>
      </c>
      <c r="C490" s="77">
        <v>46140</v>
      </c>
      <c r="D490" s="57"/>
      <c r="E490" s="62" t="s">
        <v>68</v>
      </c>
      <c r="F490" s="62"/>
      <c r="G490" s="62">
        <v>6</v>
      </c>
      <c r="H490" s="63">
        <v>0.5</v>
      </c>
      <c r="I490" s="64">
        <v>6</v>
      </c>
      <c r="J490" s="64">
        <v>6</v>
      </c>
      <c r="K490" s="64">
        <v>3</v>
      </c>
      <c r="L490" s="65">
        <v>1</v>
      </c>
      <c r="M490" s="64">
        <v>0</v>
      </c>
      <c r="N490" s="64">
        <v>0</v>
      </c>
      <c r="O490" s="66">
        <v>152.1955833333333</v>
      </c>
      <c r="P490" s="63">
        <v>0</v>
      </c>
    </row>
    <row r="491" spans="1:16" ht="14.4">
      <c r="A491" s="72">
        <f t="shared" si="9"/>
        <v>46140</v>
      </c>
      <c r="B491" s="73">
        <f>VLOOKUP(G491,'Daily Flash NL'!A:D,4,0)</f>
        <v>0.29166666666666669</v>
      </c>
      <c r="C491" s="77">
        <v>46140</v>
      </c>
      <c r="D491" s="57"/>
      <c r="E491" s="62" t="s">
        <v>68</v>
      </c>
      <c r="F491" s="62"/>
      <c r="G491" s="62">
        <v>7</v>
      </c>
      <c r="H491" s="63">
        <v>0.91666666666666663</v>
      </c>
      <c r="I491" s="64">
        <v>24</v>
      </c>
      <c r="J491" s="64">
        <v>24</v>
      </c>
      <c r="K491" s="64">
        <v>22</v>
      </c>
      <c r="L491" s="65">
        <v>1</v>
      </c>
      <c r="M491" s="64">
        <v>0</v>
      </c>
      <c r="N491" s="64">
        <v>0</v>
      </c>
      <c r="O491" s="66">
        <v>168.03107638888886</v>
      </c>
      <c r="P491" s="63">
        <v>0</v>
      </c>
    </row>
    <row r="492" spans="1:16" ht="14.4">
      <c r="A492" s="72">
        <f t="shared" si="9"/>
        <v>46140</v>
      </c>
      <c r="B492" s="73">
        <f>VLOOKUP(G492,'Daily Flash NL'!A:D,4,0)</f>
        <v>0.33333333333333298</v>
      </c>
      <c r="C492" s="77">
        <v>46140</v>
      </c>
      <c r="D492" s="57"/>
      <c r="E492" s="62" t="s">
        <v>68</v>
      </c>
      <c r="F492" s="62"/>
      <c r="G492" s="62">
        <v>8</v>
      </c>
      <c r="H492" s="63">
        <v>0.51851851851851849</v>
      </c>
      <c r="I492" s="64">
        <v>54</v>
      </c>
      <c r="J492" s="64">
        <v>54</v>
      </c>
      <c r="K492" s="64">
        <v>28</v>
      </c>
      <c r="L492" s="65">
        <v>1</v>
      </c>
      <c r="M492" s="64">
        <v>0</v>
      </c>
      <c r="N492" s="64">
        <v>0</v>
      </c>
      <c r="O492" s="66">
        <v>236.25391666666661</v>
      </c>
      <c r="P492" s="63">
        <v>0</v>
      </c>
    </row>
    <row r="493" spans="1:16" ht="14.4">
      <c r="A493" s="72">
        <f t="shared" si="9"/>
        <v>46140</v>
      </c>
      <c r="B493" s="73">
        <f>VLOOKUP(G493,'Daily Flash NL'!A:D,4,0)</f>
        <v>0.375</v>
      </c>
      <c r="C493" s="77">
        <v>46140</v>
      </c>
      <c r="D493" s="57"/>
      <c r="E493" s="62" t="s">
        <v>68</v>
      </c>
      <c r="F493" s="62"/>
      <c r="G493" s="62">
        <v>9</v>
      </c>
      <c r="H493" s="63">
        <v>9.5890410958904104E-2</v>
      </c>
      <c r="I493" s="64">
        <v>73</v>
      </c>
      <c r="J493" s="64">
        <v>63</v>
      </c>
      <c r="K493" s="64">
        <v>7</v>
      </c>
      <c r="L493" s="65">
        <v>0.86301369863013699</v>
      </c>
      <c r="M493" s="64">
        <v>10</v>
      </c>
      <c r="N493" s="64">
        <v>0</v>
      </c>
      <c r="O493" s="66">
        <v>216.06677619047636</v>
      </c>
      <c r="P493" s="63">
        <v>0.13698630136986301</v>
      </c>
    </row>
    <row r="494" spans="1:16" ht="14.4">
      <c r="A494" s="72">
        <f t="shared" si="9"/>
        <v>46140</v>
      </c>
      <c r="B494" s="73">
        <f>VLOOKUP(G494,'Daily Flash NL'!A:D,4,0)</f>
        <v>0.41666666666666702</v>
      </c>
      <c r="C494" s="77">
        <v>46140</v>
      </c>
      <c r="D494" s="57"/>
      <c r="E494" s="62" t="s">
        <v>68</v>
      </c>
      <c r="F494" s="62"/>
      <c r="G494" s="62">
        <v>10</v>
      </c>
      <c r="H494" s="63">
        <v>0.34177215189873417</v>
      </c>
      <c r="I494" s="64">
        <v>79</v>
      </c>
      <c r="J494" s="64">
        <v>74</v>
      </c>
      <c r="K494" s="64">
        <v>27</v>
      </c>
      <c r="L494" s="65">
        <v>0.93670886075949367</v>
      </c>
      <c r="M494" s="64">
        <v>5</v>
      </c>
      <c r="N494" s="64">
        <v>0</v>
      </c>
      <c r="O494" s="66">
        <v>220.0634144144143</v>
      </c>
      <c r="P494" s="63">
        <v>6.3291139240506333E-2</v>
      </c>
    </row>
    <row r="495" spans="1:16" ht="14.4">
      <c r="A495" s="72">
        <f t="shared" si="9"/>
        <v>46140</v>
      </c>
      <c r="B495" s="73">
        <f>VLOOKUP(G495,'Daily Flash NL'!A:D,4,0)</f>
        <v>0.45833333333333298</v>
      </c>
      <c r="C495" s="77">
        <v>46140</v>
      </c>
      <c r="D495" s="57"/>
      <c r="E495" s="62" t="s">
        <v>68</v>
      </c>
      <c r="F495" s="62"/>
      <c r="G495" s="62">
        <v>11</v>
      </c>
      <c r="H495" s="63">
        <v>0.58064516129032262</v>
      </c>
      <c r="I495" s="64">
        <v>62</v>
      </c>
      <c r="J495" s="64">
        <v>62</v>
      </c>
      <c r="K495" s="64">
        <v>36</v>
      </c>
      <c r="L495" s="65">
        <v>1</v>
      </c>
      <c r="M495" s="64">
        <v>0</v>
      </c>
      <c r="N495" s="64">
        <v>0</v>
      </c>
      <c r="O495" s="66">
        <v>172.91603763440875</v>
      </c>
      <c r="P495" s="63">
        <v>0</v>
      </c>
    </row>
    <row r="496" spans="1:16" ht="14.4">
      <c r="A496" s="72">
        <f t="shared" si="9"/>
        <v>46140</v>
      </c>
      <c r="B496" s="73">
        <f>VLOOKUP(G496,'Daily Flash NL'!A:D,4,0)</f>
        <v>0.5</v>
      </c>
      <c r="C496" s="77">
        <v>46140</v>
      </c>
      <c r="D496" s="57"/>
      <c r="E496" s="62" t="s">
        <v>68</v>
      </c>
      <c r="F496" s="62"/>
      <c r="G496" s="62">
        <v>12</v>
      </c>
      <c r="H496" s="63">
        <v>0.53424657534246578</v>
      </c>
      <c r="I496" s="64">
        <v>73</v>
      </c>
      <c r="J496" s="64">
        <v>69</v>
      </c>
      <c r="K496" s="64">
        <v>39</v>
      </c>
      <c r="L496" s="65">
        <v>0.9452054794520548</v>
      </c>
      <c r="M496" s="64">
        <v>4</v>
      </c>
      <c r="N496" s="64">
        <v>0</v>
      </c>
      <c r="O496" s="66">
        <v>232.51980096618351</v>
      </c>
      <c r="P496" s="63">
        <v>5.4794520547945202E-2</v>
      </c>
    </row>
    <row r="497" spans="1:16" ht="14.4">
      <c r="A497" s="72">
        <f t="shared" si="9"/>
        <v>46140</v>
      </c>
      <c r="B497" s="73">
        <f>VLOOKUP(G497,'Daily Flash NL'!A:D,4,0)</f>
        <v>0.54166666666666696</v>
      </c>
      <c r="C497" s="77">
        <v>46140</v>
      </c>
      <c r="D497" s="57"/>
      <c r="E497" s="62" t="s">
        <v>68</v>
      </c>
      <c r="F497" s="62"/>
      <c r="G497" s="62">
        <v>13</v>
      </c>
      <c r="H497" s="63">
        <v>0.61904761904761907</v>
      </c>
      <c r="I497" s="64">
        <v>63</v>
      </c>
      <c r="J497" s="64">
        <v>62</v>
      </c>
      <c r="K497" s="64">
        <v>39</v>
      </c>
      <c r="L497" s="65">
        <v>0.98412698412698407</v>
      </c>
      <c r="M497" s="64">
        <v>1</v>
      </c>
      <c r="N497" s="64">
        <v>0</v>
      </c>
      <c r="O497" s="66">
        <v>186.31898252688163</v>
      </c>
      <c r="P497" s="63">
        <v>1.5873015873015872E-2</v>
      </c>
    </row>
    <row r="498" spans="1:16" ht="14.4">
      <c r="A498" s="72">
        <f t="shared" si="9"/>
        <v>46140</v>
      </c>
      <c r="B498" s="73">
        <f>VLOOKUP(G498,'Daily Flash NL'!A:D,4,0)</f>
        <v>0.58333333333333304</v>
      </c>
      <c r="C498" s="77">
        <v>46140</v>
      </c>
      <c r="D498" s="57"/>
      <c r="E498" s="62" t="s">
        <v>68</v>
      </c>
      <c r="F498" s="62"/>
      <c r="G498" s="62">
        <v>14</v>
      </c>
      <c r="H498" s="63">
        <v>0.18421052631578946</v>
      </c>
      <c r="I498" s="64">
        <v>76</v>
      </c>
      <c r="J498" s="64">
        <v>61</v>
      </c>
      <c r="K498" s="64">
        <v>14</v>
      </c>
      <c r="L498" s="65">
        <v>0.80263157894736847</v>
      </c>
      <c r="M498" s="64">
        <v>15</v>
      </c>
      <c r="N498" s="64">
        <v>0</v>
      </c>
      <c r="O498" s="66">
        <v>218.02116010928964</v>
      </c>
      <c r="P498" s="63">
        <v>0.19736842105263158</v>
      </c>
    </row>
    <row r="499" spans="1:16" ht="14.4">
      <c r="A499" s="72">
        <f t="shared" si="9"/>
        <v>46140</v>
      </c>
      <c r="B499" s="73">
        <f>VLOOKUP(G499,'Daily Flash NL'!A:D,4,0)</f>
        <v>0.625</v>
      </c>
      <c r="C499" s="77">
        <v>46140</v>
      </c>
      <c r="D499" s="57"/>
      <c r="E499" s="62" t="s">
        <v>68</v>
      </c>
      <c r="F499" s="62"/>
      <c r="G499" s="62">
        <v>15</v>
      </c>
      <c r="H499" s="63">
        <v>0.40350877192982454</v>
      </c>
      <c r="I499" s="64">
        <v>57</v>
      </c>
      <c r="J499" s="64">
        <v>54</v>
      </c>
      <c r="K499" s="64">
        <v>23</v>
      </c>
      <c r="L499" s="65">
        <v>0.94736842105263153</v>
      </c>
      <c r="M499" s="64">
        <v>3</v>
      </c>
      <c r="N499" s="64">
        <v>0</v>
      </c>
      <c r="O499" s="66">
        <v>233.55736111111111</v>
      </c>
      <c r="P499" s="63">
        <v>5.2631578947368418E-2</v>
      </c>
    </row>
    <row r="500" spans="1:16" ht="14.4">
      <c r="A500" s="72">
        <f t="shared" si="9"/>
        <v>46140</v>
      </c>
      <c r="B500" s="73">
        <f>VLOOKUP(G500,'Daily Flash NL'!A:D,4,0)</f>
        <v>0.66666666666666696</v>
      </c>
      <c r="C500" s="77">
        <v>46140</v>
      </c>
      <c r="D500" s="57"/>
      <c r="E500" s="62" t="s">
        <v>68</v>
      </c>
      <c r="F500" s="62"/>
      <c r="G500" s="62">
        <v>16</v>
      </c>
      <c r="H500" s="63">
        <v>0.77083333333333337</v>
      </c>
      <c r="I500" s="64">
        <v>48</v>
      </c>
      <c r="J500" s="64">
        <v>48</v>
      </c>
      <c r="K500" s="64">
        <v>37</v>
      </c>
      <c r="L500" s="65">
        <v>1</v>
      </c>
      <c r="M500" s="64">
        <v>0</v>
      </c>
      <c r="N500" s="64">
        <v>0</v>
      </c>
      <c r="O500" s="66">
        <v>196.04009027777769</v>
      </c>
      <c r="P500" s="63">
        <v>0</v>
      </c>
    </row>
    <row r="501" spans="1:16" ht="14.4">
      <c r="A501" s="72">
        <f t="shared" si="9"/>
        <v>46140</v>
      </c>
      <c r="B501" s="73" t="e">
        <f>VLOOKUP(G501,'Daily Flash NL'!A:D,4,0)</f>
        <v>#N/A</v>
      </c>
      <c r="C501" s="77">
        <v>46140</v>
      </c>
      <c r="D501" s="57"/>
      <c r="E501" s="62" t="s">
        <v>68</v>
      </c>
      <c r="F501" s="62"/>
      <c r="G501" s="62">
        <v>17</v>
      </c>
      <c r="H501" s="63">
        <v>0.17777777777777778</v>
      </c>
      <c r="I501" s="64">
        <v>46</v>
      </c>
      <c r="J501" s="64">
        <v>42</v>
      </c>
      <c r="K501" s="64">
        <v>8</v>
      </c>
      <c r="L501" s="65">
        <v>0.91304347826086951</v>
      </c>
      <c r="M501" s="64">
        <v>4</v>
      </c>
      <c r="N501" s="64">
        <v>1</v>
      </c>
      <c r="O501" s="66">
        <v>267.96412500000002</v>
      </c>
      <c r="P501" s="63">
        <v>8.6956521739130432E-2</v>
      </c>
    </row>
    <row r="502" spans="1:16" ht="14.4">
      <c r="A502" s="72">
        <f t="shared" si="9"/>
        <v>46140</v>
      </c>
      <c r="B502" s="73" t="e">
        <f>VLOOKUP(G502,'Daily Flash NL'!A:D,4,0)</f>
        <v>#N/A</v>
      </c>
      <c r="C502" s="77">
        <v>46140</v>
      </c>
      <c r="D502" s="57"/>
      <c r="E502" s="62" t="s">
        <v>68</v>
      </c>
      <c r="F502" s="62"/>
      <c r="G502" s="62">
        <v>18</v>
      </c>
      <c r="H502" s="63">
        <v>0.29629629629629628</v>
      </c>
      <c r="I502" s="64">
        <v>27</v>
      </c>
      <c r="J502" s="64">
        <v>21</v>
      </c>
      <c r="K502" s="64">
        <v>8</v>
      </c>
      <c r="L502" s="65">
        <v>0.77777777777777779</v>
      </c>
      <c r="M502" s="64">
        <v>6</v>
      </c>
      <c r="N502" s="64">
        <v>0</v>
      </c>
      <c r="O502" s="66">
        <v>257.88250793650775</v>
      </c>
      <c r="P502" s="63">
        <v>0.22222222222222221</v>
      </c>
    </row>
    <row r="503" spans="1:16" ht="14.4">
      <c r="A503" s="72">
        <f t="shared" si="9"/>
        <v>46140</v>
      </c>
      <c r="B503" s="73" t="e">
        <f>VLOOKUP(G503,'Daily Flash NL'!A:D,4,0)</f>
        <v>#N/A</v>
      </c>
      <c r="C503" s="77">
        <v>46140</v>
      </c>
      <c r="D503" s="57"/>
      <c r="E503" s="62" t="s">
        <v>68</v>
      </c>
      <c r="F503" s="62"/>
      <c r="G503" s="62">
        <v>19</v>
      </c>
      <c r="H503" s="63">
        <v>0</v>
      </c>
      <c r="I503" s="64">
        <v>15</v>
      </c>
      <c r="J503" s="64">
        <v>11</v>
      </c>
      <c r="K503" s="64">
        <v>0</v>
      </c>
      <c r="L503" s="65">
        <v>0.73333333333333328</v>
      </c>
      <c r="M503" s="64">
        <v>4</v>
      </c>
      <c r="N503" s="64">
        <v>0</v>
      </c>
      <c r="O503" s="66">
        <v>442.87745454545455</v>
      </c>
      <c r="P503" s="63">
        <v>0.26666666666666666</v>
      </c>
    </row>
    <row r="504" spans="1:16" ht="14.4">
      <c r="A504" s="72">
        <f t="shared" si="9"/>
        <v>46140</v>
      </c>
      <c r="B504" s="73" t="e">
        <f>VLOOKUP(G504,'Daily Flash NL'!A:D,4,0)</f>
        <v>#N/A</v>
      </c>
      <c r="C504" s="77">
        <v>46140</v>
      </c>
      <c r="D504" s="57"/>
      <c r="E504" s="62" t="s">
        <v>68</v>
      </c>
      <c r="F504" s="62"/>
      <c r="G504" s="62">
        <v>20</v>
      </c>
      <c r="H504" s="63">
        <v>0.6428571428571429</v>
      </c>
      <c r="I504" s="64">
        <v>14</v>
      </c>
      <c r="J504" s="64">
        <v>14</v>
      </c>
      <c r="K504" s="64">
        <v>9</v>
      </c>
      <c r="L504" s="65">
        <v>1</v>
      </c>
      <c r="M504" s="64">
        <v>0</v>
      </c>
      <c r="N504" s="64">
        <v>0</v>
      </c>
      <c r="O504" s="66">
        <v>216.55835714285715</v>
      </c>
      <c r="P504" s="63">
        <v>0</v>
      </c>
    </row>
    <row r="505" spans="1:16" ht="14.4">
      <c r="A505" s="72">
        <f t="shared" ref="A505:A568" si="10">C505</f>
        <v>46140</v>
      </c>
      <c r="B505" s="73" t="e">
        <f>VLOOKUP(G505,'Daily Flash NL'!A:D,4,0)</f>
        <v>#N/A</v>
      </c>
      <c r="C505" s="77">
        <v>46140</v>
      </c>
      <c r="D505" s="57"/>
      <c r="E505" s="62" t="s">
        <v>68</v>
      </c>
      <c r="F505" s="62"/>
      <c r="G505" s="62">
        <v>21</v>
      </c>
      <c r="H505" s="63">
        <v>0.6428571428571429</v>
      </c>
      <c r="I505" s="64">
        <v>14</v>
      </c>
      <c r="J505" s="64">
        <v>13</v>
      </c>
      <c r="K505" s="64">
        <v>9</v>
      </c>
      <c r="L505" s="65">
        <v>0.9285714285714286</v>
      </c>
      <c r="M505" s="64">
        <v>1</v>
      </c>
      <c r="N505" s="64">
        <v>0</v>
      </c>
      <c r="O505" s="66">
        <v>253.1347307692308</v>
      </c>
      <c r="P505" s="63">
        <v>7.1428571428571425E-2</v>
      </c>
    </row>
    <row r="506" spans="1:16" ht="14.4">
      <c r="A506" s="72">
        <f t="shared" si="10"/>
        <v>46140</v>
      </c>
      <c r="B506" s="73" t="e">
        <f>VLOOKUP(G506,'Daily Flash NL'!A:D,4,0)</f>
        <v>#N/A</v>
      </c>
      <c r="C506" s="77">
        <v>46140</v>
      </c>
      <c r="D506" s="57"/>
      <c r="E506" s="62" t="s">
        <v>68</v>
      </c>
      <c r="F506" s="62"/>
      <c r="G506" s="62">
        <v>22</v>
      </c>
      <c r="H506" s="63">
        <v>1</v>
      </c>
      <c r="I506" s="64">
        <v>7</v>
      </c>
      <c r="J506" s="64">
        <v>7</v>
      </c>
      <c r="K506" s="64">
        <v>7</v>
      </c>
      <c r="L506" s="65">
        <v>1</v>
      </c>
      <c r="M506" s="64">
        <v>0</v>
      </c>
      <c r="N506" s="64">
        <v>0</v>
      </c>
      <c r="O506" s="66">
        <v>277.43642857142856</v>
      </c>
      <c r="P506" s="63">
        <v>0</v>
      </c>
    </row>
    <row r="507" spans="1:16" ht="14.4">
      <c r="A507" s="72">
        <f t="shared" si="10"/>
        <v>46140</v>
      </c>
      <c r="B507" s="73" t="e">
        <f>VLOOKUP(G507,'Daily Flash NL'!A:D,4,0)</f>
        <v>#N/A</v>
      </c>
      <c r="C507" s="77">
        <v>46140</v>
      </c>
      <c r="D507" s="57"/>
      <c r="E507" s="62" t="s">
        <v>68</v>
      </c>
      <c r="F507" s="62"/>
      <c r="G507" s="62">
        <v>23</v>
      </c>
      <c r="H507" s="63">
        <v>0.33333333333333331</v>
      </c>
      <c r="I507" s="64">
        <v>6</v>
      </c>
      <c r="J507" s="64">
        <v>6</v>
      </c>
      <c r="K507" s="64">
        <v>2</v>
      </c>
      <c r="L507" s="65">
        <v>1</v>
      </c>
      <c r="M507" s="64">
        <v>0</v>
      </c>
      <c r="N507" s="64">
        <v>0</v>
      </c>
      <c r="O507" s="66">
        <v>186.44475</v>
      </c>
      <c r="P507" s="63">
        <v>0</v>
      </c>
    </row>
    <row r="508" spans="1:16" ht="14.4">
      <c r="A508" s="72">
        <f t="shared" si="10"/>
        <v>46140</v>
      </c>
      <c r="B508" s="73" t="e">
        <f>VLOOKUP(G508,'Daily Flash NL'!A:D,4,0)</f>
        <v>#N/A</v>
      </c>
      <c r="C508" s="77">
        <v>46140</v>
      </c>
      <c r="D508" s="57" t="s">
        <v>70</v>
      </c>
      <c r="E508" s="57"/>
      <c r="F508" s="57"/>
      <c r="G508" s="57"/>
      <c r="H508" s="58">
        <v>0.52941176470588236</v>
      </c>
      <c r="I508" s="59">
        <v>937</v>
      </c>
      <c r="J508" s="59">
        <v>880</v>
      </c>
      <c r="K508" s="59">
        <v>495</v>
      </c>
      <c r="L508" s="60">
        <v>0.93916755602988256</v>
      </c>
      <c r="M508" s="59">
        <v>57</v>
      </c>
      <c r="N508" s="59">
        <v>2</v>
      </c>
      <c r="O508" s="61">
        <v>234.09815219696978</v>
      </c>
      <c r="P508" s="58">
        <v>6.0832443970117396E-2</v>
      </c>
    </row>
    <row r="509" spans="1:16" ht="14.4">
      <c r="A509" s="72" t="str">
        <f t="shared" si="10"/>
        <v>Total 28/04/2026</v>
      </c>
      <c r="B509" s="73" t="e">
        <f>VLOOKUP(G509,'Daily Flash NL'!A:D,4,0)</f>
        <v>#N/A</v>
      </c>
      <c r="C509" s="78" t="s">
        <v>114</v>
      </c>
      <c r="D509" s="67"/>
      <c r="E509" s="67"/>
      <c r="F509" s="67"/>
      <c r="G509" s="67"/>
      <c r="H509" s="68">
        <v>0.52941176470588236</v>
      </c>
      <c r="I509" s="69">
        <v>937</v>
      </c>
      <c r="J509" s="69">
        <v>880</v>
      </c>
      <c r="K509" s="69">
        <v>495</v>
      </c>
      <c r="L509" s="70">
        <v>0.93916755602988256</v>
      </c>
      <c r="M509" s="69">
        <v>57</v>
      </c>
      <c r="N509" s="69">
        <v>2</v>
      </c>
      <c r="O509" s="71">
        <v>234.09815219696978</v>
      </c>
      <c r="P509" s="68">
        <v>6.0832443970117396E-2</v>
      </c>
    </row>
    <row r="510" spans="1:16" ht="15" thickBot="1">
      <c r="A510" s="72" t="str">
        <f t="shared" si="10"/>
        <v>Total général</v>
      </c>
      <c r="B510" s="73" t="e">
        <f>VLOOKUP(G510,'Daily Flash NL'!A:D,4,0)</f>
        <v>#N/A</v>
      </c>
      <c r="C510" s="116" t="s">
        <v>73</v>
      </c>
      <c r="D510" s="117"/>
      <c r="E510" s="117"/>
      <c r="F510" s="117"/>
      <c r="G510" s="117"/>
      <c r="H510" s="118">
        <v>0.52941176470588236</v>
      </c>
      <c r="I510" s="119">
        <v>937</v>
      </c>
      <c r="J510" s="119">
        <v>880</v>
      </c>
      <c r="K510" s="119">
        <v>495</v>
      </c>
      <c r="L510" s="120">
        <v>0.93916755602988256</v>
      </c>
      <c r="M510" s="119">
        <v>57</v>
      </c>
      <c r="N510" s="119">
        <v>2</v>
      </c>
      <c r="O510" s="121">
        <v>234.09815219696978</v>
      </c>
      <c r="P510" s="122">
        <v>6.0832443970117396E-2</v>
      </c>
    </row>
    <row r="511" spans="1:16" ht="14.4">
      <c r="A511" s="72">
        <f t="shared" si="10"/>
        <v>46141</v>
      </c>
      <c r="B511" s="73" t="e">
        <f>VLOOKUP(G511,'Daily Flash NL'!A:D,4,0)</f>
        <v>#N/A</v>
      </c>
      <c r="C511" s="77">
        <v>46141</v>
      </c>
      <c r="D511" s="57" t="s">
        <v>67</v>
      </c>
      <c r="E511" s="62" t="s">
        <v>85</v>
      </c>
      <c r="F511" s="62"/>
      <c r="G511" s="62"/>
      <c r="H511" s="63">
        <v>0.9</v>
      </c>
      <c r="I511" s="64">
        <v>170</v>
      </c>
      <c r="J511" s="64">
        <v>167</v>
      </c>
      <c r="K511" s="64">
        <v>153</v>
      </c>
      <c r="L511" s="65">
        <v>0.98235294117647054</v>
      </c>
      <c r="M511" s="64">
        <v>3</v>
      </c>
      <c r="N511" s="64">
        <v>0</v>
      </c>
      <c r="O511" s="66">
        <v>270.65944710578833</v>
      </c>
      <c r="P511" s="63">
        <v>1.7647058823529412E-2</v>
      </c>
    </row>
    <row r="512" spans="1:16" ht="14.4">
      <c r="A512" s="72">
        <f t="shared" si="10"/>
        <v>46141</v>
      </c>
      <c r="B512" s="73" t="e">
        <f>VLOOKUP(G512,'Daily Flash NL'!A:D,4,0)</f>
        <v>#N/A</v>
      </c>
      <c r="C512" s="77">
        <v>46141</v>
      </c>
      <c r="D512" s="57"/>
      <c r="E512" s="62" t="s">
        <v>85</v>
      </c>
      <c r="F512" s="57" t="s">
        <v>69</v>
      </c>
      <c r="G512" s="57"/>
      <c r="H512" s="58"/>
      <c r="I512" s="59"/>
      <c r="J512" s="59"/>
      <c r="K512" s="59"/>
      <c r="L512" s="60"/>
      <c r="M512" s="59"/>
      <c r="N512" s="59"/>
      <c r="O512" s="61"/>
      <c r="P512" s="58"/>
    </row>
    <row r="513" spans="1:16" ht="14.4">
      <c r="A513" s="72">
        <f t="shared" si="10"/>
        <v>46141</v>
      </c>
      <c r="B513" s="73">
        <f>VLOOKUP(G513,'Daily Flash NL'!A:D,4,0)</f>
        <v>0.29166666666666669</v>
      </c>
      <c r="C513" s="77">
        <v>46141</v>
      </c>
      <c r="D513" s="57"/>
      <c r="E513" s="62" t="s">
        <v>85</v>
      </c>
      <c r="F513" s="62"/>
      <c r="G513" s="62">
        <v>7</v>
      </c>
      <c r="H513" s="63">
        <v>0.75</v>
      </c>
      <c r="I513" s="64">
        <v>4</v>
      </c>
      <c r="J513" s="64">
        <v>3</v>
      </c>
      <c r="K513" s="64">
        <v>3</v>
      </c>
      <c r="L513" s="65">
        <v>0.75</v>
      </c>
      <c r="M513" s="64">
        <v>1</v>
      </c>
      <c r="N513" s="64">
        <v>0</v>
      </c>
      <c r="O513" s="66">
        <v>177.89216666666667</v>
      </c>
      <c r="P513" s="63">
        <v>0.25</v>
      </c>
    </row>
    <row r="514" spans="1:16" ht="14.4">
      <c r="A514" s="72">
        <f t="shared" si="10"/>
        <v>46141</v>
      </c>
      <c r="B514" s="73">
        <f>VLOOKUP(G514,'Daily Flash NL'!A:D,4,0)</f>
        <v>0.33333333333333298</v>
      </c>
      <c r="C514" s="77">
        <v>46141</v>
      </c>
      <c r="D514" s="57"/>
      <c r="E514" s="62" t="s">
        <v>85</v>
      </c>
      <c r="F514" s="62"/>
      <c r="G514" s="62">
        <v>8</v>
      </c>
      <c r="H514" s="63">
        <v>1</v>
      </c>
      <c r="I514" s="64">
        <v>8</v>
      </c>
      <c r="J514" s="64">
        <v>8</v>
      </c>
      <c r="K514" s="64">
        <v>8</v>
      </c>
      <c r="L514" s="65">
        <v>1</v>
      </c>
      <c r="M514" s="64">
        <v>0</v>
      </c>
      <c r="N514" s="64">
        <v>0</v>
      </c>
      <c r="O514" s="66">
        <v>281.2831875</v>
      </c>
      <c r="P514" s="63">
        <v>0</v>
      </c>
    </row>
    <row r="515" spans="1:16" ht="14.4">
      <c r="A515" s="72">
        <f t="shared" si="10"/>
        <v>46141</v>
      </c>
      <c r="B515" s="73">
        <f>VLOOKUP(G515,'Daily Flash NL'!A:D,4,0)</f>
        <v>0.375</v>
      </c>
      <c r="C515" s="77">
        <v>46141</v>
      </c>
      <c r="D515" s="57"/>
      <c r="E515" s="62" t="s">
        <v>85</v>
      </c>
      <c r="F515" s="62"/>
      <c r="G515" s="62">
        <v>9</v>
      </c>
      <c r="H515" s="63">
        <v>1</v>
      </c>
      <c r="I515" s="64">
        <v>2</v>
      </c>
      <c r="J515" s="64">
        <v>2</v>
      </c>
      <c r="K515" s="64">
        <v>2</v>
      </c>
      <c r="L515" s="65">
        <v>1</v>
      </c>
      <c r="M515" s="64">
        <v>0</v>
      </c>
      <c r="N515" s="64">
        <v>0</v>
      </c>
      <c r="O515" s="66">
        <v>259.29399999999998</v>
      </c>
      <c r="P515" s="63">
        <v>0</v>
      </c>
    </row>
    <row r="516" spans="1:16" ht="14.4">
      <c r="A516" s="72">
        <f t="shared" si="10"/>
        <v>46141</v>
      </c>
      <c r="B516" s="73">
        <f>VLOOKUP(G516,'Daily Flash NL'!A:D,4,0)</f>
        <v>0.41666666666666702</v>
      </c>
      <c r="C516" s="77">
        <v>46141</v>
      </c>
      <c r="D516" s="57"/>
      <c r="E516" s="62" t="s">
        <v>85</v>
      </c>
      <c r="F516" s="62"/>
      <c r="G516" s="62">
        <v>10</v>
      </c>
      <c r="H516" s="63">
        <v>1</v>
      </c>
      <c r="I516" s="64">
        <v>8</v>
      </c>
      <c r="J516" s="64">
        <v>8</v>
      </c>
      <c r="K516" s="64">
        <v>8</v>
      </c>
      <c r="L516" s="65">
        <v>1</v>
      </c>
      <c r="M516" s="64">
        <v>0</v>
      </c>
      <c r="N516" s="64">
        <v>0</v>
      </c>
      <c r="O516" s="66">
        <v>263.12324999999998</v>
      </c>
      <c r="P516" s="63">
        <v>0</v>
      </c>
    </row>
    <row r="517" spans="1:16" ht="14.4">
      <c r="A517" s="72">
        <f t="shared" si="10"/>
        <v>46141</v>
      </c>
      <c r="B517" s="73">
        <f>VLOOKUP(G517,'Daily Flash NL'!A:D,4,0)</f>
        <v>0.45833333333333298</v>
      </c>
      <c r="C517" s="77">
        <v>46141</v>
      </c>
      <c r="D517" s="57"/>
      <c r="E517" s="62" t="s">
        <v>85</v>
      </c>
      <c r="F517" s="62"/>
      <c r="G517" s="62">
        <v>11</v>
      </c>
      <c r="H517" s="63">
        <v>1</v>
      </c>
      <c r="I517" s="64">
        <v>5</v>
      </c>
      <c r="J517" s="64">
        <v>5</v>
      </c>
      <c r="K517" s="64">
        <v>5</v>
      </c>
      <c r="L517" s="65">
        <v>1</v>
      </c>
      <c r="M517" s="64">
        <v>0</v>
      </c>
      <c r="N517" s="64">
        <v>0</v>
      </c>
      <c r="O517" s="66">
        <v>279.38659999999999</v>
      </c>
      <c r="P517" s="63">
        <v>0</v>
      </c>
    </row>
    <row r="518" spans="1:16" ht="14.4">
      <c r="A518" s="72">
        <f t="shared" si="10"/>
        <v>46141</v>
      </c>
      <c r="B518" s="73">
        <f>VLOOKUP(G518,'Daily Flash NL'!A:D,4,0)</f>
        <v>0.5</v>
      </c>
      <c r="C518" s="77">
        <v>46141</v>
      </c>
      <c r="D518" s="57"/>
      <c r="E518" s="62" t="s">
        <v>85</v>
      </c>
      <c r="F518" s="62"/>
      <c r="G518" s="62">
        <v>12</v>
      </c>
      <c r="H518" s="63">
        <v>0.6</v>
      </c>
      <c r="I518" s="64">
        <v>5</v>
      </c>
      <c r="J518" s="64">
        <v>5</v>
      </c>
      <c r="K518" s="64">
        <v>3</v>
      </c>
      <c r="L518" s="65">
        <v>1</v>
      </c>
      <c r="M518" s="64">
        <v>0</v>
      </c>
      <c r="N518" s="64">
        <v>0</v>
      </c>
      <c r="O518" s="66">
        <v>398.58599999999996</v>
      </c>
      <c r="P518" s="63">
        <v>0</v>
      </c>
    </row>
    <row r="519" spans="1:16" ht="14.4">
      <c r="A519" s="72">
        <f t="shared" si="10"/>
        <v>46141</v>
      </c>
      <c r="B519" s="73">
        <f>VLOOKUP(G519,'Daily Flash NL'!A:D,4,0)</f>
        <v>0.54166666666666696</v>
      </c>
      <c r="C519" s="77">
        <v>46141</v>
      </c>
      <c r="D519" s="57"/>
      <c r="E519" s="62" t="s">
        <v>85</v>
      </c>
      <c r="F519" s="62"/>
      <c r="G519" s="62">
        <v>13</v>
      </c>
      <c r="H519" s="63">
        <v>1</v>
      </c>
      <c r="I519" s="64">
        <v>9</v>
      </c>
      <c r="J519" s="64">
        <v>9</v>
      </c>
      <c r="K519" s="64">
        <v>9</v>
      </c>
      <c r="L519" s="65">
        <v>1</v>
      </c>
      <c r="M519" s="64">
        <v>0</v>
      </c>
      <c r="N519" s="64">
        <v>0</v>
      </c>
      <c r="O519" s="66">
        <v>211.93044444444445</v>
      </c>
      <c r="P519" s="63">
        <v>0</v>
      </c>
    </row>
    <row r="520" spans="1:16" ht="14.4">
      <c r="A520" s="72">
        <f t="shared" si="10"/>
        <v>46141</v>
      </c>
      <c r="B520" s="73">
        <f>VLOOKUP(G520,'Daily Flash NL'!A:D,4,0)</f>
        <v>0.58333333333333304</v>
      </c>
      <c r="C520" s="77">
        <v>46141</v>
      </c>
      <c r="D520" s="57"/>
      <c r="E520" s="62" t="s">
        <v>85</v>
      </c>
      <c r="F520" s="62"/>
      <c r="G520" s="62">
        <v>14</v>
      </c>
      <c r="H520" s="63">
        <v>0.9</v>
      </c>
      <c r="I520" s="64">
        <v>10</v>
      </c>
      <c r="J520" s="64">
        <v>9</v>
      </c>
      <c r="K520" s="64">
        <v>9</v>
      </c>
      <c r="L520" s="65">
        <v>0.9</v>
      </c>
      <c r="M520" s="64">
        <v>1</v>
      </c>
      <c r="N520" s="64">
        <v>0</v>
      </c>
      <c r="O520" s="66">
        <v>213.2945</v>
      </c>
      <c r="P520" s="63">
        <v>0.1</v>
      </c>
    </row>
    <row r="521" spans="1:16" ht="14.4">
      <c r="A521" s="72">
        <f t="shared" si="10"/>
        <v>46141</v>
      </c>
      <c r="B521" s="73">
        <f>VLOOKUP(G521,'Daily Flash NL'!A:D,4,0)</f>
        <v>0.625</v>
      </c>
      <c r="C521" s="77">
        <v>46141</v>
      </c>
      <c r="D521" s="57"/>
      <c r="E521" s="62" t="s">
        <v>85</v>
      </c>
      <c r="F521" s="62"/>
      <c r="G521" s="62">
        <v>15</v>
      </c>
      <c r="H521" s="63">
        <v>0.8571428571428571</v>
      </c>
      <c r="I521" s="64">
        <v>7</v>
      </c>
      <c r="J521" s="64">
        <v>7</v>
      </c>
      <c r="K521" s="64">
        <v>6</v>
      </c>
      <c r="L521" s="65">
        <v>1</v>
      </c>
      <c r="M521" s="64">
        <v>0</v>
      </c>
      <c r="N521" s="64">
        <v>0</v>
      </c>
      <c r="O521" s="66">
        <v>296.35542857142855</v>
      </c>
      <c r="P521" s="63">
        <v>0</v>
      </c>
    </row>
    <row r="522" spans="1:16" ht="14.4">
      <c r="A522" s="72">
        <f t="shared" si="10"/>
        <v>46141</v>
      </c>
      <c r="B522" s="73">
        <f>VLOOKUP(G522,'Daily Flash NL'!A:D,4,0)</f>
        <v>0.66666666666666696</v>
      </c>
      <c r="C522" s="77">
        <v>46141</v>
      </c>
      <c r="D522" s="57"/>
      <c r="E522" s="62" t="s">
        <v>85</v>
      </c>
      <c r="F522" s="62"/>
      <c r="G522" s="62">
        <v>16</v>
      </c>
      <c r="H522" s="63">
        <v>1</v>
      </c>
      <c r="I522" s="64">
        <v>4</v>
      </c>
      <c r="J522" s="64">
        <v>4</v>
      </c>
      <c r="K522" s="64">
        <v>4</v>
      </c>
      <c r="L522" s="65">
        <v>1</v>
      </c>
      <c r="M522" s="64">
        <v>0</v>
      </c>
      <c r="N522" s="64">
        <v>0</v>
      </c>
      <c r="O522" s="66">
        <v>317.70825000000002</v>
      </c>
      <c r="P522" s="63">
        <v>0</v>
      </c>
    </row>
    <row r="523" spans="1:16" ht="14.4">
      <c r="A523" s="72">
        <f t="shared" si="10"/>
        <v>46141</v>
      </c>
      <c r="B523" s="73" t="e">
        <f>VLOOKUP(G523,'Daily Flash NL'!A:D,4,0)</f>
        <v>#N/A</v>
      </c>
      <c r="C523" s="77">
        <v>46141</v>
      </c>
      <c r="D523" s="57"/>
      <c r="E523" s="62" t="s">
        <v>85</v>
      </c>
      <c r="F523" s="62"/>
      <c r="G523" s="62">
        <v>17</v>
      </c>
      <c r="H523" s="63">
        <v>1</v>
      </c>
      <c r="I523" s="64">
        <v>5</v>
      </c>
      <c r="J523" s="64">
        <v>5</v>
      </c>
      <c r="K523" s="64">
        <v>5</v>
      </c>
      <c r="L523" s="65">
        <v>1</v>
      </c>
      <c r="M523" s="64">
        <v>0</v>
      </c>
      <c r="N523" s="64">
        <v>0</v>
      </c>
      <c r="O523" s="66">
        <v>289.83530000000002</v>
      </c>
      <c r="P523" s="63">
        <v>0</v>
      </c>
    </row>
    <row r="524" spans="1:16" ht="14.4">
      <c r="A524" s="72">
        <f t="shared" si="10"/>
        <v>46141</v>
      </c>
      <c r="B524" s="73" t="e">
        <f>VLOOKUP(G524,'Daily Flash NL'!A:D,4,0)</f>
        <v>#N/A</v>
      </c>
      <c r="C524" s="77">
        <v>46141</v>
      </c>
      <c r="D524" s="57"/>
      <c r="E524" s="62" t="s">
        <v>85</v>
      </c>
      <c r="F524" s="62"/>
      <c r="G524" s="62">
        <v>18</v>
      </c>
      <c r="H524" s="63">
        <v>0.66666666666666663</v>
      </c>
      <c r="I524" s="64">
        <v>12</v>
      </c>
      <c r="J524" s="64">
        <v>11</v>
      </c>
      <c r="K524" s="64">
        <v>8</v>
      </c>
      <c r="L524" s="65">
        <v>0.91666666666666663</v>
      </c>
      <c r="M524" s="64">
        <v>1</v>
      </c>
      <c r="N524" s="64">
        <v>0</v>
      </c>
      <c r="O524" s="66">
        <v>211.42713636363641</v>
      </c>
      <c r="P524" s="63">
        <v>8.3333333333333329E-2</v>
      </c>
    </row>
    <row r="525" spans="1:16" ht="14.4">
      <c r="A525" s="72">
        <f t="shared" si="10"/>
        <v>46141</v>
      </c>
      <c r="B525" s="73" t="e">
        <f>VLOOKUP(G525,'Daily Flash NL'!A:D,4,0)</f>
        <v>#N/A</v>
      </c>
      <c r="C525" s="77">
        <v>46141</v>
      </c>
      <c r="D525" s="57"/>
      <c r="E525" s="62" t="s">
        <v>85</v>
      </c>
      <c r="F525" s="62"/>
      <c r="G525" s="62">
        <v>19</v>
      </c>
      <c r="H525" s="63">
        <v>0.5</v>
      </c>
      <c r="I525" s="64">
        <v>2</v>
      </c>
      <c r="J525" s="64">
        <v>2</v>
      </c>
      <c r="K525" s="64">
        <v>1</v>
      </c>
      <c r="L525" s="65">
        <v>1</v>
      </c>
      <c r="M525" s="64">
        <v>0</v>
      </c>
      <c r="N525" s="64">
        <v>0</v>
      </c>
      <c r="O525" s="66">
        <v>458.27350000000001</v>
      </c>
      <c r="P525" s="63">
        <v>0</v>
      </c>
    </row>
    <row r="526" spans="1:16" ht="14.4">
      <c r="A526" s="72">
        <f t="shared" si="10"/>
        <v>46141</v>
      </c>
      <c r="B526" s="73" t="e">
        <f>VLOOKUP(G526,'Daily Flash NL'!A:D,4,0)</f>
        <v>#N/A</v>
      </c>
      <c r="C526" s="77">
        <v>46141</v>
      </c>
      <c r="D526" s="57"/>
      <c r="E526" s="62" t="s">
        <v>85</v>
      </c>
      <c r="F526" s="62"/>
      <c r="G526" s="62">
        <v>21</v>
      </c>
      <c r="H526" s="63">
        <v>1</v>
      </c>
      <c r="I526" s="64">
        <v>2</v>
      </c>
      <c r="J526" s="64">
        <v>2</v>
      </c>
      <c r="K526" s="64">
        <v>2</v>
      </c>
      <c r="L526" s="65">
        <v>1</v>
      </c>
      <c r="M526" s="64">
        <v>0</v>
      </c>
      <c r="N526" s="64">
        <v>0</v>
      </c>
      <c r="O526" s="66">
        <v>363.20799999999997</v>
      </c>
      <c r="P526" s="63">
        <v>0</v>
      </c>
    </row>
    <row r="527" spans="1:16" ht="14.4">
      <c r="A527" s="72">
        <f t="shared" si="10"/>
        <v>46141</v>
      </c>
      <c r="B527" s="73" t="e">
        <f>VLOOKUP(G527,'Daily Flash NL'!A:D,4,0)</f>
        <v>#N/A</v>
      </c>
      <c r="C527" s="77">
        <v>46141</v>
      </c>
      <c r="D527" s="57"/>
      <c r="E527" s="62" t="s">
        <v>85</v>
      </c>
      <c r="F527" s="57" t="s">
        <v>86</v>
      </c>
      <c r="G527" s="57"/>
      <c r="H527" s="58"/>
      <c r="I527" s="59"/>
      <c r="J527" s="59"/>
      <c r="K527" s="59"/>
      <c r="L527" s="60"/>
      <c r="M527" s="59"/>
      <c r="N527" s="59"/>
      <c r="O527" s="61"/>
      <c r="P527" s="58"/>
    </row>
    <row r="528" spans="1:16" ht="14.4">
      <c r="A528" s="72">
        <f t="shared" si="10"/>
        <v>46141</v>
      </c>
      <c r="B528" s="73">
        <f>VLOOKUP(G528,'Daily Flash NL'!A:D,4,0)</f>
        <v>0.29166666666666669</v>
      </c>
      <c r="C528" s="77">
        <v>46141</v>
      </c>
      <c r="D528" s="57"/>
      <c r="E528" s="62" t="s">
        <v>85</v>
      </c>
      <c r="F528" s="62"/>
      <c r="G528" s="62">
        <v>7</v>
      </c>
      <c r="H528" s="63">
        <v>1</v>
      </c>
      <c r="I528" s="64">
        <v>1</v>
      </c>
      <c r="J528" s="64">
        <v>1</v>
      </c>
      <c r="K528" s="64">
        <v>1</v>
      </c>
      <c r="L528" s="65">
        <v>1</v>
      </c>
      <c r="M528" s="64">
        <v>0</v>
      </c>
      <c r="N528" s="64">
        <v>0</v>
      </c>
      <c r="O528" s="66">
        <v>214.40700000000001</v>
      </c>
      <c r="P528" s="63">
        <v>0</v>
      </c>
    </row>
    <row r="529" spans="1:16" ht="14.4">
      <c r="A529" s="72">
        <f t="shared" si="10"/>
        <v>46141</v>
      </c>
      <c r="B529" s="73">
        <f>VLOOKUP(G529,'Daily Flash NL'!A:D,4,0)</f>
        <v>0.33333333333333298</v>
      </c>
      <c r="C529" s="77">
        <v>46141</v>
      </c>
      <c r="D529" s="57"/>
      <c r="E529" s="62" t="s">
        <v>85</v>
      </c>
      <c r="F529" s="62"/>
      <c r="G529" s="62">
        <v>8</v>
      </c>
      <c r="H529" s="63">
        <v>1</v>
      </c>
      <c r="I529" s="64">
        <v>2</v>
      </c>
      <c r="J529" s="64">
        <v>2</v>
      </c>
      <c r="K529" s="64">
        <v>2</v>
      </c>
      <c r="L529" s="65">
        <v>1</v>
      </c>
      <c r="M529" s="64">
        <v>0</v>
      </c>
      <c r="N529" s="64">
        <v>0</v>
      </c>
      <c r="O529" s="66">
        <v>527.85850000000005</v>
      </c>
      <c r="P529" s="63">
        <v>0</v>
      </c>
    </row>
    <row r="530" spans="1:16" ht="14.4">
      <c r="A530" s="72">
        <f t="shared" si="10"/>
        <v>46141</v>
      </c>
      <c r="B530" s="73">
        <f>VLOOKUP(G530,'Daily Flash NL'!A:D,4,0)</f>
        <v>0.375</v>
      </c>
      <c r="C530" s="77">
        <v>46141</v>
      </c>
      <c r="D530" s="57"/>
      <c r="E530" s="62" t="s">
        <v>85</v>
      </c>
      <c r="F530" s="62"/>
      <c r="G530" s="62">
        <v>9</v>
      </c>
      <c r="H530" s="63">
        <v>1</v>
      </c>
      <c r="I530" s="64">
        <v>4</v>
      </c>
      <c r="J530" s="64">
        <v>4</v>
      </c>
      <c r="K530" s="64">
        <v>4</v>
      </c>
      <c r="L530" s="65">
        <v>1</v>
      </c>
      <c r="M530" s="64">
        <v>0</v>
      </c>
      <c r="N530" s="64">
        <v>0</v>
      </c>
      <c r="O530" s="66">
        <v>246.48325</v>
      </c>
      <c r="P530" s="63">
        <v>0</v>
      </c>
    </row>
    <row r="531" spans="1:16" ht="14.4">
      <c r="A531" s="72">
        <f t="shared" si="10"/>
        <v>46141</v>
      </c>
      <c r="B531" s="73">
        <f>VLOOKUP(G531,'Daily Flash NL'!A:D,4,0)</f>
        <v>0.41666666666666702</v>
      </c>
      <c r="C531" s="77">
        <v>46141</v>
      </c>
      <c r="D531" s="57"/>
      <c r="E531" s="62" t="s">
        <v>85</v>
      </c>
      <c r="F531" s="62"/>
      <c r="G531" s="62">
        <v>10</v>
      </c>
      <c r="H531" s="63">
        <v>1</v>
      </c>
      <c r="I531" s="64">
        <v>8</v>
      </c>
      <c r="J531" s="64">
        <v>8</v>
      </c>
      <c r="K531" s="64">
        <v>8</v>
      </c>
      <c r="L531" s="65">
        <v>1</v>
      </c>
      <c r="M531" s="64">
        <v>0</v>
      </c>
      <c r="N531" s="64">
        <v>0</v>
      </c>
      <c r="O531" s="66">
        <v>199.78075000000001</v>
      </c>
      <c r="P531" s="63">
        <v>0</v>
      </c>
    </row>
    <row r="532" spans="1:16" ht="14.4">
      <c r="A532" s="72">
        <f t="shared" si="10"/>
        <v>46141</v>
      </c>
      <c r="B532" s="73">
        <f>VLOOKUP(G532,'Daily Flash NL'!A:D,4,0)</f>
        <v>0.45833333333333298</v>
      </c>
      <c r="C532" s="77">
        <v>46141</v>
      </c>
      <c r="D532" s="57"/>
      <c r="E532" s="62" t="s">
        <v>85</v>
      </c>
      <c r="F532" s="62"/>
      <c r="G532" s="62">
        <v>11</v>
      </c>
      <c r="H532" s="63">
        <v>1</v>
      </c>
      <c r="I532" s="64">
        <v>5</v>
      </c>
      <c r="J532" s="64">
        <v>5</v>
      </c>
      <c r="K532" s="64">
        <v>5</v>
      </c>
      <c r="L532" s="65">
        <v>1</v>
      </c>
      <c r="M532" s="64">
        <v>0</v>
      </c>
      <c r="N532" s="64">
        <v>0</v>
      </c>
      <c r="O532" s="66">
        <v>480.17999999999995</v>
      </c>
      <c r="P532" s="63">
        <v>0</v>
      </c>
    </row>
    <row r="533" spans="1:16" ht="14.4">
      <c r="A533" s="72">
        <f t="shared" si="10"/>
        <v>46141</v>
      </c>
      <c r="B533" s="73">
        <f>VLOOKUP(G533,'Daily Flash NL'!A:D,4,0)</f>
        <v>0.5</v>
      </c>
      <c r="C533" s="77">
        <v>46141</v>
      </c>
      <c r="D533" s="57"/>
      <c r="E533" s="62" t="s">
        <v>85</v>
      </c>
      <c r="F533" s="62"/>
      <c r="G533" s="62">
        <v>12</v>
      </c>
      <c r="H533" s="63">
        <v>1</v>
      </c>
      <c r="I533" s="64">
        <v>7</v>
      </c>
      <c r="J533" s="64">
        <v>7</v>
      </c>
      <c r="K533" s="64">
        <v>7</v>
      </c>
      <c r="L533" s="65">
        <v>1</v>
      </c>
      <c r="M533" s="64">
        <v>0</v>
      </c>
      <c r="N533" s="64">
        <v>0</v>
      </c>
      <c r="O533" s="66">
        <v>488.19100000000009</v>
      </c>
      <c r="P533" s="63">
        <v>0</v>
      </c>
    </row>
    <row r="534" spans="1:16" ht="14.4">
      <c r="A534" s="72">
        <f t="shared" si="10"/>
        <v>46141</v>
      </c>
      <c r="B534" s="73">
        <f>VLOOKUP(G534,'Daily Flash NL'!A:D,4,0)</f>
        <v>0.54166666666666696</v>
      </c>
      <c r="C534" s="77">
        <v>46141</v>
      </c>
      <c r="D534" s="57"/>
      <c r="E534" s="62" t="s">
        <v>85</v>
      </c>
      <c r="F534" s="62"/>
      <c r="G534" s="62">
        <v>13</v>
      </c>
      <c r="H534" s="63">
        <v>1</v>
      </c>
      <c r="I534" s="64">
        <v>11</v>
      </c>
      <c r="J534" s="64">
        <v>11</v>
      </c>
      <c r="K534" s="64">
        <v>11</v>
      </c>
      <c r="L534" s="65">
        <v>1</v>
      </c>
      <c r="M534" s="64">
        <v>0</v>
      </c>
      <c r="N534" s="64">
        <v>0</v>
      </c>
      <c r="O534" s="66">
        <v>328.13827272727269</v>
      </c>
      <c r="P534" s="63">
        <v>0</v>
      </c>
    </row>
    <row r="535" spans="1:16" ht="14.4">
      <c r="A535" s="72">
        <f t="shared" si="10"/>
        <v>46141</v>
      </c>
      <c r="B535" s="73">
        <f>VLOOKUP(G535,'Daily Flash NL'!A:D,4,0)</f>
        <v>0.58333333333333304</v>
      </c>
      <c r="C535" s="77">
        <v>46141</v>
      </c>
      <c r="D535" s="57"/>
      <c r="E535" s="62" t="s">
        <v>85</v>
      </c>
      <c r="F535" s="62"/>
      <c r="G535" s="62">
        <v>14</v>
      </c>
      <c r="H535" s="63">
        <v>1</v>
      </c>
      <c r="I535" s="64">
        <v>2</v>
      </c>
      <c r="J535" s="64">
        <v>2</v>
      </c>
      <c r="K535" s="64">
        <v>2</v>
      </c>
      <c r="L535" s="65">
        <v>1</v>
      </c>
      <c r="M535" s="64">
        <v>0</v>
      </c>
      <c r="N535" s="64">
        <v>0</v>
      </c>
      <c r="O535" s="66">
        <v>145.51575</v>
      </c>
      <c r="P535" s="63">
        <v>0</v>
      </c>
    </row>
    <row r="536" spans="1:16" ht="14.4">
      <c r="A536" s="72">
        <f t="shared" si="10"/>
        <v>46141</v>
      </c>
      <c r="B536" s="73">
        <f>VLOOKUP(G536,'Daily Flash NL'!A:D,4,0)</f>
        <v>0.625</v>
      </c>
      <c r="C536" s="77">
        <v>46141</v>
      </c>
      <c r="D536" s="57"/>
      <c r="E536" s="62" t="s">
        <v>85</v>
      </c>
      <c r="F536" s="62"/>
      <c r="G536" s="62">
        <v>15</v>
      </c>
      <c r="H536" s="63">
        <v>1</v>
      </c>
      <c r="I536" s="64">
        <v>12</v>
      </c>
      <c r="J536" s="64">
        <v>12</v>
      </c>
      <c r="K536" s="64">
        <v>12</v>
      </c>
      <c r="L536" s="65">
        <v>1</v>
      </c>
      <c r="M536" s="64">
        <v>0</v>
      </c>
      <c r="N536" s="64">
        <v>0</v>
      </c>
      <c r="O536" s="66">
        <v>183.30816666666669</v>
      </c>
      <c r="P536" s="63">
        <v>0</v>
      </c>
    </row>
    <row r="537" spans="1:16" ht="14.4">
      <c r="A537" s="72">
        <f t="shared" si="10"/>
        <v>46141</v>
      </c>
      <c r="B537" s="73">
        <f>VLOOKUP(G537,'Daily Flash NL'!A:D,4,0)</f>
        <v>0.66666666666666696</v>
      </c>
      <c r="C537" s="77">
        <v>46141</v>
      </c>
      <c r="D537" s="57"/>
      <c r="E537" s="62" t="s">
        <v>85</v>
      </c>
      <c r="F537" s="62"/>
      <c r="G537" s="62">
        <v>16</v>
      </c>
      <c r="H537" s="63">
        <v>0.83333333333333337</v>
      </c>
      <c r="I537" s="64">
        <v>12</v>
      </c>
      <c r="J537" s="64">
        <v>12</v>
      </c>
      <c r="K537" s="64">
        <v>10</v>
      </c>
      <c r="L537" s="65">
        <v>1</v>
      </c>
      <c r="M537" s="64">
        <v>0</v>
      </c>
      <c r="N537" s="64">
        <v>0</v>
      </c>
      <c r="O537" s="66">
        <v>197.64322222222253</v>
      </c>
      <c r="P537" s="63">
        <v>0</v>
      </c>
    </row>
    <row r="538" spans="1:16" ht="14.4">
      <c r="A538" s="72">
        <f t="shared" si="10"/>
        <v>46141</v>
      </c>
      <c r="B538" s="73" t="e">
        <f>VLOOKUP(G538,'Daily Flash NL'!A:D,4,0)</f>
        <v>#N/A</v>
      </c>
      <c r="C538" s="77">
        <v>46141</v>
      </c>
      <c r="D538" s="57"/>
      <c r="E538" s="62" t="s">
        <v>85</v>
      </c>
      <c r="F538" s="62"/>
      <c r="G538" s="62">
        <v>17</v>
      </c>
      <c r="H538" s="63">
        <v>1</v>
      </c>
      <c r="I538" s="64">
        <v>5</v>
      </c>
      <c r="J538" s="64">
        <v>5</v>
      </c>
      <c r="K538" s="64">
        <v>5</v>
      </c>
      <c r="L538" s="65">
        <v>1</v>
      </c>
      <c r="M538" s="64">
        <v>0</v>
      </c>
      <c r="N538" s="64">
        <v>0</v>
      </c>
      <c r="O538" s="66">
        <v>267.1823</v>
      </c>
      <c r="P538" s="63">
        <v>0</v>
      </c>
    </row>
    <row r="539" spans="1:16" ht="14.4">
      <c r="A539" s="72">
        <f t="shared" si="10"/>
        <v>46141</v>
      </c>
      <c r="B539" s="73" t="e">
        <f>VLOOKUP(G539,'Daily Flash NL'!A:D,4,0)</f>
        <v>#N/A</v>
      </c>
      <c r="C539" s="77">
        <v>46141</v>
      </c>
      <c r="D539" s="57"/>
      <c r="E539" s="62" t="s">
        <v>85</v>
      </c>
      <c r="F539" s="62"/>
      <c r="G539" s="62">
        <v>18</v>
      </c>
      <c r="H539" s="63">
        <v>0.66666666666666663</v>
      </c>
      <c r="I539" s="64">
        <v>3</v>
      </c>
      <c r="J539" s="64">
        <v>3</v>
      </c>
      <c r="K539" s="64">
        <v>2</v>
      </c>
      <c r="L539" s="65">
        <v>1</v>
      </c>
      <c r="M539" s="64">
        <v>0</v>
      </c>
      <c r="N539" s="64">
        <v>0</v>
      </c>
      <c r="O539" s="66">
        <v>110.64566666666667</v>
      </c>
      <c r="P539" s="63">
        <v>0</v>
      </c>
    </row>
    <row r="540" spans="1:16" ht="14.4">
      <c r="A540" s="72">
        <f t="shared" si="10"/>
        <v>46141</v>
      </c>
      <c r="B540" s="73" t="e">
        <f>VLOOKUP(G540,'Daily Flash NL'!A:D,4,0)</f>
        <v>#N/A</v>
      </c>
      <c r="C540" s="77">
        <v>46141</v>
      </c>
      <c r="D540" s="57"/>
      <c r="E540" s="62" t="s">
        <v>85</v>
      </c>
      <c r="F540" s="62"/>
      <c r="G540" s="62">
        <v>19</v>
      </c>
      <c r="H540" s="63">
        <v>0.5714285714285714</v>
      </c>
      <c r="I540" s="64">
        <v>7</v>
      </c>
      <c r="J540" s="64">
        <v>7</v>
      </c>
      <c r="K540" s="64">
        <v>4</v>
      </c>
      <c r="L540" s="65">
        <v>1</v>
      </c>
      <c r="M540" s="64">
        <v>0</v>
      </c>
      <c r="N540" s="64">
        <v>0</v>
      </c>
      <c r="O540" s="66">
        <v>290.44328571428571</v>
      </c>
      <c r="P540" s="63">
        <v>0</v>
      </c>
    </row>
    <row r="541" spans="1:16" ht="14.4">
      <c r="A541" s="72">
        <f t="shared" si="10"/>
        <v>46141</v>
      </c>
      <c r="B541" s="73" t="e">
        <f>VLOOKUP(G541,'Daily Flash NL'!A:D,4,0)</f>
        <v>#N/A</v>
      </c>
      <c r="C541" s="77">
        <v>46141</v>
      </c>
      <c r="D541" s="57"/>
      <c r="E541" s="62" t="s">
        <v>85</v>
      </c>
      <c r="F541" s="62"/>
      <c r="G541" s="62">
        <v>20</v>
      </c>
      <c r="H541" s="63">
        <v>1</v>
      </c>
      <c r="I541" s="64">
        <v>3</v>
      </c>
      <c r="J541" s="64">
        <v>3</v>
      </c>
      <c r="K541" s="64">
        <v>3</v>
      </c>
      <c r="L541" s="65">
        <v>1</v>
      </c>
      <c r="M541" s="64">
        <v>0</v>
      </c>
      <c r="N541" s="64">
        <v>0</v>
      </c>
      <c r="O541" s="66">
        <v>178.0008333333333</v>
      </c>
      <c r="P541" s="63">
        <v>0</v>
      </c>
    </row>
    <row r="542" spans="1:16" ht="14.4">
      <c r="A542" s="72">
        <f t="shared" si="10"/>
        <v>46141</v>
      </c>
      <c r="B542" s="73" t="e">
        <f>VLOOKUP(G542,'Daily Flash NL'!A:D,4,0)</f>
        <v>#N/A</v>
      </c>
      <c r="C542" s="77">
        <v>46141</v>
      </c>
      <c r="D542" s="57"/>
      <c r="E542" s="62" t="s">
        <v>85</v>
      </c>
      <c r="F542" s="62"/>
      <c r="G542" s="62">
        <v>21</v>
      </c>
      <c r="H542" s="63">
        <v>1</v>
      </c>
      <c r="I542" s="64">
        <v>2</v>
      </c>
      <c r="J542" s="64">
        <v>2</v>
      </c>
      <c r="K542" s="64">
        <v>2</v>
      </c>
      <c r="L542" s="65">
        <v>1</v>
      </c>
      <c r="M542" s="64">
        <v>0</v>
      </c>
      <c r="N542" s="64">
        <v>0</v>
      </c>
      <c r="O542" s="66">
        <v>301.07500000000005</v>
      </c>
      <c r="P542" s="63">
        <v>0</v>
      </c>
    </row>
    <row r="543" spans="1:16" ht="14.4">
      <c r="A543" s="72">
        <f t="shared" si="10"/>
        <v>46141</v>
      </c>
      <c r="B543" s="73" t="e">
        <f>VLOOKUP(G543,'Daily Flash NL'!A:D,4,0)</f>
        <v>#N/A</v>
      </c>
      <c r="C543" s="77">
        <v>46141</v>
      </c>
      <c r="D543" s="57"/>
      <c r="E543" s="62" t="s">
        <v>85</v>
      </c>
      <c r="F543" s="62"/>
      <c r="G543" s="62">
        <v>22</v>
      </c>
      <c r="H543" s="63">
        <v>0.5</v>
      </c>
      <c r="I543" s="64">
        <v>2</v>
      </c>
      <c r="J543" s="64">
        <v>2</v>
      </c>
      <c r="K543" s="64">
        <v>1</v>
      </c>
      <c r="L543" s="65">
        <v>1</v>
      </c>
      <c r="M543" s="64">
        <v>0</v>
      </c>
      <c r="N543" s="64">
        <v>0</v>
      </c>
      <c r="O543" s="66">
        <v>245.44600000000003</v>
      </c>
      <c r="P543" s="63">
        <v>0</v>
      </c>
    </row>
    <row r="544" spans="1:16" ht="14.4">
      <c r="A544" s="72">
        <f t="shared" si="10"/>
        <v>46141</v>
      </c>
      <c r="B544" s="73" t="e">
        <f>VLOOKUP(G544,'Daily Flash NL'!A:D,4,0)</f>
        <v>#N/A</v>
      </c>
      <c r="C544" s="77">
        <v>46141</v>
      </c>
      <c r="D544" s="57"/>
      <c r="E544" s="62" t="s">
        <v>85</v>
      </c>
      <c r="F544" s="62"/>
      <c r="G544" s="62">
        <v>23</v>
      </c>
      <c r="H544" s="63">
        <v>1</v>
      </c>
      <c r="I544" s="64">
        <v>1</v>
      </c>
      <c r="J544" s="64">
        <v>1</v>
      </c>
      <c r="K544" s="64">
        <v>1</v>
      </c>
      <c r="L544" s="65">
        <v>1</v>
      </c>
      <c r="M544" s="64">
        <v>0</v>
      </c>
      <c r="N544" s="64">
        <v>0</v>
      </c>
      <c r="O544" s="66">
        <v>340.06</v>
      </c>
      <c r="P544" s="63">
        <v>0</v>
      </c>
    </row>
    <row r="545" spans="1:16" ht="14.4">
      <c r="A545" s="72">
        <f t="shared" si="10"/>
        <v>46141</v>
      </c>
      <c r="B545" s="73" t="e">
        <f>VLOOKUP(G545,'Daily Flash NL'!A:D,4,0)</f>
        <v>#N/A</v>
      </c>
      <c r="C545" s="77">
        <v>46141</v>
      </c>
      <c r="D545" s="57"/>
      <c r="E545" s="62" t="s">
        <v>68</v>
      </c>
      <c r="F545" s="62"/>
      <c r="G545" s="62"/>
      <c r="H545" s="63">
        <v>0.50162337662337664</v>
      </c>
      <c r="I545" s="64">
        <v>619</v>
      </c>
      <c r="J545" s="64">
        <v>575</v>
      </c>
      <c r="K545" s="64">
        <v>309</v>
      </c>
      <c r="L545" s="65">
        <v>0.92891760904684972</v>
      </c>
      <c r="M545" s="64">
        <v>44</v>
      </c>
      <c r="N545" s="64">
        <v>3</v>
      </c>
      <c r="O545" s="66">
        <v>244.77500759420289</v>
      </c>
      <c r="P545" s="63">
        <v>7.1082390953150248E-2</v>
      </c>
    </row>
    <row r="546" spans="1:16" ht="14.4">
      <c r="A546" s="72">
        <f t="shared" si="10"/>
        <v>46141</v>
      </c>
      <c r="B546" s="73" t="e">
        <f>VLOOKUP(G546,'Daily Flash NL'!A:D,4,0)</f>
        <v>#N/A</v>
      </c>
      <c r="C546" s="77">
        <v>46141</v>
      </c>
      <c r="D546" s="57"/>
      <c r="E546" s="62" t="s">
        <v>68</v>
      </c>
      <c r="F546" s="57" t="s">
        <v>69</v>
      </c>
      <c r="G546" s="57"/>
      <c r="H546" s="58"/>
      <c r="I546" s="59"/>
      <c r="J546" s="59"/>
      <c r="K546" s="59"/>
      <c r="L546" s="60"/>
      <c r="M546" s="59"/>
      <c r="N546" s="59"/>
      <c r="O546" s="61"/>
      <c r="P546" s="58"/>
    </row>
    <row r="547" spans="1:16" ht="14.4">
      <c r="A547" s="72">
        <f t="shared" si="10"/>
        <v>46141</v>
      </c>
      <c r="B547" s="73" t="e">
        <f>VLOOKUP(G547,'Daily Flash NL'!A:D,4,0)</f>
        <v>#N/A</v>
      </c>
      <c r="C547" s="77">
        <v>46141</v>
      </c>
      <c r="D547" s="57"/>
      <c r="E547" s="62" t="s">
        <v>68</v>
      </c>
      <c r="F547" s="62"/>
      <c r="G547" s="62">
        <v>6</v>
      </c>
      <c r="H547" s="63">
        <v>0</v>
      </c>
      <c r="I547" s="64">
        <v>2</v>
      </c>
      <c r="J547" s="64">
        <v>2</v>
      </c>
      <c r="K547" s="64">
        <v>0</v>
      </c>
      <c r="L547" s="65">
        <v>1</v>
      </c>
      <c r="M547" s="64">
        <v>0</v>
      </c>
      <c r="N547" s="64">
        <v>0</v>
      </c>
      <c r="O547" s="66">
        <v>111.9315</v>
      </c>
      <c r="P547" s="63">
        <v>0</v>
      </c>
    </row>
    <row r="548" spans="1:16" ht="14.4">
      <c r="A548" s="72">
        <f t="shared" si="10"/>
        <v>46141</v>
      </c>
      <c r="B548" s="73">
        <f>VLOOKUP(G548,'Daily Flash NL'!A:D,4,0)</f>
        <v>0.29166666666666669</v>
      </c>
      <c r="C548" s="77">
        <v>46141</v>
      </c>
      <c r="D548" s="57"/>
      <c r="E548" s="62" t="s">
        <v>68</v>
      </c>
      <c r="F548" s="62"/>
      <c r="G548" s="62">
        <v>7</v>
      </c>
      <c r="H548" s="63">
        <v>0.77777777777777779</v>
      </c>
      <c r="I548" s="64">
        <v>9</v>
      </c>
      <c r="J548" s="64">
        <v>9</v>
      </c>
      <c r="K548" s="64">
        <v>7</v>
      </c>
      <c r="L548" s="65">
        <v>1</v>
      </c>
      <c r="M548" s="64">
        <v>0</v>
      </c>
      <c r="N548" s="64">
        <v>0</v>
      </c>
      <c r="O548" s="66">
        <v>268.44194444444446</v>
      </c>
      <c r="P548" s="63">
        <v>0</v>
      </c>
    </row>
    <row r="549" spans="1:16" ht="14.4">
      <c r="A549" s="72">
        <f t="shared" si="10"/>
        <v>46141</v>
      </c>
      <c r="B549" s="73">
        <f>VLOOKUP(G549,'Daily Flash NL'!A:D,4,0)</f>
        <v>0.33333333333333298</v>
      </c>
      <c r="C549" s="77">
        <v>46141</v>
      </c>
      <c r="D549" s="57"/>
      <c r="E549" s="62" t="s">
        <v>68</v>
      </c>
      <c r="F549" s="62"/>
      <c r="G549" s="62">
        <v>8</v>
      </c>
      <c r="H549" s="63">
        <v>1</v>
      </c>
      <c r="I549" s="64">
        <v>26</v>
      </c>
      <c r="J549" s="64">
        <v>26</v>
      </c>
      <c r="K549" s="64">
        <v>26</v>
      </c>
      <c r="L549" s="65">
        <v>1</v>
      </c>
      <c r="M549" s="64">
        <v>0</v>
      </c>
      <c r="N549" s="64">
        <v>0</v>
      </c>
      <c r="O549" s="66">
        <v>173.31240384615387</v>
      </c>
      <c r="P549" s="63">
        <v>0</v>
      </c>
    </row>
    <row r="550" spans="1:16" ht="14.4">
      <c r="A550" s="72">
        <f t="shared" si="10"/>
        <v>46141</v>
      </c>
      <c r="B550" s="73">
        <f>VLOOKUP(G550,'Daily Flash NL'!A:D,4,0)</f>
        <v>0.375</v>
      </c>
      <c r="C550" s="77">
        <v>46141</v>
      </c>
      <c r="D550" s="57"/>
      <c r="E550" s="62" t="s">
        <v>68</v>
      </c>
      <c r="F550" s="62"/>
      <c r="G550" s="62">
        <v>9</v>
      </c>
      <c r="H550" s="63">
        <v>0.38157894736842107</v>
      </c>
      <c r="I550" s="64">
        <v>77</v>
      </c>
      <c r="J550" s="64">
        <v>74</v>
      </c>
      <c r="K550" s="64">
        <v>29</v>
      </c>
      <c r="L550" s="65">
        <v>0.96103896103896103</v>
      </c>
      <c r="M550" s="64">
        <v>3</v>
      </c>
      <c r="N550" s="64">
        <v>1</v>
      </c>
      <c r="O550" s="66">
        <v>171.85701351351344</v>
      </c>
      <c r="P550" s="63">
        <v>3.896103896103896E-2</v>
      </c>
    </row>
    <row r="551" spans="1:16" ht="14.4">
      <c r="A551" s="72">
        <f t="shared" si="10"/>
        <v>46141</v>
      </c>
      <c r="B551" s="73">
        <f>VLOOKUP(G551,'Daily Flash NL'!A:D,4,0)</f>
        <v>0.41666666666666702</v>
      </c>
      <c r="C551" s="77">
        <v>46141</v>
      </c>
      <c r="D551" s="57"/>
      <c r="E551" s="62" t="s">
        <v>68</v>
      </c>
      <c r="F551" s="62"/>
      <c r="G551" s="62">
        <v>10</v>
      </c>
      <c r="H551" s="63">
        <v>0.66233766233766234</v>
      </c>
      <c r="I551" s="64">
        <v>77</v>
      </c>
      <c r="J551" s="64">
        <v>77</v>
      </c>
      <c r="K551" s="64">
        <v>51</v>
      </c>
      <c r="L551" s="65">
        <v>1</v>
      </c>
      <c r="M551" s="64">
        <v>0</v>
      </c>
      <c r="N551" s="64">
        <v>0</v>
      </c>
      <c r="O551" s="66">
        <v>249.61955</v>
      </c>
      <c r="P551" s="63">
        <v>0</v>
      </c>
    </row>
    <row r="552" spans="1:16" ht="14.4">
      <c r="A552" s="72">
        <f t="shared" si="10"/>
        <v>46141</v>
      </c>
      <c r="B552" s="73">
        <f>VLOOKUP(G552,'Daily Flash NL'!A:D,4,0)</f>
        <v>0.45833333333333298</v>
      </c>
      <c r="C552" s="77">
        <v>46141</v>
      </c>
      <c r="D552" s="57"/>
      <c r="E552" s="62" t="s">
        <v>68</v>
      </c>
      <c r="F552" s="62"/>
      <c r="G552" s="62">
        <v>11</v>
      </c>
      <c r="H552" s="63">
        <v>0.84210526315789469</v>
      </c>
      <c r="I552" s="64">
        <v>57</v>
      </c>
      <c r="J552" s="64">
        <v>57</v>
      </c>
      <c r="K552" s="64">
        <v>48</v>
      </c>
      <c r="L552" s="65">
        <v>1</v>
      </c>
      <c r="M552" s="64">
        <v>0</v>
      </c>
      <c r="N552" s="64">
        <v>0</v>
      </c>
      <c r="O552" s="66">
        <v>175.1232222222221</v>
      </c>
      <c r="P552" s="63">
        <v>0</v>
      </c>
    </row>
    <row r="553" spans="1:16" ht="14.4">
      <c r="A553" s="72">
        <f t="shared" si="10"/>
        <v>46141</v>
      </c>
      <c r="B553" s="73">
        <f>VLOOKUP(G553,'Daily Flash NL'!A:D,4,0)</f>
        <v>0.5</v>
      </c>
      <c r="C553" s="77">
        <v>46141</v>
      </c>
      <c r="D553" s="57"/>
      <c r="E553" s="62" t="s">
        <v>68</v>
      </c>
      <c r="F553" s="62"/>
      <c r="G553" s="62">
        <v>12</v>
      </c>
      <c r="H553" s="63">
        <v>0.8928571428571429</v>
      </c>
      <c r="I553" s="64">
        <v>56</v>
      </c>
      <c r="J553" s="64">
        <v>55</v>
      </c>
      <c r="K553" s="64">
        <v>50</v>
      </c>
      <c r="L553" s="65">
        <v>0.9821428571428571</v>
      </c>
      <c r="M553" s="64">
        <v>1</v>
      </c>
      <c r="N553" s="64">
        <v>0</v>
      </c>
      <c r="O553" s="66">
        <v>254.23825181818174</v>
      </c>
      <c r="P553" s="63">
        <v>1.7857142857142856E-2</v>
      </c>
    </row>
    <row r="554" spans="1:16" ht="14.4">
      <c r="A554" s="72">
        <f t="shared" si="10"/>
        <v>46141</v>
      </c>
      <c r="B554" s="73">
        <f>VLOOKUP(G554,'Daily Flash NL'!A:D,4,0)</f>
        <v>0.54166666666666696</v>
      </c>
      <c r="C554" s="77">
        <v>46141</v>
      </c>
      <c r="D554" s="57"/>
      <c r="E554" s="62" t="s">
        <v>68</v>
      </c>
      <c r="F554" s="62"/>
      <c r="G554" s="62">
        <v>13</v>
      </c>
      <c r="H554" s="63">
        <v>0.60869565217391308</v>
      </c>
      <c r="I554" s="64">
        <v>69</v>
      </c>
      <c r="J554" s="64">
        <v>66</v>
      </c>
      <c r="K554" s="64">
        <v>42</v>
      </c>
      <c r="L554" s="65">
        <v>0.95652173913043481</v>
      </c>
      <c r="M554" s="64">
        <v>3</v>
      </c>
      <c r="N554" s="64">
        <v>0</v>
      </c>
      <c r="O554" s="66">
        <v>191.89222979797992</v>
      </c>
      <c r="P554" s="63">
        <v>4.3478260869565216E-2</v>
      </c>
    </row>
    <row r="555" spans="1:16" ht="14.4">
      <c r="A555" s="72">
        <f t="shared" si="10"/>
        <v>46141</v>
      </c>
      <c r="B555" s="73">
        <f>VLOOKUP(G555,'Daily Flash NL'!A:D,4,0)</f>
        <v>0.58333333333333304</v>
      </c>
      <c r="C555" s="77">
        <v>46141</v>
      </c>
      <c r="D555" s="57"/>
      <c r="E555" s="62" t="s">
        <v>68</v>
      </c>
      <c r="F555" s="62"/>
      <c r="G555" s="62">
        <v>14</v>
      </c>
      <c r="H555" s="63">
        <v>0.23636363636363636</v>
      </c>
      <c r="I555" s="64">
        <v>55</v>
      </c>
      <c r="J555" s="64">
        <v>49</v>
      </c>
      <c r="K555" s="64">
        <v>13</v>
      </c>
      <c r="L555" s="65">
        <v>0.89090909090909087</v>
      </c>
      <c r="M555" s="64">
        <v>6</v>
      </c>
      <c r="N555" s="64">
        <v>0</v>
      </c>
      <c r="O555" s="66">
        <v>253.00257482993183</v>
      </c>
      <c r="P555" s="63">
        <v>0.10909090909090909</v>
      </c>
    </row>
    <row r="556" spans="1:16" ht="14.4">
      <c r="A556" s="72">
        <f t="shared" si="10"/>
        <v>46141</v>
      </c>
      <c r="B556" s="73">
        <f>VLOOKUP(G556,'Daily Flash NL'!A:D,4,0)</f>
        <v>0.625</v>
      </c>
      <c r="C556" s="77">
        <v>46141</v>
      </c>
      <c r="D556" s="57"/>
      <c r="E556" s="62" t="s">
        <v>68</v>
      </c>
      <c r="F556" s="62"/>
      <c r="G556" s="62">
        <v>15</v>
      </c>
      <c r="H556" s="63">
        <v>0.15789473684210525</v>
      </c>
      <c r="I556" s="64">
        <v>39</v>
      </c>
      <c r="J556" s="64">
        <v>32</v>
      </c>
      <c r="K556" s="64">
        <v>6</v>
      </c>
      <c r="L556" s="65">
        <v>0.82051282051282048</v>
      </c>
      <c r="M556" s="64">
        <v>7</v>
      </c>
      <c r="N556" s="64">
        <v>1</v>
      </c>
      <c r="O556" s="66">
        <v>372.43345312500009</v>
      </c>
      <c r="P556" s="63">
        <v>0.17948717948717949</v>
      </c>
    </row>
    <row r="557" spans="1:16" ht="14.4">
      <c r="A557" s="72">
        <f t="shared" si="10"/>
        <v>46141</v>
      </c>
      <c r="B557" s="73">
        <f>VLOOKUP(G557,'Daily Flash NL'!A:D,4,0)</f>
        <v>0.66666666666666696</v>
      </c>
      <c r="C557" s="77">
        <v>46141</v>
      </c>
      <c r="D557" s="57"/>
      <c r="E557" s="62" t="s">
        <v>68</v>
      </c>
      <c r="F557" s="62"/>
      <c r="G557" s="62">
        <v>16</v>
      </c>
      <c r="H557" s="63">
        <v>6.6666666666666666E-2</v>
      </c>
      <c r="I557" s="64">
        <v>45</v>
      </c>
      <c r="J557" s="64">
        <v>35</v>
      </c>
      <c r="K557" s="64">
        <v>3</v>
      </c>
      <c r="L557" s="65">
        <v>0.77777777777777779</v>
      </c>
      <c r="M557" s="64">
        <v>10</v>
      </c>
      <c r="N557" s="64">
        <v>0</v>
      </c>
      <c r="O557" s="66">
        <v>275.51206666666656</v>
      </c>
      <c r="P557" s="63">
        <v>0.22222222222222221</v>
      </c>
    </row>
    <row r="558" spans="1:16" ht="14.4">
      <c r="A558" s="72">
        <f t="shared" si="10"/>
        <v>46141</v>
      </c>
      <c r="B558" s="73" t="e">
        <f>VLOOKUP(G558,'Daily Flash NL'!A:D,4,0)</f>
        <v>#N/A</v>
      </c>
      <c r="C558" s="77">
        <v>46141</v>
      </c>
      <c r="D558" s="57"/>
      <c r="E558" s="62" t="s">
        <v>68</v>
      </c>
      <c r="F558" s="62"/>
      <c r="G558" s="62">
        <v>17</v>
      </c>
      <c r="H558" s="63">
        <v>0.26666666666666666</v>
      </c>
      <c r="I558" s="64">
        <v>31</v>
      </c>
      <c r="J558" s="64">
        <v>29</v>
      </c>
      <c r="K558" s="64">
        <v>8</v>
      </c>
      <c r="L558" s="65">
        <v>0.93548387096774188</v>
      </c>
      <c r="M558" s="64">
        <v>2</v>
      </c>
      <c r="N558" s="64">
        <v>1</v>
      </c>
      <c r="O558" s="66">
        <v>385.65951149425274</v>
      </c>
      <c r="P558" s="63">
        <v>6.4516129032258063E-2</v>
      </c>
    </row>
    <row r="559" spans="1:16" ht="14.4">
      <c r="A559" s="72">
        <f t="shared" si="10"/>
        <v>46141</v>
      </c>
      <c r="B559" s="73" t="e">
        <f>VLOOKUP(G559,'Daily Flash NL'!A:D,4,0)</f>
        <v>#N/A</v>
      </c>
      <c r="C559" s="77">
        <v>46141</v>
      </c>
      <c r="D559" s="57"/>
      <c r="E559" s="62" t="s">
        <v>68</v>
      </c>
      <c r="F559" s="62"/>
      <c r="G559" s="62">
        <v>18</v>
      </c>
      <c r="H559" s="63">
        <v>0.3</v>
      </c>
      <c r="I559" s="64">
        <v>20</v>
      </c>
      <c r="J559" s="64">
        <v>16</v>
      </c>
      <c r="K559" s="64">
        <v>6</v>
      </c>
      <c r="L559" s="65">
        <v>0.8</v>
      </c>
      <c r="M559" s="64">
        <v>4</v>
      </c>
      <c r="N559" s="64">
        <v>0</v>
      </c>
      <c r="O559" s="66">
        <v>378.33696874999998</v>
      </c>
      <c r="P559" s="63">
        <v>0.2</v>
      </c>
    </row>
    <row r="560" spans="1:16" ht="14.4">
      <c r="A560" s="72">
        <f t="shared" si="10"/>
        <v>46141</v>
      </c>
      <c r="B560" s="73" t="e">
        <f>VLOOKUP(G560,'Daily Flash NL'!A:D,4,0)</f>
        <v>#N/A</v>
      </c>
      <c r="C560" s="77">
        <v>46141</v>
      </c>
      <c r="D560" s="57"/>
      <c r="E560" s="62" t="s">
        <v>68</v>
      </c>
      <c r="F560" s="62"/>
      <c r="G560" s="62">
        <v>19</v>
      </c>
      <c r="H560" s="63">
        <v>0.16666666666666666</v>
      </c>
      <c r="I560" s="64">
        <v>18</v>
      </c>
      <c r="J560" s="64">
        <v>12</v>
      </c>
      <c r="K560" s="64">
        <v>3</v>
      </c>
      <c r="L560" s="65">
        <v>0.66666666666666663</v>
      </c>
      <c r="M560" s="64">
        <v>6</v>
      </c>
      <c r="N560" s="64">
        <v>0</v>
      </c>
      <c r="O560" s="66">
        <v>363.20302777777755</v>
      </c>
      <c r="P560" s="63">
        <v>0.33333333333333331</v>
      </c>
    </row>
    <row r="561" spans="1:16" ht="14.4">
      <c r="A561" s="72">
        <f t="shared" si="10"/>
        <v>46141</v>
      </c>
      <c r="B561" s="73" t="e">
        <f>VLOOKUP(G561,'Daily Flash NL'!A:D,4,0)</f>
        <v>#N/A</v>
      </c>
      <c r="C561" s="77">
        <v>46141</v>
      </c>
      <c r="D561" s="57"/>
      <c r="E561" s="62" t="s">
        <v>68</v>
      </c>
      <c r="F561" s="62"/>
      <c r="G561" s="62">
        <v>20</v>
      </c>
      <c r="H561" s="63">
        <v>0.33333333333333331</v>
      </c>
      <c r="I561" s="64">
        <v>18</v>
      </c>
      <c r="J561" s="64">
        <v>16</v>
      </c>
      <c r="K561" s="64">
        <v>6</v>
      </c>
      <c r="L561" s="65">
        <v>0.88888888888888884</v>
      </c>
      <c r="M561" s="64">
        <v>2</v>
      </c>
      <c r="N561" s="64">
        <v>0</v>
      </c>
      <c r="O561" s="66">
        <v>242.95166666666643</v>
      </c>
      <c r="P561" s="63">
        <v>0.1111111111111111</v>
      </c>
    </row>
    <row r="562" spans="1:16" ht="14.4">
      <c r="A562" s="72">
        <f t="shared" si="10"/>
        <v>46141</v>
      </c>
      <c r="B562" s="73" t="e">
        <f>VLOOKUP(G562,'Daily Flash NL'!A:D,4,0)</f>
        <v>#N/A</v>
      </c>
      <c r="C562" s="77">
        <v>46141</v>
      </c>
      <c r="D562" s="57"/>
      <c r="E562" s="62" t="s">
        <v>68</v>
      </c>
      <c r="F562" s="62"/>
      <c r="G562" s="62">
        <v>21</v>
      </c>
      <c r="H562" s="63">
        <v>0.41666666666666669</v>
      </c>
      <c r="I562" s="64">
        <v>12</v>
      </c>
      <c r="J562" s="64">
        <v>12</v>
      </c>
      <c r="K562" s="64">
        <v>5</v>
      </c>
      <c r="L562" s="65">
        <v>1</v>
      </c>
      <c r="M562" s="64">
        <v>0</v>
      </c>
      <c r="N562" s="64">
        <v>0</v>
      </c>
      <c r="O562" s="66">
        <v>266.72566666666665</v>
      </c>
      <c r="P562" s="63">
        <v>0</v>
      </c>
    </row>
    <row r="563" spans="1:16" ht="14.4">
      <c r="A563" s="72">
        <f t="shared" si="10"/>
        <v>46141</v>
      </c>
      <c r="B563" s="73" t="e">
        <f>VLOOKUP(G563,'Daily Flash NL'!A:D,4,0)</f>
        <v>#N/A</v>
      </c>
      <c r="C563" s="77">
        <v>46141</v>
      </c>
      <c r="D563" s="57"/>
      <c r="E563" s="62" t="s">
        <v>68</v>
      </c>
      <c r="F563" s="62"/>
      <c r="G563" s="62">
        <v>22</v>
      </c>
      <c r="H563" s="63">
        <v>0.75</v>
      </c>
      <c r="I563" s="64">
        <v>4</v>
      </c>
      <c r="J563" s="64">
        <v>4</v>
      </c>
      <c r="K563" s="64">
        <v>3</v>
      </c>
      <c r="L563" s="65">
        <v>1</v>
      </c>
      <c r="M563" s="64">
        <v>0</v>
      </c>
      <c r="N563" s="64">
        <v>0</v>
      </c>
      <c r="O563" s="66">
        <v>278.96225000000004</v>
      </c>
      <c r="P563" s="63">
        <v>0</v>
      </c>
    </row>
    <row r="564" spans="1:16" ht="14.4">
      <c r="A564" s="72">
        <f t="shared" si="10"/>
        <v>46141</v>
      </c>
      <c r="B564" s="73" t="e">
        <f>VLOOKUP(G564,'Daily Flash NL'!A:D,4,0)</f>
        <v>#N/A</v>
      </c>
      <c r="C564" s="77">
        <v>46141</v>
      </c>
      <c r="D564" s="57"/>
      <c r="E564" s="62" t="s">
        <v>68</v>
      </c>
      <c r="F564" s="62"/>
      <c r="G564" s="62">
        <v>23</v>
      </c>
      <c r="H564" s="63">
        <v>0.75</v>
      </c>
      <c r="I564" s="64">
        <v>4</v>
      </c>
      <c r="J564" s="64">
        <v>4</v>
      </c>
      <c r="K564" s="64">
        <v>3</v>
      </c>
      <c r="L564" s="65">
        <v>1</v>
      </c>
      <c r="M564" s="64">
        <v>0</v>
      </c>
      <c r="N564" s="64">
        <v>0</v>
      </c>
      <c r="O564" s="66">
        <v>318.46775000000002</v>
      </c>
      <c r="P564" s="63">
        <v>0</v>
      </c>
    </row>
    <row r="565" spans="1:16" ht="14.4">
      <c r="A565" s="72">
        <f t="shared" si="10"/>
        <v>46141</v>
      </c>
      <c r="B565" s="73" t="e">
        <f>VLOOKUP(G565,'Daily Flash NL'!A:D,4,0)</f>
        <v>#N/A</v>
      </c>
      <c r="C565" s="77">
        <v>46141</v>
      </c>
      <c r="D565" s="57" t="s">
        <v>70</v>
      </c>
      <c r="E565" s="57"/>
      <c r="F565" s="57"/>
      <c r="G565" s="57"/>
      <c r="H565" s="58">
        <v>0.58778625954198471</v>
      </c>
      <c r="I565" s="59">
        <v>789</v>
      </c>
      <c r="J565" s="59">
        <v>742</v>
      </c>
      <c r="K565" s="59">
        <v>462</v>
      </c>
      <c r="L565" s="60">
        <v>0.94043092522179972</v>
      </c>
      <c r="M565" s="59">
        <v>47</v>
      </c>
      <c r="N565" s="59">
        <v>3</v>
      </c>
      <c r="O565" s="61">
        <v>250.60075071877785</v>
      </c>
      <c r="P565" s="58">
        <v>5.9569074778200254E-2</v>
      </c>
    </row>
    <row r="566" spans="1:16" ht="14.4">
      <c r="A566" s="72" t="str">
        <f t="shared" si="10"/>
        <v>Total 29/04/2026</v>
      </c>
      <c r="B566" s="73" t="e">
        <f>VLOOKUP(G566,'Daily Flash NL'!A:D,4,0)</f>
        <v>#N/A</v>
      </c>
      <c r="C566" s="78" t="s">
        <v>116</v>
      </c>
      <c r="D566" s="67"/>
      <c r="E566" s="67"/>
      <c r="F566" s="67"/>
      <c r="G566" s="67"/>
      <c r="H566" s="68">
        <v>0.58778625954198471</v>
      </c>
      <c r="I566" s="69">
        <v>789</v>
      </c>
      <c r="J566" s="69">
        <v>742</v>
      </c>
      <c r="K566" s="69">
        <v>462</v>
      </c>
      <c r="L566" s="70">
        <v>0.94043092522179972</v>
      </c>
      <c r="M566" s="69">
        <v>47</v>
      </c>
      <c r="N566" s="69">
        <v>3</v>
      </c>
      <c r="O566" s="71">
        <v>250.60075071877785</v>
      </c>
      <c r="P566" s="68">
        <v>5.9569074778200254E-2</v>
      </c>
    </row>
    <row r="567" spans="1:16" ht="15" thickBot="1">
      <c r="A567" s="72" t="str">
        <f t="shared" si="10"/>
        <v>Total général</v>
      </c>
      <c r="B567" s="73" t="e">
        <f>VLOOKUP(G567,'Daily Flash NL'!A:D,4,0)</f>
        <v>#N/A</v>
      </c>
      <c r="C567" s="116" t="s">
        <v>73</v>
      </c>
      <c r="D567" s="117"/>
      <c r="E567" s="117"/>
      <c r="F567" s="117"/>
      <c r="G567" s="117"/>
      <c r="H567" s="118">
        <v>0.58778625954198471</v>
      </c>
      <c r="I567" s="119">
        <v>789</v>
      </c>
      <c r="J567" s="119">
        <v>742</v>
      </c>
      <c r="K567" s="119">
        <v>462</v>
      </c>
      <c r="L567" s="120">
        <v>0.94043092522179972</v>
      </c>
      <c r="M567" s="119">
        <v>47</v>
      </c>
      <c r="N567" s="119">
        <v>3</v>
      </c>
      <c r="O567" s="121">
        <v>250.60075071877785</v>
      </c>
      <c r="P567" s="122">
        <v>5.9569074778200254E-2</v>
      </c>
    </row>
    <row r="568" spans="1:16" ht="14.4">
      <c r="A568" s="72">
        <f t="shared" si="10"/>
        <v>46142</v>
      </c>
      <c r="B568" s="73" t="e">
        <f>VLOOKUP(G568,'Daily Flash NL'!A:D,4,0)</f>
        <v>#N/A</v>
      </c>
      <c r="C568" s="77">
        <v>46142</v>
      </c>
      <c r="D568" s="57" t="s">
        <v>67</v>
      </c>
      <c r="E568" s="62" t="s">
        <v>85</v>
      </c>
      <c r="F568" s="62"/>
      <c r="G568" s="62"/>
      <c r="H568" s="63">
        <v>0.70355731225296447</v>
      </c>
      <c r="I568" s="64">
        <v>254</v>
      </c>
      <c r="J568" s="64">
        <v>239</v>
      </c>
      <c r="K568" s="64">
        <v>178</v>
      </c>
      <c r="L568" s="65">
        <v>0.94094488188976377</v>
      </c>
      <c r="M568" s="64">
        <v>15</v>
      </c>
      <c r="N568" s="64">
        <v>1</v>
      </c>
      <c r="O568" s="66">
        <v>211.9822322175732</v>
      </c>
      <c r="P568" s="63">
        <v>5.905511811023622E-2</v>
      </c>
    </row>
    <row r="569" spans="1:16" ht="14.4">
      <c r="A569" s="72">
        <f t="shared" ref="A569:A632" si="11">C569</f>
        <v>46142</v>
      </c>
      <c r="B569" s="73" t="e">
        <f>VLOOKUP(G569,'Daily Flash NL'!A:D,4,0)</f>
        <v>#N/A</v>
      </c>
      <c r="C569" s="77">
        <v>46142</v>
      </c>
      <c r="D569" s="57"/>
      <c r="E569" s="62" t="s">
        <v>85</v>
      </c>
      <c r="F569" s="57" t="s">
        <v>69</v>
      </c>
      <c r="G569" s="57"/>
      <c r="H569" s="58"/>
      <c r="I569" s="59"/>
      <c r="J569" s="59"/>
      <c r="K569" s="59"/>
      <c r="L569" s="60"/>
      <c r="M569" s="59"/>
      <c r="N569" s="59"/>
      <c r="O569" s="61"/>
      <c r="P569" s="58"/>
    </row>
    <row r="570" spans="1:16" ht="14.4">
      <c r="A570" s="72">
        <f t="shared" si="11"/>
        <v>46142</v>
      </c>
      <c r="B570" s="73" t="e">
        <f>VLOOKUP(G570,'Daily Flash NL'!A:D,4,0)</f>
        <v>#N/A</v>
      </c>
      <c r="C570" s="77">
        <v>46142</v>
      </c>
      <c r="D570" s="57"/>
      <c r="E570" s="62" t="s">
        <v>85</v>
      </c>
      <c r="F570" s="62"/>
      <c r="G570" s="62">
        <v>6</v>
      </c>
      <c r="H570" s="63">
        <v>0</v>
      </c>
      <c r="I570" s="64">
        <v>6</v>
      </c>
      <c r="J570" s="64">
        <v>1</v>
      </c>
      <c r="K570" s="64">
        <v>0</v>
      </c>
      <c r="L570" s="65">
        <v>0.16666666666666666</v>
      </c>
      <c r="M570" s="64">
        <v>5</v>
      </c>
      <c r="N570" s="64">
        <v>0</v>
      </c>
      <c r="O570" s="66">
        <v>81.725999999999999</v>
      </c>
      <c r="P570" s="63">
        <v>0.83333333333333337</v>
      </c>
    </row>
    <row r="571" spans="1:16" ht="14.4">
      <c r="A571" s="72">
        <f t="shared" si="11"/>
        <v>46142</v>
      </c>
      <c r="B571" s="73">
        <f>VLOOKUP(G571,'Daily Flash NL'!A:D,4,0)</f>
        <v>0.29166666666666669</v>
      </c>
      <c r="C571" s="77">
        <v>46142</v>
      </c>
      <c r="D571" s="57"/>
      <c r="E571" s="62" t="s">
        <v>85</v>
      </c>
      <c r="F571" s="62"/>
      <c r="G571" s="62">
        <v>7</v>
      </c>
      <c r="H571" s="63">
        <v>0.44444444444444442</v>
      </c>
      <c r="I571" s="64">
        <v>9</v>
      </c>
      <c r="J571" s="64">
        <v>9</v>
      </c>
      <c r="K571" s="64">
        <v>4</v>
      </c>
      <c r="L571" s="65">
        <v>1</v>
      </c>
      <c r="M571" s="64">
        <v>0</v>
      </c>
      <c r="N571" s="64">
        <v>0</v>
      </c>
      <c r="O571" s="66">
        <v>195.56135185185192</v>
      </c>
      <c r="P571" s="63">
        <v>0</v>
      </c>
    </row>
    <row r="572" spans="1:16" ht="14.4">
      <c r="A572" s="72">
        <f t="shared" si="11"/>
        <v>46142</v>
      </c>
      <c r="B572" s="73">
        <f>VLOOKUP(G572,'Daily Flash NL'!A:D,4,0)</f>
        <v>0.33333333333333298</v>
      </c>
      <c r="C572" s="77">
        <v>46142</v>
      </c>
      <c r="D572" s="57"/>
      <c r="E572" s="62" t="s">
        <v>85</v>
      </c>
      <c r="F572" s="62"/>
      <c r="G572" s="62">
        <v>8</v>
      </c>
      <c r="H572" s="63">
        <v>0.8</v>
      </c>
      <c r="I572" s="64">
        <v>5</v>
      </c>
      <c r="J572" s="64">
        <v>5</v>
      </c>
      <c r="K572" s="64">
        <v>4</v>
      </c>
      <c r="L572" s="65">
        <v>1</v>
      </c>
      <c r="M572" s="64">
        <v>0</v>
      </c>
      <c r="N572" s="64">
        <v>0</v>
      </c>
      <c r="O572" s="66">
        <v>528.81169999999997</v>
      </c>
      <c r="P572" s="63">
        <v>0</v>
      </c>
    </row>
    <row r="573" spans="1:16" ht="14.4">
      <c r="A573" s="72">
        <f t="shared" si="11"/>
        <v>46142</v>
      </c>
      <c r="B573" s="73">
        <f>VLOOKUP(G573,'Daily Flash NL'!A:D,4,0)</f>
        <v>0.375</v>
      </c>
      <c r="C573" s="77">
        <v>46142</v>
      </c>
      <c r="D573" s="57"/>
      <c r="E573" s="62" t="s">
        <v>85</v>
      </c>
      <c r="F573" s="62"/>
      <c r="G573" s="62">
        <v>9</v>
      </c>
      <c r="H573" s="63">
        <v>0.72727272727272729</v>
      </c>
      <c r="I573" s="64">
        <v>11</v>
      </c>
      <c r="J573" s="64">
        <v>11</v>
      </c>
      <c r="K573" s="64">
        <v>8</v>
      </c>
      <c r="L573" s="65">
        <v>1</v>
      </c>
      <c r="M573" s="64">
        <v>0</v>
      </c>
      <c r="N573" s="64">
        <v>0</v>
      </c>
      <c r="O573" s="66">
        <v>268.43006060606024</v>
      </c>
      <c r="P573" s="63">
        <v>0</v>
      </c>
    </row>
    <row r="574" spans="1:16" ht="14.4">
      <c r="A574" s="72">
        <f t="shared" si="11"/>
        <v>46142</v>
      </c>
      <c r="B574" s="73">
        <f>VLOOKUP(G574,'Daily Flash NL'!A:D,4,0)</f>
        <v>0.41666666666666702</v>
      </c>
      <c r="C574" s="77">
        <v>46142</v>
      </c>
      <c r="D574" s="57"/>
      <c r="E574" s="62" t="s">
        <v>85</v>
      </c>
      <c r="F574" s="62"/>
      <c r="G574" s="62">
        <v>10</v>
      </c>
      <c r="H574" s="63">
        <v>0.41666666666666669</v>
      </c>
      <c r="I574" s="64">
        <v>12</v>
      </c>
      <c r="J574" s="64">
        <v>12</v>
      </c>
      <c r="K574" s="64">
        <v>5</v>
      </c>
      <c r="L574" s="65">
        <v>1</v>
      </c>
      <c r="M574" s="64">
        <v>0</v>
      </c>
      <c r="N574" s="64">
        <v>0</v>
      </c>
      <c r="O574" s="66">
        <v>168.20049999999998</v>
      </c>
      <c r="P574" s="63">
        <v>0</v>
      </c>
    </row>
    <row r="575" spans="1:16" ht="14.4">
      <c r="A575" s="72">
        <f t="shared" si="11"/>
        <v>46142</v>
      </c>
      <c r="B575" s="73">
        <f>VLOOKUP(G575,'Daily Flash NL'!A:D,4,0)</f>
        <v>0.45833333333333298</v>
      </c>
      <c r="C575" s="77">
        <v>46142</v>
      </c>
      <c r="D575" s="57"/>
      <c r="E575" s="62" t="s">
        <v>85</v>
      </c>
      <c r="F575" s="62"/>
      <c r="G575" s="62">
        <v>11</v>
      </c>
      <c r="H575" s="63">
        <v>0.4</v>
      </c>
      <c r="I575" s="64">
        <v>10</v>
      </c>
      <c r="J575" s="64">
        <v>10</v>
      </c>
      <c r="K575" s="64">
        <v>4</v>
      </c>
      <c r="L575" s="65">
        <v>1</v>
      </c>
      <c r="M575" s="64">
        <v>0</v>
      </c>
      <c r="N575" s="64">
        <v>0</v>
      </c>
      <c r="O575" s="66">
        <v>353.25799999999998</v>
      </c>
      <c r="P575" s="63">
        <v>0</v>
      </c>
    </row>
    <row r="576" spans="1:16" ht="14.4">
      <c r="A576" s="72">
        <f t="shared" si="11"/>
        <v>46142</v>
      </c>
      <c r="B576" s="73">
        <f>VLOOKUP(G576,'Daily Flash NL'!A:D,4,0)</f>
        <v>0.5</v>
      </c>
      <c r="C576" s="77">
        <v>46142</v>
      </c>
      <c r="D576" s="57"/>
      <c r="E576" s="62" t="s">
        <v>85</v>
      </c>
      <c r="F576" s="62"/>
      <c r="G576" s="62">
        <v>12</v>
      </c>
      <c r="H576" s="63">
        <v>1</v>
      </c>
      <c r="I576" s="64">
        <v>11</v>
      </c>
      <c r="J576" s="64">
        <v>11</v>
      </c>
      <c r="K576" s="64">
        <v>11</v>
      </c>
      <c r="L576" s="65">
        <v>1</v>
      </c>
      <c r="M576" s="64">
        <v>0</v>
      </c>
      <c r="N576" s="64">
        <v>0</v>
      </c>
      <c r="O576" s="66">
        <v>212.76154545454548</v>
      </c>
      <c r="P576" s="63">
        <v>0</v>
      </c>
    </row>
    <row r="577" spans="1:16" ht="14.4">
      <c r="A577" s="72">
        <f t="shared" si="11"/>
        <v>46142</v>
      </c>
      <c r="B577" s="73">
        <f>VLOOKUP(G577,'Daily Flash NL'!A:D,4,0)</f>
        <v>0.54166666666666696</v>
      </c>
      <c r="C577" s="77">
        <v>46142</v>
      </c>
      <c r="D577" s="57"/>
      <c r="E577" s="62" t="s">
        <v>85</v>
      </c>
      <c r="F577" s="62"/>
      <c r="G577" s="62">
        <v>13</v>
      </c>
      <c r="H577" s="63">
        <v>1</v>
      </c>
      <c r="I577" s="64">
        <v>15</v>
      </c>
      <c r="J577" s="64">
        <v>15</v>
      </c>
      <c r="K577" s="64">
        <v>15</v>
      </c>
      <c r="L577" s="65">
        <v>1</v>
      </c>
      <c r="M577" s="64">
        <v>0</v>
      </c>
      <c r="N577" s="64">
        <v>0</v>
      </c>
      <c r="O577" s="66">
        <v>173.43802222222217</v>
      </c>
      <c r="P577" s="63">
        <v>0</v>
      </c>
    </row>
    <row r="578" spans="1:16" ht="14.4">
      <c r="A578" s="72">
        <f t="shared" si="11"/>
        <v>46142</v>
      </c>
      <c r="B578" s="73">
        <f>VLOOKUP(G578,'Daily Flash NL'!A:D,4,0)</f>
        <v>0.58333333333333304</v>
      </c>
      <c r="C578" s="77">
        <v>46142</v>
      </c>
      <c r="D578" s="57"/>
      <c r="E578" s="62" t="s">
        <v>85</v>
      </c>
      <c r="F578" s="62"/>
      <c r="G578" s="62">
        <v>14</v>
      </c>
      <c r="H578" s="63">
        <v>0.41666666666666669</v>
      </c>
      <c r="I578" s="64">
        <v>13</v>
      </c>
      <c r="J578" s="64">
        <v>9</v>
      </c>
      <c r="K578" s="64">
        <v>5</v>
      </c>
      <c r="L578" s="65">
        <v>0.69230769230769229</v>
      </c>
      <c r="M578" s="64">
        <v>4</v>
      </c>
      <c r="N578" s="64">
        <v>1</v>
      </c>
      <c r="O578" s="66">
        <v>184.77044444444445</v>
      </c>
      <c r="P578" s="63">
        <v>0.30769230769230771</v>
      </c>
    </row>
    <row r="579" spans="1:16" ht="14.4">
      <c r="A579" s="72">
        <f t="shared" si="11"/>
        <v>46142</v>
      </c>
      <c r="B579" s="73">
        <f>VLOOKUP(G579,'Daily Flash NL'!A:D,4,0)</f>
        <v>0.625</v>
      </c>
      <c r="C579" s="77">
        <v>46142</v>
      </c>
      <c r="D579" s="57"/>
      <c r="E579" s="62" t="s">
        <v>85</v>
      </c>
      <c r="F579" s="62"/>
      <c r="G579" s="62">
        <v>15</v>
      </c>
      <c r="H579" s="63">
        <v>0.8571428571428571</v>
      </c>
      <c r="I579" s="64">
        <v>14</v>
      </c>
      <c r="J579" s="64">
        <v>13</v>
      </c>
      <c r="K579" s="64">
        <v>12</v>
      </c>
      <c r="L579" s="65">
        <v>0.9285714285714286</v>
      </c>
      <c r="M579" s="64">
        <v>1</v>
      </c>
      <c r="N579" s="64">
        <v>0</v>
      </c>
      <c r="O579" s="66">
        <v>192.38749999999996</v>
      </c>
      <c r="P579" s="63">
        <v>7.1428571428571425E-2</v>
      </c>
    </row>
    <row r="580" spans="1:16" ht="14.4">
      <c r="A580" s="72">
        <f t="shared" si="11"/>
        <v>46142</v>
      </c>
      <c r="B580" s="73">
        <f>VLOOKUP(G580,'Daily Flash NL'!A:D,4,0)</f>
        <v>0.66666666666666696</v>
      </c>
      <c r="C580" s="77">
        <v>46142</v>
      </c>
      <c r="D580" s="57"/>
      <c r="E580" s="62" t="s">
        <v>85</v>
      </c>
      <c r="F580" s="62"/>
      <c r="G580" s="62">
        <v>16</v>
      </c>
      <c r="H580" s="63">
        <v>1</v>
      </c>
      <c r="I580" s="64">
        <v>5</v>
      </c>
      <c r="J580" s="64">
        <v>5</v>
      </c>
      <c r="K580" s="64">
        <v>5</v>
      </c>
      <c r="L580" s="65">
        <v>1</v>
      </c>
      <c r="M580" s="64">
        <v>0</v>
      </c>
      <c r="N580" s="64">
        <v>0</v>
      </c>
      <c r="O580" s="66">
        <v>234.94139999999999</v>
      </c>
      <c r="P580" s="63">
        <v>0</v>
      </c>
    </row>
    <row r="581" spans="1:16" ht="14.4">
      <c r="A581" s="72">
        <f t="shared" si="11"/>
        <v>46142</v>
      </c>
      <c r="B581" s="73" t="e">
        <f>VLOOKUP(G581,'Daily Flash NL'!A:D,4,0)</f>
        <v>#N/A</v>
      </c>
      <c r="C581" s="77">
        <v>46142</v>
      </c>
      <c r="D581" s="57"/>
      <c r="E581" s="62" t="s">
        <v>85</v>
      </c>
      <c r="F581" s="62"/>
      <c r="G581" s="62">
        <v>17</v>
      </c>
      <c r="H581" s="63">
        <v>0.5</v>
      </c>
      <c r="I581" s="64">
        <v>10</v>
      </c>
      <c r="J581" s="64">
        <v>9</v>
      </c>
      <c r="K581" s="64">
        <v>5</v>
      </c>
      <c r="L581" s="65">
        <v>0.9</v>
      </c>
      <c r="M581" s="64">
        <v>1</v>
      </c>
      <c r="N581" s="64">
        <v>0</v>
      </c>
      <c r="O581" s="66">
        <v>130.95183333333335</v>
      </c>
      <c r="P581" s="63">
        <v>0.1</v>
      </c>
    </row>
    <row r="582" spans="1:16" ht="14.4">
      <c r="A582" s="72">
        <f t="shared" si="11"/>
        <v>46142</v>
      </c>
      <c r="B582" s="73" t="e">
        <f>VLOOKUP(G582,'Daily Flash NL'!A:D,4,0)</f>
        <v>#N/A</v>
      </c>
      <c r="C582" s="77">
        <v>46142</v>
      </c>
      <c r="D582" s="57"/>
      <c r="E582" s="62" t="s">
        <v>85</v>
      </c>
      <c r="F582" s="62"/>
      <c r="G582" s="62">
        <v>18</v>
      </c>
      <c r="H582" s="63">
        <v>0.5</v>
      </c>
      <c r="I582" s="64">
        <v>2</v>
      </c>
      <c r="J582" s="64">
        <v>2</v>
      </c>
      <c r="K582" s="64">
        <v>1</v>
      </c>
      <c r="L582" s="65">
        <v>1</v>
      </c>
      <c r="M582" s="64">
        <v>0</v>
      </c>
      <c r="N582" s="64">
        <v>0</v>
      </c>
      <c r="O582" s="66">
        <v>206.61649999999997</v>
      </c>
      <c r="P582" s="63">
        <v>0</v>
      </c>
    </row>
    <row r="583" spans="1:16" ht="14.4">
      <c r="A583" s="72">
        <f t="shared" si="11"/>
        <v>46142</v>
      </c>
      <c r="B583" s="73" t="e">
        <f>VLOOKUP(G583,'Daily Flash NL'!A:D,4,0)</f>
        <v>#N/A</v>
      </c>
      <c r="C583" s="77">
        <v>46142</v>
      </c>
      <c r="D583" s="57"/>
      <c r="E583" s="62" t="s">
        <v>85</v>
      </c>
      <c r="F583" s="62"/>
      <c r="G583" s="62">
        <v>21</v>
      </c>
      <c r="H583" s="63">
        <v>0.5</v>
      </c>
      <c r="I583" s="64">
        <v>2</v>
      </c>
      <c r="J583" s="64">
        <v>2</v>
      </c>
      <c r="K583" s="64">
        <v>1</v>
      </c>
      <c r="L583" s="65">
        <v>1</v>
      </c>
      <c r="M583" s="64">
        <v>0</v>
      </c>
      <c r="N583" s="64">
        <v>0</v>
      </c>
      <c r="O583" s="66">
        <v>199.28200000000001</v>
      </c>
      <c r="P583" s="63">
        <v>0</v>
      </c>
    </row>
    <row r="584" spans="1:16" ht="14.4">
      <c r="A584" s="72">
        <f t="shared" si="11"/>
        <v>46142</v>
      </c>
      <c r="B584" s="73" t="e">
        <f>VLOOKUP(G584,'Daily Flash NL'!A:D,4,0)</f>
        <v>#N/A</v>
      </c>
      <c r="C584" s="77">
        <v>46142</v>
      </c>
      <c r="D584" s="57"/>
      <c r="E584" s="62" t="s">
        <v>85</v>
      </c>
      <c r="F584" s="62"/>
      <c r="G584" s="62">
        <v>22</v>
      </c>
      <c r="H584" s="63">
        <v>0</v>
      </c>
      <c r="I584" s="64">
        <v>1</v>
      </c>
      <c r="J584" s="64">
        <v>0</v>
      </c>
      <c r="K584" s="64">
        <v>0</v>
      </c>
      <c r="L584" s="65">
        <v>0</v>
      </c>
      <c r="M584" s="64">
        <v>1</v>
      </c>
      <c r="N584" s="64">
        <v>0</v>
      </c>
      <c r="O584" s="66"/>
      <c r="P584" s="63">
        <v>1</v>
      </c>
    </row>
    <row r="585" spans="1:16" ht="14.4">
      <c r="A585" s="72">
        <f t="shared" si="11"/>
        <v>46142</v>
      </c>
      <c r="B585" s="73" t="e">
        <f>VLOOKUP(G585,'Daily Flash NL'!A:D,4,0)</f>
        <v>#N/A</v>
      </c>
      <c r="C585" s="77">
        <v>46142</v>
      </c>
      <c r="D585" s="57"/>
      <c r="E585" s="62" t="s">
        <v>85</v>
      </c>
      <c r="F585" s="62"/>
      <c r="G585" s="62">
        <v>23</v>
      </c>
      <c r="H585" s="63">
        <v>0</v>
      </c>
      <c r="I585" s="64">
        <v>2</v>
      </c>
      <c r="J585" s="64">
        <v>1</v>
      </c>
      <c r="K585" s="64">
        <v>0</v>
      </c>
      <c r="L585" s="65">
        <v>0.5</v>
      </c>
      <c r="M585" s="64">
        <v>1</v>
      </c>
      <c r="N585" s="64">
        <v>0</v>
      </c>
      <c r="O585" s="66">
        <v>377.41199999999998</v>
      </c>
      <c r="P585" s="63">
        <v>0.5</v>
      </c>
    </row>
    <row r="586" spans="1:16" ht="14.4">
      <c r="A586" s="72">
        <f t="shared" si="11"/>
        <v>46142</v>
      </c>
      <c r="B586" s="73" t="e">
        <f>VLOOKUP(G586,'Daily Flash NL'!A:D,4,0)</f>
        <v>#N/A</v>
      </c>
      <c r="C586" s="77">
        <v>46142</v>
      </c>
      <c r="D586" s="57"/>
      <c r="E586" s="62" t="s">
        <v>85</v>
      </c>
      <c r="F586" s="57" t="s">
        <v>86</v>
      </c>
      <c r="G586" s="57"/>
      <c r="H586" s="58"/>
      <c r="I586" s="59"/>
      <c r="J586" s="59"/>
      <c r="K586" s="59"/>
      <c r="L586" s="60"/>
      <c r="M586" s="59"/>
      <c r="N586" s="59"/>
      <c r="O586" s="61"/>
      <c r="P586" s="58"/>
    </row>
    <row r="587" spans="1:16" ht="14.4">
      <c r="A587" s="72">
        <f t="shared" si="11"/>
        <v>46142</v>
      </c>
      <c r="B587" s="73">
        <f>VLOOKUP(G587,'Daily Flash NL'!A:D,4,0)</f>
        <v>0.33333333333333298</v>
      </c>
      <c r="C587" s="77">
        <v>46142</v>
      </c>
      <c r="D587" s="57"/>
      <c r="E587" s="62" t="s">
        <v>85</v>
      </c>
      <c r="F587" s="62"/>
      <c r="G587" s="62">
        <v>8</v>
      </c>
      <c r="H587" s="63">
        <v>0.75</v>
      </c>
      <c r="I587" s="64">
        <v>4</v>
      </c>
      <c r="J587" s="64">
        <v>4</v>
      </c>
      <c r="K587" s="64">
        <v>3</v>
      </c>
      <c r="L587" s="65">
        <v>1</v>
      </c>
      <c r="M587" s="64">
        <v>0</v>
      </c>
      <c r="N587" s="64">
        <v>0</v>
      </c>
      <c r="O587" s="66">
        <v>212.3655</v>
      </c>
      <c r="P587" s="63">
        <v>0</v>
      </c>
    </row>
    <row r="588" spans="1:16" ht="14.4">
      <c r="A588" s="72">
        <f t="shared" si="11"/>
        <v>46142</v>
      </c>
      <c r="B588" s="73">
        <f>VLOOKUP(G588,'Daily Flash NL'!A:D,4,0)</f>
        <v>0.375</v>
      </c>
      <c r="C588" s="77">
        <v>46142</v>
      </c>
      <c r="D588" s="57"/>
      <c r="E588" s="62" t="s">
        <v>85</v>
      </c>
      <c r="F588" s="62"/>
      <c r="G588" s="62">
        <v>9</v>
      </c>
      <c r="H588" s="63">
        <v>1</v>
      </c>
      <c r="I588" s="64">
        <v>4</v>
      </c>
      <c r="J588" s="64">
        <v>4</v>
      </c>
      <c r="K588" s="64">
        <v>4</v>
      </c>
      <c r="L588" s="65">
        <v>1</v>
      </c>
      <c r="M588" s="64">
        <v>0</v>
      </c>
      <c r="N588" s="64">
        <v>0</v>
      </c>
      <c r="O588" s="66">
        <v>382.93950000000001</v>
      </c>
      <c r="P588" s="63">
        <v>0</v>
      </c>
    </row>
    <row r="589" spans="1:16" ht="14.4">
      <c r="A589" s="72">
        <f t="shared" si="11"/>
        <v>46142</v>
      </c>
      <c r="B589" s="73">
        <f>VLOOKUP(G589,'Daily Flash NL'!A:D,4,0)</f>
        <v>0.41666666666666702</v>
      </c>
      <c r="C589" s="77">
        <v>46142</v>
      </c>
      <c r="D589" s="57"/>
      <c r="E589" s="62" t="s">
        <v>85</v>
      </c>
      <c r="F589" s="62"/>
      <c r="G589" s="62">
        <v>10</v>
      </c>
      <c r="H589" s="63">
        <v>1</v>
      </c>
      <c r="I589" s="64">
        <v>9</v>
      </c>
      <c r="J589" s="64">
        <v>9</v>
      </c>
      <c r="K589" s="64">
        <v>9</v>
      </c>
      <c r="L589" s="65">
        <v>1</v>
      </c>
      <c r="M589" s="64">
        <v>0</v>
      </c>
      <c r="N589" s="64">
        <v>0</v>
      </c>
      <c r="O589" s="66">
        <v>201.0517222222222</v>
      </c>
      <c r="P589" s="63">
        <v>0</v>
      </c>
    </row>
    <row r="590" spans="1:16" ht="14.4">
      <c r="A590" s="72">
        <f t="shared" si="11"/>
        <v>46142</v>
      </c>
      <c r="B590" s="73">
        <f>VLOOKUP(G590,'Daily Flash NL'!A:D,4,0)</f>
        <v>0.45833333333333298</v>
      </c>
      <c r="C590" s="77">
        <v>46142</v>
      </c>
      <c r="D590" s="57"/>
      <c r="E590" s="62" t="s">
        <v>85</v>
      </c>
      <c r="F590" s="62"/>
      <c r="G590" s="62">
        <v>11</v>
      </c>
      <c r="H590" s="63">
        <v>0.7142857142857143</v>
      </c>
      <c r="I590" s="64">
        <v>7</v>
      </c>
      <c r="J590" s="64">
        <v>7</v>
      </c>
      <c r="K590" s="64">
        <v>5</v>
      </c>
      <c r="L590" s="65">
        <v>1</v>
      </c>
      <c r="M590" s="64">
        <v>0</v>
      </c>
      <c r="N590" s="64">
        <v>0</v>
      </c>
      <c r="O590" s="66">
        <v>225.0706428571429</v>
      </c>
      <c r="P590" s="63">
        <v>0</v>
      </c>
    </row>
    <row r="591" spans="1:16" ht="14.4">
      <c r="A591" s="72">
        <f t="shared" si="11"/>
        <v>46142</v>
      </c>
      <c r="B591" s="73">
        <f>VLOOKUP(G591,'Daily Flash NL'!A:D,4,0)</f>
        <v>0.5</v>
      </c>
      <c r="C591" s="77">
        <v>46142</v>
      </c>
      <c r="D591" s="57"/>
      <c r="E591" s="62" t="s">
        <v>85</v>
      </c>
      <c r="F591" s="62"/>
      <c r="G591" s="62">
        <v>12</v>
      </c>
      <c r="H591" s="63">
        <v>1</v>
      </c>
      <c r="I591" s="64">
        <v>6</v>
      </c>
      <c r="J591" s="64">
        <v>6</v>
      </c>
      <c r="K591" s="64">
        <v>6</v>
      </c>
      <c r="L591" s="65">
        <v>1</v>
      </c>
      <c r="M591" s="64">
        <v>0</v>
      </c>
      <c r="N591" s="64">
        <v>0</v>
      </c>
      <c r="O591" s="66">
        <v>273.66358333333329</v>
      </c>
      <c r="P591" s="63">
        <v>0</v>
      </c>
    </row>
    <row r="592" spans="1:16" ht="14.4">
      <c r="A592" s="72">
        <f t="shared" si="11"/>
        <v>46142</v>
      </c>
      <c r="B592" s="73">
        <f>VLOOKUP(G592,'Daily Flash NL'!A:D,4,0)</f>
        <v>0.54166666666666696</v>
      </c>
      <c r="C592" s="77">
        <v>46142</v>
      </c>
      <c r="D592" s="57"/>
      <c r="E592" s="62" t="s">
        <v>85</v>
      </c>
      <c r="F592" s="62"/>
      <c r="G592" s="62">
        <v>13</v>
      </c>
      <c r="H592" s="63">
        <v>0.65</v>
      </c>
      <c r="I592" s="64">
        <v>20</v>
      </c>
      <c r="J592" s="64">
        <v>20</v>
      </c>
      <c r="K592" s="64">
        <v>13</v>
      </c>
      <c r="L592" s="65">
        <v>1</v>
      </c>
      <c r="M592" s="64">
        <v>0</v>
      </c>
      <c r="N592" s="64">
        <v>0</v>
      </c>
      <c r="O592" s="66">
        <v>141.4269083333335</v>
      </c>
      <c r="P592" s="63">
        <v>0</v>
      </c>
    </row>
    <row r="593" spans="1:16" ht="14.4">
      <c r="A593" s="72">
        <f t="shared" si="11"/>
        <v>46142</v>
      </c>
      <c r="B593" s="73">
        <f>VLOOKUP(G593,'Daily Flash NL'!A:D,4,0)</f>
        <v>0.58333333333333304</v>
      </c>
      <c r="C593" s="77">
        <v>46142</v>
      </c>
      <c r="D593" s="57"/>
      <c r="E593" s="62" t="s">
        <v>85</v>
      </c>
      <c r="F593" s="62"/>
      <c r="G593" s="62">
        <v>14</v>
      </c>
      <c r="H593" s="63">
        <v>0.66666666666666663</v>
      </c>
      <c r="I593" s="64">
        <v>9</v>
      </c>
      <c r="J593" s="64">
        <v>9</v>
      </c>
      <c r="K593" s="64">
        <v>6</v>
      </c>
      <c r="L593" s="65">
        <v>1</v>
      </c>
      <c r="M593" s="64">
        <v>0</v>
      </c>
      <c r="N593" s="64">
        <v>0</v>
      </c>
      <c r="O593" s="66">
        <v>243.17422222222226</v>
      </c>
      <c r="P593" s="63">
        <v>0</v>
      </c>
    </row>
    <row r="594" spans="1:16" ht="14.4">
      <c r="A594" s="72">
        <f t="shared" si="11"/>
        <v>46142</v>
      </c>
      <c r="B594" s="73">
        <f>VLOOKUP(G594,'Daily Flash NL'!A:D,4,0)</f>
        <v>0.625</v>
      </c>
      <c r="C594" s="77">
        <v>46142</v>
      </c>
      <c r="D594" s="57"/>
      <c r="E594" s="62" t="s">
        <v>85</v>
      </c>
      <c r="F594" s="62"/>
      <c r="G594" s="62">
        <v>15</v>
      </c>
      <c r="H594" s="63">
        <v>1</v>
      </c>
      <c r="I594" s="64">
        <v>10</v>
      </c>
      <c r="J594" s="64">
        <v>10</v>
      </c>
      <c r="K594" s="64">
        <v>10</v>
      </c>
      <c r="L594" s="65">
        <v>1</v>
      </c>
      <c r="M594" s="64">
        <v>0</v>
      </c>
      <c r="N594" s="64">
        <v>0</v>
      </c>
      <c r="O594" s="66">
        <v>216.61538333333328</v>
      </c>
      <c r="P594" s="63">
        <v>0</v>
      </c>
    </row>
    <row r="595" spans="1:16" ht="14.4">
      <c r="A595" s="72">
        <f t="shared" si="11"/>
        <v>46142</v>
      </c>
      <c r="B595" s="73">
        <f>VLOOKUP(G595,'Daily Flash NL'!A:D,4,0)</f>
        <v>0.66666666666666696</v>
      </c>
      <c r="C595" s="77">
        <v>46142</v>
      </c>
      <c r="D595" s="57"/>
      <c r="E595" s="62" t="s">
        <v>85</v>
      </c>
      <c r="F595" s="62"/>
      <c r="G595" s="62">
        <v>16</v>
      </c>
      <c r="H595" s="63">
        <v>0.7</v>
      </c>
      <c r="I595" s="64">
        <v>20</v>
      </c>
      <c r="J595" s="64">
        <v>20</v>
      </c>
      <c r="K595" s="64">
        <v>14</v>
      </c>
      <c r="L595" s="65">
        <v>1</v>
      </c>
      <c r="M595" s="64">
        <v>0</v>
      </c>
      <c r="N595" s="64">
        <v>0</v>
      </c>
      <c r="O595" s="66">
        <v>126.64751249999983</v>
      </c>
      <c r="P595" s="63">
        <v>0</v>
      </c>
    </row>
    <row r="596" spans="1:16" ht="14.4">
      <c r="A596" s="72">
        <f t="shared" si="11"/>
        <v>46142</v>
      </c>
      <c r="B596" s="73" t="e">
        <f>VLOOKUP(G596,'Daily Flash NL'!A:D,4,0)</f>
        <v>#N/A</v>
      </c>
      <c r="C596" s="77">
        <v>46142</v>
      </c>
      <c r="D596" s="57"/>
      <c r="E596" s="62" t="s">
        <v>85</v>
      </c>
      <c r="F596" s="62"/>
      <c r="G596" s="62">
        <v>17</v>
      </c>
      <c r="H596" s="63">
        <v>1</v>
      </c>
      <c r="I596" s="64">
        <v>5</v>
      </c>
      <c r="J596" s="64">
        <v>5</v>
      </c>
      <c r="K596" s="64">
        <v>5</v>
      </c>
      <c r="L596" s="65">
        <v>1</v>
      </c>
      <c r="M596" s="64">
        <v>0</v>
      </c>
      <c r="N596" s="64">
        <v>0</v>
      </c>
      <c r="O596" s="66">
        <v>164.86529999999999</v>
      </c>
      <c r="P596" s="63">
        <v>0</v>
      </c>
    </row>
    <row r="597" spans="1:16" ht="14.4">
      <c r="A597" s="72">
        <f t="shared" si="11"/>
        <v>46142</v>
      </c>
      <c r="B597" s="73" t="e">
        <f>VLOOKUP(G597,'Daily Flash NL'!A:D,4,0)</f>
        <v>#N/A</v>
      </c>
      <c r="C597" s="77">
        <v>46142</v>
      </c>
      <c r="D597" s="57"/>
      <c r="E597" s="62" t="s">
        <v>85</v>
      </c>
      <c r="F597" s="62"/>
      <c r="G597" s="62">
        <v>18</v>
      </c>
      <c r="H597" s="63">
        <v>1</v>
      </c>
      <c r="I597" s="64">
        <v>14</v>
      </c>
      <c r="J597" s="64">
        <v>14</v>
      </c>
      <c r="K597" s="64">
        <v>14</v>
      </c>
      <c r="L597" s="65">
        <v>1</v>
      </c>
      <c r="M597" s="64">
        <v>0</v>
      </c>
      <c r="N597" s="64">
        <v>0</v>
      </c>
      <c r="O597" s="66">
        <v>138.71741071428573</v>
      </c>
      <c r="P597" s="63">
        <v>0</v>
      </c>
    </row>
    <row r="598" spans="1:16" ht="14.4">
      <c r="A598" s="72">
        <f t="shared" si="11"/>
        <v>46142</v>
      </c>
      <c r="B598" s="73" t="e">
        <f>VLOOKUP(G598,'Daily Flash NL'!A:D,4,0)</f>
        <v>#N/A</v>
      </c>
      <c r="C598" s="77">
        <v>46142</v>
      </c>
      <c r="D598" s="57"/>
      <c r="E598" s="62" t="s">
        <v>85</v>
      </c>
      <c r="F598" s="62"/>
      <c r="G598" s="62">
        <v>19</v>
      </c>
      <c r="H598" s="63">
        <v>0.16666666666666666</v>
      </c>
      <c r="I598" s="64">
        <v>6</v>
      </c>
      <c r="J598" s="64">
        <v>6</v>
      </c>
      <c r="K598" s="64">
        <v>1</v>
      </c>
      <c r="L598" s="65">
        <v>1</v>
      </c>
      <c r="M598" s="64">
        <v>0</v>
      </c>
      <c r="N598" s="64">
        <v>0</v>
      </c>
      <c r="O598" s="66">
        <v>229.32325</v>
      </c>
      <c r="P598" s="63">
        <v>0</v>
      </c>
    </row>
    <row r="599" spans="1:16" ht="14.4">
      <c r="A599" s="72">
        <f t="shared" si="11"/>
        <v>46142</v>
      </c>
      <c r="B599" s="73" t="e">
        <f>VLOOKUP(G599,'Daily Flash NL'!A:D,4,0)</f>
        <v>#N/A</v>
      </c>
      <c r="C599" s="77">
        <v>46142</v>
      </c>
      <c r="D599" s="57"/>
      <c r="E599" s="62" t="s">
        <v>85</v>
      </c>
      <c r="F599" s="62"/>
      <c r="G599" s="62">
        <v>20</v>
      </c>
      <c r="H599" s="63">
        <v>1</v>
      </c>
      <c r="I599" s="64">
        <v>3</v>
      </c>
      <c r="J599" s="64">
        <v>3</v>
      </c>
      <c r="K599" s="64">
        <v>3</v>
      </c>
      <c r="L599" s="65">
        <v>1</v>
      </c>
      <c r="M599" s="64">
        <v>0</v>
      </c>
      <c r="N599" s="64">
        <v>0</v>
      </c>
      <c r="O599" s="66">
        <v>676.1160000000001</v>
      </c>
      <c r="P599" s="63">
        <v>0</v>
      </c>
    </row>
    <row r="600" spans="1:16" ht="14.4">
      <c r="A600" s="72">
        <f t="shared" si="11"/>
        <v>46142</v>
      </c>
      <c r="B600" s="73" t="e">
        <f>VLOOKUP(G600,'Daily Flash NL'!A:D,4,0)</f>
        <v>#N/A</v>
      </c>
      <c r="C600" s="77">
        <v>46142</v>
      </c>
      <c r="D600" s="57"/>
      <c r="E600" s="62" t="s">
        <v>85</v>
      </c>
      <c r="F600" s="62"/>
      <c r="G600" s="62">
        <v>21</v>
      </c>
      <c r="H600" s="63">
        <v>0.83333333333333337</v>
      </c>
      <c r="I600" s="64">
        <v>6</v>
      </c>
      <c r="J600" s="64">
        <v>6</v>
      </c>
      <c r="K600" s="64">
        <v>5</v>
      </c>
      <c r="L600" s="65">
        <v>1</v>
      </c>
      <c r="M600" s="64">
        <v>0</v>
      </c>
      <c r="N600" s="64">
        <v>0</v>
      </c>
      <c r="O600" s="66">
        <v>235.17155555555499</v>
      </c>
      <c r="P600" s="63">
        <v>0</v>
      </c>
    </row>
    <row r="601" spans="1:16" ht="14.4">
      <c r="A601" s="72">
        <f t="shared" si="11"/>
        <v>46142</v>
      </c>
      <c r="B601" s="73" t="e">
        <f>VLOOKUP(G601,'Daily Flash NL'!A:D,4,0)</f>
        <v>#N/A</v>
      </c>
      <c r="C601" s="77">
        <v>46142</v>
      </c>
      <c r="D601" s="57"/>
      <c r="E601" s="62" t="s">
        <v>85</v>
      </c>
      <c r="F601" s="62"/>
      <c r="G601" s="62">
        <v>22</v>
      </c>
      <c r="H601" s="63">
        <v>0</v>
      </c>
      <c r="I601" s="64">
        <v>2</v>
      </c>
      <c r="J601" s="64">
        <v>0</v>
      </c>
      <c r="K601" s="64">
        <v>0</v>
      </c>
      <c r="L601" s="65">
        <v>0</v>
      </c>
      <c r="M601" s="64">
        <v>2</v>
      </c>
      <c r="N601" s="64">
        <v>0</v>
      </c>
      <c r="O601" s="66"/>
      <c r="P601" s="63">
        <v>1</v>
      </c>
    </row>
    <row r="602" spans="1:16" ht="14.4">
      <c r="A602" s="72">
        <f t="shared" si="11"/>
        <v>46142</v>
      </c>
      <c r="B602" s="73" t="e">
        <f>VLOOKUP(G602,'Daily Flash NL'!A:D,4,0)</f>
        <v>#N/A</v>
      </c>
      <c r="C602" s="77">
        <v>46142</v>
      </c>
      <c r="D602" s="57"/>
      <c r="E602" s="62" t="s">
        <v>85</v>
      </c>
      <c r="F602" s="62"/>
      <c r="G602" s="62">
        <v>23</v>
      </c>
      <c r="H602" s="63">
        <v>0</v>
      </c>
      <c r="I602" s="64">
        <v>1</v>
      </c>
      <c r="J602" s="64">
        <v>1</v>
      </c>
      <c r="K602" s="64">
        <v>0</v>
      </c>
      <c r="L602" s="65">
        <v>1</v>
      </c>
      <c r="M602" s="64">
        <v>0</v>
      </c>
      <c r="N602" s="64">
        <v>0</v>
      </c>
      <c r="O602" s="66">
        <v>319.73999999999995</v>
      </c>
      <c r="P602" s="63">
        <v>0</v>
      </c>
    </row>
    <row r="603" spans="1:16" ht="14.4">
      <c r="A603" s="72">
        <f t="shared" si="11"/>
        <v>46142</v>
      </c>
      <c r="B603" s="73" t="e">
        <f>VLOOKUP(G603,'Daily Flash NL'!A:D,4,0)</f>
        <v>#N/A</v>
      </c>
      <c r="C603" s="77">
        <v>46142</v>
      </c>
      <c r="D603" s="57"/>
      <c r="E603" s="62" t="s">
        <v>68</v>
      </c>
      <c r="F603" s="62"/>
      <c r="G603" s="62"/>
      <c r="H603" s="63">
        <v>0.35427574171029669</v>
      </c>
      <c r="I603" s="64">
        <v>579</v>
      </c>
      <c r="J603" s="64">
        <v>507</v>
      </c>
      <c r="K603" s="64">
        <v>203</v>
      </c>
      <c r="L603" s="65">
        <v>0.87564766839378239</v>
      </c>
      <c r="M603" s="64">
        <v>72</v>
      </c>
      <c r="N603" s="64">
        <v>6</v>
      </c>
      <c r="O603" s="66">
        <v>312.3431562787639</v>
      </c>
      <c r="P603" s="63">
        <v>0.12435233160621761</v>
      </c>
    </row>
    <row r="604" spans="1:16" ht="14.4">
      <c r="A604" s="72">
        <f t="shared" si="11"/>
        <v>46142</v>
      </c>
      <c r="B604" s="73" t="e">
        <f>VLOOKUP(G604,'Daily Flash NL'!A:D,4,0)</f>
        <v>#N/A</v>
      </c>
      <c r="C604" s="77">
        <v>46142</v>
      </c>
      <c r="D604" s="57"/>
      <c r="E604" s="62" t="s">
        <v>68</v>
      </c>
      <c r="F604" s="57" t="s">
        <v>69</v>
      </c>
      <c r="G604" s="57"/>
      <c r="H604" s="58"/>
      <c r="I604" s="59"/>
      <c r="J604" s="59"/>
      <c r="K604" s="59"/>
      <c r="L604" s="60"/>
      <c r="M604" s="59"/>
      <c r="N604" s="59"/>
      <c r="O604" s="61"/>
      <c r="P604" s="58"/>
    </row>
    <row r="605" spans="1:16" ht="14.4">
      <c r="A605" s="72">
        <f t="shared" si="11"/>
        <v>46142</v>
      </c>
      <c r="B605" s="73" t="e">
        <f>VLOOKUP(G605,'Daily Flash NL'!A:D,4,0)</f>
        <v>#N/A</v>
      </c>
      <c r="C605" s="77">
        <v>46142</v>
      </c>
      <c r="D605" s="57"/>
      <c r="E605" s="62" t="s">
        <v>68</v>
      </c>
      <c r="F605" s="62"/>
      <c r="G605" s="62">
        <v>6</v>
      </c>
      <c r="H605" s="63">
        <v>0</v>
      </c>
      <c r="I605" s="64">
        <v>1</v>
      </c>
      <c r="J605" s="64">
        <v>1</v>
      </c>
      <c r="K605" s="64">
        <v>0</v>
      </c>
      <c r="L605" s="65">
        <v>1</v>
      </c>
      <c r="M605" s="64">
        <v>0</v>
      </c>
      <c r="N605" s="64">
        <v>0</v>
      </c>
      <c r="O605" s="66">
        <v>87.836999999999989</v>
      </c>
      <c r="P605" s="63">
        <v>0</v>
      </c>
    </row>
    <row r="606" spans="1:16" ht="14.4">
      <c r="A606" s="72">
        <f t="shared" si="11"/>
        <v>46142</v>
      </c>
      <c r="B606" s="73">
        <f>VLOOKUP(G606,'Daily Flash NL'!A:D,4,0)</f>
        <v>0.29166666666666669</v>
      </c>
      <c r="C606" s="77">
        <v>46142</v>
      </c>
      <c r="D606" s="57"/>
      <c r="E606" s="62" t="s">
        <v>68</v>
      </c>
      <c r="F606" s="62"/>
      <c r="G606" s="62">
        <v>7</v>
      </c>
      <c r="H606" s="63">
        <v>1</v>
      </c>
      <c r="I606" s="64">
        <v>5</v>
      </c>
      <c r="J606" s="64">
        <v>5</v>
      </c>
      <c r="K606" s="64">
        <v>5</v>
      </c>
      <c r="L606" s="65">
        <v>1</v>
      </c>
      <c r="M606" s="64">
        <v>0</v>
      </c>
      <c r="N606" s="64">
        <v>0</v>
      </c>
      <c r="O606" s="66">
        <v>288.15989999999999</v>
      </c>
      <c r="P606" s="63">
        <v>0</v>
      </c>
    </row>
    <row r="607" spans="1:16" ht="14.4">
      <c r="A607" s="72">
        <f t="shared" si="11"/>
        <v>46142</v>
      </c>
      <c r="B607" s="73">
        <f>VLOOKUP(G607,'Daily Flash NL'!A:D,4,0)</f>
        <v>0.33333333333333298</v>
      </c>
      <c r="C607" s="77">
        <v>46142</v>
      </c>
      <c r="D607" s="57"/>
      <c r="E607" s="62" t="s">
        <v>68</v>
      </c>
      <c r="F607" s="62"/>
      <c r="G607" s="62">
        <v>8</v>
      </c>
      <c r="H607" s="63">
        <v>0.625</v>
      </c>
      <c r="I607" s="64">
        <v>34</v>
      </c>
      <c r="J607" s="64">
        <v>32</v>
      </c>
      <c r="K607" s="64">
        <v>20</v>
      </c>
      <c r="L607" s="65">
        <v>0.94117647058823528</v>
      </c>
      <c r="M607" s="64">
        <v>2</v>
      </c>
      <c r="N607" s="64">
        <v>2</v>
      </c>
      <c r="O607" s="66">
        <v>222.28092708333341</v>
      </c>
      <c r="P607" s="63">
        <v>5.8823529411764705E-2</v>
      </c>
    </row>
    <row r="608" spans="1:16" ht="14.4">
      <c r="A608" s="72">
        <f t="shared" si="11"/>
        <v>46142</v>
      </c>
      <c r="B608" s="73">
        <f>VLOOKUP(G608,'Daily Flash NL'!A:D,4,0)</f>
        <v>0.375</v>
      </c>
      <c r="C608" s="77">
        <v>46142</v>
      </c>
      <c r="D608" s="57"/>
      <c r="E608" s="62" t="s">
        <v>68</v>
      </c>
      <c r="F608" s="62"/>
      <c r="G608" s="62">
        <v>9</v>
      </c>
      <c r="H608" s="63">
        <v>0.73913043478260865</v>
      </c>
      <c r="I608" s="64">
        <v>46</v>
      </c>
      <c r="J608" s="64">
        <v>45</v>
      </c>
      <c r="K608" s="64">
        <v>34</v>
      </c>
      <c r="L608" s="65">
        <v>0.97826086956521741</v>
      </c>
      <c r="M608" s="64">
        <v>1</v>
      </c>
      <c r="N608" s="64">
        <v>0</v>
      </c>
      <c r="O608" s="66">
        <v>302.73169259259259</v>
      </c>
      <c r="P608" s="63">
        <v>2.1739130434782608E-2</v>
      </c>
    </row>
    <row r="609" spans="1:16" ht="14.4">
      <c r="A609" s="72">
        <f t="shared" si="11"/>
        <v>46142</v>
      </c>
      <c r="B609" s="73">
        <f>VLOOKUP(G609,'Daily Flash NL'!A:D,4,0)</f>
        <v>0.41666666666666702</v>
      </c>
      <c r="C609" s="77">
        <v>46142</v>
      </c>
      <c r="D609" s="57"/>
      <c r="E609" s="62" t="s">
        <v>68</v>
      </c>
      <c r="F609" s="62"/>
      <c r="G609" s="62">
        <v>10</v>
      </c>
      <c r="H609" s="63">
        <v>0.69565217391304346</v>
      </c>
      <c r="I609" s="64">
        <v>46</v>
      </c>
      <c r="J609" s="64">
        <v>46</v>
      </c>
      <c r="K609" s="64">
        <v>32</v>
      </c>
      <c r="L609" s="65">
        <v>1</v>
      </c>
      <c r="M609" s="64">
        <v>0</v>
      </c>
      <c r="N609" s="64">
        <v>0</v>
      </c>
      <c r="O609" s="66">
        <v>321.2960710144929</v>
      </c>
      <c r="P609" s="63">
        <v>0</v>
      </c>
    </row>
    <row r="610" spans="1:16" ht="14.4">
      <c r="A610" s="72">
        <f t="shared" si="11"/>
        <v>46142</v>
      </c>
      <c r="B610" s="73">
        <f>VLOOKUP(G610,'Daily Flash NL'!A:D,4,0)</f>
        <v>0.45833333333333298</v>
      </c>
      <c r="C610" s="77">
        <v>46142</v>
      </c>
      <c r="D610" s="57"/>
      <c r="E610" s="62" t="s">
        <v>68</v>
      </c>
      <c r="F610" s="62"/>
      <c r="G610" s="62">
        <v>11</v>
      </c>
      <c r="H610" s="63">
        <v>0.69090909090909092</v>
      </c>
      <c r="I610" s="64">
        <v>55</v>
      </c>
      <c r="J610" s="64">
        <v>54</v>
      </c>
      <c r="K610" s="64">
        <v>38</v>
      </c>
      <c r="L610" s="65">
        <v>0.98181818181818181</v>
      </c>
      <c r="M610" s="64">
        <v>1</v>
      </c>
      <c r="N610" s="64">
        <v>0</v>
      </c>
      <c r="O610" s="66">
        <v>261.76153858024691</v>
      </c>
      <c r="P610" s="63">
        <v>1.8181818181818181E-2</v>
      </c>
    </row>
    <row r="611" spans="1:16" ht="14.4">
      <c r="A611" s="72">
        <f t="shared" si="11"/>
        <v>46142</v>
      </c>
      <c r="B611" s="73">
        <f>VLOOKUP(G611,'Daily Flash NL'!A:D,4,0)</f>
        <v>0.5</v>
      </c>
      <c r="C611" s="77">
        <v>46142</v>
      </c>
      <c r="D611" s="57"/>
      <c r="E611" s="62" t="s">
        <v>68</v>
      </c>
      <c r="F611" s="62"/>
      <c r="G611" s="62">
        <v>12</v>
      </c>
      <c r="H611" s="63">
        <v>0.54</v>
      </c>
      <c r="I611" s="64">
        <v>50</v>
      </c>
      <c r="J611" s="64">
        <v>50</v>
      </c>
      <c r="K611" s="64">
        <v>27</v>
      </c>
      <c r="L611" s="65">
        <v>1</v>
      </c>
      <c r="M611" s="64">
        <v>0</v>
      </c>
      <c r="N611" s="64">
        <v>0</v>
      </c>
      <c r="O611" s="66">
        <v>303.19799266666649</v>
      </c>
      <c r="P611" s="63">
        <v>0</v>
      </c>
    </row>
    <row r="612" spans="1:16" ht="14.4">
      <c r="A612" s="72">
        <f t="shared" si="11"/>
        <v>46142</v>
      </c>
      <c r="B612" s="73">
        <f>VLOOKUP(G612,'Daily Flash NL'!A:D,4,0)</f>
        <v>0.54166666666666696</v>
      </c>
      <c r="C612" s="77">
        <v>46142</v>
      </c>
      <c r="D612" s="57"/>
      <c r="E612" s="62" t="s">
        <v>68</v>
      </c>
      <c r="F612" s="62"/>
      <c r="G612" s="62">
        <v>13</v>
      </c>
      <c r="H612" s="63">
        <v>0.44897959183673469</v>
      </c>
      <c r="I612" s="64">
        <v>49</v>
      </c>
      <c r="J612" s="64">
        <v>44</v>
      </c>
      <c r="K612" s="64">
        <v>22</v>
      </c>
      <c r="L612" s="65">
        <v>0.89795918367346939</v>
      </c>
      <c r="M612" s="64">
        <v>5</v>
      </c>
      <c r="N612" s="64">
        <v>0</v>
      </c>
      <c r="O612" s="66">
        <v>371.5621818181819</v>
      </c>
      <c r="P612" s="63">
        <v>0.10204081632653061</v>
      </c>
    </row>
    <row r="613" spans="1:16" ht="14.4">
      <c r="A613" s="72">
        <f t="shared" si="11"/>
        <v>46142</v>
      </c>
      <c r="B613" s="73">
        <f>VLOOKUP(G613,'Daily Flash NL'!A:D,4,0)</f>
        <v>0.58333333333333304</v>
      </c>
      <c r="C613" s="77">
        <v>46142</v>
      </c>
      <c r="D613" s="57"/>
      <c r="E613" s="62" t="s">
        <v>68</v>
      </c>
      <c r="F613" s="62"/>
      <c r="G613" s="62">
        <v>14</v>
      </c>
      <c r="H613" s="63">
        <v>0</v>
      </c>
      <c r="I613" s="64">
        <v>64</v>
      </c>
      <c r="J613" s="64">
        <v>47</v>
      </c>
      <c r="K613" s="64">
        <v>0</v>
      </c>
      <c r="L613" s="65">
        <v>0.734375</v>
      </c>
      <c r="M613" s="64">
        <v>17</v>
      </c>
      <c r="N613" s="64">
        <v>0</v>
      </c>
      <c r="O613" s="66">
        <v>260.53504609929081</v>
      </c>
      <c r="P613" s="63">
        <v>0.265625</v>
      </c>
    </row>
    <row r="614" spans="1:16" ht="14.4">
      <c r="A614" s="72">
        <f t="shared" si="11"/>
        <v>46142</v>
      </c>
      <c r="B614" s="73">
        <f>VLOOKUP(G614,'Daily Flash NL'!A:D,4,0)</f>
        <v>0.625</v>
      </c>
      <c r="C614" s="77">
        <v>46142</v>
      </c>
      <c r="D614" s="57"/>
      <c r="E614" s="62" t="s">
        <v>68</v>
      </c>
      <c r="F614" s="62"/>
      <c r="G614" s="62">
        <v>15</v>
      </c>
      <c r="H614" s="63">
        <v>4.6511627906976744E-2</v>
      </c>
      <c r="I614" s="64">
        <v>43</v>
      </c>
      <c r="J614" s="64">
        <v>37</v>
      </c>
      <c r="K614" s="64">
        <v>2</v>
      </c>
      <c r="L614" s="65">
        <v>0.86046511627906974</v>
      </c>
      <c r="M614" s="64">
        <v>6</v>
      </c>
      <c r="N614" s="64">
        <v>0</v>
      </c>
      <c r="O614" s="66">
        <v>464.47837837837852</v>
      </c>
      <c r="P614" s="63">
        <v>0.13953488372093023</v>
      </c>
    </row>
    <row r="615" spans="1:16" ht="14.4">
      <c r="A615" s="72">
        <f t="shared" si="11"/>
        <v>46142</v>
      </c>
      <c r="B615" s="73">
        <f>VLOOKUP(G615,'Daily Flash NL'!A:D,4,0)</f>
        <v>0.66666666666666696</v>
      </c>
      <c r="C615" s="77">
        <v>46142</v>
      </c>
      <c r="D615" s="57"/>
      <c r="E615" s="62" t="s">
        <v>68</v>
      </c>
      <c r="F615" s="62"/>
      <c r="G615" s="62">
        <v>16</v>
      </c>
      <c r="H615" s="63">
        <v>6.1224489795918366E-2</v>
      </c>
      <c r="I615" s="64">
        <v>50</v>
      </c>
      <c r="J615" s="64">
        <v>38</v>
      </c>
      <c r="K615" s="64">
        <v>3</v>
      </c>
      <c r="L615" s="65">
        <v>0.76</v>
      </c>
      <c r="M615" s="64">
        <v>12</v>
      </c>
      <c r="N615" s="64">
        <v>1</v>
      </c>
      <c r="O615" s="66">
        <v>326.42492105263153</v>
      </c>
      <c r="P615" s="63">
        <v>0.24</v>
      </c>
    </row>
    <row r="616" spans="1:16" ht="14.4">
      <c r="A616" s="72">
        <f t="shared" si="11"/>
        <v>46142</v>
      </c>
      <c r="B616" s="73" t="e">
        <f>VLOOKUP(G616,'Daily Flash NL'!A:D,4,0)</f>
        <v>#N/A</v>
      </c>
      <c r="C616" s="77">
        <v>46142</v>
      </c>
      <c r="D616" s="57"/>
      <c r="E616" s="62" t="s">
        <v>68</v>
      </c>
      <c r="F616" s="62"/>
      <c r="G616" s="62">
        <v>17</v>
      </c>
      <c r="H616" s="63">
        <v>5.128205128205128E-2</v>
      </c>
      <c r="I616" s="64">
        <v>41</v>
      </c>
      <c r="J616" s="64">
        <v>31</v>
      </c>
      <c r="K616" s="64">
        <v>2</v>
      </c>
      <c r="L616" s="65">
        <v>0.75609756097560976</v>
      </c>
      <c r="M616" s="64">
        <v>10</v>
      </c>
      <c r="N616" s="64">
        <v>2</v>
      </c>
      <c r="O616" s="66">
        <v>322.59338709677422</v>
      </c>
      <c r="P616" s="63">
        <v>0.24390243902439024</v>
      </c>
    </row>
    <row r="617" spans="1:16" ht="14.4">
      <c r="A617" s="72">
        <f t="shared" si="11"/>
        <v>46142</v>
      </c>
      <c r="B617" s="73" t="e">
        <f>VLOOKUP(G617,'Daily Flash NL'!A:D,4,0)</f>
        <v>#N/A</v>
      </c>
      <c r="C617" s="77">
        <v>46142</v>
      </c>
      <c r="D617" s="57"/>
      <c r="E617" s="62" t="s">
        <v>68</v>
      </c>
      <c r="F617" s="62"/>
      <c r="G617" s="62">
        <v>18</v>
      </c>
      <c r="H617" s="63">
        <v>0</v>
      </c>
      <c r="I617" s="64">
        <v>30</v>
      </c>
      <c r="J617" s="64">
        <v>26</v>
      </c>
      <c r="K617" s="64">
        <v>0</v>
      </c>
      <c r="L617" s="65">
        <v>0.8666666666666667</v>
      </c>
      <c r="M617" s="64">
        <v>4</v>
      </c>
      <c r="N617" s="64">
        <v>1</v>
      </c>
      <c r="O617" s="66">
        <v>295.38250961538466</v>
      </c>
      <c r="P617" s="63">
        <v>0.13333333333333333</v>
      </c>
    </row>
    <row r="618" spans="1:16" ht="14.4">
      <c r="A618" s="72">
        <f t="shared" si="11"/>
        <v>46142</v>
      </c>
      <c r="B618" s="73" t="e">
        <f>VLOOKUP(G618,'Daily Flash NL'!A:D,4,0)</f>
        <v>#N/A</v>
      </c>
      <c r="C618" s="77">
        <v>46142</v>
      </c>
      <c r="D618" s="57"/>
      <c r="E618" s="62" t="s">
        <v>68</v>
      </c>
      <c r="F618" s="62"/>
      <c r="G618" s="62">
        <v>19</v>
      </c>
      <c r="H618" s="63">
        <v>5.5555555555555552E-2</v>
      </c>
      <c r="I618" s="64">
        <v>18</v>
      </c>
      <c r="J618" s="64">
        <v>14</v>
      </c>
      <c r="K618" s="64">
        <v>1</v>
      </c>
      <c r="L618" s="65">
        <v>0.77777777777777779</v>
      </c>
      <c r="M618" s="64">
        <v>4</v>
      </c>
      <c r="N618" s="64">
        <v>0</v>
      </c>
      <c r="O618" s="66">
        <v>248.46064285714286</v>
      </c>
      <c r="P618" s="63">
        <v>0.22222222222222221</v>
      </c>
    </row>
    <row r="619" spans="1:16" ht="14.4">
      <c r="A619" s="72">
        <f t="shared" si="11"/>
        <v>46142</v>
      </c>
      <c r="B619" s="73" t="e">
        <f>VLOOKUP(G619,'Daily Flash NL'!A:D,4,0)</f>
        <v>#N/A</v>
      </c>
      <c r="C619" s="77">
        <v>46142</v>
      </c>
      <c r="D619" s="57"/>
      <c r="E619" s="62" t="s">
        <v>68</v>
      </c>
      <c r="F619" s="62"/>
      <c r="G619" s="62">
        <v>20</v>
      </c>
      <c r="H619" s="63">
        <v>0.3125</v>
      </c>
      <c r="I619" s="64">
        <v>16</v>
      </c>
      <c r="J619" s="64">
        <v>14</v>
      </c>
      <c r="K619" s="64">
        <v>5</v>
      </c>
      <c r="L619" s="65">
        <v>0.875</v>
      </c>
      <c r="M619" s="64">
        <v>2</v>
      </c>
      <c r="N619" s="64">
        <v>0</v>
      </c>
      <c r="O619" s="66">
        <v>417.44107142857143</v>
      </c>
      <c r="P619" s="63">
        <v>0.125</v>
      </c>
    </row>
    <row r="620" spans="1:16" ht="14.4">
      <c r="A620" s="72">
        <f t="shared" si="11"/>
        <v>46142</v>
      </c>
      <c r="B620" s="73" t="e">
        <f>VLOOKUP(G620,'Daily Flash NL'!A:D,4,0)</f>
        <v>#N/A</v>
      </c>
      <c r="C620" s="77">
        <v>46142</v>
      </c>
      <c r="D620" s="57"/>
      <c r="E620" s="62" t="s">
        <v>68</v>
      </c>
      <c r="F620" s="62"/>
      <c r="G620" s="62">
        <v>21</v>
      </c>
      <c r="H620" s="63">
        <v>0.375</v>
      </c>
      <c r="I620" s="64">
        <v>16</v>
      </c>
      <c r="J620" s="64">
        <v>12</v>
      </c>
      <c r="K620" s="64">
        <v>6</v>
      </c>
      <c r="L620" s="65">
        <v>0.75</v>
      </c>
      <c r="M620" s="64">
        <v>4</v>
      </c>
      <c r="N620" s="64">
        <v>0</v>
      </c>
      <c r="O620" s="66">
        <v>298.12975000000023</v>
      </c>
      <c r="P620" s="63">
        <v>0.25</v>
      </c>
    </row>
    <row r="621" spans="1:16" ht="14.4">
      <c r="A621" s="72">
        <f t="shared" si="11"/>
        <v>46142</v>
      </c>
      <c r="B621" s="73" t="e">
        <f>VLOOKUP(G621,'Daily Flash NL'!A:D,4,0)</f>
        <v>#N/A</v>
      </c>
      <c r="C621" s="77">
        <v>46142</v>
      </c>
      <c r="D621" s="57"/>
      <c r="E621" s="62" t="s">
        <v>68</v>
      </c>
      <c r="F621" s="62"/>
      <c r="G621" s="62">
        <v>22</v>
      </c>
      <c r="H621" s="63">
        <v>1</v>
      </c>
      <c r="I621" s="64">
        <v>5</v>
      </c>
      <c r="J621" s="64">
        <v>5</v>
      </c>
      <c r="K621" s="64">
        <v>5</v>
      </c>
      <c r="L621" s="65">
        <v>1</v>
      </c>
      <c r="M621" s="64">
        <v>0</v>
      </c>
      <c r="N621" s="64">
        <v>0</v>
      </c>
      <c r="O621" s="66">
        <v>331.24130000000002</v>
      </c>
      <c r="P621" s="63">
        <v>0</v>
      </c>
    </row>
    <row r="622" spans="1:16" ht="14.4">
      <c r="A622" s="72">
        <f t="shared" si="11"/>
        <v>46142</v>
      </c>
      <c r="B622" s="73" t="e">
        <f>VLOOKUP(G622,'Daily Flash NL'!A:D,4,0)</f>
        <v>#N/A</v>
      </c>
      <c r="C622" s="77">
        <v>46142</v>
      </c>
      <c r="D622" s="57"/>
      <c r="E622" s="62" t="s">
        <v>68</v>
      </c>
      <c r="F622" s="62"/>
      <c r="G622" s="62">
        <v>23</v>
      </c>
      <c r="H622" s="63">
        <v>0.1</v>
      </c>
      <c r="I622" s="64">
        <v>10</v>
      </c>
      <c r="J622" s="64">
        <v>6</v>
      </c>
      <c r="K622" s="64">
        <v>1</v>
      </c>
      <c r="L622" s="65">
        <v>0.6</v>
      </c>
      <c r="M622" s="64">
        <v>4</v>
      </c>
      <c r="N622" s="64">
        <v>0</v>
      </c>
      <c r="O622" s="66">
        <v>266.38800000000003</v>
      </c>
      <c r="P622" s="63">
        <v>0.4</v>
      </c>
    </row>
    <row r="623" spans="1:16" ht="14.4">
      <c r="A623" s="72">
        <f t="shared" si="11"/>
        <v>46142</v>
      </c>
      <c r="B623" s="73" t="e">
        <f>VLOOKUP(G623,'Daily Flash NL'!A:D,4,0)</f>
        <v>#N/A</v>
      </c>
      <c r="C623" s="77">
        <v>46142</v>
      </c>
      <c r="D623" s="57" t="s">
        <v>70</v>
      </c>
      <c r="E623" s="57"/>
      <c r="F623" s="57"/>
      <c r="G623" s="57"/>
      <c r="H623" s="58">
        <v>0.46125907990314768</v>
      </c>
      <c r="I623" s="59">
        <v>833</v>
      </c>
      <c r="J623" s="59">
        <v>746</v>
      </c>
      <c r="K623" s="59">
        <v>381</v>
      </c>
      <c r="L623" s="60">
        <v>0.89555822328931578</v>
      </c>
      <c r="M623" s="59">
        <v>87</v>
      </c>
      <c r="N623" s="59">
        <v>7</v>
      </c>
      <c r="O623" s="61">
        <v>280.18999159964261</v>
      </c>
      <c r="P623" s="58">
        <v>0.10444177671068428</v>
      </c>
    </row>
    <row r="624" spans="1:16" ht="14.4">
      <c r="A624" s="72" t="str">
        <f t="shared" si="11"/>
        <v>30/04/2026 Total</v>
      </c>
      <c r="B624" s="73" t="e">
        <f>VLOOKUP(G624,'Daily Flash NL'!A:D,4,0)</f>
        <v>#N/A</v>
      </c>
      <c r="C624" s="78" t="s">
        <v>117</v>
      </c>
      <c r="D624" s="67"/>
      <c r="E624" s="67"/>
      <c r="F624" s="67"/>
      <c r="G624" s="67"/>
      <c r="H624" s="68">
        <v>0.46125907990314768</v>
      </c>
      <c r="I624" s="69">
        <v>833</v>
      </c>
      <c r="J624" s="69">
        <v>746</v>
      </c>
      <c r="K624" s="69">
        <v>381</v>
      </c>
      <c r="L624" s="70">
        <v>0.89555822328931578</v>
      </c>
      <c r="M624" s="69">
        <v>87</v>
      </c>
      <c r="N624" s="69">
        <v>7</v>
      </c>
      <c r="O624" s="71">
        <v>280.18999159964261</v>
      </c>
      <c r="P624" s="68">
        <v>0.10444177671068428</v>
      </c>
    </row>
    <row r="625" spans="1:16" ht="15" thickBot="1">
      <c r="A625" s="72" t="str">
        <f t="shared" si="11"/>
        <v>Grand Total</v>
      </c>
      <c r="B625" s="73" t="e">
        <f>VLOOKUP(G625,'Daily Flash NL'!A:D,4,0)</f>
        <v>#N/A</v>
      </c>
      <c r="C625" s="116" t="s">
        <v>110</v>
      </c>
      <c r="D625" s="117"/>
      <c r="E625" s="117"/>
      <c r="F625" s="117"/>
      <c r="G625" s="117"/>
      <c r="H625" s="118">
        <v>0.46125907990314768</v>
      </c>
      <c r="I625" s="119">
        <v>833</v>
      </c>
      <c r="J625" s="119">
        <v>746</v>
      </c>
      <c r="K625" s="119">
        <v>381</v>
      </c>
      <c r="L625" s="120">
        <v>0.89555822328931578</v>
      </c>
      <c r="M625" s="119">
        <v>87</v>
      </c>
      <c r="N625" s="119">
        <v>7</v>
      </c>
      <c r="O625" s="121">
        <v>280.18999159964261</v>
      </c>
      <c r="P625" s="122">
        <v>0.10444177671068428</v>
      </c>
    </row>
    <row r="626" spans="1:16" ht="14.4">
      <c r="A626" s="72">
        <f t="shared" si="11"/>
        <v>46144</v>
      </c>
      <c r="B626" s="73" t="e">
        <f>VLOOKUP(G626,'Daily Flash NL'!A:D,4,0)</f>
        <v>#N/A</v>
      </c>
      <c r="C626" s="77">
        <v>46144</v>
      </c>
      <c r="D626" s="57" t="s">
        <v>67</v>
      </c>
      <c r="E626" s="62" t="s">
        <v>85</v>
      </c>
      <c r="F626" s="62"/>
      <c r="G626" s="62"/>
      <c r="H626" s="63">
        <v>0.734375</v>
      </c>
      <c r="I626" s="64">
        <v>128</v>
      </c>
      <c r="J626" s="64">
        <v>118</v>
      </c>
      <c r="K626" s="64">
        <v>94</v>
      </c>
      <c r="L626" s="65">
        <v>0.921875</v>
      </c>
      <c r="M626" s="64">
        <v>10</v>
      </c>
      <c r="N626" s="64">
        <v>0</v>
      </c>
      <c r="O626" s="66">
        <v>257.30436087570627</v>
      </c>
      <c r="P626" s="63">
        <v>7.8125E-2</v>
      </c>
    </row>
    <row r="627" spans="1:16" ht="14.4">
      <c r="A627" s="72">
        <f t="shared" si="11"/>
        <v>46144</v>
      </c>
      <c r="B627" s="73" t="e">
        <f>VLOOKUP(G627,'Daily Flash NL'!A:D,4,0)</f>
        <v>#N/A</v>
      </c>
      <c r="C627" s="77">
        <v>46144</v>
      </c>
      <c r="D627" s="57"/>
      <c r="E627" s="62" t="s">
        <v>85</v>
      </c>
      <c r="F627" s="57" t="s">
        <v>69</v>
      </c>
      <c r="G627" s="57"/>
      <c r="H627" s="58"/>
      <c r="I627" s="59"/>
      <c r="J627" s="59"/>
      <c r="K627" s="59"/>
      <c r="L627" s="60"/>
      <c r="M627" s="59"/>
      <c r="N627" s="59"/>
      <c r="O627" s="61"/>
      <c r="P627" s="58"/>
    </row>
    <row r="628" spans="1:16" ht="14.4">
      <c r="A628" s="72">
        <f t="shared" si="11"/>
        <v>46144</v>
      </c>
      <c r="B628" s="73">
        <f>VLOOKUP(G628,'Daily Flash NL'!A:D,4,0)</f>
        <v>0.29166666666666669</v>
      </c>
      <c r="C628" s="77">
        <v>46144</v>
      </c>
      <c r="D628" s="57"/>
      <c r="E628" s="62" t="s">
        <v>85</v>
      </c>
      <c r="F628" s="62"/>
      <c r="G628" s="62">
        <v>7</v>
      </c>
      <c r="H628" s="63">
        <v>1</v>
      </c>
      <c r="I628" s="64">
        <v>1</v>
      </c>
      <c r="J628" s="64">
        <v>1</v>
      </c>
      <c r="K628" s="64">
        <v>1</v>
      </c>
      <c r="L628" s="65">
        <v>1</v>
      </c>
      <c r="M628" s="64">
        <v>0</v>
      </c>
      <c r="N628" s="64">
        <v>0</v>
      </c>
      <c r="O628" s="66">
        <v>233.316</v>
      </c>
      <c r="P628" s="63">
        <v>0</v>
      </c>
    </row>
    <row r="629" spans="1:16" ht="14.4">
      <c r="A629" s="72">
        <f t="shared" si="11"/>
        <v>46144</v>
      </c>
      <c r="B629" s="73">
        <f>VLOOKUP(G629,'Daily Flash NL'!A:D,4,0)</f>
        <v>0.33333333333333298</v>
      </c>
      <c r="C629" s="77">
        <v>46144</v>
      </c>
      <c r="D629" s="57"/>
      <c r="E629" s="62" t="s">
        <v>85</v>
      </c>
      <c r="F629" s="62"/>
      <c r="G629" s="62">
        <v>8</v>
      </c>
      <c r="H629" s="63">
        <v>1</v>
      </c>
      <c r="I629" s="64">
        <v>3</v>
      </c>
      <c r="J629" s="64">
        <v>3</v>
      </c>
      <c r="K629" s="64">
        <v>3</v>
      </c>
      <c r="L629" s="65">
        <v>1</v>
      </c>
      <c r="M629" s="64">
        <v>0</v>
      </c>
      <c r="N629" s="64">
        <v>0</v>
      </c>
      <c r="O629" s="66">
        <v>429.03</v>
      </c>
      <c r="P629" s="63">
        <v>0</v>
      </c>
    </row>
    <row r="630" spans="1:16" ht="14.4">
      <c r="A630" s="72">
        <f t="shared" si="11"/>
        <v>46144</v>
      </c>
      <c r="B630" s="73">
        <f>VLOOKUP(G630,'Daily Flash NL'!A:D,4,0)</f>
        <v>0.375</v>
      </c>
      <c r="C630" s="77">
        <v>46144</v>
      </c>
      <c r="D630" s="57"/>
      <c r="E630" s="62" t="s">
        <v>85</v>
      </c>
      <c r="F630" s="62"/>
      <c r="G630" s="62">
        <v>9</v>
      </c>
      <c r="H630" s="63">
        <v>0.6</v>
      </c>
      <c r="I630" s="64">
        <v>5</v>
      </c>
      <c r="J630" s="64">
        <v>5</v>
      </c>
      <c r="K630" s="64">
        <v>3</v>
      </c>
      <c r="L630" s="65">
        <v>1</v>
      </c>
      <c r="M630" s="64">
        <v>0</v>
      </c>
      <c r="N630" s="64">
        <v>0</v>
      </c>
      <c r="O630" s="66">
        <v>407.9796</v>
      </c>
      <c r="P630" s="63">
        <v>0</v>
      </c>
    </row>
    <row r="631" spans="1:16" ht="14.4">
      <c r="A631" s="72">
        <f t="shared" si="11"/>
        <v>46144</v>
      </c>
      <c r="B631" s="73">
        <f>VLOOKUP(G631,'Daily Flash NL'!A:D,4,0)</f>
        <v>0.41666666666666702</v>
      </c>
      <c r="C631" s="77">
        <v>46144</v>
      </c>
      <c r="D631" s="57"/>
      <c r="E631" s="62" t="s">
        <v>85</v>
      </c>
      <c r="F631" s="62"/>
      <c r="G631" s="62">
        <v>10</v>
      </c>
      <c r="H631" s="63">
        <v>1</v>
      </c>
      <c r="I631" s="64">
        <v>4</v>
      </c>
      <c r="J631" s="64">
        <v>4</v>
      </c>
      <c r="K631" s="64">
        <v>4</v>
      </c>
      <c r="L631" s="65">
        <v>1</v>
      </c>
      <c r="M631" s="64">
        <v>0</v>
      </c>
      <c r="N631" s="64">
        <v>0</v>
      </c>
      <c r="O631" s="66">
        <v>154.32900000000001</v>
      </c>
      <c r="P631" s="63">
        <v>0</v>
      </c>
    </row>
    <row r="632" spans="1:16" ht="14.4">
      <c r="A632" s="72">
        <f t="shared" si="11"/>
        <v>46144</v>
      </c>
      <c r="B632" s="73">
        <f>VLOOKUP(G632,'Daily Flash NL'!A:D,4,0)</f>
        <v>0.45833333333333298</v>
      </c>
      <c r="C632" s="77">
        <v>46144</v>
      </c>
      <c r="D632" s="57"/>
      <c r="E632" s="62" t="s">
        <v>85</v>
      </c>
      <c r="F632" s="62"/>
      <c r="G632" s="62">
        <v>11</v>
      </c>
      <c r="H632" s="63">
        <v>0.6</v>
      </c>
      <c r="I632" s="64">
        <v>5</v>
      </c>
      <c r="J632" s="64">
        <v>5</v>
      </c>
      <c r="K632" s="64">
        <v>3</v>
      </c>
      <c r="L632" s="65">
        <v>1</v>
      </c>
      <c r="M632" s="64">
        <v>0</v>
      </c>
      <c r="N632" s="64">
        <v>0</v>
      </c>
      <c r="O632" s="66">
        <v>212.5492666666666</v>
      </c>
      <c r="P632" s="63">
        <v>0</v>
      </c>
    </row>
    <row r="633" spans="1:16" ht="14.4">
      <c r="A633" s="72">
        <f t="shared" ref="A633:A696" si="12">C633</f>
        <v>46144</v>
      </c>
      <c r="B633" s="73">
        <f>VLOOKUP(G633,'Daily Flash NL'!A:D,4,0)</f>
        <v>0.5</v>
      </c>
      <c r="C633" s="77">
        <v>46144</v>
      </c>
      <c r="D633" s="57"/>
      <c r="E633" s="62" t="s">
        <v>85</v>
      </c>
      <c r="F633" s="62"/>
      <c r="G633" s="62">
        <v>12</v>
      </c>
      <c r="H633" s="63">
        <v>1</v>
      </c>
      <c r="I633" s="64">
        <v>1</v>
      </c>
      <c r="J633" s="64">
        <v>1</v>
      </c>
      <c r="K633" s="64">
        <v>1</v>
      </c>
      <c r="L633" s="65">
        <v>1</v>
      </c>
      <c r="M633" s="64">
        <v>0</v>
      </c>
      <c r="N633" s="64">
        <v>0</v>
      </c>
      <c r="O633" s="66">
        <v>286.76</v>
      </c>
      <c r="P633" s="63">
        <v>0</v>
      </c>
    </row>
    <row r="634" spans="1:16" ht="14.4">
      <c r="A634" s="72">
        <f t="shared" si="12"/>
        <v>46144</v>
      </c>
      <c r="B634" s="73">
        <f>VLOOKUP(G634,'Daily Flash NL'!A:D,4,0)</f>
        <v>0.54166666666666696</v>
      </c>
      <c r="C634" s="77">
        <v>46144</v>
      </c>
      <c r="D634" s="57"/>
      <c r="E634" s="62" t="s">
        <v>85</v>
      </c>
      <c r="F634" s="62"/>
      <c r="G634" s="62">
        <v>13</v>
      </c>
      <c r="H634" s="63">
        <v>1</v>
      </c>
      <c r="I634" s="64">
        <v>2</v>
      </c>
      <c r="J634" s="64">
        <v>2</v>
      </c>
      <c r="K634" s="64">
        <v>2</v>
      </c>
      <c r="L634" s="65">
        <v>1</v>
      </c>
      <c r="M634" s="64">
        <v>0</v>
      </c>
      <c r="N634" s="64">
        <v>0</v>
      </c>
      <c r="O634" s="66">
        <v>520.19949999999994</v>
      </c>
      <c r="P634" s="63">
        <v>0</v>
      </c>
    </row>
    <row r="635" spans="1:16" ht="14.4">
      <c r="A635" s="72">
        <f t="shared" si="12"/>
        <v>46144</v>
      </c>
      <c r="B635" s="73">
        <f>VLOOKUP(G635,'Daily Flash NL'!A:D,4,0)</f>
        <v>0.625</v>
      </c>
      <c r="C635" s="77">
        <v>46144</v>
      </c>
      <c r="D635" s="57"/>
      <c r="E635" s="62" t="s">
        <v>85</v>
      </c>
      <c r="F635" s="62"/>
      <c r="G635" s="62">
        <v>15</v>
      </c>
      <c r="H635" s="63">
        <v>1</v>
      </c>
      <c r="I635" s="64">
        <v>3</v>
      </c>
      <c r="J635" s="64">
        <v>3</v>
      </c>
      <c r="K635" s="64">
        <v>3</v>
      </c>
      <c r="L635" s="65">
        <v>1</v>
      </c>
      <c r="M635" s="64">
        <v>0</v>
      </c>
      <c r="N635" s="64">
        <v>0</v>
      </c>
      <c r="O635" s="66">
        <v>632.04533333333336</v>
      </c>
      <c r="P635" s="63">
        <v>0</v>
      </c>
    </row>
    <row r="636" spans="1:16" ht="14.4">
      <c r="A636" s="72">
        <f t="shared" si="12"/>
        <v>46144</v>
      </c>
      <c r="B636" s="73">
        <f>VLOOKUP(G636,'Daily Flash NL'!A:D,4,0)</f>
        <v>0.66666666666666696</v>
      </c>
      <c r="C636" s="77">
        <v>46144</v>
      </c>
      <c r="D636" s="57"/>
      <c r="E636" s="62" t="s">
        <v>85</v>
      </c>
      <c r="F636" s="62"/>
      <c r="G636" s="62">
        <v>16</v>
      </c>
      <c r="H636" s="63">
        <v>1</v>
      </c>
      <c r="I636" s="64">
        <v>4</v>
      </c>
      <c r="J636" s="64">
        <v>4</v>
      </c>
      <c r="K636" s="64">
        <v>4</v>
      </c>
      <c r="L636" s="65">
        <v>1</v>
      </c>
      <c r="M636" s="64">
        <v>0</v>
      </c>
      <c r="N636" s="64">
        <v>0</v>
      </c>
      <c r="O636" s="66">
        <v>168.82062499999998</v>
      </c>
      <c r="P636" s="63">
        <v>0</v>
      </c>
    </row>
    <row r="637" spans="1:16" ht="14.4">
      <c r="A637" s="72">
        <f t="shared" si="12"/>
        <v>46144</v>
      </c>
      <c r="B637" s="73" t="e">
        <f>VLOOKUP(G637,'Daily Flash NL'!A:D,4,0)</f>
        <v>#N/A</v>
      </c>
      <c r="C637" s="77">
        <v>46144</v>
      </c>
      <c r="D637" s="57"/>
      <c r="E637" s="62" t="s">
        <v>85</v>
      </c>
      <c r="F637" s="62"/>
      <c r="G637" s="62">
        <v>17</v>
      </c>
      <c r="H637" s="63">
        <v>1</v>
      </c>
      <c r="I637" s="64">
        <v>3</v>
      </c>
      <c r="J637" s="64">
        <v>3</v>
      </c>
      <c r="K637" s="64">
        <v>3</v>
      </c>
      <c r="L637" s="65">
        <v>1</v>
      </c>
      <c r="M637" s="64">
        <v>0</v>
      </c>
      <c r="N637" s="64">
        <v>0</v>
      </c>
      <c r="O637" s="66">
        <v>296.5216666666667</v>
      </c>
      <c r="P637" s="63">
        <v>0</v>
      </c>
    </row>
    <row r="638" spans="1:16" ht="14.4">
      <c r="A638" s="72">
        <f t="shared" si="12"/>
        <v>46144</v>
      </c>
      <c r="B638" s="73" t="e">
        <f>VLOOKUP(G638,'Daily Flash NL'!A:D,4,0)</f>
        <v>#N/A</v>
      </c>
      <c r="C638" s="77">
        <v>46144</v>
      </c>
      <c r="D638" s="57"/>
      <c r="E638" s="62" t="s">
        <v>85</v>
      </c>
      <c r="F638" s="62"/>
      <c r="G638" s="62">
        <v>18</v>
      </c>
      <c r="H638" s="63">
        <v>1</v>
      </c>
      <c r="I638" s="64">
        <v>2</v>
      </c>
      <c r="J638" s="64">
        <v>2</v>
      </c>
      <c r="K638" s="64">
        <v>2</v>
      </c>
      <c r="L638" s="65">
        <v>1</v>
      </c>
      <c r="M638" s="64">
        <v>0</v>
      </c>
      <c r="N638" s="64">
        <v>0</v>
      </c>
      <c r="O638" s="66">
        <v>126.20775</v>
      </c>
      <c r="P638" s="63">
        <v>0</v>
      </c>
    </row>
    <row r="639" spans="1:16" ht="14.4">
      <c r="A639" s="72">
        <f t="shared" si="12"/>
        <v>46144</v>
      </c>
      <c r="B639" s="73" t="e">
        <f>VLOOKUP(G639,'Daily Flash NL'!A:D,4,0)</f>
        <v>#N/A</v>
      </c>
      <c r="C639" s="77">
        <v>46144</v>
      </c>
      <c r="D639" s="57"/>
      <c r="E639" s="62" t="s">
        <v>85</v>
      </c>
      <c r="F639" s="62"/>
      <c r="G639" s="62">
        <v>19</v>
      </c>
      <c r="H639" s="63">
        <v>1</v>
      </c>
      <c r="I639" s="64">
        <v>1</v>
      </c>
      <c r="J639" s="64">
        <v>1</v>
      </c>
      <c r="K639" s="64">
        <v>1</v>
      </c>
      <c r="L639" s="65">
        <v>1</v>
      </c>
      <c r="M639" s="64">
        <v>0</v>
      </c>
      <c r="N639" s="64">
        <v>0</v>
      </c>
      <c r="O639" s="66">
        <v>129.13200000000001</v>
      </c>
      <c r="P639" s="63">
        <v>0</v>
      </c>
    </row>
    <row r="640" spans="1:16" ht="14.4">
      <c r="A640" s="72">
        <f t="shared" si="12"/>
        <v>46144</v>
      </c>
      <c r="B640" s="73" t="e">
        <f>VLOOKUP(G640,'Daily Flash NL'!A:D,4,0)</f>
        <v>#N/A</v>
      </c>
      <c r="C640" s="77">
        <v>46144</v>
      </c>
      <c r="D640" s="57"/>
      <c r="E640" s="62" t="s">
        <v>85</v>
      </c>
      <c r="F640" s="62"/>
      <c r="G640" s="62">
        <v>20</v>
      </c>
      <c r="H640" s="63">
        <v>1</v>
      </c>
      <c r="I640" s="64">
        <v>2</v>
      </c>
      <c r="J640" s="64">
        <v>2</v>
      </c>
      <c r="K640" s="64">
        <v>2</v>
      </c>
      <c r="L640" s="65">
        <v>1</v>
      </c>
      <c r="M640" s="64">
        <v>0</v>
      </c>
      <c r="N640" s="64">
        <v>0</v>
      </c>
      <c r="O640" s="66">
        <v>245.65499999999997</v>
      </c>
      <c r="P640" s="63">
        <v>0</v>
      </c>
    </row>
    <row r="641" spans="1:16" ht="14.4">
      <c r="A641" s="72">
        <f t="shared" si="12"/>
        <v>46144</v>
      </c>
      <c r="B641" s="73" t="e">
        <f>VLOOKUP(G641,'Daily Flash NL'!A:D,4,0)</f>
        <v>#N/A</v>
      </c>
      <c r="C641" s="77">
        <v>46144</v>
      </c>
      <c r="D641" s="57"/>
      <c r="E641" s="62" t="s">
        <v>85</v>
      </c>
      <c r="F641" s="57" t="s">
        <v>86</v>
      </c>
      <c r="G641" s="57"/>
      <c r="H641" s="58"/>
      <c r="I641" s="59"/>
      <c r="J641" s="59"/>
      <c r="K641" s="59"/>
      <c r="L641" s="60"/>
      <c r="M641" s="59"/>
      <c r="N641" s="59"/>
      <c r="O641" s="61"/>
      <c r="P641" s="58"/>
    </row>
    <row r="642" spans="1:16" ht="14.4">
      <c r="A642" s="72">
        <f t="shared" si="12"/>
        <v>46144</v>
      </c>
      <c r="B642" s="73" t="e">
        <f>VLOOKUP(G642,'Daily Flash NL'!A:D,4,0)</f>
        <v>#N/A</v>
      </c>
      <c r="C642" s="77">
        <v>46144</v>
      </c>
      <c r="D642" s="57"/>
      <c r="E642" s="62" t="s">
        <v>85</v>
      </c>
      <c r="F642" s="62"/>
      <c r="G642" s="62">
        <v>6</v>
      </c>
      <c r="H642" s="63">
        <v>0</v>
      </c>
      <c r="I642" s="64">
        <v>1</v>
      </c>
      <c r="J642" s="64">
        <v>1</v>
      </c>
      <c r="K642" s="64">
        <v>0</v>
      </c>
      <c r="L642" s="65">
        <v>1</v>
      </c>
      <c r="M642" s="64">
        <v>0</v>
      </c>
      <c r="N642" s="64">
        <v>0</v>
      </c>
      <c r="O642" s="66">
        <v>152.28700000000001</v>
      </c>
      <c r="P642" s="63">
        <v>0</v>
      </c>
    </row>
    <row r="643" spans="1:16" ht="14.4">
      <c r="A643" s="72">
        <f t="shared" si="12"/>
        <v>46144</v>
      </c>
      <c r="B643" s="73">
        <f>VLOOKUP(G643,'Daily Flash NL'!A:D,4,0)</f>
        <v>0.33333333333333298</v>
      </c>
      <c r="C643" s="77">
        <v>46144</v>
      </c>
      <c r="D643" s="57"/>
      <c r="E643" s="62" t="s">
        <v>85</v>
      </c>
      <c r="F643" s="62"/>
      <c r="G643" s="62">
        <v>8</v>
      </c>
      <c r="H643" s="63">
        <v>1</v>
      </c>
      <c r="I643" s="64">
        <v>3</v>
      </c>
      <c r="J643" s="64">
        <v>3</v>
      </c>
      <c r="K643" s="64">
        <v>3</v>
      </c>
      <c r="L643" s="65">
        <v>1</v>
      </c>
      <c r="M643" s="64">
        <v>0</v>
      </c>
      <c r="N643" s="64">
        <v>0</v>
      </c>
      <c r="O643" s="66">
        <v>180.92766666666662</v>
      </c>
      <c r="P643" s="63">
        <v>0</v>
      </c>
    </row>
    <row r="644" spans="1:16" ht="14.4">
      <c r="A644" s="72">
        <f t="shared" si="12"/>
        <v>46144</v>
      </c>
      <c r="B644" s="73">
        <f>VLOOKUP(G644,'Daily Flash NL'!A:D,4,0)</f>
        <v>0.375</v>
      </c>
      <c r="C644" s="77">
        <v>46144</v>
      </c>
      <c r="D644" s="57"/>
      <c r="E644" s="62" t="s">
        <v>85</v>
      </c>
      <c r="F644" s="62"/>
      <c r="G644" s="62">
        <v>9</v>
      </c>
      <c r="H644" s="63">
        <v>0.7142857142857143</v>
      </c>
      <c r="I644" s="64">
        <v>7</v>
      </c>
      <c r="J644" s="64">
        <v>7</v>
      </c>
      <c r="K644" s="64">
        <v>5</v>
      </c>
      <c r="L644" s="65">
        <v>1</v>
      </c>
      <c r="M644" s="64">
        <v>0</v>
      </c>
      <c r="N644" s="64">
        <v>0</v>
      </c>
      <c r="O644" s="66">
        <v>130.22425000000001</v>
      </c>
      <c r="P644" s="63">
        <v>0</v>
      </c>
    </row>
    <row r="645" spans="1:16" ht="14.4">
      <c r="A645" s="72">
        <f t="shared" si="12"/>
        <v>46144</v>
      </c>
      <c r="B645" s="73">
        <f>VLOOKUP(G645,'Daily Flash NL'!A:D,4,0)</f>
        <v>0.41666666666666702</v>
      </c>
      <c r="C645" s="77">
        <v>46144</v>
      </c>
      <c r="D645" s="57"/>
      <c r="E645" s="62" t="s">
        <v>85</v>
      </c>
      <c r="F645" s="62"/>
      <c r="G645" s="62">
        <v>10</v>
      </c>
      <c r="H645" s="63">
        <v>0.41666666666666669</v>
      </c>
      <c r="I645" s="64">
        <v>12</v>
      </c>
      <c r="J645" s="64">
        <v>12</v>
      </c>
      <c r="K645" s="64">
        <v>5</v>
      </c>
      <c r="L645" s="65">
        <v>1</v>
      </c>
      <c r="M645" s="64">
        <v>0</v>
      </c>
      <c r="N645" s="64">
        <v>0</v>
      </c>
      <c r="O645" s="66">
        <v>186.31208333333336</v>
      </c>
      <c r="P645" s="63">
        <v>0</v>
      </c>
    </row>
    <row r="646" spans="1:16" ht="14.4">
      <c r="A646" s="72">
        <f t="shared" si="12"/>
        <v>46144</v>
      </c>
      <c r="B646" s="73">
        <f>VLOOKUP(G646,'Daily Flash NL'!A:D,4,0)</f>
        <v>0.45833333333333298</v>
      </c>
      <c r="C646" s="77">
        <v>46144</v>
      </c>
      <c r="D646" s="57"/>
      <c r="E646" s="62" t="s">
        <v>85</v>
      </c>
      <c r="F646" s="62"/>
      <c r="G646" s="62">
        <v>11</v>
      </c>
      <c r="H646" s="63">
        <v>0.6</v>
      </c>
      <c r="I646" s="64">
        <v>10</v>
      </c>
      <c r="J646" s="64">
        <v>9</v>
      </c>
      <c r="K646" s="64">
        <v>6</v>
      </c>
      <c r="L646" s="65">
        <v>0.9</v>
      </c>
      <c r="M646" s="64">
        <v>1</v>
      </c>
      <c r="N646" s="64">
        <v>0</v>
      </c>
      <c r="O646" s="66">
        <v>223.29549999999998</v>
      </c>
      <c r="P646" s="63">
        <v>0.1</v>
      </c>
    </row>
    <row r="647" spans="1:16" ht="14.4">
      <c r="A647" s="72">
        <f t="shared" si="12"/>
        <v>46144</v>
      </c>
      <c r="B647" s="73">
        <f>VLOOKUP(G647,'Daily Flash NL'!A:D,4,0)</f>
        <v>0.5</v>
      </c>
      <c r="C647" s="77">
        <v>46144</v>
      </c>
      <c r="D647" s="57"/>
      <c r="E647" s="62" t="s">
        <v>85</v>
      </c>
      <c r="F647" s="62"/>
      <c r="G647" s="62">
        <v>12</v>
      </c>
      <c r="H647" s="63">
        <v>0.7</v>
      </c>
      <c r="I647" s="64">
        <v>10</v>
      </c>
      <c r="J647" s="64">
        <v>9</v>
      </c>
      <c r="K647" s="64">
        <v>7</v>
      </c>
      <c r="L647" s="65">
        <v>0.9</v>
      </c>
      <c r="M647" s="64">
        <v>1</v>
      </c>
      <c r="N647" s="64">
        <v>0</v>
      </c>
      <c r="O647" s="66">
        <v>235.3592222222222</v>
      </c>
      <c r="P647" s="63">
        <v>0.1</v>
      </c>
    </row>
    <row r="648" spans="1:16" ht="14.4">
      <c r="A648" s="72">
        <f t="shared" si="12"/>
        <v>46144</v>
      </c>
      <c r="B648" s="73">
        <f>VLOOKUP(G648,'Daily Flash NL'!A:D,4,0)</f>
        <v>0.54166666666666696</v>
      </c>
      <c r="C648" s="77">
        <v>46144</v>
      </c>
      <c r="D648" s="57"/>
      <c r="E648" s="62" t="s">
        <v>85</v>
      </c>
      <c r="F648" s="62"/>
      <c r="G648" s="62">
        <v>13</v>
      </c>
      <c r="H648" s="63">
        <v>1</v>
      </c>
      <c r="I648" s="64">
        <v>6</v>
      </c>
      <c r="J648" s="64">
        <v>6</v>
      </c>
      <c r="K648" s="64">
        <v>6</v>
      </c>
      <c r="L648" s="65">
        <v>1</v>
      </c>
      <c r="M648" s="64">
        <v>0</v>
      </c>
      <c r="N648" s="64">
        <v>0</v>
      </c>
      <c r="O648" s="66">
        <v>152.10766666666666</v>
      </c>
      <c r="P648" s="63">
        <v>0</v>
      </c>
    </row>
    <row r="649" spans="1:16" ht="14.4">
      <c r="A649" s="72">
        <f t="shared" si="12"/>
        <v>46144</v>
      </c>
      <c r="B649" s="73">
        <f>VLOOKUP(G649,'Daily Flash NL'!A:D,4,0)</f>
        <v>0.58333333333333304</v>
      </c>
      <c r="C649" s="77">
        <v>46144</v>
      </c>
      <c r="D649" s="57"/>
      <c r="E649" s="62" t="s">
        <v>85</v>
      </c>
      <c r="F649" s="62"/>
      <c r="G649" s="62">
        <v>14</v>
      </c>
      <c r="H649" s="63">
        <v>1</v>
      </c>
      <c r="I649" s="64">
        <v>6</v>
      </c>
      <c r="J649" s="64">
        <v>6</v>
      </c>
      <c r="K649" s="64">
        <v>6</v>
      </c>
      <c r="L649" s="65">
        <v>1</v>
      </c>
      <c r="M649" s="64">
        <v>0</v>
      </c>
      <c r="N649" s="64">
        <v>0</v>
      </c>
      <c r="O649" s="66">
        <v>520.04783333333341</v>
      </c>
      <c r="P649" s="63">
        <v>0</v>
      </c>
    </row>
    <row r="650" spans="1:16" ht="14.4">
      <c r="A650" s="72">
        <f t="shared" si="12"/>
        <v>46144</v>
      </c>
      <c r="B650" s="73">
        <f>VLOOKUP(G650,'Daily Flash NL'!A:D,4,0)</f>
        <v>0.625</v>
      </c>
      <c r="C650" s="77">
        <v>46144</v>
      </c>
      <c r="D650" s="57"/>
      <c r="E650" s="62" t="s">
        <v>85</v>
      </c>
      <c r="F650" s="62"/>
      <c r="G650" s="62">
        <v>15</v>
      </c>
      <c r="H650" s="63">
        <v>1</v>
      </c>
      <c r="I650" s="64">
        <v>8</v>
      </c>
      <c r="J650" s="64">
        <v>8</v>
      </c>
      <c r="K650" s="64">
        <v>8</v>
      </c>
      <c r="L650" s="65">
        <v>1</v>
      </c>
      <c r="M650" s="64">
        <v>0</v>
      </c>
      <c r="N650" s="64">
        <v>0</v>
      </c>
      <c r="O650" s="66">
        <v>166.39156250000002</v>
      </c>
      <c r="P650" s="63">
        <v>0</v>
      </c>
    </row>
    <row r="651" spans="1:16" ht="14.4">
      <c r="A651" s="72">
        <f t="shared" si="12"/>
        <v>46144</v>
      </c>
      <c r="B651" s="73">
        <f>VLOOKUP(G651,'Daily Flash NL'!A:D,4,0)</f>
        <v>0.66666666666666696</v>
      </c>
      <c r="C651" s="77">
        <v>46144</v>
      </c>
      <c r="D651" s="57"/>
      <c r="E651" s="62" t="s">
        <v>85</v>
      </c>
      <c r="F651" s="62"/>
      <c r="G651" s="62">
        <v>16</v>
      </c>
      <c r="H651" s="63">
        <v>0.33333333333333331</v>
      </c>
      <c r="I651" s="64">
        <v>12</v>
      </c>
      <c r="J651" s="64">
        <v>5</v>
      </c>
      <c r="K651" s="64">
        <v>4</v>
      </c>
      <c r="L651" s="65">
        <v>0.41666666666666669</v>
      </c>
      <c r="M651" s="64">
        <v>7</v>
      </c>
      <c r="N651" s="64">
        <v>0</v>
      </c>
      <c r="O651" s="66">
        <v>235.7285</v>
      </c>
      <c r="P651" s="63">
        <v>0.58333333333333337</v>
      </c>
    </row>
    <row r="652" spans="1:16" ht="14.4">
      <c r="A652" s="72">
        <f t="shared" si="12"/>
        <v>46144</v>
      </c>
      <c r="B652" s="73" t="e">
        <f>VLOOKUP(G652,'Daily Flash NL'!A:D,4,0)</f>
        <v>#N/A</v>
      </c>
      <c r="C652" s="77">
        <v>46144</v>
      </c>
      <c r="D652" s="57"/>
      <c r="E652" s="62" t="s">
        <v>85</v>
      </c>
      <c r="F652" s="62"/>
      <c r="G652" s="62">
        <v>17</v>
      </c>
      <c r="H652" s="63">
        <v>1</v>
      </c>
      <c r="I652" s="64">
        <v>2</v>
      </c>
      <c r="J652" s="64">
        <v>2</v>
      </c>
      <c r="K652" s="64">
        <v>2</v>
      </c>
      <c r="L652" s="65">
        <v>1</v>
      </c>
      <c r="M652" s="64">
        <v>0</v>
      </c>
      <c r="N652" s="64">
        <v>0</v>
      </c>
      <c r="O652" s="66">
        <v>530.31200000000001</v>
      </c>
      <c r="P652" s="63">
        <v>0</v>
      </c>
    </row>
    <row r="653" spans="1:16" ht="14.4">
      <c r="A653" s="72">
        <f t="shared" si="12"/>
        <v>46144</v>
      </c>
      <c r="B653" s="73" t="e">
        <f>VLOOKUP(G653,'Daily Flash NL'!A:D,4,0)</f>
        <v>#N/A</v>
      </c>
      <c r="C653" s="77">
        <v>46144</v>
      </c>
      <c r="D653" s="57"/>
      <c r="E653" s="62" t="s">
        <v>85</v>
      </c>
      <c r="F653" s="62"/>
      <c r="G653" s="62">
        <v>18</v>
      </c>
      <c r="H653" s="63">
        <v>0.8</v>
      </c>
      <c r="I653" s="64">
        <v>5</v>
      </c>
      <c r="J653" s="64">
        <v>5</v>
      </c>
      <c r="K653" s="64">
        <v>4</v>
      </c>
      <c r="L653" s="65">
        <v>1</v>
      </c>
      <c r="M653" s="64">
        <v>0</v>
      </c>
      <c r="N653" s="64">
        <v>0</v>
      </c>
      <c r="O653" s="66">
        <v>253.35879999999997</v>
      </c>
      <c r="P653" s="63">
        <v>0</v>
      </c>
    </row>
    <row r="654" spans="1:16" ht="14.4">
      <c r="A654" s="72">
        <f t="shared" si="12"/>
        <v>46144</v>
      </c>
      <c r="B654" s="73" t="e">
        <f>VLOOKUP(G654,'Daily Flash NL'!A:D,4,0)</f>
        <v>#N/A</v>
      </c>
      <c r="C654" s="77">
        <v>46144</v>
      </c>
      <c r="D654" s="57"/>
      <c r="E654" s="62" t="s">
        <v>85</v>
      </c>
      <c r="F654" s="62"/>
      <c r="G654" s="62">
        <v>19</v>
      </c>
      <c r="H654" s="63">
        <v>1</v>
      </c>
      <c r="I654" s="64">
        <v>1</v>
      </c>
      <c r="J654" s="64">
        <v>1</v>
      </c>
      <c r="K654" s="64">
        <v>1</v>
      </c>
      <c r="L654" s="65">
        <v>1</v>
      </c>
      <c r="M654" s="64">
        <v>0</v>
      </c>
      <c r="N654" s="64">
        <v>0</v>
      </c>
      <c r="O654" s="66">
        <v>235.81899999999999</v>
      </c>
      <c r="P654" s="63">
        <v>0</v>
      </c>
    </row>
    <row r="655" spans="1:16" ht="14.4">
      <c r="A655" s="72">
        <f t="shared" si="12"/>
        <v>46144</v>
      </c>
      <c r="B655" s="73" t="e">
        <f>VLOOKUP(G655,'Daily Flash NL'!A:D,4,0)</f>
        <v>#N/A</v>
      </c>
      <c r="C655" s="77">
        <v>46144</v>
      </c>
      <c r="D655" s="57"/>
      <c r="E655" s="62" t="s">
        <v>85</v>
      </c>
      <c r="F655" s="62"/>
      <c r="G655" s="62">
        <v>20</v>
      </c>
      <c r="H655" s="63">
        <v>0.66666666666666663</v>
      </c>
      <c r="I655" s="64">
        <v>3</v>
      </c>
      <c r="J655" s="64">
        <v>3</v>
      </c>
      <c r="K655" s="64">
        <v>2</v>
      </c>
      <c r="L655" s="65">
        <v>1</v>
      </c>
      <c r="M655" s="64">
        <v>0</v>
      </c>
      <c r="N655" s="64">
        <v>0</v>
      </c>
      <c r="O655" s="66">
        <v>522.17166666666674</v>
      </c>
      <c r="P655" s="63">
        <v>0</v>
      </c>
    </row>
    <row r="656" spans="1:16" ht="14.4">
      <c r="A656" s="72">
        <f t="shared" si="12"/>
        <v>46144</v>
      </c>
      <c r="B656" s="73" t="e">
        <f>VLOOKUP(G656,'Daily Flash NL'!A:D,4,0)</f>
        <v>#N/A</v>
      </c>
      <c r="C656" s="77">
        <v>46144</v>
      </c>
      <c r="D656" s="57"/>
      <c r="E656" s="62" t="s">
        <v>85</v>
      </c>
      <c r="F656" s="62"/>
      <c r="G656" s="62">
        <v>21</v>
      </c>
      <c r="H656" s="63">
        <v>1</v>
      </c>
      <c r="I656" s="64">
        <v>2</v>
      </c>
      <c r="J656" s="64">
        <v>2</v>
      </c>
      <c r="K656" s="64">
        <v>2</v>
      </c>
      <c r="L656" s="65">
        <v>1</v>
      </c>
      <c r="M656" s="64">
        <v>0</v>
      </c>
      <c r="N656" s="64">
        <v>0</v>
      </c>
      <c r="O656" s="66">
        <v>231.90600000000001</v>
      </c>
      <c r="P656" s="63">
        <v>0</v>
      </c>
    </row>
    <row r="657" spans="1:16" ht="14.4">
      <c r="A657" s="72">
        <f t="shared" si="12"/>
        <v>46144</v>
      </c>
      <c r="B657" s="73" t="e">
        <f>VLOOKUP(G657,'Daily Flash NL'!A:D,4,0)</f>
        <v>#N/A</v>
      </c>
      <c r="C657" s="77">
        <v>46144</v>
      </c>
      <c r="D657" s="57"/>
      <c r="E657" s="62" t="s">
        <v>85</v>
      </c>
      <c r="F657" s="62"/>
      <c r="G657" s="62">
        <v>22</v>
      </c>
      <c r="H657" s="63">
        <v>0.25</v>
      </c>
      <c r="I657" s="64">
        <v>4</v>
      </c>
      <c r="J657" s="64">
        <v>3</v>
      </c>
      <c r="K657" s="64">
        <v>1</v>
      </c>
      <c r="L657" s="65">
        <v>0.75</v>
      </c>
      <c r="M657" s="64">
        <v>1</v>
      </c>
      <c r="N657" s="64">
        <v>0</v>
      </c>
      <c r="O657" s="66">
        <v>117.99966666666666</v>
      </c>
      <c r="P657" s="63">
        <v>0.25</v>
      </c>
    </row>
    <row r="658" spans="1:16" ht="14.4">
      <c r="A658" s="72">
        <f t="shared" si="12"/>
        <v>46144</v>
      </c>
      <c r="B658" s="73" t="e">
        <f>VLOOKUP(G658,'Daily Flash NL'!A:D,4,0)</f>
        <v>#N/A</v>
      </c>
      <c r="C658" s="77">
        <v>46144</v>
      </c>
      <c r="D658" s="57"/>
      <c r="E658" s="62" t="s">
        <v>68</v>
      </c>
      <c r="F658" s="62"/>
      <c r="G658" s="62"/>
      <c r="H658" s="63">
        <v>0.42824074074074076</v>
      </c>
      <c r="I658" s="64">
        <v>433</v>
      </c>
      <c r="J658" s="64">
        <v>398</v>
      </c>
      <c r="K658" s="64">
        <v>185</v>
      </c>
      <c r="L658" s="65">
        <v>0.91916859122401851</v>
      </c>
      <c r="M658" s="64">
        <v>35</v>
      </c>
      <c r="N658" s="64">
        <v>1</v>
      </c>
      <c r="O658" s="66">
        <v>249.35428329145719</v>
      </c>
      <c r="P658" s="63">
        <v>8.0831408775981523E-2</v>
      </c>
    </row>
    <row r="659" spans="1:16" ht="14.4">
      <c r="A659" s="72">
        <f t="shared" si="12"/>
        <v>46144</v>
      </c>
      <c r="B659" s="73" t="e">
        <f>VLOOKUP(G659,'Daily Flash NL'!A:D,4,0)</f>
        <v>#N/A</v>
      </c>
      <c r="C659" s="77">
        <v>46144</v>
      </c>
      <c r="D659" s="57"/>
      <c r="E659" s="62" t="s">
        <v>68</v>
      </c>
      <c r="F659" s="57" t="s">
        <v>69</v>
      </c>
      <c r="G659" s="57"/>
      <c r="H659" s="58"/>
      <c r="I659" s="59"/>
      <c r="J659" s="59"/>
      <c r="K659" s="59"/>
      <c r="L659" s="60"/>
      <c r="M659" s="59"/>
      <c r="N659" s="59"/>
      <c r="O659" s="61"/>
      <c r="P659" s="58"/>
    </row>
    <row r="660" spans="1:16" ht="14.4">
      <c r="A660" s="72">
        <f t="shared" si="12"/>
        <v>46144</v>
      </c>
      <c r="B660" s="73" t="e">
        <f>VLOOKUP(G660,'Daily Flash NL'!A:D,4,0)</f>
        <v>#N/A</v>
      </c>
      <c r="C660" s="77">
        <v>46144</v>
      </c>
      <c r="D660" s="57"/>
      <c r="E660" s="62" t="s">
        <v>68</v>
      </c>
      <c r="F660" s="62"/>
      <c r="G660" s="62">
        <v>6</v>
      </c>
      <c r="H660" s="63">
        <v>0</v>
      </c>
      <c r="I660" s="64">
        <v>2</v>
      </c>
      <c r="J660" s="64">
        <v>2</v>
      </c>
      <c r="K660" s="64">
        <v>0</v>
      </c>
      <c r="L660" s="65">
        <v>1</v>
      </c>
      <c r="M660" s="64">
        <v>0</v>
      </c>
      <c r="N660" s="64">
        <v>0</v>
      </c>
      <c r="O660" s="66">
        <v>457.142</v>
      </c>
      <c r="P660" s="63">
        <v>0</v>
      </c>
    </row>
    <row r="661" spans="1:16" ht="14.4">
      <c r="A661" s="72">
        <f t="shared" si="12"/>
        <v>46144</v>
      </c>
      <c r="B661" s="73">
        <f>VLOOKUP(G661,'Daily Flash NL'!A:D,4,0)</f>
        <v>0.29166666666666669</v>
      </c>
      <c r="C661" s="77">
        <v>46144</v>
      </c>
      <c r="D661" s="57"/>
      <c r="E661" s="62" t="s">
        <v>68</v>
      </c>
      <c r="F661" s="62"/>
      <c r="G661" s="62">
        <v>7</v>
      </c>
      <c r="H661" s="63">
        <v>0.55555555555555558</v>
      </c>
      <c r="I661" s="64">
        <v>9</v>
      </c>
      <c r="J661" s="64">
        <v>9</v>
      </c>
      <c r="K661" s="64">
        <v>5</v>
      </c>
      <c r="L661" s="65">
        <v>1</v>
      </c>
      <c r="M661" s="64">
        <v>0</v>
      </c>
      <c r="N661" s="64">
        <v>0</v>
      </c>
      <c r="O661" s="66">
        <v>305.964</v>
      </c>
      <c r="P661" s="63">
        <v>0</v>
      </c>
    </row>
    <row r="662" spans="1:16" ht="14.4">
      <c r="A662" s="72">
        <f t="shared" si="12"/>
        <v>46144</v>
      </c>
      <c r="B662" s="73">
        <f>VLOOKUP(G662,'Daily Flash NL'!A:D,4,0)</f>
        <v>0.33333333333333298</v>
      </c>
      <c r="C662" s="77">
        <v>46144</v>
      </c>
      <c r="D662" s="57"/>
      <c r="E662" s="62" t="s">
        <v>68</v>
      </c>
      <c r="F662" s="62"/>
      <c r="G662" s="62">
        <v>8</v>
      </c>
      <c r="H662" s="63">
        <v>0.42105263157894735</v>
      </c>
      <c r="I662" s="64">
        <v>19</v>
      </c>
      <c r="J662" s="64">
        <v>16</v>
      </c>
      <c r="K662" s="64">
        <v>8</v>
      </c>
      <c r="L662" s="65">
        <v>0.84210526315789469</v>
      </c>
      <c r="M662" s="64">
        <v>3</v>
      </c>
      <c r="N662" s="64">
        <v>0</v>
      </c>
      <c r="O662" s="66">
        <v>326.33943750000003</v>
      </c>
      <c r="P662" s="63">
        <v>0.15789473684210525</v>
      </c>
    </row>
    <row r="663" spans="1:16" ht="14.4">
      <c r="A663" s="72">
        <f t="shared" si="12"/>
        <v>46144</v>
      </c>
      <c r="B663" s="73">
        <f>VLOOKUP(G663,'Daily Flash NL'!A:D,4,0)</f>
        <v>0.375</v>
      </c>
      <c r="C663" s="77">
        <v>46144</v>
      </c>
      <c r="D663" s="57"/>
      <c r="E663" s="62" t="s">
        <v>68</v>
      </c>
      <c r="F663" s="62"/>
      <c r="G663" s="62">
        <v>9</v>
      </c>
      <c r="H663" s="63">
        <v>0.52173913043478259</v>
      </c>
      <c r="I663" s="64">
        <v>23</v>
      </c>
      <c r="J663" s="64">
        <v>23</v>
      </c>
      <c r="K663" s="64">
        <v>12</v>
      </c>
      <c r="L663" s="65">
        <v>1</v>
      </c>
      <c r="M663" s="64">
        <v>0</v>
      </c>
      <c r="N663" s="64">
        <v>0</v>
      </c>
      <c r="O663" s="66">
        <v>241.54308695652173</v>
      </c>
      <c r="P663" s="63">
        <v>0</v>
      </c>
    </row>
    <row r="664" spans="1:16" ht="14.4">
      <c r="A664" s="72">
        <f t="shared" si="12"/>
        <v>46144</v>
      </c>
      <c r="B664" s="73">
        <f>VLOOKUP(G664,'Daily Flash NL'!A:D,4,0)</f>
        <v>0.41666666666666702</v>
      </c>
      <c r="C664" s="77">
        <v>46144</v>
      </c>
      <c r="D664" s="57"/>
      <c r="E664" s="62" t="s">
        <v>68</v>
      </c>
      <c r="F664" s="62"/>
      <c r="G664" s="62">
        <v>10</v>
      </c>
      <c r="H664" s="63">
        <v>0.30952380952380953</v>
      </c>
      <c r="I664" s="64">
        <v>42</v>
      </c>
      <c r="J664" s="64">
        <v>41</v>
      </c>
      <c r="K664" s="64">
        <v>13</v>
      </c>
      <c r="L664" s="65">
        <v>0.97619047619047616</v>
      </c>
      <c r="M664" s="64">
        <v>1</v>
      </c>
      <c r="N664" s="64">
        <v>0</v>
      </c>
      <c r="O664" s="66">
        <v>226.68684552845542</v>
      </c>
      <c r="P664" s="63">
        <v>2.3809523809523808E-2</v>
      </c>
    </row>
    <row r="665" spans="1:16" ht="14.4">
      <c r="A665" s="72">
        <f t="shared" si="12"/>
        <v>46144</v>
      </c>
      <c r="B665" s="73">
        <f>VLOOKUP(G665,'Daily Flash NL'!A:D,4,0)</f>
        <v>0.45833333333333298</v>
      </c>
      <c r="C665" s="77">
        <v>46144</v>
      </c>
      <c r="D665" s="57"/>
      <c r="E665" s="62" t="s">
        <v>68</v>
      </c>
      <c r="F665" s="62"/>
      <c r="G665" s="62">
        <v>11</v>
      </c>
      <c r="H665" s="63">
        <v>8.8888888888888892E-2</v>
      </c>
      <c r="I665" s="64">
        <v>45</v>
      </c>
      <c r="J665" s="64">
        <v>36</v>
      </c>
      <c r="K665" s="64">
        <v>4</v>
      </c>
      <c r="L665" s="65">
        <v>0.8</v>
      </c>
      <c r="M665" s="64">
        <v>9</v>
      </c>
      <c r="N665" s="64">
        <v>0</v>
      </c>
      <c r="O665" s="66">
        <v>243.34526388888889</v>
      </c>
      <c r="P665" s="63">
        <v>0.2</v>
      </c>
    </row>
    <row r="666" spans="1:16" ht="14.4">
      <c r="A666" s="72">
        <f t="shared" si="12"/>
        <v>46144</v>
      </c>
      <c r="B666" s="73">
        <f>VLOOKUP(G666,'Daily Flash NL'!A:D,4,0)</f>
        <v>0.5</v>
      </c>
      <c r="C666" s="77">
        <v>46144</v>
      </c>
      <c r="D666" s="57"/>
      <c r="E666" s="62" t="s">
        <v>68</v>
      </c>
      <c r="F666" s="62"/>
      <c r="G666" s="62">
        <v>12</v>
      </c>
      <c r="H666" s="63">
        <v>5.2631578947368418E-2</v>
      </c>
      <c r="I666" s="64">
        <v>38</v>
      </c>
      <c r="J666" s="64">
        <v>30</v>
      </c>
      <c r="K666" s="64">
        <v>2</v>
      </c>
      <c r="L666" s="65">
        <v>0.78947368421052633</v>
      </c>
      <c r="M666" s="64">
        <v>8</v>
      </c>
      <c r="N666" s="64">
        <v>0</v>
      </c>
      <c r="O666" s="66">
        <v>293.95596111111098</v>
      </c>
      <c r="P666" s="63">
        <v>0.21052631578947367</v>
      </c>
    </row>
    <row r="667" spans="1:16" ht="14.4">
      <c r="A667" s="72">
        <f t="shared" si="12"/>
        <v>46144</v>
      </c>
      <c r="B667" s="73">
        <f>VLOOKUP(G667,'Daily Flash NL'!A:D,4,0)</f>
        <v>0.54166666666666696</v>
      </c>
      <c r="C667" s="77">
        <v>46144</v>
      </c>
      <c r="D667" s="57"/>
      <c r="E667" s="62" t="s">
        <v>68</v>
      </c>
      <c r="F667" s="62"/>
      <c r="G667" s="62">
        <v>13</v>
      </c>
      <c r="H667" s="63">
        <v>0.44444444444444442</v>
      </c>
      <c r="I667" s="64">
        <v>36</v>
      </c>
      <c r="J667" s="64">
        <v>33</v>
      </c>
      <c r="K667" s="64">
        <v>16</v>
      </c>
      <c r="L667" s="65">
        <v>0.91666666666666663</v>
      </c>
      <c r="M667" s="64">
        <v>3</v>
      </c>
      <c r="N667" s="64">
        <v>0</v>
      </c>
      <c r="O667" s="66">
        <v>205.41139898989903</v>
      </c>
      <c r="P667" s="63">
        <v>8.3333333333333329E-2</v>
      </c>
    </row>
    <row r="668" spans="1:16" ht="14.4">
      <c r="A668" s="72">
        <f t="shared" si="12"/>
        <v>46144</v>
      </c>
      <c r="B668" s="73">
        <f>VLOOKUP(G668,'Daily Flash NL'!A:D,4,0)</f>
        <v>0.58333333333333304</v>
      </c>
      <c r="C668" s="77">
        <v>46144</v>
      </c>
      <c r="D668" s="57"/>
      <c r="E668" s="62" t="s">
        <v>68</v>
      </c>
      <c r="F668" s="62"/>
      <c r="G668" s="62">
        <v>14</v>
      </c>
      <c r="H668" s="63">
        <v>0.59523809523809523</v>
      </c>
      <c r="I668" s="64">
        <v>42</v>
      </c>
      <c r="J668" s="64">
        <v>42</v>
      </c>
      <c r="K668" s="64">
        <v>25</v>
      </c>
      <c r="L668" s="65">
        <v>1</v>
      </c>
      <c r="M668" s="64">
        <v>0</v>
      </c>
      <c r="N668" s="64">
        <v>0</v>
      </c>
      <c r="O668" s="66">
        <v>196.56627777777769</v>
      </c>
      <c r="P668" s="63">
        <v>0</v>
      </c>
    </row>
    <row r="669" spans="1:16" ht="14.4">
      <c r="A669" s="72">
        <f t="shared" si="12"/>
        <v>46144</v>
      </c>
      <c r="B669" s="73">
        <f>VLOOKUP(G669,'Daily Flash NL'!A:D,4,0)</f>
        <v>0.625</v>
      </c>
      <c r="C669" s="77">
        <v>46144</v>
      </c>
      <c r="D669" s="57"/>
      <c r="E669" s="62" t="s">
        <v>68</v>
      </c>
      <c r="F669" s="62"/>
      <c r="G669" s="62">
        <v>15</v>
      </c>
      <c r="H669" s="63">
        <v>0.8666666666666667</v>
      </c>
      <c r="I669" s="64">
        <v>30</v>
      </c>
      <c r="J669" s="64">
        <v>30</v>
      </c>
      <c r="K669" s="64">
        <v>26</v>
      </c>
      <c r="L669" s="65">
        <v>1</v>
      </c>
      <c r="M669" s="64">
        <v>0</v>
      </c>
      <c r="N669" s="64">
        <v>0</v>
      </c>
      <c r="O669" s="66">
        <v>261.16006111111102</v>
      </c>
      <c r="P669" s="63">
        <v>0</v>
      </c>
    </row>
    <row r="670" spans="1:16" ht="14.4">
      <c r="A670" s="72">
        <f t="shared" si="12"/>
        <v>46144</v>
      </c>
      <c r="B670" s="73">
        <f>VLOOKUP(G670,'Daily Flash NL'!A:D,4,0)</f>
        <v>0.66666666666666696</v>
      </c>
      <c r="C670" s="77">
        <v>46144</v>
      </c>
      <c r="D670" s="57"/>
      <c r="E670" s="62" t="s">
        <v>68</v>
      </c>
      <c r="F670" s="62"/>
      <c r="G670" s="62">
        <v>16</v>
      </c>
      <c r="H670" s="63">
        <v>1</v>
      </c>
      <c r="I670" s="64">
        <v>25</v>
      </c>
      <c r="J670" s="64">
        <v>25</v>
      </c>
      <c r="K670" s="64">
        <v>25</v>
      </c>
      <c r="L670" s="65">
        <v>1</v>
      </c>
      <c r="M670" s="64">
        <v>0</v>
      </c>
      <c r="N670" s="64">
        <v>0</v>
      </c>
      <c r="O670" s="66">
        <v>290.88816666666651</v>
      </c>
      <c r="P670" s="63">
        <v>0</v>
      </c>
    </row>
    <row r="671" spans="1:16" ht="14.4">
      <c r="A671" s="72">
        <f t="shared" si="12"/>
        <v>46144</v>
      </c>
      <c r="B671" s="73" t="e">
        <f>VLOOKUP(G671,'Daily Flash NL'!A:D,4,0)</f>
        <v>#N/A</v>
      </c>
      <c r="C671" s="77">
        <v>46144</v>
      </c>
      <c r="D671" s="57"/>
      <c r="E671" s="62" t="s">
        <v>68</v>
      </c>
      <c r="F671" s="62"/>
      <c r="G671" s="62">
        <v>17</v>
      </c>
      <c r="H671" s="63">
        <v>0.55555555555555558</v>
      </c>
      <c r="I671" s="64">
        <v>27</v>
      </c>
      <c r="J671" s="64">
        <v>27</v>
      </c>
      <c r="K671" s="64">
        <v>15</v>
      </c>
      <c r="L671" s="65">
        <v>1</v>
      </c>
      <c r="M671" s="64">
        <v>0</v>
      </c>
      <c r="N671" s="64">
        <v>0</v>
      </c>
      <c r="O671" s="66">
        <v>226.23510185185171</v>
      </c>
      <c r="P671" s="63">
        <v>0</v>
      </c>
    </row>
    <row r="672" spans="1:16" ht="14.4">
      <c r="A672" s="72">
        <f t="shared" si="12"/>
        <v>46144</v>
      </c>
      <c r="B672" s="73" t="e">
        <f>VLOOKUP(G672,'Daily Flash NL'!A:D,4,0)</f>
        <v>#N/A</v>
      </c>
      <c r="C672" s="77">
        <v>46144</v>
      </c>
      <c r="D672" s="57"/>
      <c r="E672" s="62" t="s">
        <v>68</v>
      </c>
      <c r="F672" s="62"/>
      <c r="G672" s="62">
        <v>18</v>
      </c>
      <c r="H672" s="63">
        <v>0.28000000000000003</v>
      </c>
      <c r="I672" s="64">
        <v>25</v>
      </c>
      <c r="J672" s="64">
        <v>23</v>
      </c>
      <c r="K672" s="64">
        <v>7</v>
      </c>
      <c r="L672" s="65">
        <v>0.92</v>
      </c>
      <c r="M672" s="64">
        <v>2</v>
      </c>
      <c r="N672" s="64">
        <v>0</v>
      </c>
      <c r="O672" s="66">
        <v>207.12833333333364</v>
      </c>
      <c r="P672" s="63">
        <v>0.08</v>
      </c>
    </row>
    <row r="673" spans="1:16" ht="14.4">
      <c r="A673" s="72">
        <f t="shared" si="12"/>
        <v>46144</v>
      </c>
      <c r="B673" s="73" t="e">
        <f>VLOOKUP(G673,'Daily Flash NL'!A:D,4,0)</f>
        <v>#N/A</v>
      </c>
      <c r="C673" s="77">
        <v>46144</v>
      </c>
      <c r="D673" s="57"/>
      <c r="E673" s="62" t="s">
        <v>68</v>
      </c>
      <c r="F673" s="62"/>
      <c r="G673" s="62">
        <v>19</v>
      </c>
      <c r="H673" s="63">
        <v>0.21739130434782608</v>
      </c>
      <c r="I673" s="64">
        <v>23</v>
      </c>
      <c r="J673" s="64">
        <v>22</v>
      </c>
      <c r="K673" s="64">
        <v>5</v>
      </c>
      <c r="L673" s="65">
        <v>0.95652173913043481</v>
      </c>
      <c r="M673" s="64">
        <v>1</v>
      </c>
      <c r="N673" s="64">
        <v>0</v>
      </c>
      <c r="O673" s="66">
        <v>224.07365909090905</v>
      </c>
      <c r="P673" s="63">
        <v>4.3478260869565216E-2</v>
      </c>
    </row>
    <row r="674" spans="1:16" ht="14.4">
      <c r="A674" s="72">
        <f t="shared" si="12"/>
        <v>46144</v>
      </c>
      <c r="B674" s="73" t="e">
        <f>VLOOKUP(G674,'Daily Flash NL'!A:D,4,0)</f>
        <v>#N/A</v>
      </c>
      <c r="C674" s="77">
        <v>46144</v>
      </c>
      <c r="D674" s="57"/>
      <c r="E674" s="62" t="s">
        <v>68</v>
      </c>
      <c r="F674" s="62"/>
      <c r="G674" s="62">
        <v>20</v>
      </c>
      <c r="H674" s="63">
        <v>0.45</v>
      </c>
      <c r="I674" s="64">
        <v>20</v>
      </c>
      <c r="J674" s="64">
        <v>15</v>
      </c>
      <c r="K674" s="64">
        <v>9</v>
      </c>
      <c r="L674" s="65">
        <v>0.75</v>
      </c>
      <c r="M674" s="64">
        <v>5</v>
      </c>
      <c r="N674" s="64">
        <v>0</v>
      </c>
      <c r="O674" s="66">
        <v>220.7489333333333</v>
      </c>
      <c r="P674" s="63">
        <v>0.25</v>
      </c>
    </row>
    <row r="675" spans="1:16" ht="14.4">
      <c r="A675" s="72">
        <f t="shared" si="12"/>
        <v>46144</v>
      </c>
      <c r="B675" s="73" t="e">
        <f>VLOOKUP(G675,'Daily Flash NL'!A:D,4,0)</f>
        <v>#N/A</v>
      </c>
      <c r="C675" s="77">
        <v>46144</v>
      </c>
      <c r="D675" s="57"/>
      <c r="E675" s="62" t="s">
        <v>68</v>
      </c>
      <c r="F675" s="62"/>
      <c r="G675" s="62">
        <v>21</v>
      </c>
      <c r="H675" s="63">
        <v>0.15384615384615385</v>
      </c>
      <c r="I675" s="64">
        <v>14</v>
      </c>
      <c r="J675" s="64">
        <v>11</v>
      </c>
      <c r="K675" s="64">
        <v>2</v>
      </c>
      <c r="L675" s="65">
        <v>0.7857142857142857</v>
      </c>
      <c r="M675" s="64">
        <v>3</v>
      </c>
      <c r="N675" s="64">
        <v>1</v>
      </c>
      <c r="O675" s="66">
        <v>375.79045454545462</v>
      </c>
      <c r="P675" s="63">
        <v>0.21428571428571427</v>
      </c>
    </row>
    <row r="676" spans="1:16" ht="14.4">
      <c r="A676" s="72">
        <f t="shared" si="12"/>
        <v>46144</v>
      </c>
      <c r="B676" s="73" t="e">
        <f>VLOOKUP(G676,'Daily Flash NL'!A:D,4,0)</f>
        <v>#N/A</v>
      </c>
      <c r="C676" s="77">
        <v>46144</v>
      </c>
      <c r="D676" s="57"/>
      <c r="E676" s="62" t="s">
        <v>68</v>
      </c>
      <c r="F676" s="62"/>
      <c r="G676" s="62">
        <v>22</v>
      </c>
      <c r="H676" s="63">
        <v>1</v>
      </c>
      <c r="I676" s="64">
        <v>7</v>
      </c>
      <c r="J676" s="64">
        <v>7</v>
      </c>
      <c r="K676" s="64">
        <v>7</v>
      </c>
      <c r="L676" s="65">
        <v>1</v>
      </c>
      <c r="M676" s="64">
        <v>0</v>
      </c>
      <c r="N676" s="64">
        <v>0</v>
      </c>
      <c r="O676" s="66">
        <v>298.74642857142857</v>
      </c>
      <c r="P676" s="63">
        <v>0</v>
      </c>
    </row>
    <row r="677" spans="1:16" ht="14.4">
      <c r="A677" s="72">
        <f t="shared" si="12"/>
        <v>46144</v>
      </c>
      <c r="B677" s="73" t="e">
        <f>VLOOKUP(G677,'Daily Flash NL'!A:D,4,0)</f>
        <v>#N/A</v>
      </c>
      <c r="C677" s="77">
        <v>46144</v>
      </c>
      <c r="D677" s="57"/>
      <c r="E677" s="62" t="s">
        <v>68</v>
      </c>
      <c r="F677" s="62"/>
      <c r="G677" s="62">
        <v>23</v>
      </c>
      <c r="H677" s="63">
        <v>0.66666666666666663</v>
      </c>
      <c r="I677" s="64">
        <v>6</v>
      </c>
      <c r="J677" s="64">
        <v>6</v>
      </c>
      <c r="K677" s="64">
        <v>4</v>
      </c>
      <c r="L677" s="65">
        <v>1</v>
      </c>
      <c r="M677" s="64">
        <v>0</v>
      </c>
      <c r="N677" s="64">
        <v>0</v>
      </c>
      <c r="O677" s="66">
        <v>407.56900000000013</v>
      </c>
      <c r="P677" s="63">
        <v>0</v>
      </c>
    </row>
    <row r="678" spans="1:16" ht="14.4">
      <c r="A678" s="72">
        <f t="shared" si="12"/>
        <v>46144</v>
      </c>
      <c r="B678" s="73" t="e">
        <f>VLOOKUP(G678,'Daily Flash NL'!A:D,4,0)</f>
        <v>#N/A</v>
      </c>
      <c r="C678" s="77">
        <v>46144</v>
      </c>
      <c r="D678" s="57" t="s">
        <v>70</v>
      </c>
      <c r="E678" s="57"/>
      <c r="F678" s="57"/>
      <c r="G678" s="57"/>
      <c r="H678" s="58">
        <v>0.49821428571428572</v>
      </c>
      <c r="I678" s="59">
        <v>561</v>
      </c>
      <c r="J678" s="59">
        <v>516</v>
      </c>
      <c r="K678" s="59">
        <v>279</v>
      </c>
      <c r="L678" s="60">
        <v>0.9197860962566845</v>
      </c>
      <c r="M678" s="59">
        <v>45</v>
      </c>
      <c r="N678" s="59">
        <v>1</v>
      </c>
      <c r="O678" s="61">
        <v>251.17232428940557</v>
      </c>
      <c r="P678" s="58">
        <v>8.0213903743315509E-2</v>
      </c>
    </row>
    <row r="679" spans="1:16" ht="14.4">
      <c r="A679" s="72" t="str">
        <f t="shared" si="12"/>
        <v>Total 02/05/2026</v>
      </c>
      <c r="B679" s="73" t="e">
        <f>VLOOKUP(G679,'Daily Flash NL'!A:D,4,0)</f>
        <v>#N/A</v>
      </c>
      <c r="C679" s="78" t="s">
        <v>118</v>
      </c>
      <c r="D679" s="67"/>
      <c r="E679" s="67"/>
      <c r="F679" s="67"/>
      <c r="G679" s="67"/>
      <c r="H679" s="68">
        <v>0.49821428571428572</v>
      </c>
      <c r="I679" s="69">
        <v>561</v>
      </c>
      <c r="J679" s="69">
        <v>516</v>
      </c>
      <c r="K679" s="69">
        <v>279</v>
      </c>
      <c r="L679" s="70">
        <v>0.9197860962566845</v>
      </c>
      <c r="M679" s="69">
        <v>45</v>
      </c>
      <c r="N679" s="69">
        <v>1</v>
      </c>
      <c r="O679" s="71">
        <v>251.17232428940557</v>
      </c>
      <c r="P679" s="68">
        <v>8.0213903743315509E-2</v>
      </c>
    </row>
    <row r="680" spans="1:16" ht="15" thickBot="1">
      <c r="A680" s="72" t="str">
        <f t="shared" si="12"/>
        <v>Total général</v>
      </c>
      <c r="B680" s="73" t="e">
        <f>VLOOKUP(G680,'Daily Flash NL'!A:D,4,0)</f>
        <v>#N/A</v>
      </c>
      <c r="C680" s="116" t="s">
        <v>73</v>
      </c>
      <c r="D680" s="117"/>
      <c r="E680" s="117"/>
      <c r="F680" s="117"/>
      <c r="G680" s="117"/>
      <c r="H680" s="118">
        <v>0.49821428571428572</v>
      </c>
      <c r="I680" s="119">
        <v>561</v>
      </c>
      <c r="J680" s="119">
        <v>516</v>
      </c>
      <c r="K680" s="119">
        <v>279</v>
      </c>
      <c r="L680" s="120">
        <v>0.9197860962566845</v>
      </c>
      <c r="M680" s="119">
        <v>45</v>
      </c>
      <c r="N680" s="119">
        <v>1</v>
      </c>
      <c r="O680" s="121">
        <v>251.17232428940557</v>
      </c>
      <c r="P680" s="122">
        <v>8.0213903743315509E-2</v>
      </c>
    </row>
    <row r="681" spans="1:16" ht="14.4">
      <c r="A681" s="72">
        <f t="shared" si="12"/>
        <v>46145</v>
      </c>
      <c r="B681" s="73" t="e">
        <f>VLOOKUP(G681,'Daily Flash NL'!A:D,4,0)</f>
        <v>#N/A</v>
      </c>
      <c r="C681" s="77">
        <v>46145</v>
      </c>
      <c r="D681" s="57" t="s">
        <v>67</v>
      </c>
      <c r="E681" s="62" t="s">
        <v>85</v>
      </c>
      <c r="F681" s="62"/>
      <c r="G681" s="62"/>
      <c r="H681" s="63">
        <v>0.57777777777777772</v>
      </c>
      <c r="I681" s="64">
        <v>45</v>
      </c>
      <c r="J681" s="64">
        <v>42</v>
      </c>
      <c r="K681" s="64">
        <v>26</v>
      </c>
      <c r="L681" s="65">
        <v>0.93333333333333335</v>
      </c>
      <c r="M681" s="64">
        <v>3</v>
      </c>
      <c r="N681" s="64">
        <v>0</v>
      </c>
      <c r="O681" s="66">
        <v>264.30953571428552</v>
      </c>
      <c r="P681" s="63">
        <v>6.6666666666666666E-2</v>
      </c>
    </row>
    <row r="682" spans="1:16" ht="14.4">
      <c r="A682" s="72">
        <f t="shared" si="12"/>
        <v>46145</v>
      </c>
      <c r="B682" s="73" t="e">
        <f>VLOOKUP(G682,'Daily Flash NL'!A:D,4,0)</f>
        <v>#N/A</v>
      </c>
      <c r="C682" s="77">
        <v>46145</v>
      </c>
      <c r="D682" s="57"/>
      <c r="E682" s="62" t="s">
        <v>85</v>
      </c>
      <c r="F682" s="57" t="s">
        <v>69</v>
      </c>
      <c r="G682" s="57"/>
      <c r="H682" s="58"/>
      <c r="I682" s="59"/>
      <c r="J682" s="59"/>
      <c r="K682" s="59"/>
      <c r="L682" s="60"/>
      <c r="M682" s="59"/>
      <c r="N682" s="59"/>
      <c r="O682" s="61"/>
      <c r="P682" s="58"/>
    </row>
    <row r="683" spans="1:16" ht="14.4">
      <c r="A683" s="72">
        <f t="shared" si="12"/>
        <v>46145</v>
      </c>
      <c r="B683" s="73">
        <f>VLOOKUP(G683,'Daily Flash NL'!A:D,4,0)</f>
        <v>0.375</v>
      </c>
      <c r="C683" s="77">
        <v>46145</v>
      </c>
      <c r="D683" s="57"/>
      <c r="E683" s="62" t="s">
        <v>85</v>
      </c>
      <c r="F683" s="62"/>
      <c r="G683" s="62">
        <v>9</v>
      </c>
      <c r="H683" s="63">
        <v>0.8</v>
      </c>
      <c r="I683" s="64">
        <v>5</v>
      </c>
      <c r="J683" s="64">
        <v>5</v>
      </c>
      <c r="K683" s="64">
        <v>4</v>
      </c>
      <c r="L683" s="65">
        <v>1</v>
      </c>
      <c r="M683" s="64">
        <v>0</v>
      </c>
      <c r="N683" s="64">
        <v>0</v>
      </c>
      <c r="O683" s="66">
        <v>235.51660000000001</v>
      </c>
      <c r="P683" s="63">
        <v>0</v>
      </c>
    </row>
    <row r="684" spans="1:16" ht="14.4">
      <c r="A684" s="72">
        <f t="shared" si="12"/>
        <v>46145</v>
      </c>
      <c r="B684" s="73">
        <f>VLOOKUP(G684,'Daily Flash NL'!A:D,4,0)</f>
        <v>0.41666666666666702</v>
      </c>
      <c r="C684" s="77">
        <v>46145</v>
      </c>
      <c r="D684" s="57"/>
      <c r="E684" s="62" t="s">
        <v>85</v>
      </c>
      <c r="F684" s="62"/>
      <c r="G684" s="62">
        <v>10</v>
      </c>
      <c r="H684" s="63">
        <v>1</v>
      </c>
      <c r="I684" s="64">
        <v>3</v>
      </c>
      <c r="J684" s="64">
        <v>3</v>
      </c>
      <c r="K684" s="64">
        <v>3</v>
      </c>
      <c r="L684" s="65">
        <v>1</v>
      </c>
      <c r="M684" s="64">
        <v>0</v>
      </c>
      <c r="N684" s="64">
        <v>0</v>
      </c>
      <c r="O684" s="66">
        <v>239.68566666666666</v>
      </c>
      <c r="P684" s="63">
        <v>0</v>
      </c>
    </row>
    <row r="685" spans="1:16" ht="14.4">
      <c r="A685" s="72">
        <f t="shared" si="12"/>
        <v>46145</v>
      </c>
      <c r="B685" s="73">
        <f>VLOOKUP(G685,'Daily Flash NL'!A:D,4,0)</f>
        <v>0.45833333333333298</v>
      </c>
      <c r="C685" s="77">
        <v>46145</v>
      </c>
      <c r="D685" s="57"/>
      <c r="E685" s="62" t="s">
        <v>85</v>
      </c>
      <c r="F685" s="62"/>
      <c r="G685" s="62">
        <v>11</v>
      </c>
      <c r="H685" s="63">
        <v>1</v>
      </c>
      <c r="I685" s="64">
        <v>4</v>
      </c>
      <c r="J685" s="64">
        <v>4</v>
      </c>
      <c r="K685" s="64">
        <v>4</v>
      </c>
      <c r="L685" s="65">
        <v>1</v>
      </c>
      <c r="M685" s="64">
        <v>0</v>
      </c>
      <c r="N685" s="64">
        <v>0</v>
      </c>
      <c r="O685" s="66">
        <v>263.00491666666574</v>
      </c>
      <c r="P685" s="63">
        <v>0</v>
      </c>
    </row>
    <row r="686" spans="1:16" ht="14.4">
      <c r="A686" s="72">
        <f t="shared" si="12"/>
        <v>46145</v>
      </c>
      <c r="B686" s="73">
        <f>VLOOKUP(G686,'Daily Flash NL'!A:D,4,0)</f>
        <v>0.5</v>
      </c>
      <c r="C686" s="77">
        <v>46145</v>
      </c>
      <c r="D686" s="57"/>
      <c r="E686" s="62" t="s">
        <v>85</v>
      </c>
      <c r="F686" s="62"/>
      <c r="G686" s="62">
        <v>12</v>
      </c>
      <c r="H686" s="63">
        <v>1</v>
      </c>
      <c r="I686" s="64">
        <v>1</v>
      </c>
      <c r="J686" s="64">
        <v>1</v>
      </c>
      <c r="K686" s="64">
        <v>1</v>
      </c>
      <c r="L686" s="65">
        <v>1</v>
      </c>
      <c r="M686" s="64">
        <v>0</v>
      </c>
      <c r="N686" s="64">
        <v>0</v>
      </c>
      <c r="O686" s="66">
        <v>206.71699999999998</v>
      </c>
      <c r="P686" s="63">
        <v>0</v>
      </c>
    </row>
    <row r="687" spans="1:16" ht="14.4">
      <c r="A687" s="72">
        <f t="shared" si="12"/>
        <v>46145</v>
      </c>
      <c r="B687" s="73" t="e">
        <f>VLOOKUP(G687,'Daily Flash NL'!A:D,4,0)</f>
        <v>#N/A</v>
      </c>
      <c r="C687" s="77">
        <v>46145</v>
      </c>
      <c r="D687" s="57"/>
      <c r="E687" s="62" t="s">
        <v>85</v>
      </c>
      <c r="F687" s="57" t="s">
        <v>86</v>
      </c>
      <c r="G687" s="57"/>
      <c r="H687" s="58"/>
      <c r="I687" s="59"/>
      <c r="J687" s="59"/>
      <c r="K687" s="59"/>
      <c r="L687" s="60"/>
      <c r="M687" s="59"/>
      <c r="N687" s="59"/>
      <c r="O687" s="61"/>
      <c r="P687" s="58"/>
    </row>
    <row r="688" spans="1:16" ht="14.4">
      <c r="A688" s="72">
        <f t="shared" si="12"/>
        <v>46145</v>
      </c>
      <c r="B688" s="73" t="e">
        <f>VLOOKUP(G688,'Daily Flash NL'!A:D,4,0)</f>
        <v>#N/A</v>
      </c>
      <c r="C688" s="77">
        <v>46145</v>
      </c>
      <c r="D688" s="57"/>
      <c r="E688" s="62" t="s">
        <v>85</v>
      </c>
      <c r="F688" s="62"/>
      <c r="G688" s="62">
        <v>6</v>
      </c>
      <c r="H688" s="63">
        <v>0</v>
      </c>
      <c r="I688" s="64">
        <v>1</v>
      </c>
      <c r="J688" s="64">
        <v>1</v>
      </c>
      <c r="K688" s="64">
        <v>0</v>
      </c>
      <c r="L688" s="65">
        <v>1</v>
      </c>
      <c r="M688" s="64">
        <v>0</v>
      </c>
      <c r="N688" s="64">
        <v>0</v>
      </c>
      <c r="O688" s="66">
        <v>122.75700000000001</v>
      </c>
      <c r="P688" s="63">
        <v>0</v>
      </c>
    </row>
    <row r="689" spans="1:16" ht="14.4">
      <c r="A689" s="72">
        <f t="shared" si="12"/>
        <v>46145</v>
      </c>
      <c r="B689" s="73">
        <f>VLOOKUP(G689,'Daily Flash NL'!A:D,4,0)</f>
        <v>0.29166666666666669</v>
      </c>
      <c r="C689" s="77">
        <v>46145</v>
      </c>
      <c r="D689" s="57"/>
      <c r="E689" s="62" t="s">
        <v>85</v>
      </c>
      <c r="F689" s="62"/>
      <c r="G689" s="62">
        <v>7</v>
      </c>
      <c r="H689" s="63">
        <v>1</v>
      </c>
      <c r="I689" s="64">
        <v>1</v>
      </c>
      <c r="J689" s="64">
        <v>1</v>
      </c>
      <c r="K689" s="64">
        <v>1</v>
      </c>
      <c r="L689" s="65">
        <v>1</v>
      </c>
      <c r="M689" s="64">
        <v>0</v>
      </c>
      <c r="N689" s="64">
        <v>0</v>
      </c>
      <c r="O689" s="66">
        <v>247.20400000000001</v>
      </c>
      <c r="P689" s="63">
        <v>0</v>
      </c>
    </row>
    <row r="690" spans="1:16" ht="14.4">
      <c r="A690" s="72">
        <f t="shared" si="12"/>
        <v>46145</v>
      </c>
      <c r="B690" s="73">
        <f>VLOOKUP(G690,'Daily Flash NL'!A:D,4,0)</f>
        <v>0.33333333333333298</v>
      </c>
      <c r="C690" s="77">
        <v>46145</v>
      </c>
      <c r="D690" s="57"/>
      <c r="E690" s="62" t="s">
        <v>85</v>
      </c>
      <c r="F690" s="62"/>
      <c r="G690" s="62">
        <v>8</v>
      </c>
      <c r="H690" s="63">
        <v>1</v>
      </c>
      <c r="I690" s="64">
        <v>2</v>
      </c>
      <c r="J690" s="64">
        <v>2</v>
      </c>
      <c r="K690" s="64">
        <v>2</v>
      </c>
      <c r="L690" s="65">
        <v>1</v>
      </c>
      <c r="M690" s="64">
        <v>0</v>
      </c>
      <c r="N690" s="64">
        <v>0</v>
      </c>
      <c r="O690" s="66">
        <v>225.47550000000001</v>
      </c>
      <c r="P690" s="63">
        <v>0</v>
      </c>
    </row>
    <row r="691" spans="1:16" ht="14.4">
      <c r="A691" s="72">
        <f t="shared" si="12"/>
        <v>46145</v>
      </c>
      <c r="B691" s="73">
        <f>VLOOKUP(G691,'Daily Flash NL'!A:D,4,0)</f>
        <v>0.375</v>
      </c>
      <c r="C691" s="77">
        <v>46145</v>
      </c>
      <c r="D691" s="57"/>
      <c r="E691" s="62" t="s">
        <v>85</v>
      </c>
      <c r="F691" s="62"/>
      <c r="G691" s="62">
        <v>9</v>
      </c>
      <c r="H691" s="63">
        <v>0.7142857142857143</v>
      </c>
      <c r="I691" s="64">
        <v>7</v>
      </c>
      <c r="J691" s="64">
        <v>7</v>
      </c>
      <c r="K691" s="64">
        <v>5</v>
      </c>
      <c r="L691" s="65">
        <v>1</v>
      </c>
      <c r="M691" s="64">
        <v>0</v>
      </c>
      <c r="N691" s="64">
        <v>0</v>
      </c>
      <c r="O691" s="66">
        <v>242.91792857142858</v>
      </c>
      <c r="P691" s="63">
        <v>0</v>
      </c>
    </row>
    <row r="692" spans="1:16" ht="14.4">
      <c r="A692" s="72">
        <f t="shared" si="12"/>
        <v>46145</v>
      </c>
      <c r="B692" s="73">
        <f>VLOOKUP(G692,'Daily Flash NL'!A:D,4,0)</f>
        <v>0.41666666666666702</v>
      </c>
      <c r="C692" s="77">
        <v>46145</v>
      </c>
      <c r="D692" s="57"/>
      <c r="E692" s="62" t="s">
        <v>85</v>
      </c>
      <c r="F692" s="62"/>
      <c r="G692" s="62">
        <v>10</v>
      </c>
      <c r="H692" s="63">
        <v>0.33333333333333331</v>
      </c>
      <c r="I692" s="64">
        <v>9</v>
      </c>
      <c r="J692" s="64">
        <v>7</v>
      </c>
      <c r="K692" s="64">
        <v>3</v>
      </c>
      <c r="L692" s="65">
        <v>0.77777777777777779</v>
      </c>
      <c r="M692" s="64">
        <v>2</v>
      </c>
      <c r="N692" s="64">
        <v>0</v>
      </c>
      <c r="O692" s="66">
        <v>299.81700000000001</v>
      </c>
      <c r="P692" s="63">
        <v>0.22222222222222221</v>
      </c>
    </row>
    <row r="693" spans="1:16" ht="14.4">
      <c r="A693" s="72">
        <f t="shared" si="12"/>
        <v>46145</v>
      </c>
      <c r="B693" s="73">
        <f>VLOOKUP(G693,'Daily Flash NL'!A:D,4,0)</f>
        <v>0.45833333333333298</v>
      </c>
      <c r="C693" s="77">
        <v>46145</v>
      </c>
      <c r="D693" s="57"/>
      <c r="E693" s="62" t="s">
        <v>85</v>
      </c>
      <c r="F693" s="62"/>
      <c r="G693" s="62">
        <v>11</v>
      </c>
      <c r="H693" s="63">
        <v>0.18181818181818182</v>
      </c>
      <c r="I693" s="64">
        <v>11</v>
      </c>
      <c r="J693" s="64">
        <v>10</v>
      </c>
      <c r="K693" s="64">
        <v>2</v>
      </c>
      <c r="L693" s="65">
        <v>0.90909090909090906</v>
      </c>
      <c r="M693" s="64">
        <v>1</v>
      </c>
      <c r="N693" s="64">
        <v>0</v>
      </c>
      <c r="O693" s="66">
        <v>285.45883333333302</v>
      </c>
      <c r="P693" s="63">
        <v>9.0909090909090912E-2</v>
      </c>
    </row>
    <row r="694" spans="1:16" ht="14.4">
      <c r="A694" s="72">
        <f t="shared" si="12"/>
        <v>46145</v>
      </c>
      <c r="B694" s="73">
        <f>VLOOKUP(G694,'Daily Flash NL'!A:D,4,0)</f>
        <v>0.5</v>
      </c>
      <c r="C694" s="77">
        <v>46145</v>
      </c>
      <c r="D694" s="57"/>
      <c r="E694" s="62" t="s">
        <v>85</v>
      </c>
      <c r="F694" s="62"/>
      <c r="G694" s="62">
        <v>12</v>
      </c>
      <c r="H694" s="63">
        <v>1</v>
      </c>
      <c r="I694" s="64">
        <v>1</v>
      </c>
      <c r="J694" s="64">
        <v>1</v>
      </c>
      <c r="K694" s="64">
        <v>1</v>
      </c>
      <c r="L694" s="65">
        <v>1</v>
      </c>
      <c r="M694" s="64">
        <v>0</v>
      </c>
      <c r="N694" s="64">
        <v>0</v>
      </c>
      <c r="O694" s="66">
        <v>470.97900000000004</v>
      </c>
      <c r="P694" s="63">
        <v>0</v>
      </c>
    </row>
    <row r="695" spans="1:16" ht="14.4">
      <c r="A695" s="72">
        <f t="shared" si="12"/>
        <v>46145</v>
      </c>
      <c r="B695" s="73" t="e">
        <f>VLOOKUP(G695,'Daily Flash NL'!A:D,4,0)</f>
        <v>#N/A</v>
      </c>
      <c r="C695" s="77">
        <v>46145</v>
      </c>
      <c r="D695" s="57"/>
      <c r="E695" s="62" t="s">
        <v>68</v>
      </c>
      <c r="F695" s="62"/>
      <c r="G695" s="62"/>
      <c r="H695" s="63">
        <v>0.43103448275862066</v>
      </c>
      <c r="I695" s="64">
        <v>116</v>
      </c>
      <c r="J695" s="64">
        <v>111</v>
      </c>
      <c r="K695" s="64">
        <v>50</v>
      </c>
      <c r="L695" s="65">
        <v>0.9568965517241379</v>
      </c>
      <c r="M695" s="64">
        <v>5</v>
      </c>
      <c r="N695" s="64">
        <v>0</v>
      </c>
      <c r="O695" s="66">
        <v>285.01733063063068</v>
      </c>
      <c r="P695" s="63">
        <v>4.3103448275862072E-2</v>
      </c>
    </row>
    <row r="696" spans="1:16" ht="14.4">
      <c r="A696" s="72">
        <f t="shared" si="12"/>
        <v>46145</v>
      </c>
      <c r="B696" s="73" t="e">
        <f>VLOOKUP(G696,'Daily Flash NL'!A:D,4,0)</f>
        <v>#N/A</v>
      </c>
      <c r="C696" s="77">
        <v>46145</v>
      </c>
      <c r="D696" s="57"/>
      <c r="E696" s="62" t="s">
        <v>68</v>
      </c>
      <c r="F696" s="57" t="s">
        <v>69</v>
      </c>
      <c r="G696" s="57"/>
      <c r="H696" s="58"/>
      <c r="I696" s="59"/>
      <c r="J696" s="59"/>
      <c r="K696" s="59"/>
      <c r="L696" s="60"/>
      <c r="M696" s="59"/>
      <c r="N696" s="59"/>
      <c r="O696" s="61"/>
      <c r="P696" s="58"/>
    </row>
    <row r="697" spans="1:16" ht="14.4">
      <c r="A697" s="72">
        <f t="shared" ref="A697:A731" si="13">C697</f>
        <v>46145</v>
      </c>
      <c r="B697" s="73" t="e">
        <f>VLOOKUP(G697,'Daily Flash NL'!A:D,4,0)</f>
        <v>#N/A</v>
      </c>
      <c r="C697" s="77">
        <v>46145</v>
      </c>
      <c r="D697" s="57"/>
      <c r="E697" s="62" t="s">
        <v>68</v>
      </c>
      <c r="F697" s="62"/>
      <c r="G697" s="62">
        <v>6</v>
      </c>
      <c r="H697" s="63">
        <v>0.33333333333333331</v>
      </c>
      <c r="I697" s="64">
        <v>3</v>
      </c>
      <c r="J697" s="64">
        <v>3</v>
      </c>
      <c r="K697" s="64">
        <v>1</v>
      </c>
      <c r="L697" s="65">
        <v>1</v>
      </c>
      <c r="M697" s="64">
        <v>0</v>
      </c>
      <c r="N697" s="64">
        <v>0</v>
      </c>
      <c r="O697" s="66">
        <v>182.92499999999998</v>
      </c>
      <c r="P697" s="63">
        <v>0</v>
      </c>
    </row>
    <row r="698" spans="1:16" ht="14.4">
      <c r="A698" s="72">
        <f t="shared" si="13"/>
        <v>46145</v>
      </c>
      <c r="B698" s="73">
        <f>VLOOKUP(G698,'Daily Flash NL'!A:D,4,0)</f>
        <v>0.29166666666666669</v>
      </c>
      <c r="C698" s="77">
        <v>46145</v>
      </c>
      <c r="D698" s="57"/>
      <c r="E698" s="62" t="s">
        <v>68</v>
      </c>
      <c r="F698" s="62"/>
      <c r="G698" s="62">
        <v>7</v>
      </c>
      <c r="H698" s="63">
        <v>0.7142857142857143</v>
      </c>
      <c r="I698" s="64">
        <v>7</v>
      </c>
      <c r="J698" s="64">
        <v>7</v>
      </c>
      <c r="K698" s="64">
        <v>5</v>
      </c>
      <c r="L698" s="65">
        <v>1</v>
      </c>
      <c r="M698" s="64">
        <v>0</v>
      </c>
      <c r="N698" s="64">
        <v>0</v>
      </c>
      <c r="O698" s="66">
        <v>495.37042857142859</v>
      </c>
      <c r="P698" s="63">
        <v>0</v>
      </c>
    </row>
    <row r="699" spans="1:16" ht="14.4">
      <c r="A699" s="72">
        <f t="shared" si="13"/>
        <v>46145</v>
      </c>
      <c r="B699" s="73">
        <f>VLOOKUP(G699,'Daily Flash NL'!A:D,4,0)</f>
        <v>0.33333333333333298</v>
      </c>
      <c r="C699" s="77">
        <v>46145</v>
      </c>
      <c r="D699" s="57"/>
      <c r="E699" s="62" t="s">
        <v>68</v>
      </c>
      <c r="F699" s="62"/>
      <c r="G699" s="62">
        <v>8</v>
      </c>
      <c r="H699" s="63">
        <v>0.92307692307692313</v>
      </c>
      <c r="I699" s="64">
        <v>13</v>
      </c>
      <c r="J699" s="64">
        <v>13</v>
      </c>
      <c r="K699" s="64">
        <v>12</v>
      </c>
      <c r="L699" s="65">
        <v>1</v>
      </c>
      <c r="M699" s="64">
        <v>0</v>
      </c>
      <c r="N699" s="64">
        <v>0</v>
      </c>
      <c r="O699" s="66">
        <v>350.8668461538461</v>
      </c>
      <c r="P699" s="63">
        <v>0</v>
      </c>
    </row>
    <row r="700" spans="1:16" ht="14.4">
      <c r="A700" s="72">
        <f t="shared" si="13"/>
        <v>46145</v>
      </c>
      <c r="B700" s="73">
        <f>VLOOKUP(G700,'Daily Flash NL'!A:D,4,0)</f>
        <v>0.375</v>
      </c>
      <c r="C700" s="77">
        <v>46145</v>
      </c>
      <c r="D700" s="57"/>
      <c r="E700" s="62" t="s">
        <v>68</v>
      </c>
      <c r="F700" s="62"/>
      <c r="G700" s="62">
        <v>9</v>
      </c>
      <c r="H700" s="63">
        <v>0.94117647058823528</v>
      </c>
      <c r="I700" s="64">
        <v>17</v>
      </c>
      <c r="J700" s="64">
        <v>17</v>
      </c>
      <c r="K700" s="64">
        <v>16</v>
      </c>
      <c r="L700" s="65">
        <v>1</v>
      </c>
      <c r="M700" s="64">
        <v>0</v>
      </c>
      <c r="N700" s="64">
        <v>0</v>
      </c>
      <c r="O700" s="66">
        <v>259.74671568627451</v>
      </c>
      <c r="P700" s="63">
        <v>0</v>
      </c>
    </row>
    <row r="701" spans="1:16" ht="14.4">
      <c r="A701" s="72">
        <f t="shared" si="13"/>
        <v>46145</v>
      </c>
      <c r="B701" s="73">
        <f>VLOOKUP(G701,'Daily Flash NL'!A:D,4,0)</f>
        <v>0.41666666666666702</v>
      </c>
      <c r="C701" s="77">
        <v>46145</v>
      </c>
      <c r="D701" s="57"/>
      <c r="E701" s="62" t="s">
        <v>68</v>
      </c>
      <c r="F701" s="62"/>
      <c r="G701" s="62">
        <v>10</v>
      </c>
      <c r="H701" s="63">
        <v>0.61904761904761907</v>
      </c>
      <c r="I701" s="64">
        <v>21</v>
      </c>
      <c r="J701" s="64">
        <v>21</v>
      </c>
      <c r="K701" s="64">
        <v>13</v>
      </c>
      <c r="L701" s="65">
        <v>1</v>
      </c>
      <c r="M701" s="64">
        <v>0</v>
      </c>
      <c r="N701" s="64">
        <v>0</v>
      </c>
      <c r="O701" s="66">
        <v>267.87817460317478</v>
      </c>
      <c r="P701" s="63">
        <v>0</v>
      </c>
    </row>
    <row r="702" spans="1:16" ht="14.4">
      <c r="A702" s="72">
        <f t="shared" si="13"/>
        <v>46145</v>
      </c>
      <c r="B702" s="73">
        <f>VLOOKUP(G702,'Daily Flash NL'!A:D,4,0)</f>
        <v>0.45833333333333298</v>
      </c>
      <c r="C702" s="77">
        <v>46145</v>
      </c>
      <c r="D702" s="57"/>
      <c r="E702" s="62" t="s">
        <v>68</v>
      </c>
      <c r="F702" s="62"/>
      <c r="G702" s="62">
        <v>11</v>
      </c>
      <c r="H702" s="63">
        <v>6.5217391304347824E-2</v>
      </c>
      <c r="I702" s="64">
        <v>46</v>
      </c>
      <c r="J702" s="64">
        <v>43</v>
      </c>
      <c r="K702" s="64">
        <v>3</v>
      </c>
      <c r="L702" s="65">
        <v>0.93478260869565222</v>
      </c>
      <c r="M702" s="64">
        <v>3</v>
      </c>
      <c r="N702" s="64">
        <v>0</v>
      </c>
      <c r="O702" s="66">
        <v>255.82882248062018</v>
      </c>
      <c r="P702" s="63">
        <v>6.5217391304347824E-2</v>
      </c>
    </row>
    <row r="703" spans="1:16" ht="14.4">
      <c r="A703" s="72">
        <f t="shared" si="13"/>
        <v>46145</v>
      </c>
      <c r="B703" s="73">
        <f>VLOOKUP(G703,'Daily Flash NL'!A:D,4,0)</f>
        <v>0.5</v>
      </c>
      <c r="C703" s="77">
        <v>46145</v>
      </c>
      <c r="D703" s="57"/>
      <c r="E703" s="62" t="s">
        <v>68</v>
      </c>
      <c r="F703" s="62"/>
      <c r="G703" s="62">
        <v>12</v>
      </c>
      <c r="H703" s="63">
        <v>0</v>
      </c>
      <c r="I703" s="64">
        <v>9</v>
      </c>
      <c r="J703" s="64">
        <v>7</v>
      </c>
      <c r="K703" s="64">
        <v>0</v>
      </c>
      <c r="L703" s="65">
        <v>0.77777777777777779</v>
      </c>
      <c r="M703" s="64">
        <v>2</v>
      </c>
      <c r="N703" s="64">
        <v>0</v>
      </c>
      <c r="O703" s="66">
        <v>288.21592857142861</v>
      </c>
      <c r="P703" s="63">
        <v>0.22222222222222221</v>
      </c>
    </row>
    <row r="704" spans="1:16" ht="14.4">
      <c r="A704" s="72">
        <f t="shared" si="13"/>
        <v>46145</v>
      </c>
      <c r="B704" s="73" t="e">
        <f>VLOOKUP(G704,'Daily Flash NL'!A:D,4,0)</f>
        <v>#N/A</v>
      </c>
      <c r="C704" s="77">
        <v>46145</v>
      </c>
      <c r="D704" s="57" t="s">
        <v>70</v>
      </c>
      <c r="E704" s="57"/>
      <c r="F704" s="57"/>
      <c r="G704" s="57"/>
      <c r="H704" s="58">
        <v>0.47204968944099379</v>
      </c>
      <c r="I704" s="59">
        <v>161</v>
      </c>
      <c r="J704" s="59">
        <v>153</v>
      </c>
      <c r="K704" s="59">
        <v>76</v>
      </c>
      <c r="L704" s="60">
        <v>0.9503105590062112</v>
      </c>
      <c r="M704" s="59">
        <v>8</v>
      </c>
      <c r="N704" s="59">
        <v>0</v>
      </c>
      <c r="O704" s="61">
        <v>279.33283790849669</v>
      </c>
      <c r="P704" s="58">
        <v>4.9689440993788817E-2</v>
      </c>
    </row>
    <row r="705" spans="1:16" ht="14.4">
      <c r="A705" s="72" t="str">
        <f t="shared" si="13"/>
        <v>Total 03/05/2026</v>
      </c>
      <c r="B705" s="73" t="e">
        <f>VLOOKUP(G705,'Daily Flash NL'!A:D,4,0)</f>
        <v>#N/A</v>
      </c>
      <c r="C705" s="78" t="s">
        <v>119</v>
      </c>
      <c r="D705" s="67"/>
      <c r="E705" s="67"/>
      <c r="F705" s="67"/>
      <c r="G705" s="67"/>
      <c r="H705" s="68">
        <v>0.47204968944099379</v>
      </c>
      <c r="I705" s="69">
        <v>161</v>
      </c>
      <c r="J705" s="69">
        <v>153</v>
      </c>
      <c r="K705" s="69">
        <v>76</v>
      </c>
      <c r="L705" s="70">
        <v>0.9503105590062112</v>
      </c>
      <c r="M705" s="69">
        <v>8</v>
      </c>
      <c r="N705" s="69">
        <v>0</v>
      </c>
      <c r="O705" s="71">
        <v>279.33283790849669</v>
      </c>
      <c r="P705" s="68">
        <v>4.9689440993788817E-2</v>
      </c>
    </row>
    <row r="706" spans="1:16" ht="15" thickBot="1">
      <c r="A706" s="72" t="str">
        <f t="shared" si="13"/>
        <v>Total général</v>
      </c>
      <c r="B706" s="73" t="e">
        <f>VLOOKUP(G706,'Daily Flash NL'!A:D,4,0)</f>
        <v>#N/A</v>
      </c>
      <c r="C706" s="116" t="s">
        <v>73</v>
      </c>
      <c r="D706" s="117"/>
      <c r="E706" s="117"/>
      <c r="F706" s="117"/>
      <c r="G706" s="117"/>
      <c r="H706" s="118">
        <v>0.47204968944099379</v>
      </c>
      <c r="I706" s="119">
        <v>161</v>
      </c>
      <c r="J706" s="119">
        <v>153</v>
      </c>
      <c r="K706" s="119">
        <v>76</v>
      </c>
      <c r="L706" s="120">
        <v>0.9503105590062112</v>
      </c>
      <c r="M706" s="119">
        <v>8</v>
      </c>
      <c r="N706" s="119">
        <v>0</v>
      </c>
      <c r="O706" s="121">
        <v>279.33283790849669</v>
      </c>
      <c r="P706" s="122">
        <v>4.9689440993788817E-2</v>
      </c>
    </row>
    <row r="707" spans="1:16">
      <c r="A707" s="72">
        <f t="shared" si="13"/>
        <v>0</v>
      </c>
      <c r="B707" s="73" t="e">
        <f>VLOOKUP(G707,'Daily Flash NL'!A:D,4,0)</f>
        <v>#N/A</v>
      </c>
    </row>
    <row r="708" spans="1:16" ht="14.4">
      <c r="A708" s="72">
        <f t="shared" si="13"/>
        <v>46146</v>
      </c>
      <c r="B708" s="73" t="e">
        <f>VLOOKUP(G708,'Daily Flash NL'!A:D,4,0)</f>
        <v>#N/A</v>
      </c>
      <c r="C708" s="77">
        <v>46146</v>
      </c>
      <c r="D708" s="57" t="s">
        <v>67</v>
      </c>
      <c r="E708" s="62" t="s">
        <v>85</v>
      </c>
      <c r="F708" s="62"/>
      <c r="G708" s="62"/>
      <c r="H708" s="63">
        <v>0.83505154639175261</v>
      </c>
      <c r="I708" s="64">
        <v>291</v>
      </c>
      <c r="J708" s="64">
        <v>288</v>
      </c>
      <c r="K708" s="64">
        <v>243</v>
      </c>
      <c r="L708" s="65">
        <v>0.98969072164948457</v>
      </c>
      <c r="M708" s="64">
        <v>3</v>
      </c>
      <c r="N708" s="64">
        <v>0</v>
      </c>
      <c r="O708" s="66">
        <v>236.40526585648149</v>
      </c>
      <c r="P708" s="63">
        <v>1.0309278350515464E-2</v>
      </c>
    </row>
    <row r="709" spans="1:16" ht="14.4">
      <c r="A709" s="72">
        <f t="shared" si="13"/>
        <v>46146</v>
      </c>
      <c r="B709" s="73" t="e">
        <f>VLOOKUP(G709,'Daily Flash NL'!A:D,4,0)</f>
        <v>#N/A</v>
      </c>
      <c r="C709" s="77">
        <v>46146</v>
      </c>
      <c r="D709" s="57"/>
      <c r="E709" s="62" t="s">
        <v>85</v>
      </c>
      <c r="F709" s="57" t="s">
        <v>69</v>
      </c>
      <c r="G709" s="57"/>
      <c r="H709" s="58"/>
      <c r="I709" s="59"/>
      <c r="J709" s="59"/>
      <c r="K709" s="59"/>
      <c r="L709" s="60"/>
      <c r="M709" s="59"/>
      <c r="N709" s="59"/>
      <c r="O709" s="61"/>
      <c r="P709" s="58"/>
    </row>
    <row r="710" spans="1:16" ht="14.4">
      <c r="A710" s="72">
        <f t="shared" si="13"/>
        <v>46146</v>
      </c>
      <c r="B710" s="73">
        <f>VLOOKUP(G710,'Daily Flash NL'!A:D,4,0)</f>
        <v>0.29166666666666669</v>
      </c>
      <c r="C710" s="77">
        <v>46146</v>
      </c>
      <c r="D710" s="57"/>
      <c r="E710" s="62" t="s">
        <v>85</v>
      </c>
      <c r="F710" s="62"/>
      <c r="G710" s="62">
        <v>7</v>
      </c>
      <c r="H710" s="63">
        <v>1</v>
      </c>
      <c r="I710" s="64">
        <v>1</v>
      </c>
      <c r="J710" s="64">
        <v>1</v>
      </c>
      <c r="K710" s="64">
        <v>1</v>
      </c>
      <c r="L710" s="65">
        <v>1</v>
      </c>
      <c r="M710" s="64">
        <v>0</v>
      </c>
      <c r="N710" s="64">
        <v>0</v>
      </c>
      <c r="O710" s="66">
        <v>147.32999999999998</v>
      </c>
      <c r="P710" s="63">
        <v>0</v>
      </c>
    </row>
    <row r="711" spans="1:16" ht="14.4">
      <c r="A711" s="72">
        <f t="shared" si="13"/>
        <v>46146</v>
      </c>
      <c r="B711" s="73">
        <f>VLOOKUP(G711,'Daily Flash NL'!A:D,4,0)</f>
        <v>0.33333333333333298</v>
      </c>
      <c r="C711" s="77">
        <v>46146</v>
      </c>
      <c r="D711" s="57"/>
      <c r="E711" s="62" t="s">
        <v>85</v>
      </c>
      <c r="F711" s="62"/>
      <c r="G711" s="62">
        <v>8</v>
      </c>
      <c r="H711" s="63">
        <v>1</v>
      </c>
      <c r="I711" s="64">
        <v>10</v>
      </c>
      <c r="J711" s="64">
        <v>10</v>
      </c>
      <c r="K711" s="64">
        <v>10</v>
      </c>
      <c r="L711" s="65">
        <v>1</v>
      </c>
      <c r="M711" s="64">
        <v>0</v>
      </c>
      <c r="N711" s="64">
        <v>0</v>
      </c>
      <c r="O711" s="66">
        <v>292.41949999999997</v>
      </c>
      <c r="P711" s="63">
        <v>0</v>
      </c>
    </row>
    <row r="712" spans="1:16" ht="14.4">
      <c r="A712" s="72">
        <f t="shared" si="13"/>
        <v>46146</v>
      </c>
      <c r="B712" s="73">
        <f>VLOOKUP(G712,'Daily Flash NL'!A:D,4,0)</f>
        <v>0.375</v>
      </c>
      <c r="C712" s="77">
        <v>46146</v>
      </c>
      <c r="D712" s="57"/>
      <c r="E712" s="62" t="s">
        <v>85</v>
      </c>
      <c r="F712" s="62"/>
      <c r="G712" s="62">
        <v>9</v>
      </c>
      <c r="H712" s="63">
        <v>0.53333333333333333</v>
      </c>
      <c r="I712" s="64">
        <v>15</v>
      </c>
      <c r="J712" s="64">
        <v>14</v>
      </c>
      <c r="K712" s="64">
        <v>8</v>
      </c>
      <c r="L712" s="65">
        <v>0.93333333333333335</v>
      </c>
      <c r="M712" s="64">
        <v>1</v>
      </c>
      <c r="N712" s="64">
        <v>0</v>
      </c>
      <c r="O712" s="66">
        <v>137.49863690476192</v>
      </c>
      <c r="P712" s="63">
        <v>6.6666666666666666E-2</v>
      </c>
    </row>
    <row r="713" spans="1:16" ht="14.4">
      <c r="A713" s="72">
        <f t="shared" si="13"/>
        <v>46146</v>
      </c>
      <c r="B713" s="73">
        <f>VLOOKUP(G713,'Daily Flash NL'!A:D,4,0)</f>
        <v>0.41666666666666702</v>
      </c>
      <c r="C713" s="77">
        <v>46146</v>
      </c>
      <c r="D713" s="57"/>
      <c r="E713" s="62" t="s">
        <v>85</v>
      </c>
      <c r="F713" s="62"/>
      <c r="G713" s="62">
        <v>10</v>
      </c>
      <c r="H713" s="63">
        <v>0.83333333333333337</v>
      </c>
      <c r="I713" s="64">
        <v>12</v>
      </c>
      <c r="J713" s="64">
        <v>12</v>
      </c>
      <c r="K713" s="64">
        <v>10</v>
      </c>
      <c r="L713" s="65">
        <v>1</v>
      </c>
      <c r="M713" s="64">
        <v>0</v>
      </c>
      <c r="N713" s="64">
        <v>0</v>
      </c>
      <c r="O713" s="66">
        <v>246.60245833333332</v>
      </c>
      <c r="P713" s="63">
        <v>0</v>
      </c>
    </row>
    <row r="714" spans="1:16" ht="14.4">
      <c r="A714" s="72">
        <f t="shared" si="13"/>
        <v>46146</v>
      </c>
      <c r="B714" s="73">
        <f>VLOOKUP(G714,'Daily Flash NL'!A:D,4,0)</f>
        <v>0.45833333333333298</v>
      </c>
      <c r="C714" s="77">
        <v>46146</v>
      </c>
      <c r="D714" s="57"/>
      <c r="E714" s="62" t="s">
        <v>85</v>
      </c>
      <c r="F714" s="62"/>
      <c r="G714" s="62">
        <v>11</v>
      </c>
      <c r="H714" s="63">
        <v>0.75</v>
      </c>
      <c r="I714" s="64">
        <v>12</v>
      </c>
      <c r="J714" s="64">
        <v>12</v>
      </c>
      <c r="K714" s="64">
        <v>9</v>
      </c>
      <c r="L714" s="65">
        <v>1</v>
      </c>
      <c r="M714" s="64">
        <v>0</v>
      </c>
      <c r="N714" s="64">
        <v>0</v>
      </c>
      <c r="O714" s="66">
        <v>368.238</v>
      </c>
      <c r="P714" s="63">
        <v>0</v>
      </c>
    </row>
    <row r="715" spans="1:16" ht="14.4">
      <c r="A715" s="72">
        <f t="shared" si="13"/>
        <v>46146</v>
      </c>
      <c r="B715" s="73">
        <f>VLOOKUP(G715,'Daily Flash NL'!A:D,4,0)</f>
        <v>0.5</v>
      </c>
      <c r="C715" s="77">
        <v>46146</v>
      </c>
      <c r="D715" s="57"/>
      <c r="E715" s="62" t="s">
        <v>85</v>
      </c>
      <c r="F715" s="62"/>
      <c r="G715" s="62">
        <v>12</v>
      </c>
      <c r="H715" s="63">
        <v>1</v>
      </c>
      <c r="I715" s="64">
        <v>8</v>
      </c>
      <c r="J715" s="64">
        <v>8</v>
      </c>
      <c r="K715" s="64">
        <v>8</v>
      </c>
      <c r="L715" s="65">
        <v>1</v>
      </c>
      <c r="M715" s="64">
        <v>0</v>
      </c>
      <c r="N715" s="64">
        <v>0</v>
      </c>
      <c r="O715" s="66">
        <v>491.54087500000003</v>
      </c>
      <c r="P715" s="63">
        <v>0</v>
      </c>
    </row>
    <row r="716" spans="1:16" ht="14.4">
      <c r="A716" s="72">
        <f t="shared" si="13"/>
        <v>46146</v>
      </c>
      <c r="B716" s="73">
        <f>VLOOKUP(G716,'Daily Flash NL'!A:D,4,0)</f>
        <v>0.54166666666666696</v>
      </c>
      <c r="C716" s="77">
        <v>46146</v>
      </c>
      <c r="D716" s="57"/>
      <c r="E716" s="62" t="s">
        <v>85</v>
      </c>
      <c r="F716" s="62"/>
      <c r="G716" s="62">
        <v>13</v>
      </c>
      <c r="H716" s="63">
        <v>0.875</v>
      </c>
      <c r="I716" s="64">
        <v>16</v>
      </c>
      <c r="J716" s="64">
        <v>15</v>
      </c>
      <c r="K716" s="64">
        <v>14</v>
      </c>
      <c r="L716" s="65">
        <v>0.9375</v>
      </c>
      <c r="M716" s="64">
        <v>1</v>
      </c>
      <c r="N716" s="64">
        <v>0</v>
      </c>
      <c r="O716" s="66">
        <v>320.84447777777774</v>
      </c>
      <c r="P716" s="63">
        <v>6.25E-2</v>
      </c>
    </row>
    <row r="717" spans="1:16" ht="14.4">
      <c r="A717" s="72">
        <f t="shared" si="13"/>
        <v>46146</v>
      </c>
      <c r="B717" s="73">
        <f>VLOOKUP(G717,'Daily Flash NL'!A:D,4,0)</f>
        <v>0.58333333333333304</v>
      </c>
      <c r="C717" s="77">
        <v>46146</v>
      </c>
      <c r="D717" s="57"/>
      <c r="E717" s="62" t="s">
        <v>85</v>
      </c>
      <c r="F717" s="62"/>
      <c r="G717" s="62">
        <v>14</v>
      </c>
      <c r="H717" s="63">
        <v>1</v>
      </c>
      <c r="I717" s="64">
        <v>6</v>
      </c>
      <c r="J717" s="64">
        <v>6</v>
      </c>
      <c r="K717" s="64">
        <v>6</v>
      </c>
      <c r="L717" s="65">
        <v>1</v>
      </c>
      <c r="M717" s="64">
        <v>0</v>
      </c>
      <c r="N717" s="64">
        <v>0</v>
      </c>
      <c r="O717" s="66">
        <v>114.53245833333335</v>
      </c>
      <c r="P717" s="63">
        <v>0</v>
      </c>
    </row>
    <row r="718" spans="1:16" ht="14.4">
      <c r="A718" s="72">
        <f t="shared" si="13"/>
        <v>46146</v>
      </c>
      <c r="B718" s="73">
        <f>VLOOKUP(G718,'Daily Flash NL'!A:D,4,0)</f>
        <v>0.625</v>
      </c>
      <c r="C718" s="77">
        <v>46146</v>
      </c>
      <c r="D718" s="57"/>
      <c r="E718" s="62" t="s">
        <v>85</v>
      </c>
      <c r="F718" s="62"/>
      <c r="G718" s="62">
        <v>15</v>
      </c>
      <c r="H718" s="63">
        <v>0.7857142857142857</v>
      </c>
      <c r="I718" s="64">
        <v>14</v>
      </c>
      <c r="J718" s="64">
        <v>14</v>
      </c>
      <c r="K718" s="64">
        <v>11</v>
      </c>
      <c r="L718" s="65">
        <v>1</v>
      </c>
      <c r="M718" s="64">
        <v>0</v>
      </c>
      <c r="N718" s="64">
        <v>0</v>
      </c>
      <c r="O718" s="66">
        <v>245.33160000000004</v>
      </c>
      <c r="P718" s="63">
        <v>0</v>
      </c>
    </row>
    <row r="719" spans="1:16" ht="14.4">
      <c r="A719" s="72">
        <f t="shared" si="13"/>
        <v>46146</v>
      </c>
      <c r="B719" s="73">
        <f>VLOOKUP(G719,'Daily Flash NL'!A:D,4,0)</f>
        <v>0.66666666666666696</v>
      </c>
      <c r="C719" s="77">
        <v>46146</v>
      </c>
      <c r="D719" s="57"/>
      <c r="E719" s="62" t="s">
        <v>85</v>
      </c>
      <c r="F719" s="62"/>
      <c r="G719" s="62">
        <v>16</v>
      </c>
      <c r="H719" s="63">
        <v>0.7142857142857143</v>
      </c>
      <c r="I719" s="64">
        <v>7</v>
      </c>
      <c r="J719" s="64">
        <v>7</v>
      </c>
      <c r="K719" s="64">
        <v>5</v>
      </c>
      <c r="L719" s="65">
        <v>1</v>
      </c>
      <c r="M719" s="64">
        <v>0</v>
      </c>
      <c r="N719" s="64">
        <v>0</v>
      </c>
      <c r="O719" s="66">
        <v>292.31914285714282</v>
      </c>
      <c r="P719" s="63">
        <v>0</v>
      </c>
    </row>
    <row r="720" spans="1:16" ht="14.4">
      <c r="A720" s="72">
        <f t="shared" si="13"/>
        <v>46146</v>
      </c>
      <c r="B720" s="73" t="e">
        <f>VLOOKUP(G720,'Daily Flash NL'!A:D,4,0)</f>
        <v>#N/A</v>
      </c>
      <c r="C720" s="77">
        <v>46146</v>
      </c>
      <c r="D720" s="57"/>
      <c r="E720" s="62" t="s">
        <v>85</v>
      </c>
      <c r="F720" s="62"/>
      <c r="G720" s="62">
        <v>17</v>
      </c>
      <c r="H720" s="63">
        <v>1</v>
      </c>
      <c r="I720" s="64">
        <v>6</v>
      </c>
      <c r="J720" s="64">
        <v>6</v>
      </c>
      <c r="K720" s="64">
        <v>6</v>
      </c>
      <c r="L720" s="65">
        <v>1</v>
      </c>
      <c r="M720" s="64">
        <v>0</v>
      </c>
      <c r="N720" s="64">
        <v>0</v>
      </c>
      <c r="O720" s="66">
        <v>286.04500000000002</v>
      </c>
      <c r="P720" s="63">
        <v>0</v>
      </c>
    </row>
    <row r="721" spans="1:16" ht="14.4">
      <c r="A721" s="72">
        <f t="shared" si="13"/>
        <v>46146</v>
      </c>
      <c r="B721" s="73" t="e">
        <f>VLOOKUP(G721,'Daily Flash NL'!A:D,4,0)</f>
        <v>#N/A</v>
      </c>
      <c r="C721" s="77">
        <v>46146</v>
      </c>
      <c r="D721" s="57"/>
      <c r="E721" s="62" t="s">
        <v>85</v>
      </c>
      <c r="F721" s="62"/>
      <c r="G721" s="62">
        <v>18</v>
      </c>
      <c r="H721" s="63">
        <v>1</v>
      </c>
      <c r="I721" s="64">
        <v>5</v>
      </c>
      <c r="J721" s="64">
        <v>5</v>
      </c>
      <c r="K721" s="64">
        <v>5</v>
      </c>
      <c r="L721" s="65">
        <v>1</v>
      </c>
      <c r="M721" s="64">
        <v>0</v>
      </c>
      <c r="N721" s="64">
        <v>0</v>
      </c>
      <c r="O721" s="66">
        <v>218.55900000000003</v>
      </c>
      <c r="P721" s="63">
        <v>0</v>
      </c>
    </row>
    <row r="722" spans="1:16" ht="14.4">
      <c r="A722" s="72">
        <f t="shared" si="13"/>
        <v>46146</v>
      </c>
      <c r="B722" s="73" t="e">
        <f>VLOOKUP(G722,'Daily Flash NL'!A:D,4,0)</f>
        <v>#N/A</v>
      </c>
      <c r="C722" s="77">
        <v>46146</v>
      </c>
      <c r="D722" s="57"/>
      <c r="E722" s="62" t="s">
        <v>85</v>
      </c>
      <c r="F722" s="62"/>
      <c r="G722" s="62">
        <v>19</v>
      </c>
      <c r="H722" s="63">
        <v>1</v>
      </c>
      <c r="I722" s="64">
        <v>2</v>
      </c>
      <c r="J722" s="64">
        <v>2</v>
      </c>
      <c r="K722" s="64">
        <v>2</v>
      </c>
      <c r="L722" s="65">
        <v>1</v>
      </c>
      <c r="M722" s="64">
        <v>0</v>
      </c>
      <c r="N722" s="64">
        <v>0</v>
      </c>
      <c r="O722" s="66">
        <v>850.62050000000011</v>
      </c>
      <c r="P722" s="63">
        <v>0</v>
      </c>
    </row>
    <row r="723" spans="1:16" ht="14.4">
      <c r="A723" s="72">
        <f t="shared" si="13"/>
        <v>46146</v>
      </c>
      <c r="B723" s="73" t="e">
        <f>VLOOKUP(G723,'Daily Flash NL'!A:D,4,0)</f>
        <v>#N/A</v>
      </c>
      <c r="C723" s="77">
        <v>46146</v>
      </c>
      <c r="D723" s="57"/>
      <c r="E723" s="62" t="s">
        <v>85</v>
      </c>
      <c r="F723" s="62"/>
      <c r="G723" s="62">
        <v>20</v>
      </c>
      <c r="H723" s="63">
        <v>1</v>
      </c>
      <c r="I723" s="64">
        <v>2</v>
      </c>
      <c r="J723" s="64">
        <v>2</v>
      </c>
      <c r="K723" s="64">
        <v>2</v>
      </c>
      <c r="L723" s="65">
        <v>1</v>
      </c>
      <c r="M723" s="64">
        <v>0</v>
      </c>
      <c r="N723" s="64">
        <v>0</v>
      </c>
      <c r="O723" s="66">
        <v>98.4285</v>
      </c>
      <c r="P723" s="63">
        <v>0</v>
      </c>
    </row>
    <row r="724" spans="1:16" ht="14.4">
      <c r="A724" s="72">
        <f t="shared" si="13"/>
        <v>46146</v>
      </c>
      <c r="B724" s="73" t="e">
        <f>VLOOKUP(G724,'Daily Flash NL'!A:D,4,0)</f>
        <v>#N/A</v>
      </c>
      <c r="C724" s="77">
        <v>46146</v>
      </c>
      <c r="D724" s="57"/>
      <c r="E724" s="62" t="s">
        <v>85</v>
      </c>
      <c r="F724" s="147" t="s">
        <v>86</v>
      </c>
      <c r="G724" s="147"/>
      <c r="H724" s="148"/>
      <c r="I724" s="149"/>
      <c r="J724" s="149"/>
      <c r="K724" s="149"/>
      <c r="L724" s="150"/>
      <c r="M724" s="149"/>
      <c r="N724" s="149"/>
      <c r="O724" s="151"/>
      <c r="P724" s="148"/>
    </row>
    <row r="725" spans="1:16" ht="14.4">
      <c r="A725" s="72">
        <f t="shared" si="13"/>
        <v>46146</v>
      </c>
      <c r="B725" s="73" t="e">
        <f>VLOOKUP(G725,'Daily Flash NL'!A:D,4,0)</f>
        <v>#N/A</v>
      </c>
      <c r="C725" s="77">
        <v>46146</v>
      </c>
      <c r="D725" s="57"/>
      <c r="E725" s="62" t="s">
        <v>85</v>
      </c>
      <c r="F725" s="62"/>
      <c r="G725" s="62">
        <v>6</v>
      </c>
      <c r="H725" s="63">
        <v>0</v>
      </c>
      <c r="I725" s="64">
        <v>1</v>
      </c>
      <c r="J725" s="64">
        <v>1</v>
      </c>
      <c r="K725" s="64">
        <v>0</v>
      </c>
      <c r="L725" s="65">
        <v>1</v>
      </c>
      <c r="M725" s="64">
        <v>0</v>
      </c>
      <c r="N725" s="64">
        <v>0</v>
      </c>
      <c r="O725" s="66">
        <v>140.28800000000001</v>
      </c>
      <c r="P725" s="63">
        <v>0</v>
      </c>
    </row>
    <row r="726" spans="1:16" ht="14.4">
      <c r="A726" s="72">
        <f t="shared" si="13"/>
        <v>46146</v>
      </c>
      <c r="B726" s="73">
        <f>VLOOKUP(G726,'Daily Flash NL'!A:D,4,0)</f>
        <v>0.29166666666666669</v>
      </c>
      <c r="C726" s="77">
        <v>46146</v>
      </c>
      <c r="D726" s="57"/>
      <c r="E726" s="62" t="s">
        <v>85</v>
      </c>
      <c r="F726" s="62"/>
      <c r="G726" s="62">
        <v>7</v>
      </c>
      <c r="H726" s="63">
        <v>1</v>
      </c>
      <c r="I726" s="64">
        <v>3</v>
      </c>
      <c r="J726" s="64">
        <v>3</v>
      </c>
      <c r="K726" s="64">
        <v>3</v>
      </c>
      <c r="L726" s="65">
        <v>1</v>
      </c>
      <c r="M726" s="64">
        <v>0</v>
      </c>
      <c r="N726" s="64">
        <v>0</v>
      </c>
      <c r="O726" s="66">
        <v>75.141666666666666</v>
      </c>
      <c r="P726" s="63">
        <v>0</v>
      </c>
    </row>
    <row r="727" spans="1:16" ht="14.4">
      <c r="A727" s="72">
        <f t="shared" si="13"/>
        <v>46146</v>
      </c>
      <c r="B727" s="73">
        <f>VLOOKUP(G727,'Daily Flash NL'!A:D,4,0)</f>
        <v>0.33333333333333298</v>
      </c>
      <c r="C727" s="77">
        <v>46146</v>
      </c>
      <c r="D727" s="57"/>
      <c r="E727" s="62" t="s">
        <v>85</v>
      </c>
      <c r="F727" s="62"/>
      <c r="G727" s="62">
        <v>8</v>
      </c>
      <c r="H727" s="63">
        <v>0.6</v>
      </c>
      <c r="I727" s="64">
        <v>15</v>
      </c>
      <c r="J727" s="64">
        <v>15</v>
      </c>
      <c r="K727" s="64">
        <v>9</v>
      </c>
      <c r="L727" s="65">
        <v>1</v>
      </c>
      <c r="M727" s="64">
        <v>0</v>
      </c>
      <c r="N727" s="64">
        <v>0</v>
      </c>
      <c r="O727" s="66">
        <v>264.08986666666658</v>
      </c>
      <c r="P727" s="63">
        <v>0</v>
      </c>
    </row>
    <row r="728" spans="1:16" ht="14.4">
      <c r="A728" s="72">
        <f t="shared" si="13"/>
        <v>46146</v>
      </c>
      <c r="B728" s="73">
        <f>VLOOKUP(G728,'Daily Flash NL'!A:D,4,0)</f>
        <v>0.375</v>
      </c>
      <c r="C728" s="77">
        <v>46146</v>
      </c>
      <c r="D728" s="57"/>
      <c r="E728" s="62" t="s">
        <v>85</v>
      </c>
      <c r="F728" s="62"/>
      <c r="G728" s="62">
        <v>9</v>
      </c>
      <c r="H728" s="63">
        <v>0.94444444444444442</v>
      </c>
      <c r="I728" s="64">
        <v>18</v>
      </c>
      <c r="J728" s="64">
        <v>18</v>
      </c>
      <c r="K728" s="64">
        <v>17</v>
      </c>
      <c r="L728" s="65">
        <v>1</v>
      </c>
      <c r="M728" s="64">
        <v>0</v>
      </c>
      <c r="N728" s="64">
        <v>0</v>
      </c>
      <c r="O728" s="66">
        <v>220.26340740740721</v>
      </c>
      <c r="P728" s="63">
        <v>0</v>
      </c>
    </row>
    <row r="729" spans="1:16" ht="14.4">
      <c r="A729" s="72">
        <f t="shared" si="13"/>
        <v>46146</v>
      </c>
      <c r="B729" s="73">
        <f>VLOOKUP(G729,'Daily Flash NL'!A:D,4,0)</f>
        <v>0.41666666666666702</v>
      </c>
      <c r="C729" s="77">
        <v>46146</v>
      </c>
      <c r="D729" s="57"/>
      <c r="E729" s="62" t="s">
        <v>85</v>
      </c>
      <c r="F729" s="62"/>
      <c r="G729" s="62">
        <v>10</v>
      </c>
      <c r="H729" s="63">
        <v>0.94736842105263153</v>
      </c>
      <c r="I729" s="64">
        <v>19</v>
      </c>
      <c r="J729" s="64">
        <v>19</v>
      </c>
      <c r="K729" s="64">
        <v>18</v>
      </c>
      <c r="L729" s="65">
        <v>1</v>
      </c>
      <c r="M729" s="64">
        <v>0</v>
      </c>
      <c r="N729" s="64">
        <v>0</v>
      </c>
      <c r="O729" s="66">
        <v>253.44580701754401</v>
      </c>
      <c r="P729" s="63">
        <v>0</v>
      </c>
    </row>
    <row r="730" spans="1:16" ht="14.4">
      <c r="A730" s="72">
        <f t="shared" si="13"/>
        <v>46146</v>
      </c>
      <c r="B730" s="73">
        <f>VLOOKUP(G730,'Daily Flash NL'!A:D,4,0)</f>
        <v>0.45833333333333298</v>
      </c>
      <c r="C730" s="77">
        <v>46146</v>
      </c>
      <c r="D730" s="57"/>
      <c r="E730" s="62" t="s">
        <v>85</v>
      </c>
      <c r="F730" s="62"/>
      <c r="G730" s="62">
        <v>11</v>
      </c>
      <c r="H730" s="63">
        <v>0.75</v>
      </c>
      <c r="I730" s="64">
        <v>16</v>
      </c>
      <c r="J730" s="64">
        <v>16</v>
      </c>
      <c r="K730" s="64">
        <v>12</v>
      </c>
      <c r="L730" s="65">
        <v>1</v>
      </c>
      <c r="M730" s="64">
        <v>0</v>
      </c>
      <c r="N730" s="64">
        <v>0</v>
      </c>
      <c r="O730" s="66">
        <v>179.35787500000001</v>
      </c>
      <c r="P730" s="63">
        <v>0</v>
      </c>
    </row>
    <row r="731" spans="1:16" ht="14.4">
      <c r="A731" s="72">
        <f t="shared" si="13"/>
        <v>46146</v>
      </c>
      <c r="B731" s="73">
        <f>VLOOKUP(G731,'Daily Flash NL'!A:D,4,0)</f>
        <v>0.5</v>
      </c>
      <c r="C731" s="77">
        <v>46146</v>
      </c>
      <c r="D731" s="57"/>
      <c r="E731" s="62" t="s">
        <v>85</v>
      </c>
      <c r="F731" s="62"/>
      <c r="G731" s="62">
        <v>12</v>
      </c>
      <c r="H731" s="63">
        <v>0.875</v>
      </c>
      <c r="I731" s="64">
        <v>8</v>
      </c>
      <c r="J731" s="64">
        <v>8</v>
      </c>
      <c r="K731" s="64">
        <v>7</v>
      </c>
      <c r="L731" s="65">
        <v>1</v>
      </c>
      <c r="M731" s="64">
        <v>0</v>
      </c>
      <c r="N731" s="64">
        <v>0</v>
      </c>
      <c r="O731" s="66">
        <v>342.14468750000003</v>
      </c>
      <c r="P731" s="63">
        <v>0</v>
      </c>
    </row>
    <row r="732" spans="1:16" ht="14.4">
      <c r="A732" s="72">
        <f t="shared" ref="A732:A763" si="14">C732</f>
        <v>46146</v>
      </c>
      <c r="B732" s="73">
        <f>VLOOKUP(G732,'Daily Flash NL'!A:D,4,0)</f>
        <v>0.54166666666666696</v>
      </c>
      <c r="C732" s="77">
        <v>46146</v>
      </c>
      <c r="D732" s="57"/>
      <c r="E732" s="62" t="s">
        <v>85</v>
      </c>
      <c r="F732" s="62"/>
      <c r="G732" s="62">
        <v>13</v>
      </c>
      <c r="H732" s="63">
        <v>0.8</v>
      </c>
      <c r="I732" s="64">
        <v>15</v>
      </c>
      <c r="J732" s="64">
        <v>15</v>
      </c>
      <c r="K732" s="64">
        <v>12</v>
      </c>
      <c r="L732" s="65">
        <v>1</v>
      </c>
      <c r="M732" s="64">
        <v>0</v>
      </c>
      <c r="N732" s="64">
        <v>0</v>
      </c>
      <c r="O732" s="66">
        <v>268.28738333333331</v>
      </c>
      <c r="P732" s="63">
        <v>0</v>
      </c>
    </row>
    <row r="733" spans="1:16" ht="14.4">
      <c r="A733" s="72">
        <f t="shared" si="14"/>
        <v>46146</v>
      </c>
      <c r="B733" s="73">
        <f>VLOOKUP(G733,'Daily Flash NL'!A:D,4,0)</f>
        <v>0.58333333333333304</v>
      </c>
      <c r="C733" s="77">
        <v>46146</v>
      </c>
      <c r="D733" s="57"/>
      <c r="E733" s="62" t="s">
        <v>85</v>
      </c>
      <c r="F733" s="62"/>
      <c r="G733" s="62">
        <v>14</v>
      </c>
      <c r="H733" s="63">
        <v>0.8214285714285714</v>
      </c>
      <c r="I733" s="64">
        <v>28</v>
      </c>
      <c r="J733" s="64">
        <v>28</v>
      </c>
      <c r="K733" s="64">
        <v>23</v>
      </c>
      <c r="L733" s="65">
        <v>1</v>
      </c>
      <c r="M733" s="64">
        <v>0</v>
      </c>
      <c r="N733" s="64">
        <v>0</v>
      </c>
      <c r="O733" s="66">
        <v>93.064937500000013</v>
      </c>
      <c r="P733" s="63">
        <v>0</v>
      </c>
    </row>
    <row r="734" spans="1:16" ht="14.4">
      <c r="A734" s="72">
        <f t="shared" si="14"/>
        <v>46146</v>
      </c>
      <c r="B734" s="73">
        <f>VLOOKUP(G734,'Daily Flash NL'!A:D,4,0)</f>
        <v>0.625</v>
      </c>
      <c r="C734" s="77">
        <v>46146</v>
      </c>
      <c r="D734" s="57"/>
      <c r="E734" s="62" t="s">
        <v>85</v>
      </c>
      <c r="F734" s="62"/>
      <c r="G734" s="62">
        <v>15</v>
      </c>
      <c r="H734" s="63">
        <v>1</v>
      </c>
      <c r="I734" s="64">
        <v>14</v>
      </c>
      <c r="J734" s="64">
        <v>14</v>
      </c>
      <c r="K734" s="64">
        <v>14</v>
      </c>
      <c r="L734" s="65">
        <v>1</v>
      </c>
      <c r="M734" s="64">
        <v>0</v>
      </c>
      <c r="N734" s="64">
        <v>0</v>
      </c>
      <c r="O734" s="66">
        <v>207.2913095238093</v>
      </c>
      <c r="P734" s="63">
        <v>0</v>
      </c>
    </row>
    <row r="735" spans="1:16" ht="14.4">
      <c r="A735" s="72">
        <f t="shared" si="14"/>
        <v>46146</v>
      </c>
      <c r="B735" s="73">
        <f>VLOOKUP(G735,'Daily Flash NL'!A:D,4,0)</f>
        <v>0.66666666666666696</v>
      </c>
      <c r="C735" s="77">
        <v>46146</v>
      </c>
      <c r="D735" s="57"/>
      <c r="E735" s="62" t="s">
        <v>85</v>
      </c>
      <c r="F735" s="62"/>
      <c r="G735" s="62">
        <v>16</v>
      </c>
      <c r="H735" s="63">
        <v>1</v>
      </c>
      <c r="I735" s="64">
        <v>9</v>
      </c>
      <c r="J735" s="64">
        <v>9</v>
      </c>
      <c r="K735" s="64">
        <v>9</v>
      </c>
      <c r="L735" s="65">
        <v>1</v>
      </c>
      <c r="M735" s="64">
        <v>0</v>
      </c>
      <c r="N735" s="64">
        <v>0</v>
      </c>
      <c r="O735" s="66">
        <v>217.45950000000002</v>
      </c>
      <c r="P735" s="63">
        <v>0</v>
      </c>
    </row>
    <row r="736" spans="1:16" ht="14.4">
      <c r="A736" s="72">
        <f t="shared" si="14"/>
        <v>46146</v>
      </c>
      <c r="B736" s="73" t="e">
        <f>VLOOKUP(G736,'Daily Flash NL'!A:D,4,0)</f>
        <v>#N/A</v>
      </c>
      <c r="C736" s="77">
        <v>46146</v>
      </c>
      <c r="D736" s="57"/>
      <c r="E736" s="62" t="s">
        <v>85</v>
      </c>
      <c r="F736" s="62"/>
      <c r="G736" s="62">
        <v>17</v>
      </c>
      <c r="H736" s="63">
        <v>0.90909090909090906</v>
      </c>
      <c r="I736" s="64">
        <v>11</v>
      </c>
      <c r="J736" s="64">
        <v>11</v>
      </c>
      <c r="K736" s="64">
        <v>10</v>
      </c>
      <c r="L736" s="65">
        <v>1</v>
      </c>
      <c r="M736" s="64">
        <v>0</v>
      </c>
      <c r="N736" s="64">
        <v>0</v>
      </c>
      <c r="O736" s="66">
        <v>207.68086363636365</v>
      </c>
      <c r="P736" s="63">
        <v>0</v>
      </c>
    </row>
    <row r="737" spans="1:16" ht="14.4">
      <c r="A737" s="72">
        <f t="shared" si="14"/>
        <v>46146</v>
      </c>
      <c r="B737" s="73" t="e">
        <f>VLOOKUP(G737,'Daily Flash NL'!A:D,4,0)</f>
        <v>#N/A</v>
      </c>
      <c r="C737" s="77">
        <v>46146</v>
      </c>
      <c r="D737" s="57"/>
      <c r="E737" s="62" t="s">
        <v>85</v>
      </c>
      <c r="F737" s="62"/>
      <c r="G737" s="62">
        <v>18</v>
      </c>
      <c r="H737" s="63">
        <v>0.75</v>
      </c>
      <c r="I737" s="64">
        <v>8</v>
      </c>
      <c r="J737" s="64">
        <v>7</v>
      </c>
      <c r="K737" s="64">
        <v>6</v>
      </c>
      <c r="L737" s="65">
        <v>0.875</v>
      </c>
      <c r="M737" s="64">
        <v>1</v>
      </c>
      <c r="N737" s="64">
        <v>0</v>
      </c>
      <c r="O737" s="66">
        <v>203.27335714285712</v>
      </c>
      <c r="P737" s="63">
        <v>0.125</v>
      </c>
    </row>
    <row r="738" spans="1:16" ht="14.4">
      <c r="A738" s="72">
        <f t="shared" si="14"/>
        <v>46146</v>
      </c>
      <c r="B738" s="73" t="e">
        <f>VLOOKUP(G738,'Daily Flash NL'!A:D,4,0)</f>
        <v>#N/A</v>
      </c>
      <c r="C738" s="77">
        <v>46146</v>
      </c>
      <c r="D738" s="57"/>
      <c r="E738" s="62" t="s">
        <v>85</v>
      </c>
      <c r="F738" s="62"/>
      <c r="G738" s="62">
        <v>19</v>
      </c>
      <c r="H738" s="63">
        <v>0.5</v>
      </c>
      <c r="I738" s="64">
        <v>8</v>
      </c>
      <c r="J738" s="64">
        <v>8</v>
      </c>
      <c r="K738" s="64">
        <v>4</v>
      </c>
      <c r="L738" s="65">
        <v>1</v>
      </c>
      <c r="M738" s="64">
        <v>0</v>
      </c>
      <c r="N738" s="64">
        <v>0</v>
      </c>
      <c r="O738" s="66">
        <v>214.98035416666664</v>
      </c>
      <c r="P738" s="63">
        <v>0</v>
      </c>
    </row>
    <row r="739" spans="1:16" ht="14.4">
      <c r="A739" s="72">
        <f t="shared" si="14"/>
        <v>46146</v>
      </c>
      <c r="B739" s="73" t="e">
        <f>VLOOKUP(G739,'Daily Flash NL'!A:D,4,0)</f>
        <v>#N/A</v>
      </c>
      <c r="C739" s="77">
        <v>46146</v>
      </c>
      <c r="D739" s="57"/>
      <c r="E739" s="62" t="s">
        <v>85</v>
      </c>
      <c r="F739" s="62"/>
      <c r="G739" s="62">
        <v>20</v>
      </c>
      <c r="H739" s="63">
        <v>1</v>
      </c>
      <c r="I739" s="64">
        <v>2</v>
      </c>
      <c r="J739" s="64">
        <v>2</v>
      </c>
      <c r="K739" s="64">
        <v>2</v>
      </c>
      <c r="L739" s="65">
        <v>1</v>
      </c>
      <c r="M739" s="64">
        <v>0</v>
      </c>
      <c r="N739" s="64">
        <v>0</v>
      </c>
      <c r="O739" s="66">
        <v>229.57599999999999</v>
      </c>
      <c r="P739" s="63">
        <v>0</v>
      </c>
    </row>
    <row r="740" spans="1:16" ht="14.4">
      <c r="A740" s="72">
        <f t="shared" si="14"/>
        <v>46146</v>
      </c>
      <c r="B740" s="73" t="e">
        <f>VLOOKUP(G740,'Daily Flash NL'!A:D,4,0)</f>
        <v>#N/A</v>
      </c>
      <c r="C740" s="77">
        <v>46146</v>
      </c>
      <c r="D740" s="57"/>
      <c r="E740" s="62" t="s">
        <v>68</v>
      </c>
      <c r="F740" s="62"/>
      <c r="G740" s="62"/>
      <c r="H740" s="63">
        <v>0.45098039215686275</v>
      </c>
      <c r="I740" s="64">
        <v>768</v>
      </c>
      <c r="J740" s="64">
        <v>730</v>
      </c>
      <c r="K740" s="64">
        <v>345</v>
      </c>
      <c r="L740" s="65">
        <v>0.95052083333333337</v>
      </c>
      <c r="M740" s="64">
        <v>38</v>
      </c>
      <c r="N740" s="64">
        <v>3</v>
      </c>
      <c r="O740" s="66">
        <v>214.55923518590998</v>
      </c>
      <c r="P740" s="63">
        <v>4.9479166666666664E-2</v>
      </c>
    </row>
    <row r="741" spans="1:16" ht="14.4">
      <c r="A741" s="72">
        <f t="shared" si="14"/>
        <v>46146</v>
      </c>
      <c r="B741" s="73" t="e">
        <f>VLOOKUP(G741,'Daily Flash NL'!A:D,4,0)</f>
        <v>#N/A</v>
      </c>
      <c r="C741" s="77">
        <v>46146</v>
      </c>
      <c r="D741" s="57"/>
      <c r="E741" s="62" t="s">
        <v>68</v>
      </c>
      <c r="F741" s="147" t="s">
        <v>69</v>
      </c>
      <c r="G741" s="147"/>
      <c r="H741" s="148"/>
      <c r="I741" s="149"/>
      <c r="J741" s="149"/>
      <c r="K741" s="149"/>
      <c r="L741" s="150"/>
      <c r="M741" s="149"/>
      <c r="N741" s="149"/>
      <c r="O741" s="151"/>
      <c r="P741" s="148"/>
    </row>
    <row r="742" spans="1:16" ht="14.4">
      <c r="A742" s="72">
        <f t="shared" si="14"/>
        <v>46146</v>
      </c>
      <c r="B742" s="73" t="e">
        <f>VLOOKUP(G742,'Daily Flash NL'!A:D,4,0)</f>
        <v>#N/A</v>
      </c>
      <c r="C742" s="77">
        <v>46146</v>
      </c>
      <c r="D742" s="57"/>
      <c r="E742" s="62" t="s">
        <v>68</v>
      </c>
      <c r="F742" s="62"/>
      <c r="G742" s="62">
        <v>6</v>
      </c>
      <c r="H742" s="63">
        <v>0.125</v>
      </c>
      <c r="I742" s="64">
        <v>8</v>
      </c>
      <c r="J742" s="64">
        <v>7</v>
      </c>
      <c r="K742" s="64">
        <v>1</v>
      </c>
      <c r="L742" s="65">
        <v>0.875</v>
      </c>
      <c r="M742" s="64">
        <v>1</v>
      </c>
      <c r="N742" s="64">
        <v>0</v>
      </c>
      <c r="O742" s="66">
        <v>216.98342857142856</v>
      </c>
      <c r="P742" s="63">
        <v>0.125</v>
      </c>
    </row>
    <row r="743" spans="1:16" ht="14.4">
      <c r="A743" s="72">
        <f t="shared" si="14"/>
        <v>46146</v>
      </c>
      <c r="B743" s="73">
        <f>VLOOKUP(G743,'Daily Flash NL'!A:D,4,0)</f>
        <v>0.29166666666666669</v>
      </c>
      <c r="C743" s="152">
        <v>46146</v>
      </c>
      <c r="D743" s="147"/>
      <c r="E743" s="62" t="s">
        <v>68</v>
      </c>
      <c r="F743" s="62"/>
      <c r="G743" s="62">
        <v>7</v>
      </c>
      <c r="H743" s="63">
        <v>0.65853658536585369</v>
      </c>
      <c r="I743" s="64">
        <v>41</v>
      </c>
      <c r="J743" s="64">
        <v>40</v>
      </c>
      <c r="K743" s="64">
        <v>27</v>
      </c>
      <c r="L743" s="65">
        <v>0.97560975609756095</v>
      </c>
      <c r="M743" s="64">
        <v>1</v>
      </c>
      <c r="N743" s="64">
        <v>0</v>
      </c>
      <c r="O743" s="66">
        <v>159.98150749999991</v>
      </c>
      <c r="P743" s="63">
        <v>2.4390243902439025E-2</v>
      </c>
    </row>
    <row r="744" spans="1:16" ht="14.4">
      <c r="A744" s="72">
        <f t="shared" si="14"/>
        <v>46146</v>
      </c>
      <c r="B744" s="73">
        <f>VLOOKUP(G744,'Daily Flash NL'!A:D,4,0)</f>
        <v>0.33333333333333298</v>
      </c>
      <c r="C744" s="152">
        <v>46146</v>
      </c>
      <c r="D744" s="147"/>
      <c r="E744" s="62" t="s">
        <v>68</v>
      </c>
      <c r="F744" s="62"/>
      <c r="G744" s="62">
        <v>8</v>
      </c>
      <c r="H744" s="63">
        <v>0.20253164556962025</v>
      </c>
      <c r="I744" s="64">
        <v>79</v>
      </c>
      <c r="J744" s="64">
        <v>75</v>
      </c>
      <c r="K744" s="64">
        <v>16</v>
      </c>
      <c r="L744" s="65">
        <v>0.94936708860759489</v>
      </c>
      <c r="M744" s="64">
        <v>4</v>
      </c>
      <c r="N744" s="64">
        <v>0</v>
      </c>
      <c r="O744" s="66">
        <v>106.51037914285705</v>
      </c>
      <c r="P744" s="63">
        <v>5.0632911392405063E-2</v>
      </c>
    </row>
    <row r="745" spans="1:16" ht="14.4">
      <c r="A745" s="72">
        <f t="shared" si="14"/>
        <v>46146</v>
      </c>
      <c r="B745" s="73">
        <f>VLOOKUP(G745,'Daily Flash NL'!A:D,4,0)</f>
        <v>0.375</v>
      </c>
      <c r="C745" s="152">
        <v>46146</v>
      </c>
      <c r="D745" s="147"/>
      <c r="E745" s="62" t="s">
        <v>68</v>
      </c>
      <c r="F745" s="62"/>
      <c r="G745" s="62">
        <v>9</v>
      </c>
      <c r="H745" s="63">
        <v>0.21428571428571427</v>
      </c>
      <c r="I745" s="64">
        <v>84</v>
      </c>
      <c r="J745" s="64">
        <v>76</v>
      </c>
      <c r="K745" s="64">
        <v>18</v>
      </c>
      <c r="L745" s="65">
        <v>0.90476190476190477</v>
      </c>
      <c r="M745" s="64">
        <v>8</v>
      </c>
      <c r="N745" s="64">
        <v>0</v>
      </c>
      <c r="O745" s="66">
        <v>206.36847697368438</v>
      </c>
      <c r="P745" s="63">
        <v>9.5238095238095233E-2</v>
      </c>
    </row>
    <row r="746" spans="1:16" ht="14.4">
      <c r="A746" s="72">
        <f t="shared" si="14"/>
        <v>46146</v>
      </c>
      <c r="B746" s="73">
        <f>VLOOKUP(G746,'Daily Flash NL'!A:D,4,0)</f>
        <v>0.41666666666666702</v>
      </c>
      <c r="C746" s="152">
        <v>46146</v>
      </c>
      <c r="D746" s="147"/>
      <c r="E746" s="62" t="s">
        <v>68</v>
      </c>
      <c r="F746" s="62"/>
      <c r="G746" s="62">
        <v>10</v>
      </c>
      <c r="H746" s="63">
        <v>8.98876404494382E-2</v>
      </c>
      <c r="I746" s="64">
        <v>91</v>
      </c>
      <c r="J746" s="64">
        <v>80</v>
      </c>
      <c r="K746" s="64">
        <v>8</v>
      </c>
      <c r="L746" s="65">
        <v>0.87912087912087911</v>
      </c>
      <c r="M746" s="64">
        <v>11</v>
      </c>
      <c r="N746" s="64">
        <v>2</v>
      </c>
      <c r="O746" s="66">
        <v>259.46216458333345</v>
      </c>
      <c r="P746" s="63">
        <v>0.12087912087912088</v>
      </c>
    </row>
    <row r="747" spans="1:16" ht="14.4">
      <c r="A747" s="72">
        <f t="shared" si="14"/>
        <v>46146</v>
      </c>
      <c r="B747" s="73">
        <f>VLOOKUP(G747,'Daily Flash NL'!A:D,4,0)</f>
        <v>0.45833333333333298</v>
      </c>
      <c r="C747" s="152">
        <v>46146</v>
      </c>
      <c r="D747" s="147"/>
      <c r="E747" s="62" t="s">
        <v>68</v>
      </c>
      <c r="F747" s="62"/>
      <c r="G747" s="62">
        <v>11</v>
      </c>
      <c r="H747" s="63">
        <v>0.42465753424657532</v>
      </c>
      <c r="I747" s="64">
        <v>73</v>
      </c>
      <c r="J747" s="64">
        <v>67</v>
      </c>
      <c r="K747" s="64">
        <v>31</v>
      </c>
      <c r="L747" s="65">
        <v>0.9178082191780822</v>
      </c>
      <c r="M747" s="64">
        <v>6</v>
      </c>
      <c r="N747" s="64">
        <v>0</v>
      </c>
      <c r="O747" s="66">
        <v>272.05113557213929</v>
      </c>
      <c r="P747" s="63">
        <v>8.2191780821917804E-2</v>
      </c>
    </row>
    <row r="748" spans="1:16" ht="14.4">
      <c r="A748" s="72">
        <f t="shared" si="14"/>
        <v>46146</v>
      </c>
      <c r="B748" s="73">
        <f>VLOOKUP(G748,'Daily Flash NL'!A:D,4,0)</f>
        <v>0.5</v>
      </c>
      <c r="C748" s="152">
        <v>46146</v>
      </c>
      <c r="D748" s="147"/>
      <c r="E748" s="62" t="s">
        <v>68</v>
      </c>
      <c r="F748" s="62"/>
      <c r="G748" s="62">
        <v>12</v>
      </c>
      <c r="H748" s="63">
        <v>0.51249999999999996</v>
      </c>
      <c r="I748" s="64">
        <v>80</v>
      </c>
      <c r="J748" s="64">
        <v>79</v>
      </c>
      <c r="K748" s="64">
        <v>41</v>
      </c>
      <c r="L748" s="65">
        <v>0.98750000000000004</v>
      </c>
      <c r="M748" s="64">
        <v>1</v>
      </c>
      <c r="N748" s="64">
        <v>0</v>
      </c>
      <c r="O748" s="66">
        <v>217.52664135021087</v>
      </c>
      <c r="P748" s="63">
        <v>1.2500000000000001E-2</v>
      </c>
    </row>
    <row r="749" spans="1:16" ht="14.4">
      <c r="A749" s="72">
        <f t="shared" si="14"/>
        <v>46146</v>
      </c>
      <c r="B749" s="73">
        <f>VLOOKUP(G749,'Daily Flash NL'!A:D,4,0)</f>
        <v>0.54166666666666696</v>
      </c>
      <c r="C749" s="152">
        <v>46146</v>
      </c>
      <c r="D749" s="147"/>
      <c r="E749" s="62" t="s">
        <v>68</v>
      </c>
      <c r="F749" s="62"/>
      <c r="G749" s="62">
        <v>13</v>
      </c>
      <c r="H749" s="63">
        <v>0.6901408450704225</v>
      </c>
      <c r="I749" s="64">
        <v>71</v>
      </c>
      <c r="J749" s="64">
        <v>71</v>
      </c>
      <c r="K749" s="64">
        <v>49</v>
      </c>
      <c r="L749" s="65">
        <v>1</v>
      </c>
      <c r="M749" s="64">
        <v>0</v>
      </c>
      <c r="N749" s="64">
        <v>0</v>
      </c>
      <c r="O749" s="66">
        <v>212.66214413145553</v>
      </c>
      <c r="P749" s="63">
        <v>0</v>
      </c>
    </row>
    <row r="750" spans="1:16" ht="14.4">
      <c r="A750" s="72">
        <f t="shared" si="14"/>
        <v>46146</v>
      </c>
      <c r="B750" s="73">
        <f>VLOOKUP(G750,'Daily Flash NL'!A:D,4,0)</f>
        <v>0.58333333333333304</v>
      </c>
      <c r="C750" s="152">
        <v>46146</v>
      </c>
      <c r="D750" s="147"/>
      <c r="E750" s="62" t="s">
        <v>68</v>
      </c>
      <c r="F750" s="62"/>
      <c r="G750" s="62">
        <v>14</v>
      </c>
      <c r="H750" s="63">
        <v>0.54794520547945202</v>
      </c>
      <c r="I750" s="64">
        <v>73</v>
      </c>
      <c r="J750" s="64">
        <v>69</v>
      </c>
      <c r="K750" s="64">
        <v>40</v>
      </c>
      <c r="L750" s="65">
        <v>0.9452054794520548</v>
      </c>
      <c r="M750" s="64">
        <v>4</v>
      </c>
      <c r="N750" s="64">
        <v>0</v>
      </c>
      <c r="O750" s="66">
        <v>223.79697777777778</v>
      </c>
      <c r="P750" s="63">
        <v>5.4794520547945202E-2</v>
      </c>
    </row>
    <row r="751" spans="1:16" ht="14.4">
      <c r="A751" s="72">
        <f t="shared" si="14"/>
        <v>46146</v>
      </c>
      <c r="B751" s="73">
        <f>VLOOKUP(G751,'Daily Flash NL'!A:D,4,0)</f>
        <v>0.625</v>
      </c>
      <c r="C751" s="152">
        <v>46146</v>
      </c>
      <c r="D751" s="147"/>
      <c r="E751" s="62" t="s">
        <v>68</v>
      </c>
      <c r="F751" s="62"/>
      <c r="G751" s="62">
        <v>15</v>
      </c>
      <c r="H751" s="63">
        <v>0.76595744680851063</v>
      </c>
      <c r="I751" s="64">
        <v>47</v>
      </c>
      <c r="J751" s="64">
        <v>47</v>
      </c>
      <c r="K751" s="64">
        <v>36</v>
      </c>
      <c r="L751" s="65">
        <v>1</v>
      </c>
      <c r="M751" s="64">
        <v>0</v>
      </c>
      <c r="N751" s="64">
        <v>0</v>
      </c>
      <c r="O751" s="66">
        <v>243.26980851063831</v>
      </c>
      <c r="P751" s="63">
        <v>0</v>
      </c>
    </row>
    <row r="752" spans="1:16" ht="14.4">
      <c r="A752" s="72">
        <f t="shared" si="14"/>
        <v>46146</v>
      </c>
      <c r="B752" s="73">
        <f>VLOOKUP(G752,'Daily Flash NL'!A:D,4,0)</f>
        <v>0.66666666666666696</v>
      </c>
      <c r="C752" s="152">
        <v>46146</v>
      </c>
      <c r="D752" s="147"/>
      <c r="E752" s="62" t="s">
        <v>68</v>
      </c>
      <c r="F752" s="62"/>
      <c r="G752" s="62">
        <v>16</v>
      </c>
      <c r="H752" s="63">
        <v>0.55000000000000004</v>
      </c>
      <c r="I752" s="64">
        <v>61</v>
      </c>
      <c r="J752" s="64">
        <v>59</v>
      </c>
      <c r="K752" s="64">
        <v>33</v>
      </c>
      <c r="L752" s="65">
        <v>0.96721311475409832</v>
      </c>
      <c r="M752" s="64">
        <v>2</v>
      </c>
      <c r="N752" s="64">
        <v>1</v>
      </c>
      <c r="O752" s="66">
        <v>231.05569491525401</v>
      </c>
      <c r="P752" s="63">
        <v>3.2786885245901641E-2</v>
      </c>
    </row>
    <row r="753" spans="1:16" ht="14.4">
      <c r="A753" s="72">
        <f t="shared" si="14"/>
        <v>46146</v>
      </c>
      <c r="B753" s="73" t="e">
        <f>VLOOKUP(G753,'Daily Flash NL'!A:D,4,0)</f>
        <v>#N/A</v>
      </c>
      <c r="C753" s="152">
        <v>46146</v>
      </c>
      <c r="D753" s="147"/>
      <c r="E753" s="62" t="s">
        <v>68</v>
      </c>
      <c r="F753" s="62"/>
      <c r="G753" s="62">
        <v>17</v>
      </c>
      <c r="H753" s="63">
        <v>0.5</v>
      </c>
      <c r="I753" s="64">
        <v>28</v>
      </c>
      <c r="J753" s="64">
        <v>28</v>
      </c>
      <c r="K753" s="64">
        <v>14</v>
      </c>
      <c r="L753" s="65">
        <v>1</v>
      </c>
      <c r="M753" s="64">
        <v>0</v>
      </c>
      <c r="N753" s="64">
        <v>0</v>
      </c>
      <c r="O753" s="66">
        <v>263.76719047619036</v>
      </c>
      <c r="P753" s="63">
        <v>0</v>
      </c>
    </row>
    <row r="754" spans="1:16" ht="14.4">
      <c r="A754" s="72">
        <f t="shared" si="14"/>
        <v>46146</v>
      </c>
      <c r="B754" s="73" t="e">
        <f>VLOOKUP(G754,'Daily Flash NL'!A:D,4,0)</f>
        <v>#N/A</v>
      </c>
      <c r="C754" s="152">
        <v>46146</v>
      </c>
      <c r="D754" s="147"/>
      <c r="E754" s="62" t="s">
        <v>68</v>
      </c>
      <c r="F754" s="62"/>
      <c r="G754" s="62">
        <v>18</v>
      </c>
      <c r="H754" s="63">
        <v>1</v>
      </c>
      <c r="I754" s="64">
        <v>17</v>
      </c>
      <c r="J754" s="64">
        <v>17</v>
      </c>
      <c r="K754" s="64">
        <v>17</v>
      </c>
      <c r="L754" s="65">
        <v>1</v>
      </c>
      <c r="M754" s="64">
        <v>0</v>
      </c>
      <c r="N754" s="64">
        <v>0</v>
      </c>
      <c r="O754" s="66">
        <v>214.93944117647055</v>
      </c>
      <c r="P754" s="63">
        <v>0</v>
      </c>
    </row>
    <row r="755" spans="1:16" ht="14.4">
      <c r="A755" s="72">
        <f t="shared" si="14"/>
        <v>46146</v>
      </c>
      <c r="B755" s="73" t="e">
        <f>VLOOKUP(G755,'Daily Flash NL'!A:D,4,0)</f>
        <v>#N/A</v>
      </c>
      <c r="C755" s="152">
        <v>46146</v>
      </c>
      <c r="D755" s="147"/>
      <c r="E755" s="62" t="s">
        <v>68</v>
      </c>
      <c r="F755" s="62"/>
      <c r="G755" s="62">
        <v>19</v>
      </c>
      <c r="H755" s="63">
        <v>0.83333333333333337</v>
      </c>
      <c r="I755" s="64">
        <v>6</v>
      </c>
      <c r="J755" s="64">
        <v>6</v>
      </c>
      <c r="K755" s="64">
        <v>5</v>
      </c>
      <c r="L755" s="65">
        <v>1</v>
      </c>
      <c r="M755" s="64">
        <v>0</v>
      </c>
      <c r="N755" s="64">
        <v>0</v>
      </c>
      <c r="O755" s="66">
        <v>90.620625000000004</v>
      </c>
      <c r="P755" s="63">
        <v>0</v>
      </c>
    </row>
    <row r="756" spans="1:16" ht="14.4">
      <c r="A756" s="72">
        <f t="shared" si="14"/>
        <v>46146</v>
      </c>
      <c r="B756" s="73" t="e">
        <f>VLOOKUP(G756,'Daily Flash NL'!A:D,4,0)</f>
        <v>#N/A</v>
      </c>
      <c r="C756" s="152">
        <v>46146</v>
      </c>
      <c r="D756" s="147"/>
      <c r="E756" s="62" t="s">
        <v>68</v>
      </c>
      <c r="F756" s="62"/>
      <c r="G756" s="62">
        <v>20</v>
      </c>
      <c r="H756" s="63">
        <v>1</v>
      </c>
      <c r="I756" s="64">
        <v>9</v>
      </c>
      <c r="J756" s="64">
        <v>9</v>
      </c>
      <c r="K756" s="64">
        <v>9</v>
      </c>
      <c r="L756" s="65">
        <v>1</v>
      </c>
      <c r="M756" s="64">
        <v>0</v>
      </c>
      <c r="N756" s="64">
        <v>0</v>
      </c>
      <c r="O756" s="66">
        <v>186.51827777777777</v>
      </c>
      <c r="P756" s="63">
        <v>0</v>
      </c>
    </row>
    <row r="757" spans="1:16" ht="14.4">
      <c r="A757" s="72">
        <f t="shared" si="14"/>
        <v>46146</v>
      </c>
      <c r="B757" s="73" t="e">
        <f>VLOOKUP(G757,'Daily Flash NL'!A:D,4,0)</f>
        <v>#N/A</v>
      </c>
      <c r="C757" s="152">
        <v>46146</v>
      </c>
      <c r="D757" s="147" t="s">
        <v>70</v>
      </c>
      <c r="E757" s="147"/>
      <c r="F757" s="147"/>
      <c r="G757" s="147"/>
      <c r="H757" s="148">
        <v>0.55681818181818177</v>
      </c>
      <c r="I757" s="149">
        <v>1059</v>
      </c>
      <c r="J757" s="149">
        <v>1018</v>
      </c>
      <c r="K757" s="149">
        <v>588</v>
      </c>
      <c r="L757" s="150">
        <v>0.96128423040604338</v>
      </c>
      <c r="M757" s="149">
        <v>41</v>
      </c>
      <c r="N757" s="149">
        <v>3</v>
      </c>
      <c r="O757" s="151">
        <v>220.73964464870423</v>
      </c>
      <c r="P757" s="148">
        <v>3.8715769593956562E-2</v>
      </c>
    </row>
    <row r="758" spans="1:16" ht="14.4">
      <c r="A758" s="72" t="str">
        <f t="shared" si="14"/>
        <v>Total 04/05/2026</v>
      </c>
      <c r="B758" s="73" t="e">
        <f>VLOOKUP(G758,'Daily Flash NL'!A:D,4,0)</f>
        <v>#N/A</v>
      </c>
      <c r="C758" s="153" t="s">
        <v>151</v>
      </c>
      <c r="D758" s="154"/>
      <c r="E758" s="154"/>
      <c r="F758" s="154"/>
      <c r="G758" s="154"/>
      <c r="H758" s="155">
        <v>0.55681818181818177</v>
      </c>
      <c r="I758" s="156">
        <v>1059</v>
      </c>
      <c r="J758" s="156">
        <v>1018</v>
      </c>
      <c r="K758" s="156">
        <v>588</v>
      </c>
      <c r="L758" s="157">
        <v>0.96128423040604338</v>
      </c>
      <c r="M758" s="156">
        <v>41</v>
      </c>
      <c r="N758" s="156">
        <v>3</v>
      </c>
      <c r="O758" s="158">
        <v>220.73964464870423</v>
      </c>
      <c r="P758" s="155">
        <v>3.8715769593956562E-2</v>
      </c>
    </row>
    <row r="759" spans="1:16" ht="15" thickBot="1">
      <c r="A759" s="72" t="str">
        <f t="shared" si="14"/>
        <v>Total général</v>
      </c>
      <c r="B759" s="73" t="e">
        <f>VLOOKUP(G759,'Daily Flash NL'!A:D,4,0)</f>
        <v>#N/A</v>
      </c>
      <c r="C759" s="159" t="s">
        <v>73</v>
      </c>
      <c r="D759" s="160"/>
      <c r="E759" s="160"/>
      <c r="F759" s="160"/>
      <c r="G759" s="160"/>
      <c r="H759" s="161">
        <v>0.55681818181818177</v>
      </c>
      <c r="I759" s="162">
        <v>1059</v>
      </c>
      <c r="J759" s="162">
        <v>1018</v>
      </c>
      <c r="K759" s="162">
        <v>588</v>
      </c>
      <c r="L759" s="163">
        <v>0.96128423040604338</v>
      </c>
      <c r="M759" s="162">
        <v>41</v>
      </c>
      <c r="N759" s="162">
        <v>3</v>
      </c>
      <c r="O759" s="164">
        <v>220.73964464870423</v>
      </c>
      <c r="P759" s="165">
        <v>3.8715769593956562E-2</v>
      </c>
    </row>
    <row r="760" spans="1:16">
      <c r="A760" s="72">
        <f t="shared" si="14"/>
        <v>0</v>
      </c>
      <c r="B760" s="73" t="e">
        <f>VLOOKUP(G760,'Daily Flash NL'!A:D,4,0)</f>
        <v>#N/A</v>
      </c>
    </row>
    <row r="761" spans="1:16" ht="14.4">
      <c r="A761" s="72">
        <f t="shared" si="14"/>
        <v>46147</v>
      </c>
      <c r="B761" s="73" t="e">
        <f>VLOOKUP(G761,'Daily Flash NL'!A:D,4,0)</f>
        <v>#N/A</v>
      </c>
      <c r="C761" s="77">
        <v>46147</v>
      </c>
      <c r="D761" s="57" t="s">
        <v>67</v>
      </c>
      <c r="E761" s="62" t="s">
        <v>85</v>
      </c>
      <c r="F761" s="62"/>
      <c r="G761" s="62"/>
      <c r="H761" s="63">
        <v>0.70129870129870131</v>
      </c>
      <c r="I761" s="64">
        <v>231</v>
      </c>
      <c r="J761" s="64">
        <v>220</v>
      </c>
      <c r="K761" s="64">
        <v>162</v>
      </c>
      <c r="L761" s="65">
        <v>0.95238095238095233</v>
      </c>
      <c r="M761" s="64">
        <v>11</v>
      </c>
      <c r="N761" s="64">
        <v>0</v>
      </c>
      <c r="O761" s="66">
        <v>270.92395116883119</v>
      </c>
      <c r="P761" s="63">
        <v>4.7619047619047616E-2</v>
      </c>
    </row>
    <row r="762" spans="1:16" ht="14.4">
      <c r="A762" s="72">
        <f t="shared" si="14"/>
        <v>46147</v>
      </c>
      <c r="B762" s="73" t="e">
        <f>VLOOKUP(G762,'Daily Flash NL'!A:D,4,0)</f>
        <v>#N/A</v>
      </c>
      <c r="C762" s="77">
        <v>46147</v>
      </c>
      <c r="D762" s="57"/>
      <c r="E762" s="62" t="s">
        <v>85</v>
      </c>
      <c r="F762" s="57" t="s">
        <v>69</v>
      </c>
      <c r="G762" s="57"/>
      <c r="H762" s="58"/>
      <c r="I762" s="59"/>
      <c r="J762" s="59"/>
      <c r="K762" s="59"/>
      <c r="L762" s="60"/>
      <c r="M762" s="59"/>
      <c r="N762" s="59"/>
      <c r="O762" s="61"/>
      <c r="P762" s="58"/>
    </row>
    <row r="763" spans="1:16" ht="14.4">
      <c r="A763" s="72">
        <f t="shared" si="14"/>
        <v>46147</v>
      </c>
      <c r="B763" s="73" t="e">
        <f>VLOOKUP(G763,'Daily Flash NL'!A:D,4,0)</f>
        <v>#N/A</v>
      </c>
      <c r="C763" s="77">
        <v>46147</v>
      </c>
      <c r="D763" s="57"/>
      <c r="E763" s="62" t="s">
        <v>85</v>
      </c>
      <c r="F763" s="62"/>
      <c r="G763" s="62">
        <v>6</v>
      </c>
      <c r="H763" s="63">
        <v>0</v>
      </c>
      <c r="I763" s="64">
        <v>6</v>
      </c>
      <c r="J763" s="64">
        <v>1</v>
      </c>
      <c r="K763" s="64">
        <v>0</v>
      </c>
      <c r="L763" s="65">
        <v>0.16666666666666666</v>
      </c>
      <c r="M763" s="64">
        <v>5</v>
      </c>
      <c r="N763" s="64">
        <v>0</v>
      </c>
      <c r="O763" s="66">
        <v>564.67499999999995</v>
      </c>
      <c r="P763" s="63">
        <v>0.83333333333333337</v>
      </c>
    </row>
    <row r="764" spans="1:16" ht="14.4">
      <c r="A764" s="72">
        <f t="shared" ref="A764:A795" si="15">C764</f>
        <v>46147</v>
      </c>
      <c r="B764" s="73">
        <f>VLOOKUP(G764,'Daily Flash NL'!A:D,4,0)</f>
        <v>0.29166666666666669</v>
      </c>
      <c r="C764" s="77">
        <v>46147</v>
      </c>
      <c r="D764" s="57"/>
      <c r="E764" s="62" t="s">
        <v>85</v>
      </c>
      <c r="F764" s="62"/>
      <c r="G764" s="62">
        <v>7</v>
      </c>
      <c r="H764" s="63">
        <v>0.75</v>
      </c>
      <c r="I764" s="64">
        <v>4</v>
      </c>
      <c r="J764" s="64">
        <v>4</v>
      </c>
      <c r="K764" s="64">
        <v>3</v>
      </c>
      <c r="L764" s="65">
        <v>1</v>
      </c>
      <c r="M764" s="64">
        <v>0</v>
      </c>
      <c r="N764" s="64">
        <v>0</v>
      </c>
      <c r="O764" s="66">
        <v>243.00299999999999</v>
      </c>
      <c r="P764" s="63">
        <v>0</v>
      </c>
    </row>
    <row r="765" spans="1:16" ht="14.4">
      <c r="A765" s="72">
        <f t="shared" si="15"/>
        <v>46147</v>
      </c>
      <c r="B765" s="73">
        <f>VLOOKUP(G765,'Daily Flash NL'!A:D,4,0)</f>
        <v>0.33333333333333298</v>
      </c>
      <c r="C765" s="77">
        <v>46147</v>
      </c>
      <c r="D765" s="57"/>
      <c r="E765" s="62" t="s">
        <v>85</v>
      </c>
      <c r="F765" s="62"/>
      <c r="G765" s="62">
        <v>8</v>
      </c>
      <c r="H765" s="63">
        <v>1</v>
      </c>
      <c r="I765" s="64">
        <v>3</v>
      </c>
      <c r="J765" s="64">
        <v>3</v>
      </c>
      <c r="K765" s="64">
        <v>3</v>
      </c>
      <c r="L765" s="65">
        <v>1</v>
      </c>
      <c r="M765" s="64">
        <v>0</v>
      </c>
      <c r="N765" s="64">
        <v>0</v>
      </c>
      <c r="O765" s="66">
        <v>335.30099999999999</v>
      </c>
      <c r="P765" s="63">
        <v>0</v>
      </c>
    </row>
    <row r="766" spans="1:16" ht="14.4">
      <c r="A766" s="72">
        <f t="shared" si="15"/>
        <v>46147</v>
      </c>
      <c r="B766" s="73">
        <f>VLOOKUP(G766,'Daily Flash NL'!A:D,4,0)</f>
        <v>0.375</v>
      </c>
      <c r="C766" s="77">
        <v>46147</v>
      </c>
      <c r="D766" s="57"/>
      <c r="E766" s="62" t="s">
        <v>85</v>
      </c>
      <c r="F766" s="62"/>
      <c r="G766" s="62">
        <v>9</v>
      </c>
      <c r="H766" s="63">
        <v>1</v>
      </c>
      <c r="I766" s="64">
        <v>5</v>
      </c>
      <c r="J766" s="64">
        <v>5</v>
      </c>
      <c r="K766" s="64">
        <v>5</v>
      </c>
      <c r="L766" s="65">
        <v>1</v>
      </c>
      <c r="M766" s="64">
        <v>0</v>
      </c>
      <c r="N766" s="64">
        <v>0</v>
      </c>
      <c r="O766" s="66">
        <v>360.13729999999998</v>
      </c>
      <c r="P766" s="63">
        <v>0</v>
      </c>
    </row>
    <row r="767" spans="1:16" ht="14.4">
      <c r="A767" s="72">
        <f t="shared" si="15"/>
        <v>46147</v>
      </c>
      <c r="B767" s="73">
        <f>VLOOKUP(G767,'Daily Flash NL'!A:D,4,0)</f>
        <v>0.41666666666666702</v>
      </c>
      <c r="C767" s="77">
        <v>46147</v>
      </c>
      <c r="D767" s="57"/>
      <c r="E767" s="62" t="s">
        <v>85</v>
      </c>
      <c r="F767" s="62"/>
      <c r="G767" s="62">
        <v>10</v>
      </c>
      <c r="H767" s="63">
        <v>0.66666666666666663</v>
      </c>
      <c r="I767" s="64">
        <v>9</v>
      </c>
      <c r="J767" s="64">
        <v>9</v>
      </c>
      <c r="K767" s="64">
        <v>6</v>
      </c>
      <c r="L767" s="65">
        <v>1</v>
      </c>
      <c r="M767" s="64">
        <v>0</v>
      </c>
      <c r="N767" s="64">
        <v>0</v>
      </c>
      <c r="O767" s="66">
        <v>302.56438888888886</v>
      </c>
      <c r="P767" s="63">
        <v>0</v>
      </c>
    </row>
    <row r="768" spans="1:16" ht="14.4">
      <c r="A768" s="72">
        <f t="shared" si="15"/>
        <v>46147</v>
      </c>
      <c r="B768" s="73">
        <f>VLOOKUP(G768,'Daily Flash NL'!A:D,4,0)</f>
        <v>0.45833333333333298</v>
      </c>
      <c r="C768" s="77">
        <v>46147</v>
      </c>
      <c r="D768" s="57"/>
      <c r="E768" s="62" t="s">
        <v>85</v>
      </c>
      <c r="F768" s="62"/>
      <c r="G768" s="62">
        <v>11</v>
      </c>
      <c r="H768" s="63">
        <v>0.31578947368421051</v>
      </c>
      <c r="I768" s="64">
        <v>19</v>
      </c>
      <c r="J768" s="64">
        <v>18</v>
      </c>
      <c r="K768" s="64">
        <v>6</v>
      </c>
      <c r="L768" s="65">
        <v>0.94736842105263153</v>
      </c>
      <c r="M768" s="64">
        <v>1</v>
      </c>
      <c r="N768" s="64">
        <v>0</v>
      </c>
      <c r="O768" s="66">
        <v>287.46498888888891</v>
      </c>
      <c r="P768" s="63">
        <v>5.2631578947368418E-2</v>
      </c>
    </row>
    <row r="769" spans="1:16" ht="14.4">
      <c r="A769" s="72">
        <f t="shared" si="15"/>
        <v>46147</v>
      </c>
      <c r="B769" s="73">
        <f>VLOOKUP(G769,'Daily Flash NL'!A:D,4,0)</f>
        <v>0.5</v>
      </c>
      <c r="C769" s="77">
        <v>46147</v>
      </c>
      <c r="D769" s="57"/>
      <c r="E769" s="62" t="s">
        <v>85</v>
      </c>
      <c r="F769" s="62"/>
      <c r="G769" s="62">
        <v>12</v>
      </c>
      <c r="H769" s="63">
        <v>0.8</v>
      </c>
      <c r="I769" s="64">
        <v>5</v>
      </c>
      <c r="J769" s="64">
        <v>5</v>
      </c>
      <c r="K769" s="64">
        <v>4</v>
      </c>
      <c r="L769" s="65">
        <v>1</v>
      </c>
      <c r="M769" s="64">
        <v>0</v>
      </c>
      <c r="N769" s="64">
        <v>0</v>
      </c>
      <c r="O769" s="66">
        <v>741.04639999999984</v>
      </c>
      <c r="P769" s="63">
        <v>0</v>
      </c>
    </row>
    <row r="770" spans="1:16" ht="14.4">
      <c r="A770" s="72">
        <f t="shared" si="15"/>
        <v>46147</v>
      </c>
      <c r="B770" s="73">
        <f>VLOOKUP(G770,'Daily Flash NL'!A:D,4,0)</f>
        <v>0.54166666666666696</v>
      </c>
      <c r="C770" s="77">
        <v>46147</v>
      </c>
      <c r="D770" s="57"/>
      <c r="E770" s="62" t="s">
        <v>85</v>
      </c>
      <c r="F770" s="62"/>
      <c r="G770" s="62">
        <v>13</v>
      </c>
      <c r="H770" s="63">
        <v>1</v>
      </c>
      <c r="I770" s="64">
        <v>7</v>
      </c>
      <c r="J770" s="64">
        <v>7</v>
      </c>
      <c r="K770" s="64">
        <v>7</v>
      </c>
      <c r="L770" s="65">
        <v>1</v>
      </c>
      <c r="M770" s="64">
        <v>0</v>
      </c>
      <c r="N770" s="64">
        <v>0</v>
      </c>
      <c r="O770" s="66">
        <v>387.87621428571418</v>
      </c>
      <c r="P770" s="63">
        <v>0</v>
      </c>
    </row>
    <row r="771" spans="1:16" ht="14.4">
      <c r="A771" s="72">
        <f t="shared" si="15"/>
        <v>46147</v>
      </c>
      <c r="B771" s="73">
        <f>VLOOKUP(G771,'Daily Flash NL'!A:D,4,0)</f>
        <v>0.58333333333333304</v>
      </c>
      <c r="C771" s="77">
        <v>46147</v>
      </c>
      <c r="D771" s="57"/>
      <c r="E771" s="62" t="s">
        <v>85</v>
      </c>
      <c r="F771" s="62"/>
      <c r="G771" s="62">
        <v>14</v>
      </c>
      <c r="H771" s="63">
        <v>1</v>
      </c>
      <c r="I771" s="64">
        <v>7</v>
      </c>
      <c r="J771" s="64">
        <v>7</v>
      </c>
      <c r="K771" s="64">
        <v>7</v>
      </c>
      <c r="L771" s="65">
        <v>1</v>
      </c>
      <c r="M771" s="64">
        <v>0</v>
      </c>
      <c r="N771" s="64">
        <v>0</v>
      </c>
      <c r="O771" s="66">
        <v>249.73099999999997</v>
      </c>
      <c r="P771" s="63">
        <v>0</v>
      </c>
    </row>
    <row r="772" spans="1:16" ht="14.4">
      <c r="A772" s="72">
        <f t="shared" si="15"/>
        <v>46147</v>
      </c>
      <c r="B772" s="73">
        <f>VLOOKUP(G772,'Daily Flash NL'!A:D,4,0)</f>
        <v>0.625</v>
      </c>
      <c r="C772" s="77">
        <v>46147</v>
      </c>
      <c r="D772" s="57"/>
      <c r="E772" s="62" t="s">
        <v>85</v>
      </c>
      <c r="F772" s="62"/>
      <c r="G772" s="62">
        <v>15</v>
      </c>
      <c r="H772" s="63">
        <v>1</v>
      </c>
      <c r="I772" s="64">
        <v>9</v>
      </c>
      <c r="J772" s="64">
        <v>9</v>
      </c>
      <c r="K772" s="64">
        <v>9</v>
      </c>
      <c r="L772" s="65">
        <v>1</v>
      </c>
      <c r="M772" s="64">
        <v>0</v>
      </c>
      <c r="N772" s="64">
        <v>0</v>
      </c>
      <c r="O772" s="66">
        <v>285.01377777777788</v>
      </c>
      <c r="P772" s="63">
        <v>0</v>
      </c>
    </row>
    <row r="773" spans="1:16" ht="14.4">
      <c r="A773" s="72">
        <f t="shared" si="15"/>
        <v>46147</v>
      </c>
      <c r="B773" s="73">
        <f>VLOOKUP(G773,'Daily Flash NL'!A:D,4,0)</f>
        <v>0.66666666666666696</v>
      </c>
      <c r="C773" s="77">
        <v>46147</v>
      </c>
      <c r="D773" s="57"/>
      <c r="E773" s="62" t="s">
        <v>85</v>
      </c>
      <c r="F773" s="62"/>
      <c r="G773" s="62">
        <v>16</v>
      </c>
      <c r="H773" s="63">
        <v>0.36363636363636365</v>
      </c>
      <c r="I773" s="64">
        <v>11</v>
      </c>
      <c r="J773" s="64">
        <v>11</v>
      </c>
      <c r="K773" s="64">
        <v>4</v>
      </c>
      <c r="L773" s="65">
        <v>1</v>
      </c>
      <c r="M773" s="64">
        <v>0</v>
      </c>
      <c r="N773" s="64">
        <v>0</v>
      </c>
      <c r="O773" s="66">
        <v>385.11418181818186</v>
      </c>
      <c r="P773" s="63">
        <v>0</v>
      </c>
    </row>
    <row r="774" spans="1:16" ht="14.4">
      <c r="A774" s="72">
        <f t="shared" si="15"/>
        <v>46147</v>
      </c>
      <c r="B774" s="73" t="e">
        <f>VLOOKUP(G774,'Daily Flash NL'!A:D,4,0)</f>
        <v>#N/A</v>
      </c>
      <c r="C774" s="77">
        <v>46147</v>
      </c>
      <c r="D774" s="57"/>
      <c r="E774" s="62" t="s">
        <v>85</v>
      </c>
      <c r="F774" s="62"/>
      <c r="G774" s="62">
        <v>17</v>
      </c>
      <c r="H774" s="63">
        <v>0.8571428571428571</v>
      </c>
      <c r="I774" s="64">
        <v>7</v>
      </c>
      <c r="J774" s="64">
        <v>7</v>
      </c>
      <c r="K774" s="64">
        <v>6</v>
      </c>
      <c r="L774" s="65">
        <v>1</v>
      </c>
      <c r="M774" s="64">
        <v>0</v>
      </c>
      <c r="N774" s="64">
        <v>0</v>
      </c>
      <c r="O774" s="66">
        <v>355.15142857142854</v>
      </c>
      <c r="P774" s="63">
        <v>0</v>
      </c>
    </row>
    <row r="775" spans="1:16" ht="14.4">
      <c r="A775" s="72">
        <f t="shared" si="15"/>
        <v>46147</v>
      </c>
      <c r="B775" s="73" t="e">
        <f>VLOOKUP(G775,'Daily Flash NL'!A:D,4,0)</f>
        <v>#N/A</v>
      </c>
      <c r="C775" s="77">
        <v>46147</v>
      </c>
      <c r="D775" s="57"/>
      <c r="E775" s="62" t="s">
        <v>85</v>
      </c>
      <c r="F775" s="62"/>
      <c r="G775" s="62">
        <v>18</v>
      </c>
      <c r="H775" s="63">
        <v>0.2</v>
      </c>
      <c r="I775" s="64">
        <v>5</v>
      </c>
      <c r="J775" s="64">
        <v>5</v>
      </c>
      <c r="K775" s="64">
        <v>1</v>
      </c>
      <c r="L775" s="65">
        <v>1</v>
      </c>
      <c r="M775" s="64">
        <v>0</v>
      </c>
      <c r="N775" s="64">
        <v>0</v>
      </c>
      <c r="O775" s="66">
        <v>190.11306666666599</v>
      </c>
      <c r="P775" s="63">
        <v>0</v>
      </c>
    </row>
    <row r="776" spans="1:16" ht="14.4">
      <c r="A776" s="72">
        <f t="shared" si="15"/>
        <v>46147</v>
      </c>
      <c r="B776" s="73" t="e">
        <f>VLOOKUP(G776,'Daily Flash NL'!A:D,4,0)</f>
        <v>#N/A</v>
      </c>
      <c r="C776" s="77">
        <v>46147</v>
      </c>
      <c r="D776" s="57"/>
      <c r="E776" s="62" t="s">
        <v>85</v>
      </c>
      <c r="F776" s="62"/>
      <c r="G776" s="62">
        <v>19</v>
      </c>
      <c r="H776" s="63">
        <v>0.75</v>
      </c>
      <c r="I776" s="64">
        <v>4</v>
      </c>
      <c r="J776" s="64">
        <v>3</v>
      </c>
      <c r="K776" s="64">
        <v>3</v>
      </c>
      <c r="L776" s="65">
        <v>0.75</v>
      </c>
      <c r="M776" s="64">
        <v>1</v>
      </c>
      <c r="N776" s="64">
        <v>0</v>
      </c>
      <c r="O776" s="66">
        <v>69.310999999999993</v>
      </c>
      <c r="P776" s="63">
        <v>0.25</v>
      </c>
    </row>
    <row r="777" spans="1:16" ht="14.4">
      <c r="A777" s="72">
        <f t="shared" si="15"/>
        <v>46147</v>
      </c>
      <c r="B777" s="73" t="e">
        <f>VLOOKUP(G777,'Daily Flash NL'!A:D,4,0)</f>
        <v>#N/A</v>
      </c>
      <c r="C777" s="77">
        <v>46147</v>
      </c>
      <c r="D777" s="57"/>
      <c r="E777" s="62" t="s">
        <v>85</v>
      </c>
      <c r="F777" s="62"/>
      <c r="G777" s="62">
        <v>20</v>
      </c>
      <c r="H777" s="63">
        <v>0</v>
      </c>
      <c r="I777" s="64">
        <v>1</v>
      </c>
      <c r="J777" s="64">
        <v>1</v>
      </c>
      <c r="K777" s="64">
        <v>0</v>
      </c>
      <c r="L777" s="65">
        <v>1</v>
      </c>
      <c r="M777" s="64">
        <v>0</v>
      </c>
      <c r="N777" s="64">
        <v>0</v>
      </c>
      <c r="O777" s="66">
        <v>101.161</v>
      </c>
      <c r="P777" s="63">
        <v>0</v>
      </c>
    </row>
    <row r="778" spans="1:16" ht="14.4">
      <c r="A778" s="72">
        <f t="shared" si="15"/>
        <v>46147</v>
      </c>
      <c r="B778" s="73" t="e">
        <f>VLOOKUP(G778,'Daily Flash NL'!A:D,4,0)</f>
        <v>#N/A</v>
      </c>
      <c r="C778" s="77">
        <v>46147</v>
      </c>
      <c r="D778" s="57"/>
      <c r="E778" s="62" t="s">
        <v>85</v>
      </c>
      <c r="F778" s="57" t="s">
        <v>86</v>
      </c>
      <c r="G778" s="57"/>
      <c r="H778" s="58"/>
      <c r="I778" s="59"/>
      <c r="J778" s="59"/>
      <c r="K778" s="59"/>
      <c r="L778" s="60"/>
      <c r="M778" s="59"/>
      <c r="N778" s="59"/>
      <c r="O778" s="61"/>
      <c r="P778" s="58"/>
    </row>
    <row r="779" spans="1:16" ht="14.4">
      <c r="A779" s="72">
        <f t="shared" si="15"/>
        <v>46147</v>
      </c>
      <c r="B779" s="73">
        <f>VLOOKUP(G779,'Daily Flash NL'!A:D,4,0)</f>
        <v>0.29166666666666669</v>
      </c>
      <c r="C779" s="77">
        <v>46147</v>
      </c>
      <c r="D779" s="57"/>
      <c r="E779" s="62" t="s">
        <v>85</v>
      </c>
      <c r="F779" s="62"/>
      <c r="G779" s="62">
        <v>7</v>
      </c>
      <c r="H779" s="63">
        <v>0.33333333333333331</v>
      </c>
      <c r="I779" s="64">
        <v>3</v>
      </c>
      <c r="J779" s="64">
        <v>2</v>
      </c>
      <c r="K779" s="64">
        <v>1</v>
      </c>
      <c r="L779" s="65">
        <v>0.66666666666666663</v>
      </c>
      <c r="M779" s="64">
        <v>1</v>
      </c>
      <c r="N779" s="64">
        <v>0</v>
      </c>
      <c r="O779" s="66">
        <v>448.42250000000001</v>
      </c>
      <c r="P779" s="63">
        <v>0.33333333333333331</v>
      </c>
    </row>
    <row r="780" spans="1:16" ht="14.4">
      <c r="A780" s="72">
        <f t="shared" si="15"/>
        <v>46147</v>
      </c>
      <c r="B780" s="73">
        <f>VLOOKUP(G780,'Daily Flash NL'!A:D,4,0)</f>
        <v>0.33333333333333298</v>
      </c>
      <c r="C780" s="77">
        <v>46147</v>
      </c>
      <c r="D780" s="57"/>
      <c r="E780" s="62" t="s">
        <v>85</v>
      </c>
      <c r="F780" s="62"/>
      <c r="G780" s="62">
        <v>8</v>
      </c>
      <c r="H780" s="63">
        <v>0.4</v>
      </c>
      <c r="I780" s="64">
        <v>5</v>
      </c>
      <c r="J780" s="64">
        <v>3</v>
      </c>
      <c r="K780" s="64">
        <v>2</v>
      </c>
      <c r="L780" s="65">
        <v>0.6</v>
      </c>
      <c r="M780" s="64">
        <v>2</v>
      </c>
      <c r="N780" s="64">
        <v>0</v>
      </c>
      <c r="O780" s="66">
        <v>316.25200000000001</v>
      </c>
      <c r="P780" s="63">
        <v>0.4</v>
      </c>
    </row>
    <row r="781" spans="1:16" ht="14.4">
      <c r="A781" s="72">
        <f t="shared" si="15"/>
        <v>46147</v>
      </c>
      <c r="B781" s="73">
        <f>VLOOKUP(G781,'Daily Flash NL'!A:D,4,0)</f>
        <v>0.375</v>
      </c>
      <c r="C781" s="77">
        <v>46147</v>
      </c>
      <c r="D781" s="57"/>
      <c r="E781" s="62" t="s">
        <v>85</v>
      </c>
      <c r="F781" s="62"/>
      <c r="G781" s="62">
        <v>9</v>
      </c>
      <c r="H781" s="63">
        <v>0.69230769230769229</v>
      </c>
      <c r="I781" s="64">
        <v>13</v>
      </c>
      <c r="J781" s="64">
        <v>13</v>
      </c>
      <c r="K781" s="64">
        <v>9</v>
      </c>
      <c r="L781" s="65">
        <v>1</v>
      </c>
      <c r="M781" s="64">
        <v>0</v>
      </c>
      <c r="N781" s="64">
        <v>0</v>
      </c>
      <c r="O781" s="66">
        <v>215.59163461538461</v>
      </c>
      <c r="P781" s="63">
        <v>0</v>
      </c>
    </row>
    <row r="782" spans="1:16" ht="14.4">
      <c r="A782" s="72">
        <f t="shared" si="15"/>
        <v>46147</v>
      </c>
      <c r="B782" s="73">
        <f>VLOOKUP(G782,'Daily Flash NL'!A:D,4,0)</f>
        <v>0.41666666666666702</v>
      </c>
      <c r="C782" s="77">
        <v>46147</v>
      </c>
      <c r="D782" s="57"/>
      <c r="E782" s="62" t="s">
        <v>85</v>
      </c>
      <c r="F782" s="62"/>
      <c r="G782" s="62">
        <v>10</v>
      </c>
      <c r="H782" s="63">
        <v>0.9</v>
      </c>
      <c r="I782" s="64">
        <v>10</v>
      </c>
      <c r="J782" s="64">
        <v>10</v>
      </c>
      <c r="K782" s="64">
        <v>9</v>
      </c>
      <c r="L782" s="65">
        <v>1</v>
      </c>
      <c r="M782" s="64">
        <v>0</v>
      </c>
      <c r="N782" s="64">
        <v>0</v>
      </c>
      <c r="O782" s="66">
        <v>334.36349999999993</v>
      </c>
      <c r="P782" s="63">
        <v>0</v>
      </c>
    </row>
    <row r="783" spans="1:16" ht="14.4">
      <c r="A783" s="72">
        <f t="shared" si="15"/>
        <v>46147</v>
      </c>
      <c r="B783" s="73">
        <f>VLOOKUP(G783,'Daily Flash NL'!A:D,4,0)</f>
        <v>0.45833333333333298</v>
      </c>
      <c r="C783" s="77">
        <v>46147</v>
      </c>
      <c r="D783" s="57"/>
      <c r="E783" s="62" t="s">
        <v>85</v>
      </c>
      <c r="F783" s="62"/>
      <c r="G783" s="62">
        <v>11</v>
      </c>
      <c r="H783" s="63">
        <v>0.4</v>
      </c>
      <c r="I783" s="64">
        <v>25</v>
      </c>
      <c r="J783" s="64">
        <v>24</v>
      </c>
      <c r="K783" s="64">
        <v>10</v>
      </c>
      <c r="L783" s="65">
        <v>0.96</v>
      </c>
      <c r="M783" s="64">
        <v>1</v>
      </c>
      <c r="N783" s="64">
        <v>0</v>
      </c>
      <c r="O783" s="66">
        <v>110.07858779761911</v>
      </c>
      <c r="P783" s="63">
        <v>0.04</v>
      </c>
    </row>
    <row r="784" spans="1:16" ht="14.4">
      <c r="A784" s="72">
        <f t="shared" si="15"/>
        <v>46147</v>
      </c>
      <c r="B784" s="73">
        <f>VLOOKUP(G784,'Daily Flash NL'!A:D,4,0)</f>
        <v>0.5</v>
      </c>
      <c r="C784" s="77">
        <v>46147</v>
      </c>
      <c r="D784" s="57"/>
      <c r="E784" s="62" t="s">
        <v>85</v>
      </c>
      <c r="F784" s="62"/>
      <c r="G784" s="62">
        <v>12</v>
      </c>
      <c r="H784" s="63">
        <v>0.90909090909090906</v>
      </c>
      <c r="I784" s="64">
        <v>11</v>
      </c>
      <c r="J784" s="64">
        <v>11</v>
      </c>
      <c r="K784" s="64">
        <v>10</v>
      </c>
      <c r="L784" s="65">
        <v>1</v>
      </c>
      <c r="M784" s="64">
        <v>0</v>
      </c>
      <c r="N784" s="64">
        <v>0</v>
      </c>
      <c r="O784" s="66">
        <v>141.00096363636365</v>
      </c>
      <c r="P784" s="63">
        <v>0</v>
      </c>
    </row>
    <row r="785" spans="1:16" ht="14.4">
      <c r="A785" s="72">
        <f t="shared" si="15"/>
        <v>46147</v>
      </c>
      <c r="B785" s="73">
        <f>VLOOKUP(G785,'Daily Flash NL'!A:D,4,0)</f>
        <v>0.54166666666666696</v>
      </c>
      <c r="C785" s="77">
        <v>46147</v>
      </c>
      <c r="D785" s="57"/>
      <c r="E785" s="62" t="s">
        <v>85</v>
      </c>
      <c r="F785" s="62"/>
      <c r="G785" s="62">
        <v>13</v>
      </c>
      <c r="H785" s="63">
        <v>1</v>
      </c>
      <c r="I785" s="64">
        <v>8</v>
      </c>
      <c r="J785" s="64">
        <v>8</v>
      </c>
      <c r="K785" s="64">
        <v>8</v>
      </c>
      <c r="L785" s="65">
        <v>1</v>
      </c>
      <c r="M785" s="64">
        <v>0</v>
      </c>
      <c r="N785" s="64">
        <v>0</v>
      </c>
      <c r="O785" s="66">
        <v>261.2305833333329</v>
      </c>
      <c r="P785" s="63">
        <v>0</v>
      </c>
    </row>
    <row r="786" spans="1:16" ht="14.4">
      <c r="A786" s="72">
        <f t="shared" si="15"/>
        <v>46147</v>
      </c>
      <c r="B786" s="73">
        <f>VLOOKUP(G786,'Daily Flash NL'!A:D,4,0)</f>
        <v>0.58333333333333304</v>
      </c>
      <c r="C786" s="77">
        <v>46147</v>
      </c>
      <c r="D786" s="57"/>
      <c r="E786" s="62" t="s">
        <v>85</v>
      </c>
      <c r="F786" s="62"/>
      <c r="G786" s="62">
        <v>14</v>
      </c>
      <c r="H786" s="63">
        <v>0.9285714285714286</v>
      </c>
      <c r="I786" s="64">
        <v>14</v>
      </c>
      <c r="J786" s="64">
        <v>14</v>
      </c>
      <c r="K786" s="64">
        <v>13</v>
      </c>
      <c r="L786" s="65">
        <v>1</v>
      </c>
      <c r="M786" s="64">
        <v>0</v>
      </c>
      <c r="N786" s="64">
        <v>0</v>
      </c>
      <c r="O786" s="66">
        <v>381.39628571428568</v>
      </c>
      <c r="P786" s="63">
        <v>0</v>
      </c>
    </row>
    <row r="787" spans="1:16" ht="14.4">
      <c r="A787" s="72">
        <f t="shared" si="15"/>
        <v>46147</v>
      </c>
      <c r="B787" s="73">
        <f>VLOOKUP(G787,'Daily Flash NL'!A:D,4,0)</f>
        <v>0.625</v>
      </c>
      <c r="C787" s="77">
        <v>46147</v>
      </c>
      <c r="D787" s="57"/>
      <c r="E787" s="62" t="s">
        <v>85</v>
      </c>
      <c r="F787" s="62"/>
      <c r="G787" s="62">
        <v>15</v>
      </c>
      <c r="H787" s="63">
        <v>1</v>
      </c>
      <c r="I787" s="64">
        <v>7</v>
      </c>
      <c r="J787" s="64">
        <v>7</v>
      </c>
      <c r="K787" s="64">
        <v>7</v>
      </c>
      <c r="L787" s="65">
        <v>1</v>
      </c>
      <c r="M787" s="64">
        <v>0</v>
      </c>
      <c r="N787" s="64">
        <v>0</v>
      </c>
      <c r="O787" s="66">
        <v>197.40778571428569</v>
      </c>
      <c r="P787" s="63">
        <v>0</v>
      </c>
    </row>
    <row r="788" spans="1:16" ht="14.4">
      <c r="A788" s="72">
        <f t="shared" si="15"/>
        <v>46147</v>
      </c>
      <c r="B788" s="73">
        <f>VLOOKUP(G788,'Daily Flash NL'!A:D,4,0)</f>
        <v>0.66666666666666696</v>
      </c>
      <c r="C788" s="77">
        <v>46147</v>
      </c>
      <c r="D788" s="57"/>
      <c r="E788" s="62" t="s">
        <v>85</v>
      </c>
      <c r="F788" s="62"/>
      <c r="G788" s="62">
        <v>16</v>
      </c>
      <c r="H788" s="63">
        <v>0.875</v>
      </c>
      <c r="I788" s="64">
        <v>8</v>
      </c>
      <c r="J788" s="64">
        <v>8</v>
      </c>
      <c r="K788" s="64">
        <v>7</v>
      </c>
      <c r="L788" s="65">
        <v>1</v>
      </c>
      <c r="M788" s="64">
        <v>0</v>
      </c>
      <c r="N788" s="64">
        <v>0</v>
      </c>
      <c r="O788" s="66">
        <v>370.09287499999999</v>
      </c>
      <c r="P788" s="63">
        <v>0</v>
      </c>
    </row>
    <row r="789" spans="1:16" ht="14.4">
      <c r="A789" s="72">
        <f t="shared" si="15"/>
        <v>46147</v>
      </c>
      <c r="B789" s="73" t="e">
        <f>VLOOKUP(G789,'Daily Flash NL'!A:D,4,0)</f>
        <v>#N/A</v>
      </c>
      <c r="C789" s="77">
        <v>46147</v>
      </c>
      <c r="D789" s="57"/>
      <c r="E789" s="62" t="s">
        <v>85</v>
      </c>
      <c r="F789" s="62"/>
      <c r="G789" s="62">
        <v>17</v>
      </c>
      <c r="H789" s="63">
        <v>1</v>
      </c>
      <c r="I789" s="64">
        <v>6</v>
      </c>
      <c r="J789" s="64">
        <v>6</v>
      </c>
      <c r="K789" s="64">
        <v>6</v>
      </c>
      <c r="L789" s="65">
        <v>1</v>
      </c>
      <c r="M789" s="64">
        <v>0</v>
      </c>
      <c r="N789" s="64">
        <v>0</v>
      </c>
      <c r="O789" s="66">
        <v>140.40408333333332</v>
      </c>
      <c r="P789" s="63">
        <v>0</v>
      </c>
    </row>
    <row r="790" spans="1:16" ht="14.4">
      <c r="A790" s="72">
        <f t="shared" si="15"/>
        <v>46147</v>
      </c>
      <c r="B790" s="73" t="e">
        <f>VLOOKUP(G790,'Daily Flash NL'!A:D,4,0)</f>
        <v>#N/A</v>
      </c>
      <c r="C790" s="77">
        <v>46147</v>
      </c>
      <c r="D790" s="57"/>
      <c r="E790" s="62" t="s">
        <v>85</v>
      </c>
      <c r="F790" s="62"/>
      <c r="G790" s="62">
        <v>18</v>
      </c>
      <c r="H790" s="63">
        <v>1</v>
      </c>
      <c r="I790" s="64">
        <v>8</v>
      </c>
      <c r="J790" s="64">
        <v>8</v>
      </c>
      <c r="K790" s="64">
        <v>8</v>
      </c>
      <c r="L790" s="65">
        <v>1</v>
      </c>
      <c r="M790" s="64">
        <v>0</v>
      </c>
      <c r="N790" s="64">
        <v>0</v>
      </c>
      <c r="O790" s="66">
        <v>175.39862499999964</v>
      </c>
      <c r="P790" s="63">
        <v>0</v>
      </c>
    </row>
    <row r="791" spans="1:16" ht="14.4">
      <c r="A791" s="72">
        <f t="shared" si="15"/>
        <v>46147</v>
      </c>
      <c r="B791" s="73" t="e">
        <f>VLOOKUP(G791,'Daily Flash NL'!A:D,4,0)</f>
        <v>#N/A</v>
      </c>
      <c r="C791" s="77">
        <v>46147</v>
      </c>
      <c r="D791" s="57"/>
      <c r="E791" s="62" t="s">
        <v>85</v>
      </c>
      <c r="F791" s="62"/>
      <c r="G791" s="62">
        <v>19</v>
      </c>
      <c r="H791" s="63">
        <v>1</v>
      </c>
      <c r="I791" s="64">
        <v>4</v>
      </c>
      <c r="J791" s="64">
        <v>4</v>
      </c>
      <c r="K791" s="64">
        <v>4</v>
      </c>
      <c r="L791" s="65">
        <v>1</v>
      </c>
      <c r="M791" s="64">
        <v>0</v>
      </c>
      <c r="N791" s="64">
        <v>0</v>
      </c>
      <c r="O791" s="66">
        <v>299.89275000000004</v>
      </c>
      <c r="P791" s="63">
        <v>0</v>
      </c>
    </row>
    <row r="792" spans="1:16" ht="14.4">
      <c r="A792" s="72">
        <f t="shared" si="15"/>
        <v>46147</v>
      </c>
      <c r="B792" s="73" t="e">
        <f>VLOOKUP(G792,'Daily Flash NL'!A:D,4,0)</f>
        <v>#N/A</v>
      </c>
      <c r="C792" s="77">
        <v>46147</v>
      </c>
      <c r="D792" s="57"/>
      <c r="E792" s="62" t="s">
        <v>85</v>
      </c>
      <c r="F792" s="62"/>
      <c r="G792" s="62">
        <v>20</v>
      </c>
      <c r="H792" s="63">
        <v>0.33333333333333331</v>
      </c>
      <c r="I792" s="64">
        <v>3</v>
      </c>
      <c r="J792" s="64">
        <v>3</v>
      </c>
      <c r="K792" s="64">
        <v>1</v>
      </c>
      <c r="L792" s="65">
        <v>1</v>
      </c>
      <c r="M792" s="64">
        <v>0</v>
      </c>
      <c r="N792" s="64">
        <v>0</v>
      </c>
      <c r="O792" s="66">
        <v>154.10499999999999</v>
      </c>
      <c r="P792" s="63">
        <v>0</v>
      </c>
    </row>
    <row r="793" spans="1:16" ht="14.4">
      <c r="A793" s="72">
        <f t="shared" si="15"/>
        <v>46147</v>
      </c>
      <c r="B793" s="73" t="e">
        <f>VLOOKUP(G793,'Daily Flash NL'!A:D,4,0)</f>
        <v>#N/A</v>
      </c>
      <c r="C793" s="77">
        <v>46147</v>
      </c>
      <c r="D793" s="57"/>
      <c r="E793" s="62" t="s">
        <v>85</v>
      </c>
      <c r="F793" s="62"/>
      <c r="G793" s="62">
        <v>21</v>
      </c>
      <c r="H793" s="63">
        <v>1</v>
      </c>
      <c r="I793" s="64">
        <v>3</v>
      </c>
      <c r="J793" s="64">
        <v>3</v>
      </c>
      <c r="K793" s="64">
        <v>3</v>
      </c>
      <c r="L793" s="65">
        <v>1</v>
      </c>
      <c r="M793" s="64">
        <v>0</v>
      </c>
      <c r="N793" s="64">
        <v>0</v>
      </c>
      <c r="O793" s="66">
        <v>155.91</v>
      </c>
      <c r="P793" s="63">
        <v>0</v>
      </c>
    </row>
    <row r="794" spans="1:16" ht="14.4">
      <c r="A794" s="72">
        <f t="shared" si="15"/>
        <v>46147</v>
      </c>
      <c r="B794" s="73" t="e">
        <f>VLOOKUP(G794,'Daily Flash NL'!A:D,4,0)</f>
        <v>#N/A</v>
      </c>
      <c r="C794" s="77">
        <v>46147</v>
      </c>
      <c r="D794" s="57"/>
      <c r="E794" s="62" t="s">
        <v>85</v>
      </c>
      <c r="F794" s="62"/>
      <c r="G794" s="62">
        <v>22</v>
      </c>
      <c r="H794" s="63">
        <v>0</v>
      </c>
      <c r="I794" s="64">
        <v>1</v>
      </c>
      <c r="J794" s="64">
        <v>1</v>
      </c>
      <c r="K794" s="64">
        <v>0</v>
      </c>
      <c r="L794" s="65">
        <v>1</v>
      </c>
      <c r="M794" s="64">
        <v>0</v>
      </c>
      <c r="N794" s="64">
        <v>0</v>
      </c>
      <c r="O794" s="66">
        <v>314.91799999999995</v>
      </c>
      <c r="P794" s="63">
        <v>0</v>
      </c>
    </row>
    <row r="795" spans="1:16" ht="14.4">
      <c r="A795" s="72">
        <f t="shared" si="15"/>
        <v>46147</v>
      </c>
      <c r="B795" s="73" t="e">
        <f>VLOOKUP(G795,'Daily Flash NL'!A:D,4,0)</f>
        <v>#N/A</v>
      </c>
      <c r="C795" s="77">
        <v>46147</v>
      </c>
      <c r="D795" s="57"/>
      <c r="E795" s="62" t="s">
        <v>68</v>
      </c>
      <c r="F795" s="62"/>
      <c r="G795" s="62"/>
      <c r="H795" s="63">
        <v>0.62970711297071125</v>
      </c>
      <c r="I795" s="64">
        <v>478</v>
      </c>
      <c r="J795" s="64">
        <v>457</v>
      </c>
      <c r="K795" s="64">
        <v>301</v>
      </c>
      <c r="L795" s="65">
        <v>0.95606694560669458</v>
      </c>
      <c r="M795" s="64">
        <v>21</v>
      </c>
      <c r="N795" s="64">
        <v>0</v>
      </c>
      <c r="O795" s="66">
        <v>263.99575211524433</v>
      </c>
      <c r="P795" s="63">
        <v>4.3933054393305436E-2</v>
      </c>
    </row>
    <row r="796" spans="1:16" ht="14.4">
      <c r="A796" s="72">
        <f t="shared" ref="A796:A827" si="16">C796</f>
        <v>46147</v>
      </c>
      <c r="B796" s="73" t="e">
        <f>VLOOKUP(G796,'Daily Flash NL'!A:D,4,0)</f>
        <v>#N/A</v>
      </c>
      <c r="C796" s="77">
        <v>46147</v>
      </c>
      <c r="D796" s="57"/>
      <c r="E796" s="62" t="s">
        <v>68</v>
      </c>
      <c r="F796" s="57" t="s">
        <v>69</v>
      </c>
      <c r="G796" s="57"/>
      <c r="H796" s="58"/>
      <c r="I796" s="59"/>
      <c r="J796" s="59"/>
      <c r="K796" s="59"/>
      <c r="L796" s="60"/>
      <c r="M796" s="59"/>
      <c r="N796" s="59"/>
      <c r="O796" s="61"/>
      <c r="P796" s="58"/>
    </row>
    <row r="797" spans="1:16" ht="14.4">
      <c r="A797" s="72">
        <f t="shared" si="16"/>
        <v>46147</v>
      </c>
      <c r="B797" s="73" t="e">
        <f>VLOOKUP(G797,'Daily Flash NL'!A:D,4,0)</f>
        <v>#N/A</v>
      </c>
      <c r="C797" s="77">
        <v>46147</v>
      </c>
      <c r="D797" s="57"/>
      <c r="E797" s="62" t="s">
        <v>68</v>
      </c>
      <c r="F797" s="62"/>
      <c r="G797" s="62">
        <v>6</v>
      </c>
      <c r="H797" s="63">
        <v>0.5</v>
      </c>
      <c r="I797" s="64">
        <v>2</v>
      </c>
      <c r="J797" s="64">
        <v>2</v>
      </c>
      <c r="K797" s="64">
        <v>1</v>
      </c>
      <c r="L797" s="65">
        <v>1</v>
      </c>
      <c r="M797" s="64">
        <v>0</v>
      </c>
      <c r="N797" s="64">
        <v>0</v>
      </c>
      <c r="O797" s="66">
        <v>176.05950000000001</v>
      </c>
      <c r="P797" s="63">
        <v>0</v>
      </c>
    </row>
    <row r="798" spans="1:16" ht="14.4">
      <c r="A798" s="72">
        <f t="shared" si="16"/>
        <v>46147</v>
      </c>
      <c r="B798" s="73">
        <f>VLOOKUP(G798,'Daily Flash NL'!A:D,4,0)</f>
        <v>0.29166666666666669</v>
      </c>
      <c r="C798" s="77">
        <v>46147</v>
      </c>
      <c r="D798" s="57"/>
      <c r="E798" s="62" t="s">
        <v>68</v>
      </c>
      <c r="F798" s="62"/>
      <c r="G798" s="62">
        <v>7</v>
      </c>
      <c r="H798" s="63">
        <v>1</v>
      </c>
      <c r="I798" s="64">
        <v>11</v>
      </c>
      <c r="J798" s="64">
        <v>11</v>
      </c>
      <c r="K798" s="64">
        <v>11</v>
      </c>
      <c r="L798" s="65">
        <v>1</v>
      </c>
      <c r="M798" s="64">
        <v>0</v>
      </c>
      <c r="N798" s="64">
        <v>0</v>
      </c>
      <c r="O798" s="66">
        <v>180.2419393939397</v>
      </c>
      <c r="P798" s="63">
        <v>0</v>
      </c>
    </row>
    <row r="799" spans="1:16" ht="14.4">
      <c r="A799" s="72">
        <f t="shared" si="16"/>
        <v>46147</v>
      </c>
      <c r="B799" s="73">
        <f>VLOOKUP(G799,'Daily Flash NL'!A:D,4,0)</f>
        <v>0.33333333333333298</v>
      </c>
      <c r="C799" s="77">
        <v>46147</v>
      </c>
      <c r="D799" s="57"/>
      <c r="E799" s="62" t="s">
        <v>68</v>
      </c>
      <c r="F799" s="62"/>
      <c r="G799" s="62">
        <v>8</v>
      </c>
      <c r="H799" s="63">
        <v>1</v>
      </c>
      <c r="I799" s="64">
        <v>24</v>
      </c>
      <c r="J799" s="64">
        <v>24</v>
      </c>
      <c r="K799" s="64">
        <v>24</v>
      </c>
      <c r="L799" s="65">
        <v>1</v>
      </c>
      <c r="M799" s="64">
        <v>0</v>
      </c>
      <c r="N799" s="64">
        <v>0</v>
      </c>
      <c r="O799" s="66">
        <v>265.22839583333331</v>
      </c>
      <c r="P799" s="63">
        <v>0</v>
      </c>
    </row>
    <row r="800" spans="1:16" ht="14.4">
      <c r="A800" s="72">
        <f t="shared" si="16"/>
        <v>46147</v>
      </c>
      <c r="B800" s="73">
        <f>VLOOKUP(G800,'Daily Flash NL'!A:D,4,0)</f>
        <v>0.375</v>
      </c>
      <c r="C800" s="77">
        <v>46147</v>
      </c>
      <c r="D800" s="57"/>
      <c r="E800" s="62" t="s">
        <v>68</v>
      </c>
      <c r="F800" s="62"/>
      <c r="G800" s="62">
        <v>9</v>
      </c>
      <c r="H800" s="63">
        <v>1</v>
      </c>
      <c r="I800" s="64">
        <v>30</v>
      </c>
      <c r="J800" s="64">
        <v>30</v>
      </c>
      <c r="K800" s="64">
        <v>30</v>
      </c>
      <c r="L800" s="65">
        <v>1</v>
      </c>
      <c r="M800" s="64">
        <v>0</v>
      </c>
      <c r="N800" s="64">
        <v>0</v>
      </c>
      <c r="O800" s="66">
        <v>278.12605000000002</v>
      </c>
      <c r="P800" s="63">
        <v>0</v>
      </c>
    </row>
    <row r="801" spans="1:16" ht="14.4">
      <c r="A801" s="72">
        <f t="shared" si="16"/>
        <v>46147</v>
      </c>
      <c r="B801" s="73">
        <f>VLOOKUP(G801,'Daily Flash NL'!A:D,4,0)</f>
        <v>0.41666666666666702</v>
      </c>
      <c r="C801" s="77">
        <v>46147</v>
      </c>
      <c r="D801" s="57"/>
      <c r="E801" s="62" t="s">
        <v>68</v>
      </c>
      <c r="F801" s="62"/>
      <c r="G801" s="62">
        <v>10</v>
      </c>
      <c r="H801" s="63">
        <v>0.97297297297297303</v>
      </c>
      <c r="I801" s="64">
        <v>37</v>
      </c>
      <c r="J801" s="64">
        <v>37</v>
      </c>
      <c r="K801" s="64">
        <v>36</v>
      </c>
      <c r="L801" s="65">
        <v>1</v>
      </c>
      <c r="M801" s="64">
        <v>0</v>
      </c>
      <c r="N801" s="64">
        <v>0</v>
      </c>
      <c r="O801" s="66">
        <v>319.37495495495483</v>
      </c>
      <c r="P801" s="63">
        <v>0</v>
      </c>
    </row>
    <row r="802" spans="1:16" ht="14.4">
      <c r="A802" s="72">
        <f t="shared" si="16"/>
        <v>46147</v>
      </c>
      <c r="B802" s="73">
        <f>VLOOKUP(G802,'Daily Flash NL'!A:D,4,0)</f>
        <v>0.45833333333333298</v>
      </c>
      <c r="C802" s="77">
        <v>46147</v>
      </c>
      <c r="D802" s="57"/>
      <c r="E802" s="62" t="s">
        <v>68</v>
      </c>
      <c r="F802" s="62"/>
      <c r="G802" s="62">
        <v>11</v>
      </c>
      <c r="H802" s="63">
        <v>0.70270270270270274</v>
      </c>
      <c r="I802" s="64">
        <v>37</v>
      </c>
      <c r="J802" s="64">
        <v>37</v>
      </c>
      <c r="K802" s="64">
        <v>26</v>
      </c>
      <c r="L802" s="65">
        <v>1</v>
      </c>
      <c r="M802" s="64">
        <v>0</v>
      </c>
      <c r="N802" s="64">
        <v>0</v>
      </c>
      <c r="O802" s="66">
        <v>248.92605405405379</v>
      </c>
      <c r="P802" s="63">
        <v>0</v>
      </c>
    </row>
    <row r="803" spans="1:16" ht="14.4">
      <c r="A803" s="72">
        <f t="shared" si="16"/>
        <v>46147</v>
      </c>
      <c r="B803" s="73">
        <f>VLOOKUP(G803,'Daily Flash NL'!A:D,4,0)</f>
        <v>0.5</v>
      </c>
      <c r="C803" s="77">
        <v>46147</v>
      </c>
      <c r="D803" s="57"/>
      <c r="E803" s="62" t="s">
        <v>68</v>
      </c>
      <c r="F803" s="62"/>
      <c r="G803" s="62">
        <v>12</v>
      </c>
      <c r="H803" s="63">
        <v>0.5</v>
      </c>
      <c r="I803" s="64">
        <v>52</v>
      </c>
      <c r="J803" s="64">
        <v>51</v>
      </c>
      <c r="K803" s="64">
        <v>26</v>
      </c>
      <c r="L803" s="65">
        <v>0.98076923076923073</v>
      </c>
      <c r="M803" s="64">
        <v>1</v>
      </c>
      <c r="N803" s="64">
        <v>0</v>
      </c>
      <c r="O803" s="66">
        <v>229.55502450980376</v>
      </c>
      <c r="P803" s="63">
        <v>1.9230769230769232E-2</v>
      </c>
    </row>
    <row r="804" spans="1:16" ht="14.4">
      <c r="A804" s="72">
        <f t="shared" si="16"/>
        <v>46147</v>
      </c>
      <c r="B804" s="73">
        <f>VLOOKUP(G804,'Daily Flash NL'!A:D,4,0)</f>
        <v>0.54166666666666696</v>
      </c>
      <c r="C804" s="77">
        <v>46147</v>
      </c>
      <c r="D804" s="57"/>
      <c r="E804" s="62" t="s">
        <v>68</v>
      </c>
      <c r="F804" s="62"/>
      <c r="G804" s="62">
        <v>13</v>
      </c>
      <c r="H804" s="63">
        <v>0.78260869565217395</v>
      </c>
      <c r="I804" s="64">
        <v>46</v>
      </c>
      <c r="J804" s="64">
        <v>46</v>
      </c>
      <c r="K804" s="64">
        <v>36</v>
      </c>
      <c r="L804" s="65">
        <v>1</v>
      </c>
      <c r="M804" s="64">
        <v>0</v>
      </c>
      <c r="N804" s="64">
        <v>0</v>
      </c>
      <c r="O804" s="66">
        <v>221.85815217391306</v>
      </c>
      <c r="P804" s="63">
        <v>0</v>
      </c>
    </row>
    <row r="805" spans="1:16" ht="14.4">
      <c r="A805" s="72">
        <f t="shared" si="16"/>
        <v>46147</v>
      </c>
      <c r="B805" s="73">
        <f>VLOOKUP(G805,'Daily Flash NL'!A:D,4,0)</f>
        <v>0.58333333333333304</v>
      </c>
      <c r="C805" s="77">
        <v>46147</v>
      </c>
      <c r="D805" s="57"/>
      <c r="E805" s="62" t="s">
        <v>68</v>
      </c>
      <c r="F805" s="62"/>
      <c r="G805" s="62">
        <v>14</v>
      </c>
      <c r="H805" s="63">
        <v>0.25</v>
      </c>
      <c r="I805" s="64">
        <v>44</v>
      </c>
      <c r="J805" s="64">
        <v>39</v>
      </c>
      <c r="K805" s="64">
        <v>11</v>
      </c>
      <c r="L805" s="65">
        <v>0.88636363636363635</v>
      </c>
      <c r="M805" s="64">
        <v>5</v>
      </c>
      <c r="N805" s="64">
        <v>0</v>
      </c>
      <c r="O805" s="66">
        <v>296.27231538461541</v>
      </c>
      <c r="P805" s="63">
        <v>0.11363636363636363</v>
      </c>
    </row>
    <row r="806" spans="1:16" ht="14.4">
      <c r="A806" s="72">
        <f t="shared" si="16"/>
        <v>46147</v>
      </c>
      <c r="B806" s="73">
        <f>VLOOKUP(G806,'Daily Flash NL'!A:D,4,0)</f>
        <v>0.625</v>
      </c>
      <c r="C806" s="77">
        <v>46147</v>
      </c>
      <c r="D806" s="57"/>
      <c r="E806" s="62" t="s">
        <v>68</v>
      </c>
      <c r="F806" s="62"/>
      <c r="G806" s="62">
        <v>15</v>
      </c>
      <c r="H806" s="63">
        <v>0.37254901960784315</v>
      </c>
      <c r="I806" s="64">
        <v>51</v>
      </c>
      <c r="J806" s="64">
        <v>45</v>
      </c>
      <c r="K806" s="64">
        <v>19</v>
      </c>
      <c r="L806" s="65">
        <v>0.88235294117647056</v>
      </c>
      <c r="M806" s="64">
        <v>6</v>
      </c>
      <c r="N806" s="64">
        <v>0</v>
      </c>
      <c r="O806" s="66">
        <v>291.87704444444427</v>
      </c>
      <c r="P806" s="63">
        <v>0.11764705882352941</v>
      </c>
    </row>
    <row r="807" spans="1:16" ht="14.4">
      <c r="A807" s="72">
        <f t="shared" si="16"/>
        <v>46147</v>
      </c>
      <c r="B807" s="73">
        <f>VLOOKUP(G807,'Daily Flash NL'!A:D,4,0)</f>
        <v>0.66666666666666696</v>
      </c>
      <c r="C807" s="77">
        <v>46147</v>
      </c>
      <c r="D807" s="57"/>
      <c r="E807" s="62" t="s">
        <v>68</v>
      </c>
      <c r="F807" s="62"/>
      <c r="G807" s="62">
        <v>16</v>
      </c>
      <c r="H807" s="63">
        <v>0.30769230769230771</v>
      </c>
      <c r="I807" s="64">
        <v>39</v>
      </c>
      <c r="J807" s="64">
        <v>37</v>
      </c>
      <c r="K807" s="64">
        <v>12</v>
      </c>
      <c r="L807" s="65">
        <v>0.94871794871794868</v>
      </c>
      <c r="M807" s="64">
        <v>2</v>
      </c>
      <c r="N807" s="64">
        <v>0</v>
      </c>
      <c r="O807" s="66">
        <v>280.26720720720726</v>
      </c>
      <c r="P807" s="63">
        <v>5.128205128205128E-2</v>
      </c>
    </row>
    <row r="808" spans="1:16" ht="14.4">
      <c r="A808" s="72">
        <f t="shared" si="16"/>
        <v>46147</v>
      </c>
      <c r="B808" s="73" t="e">
        <f>VLOOKUP(G808,'Daily Flash NL'!A:D,4,0)</f>
        <v>#N/A</v>
      </c>
      <c r="C808" s="77">
        <v>46147</v>
      </c>
      <c r="D808" s="57"/>
      <c r="E808" s="62" t="s">
        <v>68</v>
      </c>
      <c r="F808" s="62"/>
      <c r="G808" s="62">
        <v>17</v>
      </c>
      <c r="H808" s="63">
        <v>0.88461538461538458</v>
      </c>
      <c r="I808" s="64">
        <v>26</v>
      </c>
      <c r="J808" s="64">
        <v>26</v>
      </c>
      <c r="K808" s="64">
        <v>23</v>
      </c>
      <c r="L808" s="65">
        <v>1</v>
      </c>
      <c r="M808" s="64">
        <v>0</v>
      </c>
      <c r="N808" s="64">
        <v>0</v>
      </c>
      <c r="O808" s="66">
        <v>308.85562820512837</v>
      </c>
      <c r="P808" s="63">
        <v>0</v>
      </c>
    </row>
    <row r="809" spans="1:16" ht="14.4">
      <c r="A809" s="72">
        <f t="shared" si="16"/>
        <v>46147</v>
      </c>
      <c r="B809" s="73" t="e">
        <f>VLOOKUP(G809,'Daily Flash NL'!A:D,4,0)</f>
        <v>#N/A</v>
      </c>
      <c r="C809" s="77">
        <v>46147</v>
      </c>
      <c r="D809" s="57"/>
      <c r="E809" s="62" t="s">
        <v>68</v>
      </c>
      <c r="F809" s="62"/>
      <c r="G809" s="62">
        <v>18</v>
      </c>
      <c r="H809" s="63">
        <v>0.73913043478260865</v>
      </c>
      <c r="I809" s="64">
        <v>23</v>
      </c>
      <c r="J809" s="64">
        <v>23</v>
      </c>
      <c r="K809" s="64">
        <v>17</v>
      </c>
      <c r="L809" s="65">
        <v>1</v>
      </c>
      <c r="M809" s="64">
        <v>0</v>
      </c>
      <c r="N809" s="64">
        <v>0</v>
      </c>
      <c r="O809" s="66">
        <v>224.04741304347826</v>
      </c>
      <c r="P809" s="63">
        <v>0</v>
      </c>
    </row>
    <row r="810" spans="1:16" ht="14.4">
      <c r="A810" s="72">
        <f t="shared" si="16"/>
        <v>46147</v>
      </c>
      <c r="B810" s="73" t="e">
        <f>VLOOKUP(G810,'Daily Flash NL'!A:D,4,0)</f>
        <v>#N/A</v>
      </c>
      <c r="C810" s="77">
        <v>46147</v>
      </c>
      <c r="D810" s="57"/>
      <c r="E810" s="62" t="s">
        <v>68</v>
      </c>
      <c r="F810" s="62"/>
      <c r="G810" s="62">
        <v>19</v>
      </c>
      <c r="H810" s="63">
        <v>0.57894736842105265</v>
      </c>
      <c r="I810" s="64">
        <v>19</v>
      </c>
      <c r="J810" s="64">
        <v>17</v>
      </c>
      <c r="K810" s="64">
        <v>11</v>
      </c>
      <c r="L810" s="65">
        <v>0.89473684210526316</v>
      </c>
      <c r="M810" s="64">
        <v>2</v>
      </c>
      <c r="N810" s="64">
        <v>0</v>
      </c>
      <c r="O810" s="66">
        <v>194.35997058823523</v>
      </c>
      <c r="P810" s="63">
        <v>0.10526315789473684</v>
      </c>
    </row>
    <row r="811" spans="1:16" ht="14.4">
      <c r="A811" s="72">
        <f t="shared" si="16"/>
        <v>46147</v>
      </c>
      <c r="B811" s="73" t="e">
        <f>VLOOKUP(G811,'Daily Flash NL'!A:D,4,0)</f>
        <v>#N/A</v>
      </c>
      <c r="C811" s="77">
        <v>46147</v>
      </c>
      <c r="D811" s="57"/>
      <c r="E811" s="62" t="s">
        <v>68</v>
      </c>
      <c r="F811" s="62"/>
      <c r="G811" s="62">
        <v>20</v>
      </c>
      <c r="H811" s="63">
        <v>0.6</v>
      </c>
      <c r="I811" s="64">
        <v>10</v>
      </c>
      <c r="J811" s="64">
        <v>10</v>
      </c>
      <c r="K811" s="64">
        <v>6</v>
      </c>
      <c r="L811" s="65">
        <v>1</v>
      </c>
      <c r="M811" s="64">
        <v>0</v>
      </c>
      <c r="N811" s="64">
        <v>0</v>
      </c>
      <c r="O811" s="66">
        <v>391.67480000000006</v>
      </c>
      <c r="P811" s="63">
        <v>0</v>
      </c>
    </row>
    <row r="812" spans="1:16" ht="14.4">
      <c r="A812" s="72">
        <f t="shared" si="16"/>
        <v>46147</v>
      </c>
      <c r="B812" s="73" t="e">
        <f>VLOOKUP(G812,'Daily Flash NL'!A:D,4,0)</f>
        <v>#N/A</v>
      </c>
      <c r="C812" s="77">
        <v>46147</v>
      </c>
      <c r="D812" s="57"/>
      <c r="E812" s="62" t="s">
        <v>68</v>
      </c>
      <c r="F812" s="62"/>
      <c r="G812" s="62">
        <v>21</v>
      </c>
      <c r="H812" s="63">
        <v>0.5</v>
      </c>
      <c r="I812" s="64">
        <v>10</v>
      </c>
      <c r="J812" s="64">
        <v>9</v>
      </c>
      <c r="K812" s="64">
        <v>5</v>
      </c>
      <c r="L812" s="65">
        <v>0.9</v>
      </c>
      <c r="M812" s="64">
        <v>1</v>
      </c>
      <c r="N812" s="64">
        <v>0</v>
      </c>
      <c r="O812" s="66">
        <v>278.11027777777775</v>
      </c>
      <c r="P812" s="63">
        <v>0.1</v>
      </c>
    </row>
    <row r="813" spans="1:16" ht="14.4">
      <c r="A813" s="72">
        <f t="shared" si="16"/>
        <v>46147</v>
      </c>
      <c r="B813" s="73" t="e">
        <f>VLOOKUP(G813,'Daily Flash NL'!A:D,4,0)</f>
        <v>#N/A</v>
      </c>
      <c r="C813" s="77">
        <v>46147</v>
      </c>
      <c r="D813" s="57"/>
      <c r="E813" s="62" t="s">
        <v>68</v>
      </c>
      <c r="F813" s="62"/>
      <c r="G813" s="62">
        <v>22</v>
      </c>
      <c r="H813" s="63">
        <v>1</v>
      </c>
      <c r="I813" s="64">
        <v>7</v>
      </c>
      <c r="J813" s="64">
        <v>7</v>
      </c>
      <c r="K813" s="64">
        <v>7</v>
      </c>
      <c r="L813" s="65">
        <v>1</v>
      </c>
      <c r="M813" s="64">
        <v>0</v>
      </c>
      <c r="N813" s="64">
        <v>0</v>
      </c>
      <c r="O813" s="66">
        <v>150.74500000000003</v>
      </c>
      <c r="P813" s="63">
        <v>0</v>
      </c>
    </row>
    <row r="814" spans="1:16" ht="14.4">
      <c r="A814" s="72">
        <f t="shared" si="16"/>
        <v>46147</v>
      </c>
      <c r="B814" s="73" t="e">
        <f>VLOOKUP(G814,'Daily Flash NL'!A:D,4,0)</f>
        <v>#N/A</v>
      </c>
      <c r="C814" s="77">
        <v>46147</v>
      </c>
      <c r="D814" s="57"/>
      <c r="E814" s="62" t="s">
        <v>68</v>
      </c>
      <c r="F814" s="62"/>
      <c r="G814" s="62">
        <v>23</v>
      </c>
      <c r="H814" s="63">
        <v>0</v>
      </c>
      <c r="I814" s="64">
        <v>10</v>
      </c>
      <c r="J814" s="64">
        <v>6</v>
      </c>
      <c r="K814" s="64">
        <v>0</v>
      </c>
      <c r="L814" s="65">
        <v>0.6</v>
      </c>
      <c r="M814" s="64">
        <v>4</v>
      </c>
      <c r="N814" s="64">
        <v>0</v>
      </c>
      <c r="O814" s="66">
        <v>273.45183333333335</v>
      </c>
      <c r="P814" s="63">
        <v>0.4</v>
      </c>
    </row>
    <row r="815" spans="1:16" ht="14.4">
      <c r="A815" s="72">
        <f t="shared" si="16"/>
        <v>46147</v>
      </c>
      <c r="B815" s="73" t="e">
        <f>VLOOKUP(G815,'Daily Flash NL'!A:D,4,0)</f>
        <v>#N/A</v>
      </c>
      <c r="C815" s="77">
        <v>46147</v>
      </c>
      <c r="D815" s="57" t="s">
        <v>70</v>
      </c>
      <c r="E815" s="57"/>
      <c r="F815" s="57"/>
      <c r="G815" s="57"/>
      <c r="H815" s="58">
        <v>0.65303244005641747</v>
      </c>
      <c r="I815" s="59">
        <v>709</v>
      </c>
      <c r="J815" s="59">
        <v>677</v>
      </c>
      <c r="K815" s="59">
        <v>463</v>
      </c>
      <c r="L815" s="60">
        <v>0.95486600846262337</v>
      </c>
      <c r="M815" s="59">
        <v>32</v>
      </c>
      <c r="N815" s="59">
        <v>0</v>
      </c>
      <c r="O815" s="61">
        <v>266.24716096574531</v>
      </c>
      <c r="P815" s="58">
        <v>4.5133991537376586E-2</v>
      </c>
    </row>
    <row r="816" spans="1:16" ht="14.4">
      <c r="A816" s="72" t="str">
        <f t="shared" si="16"/>
        <v>Total 05/05/2026</v>
      </c>
      <c r="B816" s="73" t="e">
        <f>VLOOKUP(G816,'Daily Flash NL'!A:D,4,0)</f>
        <v>#N/A</v>
      </c>
      <c r="C816" s="78" t="s">
        <v>165</v>
      </c>
      <c r="D816" s="67"/>
      <c r="E816" s="67"/>
      <c r="F816" s="67"/>
      <c r="G816" s="67"/>
      <c r="H816" s="68">
        <v>0.65303244005641747</v>
      </c>
      <c r="I816" s="69">
        <v>709</v>
      </c>
      <c r="J816" s="69">
        <v>677</v>
      </c>
      <c r="K816" s="69">
        <v>463</v>
      </c>
      <c r="L816" s="70">
        <v>0.95486600846262337</v>
      </c>
      <c r="M816" s="69">
        <v>32</v>
      </c>
      <c r="N816" s="69">
        <v>0</v>
      </c>
      <c r="O816" s="71">
        <v>266.24716096574531</v>
      </c>
      <c r="P816" s="68">
        <v>4.5133991537376586E-2</v>
      </c>
    </row>
    <row r="817" spans="1:16" ht="15" thickBot="1">
      <c r="A817" s="72" t="str">
        <f t="shared" si="16"/>
        <v>Total général</v>
      </c>
      <c r="B817" s="73" t="e">
        <f>VLOOKUP(G817,'Daily Flash NL'!A:D,4,0)</f>
        <v>#N/A</v>
      </c>
      <c r="C817" s="116" t="s">
        <v>73</v>
      </c>
      <c r="D817" s="117"/>
      <c r="E817" s="117"/>
      <c r="F817" s="117"/>
      <c r="G817" s="117"/>
      <c r="H817" s="118">
        <v>0.65303244005641747</v>
      </c>
      <c r="I817" s="119">
        <v>709</v>
      </c>
      <c r="J817" s="119">
        <v>677</v>
      </c>
      <c r="K817" s="119">
        <v>463</v>
      </c>
      <c r="L817" s="120">
        <v>0.95486600846262337</v>
      </c>
      <c r="M817" s="119">
        <v>32</v>
      </c>
      <c r="N817" s="119">
        <v>0</v>
      </c>
      <c r="O817" s="121">
        <v>266.24716096574531</v>
      </c>
      <c r="P817" s="122">
        <v>4.5133991537376586E-2</v>
      </c>
    </row>
    <row r="818" spans="1:16" ht="14.4">
      <c r="A818" s="72">
        <f t="shared" si="16"/>
        <v>46148</v>
      </c>
      <c r="B818" s="73" t="e">
        <f>VLOOKUP(G818,'Daily Flash NL'!A:D,4,0)</f>
        <v>#N/A</v>
      </c>
      <c r="C818" s="77">
        <v>46148</v>
      </c>
      <c r="D818" s="57" t="s">
        <v>67</v>
      </c>
      <c r="E818" s="62" t="s">
        <v>85</v>
      </c>
      <c r="F818" s="62"/>
      <c r="G818" s="62"/>
      <c r="H818" s="63">
        <v>0.48768472906403942</v>
      </c>
      <c r="I818" s="64">
        <v>203</v>
      </c>
      <c r="J818" s="64">
        <v>177</v>
      </c>
      <c r="K818" s="64">
        <v>99</v>
      </c>
      <c r="L818" s="65">
        <v>0.8719211822660099</v>
      </c>
      <c r="M818" s="64">
        <v>26</v>
      </c>
      <c r="N818" s="64">
        <v>0</v>
      </c>
      <c r="O818" s="66">
        <v>348.98391949152534</v>
      </c>
      <c r="P818" s="63">
        <v>0.12807881773399016</v>
      </c>
    </row>
    <row r="819" spans="1:16" ht="14.4">
      <c r="A819" s="72">
        <f t="shared" si="16"/>
        <v>46148</v>
      </c>
      <c r="B819" s="73" t="e">
        <f>VLOOKUP(G819,'Daily Flash NL'!A:D,4,0)</f>
        <v>#N/A</v>
      </c>
      <c r="C819" s="77">
        <v>46148</v>
      </c>
      <c r="D819" s="57"/>
      <c r="E819" s="62" t="s">
        <v>85</v>
      </c>
      <c r="F819" s="57" t="s">
        <v>69</v>
      </c>
      <c r="G819" s="57"/>
      <c r="H819" s="58"/>
      <c r="I819" s="59"/>
      <c r="J819" s="59"/>
      <c r="K819" s="59"/>
      <c r="L819" s="60"/>
      <c r="M819" s="59"/>
      <c r="N819" s="59"/>
      <c r="O819" s="61"/>
      <c r="P819" s="58"/>
    </row>
    <row r="820" spans="1:16" ht="14.4">
      <c r="A820" s="72">
        <f t="shared" si="16"/>
        <v>46148</v>
      </c>
      <c r="B820" s="73">
        <f>VLOOKUP(G820,'Daily Flash NL'!A:D,4,0)</f>
        <v>0.29166666666666669</v>
      </c>
      <c r="C820" s="77">
        <v>46148</v>
      </c>
      <c r="D820" s="57"/>
      <c r="E820" s="62" t="s">
        <v>85</v>
      </c>
      <c r="F820" s="62"/>
      <c r="G820" s="62">
        <v>7</v>
      </c>
      <c r="H820" s="63">
        <v>0.5</v>
      </c>
      <c r="I820" s="64">
        <v>2</v>
      </c>
      <c r="J820" s="64">
        <v>2</v>
      </c>
      <c r="K820" s="64">
        <v>1</v>
      </c>
      <c r="L820" s="65">
        <v>1</v>
      </c>
      <c r="M820" s="64">
        <v>0</v>
      </c>
      <c r="N820" s="64">
        <v>0</v>
      </c>
      <c r="O820" s="66">
        <v>369.27550000000002</v>
      </c>
      <c r="P820" s="63">
        <v>0</v>
      </c>
    </row>
    <row r="821" spans="1:16" ht="14.4">
      <c r="A821" s="72">
        <f t="shared" si="16"/>
        <v>46148</v>
      </c>
      <c r="B821" s="73">
        <f>VLOOKUP(G821,'Daily Flash NL'!A:D,4,0)</f>
        <v>0.33333333333333298</v>
      </c>
      <c r="C821" s="77">
        <v>46148</v>
      </c>
      <c r="D821" s="57"/>
      <c r="E821" s="62" t="s">
        <v>85</v>
      </c>
      <c r="F821" s="62"/>
      <c r="G821" s="62">
        <v>8</v>
      </c>
      <c r="H821" s="63">
        <v>0.5</v>
      </c>
      <c r="I821" s="64">
        <v>4</v>
      </c>
      <c r="J821" s="64">
        <v>3</v>
      </c>
      <c r="K821" s="64">
        <v>2</v>
      </c>
      <c r="L821" s="65">
        <v>0.75</v>
      </c>
      <c r="M821" s="64">
        <v>1</v>
      </c>
      <c r="N821" s="64">
        <v>0</v>
      </c>
      <c r="O821" s="66">
        <v>392.54649999999998</v>
      </c>
      <c r="P821" s="63">
        <v>0.25</v>
      </c>
    </row>
    <row r="822" spans="1:16" ht="14.4">
      <c r="A822" s="72">
        <f t="shared" si="16"/>
        <v>46148</v>
      </c>
      <c r="B822" s="73">
        <f>VLOOKUP(G822,'Daily Flash NL'!A:D,4,0)</f>
        <v>0.375</v>
      </c>
      <c r="C822" s="77">
        <v>46148</v>
      </c>
      <c r="D822" s="57"/>
      <c r="E822" s="62" t="s">
        <v>85</v>
      </c>
      <c r="F822" s="62"/>
      <c r="G822" s="62">
        <v>9</v>
      </c>
      <c r="H822" s="63">
        <v>0.8</v>
      </c>
      <c r="I822" s="64">
        <v>5</v>
      </c>
      <c r="J822" s="64">
        <v>5</v>
      </c>
      <c r="K822" s="64">
        <v>4</v>
      </c>
      <c r="L822" s="65">
        <v>1</v>
      </c>
      <c r="M822" s="64">
        <v>0</v>
      </c>
      <c r="N822" s="64">
        <v>0</v>
      </c>
      <c r="O822" s="66">
        <v>314.05189999999999</v>
      </c>
      <c r="P822" s="63">
        <v>0</v>
      </c>
    </row>
    <row r="823" spans="1:16" ht="14.4">
      <c r="A823" s="72">
        <f t="shared" si="16"/>
        <v>46148</v>
      </c>
      <c r="B823" s="73">
        <f>VLOOKUP(G823,'Daily Flash NL'!A:D,4,0)</f>
        <v>0.41666666666666702</v>
      </c>
      <c r="C823" s="77">
        <v>46148</v>
      </c>
      <c r="D823" s="57"/>
      <c r="E823" s="62" t="s">
        <v>85</v>
      </c>
      <c r="F823" s="62"/>
      <c r="G823" s="62">
        <v>10</v>
      </c>
      <c r="H823" s="63">
        <v>0.14285714285714285</v>
      </c>
      <c r="I823" s="64">
        <v>14</v>
      </c>
      <c r="J823" s="64">
        <v>10</v>
      </c>
      <c r="K823" s="64">
        <v>2</v>
      </c>
      <c r="L823" s="65">
        <v>0.7142857142857143</v>
      </c>
      <c r="M823" s="64">
        <v>4</v>
      </c>
      <c r="N823" s="64">
        <v>0</v>
      </c>
      <c r="O823" s="66">
        <v>434.91499999999996</v>
      </c>
      <c r="P823" s="63">
        <v>0.2857142857142857</v>
      </c>
    </row>
    <row r="824" spans="1:16" ht="14.4">
      <c r="A824" s="72">
        <f t="shared" si="16"/>
        <v>46148</v>
      </c>
      <c r="B824" s="73">
        <f>VLOOKUP(G824,'Daily Flash NL'!A:D,4,0)</f>
        <v>0.45833333333333298</v>
      </c>
      <c r="C824" s="77">
        <v>46148</v>
      </c>
      <c r="D824" s="57"/>
      <c r="E824" s="62" t="s">
        <v>85</v>
      </c>
      <c r="F824" s="62"/>
      <c r="G824" s="62">
        <v>11</v>
      </c>
      <c r="H824" s="63">
        <v>0.4</v>
      </c>
      <c r="I824" s="64">
        <v>10</v>
      </c>
      <c r="J824" s="64">
        <v>9</v>
      </c>
      <c r="K824" s="64">
        <v>4</v>
      </c>
      <c r="L824" s="65">
        <v>0.9</v>
      </c>
      <c r="M824" s="64">
        <v>1</v>
      </c>
      <c r="N824" s="64">
        <v>0</v>
      </c>
      <c r="O824" s="66">
        <v>676.798</v>
      </c>
      <c r="P824" s="63">
        <v>0.1</v>
      </c>
    </row>
    <row r="825" spans="1:16" ht="14.4">
      <c r="A825" s="72">
        <f t="shared" si="16"/>
        <v>46148</v>
      </c>
      <c r="B825" s="73">
        <f>VLOOKUP(G825,'Daily Flash NL'!A:D,4,0)</f>
        <v>0.5</v>
      </c>
      <c r="C825" s="77">
        <v>46148</v>
      </c>
      <c r="D825" s="57"/>
      <c r="E825" s="62" t="s">
        <v>85</v>
      </c>
      <c r="F825" s="62"/>
      <c r="G825" s="62">
        <v>12</v>
      </c>
      <c r="H825" s="63">
        <v>1</v>
      </c>
      <c r="I825" s="64">
        <v>3</v>
      </c>
      <c r="J825" s="64">
        <v>3</v>
      </c>
      <c r="K825" s="64">
        <v>3</v>
      </c>
      <c r="L825" s="65">
        <v>1</v>
      </c>
      <c r="M825" s="64">
        <v>0</v>
      </c>
      <c r="N825" s="64">
        <v>0</v>
      </c>
      <c r="O825" s="66">
        <v>225.11233333333334</v>
      </c>
      <c r="P825" s="63">
        <v>0</v>
      </c>
    </row>
    <row r="826" spans="1:16" ht="14.4">
      <c r="A826" s="72">
        <f t="shared" si="16"/>
        <v>46148</v>
      </c>
      <c r="B826" s="73">
        <f>VLOOKUP(G826,'Daily Flash NL'!A:D,4,0)</f>
        <v>0.54166666666666696</v>
      </c>
      <c r="C826" s="77">
        <v>46148</v>
      </c>
      <c r="D826" s="57"/>
      <c r="E826" s="62" t="s">
        <v>85</v>
      </c>
      <c r="F826" s="62"/>
      <c r="G826" s="62">
        <v>13</v>
      </c>
      <c r="H826" s="63">
        <v>1</v>
      </c>
      <c r="I826" s="64">
        <v>5</v>
      </c>
      <c r="J826" s="64">
        <v>5</v>
      </c>
      <c r="K826" s="64">
        <v>5</v>
      </c>
      <c r="L826" s="65">
        <v>1</v>
      </c>
      <c r="M826" s="64">
        <v>0</v>
      </c>
      <c r="N826" s="64">
        <v>0</v>
      </c>
      <c r="O826" s="66">
        <v>201.434</v>
      </c>
      <c r="P826" s="63">
        <v>0</v>
      </c>
    </row>
    <row r="827" spans="1:16" ht="14.4">
      <c r="A827" s="72">
        <f t="shared" si="16"/>
        <v>46148</v>
      </c>
      <c r="B827" s="73">
        <f>VLOOKUP(G827,'Daily Flash NL'!A:D,4,0)</f>
        <v>0.58333333333333304</v>
      </c>
      <c r="C827" s="77">
        <v>46148</v>
      </c>
      <c r="D827" s="57"/>
      <c r="E827" s="62" t="s">
        <v>85</v>
      </c>
      <c r="F827" s="62"/>
      <c r="G827" s="62">
        <v>14</v>
      </c>
      <c r="H827" s="63">
        <v>0.76923076923076927</v>
      </c>
      <c r="I827" s="64">
        <v>13</v>
      </c>
      <c r="J827" s="64">
        <v>13</v>
      </c>
      <c r="K827" s="64">
        <v>10</v>
      </c>
      <c r="L827" s="65">
        <v>1</v>
      </c>
      <c r="M827" s="64">
        <v>0</v>
      </c>
      <c r="N827" s="64">
        <v>0</v>
      </c>
      <c r="O827" s="66">
        <v>259.65184615384618</v>
      </c>
      <c r="P827" s="63">
        <v>0</v>
      </c>
    </row>
    <row r="828" spans="1:16" ht="14.4">
      <c r="A828" s="72">
        <f t="shared" ref="A828:A859" si="17">C828</f>
        <v>46148</v>
      </c>
      <c r="B828" s="73">
        <f>VLOOKUP(G828,'Daily Flash NL'!A:D,4,0)</f>
        <v>0.625</v>
      </c>
      <c r="C828" s="77">
        <v>46148</v>
      </c>
      <c r="D828" s="57"/>
      <c r="E828" s="62" t="s">
        <v>85</v>
      </c>
      <c r="F828" s="62"/>
      <c r="G828" s="62">
        <v>15</v>
      </c>
      <c r="H828" s="63">
        <v>1</v>
      </c>
      <c r="I828" s="64">
        <v>3</v>
      </c>
      <c r="J828" s="64">
        <v>3</v>
      </c>
      <c r="K828" s="64">
        <v>3</v>
      </c>
      <c r="L828" s="65">
        <v>1</v>
      </c>
      <c r="M828" s="64">
        <v>0</v>
      </c>
      <c r="N828" s="64">
        <v>0</v>
      </c>
      <c r="O828" s="66">
        <v>182.0813333333333</v>
      </c>
      <c r="P828" s="63">
        <v>0</v>
      </c>
    </row>
    <row r="829" spans="1:16" ht="14.4">
      <c r="A829" s="72">
        <f t="shared" si="17"/>
        <v>46148</v>
      </c>
      <c r="B829" s="73">
        <f>VLOOKUP(G829,'Daily Flash NL'!A:D,4,0)</f>
        <v>0.66666666666666696</v>
      </c>
      <c r="C829" s="77">
        <v>46148</v>
      </c>
      <c r="D829" s="57"/>
      <c r="E829" s="62" t="s">
        <v>85</v>
      </c>
      <c r="F829" s="62"/>
      <c r="G829" s="62">
        <v>16</v>
      </c>
      <c r="H829" s="63">
        <v>0.5</v>
      </c>
      <c r="I829" s="64">
        <v>6</v>
      </c>
      <c r="J829" s="64">
        <v>6</v>
      </c>
      <c r="K829" s="64">
        <v>3</v>
      </c>
      <c r="L829" s="65">
        <v>1</v>
      </c>
      <c r="M829" s="64">
        <v>0</v>
      </c>
      <c r="N829" s="64">
        <v>0</v>
      </c>
      <c r="O829" s="66">
        <v>205.47716666666668</v>
      </c>
      <c r="P829" s="63">
        <v>0</v>
      </c>
    </row>
    <row r="830" spans="1:16" ht="14.4">
      <c r="A830" s="72">
        <f t="shared" si="17"/>
        <v>46148</v>
      </c>
      <c r="B830" s="73" t="e">
        <f>VLOOKUP(G830,'Daily Flash NL'!A:D,4,0)</f>
        <v>#N/A</v>
      </c>
      <c r="C830" s="77">
        <v>46148</v>
      </c>
      <c r="D830" s="57"/>
      <c r="E830" s="62" t="s">
        <v>85</v>
      </c>
      <c r="F830" s="62"/>
      <c r="G830" s="62">
        <v>17</v>
      </c>
      <c r="H830" s="63">
        <v>0.3</v>
      </c>
      <c r="I830" s="64">
        <v>10</v>
      </c>
      <c r="J830" s="64">
        <v>5</v>
      </c>
      <c r="K830" s="64">
        <v>3</v>
      </c>
      <c r="L830" s="65">
        <v>0.5</v>
      </c>
      <c r="M830" s="64">
        <v>5</v>
      </c>
      <c r="N830" s="64">
        <v>0</v>
      </c>
      <c r="O830" s="66">
        <v>360.97</v>
      </c>
      <c r="P830" s="63">
        <v>0.5</v>
      </c>
    </row>
    <row r="831" spans="1:16" ht="14.4">
      <c r="A831" s="72">
        <f t="shared" si="17"/>
        <v>46148</v>
      </c>
      <c r="B831" s="73" t="e">
        <f>VLOOKUP(G831,'Daily Flash NL'!A:D,4,0)</f>
        <v>#N/A</v>
      </c>
      <c r="C831" s="77">
        <v>46148</v>
      </c>
      <c r="D831" s="57"/>
      <c r="E831" s="62" t="s">
        <v>85</v>
      </c>
      <c r="F831" s="62"/>
      <c r="G831" s="62">
        <v>18</v>
      </c>
      <c r="H831" s="63">
        <v>0.42857142857142855</v>
      </c>
      <c r="I831" s="64">
        <v>7</v>
      </c>
      <c r="J831" s="64">
        <v>6</v>
      </c>
      <c r="K831" s="64">
        <v>3</v>
      </c>
      <c r="L831" s="65">
        <v>0.8571428571428571</v>
      </c>
      <c r="M831" s="64">
        <v>1</v>
      </c>
      <c r="N831" s="64">
        <v>0</v>
      </c>
      <c r="O831" s="66">
        <v>306.73083333333335</v>
      </c>
      <c r="P831" s="63">
        <v>0.14285714285714285</v>
      </c>
    </row>
    <row r="832" spans="1:16" ht="14.4">
      <c r="A832" s="72">
        <f t="shared" si="17"/>
        <v>46148</v>
      </c>
      <c r="B832" s="73" t="e">
        <f>VLOOKUP(G832,'Daily Flash NL'!A:D,4,0)</f>
        <v>#N/A</v>
      </c>
      <c r="C832" s="77">
        <v>46148</v>
      </c>
      <c r="D832" s="57"/>
      <c r="E832" s="62" t="s">
        <v>85</v>
      </c>
      <c r="F832" s="62"/>
      <c r="G832" s="62">
        <v>19</v>
      </c>
      <c r="H832" s="63">
        <v>0.25</v>
      </c>
      <c r="I832" s="64">
        <v>4</v>
      </c>
      <c r="J832" s="64">
        <v>4</v>
      </c>
      <c r="K832" s="64">
        <v>1</v>
      </c>
      <c r="L832" s="65">
        <v>1</v>
      </c>
      <c r="M832" s="64">
        <v>0</v>
      </c>
      <c r="N832" s="64">
        <v>0</v>
      </c>
      <c r="O832" s="66">
        <v>456.58249999999998</v>
      </c>
      <c r="P832" s="63">
        <v>0</v>
      </c>
    </row>
    <row r="833" spans="1:16" ht="14.4">
      <c r="A833" s="72">
        <f t="shared" si="17"/>
        <v>46148</v>
      </c>
      <c r="B833" s="73" t="e">
        <f>VLOOKUP(G833,'Daily Flash NL'!A:D,4,0)</f>
        <v>#N/A</v>
      </c>
      <c r="C833" s="77">
        <v>46148</v>
      </c>
      <c r="D833" s="57"/>
      <c r="E833" s="62" t="s">
        <v>85</v>
      </c>
      <c r="F833" s="62"/>
      <c r="G833" s="62">
        <v>20</v>
      </c>
      <c r="H833" s="63">
        <v>0.5</v>
      </c>
      <c r="I833" s="64">
        <v>4</v>
      </c>
      <c r="J833" s="64">
        <v>4</v>
      </c>
      <c r="K833" s="64">
        <v>2</v>
      </c>
      <c r="L833" s="65">
        <v>1</v>
      </c>
      <c r="M833" s="64">
        <v>0</v>
      </c>
      <c r="N833" s="64">
        <v>0</v>
      </c>
      <c r="O833" s="66">
        <v>218.9085</v>
      </c>
      <c r="P833" s="63">
        <v>0</v>
      </c>
    </row>
    <row r="834" spans="1:16" ht="14.4">
      <c r="A834" s="72">
        <f t="shared" si="17"/>
        <v>46148</v>
      </c>
      <c r="B834" s="73" t="e">
        <f>VLOOKUP(G834,'Daily Flash NL'!A:D,4,0)</f>
        <v>#N/A</v>
      </c>
      <c r="C834" s="77">
        <v>46148</v>
      </c>
      <c r="D834" s="57"/>
      <c r="E834" s="62" t="s">
        <v>85</v>
      </c>
      <c r="F834" s="62"/>
      <c r="G834" s="62">
        <v>21</v>
      </c>
      <c r="H834" s="63">
        <v>1</v>
      </c>
      <c r="I834" s="64">
        <v>2</v>
      </c>
      <c r="J834" s="64">
        <v>2</v>
      </c>
      <c r="K834" s="64">
        <v>2</v>
      </c>
      <c r="L834" s="65">
        <v>1</v>
      </c>
      <c r="M834" s="64">
        <v>0</v>
      </c>
      <c r="N834" s="64">
        <v>0</v>
      </c>
      <c r="O834" s="66">
        <v>409.74</v>
      </c>
      <c r="P834" s="63">
        <v>0</v>
      </c>
    </row>
    <row r="835" spans="1:16" ht="14.4">
      <c r="A835" s="72">
        <f t="shared" si="17"/>
        <v>46148</v>
      </c>
      <c r="B835" s="73" t="e">
        <f>VLOOKUP(G835,'Daily Flash NL'!A:D,4,0)</f>
        <v>#N/A</v>
      </c>
      <c r="C835" s="77">
        <v>46148</v>
      </c>
      <c r="D835" s="57"/>
      <c r="E835" s="62" t="s">
        <v>85</v>
      </c>
      <c r="F835" s="62"/>
      <c r="G835" s="62">
        <v>22</v>
      </c>
      <c r="H835" s="63">
        <v>0.33333333333333331</v>
      </c>
      <c r="I835" s="64">
        <v>3</v>
      </c>
      <c r="J835" s="64">
        <v>1</v>
      </c>
      <c r="K835" s="64">
        <v>1</v>
      </c>
      <c r="L835" s="65">
        <v>0.33333333333333331</v>
      </c>
      <c r="M835" s="64">
        <v>2</v>
      </c>
      <c r="N835" s="64">
        <v>0</v>
      </c>
      <c r="O835" s="66">
        <v>145.01499999999999</v>
      </c>
      <c r="P835" s="63">
        <v>0.66666666666666663</v>
      </c>
    </row>
    <row r="836" spans="1:16" ht="14.4">
      <c r="A836" s="72">
        <f t="shared" si="17"/>
        <v>46148</v>
      </c>
      <c r="B836" s="73" t="e">
        <f>VLOOKUP(G836,'Daily Flash NL'!A:D,4,0)</f>
        <v>#N/A</v>
      </c>
      <c r="C836" s="77">
        <v>46148</v>
      </c>
      <c r="D836" s="57"/>
      <c r="E836" s="62" t="s">
        <v>85</v>
      </c>
      <c r="F836" s="57" t="s">
        <v>86</v>
      </c>
      <c r="G836" s="57"/>
      <c r="H836" s="58"/>
      <c r="I836" s="59"/>
      <c r="J836" s="59"/>
      <c r="K836" s="59"/>
      <c r="L836" s="60"/>
      <c r="M836" s="59"/>
      <c r="N836" s="59"/>
      <c r="O836" s="61"/>
      <c r="P836" s="58"/>
    </row>
    <row r="837" spans="1:16" ht="14.4">
      <c r="A837" s="72">
        <f t="shared" si="17"/>
        <v>46148</v>
      </c>
      <c r="B837" s="73" t="e">
        <f>VLOOKUP(G837,'Daily Flash NL'!A:D,4,0)</f>
        <v>#N/A</v>
      </c>
      <c r="C837" s="77">
        <v>46148</v>
      </c>
      <c r="D837" s="57"/>
      <c r="E837" s="62" t="s">
        <v>85</v>
      </c>
      <c r="F837" s="62"/>
      <c r="G837" s="62">
        <v>6</v>
      </c>
      <c r="H837" s="63">
        <v>0</v>
      </c>
      <c r="I837" s="64">
        <v>1</v>
      </c>
      <c r="J837" s="64">
        <v>1</v>
      </c>
      <c r="K837" s="64">
        <v>0</v>
      </c>
      <c r="L837" s="65">
        <v>1</v>
      </c>
      <c r="M837" s="64">
        <v>0</v>
      </c>
      <c r="N837" s="64">
        <v>0</v>
      </c>
      <c r="O837" s="66">
        <v>441.47800000000001</v>
      </c>
      <c r="P837" s="63">
        <v>0</v>
      </c>
    </row>
    <row r="838" spans="1:16" ht="14.4">
      <c r="A838" s="72">
        <f t="shared" si="17"/>
        <v>46148</v>
      </c>
      <c r="B838" s="73">
        <f>VLOOKUP(G838,'Daily Flash NL'!A:D,4,0)</f>
        <v>0.29166666666666669</v>
      </c>
      <c r="C838" s="77">
        <v>46148</v>
      </c>
      <c r="D838" s="57"/>
      <c r="E838" s="62" t="s">
        <v>85</v>
      </c>
      <c r="F838" s="62"/>
      <c r="G838" s="62">
        <v>7</v>
      </c>
      <c r="H838" s="63">
        <v>0.75</v>
      </c>
      <c r="I838" s="64">
        <v>4</v>
      </c>
      <c r="J838" s="64">
        <v>3</v>
      </c>
      <c r="K838" s="64">
        <v>3</v>
      </c>
      <c r="L838" s="65">
        <v>0.75</v>
      </c>
      <c r="M838" s="64">
        <v>1</v>
      </c>
      <c r="N838" s="64">
        <v>0</v>
      </c>
      <c r="O838" s="66">
        <v>432.54166666666669</v>
      </c>
      <c r="P838" s="63">
        <v>0.25</v>
      </c>
    </row>
    <row r="839" spans="1:16" ht="14.4">
      <c r="A839" s="72">
        <f t="shared" si="17"/>
        <v>46148</v>
      </c>
      <c r="B839" s="73">
        <f>VLOOKUP(G839,'Daily Flash NL'!A:D,4,0)</f>
        <v>0.33333333333333298</v>
      </c>
      <c r="C839" s="77">
        <v>46148</v>
      </c>
      <c r="D839" s="57"/>
      <c r="E839" s="62" t="s">
        <v>85</v>
      </c>
      <c r="F839" s="62"/>
      <c r="G839" s="62">
        <v>8</v>
      </c>
      <c r="H839" s="63">
        <v>1</v>
      </c>
      <c r="I839" s="64">
        <v>2</v>
      </c>
      <c r="J839" s="64">
        <v>2</v>
      </c>
      <c r="K839" s="64">
        <v>2</v>
      </c>
      <c r="L839" s="65">
        <v>1</v>
      </c>
      <c r="M839" s="64">
        <v>0</v>
      </c>
      <c r="N839" s="64">
        <v>0</v>
      </c>
      <c r="O839" s="66">
        <v>200.43600000000001</v>
      </c>
      <c r="P839" s="63">
        <v>0</v>
      </c>
    </row>
    <row r="840" spans="1:16" ht="14.4">
      <c r="A840" s="72">
        <f t="shared" si="17"/>
        <v>46148</v>
      </c>
      <c r="B840" s="73">
        <f>VLOOKUP(G840,'Daily Flash NL'!A:D,4,0)</f>
        <v>0.375</v>
      </c>
      <c r="C840" s="77">
        <v>46148</v>
      </c>
      <c r="D840" s="57"/>
      <c r="E840" s="62" t="s">
        <v>85</v>
      </c>
      <c r="F840" s="62"/>
      <c r="G840" s="62">
        <v>9</v>
      </c>
      <c r="H840" s="63">
        <v>0.66666666666666663</v>
      </c>
      <c r="I840" s="64">
        <v>9</v>
      </c>
      <c r="J840" s="64">
        <v>8</v>
      </c>
      <c r="K840" s="64">
        <v>6</v>
      </c>
      <c r="L840" s="65">
        <v>0.88888888888888884</v>
      </c>
      <c r="M840" s="64">
        <v>1</v>
      </c>
      <c r="N840" s="64">
        <v>0</v>
      </c>
      <c r="O840" s="66">
        <v>360.80412500000006</v>
      </c>
      <c r="P840" s="63">
        <v>0.1111111111111111</v>
      </c>
    </row>
    <row r="841" spans="1:16" ht="14.4">
      <c r="A841" s="72">
        <f t="shared" si="17"/>
        <v>46148</v>
      </c>
      <c r="B841" s="73">
        <f>VLOOKUP(G841,'Daily Flash NL'!A:D,4,0)</f>
        <v>0.41666666666666702</v>
      </c>
      <c r="C841" s="77">
        <v>46148</v>
      </c>
      <c r="D841" s="57"/>
      <c r="E841" s="62" t="s">
        <v>85</v>
      </c>
      <c r="F841" s="62"/>
      <c r="G841" s="62">
        <v>10</v>
      </c>
      <c r="H841" s="63">
        <v>0.25</v>
      </c>
      <c r="I841" s="64">
        <v>12</v>
      </c>
      <c r="J841" s="64">
        <v>10</v>
      </c>
      <c r="K841" s="64">
        <v>3</v>
      </c>
      <c r="L841" s="65">
        <v>0.83333333333333337</v>
      </c>
      <c r="M841" s="64">
        <v>2</v>
      </c>
      <c r="N841" s="64">
        <v>0</v>
      </c>
      <c r="O841" s="66">
        <v>398.93799999999999</v>
      </c>
      <c r="P841" s="63">
        <v>0.16666666666666666</v>
      </c>
    </row>
    <row r="842" spans="1:16" ht="14.4">
      <c r="A842" s="72">
        <f t="shared" si="17"/>
        <v>46148</v>
      </c>
      <c r="B842" s="73">
        <f>VLOOKUP(G842,'Daily Flash NL'!A:D,4,0)</f>
        <v>0.45833333333333298</v>
      </c>
      <c r="C842" s="77">
        <v>46148</v>
      </c>
      <c r="D842" s="57"/>
      <c r="E842" s="62" t="s">
        <v>85</v>
      </c>
      <c r="F842" s="62"/>
      <c r="G842" s="62">
        <v>11</v>
      </c>
      <c r="H842" s="63">
        <v>0.1875</v>
      </c>
      <c r="I842" s="64">
        <v>16</v>
      </c>
      <c r="J842" s="64">
        <v>13</v>
      </c>
      <c r="K842" s="64">
        <v>3</v>
      </c>
      <c r="L842" s="65">
        <v>0.8125</v>
      </c>
      <c r="M842" s="64">
        <v>3</v>
      </c>
      <c r="N842" s="64">
        <v>0</v>
      </c>
      <c r="O842" s="66">
        <v>207.16561538461539</v>
      </c>
      <c r="P842" s="63">
        <v>0.1875</v>
      </c>
    </row>
    <row r="843" spans="1:16" ht="14.4">
      <c r="A843" s="72">
        <f t="shared" si="17"/>
        <v>46148</v>
      </c>
      <c r="B843" s="73">
        <f>VLOOKUP(G843,'Daily Flash NL'!A:D,4,0)</f>
        <v>0.5</v>
      </c>
      <c r="C843" s="77">
        <v>46148</v>
      </c>
      <c r="D843" s="57"/>
      <c r="E843" s="62" t="s">
        <v>85</v>
      </c>
      <c r="F843" s="62"/>
      <c r="G843" s="62">
        <v>12</v>
      </c>
      <c r="H843" s="63">
        <v>0.16666666666666666</v>
      </c>
      <c r="I843" s="64">
        <v>12</v>
      </c>
      <c r="J843" s="64">
        <v>9</v>
      </c>
      <c r="K843" s="64">
        <v>2</v>
      </c>
      <c r="L843" s="65">
        <v>0.75</v>
      </c>
      <c r="M843" s="64">
        <v>3</v>
      </c>
      <c r="N843" s="64">
        <v>0</v>
      </c>
      <c r="O843" s="66">
        <v>372.03744444444442</v>
      </c>
      <c r="P843" s="63">
        <v>0.25</v>
      </c>
    </row>
    <row r="844" spans="1:16" ht="14.4">
      <c r="A844" s="72">
        <f t="shared" si="17"/>
        <v>46148</v>
      </c>
      <c r="B844" s="73">
        <f>VLOOKUP(G844,'Daily Flash NL'!A:D,4,0)</f>
        <v>0.54166666666666696</v>
      </c>
      <c r="C844" s="77">
        <v>46148</v>
      </c>
      <c r="D844" s="57"/>
      <c r="E844" s="62" t="s">
        <v>85</v>
      </c>
      <c r="F844" s="62"/>
      <c r="G844" s="62">
        <v>13</v>
      </c>
      <c r="H844" s="63">
        <v>0.66666666666666663</v>
      </c>
      <c r="I844" s="64">
        <v>9</v>
      </c>
      <c r="J844" s="64">
        <v>9</v>
      </c>
      <c r="K844" s="64">
        <v>6</v>
      </c>
      <c r="L844" s="65">
        <v>1</v>
      </c>
      <c r="M844" s="64">
        <v>0</v>
      </c>
      <c r="N844" s="64">
        <v>0</v>
      </c>
      <c r="O844" s="66">
        <v>382.34333333333336</v>
      </c>
      <c r="P844" s="63">
        <v>0</v>
      </c>
    </row>
    <row r="845" spans="1:16" ht="14.4">
      <c r="A845" s="72">
        <f t="shared" si="17"/>
        <v>46148</v>
      </c>
      <c r="B845" s="73">
        <f>VLOOKUP(G845,'Daily Flash NL'!A:D,4,0)</f>
        <v>0.58333333333333304</v>
      </c>
      <c r="C845" s="77">
        <v>46148</v>
      </c>
      <c r="D845" s="57"/>
      <c r="E845" s="62" t="s">
        <v>85</v>
      </c>
      <c r="F845" s="62"/>
      <c r="G845" s="62">
        <v>14</v>
      </c>
      <c r="H845" s="63">
        <v>0.16666666666666666</v>
      </c>
      <c r="I845" s="64">
        <v>6</v>
      </c>
      <c r="J845" s="64">
        <v>4</v>
      </c>
      <c r="K845" s="64">
        <v>1</v>
      </c>
      <c r="L845" s="65">
        <v>0.66666666666666663</v>
      </c>
      <c r="M845" s="64">
        <v>2</v>
      </c>
      <c r="N845" s="64">
        <v>0</v>
      </c>
      <c r="O845" s="66">
        <v>764.77649999999994</v>
      </c>
      <c r="P845" s="63">
        <v>0.33333333333333331</v>
      </c>
    </row>
    <row r="846" spans="1:16" ht="14.4">
      <c r="A846" s="72">
        <f t="shared" si="17"/>
        <v>46148</v>
      </c>
      <c r="B846" s="73">
        <f>VLOOKUP(G846,'Daily Flash NL'!A:D,4,0)</f>
        <v>0.625</v>
      </c>
      <c r="C846" s="77">
        <v>46148</v>
      </c>
      <c r="D846" s="57"/>
      <c r="E846" s="62" t="s">
        <v>85</v>
      </c>
      <c r="F846" s="62"/>
      <c r="G846" s="62">
        <v>15</v>
      </c>
      <c r="H846" s="63">
        <v>0.66666666666666663</v>
      </c>
      <c r="I846" s="64">
        <v>15</v>
      </c>
      <c r="J846" s="64">
        <v>15</v>
      </c>
      <c r="K846" s="64">
        <v>10</v>
      </c>
      <c r="L846" s="65">
        <v>1</v>
      </c>
      <c r="M846" s="64">
        <v>0</v>
      </c>
      <c r="N846" s="64">
        <v>0</v>
      </c>
      <c r="O846" s="66">
        <v>329.02139999999997</v>
      </c>
      <c r="P846" s="63">
        <v>0</v>
      </c>
    </row>
    <row r="847" spans="1:16" ht="14.4">
      <c r="A847" s="72">
        <f t="shared" si="17"/>
        <v>46148</v>
      </c>
      <c r="B847" s="73">
        <f>VLOOKUP(G847,'Daily Flash NL'!A:D,4,0)</f>
        <v>0.66666666666666696</v>
      </c>
      <c r="C847" s="77">
        <v>46148</v>
      </c>
      <c r="D847" s="57"/>
      <c r="E847" s="62" t="s">
        <v>85</v>
      </c>
      <c r="F847" s="62"/>
      <c r="G847" s="62">
        <v>16</v>
      </c>
      <c r="H847" s="63">
        <v>0.33333333333333331</v>
      </c>
      <c r="I847" s="64">
        <v>12</v>
      </c>
      <c r="J847" s="64">
        <v>12</v>
      </c>
      <c r="K847" s="64">
        <v>4</v>
      </c>
      <c r="L847" s="65">
        <v>1</v>
      </c>
      <c r="M847" s="64">
        <v>0</v>
      </c>
      <c r="N847" s="64">
        <v>0</v>
      </c>
      <c r="O847" s="66">
        <v>341.38864583333333</v>
      </c>
      <c r="P847" s="63">
        <v>0</v>
      </c>
    </row>
    <row r="848" spans="1:16" ht="14.4">
      <c r="A848" s="72">
        <f t="shared" si="17"/>
        <v>46148</v>
      </c>
      <c r="B848" s="73" t="e">
        <f>VLOOKUP(G848,'Daily Flash NL'!A:D,4,0)</f>
        <v>#N/A</v>
      </c>
      <c r="C848" s="77">
        <v>46148</v>
      </c>
      <c r="D848" s="57"/>
      <c r="E848" s="62" t="s">
        <v>85</v>
      </c>
      <c r="F848" s="62"/>
      <c r="G848" s="62">
        <v>18</v>
      </c>
      <c r="H848" s="63">
        <v>1</v>
      </c>
      <c r="I848" s="64">
        <v>4</v>
      </c>
      <c r="J848" s="64">
        <v>4</v>
      </c>
      <c r="K848" s="64">
        <v>4</v>
      </c>
      <c r="L848" s="65">
        <v>1</v>
      </c>
      <c r="M848" s="64">
        <v>0</v>
      </c>
      <c r="N848" s="64">
        <v>0</v>
      </c>
      <c r="O848" s="66">
        <v>256.23400000000004</v>
      </c>
      <c r="P848" s="63">
        <v>0</v>
      </c>
    </row>
    <row r="849" spans="1:16" ht="14.4">
      <c r="A849" s="72">
        <f t="shared" si="17"/>
        <v>46148</v>
      </c>
      <c r="B849" s="73" t="e">
        <f>VLOOKUP(G849,'Daily Flash NL'!A:D,4,0)</f>
        <v>#N/A</v>
      </c>
      <c r="C849" s="77">
        <v>46148</v>
      </c>
      <c r="D849" s="57"/>
      <c r="E849" s="62" t="s">
        <v>85</v>
      </c>
      <c r="F849" s="62"/>
      <c r="G849" s="62">
        <v>19</v>
      </c>
      <c r="H849" s="63">
        <v>1</v>
      </c>
      <c r="I849" s="64">
        <v>2</v>
      </c>
      <c r="J849" s="64">
        <v>2</v>
      </c>
      <c r="K849" s="64">
        <v>2</v>
      </c>
      <c r="L849" s="65">
        <v>1</v>
      </c>
      <c r="M849" s="64">
        <v>0</v>
      </c>
      <c r="N849" s="64">
        <v>0</v>
      </c>
      <c r="O849" s="66">
        <v>185.87899999999999</v>
      </c>
      <c r="P849" s="63">
        <v>0</v>
      </c>
    </row>
    <row r="850" spans="1:16" ht="14.4">
      <c r="A850" s="72">
        <f t="shared" si="17"/>
        <v>46148</v>
      </c>
      <c r="B850" s="73" t="e">
        <f>VLOOKUP(G850,'Daily Flash NL'!A:D,4,0)</f>
        <v>#N/A</v>
      </c>
      <c r="C850" s="77">
        <v>46148</v>
      </c>
      <c r="D850" s="57"/>
      <c r="E850" s="62" t="s">
        <v>85</v>
      </c>
      <c r="F850" s="62"/>
      <c r="G850" s="62">
        <v>20</v>
      </c>
      <c r="H850" s="63">
        <v>1</v>
      </c>
      <c r="I850" s="64">
        <v>3</v>
      </c>
      <c r="J850" s="64">
        <v>3</v>
      </c>
      <c r="K850" s="64">
        <v>3</v>
      </c>
      <c r="L850" s="65">
        <v>1</v>
      </c>
      <c r="M850" s="64">
        <v>0</v>
      </c>
      <c r="N850" s="64">
        <v>0</v>
      </c>
      <c r="O850" s="66">
        <v>475.45233333333334</v>
      </c>
      <c r="P850" s="63">
        <v>0</v>
      </c>
    </row>
    <row r="851" spans="1:16" ht="14.4">
      <c r="A851" s="72">
        <f t="shared" si="17"/>
        <v>46148</v>
      </c>
      <c r="B851" s="73" t="e">
        <f>VLOOKUP(G851,'Daily Flash NL'!A:D,4,0)</f>
        <v>#N/A</v>
      </c>
      <c r="C851" s="77">
        <v>46148</v>
      </c>
      <c r="D851" s="57"/>
      <c r="E851" s="62" t="s">
        <v>85</v>
      </c>
      <c r="F851" s="62"/>
      <c r="G851" s="62">
        <v>22</v>
      </c>
      <c r="H851" s="63">
        <v>1</v>
      </c>
      <c r="I851" s="64">
        <v>1</v>
      </c>
      <c r="J851" s="64">
        <v>1</v>
      </c>
      <c r="K851" s="64">
        <v>1</v>
      </c>
      <c r="L851" s="65">
        <v>1</v>
      </c>
      <c r="M851" s="64">
        <v>0</v>
      </c>
      <c r="N851" s="64">
        <v>0</v>
      </c>
      <c r="O851" s="66">
        <v>282.08</v>
      </c>
      <c r="P851" s="63">
        <v>0</v>
      </c>
    </row>
    <row r="852" spans="1:16" ht="14.4">
      <c r="A852" s="72">
        <f t="shared" si="17"/>
        <v>46148</v>
      </c>
      <c r="B852" s="73" t="e">
        <f>VLOOKUP(G852,'Daily Flash NL'!A:D,4,0)</f>
        <v>#N/A</v>
      </c>
      <c r="C852" s="77">
        <v>46148</v>
      </c>
      <c r="D852" s="57"/>
      <c r="E852" s="62" t="s">
        <v>68</v>
      </c>
      <c r="F852" s="62"/>
      <c r="G852" s="62"/>
      <c r="H852" s="63">
        <v>0.38917975567190227</v>
      </c>
      <c r="I852" s="64">
        <v>575</v>
      </c>
      <c r="J852" s="64">
        <v>521</v>
      </c>
      <c r="K852" s="64">
        <v>223</v>
      </c>
      <c r="L852" s="65">
        <v>0.9060869565217391</v>
      </c>
      <c r="M852" s="64">
        <v>54</v>
      </c>
      <c r="N852" s="64">
        <v>2</v>
      </c>
      <c r="O852" s="66">
        <v>272.82940472534511</v>
      </c>
      <c r="P852" s="63">
        <v>9.3913043478260863E-2</v>
      </c>
    </row>
    <row r="853" spans="1:16" ht="14.4">
      <c r="A853" s="72">
        <f t="shared" si="17"/>
        <v>46148</v>
      </c>
      <c r="B853" s="73" t="e">
        <f>VLOOKUP(G853,'Daily Flash NL'!A:D,4,0)</f>
        <v>#N/A</v>
      </c>
      <c r="C853" s="77">
        <v>46148</v>
      </c>
      <c r="D853" s="57"/>
      <c r="E853" s="62" t="s">
        <v>68</v>
      </c>
      <c r="F853" s="57" t="s">
        <v>69</v>
      </c>
      <c r="G853" s="57"/>
      <c r="H853" s="58"/>
      <c r="I853" s="59"/>
      <c r="J853" s="59"/>
      <c r="K853" s="59"/>
      <c r="L853" s="60"/>
      <c r="M853" s="59"/>
      <c r="N853" s="59"/>
      <c r="O853" s="61"/>
      <c r="P853" s="58"/>
    </row>
    <row r="854" spans="1:16" ht="14.4">
      <c r="A854" s="72">
        <f t="shared" si="17"/>
        <v>46148</v>
      </c>
      <c r="B854" s="73" t="e">
        <f>VLOOKUP(G854,'Daily Flash NL'!A:D,4,0)</f>
        <v>#N/A</v>
      </c>
      <c r="C854" s="77">
        <v>46148</v>
      </c>
      <c r="D854" s="57"/>
      <c r="E854" s="62" t="s">
        <v>68</v>
      </c>
      <c r="F854" s="62"/>
      <c r="G854" s="62">
        <v>6</v>
      </c>
      <c r="H854" s="63">
        <v>0.5</v>
      </c>
      <c r="I854" s="64">
        <v>4</v>
      </c>
      <c r="J854" s="64">
        <v>4</v>
      </c>
      <c r="K854" s="64">
        <v>2</v>
      </c>
      <c r="L854" s="65">
        <v>1</v>
      </c>
      <c r="M854" s="64">
        <v>0</v>
      </c>
      <c r="N854" s="64">
        <v>0</v>
      </c>
      <c r="O854" s="66">
        <v>234.03899999999999</v>
      </c>
      <c r="P854" s="63">
        <v>0</v>
      </c>
    </row>
    <row r="855" spans="1:16" ht="14.4">
      <c r="A855" s="72">
        <f t="shared" si="17"/>
        <v>46148</v>
      </c>
      <c r="B855" s="73">
        <f>VLOOKUP(G855,'Daily Flash NL'!A:D,4,0)</f>
        <v>0.29166666666666669</v>
      </c>
      <c r="C855" s="77">
        <v>46148</v>
      </c>
      <c r="D855" s="57"/>
      <c r="E855" s="62" t="s">
        <v>68</v>
      </c>
      <c r="F855" s="62"/>
      <c r="G855" s="62">
        <v>7</v>
      </c>
      <c r="H855" s="63">
        <v>0.69230769230769229</v>
      </c>
      <c r="I855" s="64">
        <v>13</v>
      </c>
      <c r="J855" s="64">
        <v>13</v>
      </c>
      <c r="K855" s="64">
        <v>9</v>
      </c>
      <c r="L855" s="65">
        <v>1</v>
      </c>
      <c r="M855" s="64">
        <v>0</v>
      </c>
      <c r="N855" s="64">
        <v>0</v>
      </c>
      <c r="O855" s="66">
        <v>239.49553846153847</v>
      </c>
      <c r="P855" s="63">
        <v>0</v>
      </c>
    </row>
    <row r="856" spans="1:16" ht="14.4">
      <c r="A856" s="72">
        <f t="shared" si="17"/>
        <v>46148</v>
      </c>
      <c r="B856" s="73">
        <f>VLOOKUP(G856,'Daily Flash NL'!A:D,4,0)</f>
        <v>0.33333333333333298</v>
      </c>
      <c r="C856" s="77">
        <v>46148</v>
      </c>
      <c r="D856" s="57"/>
      <c r="E856" s="62" t="s">
        <v>68</v>
      </c>
      <c r="F856" s="62"/>
      <c r="G856" s="62">
        <v>8</v>
      </c>
      <c r="H856" s="63">
        <v>0</v>
      </c>
      <c r="I856" s="64">
        <v>47</v>
      </c>
      <c r="J856" s="64">
        <v>34</v>
      </c>
      <c r="K856" s="64">
        <v>0</v>
      </c>
      <c r="L856" s="65">
        <v>0.72340425531914898</v>
      </c>
      <c r="M856" s="64">
        <v>13</v>
      </c>
      <c r="N856" s="64">
        <v>0</v>
      </c>
      <c r="O856" s="66">
        <v>180.61819852941179</v>
      </c>
      <c r="P856" s="63">
        <v>0.27659574468085107</v>
      </c>
    </row>
    <row r="857" spans="1:16" ht="14.4">
      <c r="A857" s="72">
        <f t="shared" si="17"/>
        <v>46148</v>
      </c>
      <c r="B857" s="73">
        <f>VLOOKUP(G857,'Daily Flash NL'!A:D,4,0)</f>
        <v>0.375</v>
      </c>
      <c r="C857" s="77">
        <v>46148</v>
      </c>
      <c r="D857" s="57"/>
      <c r="E857" s="62" t="s">
        <v>68</v>
      </c>
      <c r="F857" s="62"/>
      <c r="G857" s="62">
        <v>9</v>
      </c>
      <c r="H857" s="63">
        <v>1.5384615384615385E-2</v>
      </c>
      <c r="I857" s="64">
        <v>65</v>
      </c>
      <c r="J857" s="64">
        <v>60</v>
      </c>
      <c r="K857" s="64">
        <v>1</v>
      </c>
      <c r="L857" s="65">
        <v>0.92307692307692313</v>
      </c>
      <c r="M857" s="64">
        <v>5</v>
      </c>
      <c r="N857" s="64">
        <v>0</v>
      </c>
      <c r="O857" s="66">
        <v>269.69907222222224</v>
      </c>
      <c r="P857" s="63">
        <v>7.6923076923076927E-2</v>
      </c>
    </row>
    <row r="858" spans="1:16" ht="14.4">
      <c r="A858" s="72">
        <f t="shared" si="17"/>
        <v>46148</v>
      </c>
      <c r="B858" s="73">
        <f>VLOOKUP(G858,'Daily Flash NL'!A:D,4,0)</f>
        <v>0.41666666666666702</v>
      </c>
      <c r="C858" s="77">
        <v>46148</v>
      </c>
      <c r="D858" s="57"/>
      <c r="E858" s="62" t="s">
        <v>68</v>
      </c>
      <c r="F858" s="62"/>
      <c r="G858" s="62">
        <v>10</v>
      </c>
      <c r="H858" s="63">
        <v>3.3333333333333333E-2</v>
      </c>
      <c r="I858" s="64">
        <v>60</v>
      </c>
      <c r="J858" s="64">
        <v>41</v>
      </c>
      <c r="K858" s="64">
        <v>2</v>
      </c>
      <c r="L858" s="65">
        <v>0.68333333333333335</v>
      </c>
      <c r="M858" s="64">
        <v>19</v>
      </c>
      <c r="N858" s="64">
        <v>0</v>
      </c>
      <c r="O858" s="66">
        <v>331.11183362369343</v>
      </c>
      <c r="P858" s="63">
        <v>0.31666666666666665</v>
      </c>
    </row>
    <row r="859" spans="1:16" ht="14.4">
      <c r="A859" s="72">
        <f t="shared" si="17"/>
        <v>46148</v>
      </c>
      <c r="B859" s="73">
        <f>VLOOKUP(G859,'Daily Flash NL'!A:D,4,0)</f>
        <v>0.45833333333333298</v>
      </c>
      <c r="C859" s="77">
        <v>46148</v>
      </c>
      <c r="D859" s="57"/>
      <c r="E859" s="62" t="s">
        <v>68</v>
      </c>
      <c r="F859" s="62"/>
      <c r="G859" s="62">
        <v>11</v>
      </c>
      <c r="H859" s="63">
        <v>0.17647058823529413</v>
      </c>
      <c r="I859" s="64">
        <v>51</v>
      </c>
      <c r="J859" s="64">
        <v>47</v>
      </c>
      <c r="K859" s="64">
        <v>9</v>
      </c>
      <c r="L859" s="65">
        <v>0.92156862745098034</v>
      </c>
      <c r="M859" s="64">
        <v>4</v>
      </c>
      <c r="N859" s="64">
        <v>0</v>
      </c>
      <c r="O859" s="66">
        <v>303.68629787234045</v>
      </c>
      <c r="P859" s="63">
        <v>7.8431372549019607E-2</v>
      </c>
    </row>
    <row r="860" spans="1:16" ht="14.4">
      <c r="A860" s="72">
        <f t="shared" ref="A860:A891" si="18">C860</f>
        <v>46148</v>
      </c>
      <c r="B860" s="73">
        <f>VLOOKUP(G860,'Daily Flash NL'!A:D,4,0)</f>
        <v>0.5</v>
      </c>
      <c r="C860" s="77">
        <v>46148</v>
      </c>
      <c r="D860" s="57"/>
      <c r="E860" s="62" t="s">
        <v>68</v>
      </c>
      <c r="F860" s="62"/>
      <c r="G860" s="62">
        <v>12</v>
      </c>
      <c r="H860" s="63">
        <v>0.22807017543859648</v>
      </c>
      <c r="I860" s="64">
        <v>57</v>
      </c>
      <c r="J860" s="64">
        <v>54</v>
      </c>
      <c r="K860" s="64">
        <v>13</v>
      </c>
      <c r="L860" s="65">
        <v>0.94736842105263153</v>
      </c>
      <c r="M860" s="64">
        <v>3</v>
      </c>
      <c r="N860" s="64">
        <v>0</v>
      </c>
      <c r="O860" s="66">
        <v>259.31682067901227</v>
      </c>
      <c r="P860" s="63">
        <v>5.2631578947368418E-2</v>
      </c>
    </row>
    <row r="861" spans="1:16" ht="14.4">
      <c r="A861" s="72">
        <f t="shared" si="18"/>
        <v>46148</v>
      </c>
      <c r="B861" s="73">
        <f>VLOOKUP(G861,'Daily Flash NL'!A:D,4,0)</f>
        <v>0.54166666666666696</v>
      </c>
      <c r="C861" s="77">
        <v>46148</v>
      </c>
      <c r="D861" s="57"/>
      <c r="E861" s="62" t="s">
        <v>68</v>
      </c>
      <c r="F861" s="62"/>
      <c r="G861" s="62">
        <v>13</v>
      </c>
      <c r="H861" s="63">
        <v>0.80851063829787229</v>
      </c>
      <c r="I861" s="64">
        <v>47</v>
      </c>
      <c r="J861" s="64">
        <v>45</v>
      </c>
      <c r="K861" s="64">
        <v>38</v>
      </c>
      <c r="L861" s="65">
        <v>0.95744680851063835</v>
      </c>
      <c r="M861" s="64">
        <v>2</v>
      </c>
      <c r="N861" s="64">
        <v>0</v>
      </c>
      <c r="O861" s="66">
        <v>272.61531555555547</v>
      </c>
      <c r="P861" s="63">
        <v>4.2553191489361701E-2</v>
      </c>
    </row>
    <row r="862" spans="1:16" ht="14.4">
      <c r="A862" s="72">
        <f t="shared" si="18"/>
        <v>46148</v>
      </c>
      <c r="B862" s="73">
        <f>VLOOKUP(G862,'Daily Flash NL'!A:D,4,0)</f>
        <v>0.58333333333333304</v>
      </c>
      <c r="C862" s="77">
        <v>46148</v>
      </c>
      <c r="D862" s="57"/>
      <c r="E862" s="62" t="s">
        <v>68</v>
      </c>
      <c r="F862" s="62"/>
      <c r="G862" s="62">
        <v>14</v>
      </c>
      <c r="H862" s="63">
        <v>0.82608695652173914</v>
      </c>
      <c r="I862" s="64">
        <v>46</v>
      </c>
      <c r="J862" s="64">
        <v>45</v>
      </c>
      <c r="K862" s="64">
        <v>38</v>
      </c>
      <c r="L862" s="65">
        <v>0.97826086956521741</v>
      </c>
      <c r="M862" s="64">
        <v>1</v>
      </c>
      <c r="N862" s="64">
        <v>0</v>
      </c>
      <c r="O862" s="66">
        <v>218.70823888888881</v>
      </c>
      <c r="P862" s="63">
        <v>2.1739130434782608E-2</v>
      </c>
    </row>
    <row r="863" spans="1:16" ht="14.4">
      <c r="A863" s="72">
        <f t="shared" si="18"/>
        <v>46148</v>
      </c>
      <c r="B863" s="73">
        <f>VLOOKUP(G863,'Daily Flash NL'!A:D,4,0)</f>
        <v>0.625</v>
      </c>
      <c r="C863" s="77">
        <v>46148</v>
      </c>
      <c r="D863" s="57"/>
      <c r="E863" s="62" t="s">
        <v>68</v>
      </c>
      <c r="F863" s="62"/>
      <c r="G863" s="62">
        <v>15</v>
      </c>
      <c r="H863" s="63">
        <v>0.62745098039215685</v>
      </c>
      <c r="I863" s="64">
        <v>51</v>
      </c>
      <c r="J863" s="64">
        <v>51</v>
      </c>
      <c r="K863" s="64">
        <v>32</v>
      </c>
      <c r="L863" s="65">
        <v>1</v>
      </c>
      <c r="M863" s="64">
        <v>0</v>
      </c>
      <c r="N863" s="64">
        <v>0</v>
      </c>
      <c r="O863" s="66">
        <v>260.64060457516342</v>
      </c>
      <c r="P863" s="63">
        <v>0</v>
      </c>
    </row>
    <row r="864" spans="1:16" ht="14.4">
      <c r="A864" s="72">
        <f t="shared" si="18"/>
        <v>46148</v>
      </c>
      <c r="B864" s="73">
        <f>VLOOKUP(G864,'Daily Flash NL'!A:D,4,0)</f>
        <v>0.66666666666666696</v>
      </c>
      <c r="C864" s="77">
        <v>46148</v>
      </c>
      <c r="D864" s="57"/>
      <c r="E864" s="62" t="s">
        <v>68</v>
      </c>
      <c r="F864" s="62"/>
      <c r="G864" s="62">
        <v>16</v>
      </c>
      <c r="H864" s="63">
        <v>0.56603773584905659</v>
      </c>
      <c r="I864" s="64">
        <v>54</v>
      </c>
      <c r="J864" s="64">
        <v>51</v>
      </c>
      <c r="K864" s="64">
        <v>30</v>
      </c>
      <c r="L864" s="65">
        <v>0.94444444444444442</v>
      </c>
      <c r="M864" s="64">
        <v>3</v>
      </c>
      <c r="N864" s="64">
        <v>1</v>
      </c>
      <c r="O864" s="66">
        <v>319.35876797385635</v>
      </c>
      <c r="P864" s="63">
        <v>5.5555555555555552E-2</v>
      </c>
    </row>
    <row r="865" spans="1:16" ht="14.4">
      <c r="A865" s="72">
        <f t="shared" si="18"/>
        <v>46148</v>
      </c>
      <c r="B865" s="73" t="e">
        <f>VLOOKUP(G865,'Daily Flash NL'!A:D,4,0)</f>
        <v>#N/A</v>
      </c>
      <c r="C865" s="77">
        <v>46148</v>
      </c>
      <c r="D865" s="57"/>
      <c r="E865" s="62" t="s">
        <v>68</v>
      </c>
      <c r="F865" s="62"/>
      <c r="G865" s="62">
        <v>17</v>
      </c>
      <c r="H865" s="63">
        <v>0.6071428571428571</v>
      </c>
      <c r="I865" s="64">
        <v>28</v>
      </c>
      <c r="J865" s="64">
        <v>28</v>
      </c>
      <c r="K865" s="64">
        <v>17</v>
      </c>
      <c r="L865" s="65">
        <v>1</v>
      </c>
      <c r="M865" s="64">
        <v>0</v>
      </c>
      <c r="N865" s="64">
        <v>0</v>
      </c>
      <c r="O865" s="66">
        <v>303.23502976190474</v>
      </c>
      <c r="P865" s="63">
        <v>0</v>
      </c>
    </row>
    <row r="866" spans="1:16" ht="14.4">
      <c r="A866" s="72">
        <f t="shared" si="18"/>
        <v>46148</v>
      </c>
      <c r="B866" s="73" t="e">
        <f>VLOOKUP(G866,'Daily Flash NL'!A:D,4,0)</f>
        <v>#N/A</v>
      </c>
      <c r="C866" s="77">
        <v>46148</v>
      </c>
      <c r="D866" s="57"/>
      <c r="E866" s="62" t="s">
        <v>68</v>
      </c>
      <c r="F866" s="62"/>
      <c r="G866" s="62">
        <v>18</v>
      </c>
      <c r="H866" s="63">
        <v>0.6</v>
      </c>
      <c r="I866" s="64">
        <v>21</v>
      </c>
      <c r="J866" s="64">
        <v>19</v>
      </c>
      <c r="K866" s="64">
        <v>12</v>
      </c>
      <c r="L866" s="65">
        <v>0.90476190476190477</v>
      </c>
      <c r="M866" s="64">
        <v>2</v>
      </c>
      <c r="N866" s="64">
        <v>1</v>
      </c>
      <c r="O866" s="66">
        <v>261.44239473684212</v>
      </c>
      <c r="P866" s="63">
        <v>9.5238095238095233E-2</v>
      </c>
    </row>
    <row r="867" spans="1:16" ht="14.4">
      <c r="A867" s="72">
        <f t="shared" si="18"/>
        <v>46148</v>
      </c>
      <c r="B867" s="73" t="e">
        <f>VLOOKUP(G867,'Daily Flash NL'!A:D,4,0)</f>
        <v>#N/A</v>
      </c>
      <c r="C867" s="77">
        <v>46148</v>
      </c>
      <c r="D867" s="57"/>
      <c r="E867" s="62" t="s">
        <v>68</v>
      </c>
      <c r="F867" s="62"/>
      <c r="G867" s="62">
        <v>19</v>
      </c>
      <c r="H867" s="63">
        <v>0.36363636363636365</v>
      </c>
      <c r="I867" s="64">
        <v>11</v>
      </c>
      <c r="J867" s="64">
        <v>9</v>
      </c>
      <c r="K867" s="64">
        <v>4</v>
      </c>
      <c r="L867" s="65">
        <v>0.81818181818181823</v>
      </c>
      <c r="M867" s="64">
        <v>2</v>
      </c>
      <c r="N867" s="64">
        <v>0</v>
      </c>
      <c r="O867" s="66">
        <v>385.98188888888882</v>
      </c>
      <c r="P867" s="63">
        <v>0.18181818181818182</v>
      </c>
    </row>
    <row r="868" spans="1:16" ht="14.4">
      <c r="A868" s="72">
        <f t="shared" si="18"/>
        <v>46148</v>
      </c>
      <c r="B868" s="73" t="e">
        <f>VLOOKUP(G868,'Daily Flash NL'!A:D,4,0)</f>
        <v>#N/A</v>
      </c>
      <c r="C868" s="77">
        <v>46148</v>
      </c>
      <c r="D868" s="57"/>
      <c r="E868" s="62" t="s">
        <v>68</v>
      </c>
      <c r="F868" s="62"/>
      <c r="G868" s="62">
        <v>20</v>
      </c>
      <c r="H868" s="63">
        <v>1</v>
      </c>
      <c r="I868" s="64">
        <v>4</v>
      </c>
      <c r="J868" s="64">
        <v>4</v>
      </c>
      <c r="K868" s="64">
        <v>4</v>
      </c>
      <c r="L868" s="65">
        <v>1</v>
      </c>
      <c r="M868" s="64">
        <v>0</v>
      </c>
      <c r="N868" s="64">
        <v>0</v>
      </c>
      <c r="O868" s="66">
        <v>203.09249999999997</v>
      </c>
      <c r="P868" s="63">
        <v>0</v>
      </c>
    </row>
    <row r="869" spans="1:16" ht="14.4">
      <c r="A869" s="72">
        <f t="shared" si="18"/>
        <v>46148</v>
      </c>
      <c r="B869" s="73" t="e">
        <f>VLOOKUP(G869,'Daily Flash NL'!A:D,4,0)</f>
        <v>#N/A</v>
      </c>
      <c r="C869" s="77">
        <v>46148</v>
      </c>
      <c r="D869" s="57"/>
      <c r="E869" s="62" t="s">
        <v>68</v>
      </c>
      <c r="F869" s="62"/>
      <c r="G869" s="62">
        <v>21</v>
      </c>
      <c r="H869" s="63">
        <v>0.9</v>
      </c>
      <c r="I869" s="64">
        <v>10</v>
      </c>
      <c r="J869" s="64">
        <v>10</v>
      </c>
      <c r="K869" s="64">
        <v>9</v>
      </c>
      <c r="L869" s="65">
        <v>1</v>
      </c>
      <c r="M869" s="64">
        <v>0</v>
      </c>
      <c r="N869" s="64">
        <v>0</v>
      </c>
      <c r="O869" s="66">
        <v>323.4606</v>
      </c>
      <c r="P869" s="63">
        <v>0</v>
      </c>
    </row>
    <row r="870" spans="1:16" ht="14.4">
      <c r="A870" s="72">
        <f t="shared" si="18"/>
        <v>46148</v>
      </c>
      <c r="B870" s="73" t="e">
        <f>VLOOKUP(G870,'Daily Flash NL'!A:D,4,0)</f>
        <v>#N/A</v>
      </c>
      <c r="C870" s="77">
        <v>46148</v>
      </c>
      <c r="D870" s="57"/>
      <c r="E870" s="62" t="s">
        <v>68</v>
      </c>
      <c r="F870" s="62"/>
      <c r="G870" s="62">
        <v>22</v>
      </c>
      <c r="H870" s="63">
        <v>0.66666666666666663</v>
      </c>
      <c r="I870" s="64">
        <v>3</v>
      </c>
      <c r="J870" s="64">
        <v>3</v>
      </c>
      <c r="K870" s="64">
        <v>2</v>
      </c>
      <c r="L870" s="65">
        <v>1</v>
      </c>
      <c r="M870" s="64">
        <v>0</v>
      </c>
      <c r="N870" s="64">
        <v>0</v>
      </c>
      <c r="O870" s="66">
        <v>140.63533333333331</v>
      </c>
      <c r="P870" s="63">
        <v>0</v>
      </c>
    </row>
    <row r="871" spans="1:16" ht="14.4">
      <c r="A871" s="72">
        <f t="shared" si="18"/>
        <v>46148</v>
      </c>
      <c r="B871" s="73" t="e">
        <f>VLOOKUP(G871,'Daily Flash NL'!A:D,4,0)</f>
        <v>#N/A</v>
      </c>
      <c r="C871" s="77">
        <v>46148</v>
      </c>
      <c r="D871" s="57"/>
      <c r="E871" s="62" t="s">
        <v>68</v>
      </c>
      <c r="F871" s="62"/>
      <c r="G871" s="62">
        <v>23</v>
      </c>
      <c r="H871" s="63">
        <v>0.33333333333333331</v>
      </c>
      <c r="I871" s="64">
        <v>3</v>
      </c>
      <c r="J871" s="64">
        <v>3</v>
      </c>
      <c r="K871" s="64">
        <v>1</v>
      </c>
      <c r="L871" s="65">
        <v>1</v>
      </c>
      <c r="M871" s="64">
        <v>0</v>
      </c>
      <c r="N871" s="64">
        <v>0</v>
      </c>
      <c r="O871" s="66">
        <v>276.4586666666666</v>
      </c>
      <c r="P871" s="63">
        <v>0</v>
      </c>
    </row>
    <row r="872" spans="1:16" ht="14.4">
      <c r="A872" s="72">
        <f t="shared" si="18"/>
        <v>46148</v>
      </c>
      <c r="B872" s="73" t="e">
        <f>VLOOKUP(G872,'Daily Flash NL'!A:D,4,0)</f>
        <v>#N/A</v>
      </c>
      <c r="C872" s="77">
        <v>46148</v>
      </c>
      <c r="D872" s="57" t="s">
        <v>70</v>
      </c>
      <c r="E872" s="57"/>
      <c r="F872" s="57"/>
      <c r="G872" s="57"/>
      <c r="H872" s="58">
        <v>0.41494845360824745</v>
      </c>
      <c r="I872" s="59">
        <v>778</v>
      </c>
      <c r="J872" s="59">
        <v>698</v>
      </c>
      <c r="K872" s="59">
        <v>322</v>
      </c>
      <c r="L872" s="60">
        <v>0.89717223650385602</v>
      </c>
      <c r="M872" s="59">
        <v>80</v>
      </c>
      <c r="N872" s="59">
        <v>2</v>
      </c>
      <c r="O872" s="61">
        <v>292.14079314026463</v>
      </c>
      <c r="P872" s="58">
        <v>0.10282776349614396</v>
      </c>
    </row>
    <row r="873" spans="1:16" ht="14.4">
      <c r="A873" s="72" t="str">
        <f t="shared" si="18"/>
        <v>Total 06/05/2026</v>
      </c>
      <c r="B873" s="73" t="e">
        <f>VLOOKUP(G873,'Daily Flash NL'!A:D,4,0)</f>
        <v>#N/A</v>
      </c>
      <c r="C873" s="78" t="s">
        <v>166</v>
      </c>
      <c r="D873" s="67"/>
      <c r="E873" s="67"/>
      <c r="F873" s="67"/>
      <c r="G873" s="67"/>
      <c r="H873" s="68">
        <v>0.41494845360824745</v>
      </c>
      <c r="I873" s="69">
        <v>778</v>
      </c>
      <c r="J873" s="69">
        <v>698</v>
      </c>
      <c r="K873" s="69">
        <v>322</v>
      </c>
      <c r="L873" s="70">
        <v>0.89717223650385602</v>
      </c>
      <c r="M873" s="69">
        <v>80</v>
      </c>
      <c r="N873" s="69">
        <v>2</v>
      </c>
      <c r="O873" s="71">
        <v>292.14079314026463</v>
      </c>
      <c r="P873" s="68">
        <v>0.10282776349614396</v>
      </c>
    </row>
    <row r="874" spans="1:16" ht="15" thickBot="1">
      <c r="A874" s="72" t="str">
        <f t="shared" si="18"/>
        <v>Total général</v>
      </c>
      <c r="B874" s="73" t="e">
        <f>VLOOKUP(G874,'Daily Flash NL'!A:D,4,0)</f>
        <v>#N/A</v>
      </c>
      <c r="C874" s="116" t="s">
        <v>73</v>
      </c>
      <c r="D874" s="117"/>
      <c r="E874" s="117"/>
      <c r="F874" s="117"/>
      <c r="G874" s="117"/>
      <c r="H874" s="118">
        <v>0.41494845360824745</v>
      </c>
      <c r="I874" s="119">
        <v>778</v>
      </c>
      <c r="J874" s="119">
        <v>698</v>
      </c>
      <c r="K874" s="119">
        <v>322</v>
      </c>
      <c r="L874" s="120">
        <v>0.89717223650385602</v>
      </c>
      <c r="M874" s="119">
        <v>80</v>
      </c>
      <c r="N874" s="119">
        <v>2</v>
      </c>
      <c r="O874" s="121">
        <v>292.14079314026463</v>
      </c>
      <c r="P874" s="122">
        <v>0.10282776349614396</v>
      </c>
    </row>
    <row r="875" spans="1:16" ht="14.4">
      <c r="A875" s="72">
        <f t="shared" si="18"/>
        <v>46149</v>
      </c>
      <c r="B875" s="73" t="e">
        <f>VLOOKUP(G875,'Daily Flash NL'!A:D,4,0)</f>
        <v>#N/A</v>
      </c>
      <c r="C875" s="77">
        <v>46149</v>
      </c>
      <c r="D875" s="57" t="s">
        <v>67</v>
      </c>
      <c r="E875" s="62" t="s">
        <v>85</v>
      </c>
      <c r="F875" s="62"/>
      <c r="G875" s="62"/>
      <c r="H875" s="63">
        <v>0.82706766917293228</v>
      </c>
      <c r="I875" s="64">
        <v>133</v>
      </c>
      <c r="J875" s="64">
        <v>131</v>
      </c>
      <c r="K875" s="64">
        <v>110</v>
      </c>
      <c r="L875" s="65">
        <v>0.98496240601503759</v>
      </c>
      <c r="M875" s="64">
        <v>2</v>
      </c>
      <c r="N875" s="64">
        <v>0</v>
      </c>
      <c r="O875" s="66">
        <v>343.56833333333327</v>
      </c>
      <c r="P875" s="63">
        <v>1.5037593984962405E-2</v>
      </c>
    </row>
    <row r="876" spans="1:16" ht="14.4">
      <c r="A876" s="72">
        <f t="shared" si="18"/>
        <v>46149</v>
      </c>
      <c r="B876" s="73" t="e">
        <f>VLOOKUP(G876,'Daily Flash NL'!A:D,4,0)</f>
        <v>#N/A</v>
      </c>
      <c r="C876" s="77">
        <v>46149</v>
      </c>
      <c r="D876" s="57"/>
      <c r="E876" s="62" t="s">
        <v>85</v>
      </c>
      <c r="F876" s="57" t="s">
        <v>69</v>
      </c>
      <c r="G876" s="57"/>
      <c r="H876" s="58"/>
      <c r="I876" s="59"/>
      <c r="J876" s="59"/>
      <c r="K876" s="59"/>
      <c r="L876" s="60"/>
      <c r="M876" s="59"/>
      <c r="N876" s="59"/>
      <c r="O876" s="61"/>
      <c r="P876" s="58"/>
    </row>
    <row r="877" spans="1:16" ht="14.4">
      <c r="A877" s="72">
        <f t="shared" si="18"/>
        <v>46149</v>
      </c>
      <c r="B877" s="73" t="e">
        <f>VLOOKUP(G877,'Daily Flash NL'!A:D,4,0)</f>
        <v>#N/A</v>
      </c>
      <c r="C877" s="77">
        <v>46149</v>
      </c>
      <c r="D877" s="57"/>
      <c r="E877" s="62" t="s">
        <v>85</v>
      </c>
      <c r="F877" s="62"/>
      <c r="G877" s="62">
        <v>6</v>
      </c>
      <c r="H877" s="63">
        <v>0</v>
      </c>
      <c r="I877" s="64">
        <v>1</v>
      </c>
      <c r="J877" s="64">
        <v>1</v>
      </c>
      <c r="K877" s="64">
        <v>0</v>
      </c>
      <c r="L877" s="65">
        <v>1</v>
      </c>
      <c r="M877" s="64">
        <v>0</v>
      </c>
      <c r="N877" s="64">
        <v>0</v>
      </c>
      <c r="O877" s="66">
        <v>29.7</v>
      </c>
      <c r="P877" s="63">
        <v>0</v>
      </c>
    </row>
    <row r="878" spans="1:16" ht="14.4">
      <c r="A878" s="72">
        <f t="shared" si="18"/>
        <v>46149</v>
      </c>
      <c r="B878" s="73">
        <f>VLOOKUP(G878,'Daily Flash NL'!A:D,4,0)</f>
        <v>0.29166666666666669</v>
      </c>
      <c r="C878" s="77">
        <v>46149</v>
      </c>
      <c r="D878" s="57"/>
      <c r="E878" s="62" t="s">
        <v>85</v>
      </c>
      <c r="F878" s="62"/>
      <c r="G878" s="62">
        <v>7</v>
      </c>
      <c r="H878" s="63">
        <v>1</v>
      </c>
      <c r="I878" s="64">
        <v>1</v>
      </c>
      <c r="J878" s="64">
        <v>1</v>
      </c>
      <c r="K878" s="64">
        <v>1</v>
      </c>
      <c r="L878" s="65">
        <v>1</v>
      </c>
      <c r="M878" s="64">
        <v>0</v>
      </c>
      <c r="N878" s="64">
        <v>0</v>
      </c>
      <c r="O878" s="66">
        <v>249.691</v>
      </c>
      <c r="P878" s="63">
        <v>0</v>
      </c>
    </row>
    <row r="879" spans="1:16" ht="14.4">
      <c r="A879" s="72">
        <f t="shared" si="18"/>
        <v>46149</v>
      </c>
      <c r="B879" s="73">
        <f>VLOOKUP(G879,'Daily Flash NL'!A:D,4,0)</f>
        <v>0.33333333333333298</v>
      </c>
      <c r="C879" s="77">
        <v>46149</v>
      </c>
      <c r="D879" s="57"/>
      <c r="E879" s="62" t="s">
        <v>85</v>
      </c>
      <c r="F879" s="62"/>
      <c r="G879" s="62">
        <v>8</v>
      </c>
      <c r="H879" s="63">
        <v>0.75</v>
      </c>
      <c r="I879" s="64">
        <v>4</v>
      </c>
      <c r="J879" s="64">
        <v>4</v>
      </c>
      <c r="K879" s="64">
        <v>3</v>
      </c>
      <c r="L879" s="65">
        <v>1</v>
      </c>
      <c r="M879" s="64">
        <v>0</v>
      </c>
      <c r="N879" s="64">
        <v>0</v>
      </c>
      <c r="O879" s="66">
        <v>402.68674999999996</v>
      </c>
      <c r="P879" s="63">
        <v>0</v>
      </c>
    </row>
    <row r="880" spans="1:16" ht="14.4">
      <c r="A880" s="72">
        <f t="shared" si="18"/>
        <v>46149</v>
      </c>
      <c r="B880" s="73">
        <f>VLOOKUP(G880,'Daily Flash NL'!A:D,4,0)</f>
        <v>0.375</v>
      </c>
      <c r="C880" s="77">
        <v>46149</v>
      </c>
      <c r="D880" s="57"/>
      <c r="E880" s="62" t="s">
        <v>85</v>
      </c>
      <c r="F880" s="62"/>
      <c r="G880" s="62">
        <v>9</v>
      </c>
      <c r="H880" s="63">
        <v>0.8</v>
      </c>
      <c r="I880" s="64">
        <v>5</v>
      </c>
      <c r="J880" s="64">
        <v>5</v>
      </c>
      <c r="K880" s="64">
        <v>4</v>
      </c>
      <c r="L880" s="65">
        <v>1</v>
      </c>
      <c r="M880" s="64">
        <v>0</v>
      </c>
      <c r="N880" s="64">
        <v>0</v>
      </c>
      <c r="O880" s="66">
        <v>375.15170000000001</v>
      </c>
      <c r="P880" s="63">
        <v>0</v>
      </c>
    </row>
    <row r="881" spans="1:16" ht="14.4">
      <c r="A881" s="72">
        <f t="shared" si="18"/>
        <v>46149</v>
      </c>
      <c r="B881" s="73">
        <f>VLOOKUP(G881,'Daily Flash NL'!A:D,4,0)</f>
        <v>0.41666666666666702</v>
      </c>
      <c r="C881" s="77">
        <v>46149</v>
      </c>
      <c r="D881" s="57"/>
      <c r="E881" s="62" t="s">
        <v>85</v>
      </c>
      <c r="F881" s="62"/>
      <c r="G881" s="62">
        <v>10</v>
      </c>
      <c r="H881" s="63">
        <v>0.83333333333333337</v>
      </c>
      <c r="I881" s="64">
        <v>6</v>
      </c>
      <c r="J881" s="64">
        <v>5</v>
      </c>
      <c r="K881" s="64">
        <v>5</v>
      </c>
      <c r="L881" s="65">
        <v>0.83333333333333337</v>
      </c>
      <c r="M881" s="64">
        <v>1</v>
      </c>
      <c r="N881" s="64">
        <v>0</v>
      </c>
      <c r="O881" s="66">
        <v>435.03409999999997</v>
      </c>
      <c r="P881" s="63">
        <v>0.16666666666666666</v>
      </c>
    </row>
    <row r="882" spans="1:16" ht="14.4">
      <c r="A882" s="72">
        <f t="shared" si="18"/>
        <v>46149</v>
      </c>
      <c r="B882" s="73">
        <f>VLOOKUP(G882,'Daily Flash NL'!A:D,4,0)</f>
        <v>0.45833333333333298</v>
      </c>
      <c r="C882" s="77">
        <v>46149</v>
      </c>
      <c r="D882" s="57"/>
      <c r="E882" s="62" t="s">
        <v>85</v>
      </c>
      <c r="F882" s="62"/>
      <c r="G882" s="62">
        <v>11</v>
      </c>
      <c r="H882" s="63">
        <v>0.66666666666666663</v>
      </c>
      <c r="I882" s="64">
        <v>6</v>
      </c>
      <c r="J882" s="64">
        <v>5</v>
      </c>
      <c r="K882" s="64">
        <v>4</v>
      </c>
      <c r="L882" s="65">
        <v>0.83333333333333337</v>
      </c>
      <c r="M882" s="64">
        <v>1</v>
      </c>
      <c r="N882" s="64">
        <v>0</v>
      </c>
      <c r="O882" s="66">
        <v>880.68219999999997</v>
      </c>
      <c r="P882" s="63">
        <v>0.16666666666666666</v>
      </c>
    </row>
    <row r="883" spans="1:16" ht="14.4">
      <c r="A883" s="72">
        <f t="shared" si="18"/>
        <v>46149</v>
      </c>
      <c r="B883" s="73">
        <f>VLOOKUP(G883,'Daily Flash NL'!A:D,4,0)</f>
        <v>0.5</v>
      </c>
      <c r="C883" s="77">
        <v>46149</v>
      </c>
      <c r="D883" s="57"/>
      <c r="E883" s="62" t="s">
        <v>85</v>
      </c>
      <c r="F883" s="62"/>
      <c r="G883" s="62">
        <v>12</v>
      </c>
      <c r="H883" s="63">
        <v>1</v>
      </c>
      <c r="I883" s="64">
        <v>6</v>
      </c>
      <c r="J883" s="64">
        <v>6</v>
      </c>
      <c r="K883" s="64">
        <v>6</v>
      </c>
      <c r="L883" s="65">
        <v>1</v>
      </c>
      <c r="M883" s="64">
        <v>0</v>
      </c>
      <c r="N883" s="64">
        <v>0</v>
      </c>
      <c r="O883" s="66">
        <v>231.25216666666665</v>
      </c>
      <c r="P883" s="63">
        <v>0</v>
      </c>
    </row>
    <row r="884" spans="1:16" ht="14.4">
      <c r="A884" s="72">
        <f t="shared" si="18"/>
        <v>46149</v>
      </c>
      <c r="B884" s="73">
        <f>VLOOKUP(G884,'Daily Flash NL'!A:D,4,0)</f>
        <v>0.54166666666666696</v>
      </c>
      <c r="C884" s="77">
        <v>46149</v>
      </c>
      <c r="D884" s="57"/>
      <c r="E884" s="62" t="s">
        <v>85</v>
      </c>
      <c r="F884" s="62"/>
      <c r="G884" s="62">
        <v>13</v>
      </c>
      <c r="H884" s="63">
        <v>1</v>
      </c>
      <c r="I884" s="64">
        <v>8</v>
      </c>
      <c r="J884" s="64">
        <v>8</v>
      </c>
      <c r="K884" s="64">
        <v>8</v>
      </c>
      <c r="L884" s="65">
        <v>1</v>
      </c>
      <c r="M884" s="64">
        <v>0</v>
      </c>
      <c r="N884" s="64">
        <v>0</v>
      </c>
      <c r="O884" s="66">
        <v>169.52918750000003</v>
      </c>
      <c r="P884" s="63">
        <v>0</v>
      </c>
    </row>
    <row r="885" spans="1:16" ht="14.4">
      <c r="A885" s="72">
        <f t="shared" si="18"/>
        <v>46149</v>
      </c>
      <c r="B885" s="73">
        <f>VLOOKUP(G885,'Daily Flash NL'!A:D,4,0)</f>
        <v>0.58333333333333304</v>
      </c>
      <c r="C885" s="77">
        <v>46149</v>
      </c>
      <c r="D885" s="57"/>
      <c r="E885" s="62" t="s">
        <v>85</v>
      </c>
      <c r="F885" s="62"/>
      <c r="G885" s="62">
        <v>14</v>
      </c>
      <c r="H885" s="63">
        <v>1</v>
      </c>
      <c r="I885" s="64">
        <v>7</v>
      </c>
      <c r="J885" s="64">
        <v>7</v>
      </c>
      <c r="K885" s="64">
        <v>7</v>
      </c>
      <c r="L885" s="65">
        <v>1</v>
      </c>
      <c r="M885" s="64">
        <v>0</v>
      </c>
      <c r="N885" s="64">
        <v>0</v>
      </c>
      <c r="O885" s="66">
        <v>346.77857142857141</v>
      </c>
      <c r="P885" s="63">
        <v>0</v>
      </c>
    </row>
    <row r="886" spans="1:16" ht="14.4">
      <c r="A886" s="72">
        <f t="shared" si="18"/>
        <v>46149</v>
      </c>
      <c r="B886" s="73">
        <f>VLOOKUP(G886,'Daily Flash NL'!A:D,4,0)</f>
        <v>0.625</v>
      </c>
      <c r="C886" s="77">
        <v>46149</v>
      </c>
      <c r="D886" s="57"/>
      <c r="E886" s="62" t="s">
        <v>85</v>
      </c>
      <c r="F886" s="62"/>
      <c r="G886" s="62">
        <v>15</v>
      </c>
      <c r="H886" s="63">
        <v>1</v>
      </c>
      <c r="I886" s="64">
        <v>6</v>
      </c>
      <c r="J886" s="64">
        <v>6</v>
      </c>
      <c r="K886" s="64">
        <v>6</v>
      </c>
      <c r="L886" s="65">
        <v>1</v>
      </c>
      <c r="M886" s="64">
        <v>0</v>
      </c>
      <c r="N886" s="64">
        <v>0</v>
      </c>
      <c r="O886" s="66">
        <v>528.59733333333327</v>
      </c>
      <c r="P886" s="63">
        <v>0</v>
      </c>
    </row>
    <row r="887" spans="1:16" ht="14.4">
      <c r="A887" s="72">
        <f t="shared" si="18"/>
        <v>46149</v>
      </c>
      <c r="B887" s="73">
        <f>VLOOKUP(G887,'Daily Flash NL'!A:D,4,0)</f>
        <v>0.66666666666666696</v>
      </c>
      <c r="C887" s="77">
        <v>46149</v>
      </c>
      <c r="D887" s="57"/>
      <c r="E887" s="62" t="s">
        <v>85</v>
      </c>
      <c r="F887" s="62"/>
      <c r="G887" s="62">
        <v>16</v>
      </c>
      <c r="H887" s="63">
        <v>1</v>
      </c>
      <c r="I887" s="64">
        <v>5</v>
      </c>
      <c r="J887" s="64">
        <v>5</v>
      </c>
      <c r="K887" s="64">
        <v>5</v>
      </c>
      <c r="L887" s="65">
        <v>1</v>
      </c>
      <c r="M887" s="64">
        <v>0</v>
      </c>
      <c r="N887" s="64">
        <v>0</v>
      </c>
      <c r="O887" s="66">
        <v>464.45459999999991</v>
      </c>
      <c r="P887" s="63">
        <v>0</v>
      </c>
    </row>
    <row r="888" spans="1:16" ht="14.4">
      <c r="A888" s="72">
        <f t="shared" si="18"/>
        <v>46149</v>
      </c>
      <c r="B888" s="73" t="e">
        <f>VLOOKUP(G888,'Daily Flash NL'!A:D,4,0)</f>
        <v>#N/A</v>
      </c>
      <c r="C888" s="77">
        <v>46149</v>
      </c>
      <c r="D888" s="57"/>
      <c r="E888" s="62" t="s">
        <v>85</v>
      </c>
      <c r="F888" s="62"/>
      <c r="G888" s="62">
        <v>17</v>
      </c>
      <c r="H888" s="63">
        <v>1</v>
      </c>
      <c r="I888" s="64">
        <v>5</v>
      </c>
      <c r="J888" s="64">
        <v>5</v>
      </c>
      <c r="K888" s="64">
        <v>5</v>
      </c>
      <c r="L888" s="65">
        <v>1</v>
      </c>
      <c r="M888" s="64">
        <v>0</v>
      </c>
      <c r="N888" s="64">
        <v>0</v>
      </c>
      <c r="O888" s="66">
        <v>362.3954</v>
      </c>
      <c r="P888" s="63">
        <v>0</v>
      </c>
    </row>
    <row r="889" spans="1:16" ht="14.4">
      <c r="A889" s="72">
        <f t="shared" si="18"/>
        <v>46149</v>
      </c>
      <c r="B889" s="73" t="e">
        <f>VLOOKUP(G889,'Daily Flash NL'!A:D,4,0)</f>
        <v>#N/A</v>
      </c>
      <c r="C889" s="77">
        <v>46149</v>
      </c>
      <c r="D889" s="57"/>
      <c r="E889" s="62" t="s">
        <v>85</v>
      </c>
      <c r="F889" s="62"/>
      <c r="G889" s="62">
        <v>18</v>
      </c>
      <c r="H889" s="63">
        <v>1</v>
      </c>
      <c r="I889" s="64">
        <v>1</v>
      </c>
      <c r="J889" s="64">
        <v>1</v>
      </c>
      <c r="K889" s="64">
        <v>1</v>
      </c>
      <c r="L889" s="65">
        <v>1</v>
      </c>
      <c r="M889" s="64">
        <v>0</v>
      </c>
      <c r="N889" s="64">
        <v>0</v>
      </c>
      <c r="O889" s="66">
        <v>330.3</v>
      </c>
      <c r="P889" s="63">
        <v>0</v>
      </c>
    </row>
    <row r="890" spans="1:16" ht="14.4">
      <c r="A890" s="72">
        <f t="shared" si="18"/>
        <v>46149</v>
      </c>
      <c r="B890" s="73" t="e">
        <f>VLOOKUP(G890,'Daily Flash NL'!A:D,4,0)</f>
        <v>#N/A</v>
      </c>
      <c r="C890" s="77">
        <v>46149</v>
      </c>
      <c r="D890" s="57"/>
      <c r="E890" s="62" t="s">
        <v>85</v>
      </c>
      <c r="F890" s="57" t="s">
        <v>86</v>
      </c>
      <c r="G890" s="57"/>
      <c r="H890" s="58"/>
      <c r="I890" s="59"/>
      <c r="J890" s="59"/>
      <c r="K890" s="59"/>
      <c r="L890" s="60"/>
      <c r="M890" s="59"/>
      <c r="N890" s="59"/>
      <c r="O890" s="61"/>
      <c r="P890" s="58"/>
    </row>
    <row r="891" spans="1:16" ht="14.4">
      <c r="A891" s="72">
        <f t="shared" si="18"/>
        <v>46149</v>
      </c>
      <c r="B891" s="73" t="e">
        <f>VLOOKUP(G891,'Daily Flash NL'!A:D,4,0)</f>
        <v>#N/A</v>
      </c>
      <c r="C891" s="77">
        <v>46149</v>
      </c>
      <c r="D891" s="57"/>
      <c r="E891" s="62" t="s">
        <v>85</v>
      </c>
      <c r="F891" s="62"/>
      <c r="G891" s="62">
        <v>6</v>
      </c>
      <c r="H891" s="63">
        <v>0</v>
      </c>
      <c r="I891" s="64">
        <v>1</v>
      </c>
      <c r="J891" s="64">
        <v>1</v>
      </c>
      <c r="K891" s="64">
        <v>0</v>
      </c>
      <c r="L891" s="65">
        <v>1</v>
      </c>
      <c r="M891" s="64">
        <v>0</v>
      </c>
      <c r="N891" s="64">
        <v>0</v>
      </c>
      <c r="O891" s="66">
        <v>201.72800000000001</v>
      </c>
      <c r="P891" s="63">
        <v>0</v>
      </c>
    </row>
    <row r="892" spans="1:16" ht="14.4">
      <c r="A892" s="72">
        <f t="shared" ref="A892:A902" si="19">C892</f>
        <v>46149</v>
      </c>
      <c r="B892" s="73">
        <f>VLOOKUP(G892,'Daily Flash NL'!A:D,4,0)</f>
        <v>0.29166666666666669</v>
      </c>
      <c r="C892" s="77">
        <v>46149</v>
      </c>
      <c r="D892" s="57"/>
      <c r="E892" s="62" t="s">
        <v>85</v>
      </c>
      <c r="F892" s="62"/>
      <c r="G892" s="62">
        <v>7</v>
      </c>
      <c r="H892" s="63">
        <v>0.66666666666666663</v>
      </c>
      <c r="I892" s="64">
        <v>3</v>
      </c>
      <c r="J892" s="64">
        <v>3</v>
      </c>
      <c r="K892" s="64">
        <v>2</v>
      </c>
      <c r="L892" s="65">
        <v>1</v>
      </c>
      <c r="M892" s="64">
        <v>0</v>
      </c>
      <c r="N892" s="64">
        <v>0</v>
      </c>
      <c r="O892" s="66">
        <v>458.19200000000001</v>
      </c>
      <c r="P892" s="63">
        <v>0</v>
      </c>
    </row>
    <row r="893" spans="1:16" ht="14.4">
      <c r="A893" s="72">
        <f t="shared" si="19"/>
        <v>46149</v>
      </c>
      <c r="B893" s="73">
        <f>VLOOKUP(G893,'Daily Flash NL'!A:D,4,0)</f>
        <v>0.33333333333333298</v>
      </c>
      <c r="C893" s="77">
        <v>46149</v>
      </c>
      <c r="D893" s="57"/>
      <c r="E893" s="62" t="s">
        <v>85</v>
      </c>
      <c r="F893" s="62"/>
      <c r="G893" s="62">
        <v>8</v>
      </c>
      <c r="H893" s="63">
        <v>0.8</v>
      </c>
      <c r="I893" s="64">
        <v>5</v>
      </c>
      <c r="J893" s="64">
        <v>5</v>
      </c>
      <c r="K893" s="64">
        <v>4</v>
      </c>
      <c r="L893" s="65">
        <v>1</v>
      </c>
      <c r="M893" s="64">
        <v>0</v>
      </c>
      <c r="N893" s="64">
        <v>0</v>
      </c>
      <c r="O893" s="66">
        <v>184.7604</v>
      </c>
      <c r="P893" s="63">
        <v>0</v>
      </c>
    </row>
    <row r="894" spans="1:16" ht="14.4">
      <c r="A894" s="72">
        <f t="shared" si="19"/>
        <v>46149</v>
      </c>
      <c r="B894" s="73">
        <f>VLOOKUP(G894,'Daily Flash NL'!A:D,4,0)</f>
        <v>0.375</v>
      </c>
      <c r="C894" s="77">
        <v>46149</v>
      </c>
      <c r="D894" s="57"/>
      <c r="E894" s="62" t="s">
        <v>85</v>
      </c>
      <c r="F894" s="62"/>
      <c r="G894" s="62">
        <v>9</v>
      </c>
      <c r="H894" s="63">
        <v>0.8571428571428571</v>
      </c>
      <c r="I894" s="64">
        <v>7</v>
      </c>
      <c r="J894" s="64">
        <v>7</v>
      </c>
      <c r="K894" s="64">
        <v>6</v>
      </c>
      <c r="L894" s="65">
        <v>1</v>
      </c>
      <c r="M894" s="64">
        <v>0</v>
      </c>
      <c r="N894" s="64">
        <v>0</v>
      </c>
      <c r="O894" s="66">
        <v>331.4254285714286</v>
      </c>
      <c r="P894" s="63">
        <v>0</v>
      </c>
    </row>
    <row r="895" spans="1:16" ht="14.4">
      <c r="A895" s="72">
        <f t="shared" si="19"/>
        <v>46149</v>
      </c>
      <c r="B895" s="73">
        <f>VLOOKUP(G895,'Daily Flash NL'!A:D,4,0)</f>
        <v>0.41666666666666702</v>
      </c>
      <c r="C895" s="77">
        <v>46149</v>
      </c>
      <c r="D895" s="57"/>
      <c r="E895" s="62" t="s">
        <v>85</v>
      </c>
      <c r="F895" s="62"/>
      <c r="G895" s="62">
        <v>10</v>
      </c>
      <c r="H895" s="63">
        <v>0.31578947368421051</v>
      </c>
      <c r="I895" s="64">
        <v>19</v>
      </c>
      <c r="J895" s="64">
        <v>19</v>
      </c>
      <c r="K895" s="64">
        <v>6</v>
      </c>
      <c r="L895" s="65">
        <v>1</v>
      </c>
      <c r="M895" s="64">
        <v>0</v>
      </c>
      <c r="N895" s="64">
        <v>0</v>
      </c>
      <c r="O895" s="66">
        <v>213.80380701754385</v>
      </c>
      <c r="P895" s="63">
        <v>0</v>
      </c>
    </row>
    <row r="896" spans="1:16" ht="14.4">
      <c r="A896" s="72">
        <f t="shared" si="19"/>
        <v>46149</v>
      </c>
      <c r="B896" s="73">
        <f>VLOOKUP(G896,'Daily Flash NL'!A:D,4,0)</f>
        <v>0.45833333333333298</v>
      </c>
      <c r="C896" s="77">
        <v>46149</v>
      </c>
      <c r="D896" s="57"/>
      <c r="E896" s="62" t="s">
        <v>85</v>
      </c>
      <c r="F896" s="62"/>
      <c r="G896" s="62">
        <v>11</v>
      </c>
      <c r="H896" s="63">
        <v>1</v>
      </c>
      <c r="I896" s="64">
        <v>4</v>
      </c>
      <c r="J896" s="64">
        <v>4</v>
      </c>
      <c r="K896" s="64">
        <v>4</v>
      </c>
      <c r="L896" s="65">
        <v>1</v>
      </c>
      <c r="M896" s="64">
        <v>0</v>
      </c>
      <c r="N896" s="64">
        <v>0</v>
      </c>
      <c r="O896" s="66">
        <v>389.78899999999999</v>
      </c>
      <c r="P896" s="63">
        <v>0</v>
      </c>
    </row>
    <row r="897" spans="1:16" ht="14.4">
      <c r="A897" s="72">
        <f t="shared" si="19"/>
        <v>46149</v>
      </c>
      <c r="B897" s="73">
        <f>VLOOKUP(G897,'Daily Flash NL'!A:D,4,0)</f>
        <v>0.5</v>
      </c>
      <c r="C897" s="77">
        <v>46149</v>
      </c>
      <c r="D897" s="57"/>
      <c r="E897" s="62" t="s">
        <v>85</v>
      </c>
      <c r="F897" s="62"/>
      <c r="G897" s="62">
        <v>12</v>
      </c>
      <c r="H897" s="63">
        <v>1</v>
      </c>
      <c r="I897" s="64">
        <v>7</v>
      </c>
      <c r="J897" s="64">
        <v>7</v>
      </c>
      <c r="K897" s="64">
        <v>7</v>
      </c>
      <c r="L897" s="65">
        <v>1</v>
      </c>
      <c r="M897" s="64">
        <v>0</v>
      </c>
      <c r="N897" s="64">
        <v>0</v>
      </c>
      <c r="O897" s="66">
        <v>248.982</v>
      </c>
      <c r="P897" s="63">
        <v>0</v>
      </c>
    </row>
    <row r="898" spans="1:16" ht="14.4">
      <c r="A898" s="72">
        <f t="shared" si="19"/>
        <v>46149</v>
      </c>
      <c r="B898" s="73">
        <f>VLOOKUP(G898,'Daily Flash NL'!A:D,4,0)</f>
        <v>0.54166666666666696</v>
      </c>
      <c r="C898" s="77">
        <v>46149</v>
      </c>
      <c r="D898" s="57"/>
      <c r="E898" s="62" t="s">
        <v>85</v>
      </c>
      <c r="F898" s="62"/>
      <c r="G898" s="62">
        <v>13</v>
      </c>
      <c r="H898" s="63">
        <v>1</v>
      </c>
      <c r="I898" s="64">
        <v>10</v>
      </c>
      <c r="J898" s="64">
        <v>10</v>
      </c>
      <c r="K898" s="64">
        <v>10</v>
      </c>
      <c r="L898" s="65">
        <v>1</v>
      </c>
      <c r="M898" s="64">
        <v>0</v>
      </c>
      <c r="N898" s="64">
        <v>0</v>
      </c>
      <c r="O898" s="66">
        <v>542.5413333333338</v>
      </c>
      <c r="P898" s="63">
        <v>0</v>
      </c>
    </row>
    <row r="899" spans="1:16" ht="14.4">
      <c r="A899" s="72">
        <f t="shared" si="19"/>
        <v>46149</v>
      </c>
      <c r="B899" s="73">
        <f>VLOOKUP(G899,'Daily Flash NL'!A:D,4,0)</f>
        <v>0.58333333333333304</v>
      </c>
      <c r="C899" s="77">
        <v>46149</v>
      </c>
      <c r="D899" s="57"/>
      <c r="E899" s="62" t="s">
        <v>85</v>
      </c>
      <c r="F899" s="62"/>
      <c r="G899" s="62">
        <v>14</v>
      </c>
      <c r="H899" s="63">
        <v>1</v>
      </c>
      <c r="I899" s="64">
        <v>5</v>
      </c>
      <c r="J899" s="64">
        <v>5</v>
      </c>
      <c r="K899" s="64">
        <v>5</v>
      </c>
      <c r="L899" s="65">
        <v>1</v>
      </c>
      <c r="M899" s="64">
        <v>0</v>
      </c>
      <c r="N899" s="64">
        <v>0</v>
      </c>
      <c r="O899" s="66">
        <v>228.28110000000001</v>
      </c>
      <c r="P899" s="63">
        <v>0</v>
      </c>
    </row>
    <row r="900" spans="1:16" ht="14.4">
      <c r="A900" s="72">
        <f t="shared" si="19"/>
        <v>46149</v>
      </c>
      <c r="B900" s="73">
        <f>VLOOKUP(G900,'Daily Flash NL'!A:D,4,0)</f>
        <v>0.625</v>
      </c>
      <c r="C900" s="77">
        <v>46149</v>
      </c>
      <c r="D900" s="57"/>
      <c r="E900" s="62" t="s">
        <v>85</v>
      </c>
      <c r="F900" s="62"/>
      <c r="G900" s="62">
        <v>15</v>
      </c>
      <c r="H900" s="63">
        <v>1</v>
      </c>
      <c r="I900" s="64">
        <v>6</v>
      </c>
      <c r="J900" s="64">
        <v>6</v>
      </c>
      <c r="K900" s="64">
        <v>6</v>
      </c>
      <c r="L900" s="65">
        <v>1</v>
      </c>
      <c r="M900" s="64">
        <v>0</v>
      </c>
      <c r="N900" s="64">
        <v>0</v>
      </c>
      <c r="O900" s="66">
        <v>320.16300000000001</v>
      </c>
      <c r="P900" s="63">
        <v>0</v>
      </c>
    </row>
    <row r="901" spans="1:16" ht="14.4">
      <c r="A901" s="72">
        <f t="shared" si="19"/>
        <v>46149</v>
      </c>
      <c r="B901" s="73">
        <f>VLOOKUP(G901,'Daily Flash NL'!A:D,4,0)</f>
        <v>0.66666666666666696</v>
      </c>
      <c r="C901" s="77">
        <v>46149</v>
      </c>
      <c r="D901" s="57"/>
      <c r="E901" s="62" t="s">
        <v>85</v>
      </c>
      <c r="F901" s="62"/>
      <c r="G901" s="62">
        <v>16</v>
      </c>
      <c r="H901" s="63">
        <v>1</v>
      </c>
      <c r="I901" s="64">
        <v>4</v>
      </c>
      <c r="J901" s="64">
        <v>4</v>
      </c>
      <c r="K901" s="64">
        <v>4</v>
      </c>
      <c r="L901" s="65">
        <v>1</v>
      </c>
      <c r="M901" s="64">
        <v>0</v>
      </c>
      <c r="N901" s="64">
        <v>0</v>
      </c>
      <c r="O901" s="66">
        <v>180.36799999999999</v>
      </c>
      <c r="P901" s="63">
        <v>0</v>
      </c>
    </row>
    <row r="902" spans="1:16" ht="14.4">
      <c r="A902" s="72">
        <f t="shared" si="19"/>
        <v>46149</v>
      </c>
      <c r="B902" s="73" t="e">
        <f>VLOOKUP(G902,'Daily Flash NL'!A:D,4,0)</f>
        <v>#N/A</v>
      </c>
      <c r="C902" s="77">
        <v>46149</v>
      </c>
      <c r="D902" s="57"/>
      <c r="E902" s="62" t="s">
        <v>85</v>
      </c>
      <c r="F902" s="62"/>
      <c r="G902" s="62">
        <v>17</v>
      </c>
      <c r="H902" s="63">
        <v>1</v>
      </c>
      <c r="I902" s="64">
        <v>1</v>
      </c>
      <c r="J902" s="64">
        <v>1</v>
      </c>
      <c r="K902" s="64">
        <v>1</v>
      </c>
      <c r="L902" s="65">
        <v>1</v>
      </c>
      <c r="M902" s="64">
        <v>0</v>
      </c>
      <c r="N902" s="64">
        <v>0</v>
      </c>
      <c r="O902" s="66">
        <v>461.98800000000006</v>
      </c>
      <c r="P902" s="63">
        <v>0</v>
      </c>
    </row>
    <row r="903" spans="1:16" ht="14.4">
      <c r="A903" s="72">
        <f t="shared" ref="A903:A920" si="20">C903</f>
        <v>46149</v>
      </c>
      <c r="B903" s="73" t="e">
        <f>VLOOKUP(G903,'Daily Flash NL'!A:D,4,0)</f>
        <v>#N/A</v>
      </c>
      <c r="C903" s="77">
        <v>46149</v>
      </c>
      <c r="D903" s="57"/>
      <c r="E903" s="62" t="s">
        <v>68</v>
      </c>
      <c r="F903" s="62"/>
      <c r="G903" s="62"/>
      <c r="H903" s="63">
        <v>0.50859950859950864</v>
      </c>
      <c r="I903" s="64">
        <v>409</v>
      </c>
      <c r="J903" s="64">
        <v>394</v>
      </c>
      <c r="K903" s="64">
        <v>207</v>
      </c>
      <c r="L903" s="65">
        <v>0.96332518337408313</v>
      </c>
      <c r="M903" s="64">
        <v>15</v>
      </c>
      <c r="N903" s="64">
        <v>2</v>
      </c>
      <c r="O903" s="66">
        <v>331.65452910321488</v>
      </c>
      <c r="P903" s="63">
        <v>3.6674816625916873E-2</v>
      </c>
    </row>
    <row r="904" spans="1:16" ht="14.4">
      <c r="A904" s="72">
        <f t="shared" si="20"/>
        <v>46149</v>
      </c>
      <c r="B904" s="73" t="e">
        <f>VLOOKUP(G904,'Daily Flash NL'!A:D,4,0)</f>
        <v>#N/A</v>
      </c>
      <c r="C904" s="77">
        <v>46149</v>
      </c>
      <c r="D904" s="57"/>
      <c r="E904" s="62" t="s">
        <v>68</v>
      </c>
      <c r="F904" s="57" t="s">
        <v>69</v>
      </c>
      <c r="G904" s="57"/>
      <c r="H904" s="58"/>
      <c r="I904" s="59"/>
      <c r="J904" s="59"/>
      <c r="K904" s="59"/>
      <c r="L904" s="60"/>
      <c r="M904" s="59"/>
      <c r="N904" s="59"/>
      <c r="O904" s="61"/>
      <c r="P904" s="58"/>
    </row>
    <row r="905" spans="1:16" ht="14.4">
      <c r="A905" s="72">
        <f t="shared" si="20"/>
        <v>46149</v>
      </c>
      <c r="B905" s="73" t="e">
        <f>VLOOKUP(G905,'Daily Flash NL'!A:D,4,0)</f>
        <v>#N/A</v>
      </c>
      <c r="C905" s="77">
        <v>46149</v>
      </c>
      <c r="D905" s="57"/>
      <c r="E905" s="62" t="s">
        <v>68</v>
      </c>
      <c r="F905" s="62"/>
      <c r="G905" s="62">
        <v>6</v>
      </c>
      <c r="H905" s="63">
        <v>0.33333333333333331</v>
      </c>
      <c r="I905" s="64">
        <v>3</v>
      </c>
      <c r="J905" s="64">
        <v>3</v>
      </c>
      <c r="K905" s="64">
        <v>1</v>
      </c>
      <c r="L905" s="65">
        <v>1</v>
      </c>
      <c r="M905" s="64">
        <v>0</v>
      </c>
      <c r="N905" s="64">
        <v>0</v>
      </c>
      <c r="O905" s="66">
        <v>291.7833333333333</v>
      </c>
      <c r="P905" s="63">
        <v>0</v>
      </c>
    </row>
    <row r="906" spans="1:16" ht="14.4">
      <c r="A906" s="72">
        <f t="shared" si="20"/>
        <v>46149</v>
      </c>
      <c r="B906" s="73">
        <f>VLOOKUP(G906,'Daily Flash NL'!A:D,4,0)</f>
        <v>0.29166666666666669</v>
      </c>
      <c r="C906" s="77">
        <v>46149</v>
      </c>
      <c r="D906" s="57"/>
      <c r="E906" s="62" t="s">
        <v>68</v>
      </c>
      <c r="F906" s="62"/>
      <c r="G906" s="62">
        <v>7</v>
      </c>
      <c r="H906" s="63">
        <v>0.47058823529411764</v>
      </c>
      <c r="I906" s="64">
        <v>17</v>
      </c>
      <c r="J906" s="64">
        <v>17</v>
      </c>
      <c r="K906" s="64">
        <v>8</v>
      </c>
      <c r="L906" s="65">
        <v>1</v>
      </c>
      <c r="M906" s="64">
        <v>0</v>
      </c>
      <c r="N906" s="64">
        <v>0</v>
      </c>
      <c r="O906" s="66">
        <v>243.23335294117646</v>
      </c>
      <c r="P906" s="63">
        <v>0</v>
      </c>
    </row>
    <row r="907" spans="1:16" ht="14.4">
      <c r="A907" s="72">
        <f t="shared" si="20"/>
        <v>46149</v>
      </c>
      <c r="B907" s="73">
        <f>VLOOKUP(G907,'Daily Flash NL'!A:D,4,0)</f>
        <v>0.33333333333333298</v>
      </c>
      <c r="C907" s="77">
        <v>46149</v>
      </c>
      <c r="D907" s="57"/>
      <c r="E907" s="62" t="s">
        <v>68</v>
      </c>
      <c r="F907" s="62"/>
      <c r="G907" s="62">
        <v>8</v>
      </c>
      <c r="H907" s="63">
        <v>8.1081081081081086E-2</v>
      </c>
      <c r="I907" s="64">
        <v>37</v>
      </c>
      <c r="J907" s="64">
        <v>32</v>
      </c>
      <c r="K907" s="64">
        <v>3</v>
      </c>
      <c r="L907" s="65">
        <v>0.86486486486486491</v>
      </c>
      <c r="M907" s="64">
        <v>5</v>
      </c>
      <c r="N907" s="64">
        <v>0</v>
      </c>
      <c r="O907" s="66">
        <v>332.68431249999998</v>
      </c>
      <c r="P907" s="63">
        <v>0.13513513513513514</v>
      </c>
    </row>
    <row r="908" spans="1:16" ht="14.4">
      <c r="A908" s="72">
        <f t="shared" si="20"/>
        <v>46149</v>
      </c>
      <c r="B908" s="73">
        <f>VLOOKUP(G908,'Daily Flash NL'!A:D,4,0)</f>
        <v>0.375</v>
      </c>
      <c r="C908" s="77">
        <v>46149</v>
      </c>
      <c r="D908" s="57"/>
      <c r="E908" s="62" t="s">
        <v>68</v>
      </c>
      <c r="F908" s="62"/>
      <c r="G908" s="62">
        <v>9</v>
      </c>
      <c r="H908" s="63">
        <v>0.57894736842105265</v>
      </c>
      <c r="I908" s="64">
        <v>38</v>
      </c>
      <c r="J908" s="64">
        <v>37</v>
      </c>
      <c r="K908" s="64">
        <v>22</v>
      </c>
      <c r="L908" s="65">
        <v>0.97368421052631582</v>
      </c>
      <c r="M908" s="64">
        <v>1</v>
      </c>
      <c r="N908" s="64">
        <v>0</v>
      </c>
      <c r="O908" s="66">
        <v>320.91655405405413</v>
      </c>
      <c r="P908" s="63">
        <v>2.6315789473684209E-2</v>
      </c>
    </row>
    <row r="909" spans="1:16" ht="14.4">
      <c r="A909" s="72">
        <f t="shared" si="20"/>
        <v>46149</v>
      </c>
      <c r="B909" s="73">
        <f>VLOOKUP(G909,'Daily Flash NL'!A:D,4,0)</f>
        <v>0.41666666666666702</v>
      </c>
      <c r="C909" s="77">
        <v>46149</v>
      </c>
      <c r="D909" s="57"/>
      <c r="E909" s="62" t="s">
        <v>68</v>
      </c>
      <c r="F909" s="62"/>
      <c r="G909" s="62">
        <v>10</v>
      </c>
      <c r="H909" s="63">
        <v>0.72972972972972971</v>
      </c>
      <c r="I909" s="64">
        <v>37</v>
      </c>
      <c r="J909" s="64">
        <v>37</v>
      </c>
      <c r="K909" s="64">
        <v>27</v>
      </c>
      <c r="L909" s="65">
        <v>1</v>
      </c>
      <c r="M909" s="64">
        <v>0</v>
      </c>
      <c r="N909" s="64">
        <v>0</v>
      </c>
      <c r="O909" s="66">
        <v>341.11674774774775</v>
      </c>
      <c r="P909" s="63">
        <v>0</v>
      </c>
    </row>
    <row r="910" spans="1:16" ht="14.4">
      <c r="A910" s="72">
        <f t="shared" si="20"/>
        <v>46149</v>
      </c>
      <c r="B910" s="73">
        <f>VLOOKUP(G910,'Daily Flash NL'!A:D,4,0)</f>
        <v>0.45833333333333298</v>
      </c>
      <c r="C910" s="77">
        <v>46149</v>
      </c>
      <c r="D910" s="57"/>
      <c r="E910" s="62" t="s">
        <v>68</v>
      </c>
      <c r="F910" s="62"/>
      <c r="G910" s="62">
        <v>11</v>
      </c>
      <c r="H910" s="63">
        <v>0.61904761904761907</v>
      </c>
      <c r="I910" s="64">
        <v>43</v>
      </c>
      <c r="J910" s="64">
        <v>42</v>
      </c>
      <c r="K910" s="64">
        <v>26</v>
      </c>
      <c r="L910" s="65">
        <v>0.97674418604651159</v>
      </c>
      <c r="M910" s="64">
        <v>1</v>
      </c>
      <c r="N910" s="64">
        <v>1</v>
      </c>
      <c r="O910" s="66">
        <v>292.37740476190476</v>
      </c>
      <c r="P910" s="63">
        <v>2.3255813953488372E-2</v>
      </c>
    </row>
    <row r="911" spans="1:16" ht="14.4">
      <c r="A911" s="72">
        <f t="shared" si="20"/>
        <v>46149</v>
      </c>
      <c r="B911" s="73">
        <f>VLOOKUP(G911,'Daily Flash NL'!A:D,4,0)</f>
        <v>0.5</v>
      </c>
      <c r="C911" s="77">
        <v>46149</v>
      </c>
      <c r="D911" s="57"/>
      <c r="E911" s="62" t="s">
        <v>68</v>
      </c>
      <c r="F911" s="62"/>
      <c r="G911" s="62">
        <v>12</v>
      </c>
      <c r="H911" s="63">
        <v>0.31818181818181818</v>
      </c>
      <c r="I911" s="64">
        <v>45</v>
      </c>
      <c r="J911" s="64">
        <v>41</v>
      </c>
      <c r="K911" s="64">
        <v>14</v>
      </c>
      <c r="L911" s="65">
        <v>0.91111111111111109</v>
      </c>
      <c r="M911" s="64">
        <v>4</v>
      </c>
      <c r="N911" s="64">
        <v>1</v>
      </c>
      <c r="O911" s="66">
        <v>310.8519105691056</v>
      </c>
      <c r="P911" s="63">
        <v>8.8888888888888892E-2</v>
      </c>
    </row>
    <row r="912" spans="1:16" ht="14.4">
      <c r="A912" s="72">
        <f t="shared" si="20"/>
        <v>46149</v>
      </c>
      <c r="B912" s="73">
        <f>VLOOKUP(G912,'Daily Flash NL'!A:D,4,0)</f>
        <v>0.54166666666666696</v>
      </c>
      <c r="C912" s="77">
        <v>46149</v>
      </c>
      <c r="D912" s="57"/>
      <c r="E912" s="62" t="s">
        <v>68</v>
      </c>
      <c r="F912" s="62"/>
      <c r="G912" s="62">
        <v>13</v>
      </c>
      <c r="H912" s="63">
        <v>0.52173913043478259</v>
      </c>
      <c r="I912" s="64">
        <v>46</v>
      </c>
      <c r="J912" s="64">
        <v>46</v>
      </c>
      <c r="K912" s="64">
        <v>24</v>
      </c>
      <c r="L912" s="65">
        <v>1</v>
      </c>
      <c r="M912" s="64">
        <v>0</v>
      </c>
      <c r="N912" s="64">
        <v>0</v>
      </c>
      <c r="O912" s="66">
        <v>341.37714782608697</v>
      </c>
      <c r="P912" s="63">
        <v>0</v>
      </c>
    </row>
    <row r="913" spans="1:16" ht="14.4">
      <c r="A913" s="72">
        <f t="shared" si="20"/>
        <v>46149</v>
      </c>
      <c r="B913" s="73">
        <f>VLOOKUP(G913,'Daily Flash NL'!A:D,4,0)</f>
        <v>0.58333333333333304</v>
      </c>
      <c r="C913" s="77">
        <v>46149</v>
      </c>
      <c r="D913" s="57"/>
      <c r="E913" s="62" t="s">
        <v>68</v>
      </c>
      <c r="F913" s="62"/>
      <c r="G913" s="62">
        <v>14</v>
      </c>
      <c r="H913" s="63">
        <v>0.47727272727272729</v>
      </c>
      <c r="I913" s="64">
        <v>44</v>
      </c>
      <c r="J913" s="64">
        <v>42</v>
      </c>
      <c r="K913" s="64">
        <v>21</v>
      </c>
      <c r="L913" s="65">
        <v>0.95454545454545459</v>
      </c>
      <c r="M913" s="64">
        <v>2</v>
      </c>
      <c r="N913" s="64">
        <v>0</v>
      </c>
      <c r="O913" s="66">
        <v>325.77392460317481</v>
      </c>
      <c r="P913" s="63">
        <v>4.5454545454545456E-2</v>
      </c>
    </row>
    <row r="914" spans="1:16" ht="14.4">
      <c r="A914" s="72">
        <f t="shared" si="20"/>
        <v>46149</v>
      </c>
      <c r="B914" s="73">
        <f>VLOOKUP(G914,'Daily Flash NL'!A:D,4,0)</f>
        <v>0.625</v>
      </c>
      <c r="C914" s="77">
        <v>46149</v>
      </c>
      <c r="D914" s="57"/>
      <c r="E914" s="62" t="s">
        <v>68</v>
      </c>
      <c r="F914" s="62"/>
      <c r="G914" s="62">
        <v>15</v>
      </c>
      <c r="H914" s="63">
        <v>0.22222222222222221</v>
      </c>
      <c r="I914" s="64">
        <v>36</v>
      </c>
      <c r="J914" s="64">
        <v>34</v>
      </c>
      <c r="K914" s="64">
        <v>8</v>
      </c>
      <c r="L914" s="65">
        <v>0.94444444444444442</v>
      </c>
      <c r="M914" s="64">
        <v>2</v>
      </c>
      <c r="N914" s="64">
        <v>0</v>
      </c>
      <c r="O914" s="66">
        <v>383.98986274509815</v>
      </c>
      <c r="P914" s="63">
        <v>5.5555555555555552E-2</v>
      </c>
    </row>
    <row r="915" spans="1:16" ht="14.4">
      <c r="A915" s="72">
        <f t="shared" si="20"/>
        <v>46149</v>
      </c>
      <c r="B915" s="73">
        <f>VLOOKUP(G915,'Daily Flash NL'!A:D,4,0)</f>
        <v>0.66666666666666696</v>
      </c>
      <c r="C915" s="77">
        <v>46149</v>
      </c>
      <c r="D915" s="57"/>
      <c r="E915" s="62" t="s">
        <v>68</v>
      </c>
      <c r="F915" s="62"/>
      <c r="G915" s="62">
        <v>16</v>
      </c>
      <c r="H915" s="63">
        <v>0.8571428571428571</v>
      </c>
      <c r="I915" s="64">
        <v>28</v>
      </c>
      <c r="J915" s="64">
        <v>28</v>
      </c>
      <c r="K915" s="64">
        <v>24</v>
      </c>
      <c r="L915" s="65">
        <v>1</v>
      </c>
      <c r="M915" s="64">
        <v>0</v>
      </c>
      <c r="N915" s="64">
        <v>0</v>
      </c>
      <c r="O915" s="66">
        <v>385.31094642857141</v>
      </c>
      <c r="P915" s="63">
        <v>0</v>
      </c>
    </row>
    <row r="916" spans="1:16" ht="14.4">
      <c r="A916" s="72">
        <f t="shared" si="20"/>
        <v>46149</v>
      </c>
      <c r="B916" s="73" t="e">
        <f>VLOOKUP(G916,'Daily Flash NL'!A:D,4,0)</f>
        <v>#N/A</v>
      </c>
      <c r="C916" s="77">
        <v>46149</v>
      </c>
      <c r="D916" s="57"/>
      <c r="E916" s="62" t="s">
        <v>68</v>
      </c>
      <c r="F916" s="62"/>
      <c r="G916" s="62">
        <v>17</v>
      </c>
      <c r="H916" s="63">
        <v>0.8</v>
      </c>
      <c r="I916" s="64">
        <v>30</v>
      </c>
      <c r="J916" s="64">
        <v>30</v>
      </c>
      <c r="K916" s="64">
        <v>24</v>
      </c>
      <c r="L916" s="65">
        <v>1</v>
      </c>
      <c r="M916" s="64">
        <v>0</v>
      </c>
      <c r="N916" s="64">
        <v>0</v>
      </c>
      <c r="O916" s="66">
        <v>395.48067222222232</v>
      </c>
      <c r="P916" s="63">
        <v>0</v>
      </c>
    </row>
    <row r="917" spans="1:16" ht="14.4">
      <c r="A917" s="72">
        <f t="shared" si="20"/>
        <v>46149</v>
      </c>
      <c r="B917" s="73" t="e">
        <f>VLOOKUP(G917,'Daily Flash NL'!A:D,4,0)</f>
        <v>#N/A</v>
      </c>
      <c r="C917" s="77">
        <v>46149</v>
      </c>
      <c r="D917" s="57"/>
      <c r="E917" s="62" t="s">
        <v>68</v>
      </c>
      <c r="F917" s="62"/>
      <c r="G917" s="62">
        <v>18</v>
      </c>
      <c r="H917" s="63">
        <v>1</v>
      </c>
      <c r="I917" s="64">
        <v>5</v>
      </c>
      <c r="J917" s="64">
        <v>5</v>
      </c>
      <c r="K917" s="64">
        <v>5</v>
      </c>
      <c r="L917" s="65">
        <v>1</v>
      </c>
      <c r="M917" s="64">
        <v>0</v>
      </c>
      <c r="N917" s="64">
        <v>0</v>
      </c>
      <c r="O917" s="66">
        <v>80.204466666666548</v>
      </c>
      <c r="P917" s="63">
        <v>0</v>
      </c>
    </row>
    <row r="918" spans="1:16" ht="14.4">
      <c r="A918" s="72">
        <f t="shared" si="20"/>
        <v>46149</v>
      </c>
      <c r="B918" s="73" t="e">
        <f>VLOOKUP(G918,'Daily Flash NL'!A:D,4,0)</f>
        <v>#N/A</v>
      </c>
      <c r="C918" s="77">
        <v>46149</v>
      </c>
      <c r="D918" s="57" t="s">
        <v>70</v>
      </c>
      <c r="E918" s="57"/>
      <c r="F918" s="57"/>
      <c r="G918" s="57"/>
      <c r="H918" s="58">
        <v>0.58703703703703702</v>
      </c>
      <c r="I918" s="59">
        <v>542</v>
      </c>
      <c r="J918" s="59">
        <v>525</v>
      </c>
      <c r="K918" s="59">
        <v>317</v>
      </c>
      <c r="L918" s="60">
        <v>0.96863468634686345</v>
      </c>
      <c r="M918" s="59">
        <v>17</v>
      </c>
      <c r="N918" s="59">
        <v>2</v>
      </c>
      <c r="O918" s="61">
        <v>334.62730692063479</v>
      </c>
      <c r="P918" s="58">
        <v>3.136531365313653E-2</v>
      </c>
    </row>
    <row r="919" spans="1:16" ht="14.4">
      <c r="A919" s="72" t="str">
        <f t="shared" si="20"/>
        <v>Total 07/05/2026</v>
      </c>
      <c r="B919" s="73" t="e">
        <f>VLOOKUP(G919,'Daily Flash NL'!A:D,4,0)</f>
        <v>#N/A</v>
      </c>
      <c r="C919" s="78" t="s">
        <v>168</v>
      </c>
      <c r="D919" s="67"/>
      <c r="E919" s="67"/>
      <c r="F919" s="67"/>
      <c r="G919" s="67"/>
      <c r="H919" s="68">
        <v>0.58703703703703702</v>
      </c>
      <c r="I919" s="69">
        <v>542</v>
      </c>
      <c r="J919" s="69">
        <v>525</v>
      </c>
      <c r="K919" s="69">
        <v>317</v>
      </c>
      <c r="L919" s="70">
        <v>0.96863468634686345</v>
      </c>
      <c r="M919" s="69">
        <v>17</v>
      </c>
      <c r="N919" s="69">
        <v>2</v>
      </c>
      <c r="O919" s="71">
        <v>334.62730692063479</v>
      </c>
      <c r="P919" s="68">
        <v>3.136531365313653E-2</v>
      </c>
    </row>
    <row r="920" spans="1:16" ht="15" thickBot="1">
      <c r="A920" s="72" t="str">
        <f t="shared" si="20"/>
        <v>Total général</v>
      </c>
      <c r="B920" s="73" t="e">
        <f>VLOOKUP(G920,'Daily Flash NL'!A:D,4,0)</f>
        <v>#N/A</v>
      </c>
      <c r="C920" s="116" t="s">
        <v>73</v>
      </c>
      <c r="D920" s="117"/>
      <c r="E920" s="117"/>
      <c r="F920" s="117"/>
      <c r="G920" s="117"/>
      <c r="H920" s="118">
        <v>0.58703703703703702</v>
      </c>
      <c r="I920" s="119">
        <v>542</v>
      </c>
      <c r="J920" s="119">
        <v>525</v>
      </c>
      <c r="K920" s="119">
        <v>317</v>
      </c>
      <c r="L920" s="120">
        <v>0.96863468634686345</v>
      </c>
      <c r="M920" s="119">
        <v>17</v>
      </c>
      <c r="N920" s="119">
        <v>2</v>
      </c>
      <c r="O920" s="121">
        <v>334.62730692063479</v>
      </c>
      <c r="P920" s="122">
        <v>3.136531365313653E-2</v>
      </c>
    </row>
    <row r="921" spans="1:16" ht="14.4">
      <c r="A921" s="72">
        <f t="shared" ref="A921:A961" si="21">C921</f>
        <v>46153</v>
      </c>
      <c r="B921" s="73" t="e">
        <f>VLOOKUP(G921,'Daily Flash NL'!A:D,4,0)</f>
        <v>#N/A</v>
      </c>
      <c r="C921" s="77">
        <v>46153</v>
      </c>
      <c r="D921" s="57" t="s">
        <v>67</v>
      </c>
      <c r="E921" s="62" t="s">
        <v>85</v>
      </c>
      <c r="F921" s="62"/>
      <c r="G921" s="62"/>
      <c r="H921" s="63">
        <v>0.78367346938775506</v>
      </c>
      <c r="I921" s="64">
        <v>247</v>
      </c>
      <c r="J921" s="64">
        <v>235</v>
      </c>
      <c r="K921" s="64">
        <v>192</v>
      </c>
      <c r="L921" s="65">
        <v>0.95141700404858298</v>
      </c>
      <c r="M921" s="64">
        <v>12</v>
      </c>
      <c r="N921" s="64">
        <v>2</v>
      </c>
      <c r="O921" s="66">
        <v>295.5255273049645</v>
      </c>
      <c r="P921" s="63">
        <v>4.8582995951417005E-2</v>
      </c>
    </row>
    <row r="922" spans="1:16" ht="14.4">
      <c r="A922" s="72">
        <f t="shared" si="21"/>
        <v>46153</v>
      </c>
      <c r="B922" s="73" t="e">
        <f>VLOOKUP(G922,'Daily Flash NL'!A:D,4,0)</f>
        <v>#N/A</v>
      </c>
      <c r="C922" s="77">
        <v>46153</v>
      </c>
      <c r="D922" s="57"/>
      <c r="E922" s="62" t="s">
        <v>85</v>
      </c>
      <c r="F922" s="57" t="s">
        <v>69</v>
      </c>
      <c r="G922" s="57"/>
      <c r="H922" s="58"/>
      <c r="I922" s="59"/>
      <c r="J922" s="59"/>
      <c r="K922" s="59"/>
      <c r="L922" s="60"/>
      <c r="M922" s="59"/>
      <c r="N922" s="59"/>
      <c r="O922" s="61"/>
      <c r="P922" s="58"/>
    </row>
    <row r="923" spans="1:16" ht="14.4">
      <c r="A923" s="72">
        <f t="shared" si="21"/>
        <v>46153</v>
      </c>
      <c r="B923" s="73">
        <f>VLOOKUP(G923,'Daily Flash NL'!A:D,4,0)</f>
        <v>0.29166666666666669</v>
      </c>
      <c r="C923" s="77">
        <v>46153</v>
      </c>
      <c r="D923" s="57"/>
      <c r="E923" s="62" t="s">
        <v>85</v>
      </c>
      <c r="F923" s="62"/>
      <c r="G923" s="62">
        <v>7</v>
      </c>
      <c r="H923" s="63">
        <v>1</v>
      </c>
      <c r="I923" s="64">
        <v>1</v>
      </c>
      <c r="J923" s="64">
        <v>1</v>
      </c>
      <c r="K923" s="64">
        <v>1</v>
      </c>
      <c r="L923" s="65">
        <v>1</v>
      </c>
      <c r="M923" s="64">
        <v>0</v>
      </c>
      <c r="N923" s="64">
        <v>0</v>
      </c>
      <c r="O923" s="66">
        <v>730.24399999999991</v>
      </c>
      <c r="P923" s="63">
        <v>0</v>
      </c>
    </row>
    <row r="924" spans="1:16" ht="14.4">
      <c r="A924" s="72">
        <f t="shared" si="21"/>
        <v>46153</v>
      </c>
      <c r="B924" s="73">
        <f>VLOOKUP(G924,'Daily Flash NL'!A:D,4,0)</f>
        <v>0.33333333333333298</v>
      </c>
      <c r="C924" s="77">
        <v>46153</v>
      </c>
      <c r="D924" s="57"/>
      <c r="E924" s="62" t="s">
        <v>85</v>
      </c>
      <c r="F924" s="62"/>
      <c r="G924" s="62">
        <v>8</v>
      </c>
      <c r="H924" s="63">
        <v>0.375</v>
      </c>
      <c r="I924" s="64">
        <v>8</v>
      </c>
      <c r="J924" s="64">
        <v>7</v>
      </c>
      <c r="K924" s="64">
        <v>3</v>
      </c>
      <c r="L924" s="65">
        <v>0.875</v>
      </c>
      <c r="M924" s="64">
        <v>1</v>
      </c>
      <c r="N924" s="64">
        <v>0</v>
      </c>
      <c r="O924" s="66">
        <v>451.15576190476179</v>
      </c>
      <c r="P924" s="63">
        <v>0.125</v>
      </c>
    </row>
    <row r="925" spans="1:16" ht="14.4">
      <c r="A925" s="72">
        <f t="shared" si="21"/>
        <v>46153</v>
      </c>
      <c r="B925" s="73">
        <f>VLOOKUP(G925,'Daily Flash NL'!A:D,4,0)</f>
        <v>0.375</v>
      </c>
      <c r="C925" s="77">
        <v>46153</v>
      </c>
      <c r="D925" s="57"/>
      <c r="E925" s="62" t="s">
        <v>85</v>
      </c>
      <c r="F925" s="62"/>
      <c r="G925" s="62">
        <v>9</v>
      </c>
      <c r="H925" s="63">
        <v>0.53846153846153844</v>
      </c>
      <c r="I925" s="64">
        <v>14</v>
      </c>
      <c r="J925" s="64">
        <v>13</v>
      </c>
      <c r="K925" s="64">
        <v>7</v>
      </c>
      <c r="L925" s="65">
        <v>0.9285714285714286</v>
      </c>
      <c r="M925" s="64">
        <v>1</v>
      </c>
      <c r="N925" s="64">
        <v>1</v>
      </c>
      <c r="O925" s="66">
        <v>213.09682692307695</v>
      </c>
      <c r="P925" s="63">
        <v>7.1428571428571425E-2</v>
      </c>
    </row>
    <row r="926" spans="1:16" ht="14.4">
      <c r="A926" s="72">
        <f t="shared" si="21"/>
        <v>46153</v>
      </c>
      <c r="B926" s="73">
        <f>VLOOKUP(G926,'Daily Flash NL'!A:D,4,0)</f>
        <v>0.41666666666666702</v>
      </c>
      <c r="C926" s="77">
        <v>46153</v>
      </c>
      <c r="D926" s="57"/>
      <c r="E926" s="62" t="s">
        <v>85</v>
      </c>
      <c r="F926" s="62"/>
      <c r="G926" s="62">
        <v>10</v>
      </c>
      <c r="H926" s="63">
        <v>0.875</v>
      </c>
      <c r="I926" s="64">
        <v>8</v>
      </c>
      <c r="J926" s="64">
        <v>8</v>
      </c>
      <c r="K926" s="64">
        <v>7</v>
      </c>
      <c r="L926" s="65">
        <v>1</v>
      </c>
      <c r="M926" s="64">
        <v>0</v>
      </c>
      <c r="N926" s="64">
        <v>0</v>
      </c>
      <c r="O926" s="66">
        <v>385.92556250000007</v>
      </c>
      <c r="P926" s="63">
        <v>0</v>
      </c>
    </row>
    <row r="927" spans="1:16" ht="14.4">
      <c r="A927" s="72">
        <f t="shared" si="21"/>
        <v>46153</v>
      </c>
      <c r="B927" s="73">
        <f>VLOOKUP(G927,'Daily Flash NL'!A:D,4,0)</f>
        <v>0.45833333333333298</v>
      </c>
      <c r="C927" s="77">
        <v>46153</v>
      </c>
      <c r="D927" s="57"/>
      <c r="E927" s="62" t="s">
        <v>85</v>
      </c>
      <c r="F927" s="62"/>
      <c r="G927" s="62">
        <v>11</v>
      </c>
      <c r="H927" s="63">
        <v>1</v>
      </c>
      <c r="I927" s="64">
        <v>7</v>
      </c>
      <c r="J927" s="64">
        <v>7</v>
      </c>
      <c r="K927" s="64">
        <v>7</v>
      </c>
      <c r="L927" s="65">
        <v>1</v>
      </c>
      <c r="M927" s="64">
        <v>0</v>
      </c>
      <c r="N927" s="64">
        <v>0</v>
      </c>
      <c r="O927" s="66">
        <v>343.82207142857141</v>
      </c>
      <c r="P927" s="63">
        <v>0</v>
      </c>
    </row>
    <row r="928" spans="1:16" ht="14.4">
      <c r="A928" s="72">
        <f t="shared" si="21"/>
        <v>46153</v>
      </c>
      <c r="B928" s="73">
        <f>VLOOKUP(G928,'Daily Flash NL'!A:D,4,0)</f>
        <v>0.5</v>
      </c>
      <c r="C928" s="77">
        <v>46153</v>
      </c>
      <c r="D928" s="57"/>
      <c r="E928" s="62" t="s">
        <v>85</v>
      </c>
      <c r="F928" s="62"/>
      <c r="G928" s="62">
        <v>12</v>
      </c>
      <c r="H928" s="63">
        <v>1</v>
      </c>
      <c r="I928" s="64">
        <v>7</v>
      </c>
      <c r="J928" s="64">
        <v>7</v>
      </c>
      <c r="K928" s="64">
        <v>7</v>
      </c>
      <c r="L928" s="65">
        <v>1</v>
      </c>
      <c r="M928" s="64">
        <v>0</v>
      </c>
      <c r="N928" s="64">
        <v>0</v>
      </c>
      <c r="O928" s="66">
        <v>470.08800000000002</v>
      </c>
      <c r="P928" s="63">
        <v>0</v>
      </c>
    </row>
    <row r="929" spans="1:16" ht="14.4">
      <c r="A929" s="72">
        <f t="shared" si="21"/>
        <v>46153</v>
      </c>
      <c r="B929" s="73">
        <f>VLOOKUP(G929,'Daily Flash NL'!A:D,4,0)</f>
        <v>0.54166666666666696</v>
      </c>
      <c r="C929" s="77">
        <v>46153</v>
      </c>
      <c r="D929" s="57"/>
      <c r="E929" s="62" t="s">
        <v>85</v>
      </c>
      <c r="F929" s="62"/>
      <c r="G929" s="62">
        <v>13</v>
      </c>
      <c r="H929" s="63">
        <v>1</v>
      </c>
      <c r="I929" s="64">
        <v>3</v>
      </c>
      <c r="J929" s="64">
        <v>3</v>
      </c>
      <c r="K929" s="64">
        <v>3</v>
      </c>
      <c r="L929" s="65">
        <v>1</v>
      </c>
      <c r="M929" s="64">
        <v>0</v>
      </c>
      <c r="N929" s="64">
        <v>0</v>
      </c>
      <c r="O929" s="66">
        <v>320.98966666666666</v>
      </c>
      <c r="P929" s="63">
        <v>0</v>
      </c>
    </row>
    <row r="930" spans="1:16" ht="14.4">
      <c r="A930" s="72">
        <f t="shared" si="21"/>
        <v>46153</v>
      </c>
      <c r="B930" s="73">
        <f>VLOOKUP(G930,'Daily Flash NL'!A:D,4,0)</f>
        <v>0.58333333333333304</v>
      </c>
      <c r="C930" s="77">
        <v>46153</v>
      </c>
      <c r="D930" s="57"/>
      <c r="E930" s="62" t="s">
        <v>85</v>
      </c>
      <c r="F930" s="62"/>
      <c r="G930" s="62">
        <v>14</v>
      </c>
      <c r="H930" s="63">
        <v>1</v>
      </c>
      <c r="I930" s="64">
        <v>10</v>
      </c>
      <c r="J930" s="64">
        <v>10</v>
      </c>
      <c r="K930" s="64">
        <v>10</v>
      </c>
      <c r="L930" s="65">
        <v>1</v>
      </c>
      <c r="M930" s="64">
        <v>0</v>
      </c>
      <c r="N930" s="64">
        <v>0</v>
      </c>
      <c r="O930" s="66">
        <v>302.54461666666629</v>
      </c>
      <c r="P930" s="63">
        <v>0</v>
      </c>
    </row>
    <row r="931" spans="1:16" ht="14.4">
      <c r="A931" s="72">
        <f t="shared" si="21"/>
        <v>46153</v>
      </c>
      <c r="B931" s="73">
        <f>VLOOKUP(G931,'Daily Flash NL'!A:D,4,0)</f>
        <v>0.625</v>
      </c>
      <c r="C931" s="77">
        <v>46153</v>
      </c>
      <c r="D931" s="57"/>
      <c r="E931" s="62" t="s">
        <v>85</v>
      </c>
      <c r="F931" s="62"/>
      <c r="G931" s="62">
        <v>15</v>
      </c>
      <c r="H931" s="63">
        <v>1</v>
      </c>
      <c r="I931" s="64">
        <v>4</v>
      </c>
      <c r="J931" s="64">
        <v>4</v>
      </c>
      <c r="K931" s="64">
        <v>4</v>
      </c>
      <c r="L931" s="65">
        <v>1</v>
      </c>
      <c r="M931" s="64">
        <v>0</v>
      </c>
      <c r="N931" s="64">
        <v>0</v>
      </c>
      <c r="O931" s="66">
        <v>527.35524999999996</v>
      </c>
      <c r="P931" s="63">
        <v>0</v>
      </c>
    </row>
    <row r="932" spans="1:16" ht="14.4">
      <c r="A932" s="72">
        <f t="shared" si="21"/>
        <v>46153</v>
      </c>
      <c r="B932" s="73">
        <f>VLOOKUP(G932,'Daily Flash NL'!A:D,4,0)</f>
        <v>0.66666666666666696</v>
      </c>
      <c r="C932" s="77">
        <v>46153</v>
      </c>
      <c r="D932" s="57"/>
      <c r="E932" s="62" t="s">
        <v>85</v>
      </c>
      <c r="F932" s="62"/>
      <c r="G932" s="62">
        <v>16</v>
      </c>
      <c r="H932" s="63">
        <v>1</v>
      </c>
      <c r="I932" s="64">
        <v>5</v>
      </c>
      <c r="J932" s="64">
        <v>5</v>
      </c>
      <c r="K932" s="64">
        <v>5</v>
      </c>
      <c r="L932" s="65">
        <v>1</v>
      </c>
      <c r="M932" s="64">
        <v>0</v>
      </c>
      <c r="N932" s="64">
        <v>0</v>
      </c>
      <c r="O932" s="66">
        <v>242.3373</v>
      </c>
      <c r="P932" s="63">
        <v>0</v>
      </c>
    </row>
    <row r="933" spans="1:16" ht="14.4">
      <c r="A933" s="72">
        <f t="shared" si="21"/>
        <v>46153</v>
      </c>
      <c r="B933" s="73" t="e">
        <f>VLOOKUP(G933,'Daily Flash NL'!A:D,4,0)</f>
        <v>#N/A</v>
      </c>
      <c r="C933" s="77">
        <v>46153</v>
      </c>
      <c r="D933" s="57"/>
      <c r="E933" s="62" t="s">
        <v>85</v>
      </c>
      <c r="F933" s="62"/>
      <c r="G933" s="62">
        <v>17</v>
      </c>
      <c r="H933" s="63">
        <v>1</v>
      </c>
      <c r="I933" s="64">
        <v>5</v>
      </c>
      <c r="J933" s="64">
        <v>5</v>
      </c>
      <c r="K933" s="64">
        <v>5</v>
      </c>
      <c r="L933" s="65">
        <v>1</v>
      </c>
      <c r="M933" s="64">
        <v>0</v>
      </c>
      <c r="N933" s="64">
        <v>0</v>
      </c>
      <c r="O933" s="66">
        <v>585.73299999999995</v>
      </c>
      <c r="P933" s="63">
        <v>0</v>
      </c>
    </row>
    <row r="934" spans="1:16" ht="14.4">
      <c r="A934" s="72">
        <f t="shared" si="21"/>
        <v>46153</v>
      </c>
      <c r="B934" s="73" t="e">
        <f>VLOOKUP(G934,'Daily Flash NL'!A:D,4,0)</f>
        <v>#N/A</v>
      </c>
      <c r="C934" s="77">
        <v>46153</v>
      </c>
      <c r="D934" s="57"/>
      <c r="E934" s="62" t="s">
        <v>85</v>
      </c>
      <c r="F934" s="62"/>
      <c r="G934" s="62">
        <v>18</v>
      </c>
      <c r="H934" s="63">
        <v>1</v>
      </c>
      <c r="I934" s="64">
        <v>7</v>
      </c>
      <c r="J934" s="64">
        <v>7</v>
      </c>
      <c r="K934" s="64">
        <v>7</v>
      </c>
      <c r="L934" s="65">
        <v>1</v>
      </c>
      <c r="M934" s="64">
        <v>0</v>
      </c>
      <c r="N934" s="64">
        <v>0</v>
      </c>
      <c r="O934" s="66">
        <v>347.89114285714282</v>
      </c>
      <c r="P934" s="63">
        <v>0</v>
      </c>
    </row>
    <row r="935" spans="1:16" ht="14.4">
      <c r="A935" s="72">
        <f t="shared" si="21"/>
        <v>46153</v>
      </c>
      <c r="B935" s="73" t="e">
        <f>VLOOKUP(G935,'Daily Flash NL'!A:D,4,0)</f>
        <v>#N/A</v>
      </c>
      <c r="C935" s="77">
        <v>46153</v>
      </c>
      <c r="D935" s="57"/>
      <c r="E935" s="62" t="s">
        <v>85</v>
      </c>
      <c r="F935" s="62"/>
      <c r="G935" s="62">
        <v>19</v>
      </c>
      <c r="H935" s="63">
        <v>0</v>
      </c>
      <c r="I935" s="64">
        <v>1</v>
      </c>
      <c r="J935" s="64">
        <v>1</v>
      </c>
      <c r="K935" s="64">
        <v>0</v>
      </c>
      <c r="L935" s="65">
        <v>1</v>
      </c>
      <c r="M935" s="64">
        <v>0</v>
      </c>
      <c r="N935" s="64">
        <v>0</v>
      </c>
      <c r="O935" s="66">
        <v>296.07800000000003</v>
      </c>
      <c r="P935" s="63">
        <v>0</v>
      </c>
    </row>
    <row r="936" spans="1:16" ht="14.4">
      <c r="A936" s="72">
        <f t="shared" si="21"/>
        <v>46153</v>
      </c>
      <c r="B936" s="73" t="e">
        <f>VLOOKUP(G936,'Daily Flash NL'!A:D,4,0)</f>
        <v>#N/A</v>
      </c>
      <c r="C936" s="77">
        <v>46153</v>
      </c>
      <c r="D936" s="57"/>
      <c r="E936" s="62" t="s">
        <v>85</v>
      </c>
      <c r="F936" s="62"/>
      <c r="G936" s="62">
        <v>20</v>
      </c>
      <c r="H936" s="63">
        <v>1</v>
      </c>
      <c r="I936" s="64">
        <v>1</v>
      </c>
      <c r="J936" s="64">
        <v>1</v>
      </c>
      <c r="K936" s="64">
        <v>1</v>
      </c>
      <c r="L936" s="65">
        <v>1</v>
      </c>
      <c r="M936" s="64">
        <v>0</v>
      </c>
      <c r="N936" s="64">
        <v>0</v>
      </c>
      <c r="O936" s="66">
        <v>242.584</v>
      </c>
      <c r="P936" s="63">
        <v>0</v>
      </c>
    </row>
    <row r="937" spans="1:16" ht="14.4">
      <c r="A937" s="72">
        <f t="shared" si="21"/>
        <v>46153</v>
      </c>
      <c r="B937" s="73" t="e">
        <f>VLOOKUP(G937,'Daily Flash NL'!A:D,4,0)</f>
        <v>#N/A</v>
      </c>
      <c r="C937" s="77">
        <v>46153</v>
      </c>
      <c r="D937" s="57"/>
      <c r="E937" s="62" t="s">
        <v>85</v>
      </c>
      <c r="F937" s="57" t="s">
        <v>86</v>
      </c>
      <c r="G937" s="57"/>
      <c r="H937" s="58"/>
      <c r="I937" s="59"/>
      <c r="J937" s="59"/>
      <c r="K937" s="59"/>
      <c r="L937" s="60"/>
      <c r="M937" s="59"/>
      <c r="N937" s="59"/>
      <c r="O937" s="61"/>
      <c r="P937" s="58"/>
    </row>
    <row r="938" spans="1:16" ht="14.4">
      <c r="A938" s="72">
        <f t="shared" si="21"/>
        <v>46153</v>
      </c>
      <c r="B938" s="73">
        <f>VLOOKUP(G938,'Daily Flash NL'!A:D,4,0)</f>
        <v>0.33333333333333298</v>
      </c>
      <c r="C938" s="77">
        <v>46153</v>
      </c>
      <c r="D938" s="57"/>
      <c r="E938" s="62" t="s">
        <v>85</v>
      </c>
      <c r="F938" s="62"/>
      <c r="G938" s="62">
        <v>8</v>
      </c>
      <c r="H938" s="63">
        <v>0.23076923076923078</v>
      </c>
      <c r="I938" s="64">
        <v>14</v>
      </c>
      <c r="J938" s="64">
        <v>12</v>
      </c>
      <c r="K938" s="64">
        <v>3</v>
      </c>
      <c r="L938" s="65">
        <v>0.8571428571428571</v>
      </c>
      <c r="M938" s="64">
        <v>2</v>
      </c>
      <c r="N938" s="64">
        <v>1</v>
      </c>
      <c r="O938" s="66">
        <v>327.712625</v>
      </c>
      <c r="P938" s="63">
        <v>0.14285714285714285</v>
      </c>
    </row>
    <row r="939" spans="1:16" ht="14.4">
      <c r="A939" s="72">
        <f t="shared" si="21"/>
        <v>46153</v>
      </c>
      <c r="B939" s="73">
        <f>VLOOKUP(G939,'Daily Flash NL'!A:D,4,0)</f>
        <v>0.375</v>
      </c>
      <c r="C939" s="77">
        <v>46153</v>
      </c>
      <c r="D939" s="57"/>
      <c r="E939" s="62" t="s">
        <v>85</v>
      </c>
      <c r="F939" s="62"/>
      <c r="G939" s="62">
        <v>9</v>
      </c>
      <c r="H939" s="63">
        <v>0.63636363636363635</v>
      </c>
      <c r="I939" s="64">
        <v>33</v>
      </c>
      <c r="J939" s="64">
        <v>31</v>
      </c>
      <c r="K939" s="64">
        <v>21</v>
      </c>
      <c r="L939" s="65">
        <v>0.93939393939393945</v>
      </c>
      <c r="M939" s="64">
        <v>2</v>
      </c>
      <c r="N939" s="64">
        <v>0</v>
      </c>
      <c r="O939" s="66">
        <v>238.44582795698918</v>
      </c>
      <c r="P939" s="63">
        <v>6.0606060606060608E-2</v>
      </c>
    </row>
    <row r="940" spans="1:16" ht="14.4">
      <c r="A940" s="72">
        <f t="shared" si="21"/>
        <v>46153</v>
      </c>
      <c r="B940" s="73">
        <f>VLOOKUP(G940,'Daily Flash NL'!A:D,4,0)</f>
        <v>0.41666666666666702</v>
      </c>
      <c r="C940" s="77">
        <v>46153</v>
      </c>
      <c r="D940" s="57"/>
      <c r="E940" s="62" t="s">
        <v>85</v>
      </c>
      <c r="F940" s="62"/>
      <c r="G940" s="62">
        <v>10</v>
      </c>
      <c r="H940" s="63">
        <v>0.9285714285714286</v>
      </c>
      <c r="I940" s="64">
        <v>14</v>
      </c>
      <c r="J940" s="64">
        <v>14</v>
      </c>
      <c r="K940" s="64">
        <v>13</v>
      </c>
      <c r="L940" s="65">
        <v>1</v>
      </c>
      <c r="M940" s="64">
        <v>0</v>
      </c>
      <c r="N940" s="64">
        <v>0</v>
      </c>
      <c r="O940" s="66">
        <v>236.9650892857143</v>
      </c>
      <c r="P940" s="63">
        <v>0</v>
      </c>
    </row>
    <row r="941" spans="1:16" ht="14.4">
      <c r="A941" s="72">
        <f t="shared" si="21"/>
        <v>46153</v>
      </c>
      <c r="B941" s="73">
        <f>VLOOKUP(G941,'Daily Flash NL'!A:D,4,0)</f>
        <v>0.45833333333333298</v>
      </c>
      <c r="C941" s="77">
        <v>46153</v>
      </c>
      <c r="D941" s="57"/>
      <c r="E941" s="62" t="s">
        <v>85</v>
      </c>
      <c r="F941" s="62"/>
      <c r="G941" s="62">
        <v>11</v>
      </c>
      <c r="H941" s="63">
        <v>1</v>
      </c>
      <c r="I941" s="64">
        <v>9</v>
      </c>
      <c r="J941" s="64">
        <v>9</v>
      </c>
      <c r="K941" s="64">
        <v>9</v>
      </c>
      <c r="L941" s="65">
        <v>1</v>
      </c>
      <c r="M941" s="64">
        <v>0</v>
      </c>
      <c r="N941" s="64">
        <v>0</v>
      </c>
      <c r="O941" s="66">
        <v>240.34172222222227</v>
      </c>
      <c r="P941" s="63">
        <v>0</v>
      </c>
    </row>
    <row r="942" spans="1:16" ht="14.4">
      <c r="A942" s="72">
        <f t="shared" si="21"/>
        <v>46153</v>
      </c>
      <c r="B942" s="73">
        <f>VLOOKUP(G942,'Daily Flash NL'!A:D,4,0)</f>
        <v>0.5</v>
      </c>
      <c r="C942" s="77">
        <v>46153</v>
      </c>
      <c r="D942" s="57"/>
      <c r="E942" s="62" t="s">
        <v>85</v>
      </c>
      <c r="F942" s="62"/>
      <c r="G942" s="62">
        <v>12</v>
      </c>
      <c r="H942" s="63">
        <v>1</v>
      </c>
      <c r="I942" s="64">
        <v>12</v>
      </c>
      <c r="J942" s="64">
        <v>12</v>
      </c>
      <c r="K942" s="64">
        <v>12</v>
      </c>
      <c r="L942" s="65">
        <v>1</v>
      </c>
      <c r="M942" s="64">
        <v>0</v>
      </c>
      <c r="N942" s="64">
        <v>0</v>
      </c>
      <c r="O942" s="66">
        <v>199.24749999999997</v>
      </c>
      <c r="P942" s="63">
        <v>0</v>
      </c>
    </row>
    <row r="943" spans="1:16" ht="14.4">
      <c r="A943" s="72">
        <f t="shared" si="21"/>
        <v>46153</v>
      </c>
      <c r="B943" s="73">
        <f>VLOOKUP(G943,'Daily Flash NL'!A:D,4,0)</f>
        <v>0.54166666666666696</v>
      </c>
      <c r="C943" s="77">
        <v>46153</v>
      </c>
      <c r="D943" s="57"/>
      <c r="E943" s="62" t="s">
        <v>85</v>
      </c>
      <c r="F943" s="62"/>
      <c r="G943" s="62">
        <v>13</v>
      </c>
      <c r="H943" s="63">
        <v>1</v>
      </c>
      <c r="I943" s="64">
        <v>12</v>
      </c>
      <c r="J943" s="64">
        <v>12</v>
      </c>
      <c r="K943" s="64">
        <v>12</v>
      </c>
      <c r="L943" s="65">
        <v>1</v>
      </c>
      <c r="M943" s="64">
        <v>0</v>
      </c>
      <c r="N943" s="64">
        <v>0</v>
      </c>
      <c r="O943" s="66">
        <v>262.95458333333335</v>
      </c>
      <c r="P943" s="63">
        <v>0</v>
      </c>
    </row>
    <row r="944" spans="1:16" ht="14.4">
      <c r="A944" s="72">
        <f t="shared" si="21"/>
        <v>46153</v>
      </c>
      <c r="B944" s="73">
        <f>VLOOKUP(G944,'Daily Flash NL'!A:D,4,0)</f>
        <v>0.58333333333333304</v>
      </c>
      <c r="C944" s="77">
        <v>46153</v>
      </c>
      <c r="D944" s="57"/>
      <c r="E944" s="62" t="s">
        <v>85</v>
      </c>
      <c r="F944" s="62"/>
      <c r="G944" s="62">
        <v>14</v>
      </c>
      <c r="H944" s="63">
        <v>1</v>
      </c>
      <c r="I944" s="64">
        <v>13</v>
      </c>
      <c r="J944" s="64">
        <v>13</v>
      </c>
      <c r="K944" s="64">
        <v>13</v>
      </c>
      <c r="L944" s="65">
        <v>1</v>
      </c>
      <c r="M944" s="64">
        <v>0</v>
      </c>
      <c r="N944" s="64">
        <v>0</v>
      </c>
      <c r="O944" s="66">
        <v>338.52807692307692</v>
      </c>
      <c r="P944" s="63">
        <v>0</v>
      </c>
    </row>
    <row r="945" spans="1:16" ht="14.4">
      <c r="A945" s="72">
        <f t="shared" si="21"/>
        <v>46153</v>
      </c>
      <c r="B945" s="73">
        <f>VLOOKUP(G945,'Daily Flash NL'!A:D,4,0)</f>
        <v>0.625</v>
      </c>
      <c r="C945" s="77">
        <v>46153</v>
      </c>
      <c r="D945" s="57"/>
      <c r="E945" s="62" t="s">
        <v>85</v>
      </c>
      <c r="F945" s="62"/>
      <c r="G945" s="62">
        <v>15</v>
      </c>
      <c r="H945" s="63">
        <v>1</v>
      </c>
      <c r="I945" s="64">
        <v>9</v>
      </c>
      <c r="J945" s="64">
        <v>9</v>
      </c>
      <c r="K945" s="64">
        <v>9</v>
      </c>
      <c r="L945" s="65">
        <v>1</v>
      </c>
      <c r="M945" s="64">
        <v>0</v>
      </c>
      <c r="N945" s="64">
        <v>0</v>
      </c>
      <c r="O945" s="66">
        <v>214.92348148148187</v>
      </c>
      <c r="P945" s="63">
        <v>0</v>
      </c>
    </row>
    <row r="946" spans="1:16" ht="14.4">
      <c r="A946" s="72">
        <f t="shared" si="21"/>
        <v>46153</v>
      </c>
      <c r="B946" s="73">
        <f>VLOOKUP(G946,'Daily Flash NL'!A:D,4,0)</f>
        <v>0.66666666666666696</v>
      </c>
      <c r="C946" s="77">
        <v>46153</v>
      </c>
      <c r="D946" s="57"/>
      <c r="E946" s="62" t="s">
        <v>85</v>
      </c>
      <c r="F946" s="62"/>
      <c r="G946" s="62">
        <v>16</v>
      </c>
      <c r="H946" s="63">
        <v>1</v>
      </c>
      <c r="I946" s="64">
        <v>16</v>
      </c>
      <c r="J946" s="64">
        <v>16</v>
      </c>
      <c r="K946" s="64">
        <v>16</v>
      </c>
      <c r="L946" s="65">
        <v>1</v>
      </c>
      <c r="M946" s="64">
        <v>0</v>
      </c>
      <c r="N946" s="64">
        <v>0</v>
      </c>
      <c r="O946" s="66">
        <v>254.60841145833331</v>
      </c>
      <c r="P946" s="63">
        <v>0</v>
      </c>
    </row>
    <row r="947" spans="1:16" ht="14.4">
      <c r="A947" s="72">
        <f t="shared" si="21"/>
        <v>46153</v>
      </c>
      <c r="B947" s="73" t="e">
        <f>VLOOKUP(G947,'Daily Flash NL'!A:D,4,0)</f>
        <v>#N/A</v>
      </c>
      <c r="C947" s="77">
        <v>46153</v>
      </c>
      <c r="D947" s="57"/>
      <c r="E947" s="62" t="s">
        <v>85</v>
      </c>
      <c r="F947" s="62"/>
      <c r="G947" s="62">
        <v>17</v>
      </c>
      <c r="H947" s="63">
        <v>0.81818181818181823</v>
      </c>
      <c r="I947" s="64">
        <v>11</v>
      </c>
      <c r="J947" s="64">
        <v>10</v>
      </c>
      <c r="K947" s="64">
        <v>9</v>
      </c>
      <c r="L947" s="65">
        <v>0.90909090909090906</v>
      </c>
      <c r="M947" s="64">
        <v>1</v>
      </c>
      <c r="N947" s="64">
        <v>0</v>
      </c>
      <c r="O947" s="66">
        <v>365.31360000000006</v>
      </c>
      <c r="P947" s="63">
        <v>9.0909090909090912E-2</v>
      </c>
    </row>
    <row r="948" spans="1:16" ht="14.4">
      <c r="A948" s="72">
        <f t="shared" si="21"/>
        <v>46153</v>
      </c>
      <c r="B948" s="73" t="e">
        <f>VLOOKUP(G948,'Daily Flash NL'!A:D,4,0)</f>
        <v>#N/A</v>
      </c>
      <c r="C948" s="77">
        <v>46153</v>
      </c>
      <c r="D948" s="57"/>
      <c r="E948" s="62" t="s">
        <v>85</v>
      </c>
      <c r="F948" s="62"/>
      <c r="G948" s="62">
        <v>18</v>
      </c>
      <c r="H948" s="63">
        <v>0.27272727272727271</v>
      </c>
      <c r="I948" s="64">
        <v>11</v>
      </c>
      <c r="J948" s="64">
        <v>8</v>
      </c>
      <c r="K948" s="64">
        <v>3</v>
      </c>
      <c r="L948" s="65">
        <v>0.72727272727272729</v>
      </c>
      <c r="M948" s="64">
        <v>3</v>
      </c>
      <c r="N948" s="64">
        <v>0</v>
      </c>
      <c r="O948" s="66">
        <v>218.48504166666663</v>
      </c>
      <c r="P948" s="63">
        <v>0.27272727272727271</v>
      </c>
    </row>
    <row r="949" spans="1:16" ht="14.4">
      <c r="A949" s="72">
        <f t="shared" si="21"/>
        <v>46153</v>
      </c>
      <c r="B949" s="73" t="e">
        <f>VLOOKUP(G949,'Daily Flash NL'!A:D,4,0)</f>
        <v>#N/A</v>
      </c>
      <c r="C949" s="77">
        <v>46153</v>
      </c>
      <c r="D949" s="57"/>
      <c r="E949" s="62" t="s">
        <v>85</v>
      </c>
      <c r="F949" s="62"/>
      <c r="G949" s="62">
        <v>19</v>
      </c>
      <c r="H949" s="63">
        <v>0.44444444444444442</v>
      </c>
      <c r="I949" s="64">
        <v>9</v>
      </c>
      <c r="J949" s="64">
        <v>7</v>
      </c>
      <c r="K949" s="64">
        <v>4</v>
      </c>
      <c r="L949" s="65">
        <v>0.77777777777777779</v>
      </c>
      <c r="M949" s="64">
        <v>2</v>
      </c>
      <c r="N949" s="64">
        <v>0</v>
      </c>
      <c r="O949" s="66">
        <v>255.67657142857141</v>
      </c>
      <c r="P949" s="63">
        <v>0.22222222222222221</v>
      </c>
    </row>
    <row r="950" spans="1:16" ht="14.4">
      <c r="A950" s="72">
        <f t="shared" si="21"/>
        <v>46153</v>
      </c>
      <c r="B950" s="73" t="e">
        <f>VLOOKUP(G950,'Daily Flash NL'!A:D,4,0)</f>
        <v>#N/A</v>
      </c>
      <c r="C950" s="77">
        <v>46153</v>
      </c>
      <c r="D950" s="57"/>
      <c r="E950" s="62" t="s">
        <v>85</v>
      </c>
      <c r="F950" s="62"/>
      <c r="G950" s="62">
        <v>20</v>
      </c>
      <c r="H950" s="63">
        <v>0.33333333333333331</v>
      </c>
      <c r="I950" s="64">
        <v>3</v>
      </c>
      <c r="J950" s="64">
        <v>3</v>
      </c>
      <c r="K950" s="64">
        <v>1</v>
      </c>
      <c r="L950" s="65">
        <v>1</v>
      </c>
      <c r="M950" s="64">
        <v>0</v>
      </c>
      <c r="N950" s="64">
        <v>0</v>
      </c>
      <c r="O950" s="66">
        <v>280.66533333333336</v>
      </c>
      <c r="P950" s="63">
        <v>0</v>
      </c>
    </row>
    <row r="951" spans="1:16" ht="14.4">
      <c r="A951" s="72">
        <f t="shared" si="21"/>
        <v>46153</v>
      </c>
      <c r="B951" s="73" t="e">
        <f>VLOOKUP(G951,'Daily Flash NL'!A:D,4,0)</f>
        <v>#N/A</v>
      </c>
      <c r="C951" s="77">
        <v>46153</v>
      </c>
      <c r="D951" s="57"/>
      <c r="E951" s="62" t="s">
        <v>68</v>
      </c>
      <c r="F951" s="62"/>
      <c r="G951" s="62"/>
      <c r="H951" s="63">
        <v>0.56479999999999997</v>
      </c>
      <c r="I951" s="64">
        <v>628</v>
      </c>
      <c r="J951" s="64">
        <v>598</v>
      </c>
      <c r="K951" s="64">
        <v>353</v>
      </c>
      <c r="L951" s="65">
        <v>0.95222929936305734</v>
      </c>
      <c r="M951" s="64">
        <v>30</v>
      </c>
      <c r="N951" s="64">
        <v>3</v>
      </c>
      <c r="O951" s="66">
        <v>251.42055164038854</v>
      </c>
      <c r="P951" s="63">
        <v>4.7770700636942678E-2</v>
      </c>
    </row>
    <row r="952" spans="1:16" ht="14.4">
      <c r="A952" s="72">
        <f t="shared" si="21"/>
        <v>46153</v>
      </c>
      <c r="B952" s="73" t="e">
        <f>VLOOKUP(G952,'Daily Flash NL'!A:D,4,0)</f>
        <v>#N/A</v>
      </c>
      <c r="C952" s="77">
        <v>46153</v>
      </c>
      <c r="D952" s="57"/>
      <c r="E952" s="62" t="s">
        <v>68</v>
      </c>
      <c r="F952" s="57" t="s">
        <v>69</v>
      </c>
      <c r="G952" s="57"/>
      <c r="H952" s="58"/>
      <c r="I952" s="59"/>
      <c r="J952" s="59"/>
      <c r="K952" s="59"/>
      <c r="L952" s="60"/>
      <c r="M952" s="59"/>
      <c r="N952" s="59"/>
      <c r="O952" s="61"/>
      <c r="P952" s="58"/>
    </row>
    <row r="953" spans="1:16" ht="14.4">
      <c r="A953" s="72">
        <f t="shared" si="21"/>
        <v>46153</v>
      </c>
      <c r="B953" s="73" t="e">
        <f>VLOOKUP(G953,'Daily Flash NL'!A:D,4,0)</f>
        <v>#N/A</v>
      </c>
      <c r="C953" s="77">
        <v>46153</v>
      </c>
      <c r="D953" s="57"/>
      <c r="E953" s="62" t="s">
        <v>68</v>
      </c>
      <c r="F953" s="62"/>
      <c r="G953" s="62">
        <v>6</v>
      </c>
      <c r="H953" s="63">
        <v>0.5</v>
      </c>
      <c r="I953" s="64">
        <v>6</v>
      </c>
      <c r="J953" s="64">
        <v>4</v>
      </c>
      <c r="K953" s="64">
        <v>3</v>
      </c>
      <c r="L953" s="65">
        <v>0.66666666666666663</v>
      </c>
      <c r="M953" s="64">
        <v>2</v>
      </c>
      <c r="N953" s="64">
        <v>0</v>
      </c>
      <c r="O953" s="66">
        <v>223.34050000000002</v>
      </c>
      <c r="P953" s="63">
        <v>0.33333333333333331</v>
      </c>
    </row>
    <row r="954" spans="1:16" ht="14.4">
      <c r="A954" s="72">
        <f t="shared" si="21"/>
        <v>46153</v>
      </c>
      <c r="B954" s="73">
        <f>VLOOKUP(G954,'Daily Flash NL'!A:D,4,0)</f>
        <v>0.29166666666666669</v>
      </c>
      <c r="C954" s="77">
        <v>46153</v>
      </c>
      <c r="D954" s="57"/>
      <c r="E954" s="62" t="s">
        <v>68</v>
      </c>
      <c r="F954" s="62"/>
      <c r="G954" s="62">
        <v>7</v>
      </c>
      <c r="H954" s="63">
        <v>0.93333333333333335</v>
      </c>
      <c r="I954" s="64">
        <v>15</v>
      </c>
      <c r="J954" s="64">
        <v>15</v>
      </c>
      <c r="K954" s="64">
        <v>14</v>
      </c>
      <c r="L954" s="65">
        <v>1</v>
      </c>
      <c r="M954" s="64">
        <v>0</v>
      </c>
      <c r="N954" s="64">
        <v>0</v>
      </c>
      <c r="O954" s="66">
        <v>290.83296666666672</v>
      </c>
      <c r="P954" s="63">
        <v>0</v>
      </c>
    </row>
    <row r="955" spans="1:16" ht="14.4">
      <c r="A955" s="72">
        <f t="shared" si="21"/>
        <v>46153</v>
      </c>
      <c r="B955" s="73">
        <f>VLOOKUP(G955,'Daily Flash NL'!A:D,4,0)</f>
        <v>0.33333333333333298</v>
      </c>
      <c r="C955" s="77">
        <v>46153</v>
      </c>
      <c r="D955" s="57"/>
      <c r="E955" s="62" t="s">
        <v>68</v>
      </c>
      <c r="F955" s="62"/>
      <c r="G955" s="62">
        <v>8</v>
      </c>
      <c r="H955" s="63">
        <v>9.8039215686274508E-2</v>
      </c>
      <c r="I955" s="64">
        <v>51</v>
      </c>
      <c r="J955" s="64">
        <v>50</v>
      </c>
      <c r="K955" s="64">
        <v>5</v>
      </c>
      <c r="L955" s="65">
        <v>0.98039215686274506</v>
      </c>
      <c r="M955" s="64">
        <v>1</v>
      </c>
      <c r="N955" s="64">
        <v>0</v>
      </c>
      <c r="O955" s="66">
        <v>282.5160616666667</v>
      </c>
      <c r="P955" s="63">
        <v>1.9607843137254902E-2</v>
      </c>
    </row>
    <row r="956" spans="1:16" ht="14.4">
      <c r="A956" s="72">
        <f t="shared" si="21"/>
        <v>46153</v>
      </c>
      <c r="B956" s="73">
        <f>VLOOKUP(G956,'Daily Flash NL'!A:D,4,0)</f>
        <v>0.375</v>
      </c>
      <c r="C956" s="77">
        <v>46153</v>
      </c>
      <c r="D956" s="57"/>
      <c r="E956" s="62" t="s">
        <v>68</v>
      </c>
      <c r="F956" s="62"/>
      <c r="G956" s="62">
        <v>9</v>
      </c>
      <c r="H956" s="63">
        <v>0.532258064516129</v>
      </c>
      <c r="I956" s="64">
        <v>62</v>
      </c>
      <c r="J956" s="64">
        <v>61</v>
      </c>
      <c r="K956" s="64">
        <v>33</v>
      </c>
      <c r="L956" s="65">
        <v>0.9838709677419355</v>
      </c>
      <c r="M956" s="64">
        <v>1</v>
      </c>
      <c r="N956" s="64">
        <v>0</v>
      </c>
      <c r="O956" s="66">
        <v>259.36549590163941</v>
      </c>
      <c r="P956" s="63">
        <v>1.6129032258064516E-2</v>
      </c>
    </row>
    <row r="957" spans="1:16" ht="14.4">
      <c r="A957" s="72">
        <f t="shared" si="21"/>
        <v>46153</v>
      </c>
      <c r="B957" s="73">
        <f>VLOOKUP(G957,'Daily Flash NL'!A:D,4,0)</f>
        <v>0.41666666666666702</v>
      </c>
      <c r="C957" s="77">
        <v>46153</v>
      </c>
      <c r="D957" s="57"/>
      <c r="E957" s="62" t="s">
        <v>68</v>
      </c>
      <c r="F957" s="62"/>
      <c r="G957" s="62">
        <v>10</v>
      </c>
      <c r="H957" s="63">
        <v>0.7142857142857143</v>
      </c>
      <c r="I957" s="64">
        <v>71</v>
      </c>
      <c r="J957" s="64">
        <v>69</v>
      </c>
      <c r="K957" s="64">
        <v>50</v>
      </c>
      <c r="L957" s="65">
        <v>0.971830985915493</v>
      </c>
      <c r="M957" s="64">
        <v>2</v>
      </c>
      <c r="N957" s="64">
        <v>1</v>
      </c>
      <c r="O957" s="66">
        <v>263.58446859903393</v>
      </c>
      <c r="P957" s="63">
        <v>2.8169014084507043E-2</v>
      </c>
    </row>
    <row r="958" spans="1:16" ht="14.4">
      <c r="A958" s="72">
        <f t="shared" si="21"/>
        <v>46153</v>
      </c>
      <c r="B958" s="73">
        <f>VLOOKUP(G958,'Daily Flash NL'!A:D,4,0)</f>
        <v>0.45833333333333298</v>
      </c>
      <c r="C958" s="77">
        <v>46153</v>
      </c>
      <c r="D958" s="57"/>
      <c r="E958" s="62" t="s">
        <v>68</v>
      </c>
      <c r="F958" s="62"/>
      <c r="G958" s="62">
        <v>11</v>
      </c>
      <c r="H958" s="63">
        <v>0.43181818181818182</v>
      </c>
      <c r="I958" s="64">
        <v>44</v>
      </c>
      <c r="J958" s="64">
        <v>42</v>
      </c>
      <c r="K958" s="64">
        <v>19</v>
      </c>
      <c r="L958" s="65">
        <v>0.95454545454545459</v>
      </c>
      <c r="M958" s="64">
        <v>2</v>
      </c>
      <c r="N958" s="64">
        <v>0</v>
      </c>
      <c r="O958" s="66">
        <v>263.78939682539686</v>
      </c>
      <c r="P958" s="63">
        <v>4.5454545454545456E-2</v>
      </c>
    </row>
    <row r="959" spans="1:16" ht="14.4">
      <c r="A959" s="72">
        <f t="shared" si="21"/>
        <v>46153</v>
      </c>
      <c r="B959" s="73">
        <f>VLOOKUP(G959,'Daily Flash NL'!A:D,4,0)</f>
        <v>0.5</v>
      </c>
      <c r="C959" s="77">
        <v>46153</v>
      </c>
      <c r="D959" s="57"/>
      <c r="E959" s="62" t="s">
        <v>68</v>
      </c>
      <c r="F959" s="62"/>
      <c r="G959" s="62">
        <v>12</v>
      </c>
      <c r="H959" s="63">
        <v>0.91836734693877553</v>
      </c>
      <c r="I959" s="64">
        <v>49</v>
      </c>
      <c r="J959" s="64">
        <v>49</v>
      </c>
      <c r="K959" s="64">
        <v>45</v>
      </c>
      <c r="L959" s="65">
        <v>1</v>
      </c>
      <c r="M959" s="64">
        <v>0</v>
      </c>
      <c r="N959" s="64">
        <v>0</v>
      </c>
      <c r="O959" s="66">
        <v>295.08709897959181</v>
      </c>
      <c r="P959" s="63">
        <v>0</v>
      </c>
    </row>
    <row r="960" spans="1:16" ht="14.4">
      <c r="A960" s="72">
        <f t="shared" si="21"/>
        <v>46153</v>
      </c>
      <c r="B960" s="73">
        <f>VLOOKUP(G960,'Daily Flash NL'!A:D,4,0)</f>
        <v>0.54166666666666696</v>
      </c>
      <c r="C960" s="77">
        <v>46153</v>
      </c>
      <c r="D960" s="57"/>
      <c r="E960" s="62" t="s">
        <v>68</v>
      </c>
      <c r="F960" s="62"/>
      <c r="G960" s="62">
        <v>13</v>
      </c>
      <c r="H960" s="63">
        <v>0.90909090909090906</v>
      </c>
      <c r="I960" s="64">
        <v>55</v>
      </c>
      <c r="J960" s="64">
        <v>55</v>
      </c>
      <c r="K960" s="64">
        <v>50</v>
      </c>
      <c r="L960" s="65">
        <v>1</v>
      </c>
      <c r="M960" s="64">
        <v>0</v>
      </c>
      <c r="N960" s="64">
        <v>0</v>
      </c>
      <c r="O960" s="66">
        <v>248.23532424242413</v>
      </c>
      <c r="P960" s="63">
        <v>0</v>
      </c>
    </row>
    <row r="961" spans="1:16" ht="14.4">
      <c r="A961" s="72">
        <f t="shared" si="21"/>
        <v>46153</v>
      </c>
      <c r="B961" s="73">
        <f>VLOOKUP(G961,'Daily Flash NL'!A:D,4,0)</f>
        <v>0.58333333333333304</v>
      </c>
      <c r="C961" s="77">
        <v>46153</v>
      </c>
      <c r="D961" s="57"/>
      <c r="E961" s="62" t="s">
        <v>68</v>
      </c>
      <c r="F961" s="62"/>
      <c r="G961" s="62">
        <v>14</v>
      </c>
      <c r="H961" s="63">
        <v>0.7</v>
      </c>
      <c r="I961" s="64">
        <v>50</v>
      </c>
      <c r="J961" s="64">
        <v>50</v>
      </c>
      <c r="K961" s="64">
        <v>35</v>
      </c>
      <c r="L961" s="65">
        <v>1</v>
      </c>
      <c r="M961" s="64">
        <v>0</v>
      </c>
      <c r="N961" s="64">
        <v>0</v>
      </c>
      <c r="O961" s="66">
        <v>216.97130761904759</v>
      </c>
      <c r="P961" s="63">
        <v>0</v>
      </c>
    </row>
    <row r="962" spans="1:16" ht="14.4">
      <c r="A962" s="72">
        <f t="shared" ref="A962:A1025" si="22">C962</f>
        <v>46153</v>
      </c>
      <c r="B962" s="73">
        <f>VLOOKUP(G962,'Daily Flash NL'!A:D,4,0)</f>
        <v>0.625</v>
      </c>
      <c r="C962" s="77">
        <v>46153</v>
      </c>
      <c r="D962" s="57"/>
      <c r="E962" s="62" t="s">
        <v>68</v>
      </c>
      <c r="F962" s="62"/>
      <c r="G962" s="62">
        <v>15</v>
      </c>
      <c r="H962" s="63">
        <v>0.54545454545454541</v>
      </c>
      <c r="I962" s="64">
        <v>55</v>
      </c>
      <c r="J962" s="64">
        <v>54</v>
      </c>
      <c r="K962" s="64">
        <v>30</v>
      </c>
      <c r="L962" s="65">
        <v>0.98181818181818181</v>
      </c>
      <c r="M962" s="64">
        <v>1</v>
      </c>
      <c r="N962" s="64">
        <v>0</v>
      </c>
      <c r="O962" s="66">
        <v>192.367325617284</v>
      </c>
      <c r="P962" s="63">
        <v>1.8181818181818181E-2</v>
      </c>
    </row>
    <row r="963" spans="1:16" ht="14.4">
      <c r="A963" s="72">
        <f t="shared" si="22"/>
        <v>46153</v>
      </c>
      <c r="B963" s="73">
        <f>VLOOKUP(G963,'Daily Flash NL'!A:D,4,0)</f>
        <v>0.66666666666666696</v>
      </c>
      <c r="C963" s="77">
        <v>46153</v>
      </c>
      <c r="D963" s="57"/>
      <c r="E963" s="62" t="s">
        <v>68</v>
      </c>
      <c r="F963" s="62"/>
      <c r="G963" s="62">
        <v>16</v>
      </c>
      <c r="H963" s="63">
        <v>0.16216216216216217</v>
      </c>
      <c r="I963" s="64">
        <v>75</v>
      </c>
      <c r="J963" s="64">
        <v>62</v>
      </c>
      <c r="K963" s="64">
        <v>12</v>
      </c>
      <c r="L963" s="65">
        <v>0.82666666666666666</v>
      </c>
      <c r="M963" s="64">
        <v>13</v>
      </c>
      <c r="N963" s="64">
        <v>1</v>
      </c>
      <c r="O963" s="66">
        <v>207.52902822580643</v>
      </c>
      <c r="P963" s="63">
        <v>0.17333333333333334</v>
      </c>
    </row>
    <row r="964" spans="1:16" ht="14.4">
      <c r="A964" s="72">
        <f t="shared" si="22"/>
        <v>46153</v>
      </c>
      <c r="B964" s="73" t="e">
        <f>VLOOKUP(G964,'Daily Flash NL'!A:D,4,0)</f>
        <v>#N/A</v>
      </c>
      <c r="C964" s="77">
        <v>46153</v>
      </c>
      <c r="D964" s="57"/>
      <c r="E964" s="62" t="s">
        <v>68</v>
      </c>
      <c r="F964" s="62"/>
      <c r="G964" s="62">
        <v>17</v>
      </c>
      <c r="H964" s="63">
        <v>0.68571428571428572</v>
      </c>
      <c r="I964" s="64">
        <v>35</v>
      </c>
      <c r="J964" s="64">
        <v>34</v>
      </c>
      <c r="K964" s="64">
        <v>24</v>
      </c>
      <c r="L964" s="65">
        <v>0.97142857142857142</v>
      </c>
      <c r="M964" s="64">
        <v>1</v>
      </c>
      <c r="N964" s="64">
        <v>0</v>
      </c>
      <c r="O964" s="66">
        <v>310.66217647058824</v>
      </c>
      <c r="P964" s="63">
        <v>2.8571428571428571E-2</v>
      </c>
    </row>
    <row r="965" spans="1:16" ht="14.4">
      <c r="A965" s="72">
        <f t="shared" si="22"/>
        <v>46153</v>
      </c>
      <c r="B965" s="73" t="e">
        <f>VLOOKUP(G965,'Daily Flash NL'!A:D,4,0)</f>
        <v>#N/A</v>
      </c>
      <c r="C965" s="77">
        <v>46153</v>
      </c>
      <c r="D965" s="57"/>
      <c r="E965" s="62" t="s">
        <v>68</v>
      </c>
      <c r="F965" s="62"/>
      <c r="G965" s="62">
        <v>18</v>
      </c>
      <c r="H965" s="63">
        <v>0.7407407407407407</v>
      </c>
      <c r="I965" s="64">
        <v>28</v>
      </c>
      <c r="J965" s="64">
        <v>24</v>
      </c>
      <c r="K965" s="64">
        <v>20</v>
      </c>
      <c r="L965" s="65">
        <v>0.8571428571428571</v>
      </c>
      <c r="M965" s="64">
        <v>4</v>
      </c>
      <c r="N965" s="64">
        <v>1</v>
      </c>
      <c r="O965" s="66">
        <v>189.93106875000004</v>
      </c>
      <c r="P965" s="63">
        <v>0.14285714285714285</v>
      </c>
    </row>
    <row r="966" spans="1:16" ht="14.4">
      <c r="A966" s="72">
        <f t="shared" si="22"/>
        <v>46153</v>
      </c>
      <c r="B966" s="73" t="e">
        <f>VLOOKUP(G966,'Daily Flash NL'!A:D,4,0)</f>
        <v>#N/A</v>
      </c>
      <c r="C966" s="77">
        <v>46153</v>
      </c>
      <c r="D966" s="57"/>
      <c r="E966" s="62" t="s">
        <v>68</v>
      </c>
      <c r="F966" s="62"/>
      <c r="G966" s="62">
        <v>19</v>
      </c>
      <c r="H966" s="63">
        <v>0.45</v>
      </c>
      <c r="I966" s="64">
        <v>20</v>
      </c>
      <c r="J966" s="64">
        <v>18</v>
      </c>
      <c r="K966" s="64">
        <v>9</v>
      </c>
      <c r="L966" s="65">
        <v>0.9</v>
      </c>
      <c r="M966" s="64">
        <v>2</v>
      </c>
      <c r="N966" s="64">
        <v>0</v>
      </c>
      <c r="O966" s="66">
        <v>306.11672222222228</v>
      </c>
      <c r="P966" s="63">
        <v>0.1</v>
      </c>
    </row>
    <row r="967" spans="1:16" ht="14.4">
      <c r="A967" s="72">
        <f t="shared" si="22"/>
        <v>46153</v>
      </c>
      <c r="B967" s="73" t="e">
        <f>VLOOKUP(G967,'Daily Flash NL'!A:D,4,0)</f>
        <v>#N/A</v>
      </c>
      <c r="C967" s="77">
        <v>46153</v>
      </c>
      <c r="D967" s="57"/>
      <c r="E967" s="62" t="s">
        <v>68</v>
      </c>
      <c r="F967" s="62"/>
      <c r="G967" s="62">
        <v>20</v>
      </c>
      <c r="H967" s="63">
        <v>0.27272727272727271</v>
      </c>
      <c r="I967" s="64">
        <v>11</v>
      </c>
      <c r="J967" s="64">
        <v>10</v>
      </c>
      <c r="K967" s="64">
        <v>3</v>
      </c>
      <c r="L967" s="65">
        <v>0.90909090909090906</v>
      </c>
      <c r="M967" s="64">
        <v>1</v>
      </c>
      <c r="N967" s="64">
        <v>0</v>
      </c>
      <c r="O967" s="66">
        <v>288.53370000000001</v>
      </c>
      <c r="P967" s="63">
        <v>9.0909090909090912E-2</v>
      </c>
    </row>
    <row r="968" spans="1:16" ht="14.4">
      <c r="A968" s="72">
        <f t="shared" si="22"/>
        <v>46153</v>
      </c>
      <c r="B968" s="73" t="e">
        <f>VLOOKUP(G968,'Daily Flash NL'!A:D,4,0)</f>
        <v>#N/A</v>
      </c>
      <c r="C968" s="77">
        <v>46153</v>
      </c>
      <c r="D968" s="57"/>
      <c r="E968" s="62" t="s">
        <v>68</v>
      </c>
      <c r="F968" s="62"/>
      <c r="G968" s="62">
        <v>21</v>
      </c>
      <c r="H968" s="63">
        <v>1</v>
      </c>
      <c r="I968" s="64">
        <v>1</v>
      </c>
      <c r="J968" s="64">
        <v>1</v>
      </c>
      <c r="K968" s="64">
        <v>1</v>
      </c>
      <c r="L968" s="65">
        <v>1</v>
      </c>
      <c r="M968" s="64">
        <v>0</v>
      </c>
      <c r="N968" s="64">
        <v>0</v>
      </c>
      <c r="O968" s="66">
        <v>148.34299999999999</v>
      </c>
      <c r="P968" s="63">
        <v>0</v>
      </c>
    </row>
    <row r="969" spans="1:16" ht="14.4">
      <c r="A969" s="72">
        <f t="shared" si="22"/>
        <v>46153</v>
      </c>
      <c r="B969" s="73" t="e">
        <f>VLOOKUP(G969,'Daily Flash NL'!A:D,4,0)</f>
        <v>#N/A</v>
      </c>
      <c r="C969" s="77">
        <v>46153</v>
      </c>
      <c r="D969" s="57" t="s">
        <v>70</v>
      </c>
      <c r="E969" s="57"/>
      <c r="F969" s="57"/>
      <c r="G969" s="57"/>
      <c r="H969" s="58">
        <v>0.62643678160919536</v>
      </c>
      <c r="I969" s="59">
        <v>875</v>
      </c>
      <c r="J969" s="59">
        <v>833</v>
      </c>
      <c r="K969" s="59">
        <v>545</v>
      </c>
      <c r="L969" s="60">
        <v>0.95199999999999996</v>
      </c>
      <c r="M969" s="59">
        <v>42</v>
      </c>
      <c r="N969" s="59">
        <v>5</v>
      </c>
      <c r="O969" s="61">
        <v>263.86313180986684</v>
      </c>
      <c r="P969" s="58">
        <v>4.8000000000000001E-2</v>
      </c>
    </row>
    <row r="970" spans="1:16" ht="14.4">
      <c r="A970" s="72" t="str">
        <f t="shared" si="22"/>
        <v>Total 11/05/2026</v>
      </c>
      <c r="B970" s="73" t="e">
        <f>VLOOKUP(G970,'Daily Flash NL'!A:D,4,0)</f>
        <v>#N/A</v>
      </c>
      <c r="C970" s="78" t="s">
        <v>169</v>
      </c>
      <c r="D970" s="67"/>
      <c r="E970" s="67"/>
      <c r="F970" s="67"/>
      <c r="G970" s="67"/>
      <c r="H970" s="68">
        <v>0.62643678160919536</v>
      </c>
      <c r="I970" s="69">
        <v>875</v>
      </c>
      <c r="J970" s="69">
        <v>833</v>
      </c>
      <c r="K970" s="69">
        <v>545</v>
      </c>
      <c r="L970" s="70">
        <v>0.95199999999999996</v>
      </c>
      <c r="M970" s="69">
        <v>42</v>
      </c>
      <c r="N970" s="69">
        <v>5</v>
      </c>
      <c r="O970" s="71">
        <v>263.86313180986684</v>
      </c>
      <c r="P970" s="68">
        <v>4.8000000000000001E-2</v>
      </c>
    </row>
    <row r="971" spans="1:16" ht="15" thickBot="1">
      <c r="A971" s="72" t="str">
        <f t="shared" si="22"/>
        <v>Total général</v>
      </c>
      <c r="B971" s="73" t="e">
        <f>VLOOKUP(G971,'Daily Flash NL'!A:D,4,0)</f>
        <v>#N/A</v>
      </c>
      <c r="C971" s="116" t="s">
        <v>73</v>
      </c>
      <c r="D971" s="117"/>
      <c r="E971" s="117"/>
      <c r="F971" s="117"/>
      <c r="G971" s="117"/>
      <c r="H971" s="118">
        <v>0.62643678160919536</v>
      </c>
      <c r="I971" s="119">
        <v>875</v>
      </c>
      <c r="J971" s="119">
        <v>833</v>
      </c>
      <c r="K971" s="119">
        <v>545</v>
      </c>
      <c r="L971" s="120">
        <v>0.95199999999999996</v>
      </c>
      <c r="M971" s="119">
        <v>42</v>
      </c>
      <c r="N971" s="119">
        <v>5</v>
      </c>
      <c r="O971" s="121">
        <v>263.86313180986684</v>
      </c>
      <c r="P971" s="122">
        <v>4.8000000000000001E-2</v>
      </c>
    </row>
    <row r="972" spans="1:16" ht="14.4">
      <c r="A972" s="72">
        <f t="shared" si="22"/>
        <v>46154</v>
      </c>
      <c r="B972" s="73" t="e">
        <f>VLOOKUP(G972,'Daily Flash NL'!A:D,4,0)</f>
        <v>#N/A</v>
      </c>
      <c r="C972" s="77">
        <v>46154</v>
      </c>
      <c r="D972" s="57" t="s">
        <v>67</v>
      </c>
      <c r="E972" s="62" t="s">
        <v>85</v>
      </c>
      <c r="F972" s="62"/>
      <c r="G972" s="62"/>
      <c r="H972" s="63">
        <v>0.91907514450867056</v>
      </c>
      <c r="I972" s="64">
        <v>174</v>
      </c>
      <c r="J972" s="64">
        <v>172</v>
      </c>
      <c r="K972" s="64">
        <v>159</v>
      </c>
      <c r="L972" s="65">
        <v>0.9885057471264368</v>
      </c>
      <c r="M972" s="64">
        <v>2</v>
      </c>
      <c r="N972" s="64">
        <v>1</v>
      </c>
      <c r="O972" s="66">
        <v>303.11435949612417</v>
      </c>
      <c r="P972" s="63">
        <v>1.1494252873563218E-2</v>
      </c>
    </row>
    <row r="973" spans="1:16" ht="14.4">
      <c r="A973" s="72">
        <f t="shared" si="22"/>
        <v>46154</v>
      </c>
      <c r="B973" s="73" t="e">
        <f>VLOOKUP(G973,'Daily Flash NL'!A:D,4,0)</f>
        <v>#N/A</v>
      </c>
      <c r="C973" s="77">
        <v>46154</v>
      </c>
      <c r="D973" s="57"/>
      <c r="E973" s="62" t="s">
        <v>85</v>
      </c>
      <c r="F973" s="57" t="s">
        <v>69</v>
      </c>
      <c r="G973" s="57"/>
      <c r="H973" s="58"/>
      <c r="I973" s="59"/>
      <c r="J973" s="59"/>
      <c r="K973" s="59"/>
      <c r="L973" s="60"/>
      <c r="M973" s="59"/>
      <c r="N973" s="59"/>
      <c r="O973" s="61"/>
      <c r="P973" s="58"/>
    </row>
    <row r="974" spans="1:16" ht="14.4">
      <c r="A974" s="72">
        <f t="shared" si="22"/>
        <v>46154</v>
      </c>
      <c r="B974" s="73">
        <f>VLOOKUP(G974,'Daily Flash NL'!A:D,4,0)</f>
        <v>0.33333333333333298</v>
      </c>
      <c r="C974" s="77">
        <v>46154</v>
      </c>
      <c r="D974" s="57"/>
      <c r="E974" s="62" t="s">
        <v>85</v>
      </c>
      <c r="F974" s="62"/>
      <c r="G974" s="62">
        <v>8</v>
      </c>
      <c r="H974" s="63">
        <v>1</v>
      </c>
      <c r="I974" s="64">
        <v>1</v>
      </c>
      <c r="J974" s="64">
        <v>1</v>
      </c>
      <c r="K974" s="64">
        <v>1</v>
      </c>
      <c r="L974" s="65">
        <v>1</v>
      </c>
      <c r="M974" s="64">
        <v>0</v>
      </c>
      <c r="N974" s="64">
        <v>0</v>
      </c>
      <c r="O974" s="66">
        <v>420.54399999999998</v>
      </c>
      <c r="P974" s="63">
        <v>0</v>
      </c>
    </row>
    <row r="975" spans="1:16" ht="14.4">
      <c r="A975" s="72">
        <f t="shared" si="22"/>
        <v>46154</v>
      </c>
      <c r="B975" s="73">
        <f>VLOOKUP(G975,'Daily Flash NL'!A:D,4,0)</f>
        <v>0.375</v>
      </c>
      <c r="C975" s="77">
        <v>46154</v>
      </c>
      <c r="D975" s="57"/>
      <c r="E975" s="62" t="s">
        <v>85</v>
      </c>
      <c r="F975" s="62"/>
      <c r="G975" s="62">
        <v>9</v>
      </c>
      <c r="H975" s="63">
        <v>0.875</v>
      </c>
      <c r="I975" s="64">
        <v>9</v>
      </c>
      <c r="J975" s="64">
        <v>8</v>
      </c>
      <c r="K975" s="64">
        <v>7</v>
      </c>
      <c r="L975" s="65">
        <v>0.88888888888888884</v>
      </c>
      <c r="M975" s="64">
        <v>1</v>
      </c>
      <c r="N975" s="64">
        <v>1</v>
      </c>
      <c r="O975" s="66">
        <v>415.29643749999997</v>
      </c>
      <c r="P975" s="63">
        <v>0.1111111111111111</v>
      </c>
    </row>
    <row r="976" spans="1:16" ht="14.4">
      <c r="A976" s="72">
        <f t="shared" si="22"/>
        <v>46154</v>
      </c>
      <c r="B976" s="73">
        <f>VLOOKUP(G976,'Daily Flash NL'!A:D,4,0)</f>
        <v>0.41666666666666702</v>
      </c>
      <c r="C976" s="77">
        <v>46154</v>
      </c>
      <c r="D976" s="57"/>
      <c r="E976" s="62" t="s">
        <v>85</v>
      </c>
      <c r="F976" s="62"/>
      <c r="G976" s="62">
        <v>10</v>
      </c>
      <c r="H976" s="63">
        <v>1</v>
      </c>
      <c r="I976" s="64">
        <v>3</v>
      </c>
      <c r="J976" s="64">
        <v>3</v>
      </c>
      <c r="K976" s="64">
        <v>3</v>
      </c>
      <c r="L976" s="65">
        <v>1</v>
      </c>
      <c r="M976" s="64">
        <v>0</v>
      </c>
      <c r="N976" s="64">
        <v>0</v>
      </c>
      <c r="O976" s="66">
        <v>405.54433333333327</v>
      </c>
      <c r="P976" s="63">
        <v>0</v>
      </c>
    </row>
    <row r="977" spans="1:16" ht="14.4">
      <c r="A977" s="72">
        <f t="shared" si="22"/>
        <v>46154</v>
      </c>
      <c r="B977" s="73">
        <f>VLOOKUP(G977,'Daily Flash NL'!A:D,4,0)</f>
        <v>0.45833333333333298</v>
      </c>
      <c r="C977" s="77">
        <v>46154</v>
      </c>
      <c r="D977" s="57"/>
      <c r="E977" s="62" t="s">
        <v>85</v>
      </c>
      <c r="F977" s="62"/>
      <c r="G977" s="62">
        <v>11</v>
      </c>
      <c r="H977" s="63">
        <v>1</v>
      </c>
      <c r="I977" s="64">
        <v>6</v>
      </c>
      <c r="J977" s="64">
        <v>6</v>
      </c>
      <c r="K977" s="64">
        <v>6</v>
      </c>
      <c r="L977" s="65">
        <v>1</v>
      </c>
      <c r="M977" s="64">
        <v>0</v>
      </c>
      <c r="N977" s="64">
        <v>0</v>
      </c>
      <c r="O977" s="66">
        <v>524.48066666666716</v>
      </c>
      <c r="P977" s="63">
        <v>0</v>
      </c>
    </row>
    <row r="978" spans="1:16" ht="14.4">
      <c r="A978" s="72">
        <f t="shared" si="22"/>
        <v>46154</v>
      </c>
      <c r="B978" s="73">
        <f>VLOOKUP(G978,'Daily Flash NL'!A:D,4,0)</f>
        <v>0.5</v>
      </c>
      <c r="C978" s="77">
        <v>46154</v>
      </c>
      <c r="D978" s="57"/>
      <c r="E978" s="62" t="s">
        <v>85</v>
      </c>
      <c r="F978" s="62"/>
      <c r="G978" s="62">
        <v>12</v>
      </c>
      <c r="H978" s="63">
        <v>1</v>
      </c>
      <c r="I978" s="64">
        <v>3</v>
      </c>
      <c r="J978" s="64">
        <v>3</v>
      </c>
      <c r="K978" s="64">
        <v>3</v>
      </c>
      <c r="L978" s="65">
        <v>1</v>
      </c>
      <c r="M978" s="64">
        <v>0</v>
      </c>
      <c r="N978" s="64">
        <v>0</v>
      </c>
      <c r="O978" s="66">
        <v>531.18133333333333</v>
      </c>
      <c r="P978" s="63">
        <v>0</v>
      </c>
    </row>
    <row r="979" spans="1:16" ht="14.4">
      <c r="A979" s="72">
        <f t="shared" si="22"/>
        <v>46154</v>
      </c>
      <c r="B979" s="73">
        <f>VLOOKUP(G979,'Daily Flash NL'!A:D,4,0)</f>
        <v>0.54166666666666696</v>
      </c>
      <c r="C979" s="77">
        <v>46154</v>
      </c>
      <c r="D979" s="57"/>
      <c r="E979" s="62" t="s">
        <v>85</v>
      </c>
      <c r="F979" s="62"/>
      <c r="G979" s="62">
        <v>13</v>
      </c>
      <c r="H979" s="63">
        <v>1</v>
      </c>
      <c r="I979" s="64">
        <v>6</v>
      </c>
      <c r="J979" s="64">
        <v>6</v>
      </c>
      <c r="K979" s="64">
        <v>6</v>
      </c>
      <c r="L979" s="65">
        <v>1</v>
      </c>
      <c r="M979" s="64">
        <v>0</v>
      </c>
      <c r="N979" s="64">
        <v>0</v>
      </c>
      <c r="O979" s="66">
        <v>354.92391666666668</v>
      </c>
      <c r="P979" s="63">
        <v>0</v>
      </c>
    </row>
    <row r="980" spans="1:16" ht="14.4">
      <c r="A980" s="72">
        <f t="shared" si="22"/>
        <v>46154</v>
      </c>
      <c r="B980" s="73">
        <f>VLOOKUP(G980,'Daily Flash NL'!A:D,4,0)</f>
        <v>0.58333333333333304</v>
      </c>
      <c r="C980" s="77">
        <v>46154</v>
      </c>
      <c r="D980" s="57"/>
      <c r="E980" s="62" t="s">
        <v>85</v>
      </c>
      <c r="F980" s="62"/>
      <c r="G980" s="62">
        <v>14</v>
      </c>
      <c r="H980" s="63">
        <v>0.90909090909090906</v>
      </c>
      <c r="I980" s="64">
        <v>11</v>
      </c>
      <c r="J980" s="64">
        <v>11</v>
      </c>
      <c r="K980" s="64">
        <v>10</v>
      </c>
      <c r="L980" s="65">
        <v>1</v>
      </c>
      <c r="M980" s="64">
        <v>0</v>
      </c>
      <c r="N980" s="64">
        <v>0</v>
      </c>
      <c r="O980" s="66">
        <v>261.63840909090908</v>
      </c>
      <c r="P980" s="63">
        <v>0</v>
      </c>
    </row>
    <row r="981" spans="1:16" ht="14.4">
      <c r="A981" s="72">
        <f t="shared" si="22"/>
        <v>46154</v>
      </c>
      <c r="B981" s="73">
        <f>VLOOKUP(G981,'Daily Flash NL'!A:D,4,0)</f>
        <v>0.625</v>
      </c>
      <c r="C981" s="77">
        <v>46154</v>
      </c>
      <c r="D981" s="57"/>
      <c r="E981" s="62" t="s">
        <v>85</v>
      </c>
      <c r="F981" s="62"/>
      <c r="G981" s="62">
        <v>15</v>
      </c>
      <c r="H981" s="63">
        <v>1</v>
      </c>
      <c r="I981" s="64">
        <v>10</v>
      </c>
      <c r="J981" s="64">
        <v>10</v>
      </c>
      <c r="K981" s="64">
        <v>10</v>
      </c>
      <c r="L981" s="65">
        <v>1</v>
      </c>
      <c r="M981" s="64">
        <v>0</v>
      </c>
      <c r="N981" s="64">
        <v>0</v>
      </c>
      <c r="O981" s="66">
        <v>300.26249999999999</v>
      </c>
      <c r="P981" s="63">
        <v>0</v>
      </c>
    </row>
    <row r="982" spans="1:16" ht="14.4">
      <c r="A982" s="72">
        <f t="shared" si="22"/>
        <v>46154</v>
      </c>
      <c r="B982" s="73">
        <f>VLOOKUP(G982,'Daily Flash NL'!A:D,4,0)</f>
        <v>0.66666666666666696</v>
      </c>
      <c r="C982" s="77">
        <v>46154</v>
      </c>
      <c r="D982" s="57"/>
      <c r="E982" s="62" t="s">
        <v>85</v>
      </c>
      <c r="F982" s="62"/>
      <c r="G982" s="62">
        <v>16</v>
      </c>
      <c r="H982" s="63">
        <v>1</v>
      </c>
      <c r="I982" s="64">
        <v>11</v>
      </c>
      <c r="J982" s="64">
        <v>11</v>
      </c>
      <c r="K982" s="64">
        <v>11</v>
      </c>
      <c r="L982" s="65">
        <v>1</v>
      </c>
      <c r="M982" s="64">
        <v>0</v>
      </c>
      <c r="N982" s="64">
        <v>0</v>
      </c>
      <c r="O982" s="66">
        <v>193.26740909090907</v>
      </c>
      <c r="P982" s="63">
        <v>0</v>
      </c>
    </row>
    <row r="983" spans="1:16" ht="14.4">
      <c r="A983" s="72">
        <f t="shared" si="22"/>
        <v>46154</v>
      </c>
      <c r="B983" s="73" t="e">
        <f>VLOOKUP(G983,'Daily Flash NL'!A:D,4,0)</f>
        <v>#N/A</v>
      </c>
      <c r="C983" s="77">
        <v>46154</v>
      </c>
      <c r="D983" s="57"/>
      <c r="E983" s="62" t="s">
        <v>85</v>
      </c>
      <c r="F983" s="62"/>
      <c r="G983" s="62">
        <v>17</v>
      </c>
      <c r="H983" s="63">
        <v>1</v>
      </c>
      <c r="I983" s="64">
        <v>5</v>
      </c>
      <c r="J983" s="64">
        <v>5</v>
      </c>
      <c r="K983" s="64">
        <v>5</v>
      </c>
      <c r="L983" s="65">
        <v>1</v>
      </c>
      <c r="M983" s="64">
        <v>0</v>
      </c>
      <c r="N983" s="64">
        <v>0</v>
      </c>
      <c r="O983" s="66">
        <v>185.39519999999999</v>
      </c>
      <c r="P983" s="63">
        <v>0</v>
      </c>
    </row>
    <row r="984" spans="1:16" ht="14.4">
      <c r="A984" s="72">
        <f t="shared" si="22"/>
        <v>46154</v>
      </c>
      <c r="B984" s="73" t="e">
        <f>VLOOKUP(G984,'Daily Flash NL'!A:D,4,0)</f>
        <v>#N/A</v>
      </c>
      <c r="C984" s="77">
        <v>46154</v>
      </c>
      <c r="D984" s="57"/>
      <c r="E984" s="62" t="s">
        <v>85</v>
      </c>
      <c r="F984" s="62"/>
      <c r="G984" s="62">
        <v>18</v>
      </c>
      <c r="H984" s="63">
        <v>1</v>
      </c>
      <c r="I984" s="64">
        <v>3</v>
      </c>
      <c r="J984" s="64">
        <v>3</v>
      </c>
      <c r="K984" s="64">
        <v>3</v>
      </c>
      <c r="L984" s="65">
        <v>1</v>
      </c>
      <c r="M984" s="64">
        <v>0</v>
      </c>
      <c r="N984" s="64">
        <v>0</v>
      </c>
      <c r="O984" s="66">
        <v>571.30033333333336</v>
      </c>
      <c r="P984" s="63">
        <v>0</v>
      </c>
    </row>
    <row r="985" spans="1:16" ht="14.4">
      <c r="A985" s="72">
        <f t="shared" si="22"/>
        <v>46154</v>
      </c>
      <c r="B985" s="73" t="e">
        <f>VLOOKUP(G985,'Daily Flash NL'!A:D,4,0)</f>
        <v>#N/A</v>
      </c>
      <c r="C985" s="77">
        <v>46154</v>
      </c>
      <c r="D985" s="57"/>
      <c r="E985" s="62" t="s">
        <v>85</v>
      </c>
      <c r="F985" s="62"/>
      <c r="G985" s="62">
        <v>19</v>
      </c>
      <c r="H985" s="63">
        <v>1</v>
      </c>
      <c r="I985" s="64">
        <v>5</v>
      </c>
      <c r="J985" s="64">
        <v>5</v>
      </c>
      <c r="K985" s="64">
        <v>5</v>
      </c>
      <c r="L985" s="65">
        <v>1</v>
      </c>
      <c r="M985" s="64">
        <v>0</v>
      </c>
      <c r="N985" s="64">
        <v>0</v>
      </c>
      <c r="O985" s="66">
        <v>221.44380000000001</v>
      </c>
      <c r="P985" s="63">
        <v>0</v>
      </c>
    </row>
    <row r="986" spans="1:16" ht="14.4">
      <c r="A986" s="72">
        <f t="shared" si="22"/>
        <v>46154</v>
      </c>
      <c r="B986" s="73" t="e">
        <f>VLOOKUP(G986,'Daily Flash NL'!A:D,4,0)</f>
        <v>#N/A</v>
      </c>
      <c r="C986" s="77">
        <v>46154</v>
      </c>
      <c r="D986" s="57"/>
      <c r="E986" s="62" t="s">
        <v>85</v>
      </c>
      <c r="F986" s="62"/>
      <c r="G986" s="62">
        <v>20</v>
      </c>
      <c r="H986" s="63">
        <v>0.5</v>
      </c>
      <c r="I986" s="64">
        <v>2</v>
      </c>
      <c r="J986" s="64">
        <v>2</v>
      </c>
      <c r="K986" s="64">
        <v>1</v>
      </c>
      <c r="L986" s="65">
        <v>1</v>
      </c>
      <c r="M986" s="64">
        <v>0</v>
      </c>
      <c r="N986" s="64">
        <v>0</v>
      </c>
      <c r="O986" s="66">
        <v>95.911500000000004</v>
      </c>
      <c r="P986" s="63">
        <v>0</v>
      </c>
    </row>
    <row r="987" spans="1:16" ht="14.4">
      <c r="A987" s="72">
        <f t="shared" si="22"/>
        <v>46154</v>
      </c>
      <c r="B987" s="73" t="e">
        <f>VLOOKUP(G987,'Daily Flash NL'!A:D,4,0)</f>
        <v>#N/A</v>
      </c>
      <c r="C987" s="77">
        <v>46154</v>
      </c>
      <c r="D987" s="57"/>
      <c r="E987" s="62" t="s">
        <v>85</v>
      </c>
      <c r="F987" s="57" t="s">
        <v>86</v>
      </c>
      <c r="G987" s="57"/>
      <c r="H987" s="58"/>
      <c r="I987" s="59"/>
      <c r="J987" s="59"/>
      <c r="K987" s="59"/>
      <c r="L987" s="60"/>
      <c r="M987" s="59"/>
      <c r="N987" s="59"/>
      <c r="O987" s="61"/>
      <c r="P987" s="58"/>
    </row>
    <row r="988" spans="1:16" ht="14.4">
      <c r="A988" s="72">
        <f t="shared" si="22"/>
        <v>46154</v>
      </c>
      <c r="B988" s="73">
        <f>VLOOKUP(G988,'Daily Flash NL'!A:D,4,0)</f>
        <v>0.29166666666666669</v>
      </c>
      <c r="C988" s="77">
        <v>46154</v>
      </c>
      <c r="D988" s="57"/>
      <c r="E988" s="62" t="s">
        <v>85</v>
      </c>
      <c r="F988" s="62"/>
      <c r="G988" s="62">
        <v>7</v>
      </c>
      <c r="H988" s="63">
        <v>1</v>
      </c>
      <c r="I988" s="64">
        <v>1</v>
      </c>
      <c r="J988" s="64">
        <v>1</v>
      </c>
      <c r="K988" s="64">
        <v>1</v>
      </c>
      <c r="L988" s="65">
        <v>1</v>
      </c>
      <c r="M988" s="64">
        <v>0</v>
      </c>
      <c r="N988" s="64">
        <v>0</v>
      </c>
      <c r="O988" s="66">
        <v>484.64499999999998</v>
      </c>
      <c r="P988" s="63">
        <v>0</v>
      </c>
    </row>
    <row r="989" spans="1:16" ht="14.4">
      <c r="A989" s="72">
        <f t="shared" si="22"/>
        <v>46154</v>
      </c>
      <c r="B989" s="73">
        <f>VLOOKUP(G989,'Daily Flash NL'!A:D,4,0)</f>
        <v>0.33333333333333298</v>
      </c>
      <c r="C989" s="77">
        <v>46154</v>
      </c>
      <c r="D989" s="57"/>
      <c r="E989" s="62" t="s">
        <v>85</v>
      </c>
      <c r="F989" s="62"/>
      <c r="G989" s="62">
        <v>8</v>
      </c>
      <c r="H989" s="63">
        <v>0.75</v>
      </c>
      <c r="I989" s="64">
        <v>4</v>
      </c>
      <c r="J989" s="64">
        <v>4</v>
      </c>
      <c r="K989" s="64">
        <v>3</v>
      </c>
      <c r="L989" s="65">
        <v>1</v>
      </c>
      <c r="M989" s="64">
        <v>0</v>
      </c>
      <c r="N989" s="64">
        <v>0</v>
      </c>
      <c r="O989" s="66">
        <v>323.71325000000002</v>
      </c>
      <c r="P989" s="63">
        <v>0</v>
      </c>
    </row>
    <row r="990" spans="1:16" ht="14.4">
      <c r="A990" s="72">
        <f t="shared" si="22"/>
        <v>46154</v>
      </c>
      <c r="B990" s="73">
        <f>VLOOKUP(G990,'Daily Flash NL'!A:D,4,0)</f>
        <v>0.375</v>
      </c>
      <c r="C990" s="77">
        <v>46154</v>
      </c>
      <c r="D990" s="57"/>
      <c r="E990" s="62" t="s">
        <v>85</v>
      </c>
      <c r="F990" s="62"/>
      <c r="G990" s="62">
        <v>9</v>
      </c>
      <c r="H990" s="63">
        <v>0.63636363636363635</v>
      </c>
      <c r="I990" s="64">
        <v>22</v>
      </c>
      <c r="J990" s="64">
        <v>21</v>
      </c>
      <c r="K990" s="64">
        <v>14</v>
      </c>
      <c r="L990" s="65">
        <v>0.95454545454545459</v>
      </c>
      <c r="M990" s="64">
        <v>1</v>
      </c>
      <c r="N990" s="64">
        <v>0</v>
      </c>
      <c r="O990" s="66">
        <v>252.72070634920635</v>
      </c>
      <c r="P990" s="63">
        <v>4.5454545454545456E-2</v>
      </c>
    </row>
    <row r="991" spans="1:16" ht="14.4">
      <c r="A991" s="72">
        <f t="shared" si="22"/>
        <v>46154</v>
      </c>
      <c r="B991" s="73">
        <f>VLOOKUP(G991,'Daily Flash NL'!A:D,4,0)</f>
        <v>0.41666666666666702</v>
      </c>
      <c r="C991" s="77">
        <v>46154</v>
      </c>
      <c r="D991" s="57"/>
      <c r="E991" s="62" t="s">
        <v>85</v>
      </c>
      <c r="F991" s="62"/>
      <c r="G991" s="62">
        <v>10</v>
      </c>
      <c r="H991" s="63">
        <v>1</v>
      </c>
      <c r="I991" s="64">
        <v>8</v>
      </c>
      <c r="J991" s="64">
        <v>8</v>
      </c>
      <c r="K991" s="64">
        <v>8</v>
      </c>
      <c r="L991" s="65">
        <v>1</v>
      </c>
      <c r="M991" s="64">
        <v>0</v>
      </c>
      <c r="N991" s="64">
        <v>0</v>
      </c>
      <c r="O991" s="66">
        <v>344.12125000000003</v>
      </c>
      <c r="P991" s="63">
        <v>0</v>
      </c>
    </row>
    <row r="992" spans="1:16" ht="14.4">
      <c r="A992" s="72">
        <f t="shared" si="22"/>
        <v>46154</v>
      </c>
      <c r="B992" s="73">
        <f>VLOOKUP(G992,'Daily Flash NL'!A:D,4,0)</f>
        <v>0.45833333333333298</v>
      </c>
      <c r="C992" s="77">
        <v>46154</v>
      </c>
      <c r="D992" s="57"/>
      <c r="E992" s="62" t="s">
        <v>85</v>
      </c>
      <c r="F992" s="62"/>
      <c r="G992" s="62">
        <v>11</v>
      </c>
      <c r="H992" s="63">
        <v>1</v>
      </c>
      <c r="I992" s="64">
        <v>10</v>
      </c>
      <c r="J992" s="64">
        <v>10</v>
      </c>
      <c r="K992" s="64">
        <v>10</v>
      </c>
      <c r="L992" s="65">
        <v>1</v>
      </c>
      <c r="M992" s="64">
        <v>0</v>
      </c>
      <c r="N992" s="64">
        <v>0</v>
      </c>
      <c r="O992" s="66">
        <v>293.0924</v>
      </c>
      <c r="P992" s="63">
        <v>0</v>
      </c>
    </row>
    <row r="993" spans="1:16" ht="14.4">
      <c r="A993" s="72">
        <f t="shared" si="22"/>
        <v>46154</v>
      </c>
      <c r="B993" s="73">
        <f>VLOOKUP(G993,'Daily Flash NL'!A:D,4,0)</f>
        <v>0.5</v>
      </c>
      <c r="C993" s="77">
        <v>46154</v>
      </c>
      <c r="D993" s="57"/>
      <c r="E993" s="62" t="s">
        <v>85</v>
      </c>
      <c r="F993" s="62"/>
      <c r="G993" s="62">
        <v>12</v>
      </c>
      <c r="H993" s="63">
        <v>1</v>
      </c>
      <c r="I993" s="64">
        <v>12</v>
      </c>
      <c r="J993" s="64">
        <v>12</v>
      </c>
      <c r="K993" s="64">
        <v>12</v>
      </c>
      <c r="L993" s="65">
        <v>1</v>
      </c>
      <c r="M993" s="64">
        <v>0</v>
      </c>
      <c r="N993" s="64">
        <v>0</v>
      </c>
      <c r="O993" s="66">
        <v>258.97637500000002</v>
      </c>
      <c r="P993" s="63">
        <v>0</v>
      </c>
    </row>
    <row r="994" spans="1:16" ht="14.4">
      <c r="A994" s="72">
        <f t="shared" si="22"/>
        <v>46154</v>
      </c>
      <c r="B994" s="73">
        <f>VLOOKUP(G994,'Daily Flash NL'!A:D,4,0)</f>
        <v>0.54166666666666696</v>
      </c>
      <c r="C994" s="77">
        <v>46154</v>
      </c>
      <c r="D994" s="57"/>
      <c r="E994" s="62" t="s">
        <v>85</v>
      </c>
      <c r="F994" s="62"/>
      <c r="G994" s="62">
        <v>13</v>
      </c>
      <c r="H994" s="63">
        <v>1</v>
      </c>
      <c r="I994" s="64">
        <v>7</v>
      </c>
      <c r="J994" s="64">
        <v>7</v>
      </c>
      <c r="K994" s="64">
        <v>7</v>
      </c>
      <c r="L994" s="65">
        <v>1</v>
      </c>
      <c r="M994" s="64">
        <v>0</v>
      </c>
      <c r="N994" s="64">
        <v>0</v>
      </c>
      <c r="O994" s="66">
        <v>272.51964285714286</v>
      </c>
      <c r="P994" s="63">
        <v>0</v>
      </c>
    </row>
    <row r="995" spans="1:16" ht="14.4">
      <c r="A995" s="72">
        <f t="shared" si="22"/>
        <v>46154</v>
      </c>
      <c r="B995" s="73">
        <f>VLOOKUP(G995,'Daily Flash NL'!A:D,4,0)</f>
        <v>0.58333333333333304</v>
      </c>
      <c r="C995" s="77">
        <v>46154</v>
      </c>
      <c r="D995" s="57"/>
      <c r="E995" s="62" t="s">
        <v>85</v>
      </c>
      <c r="F995" s="62"/>
      <c r="G995" s="62">
        <v>14</v>
      </c>
      <c r="H995" s="63">
        <v>1</v>
      </c>
      <c r="I995" s="64">
        <v>9</v>
      </c>
      <c r="J995" s="64">
        <v>9</v>
      </c>
      <c r="K995" s="64">
        <v>9</v>
      </c>
      <c r="L995" s="65">
        <v>1</v>
      </c>
      <c r="M995" s="64">
        <v>0</v>
      </c>
      <c r="N995" s="64">
        <v>0</v>
      </c>
      <c r="O995" s="66">
        <v>307.41077777777775</v>
      </c>
      <c r="P995" s="63">
        <v>0</v>
      </c>
    </row>
    <row r="996" spans="1:16" ht="14.4">
      <c r="A996" s="72">
        <f t="shared" si="22"/>
        <v>46154</v>
      </c>
      <c r="B996" s="73">
        <f>VLOOKUP(G996,'Daily Flash NL'!A:D,4,0)</f>
        <v>0.625</v>
      </c>
      <c r="C996" s="77">
        <v>46154</v>
      </c>
      <c r="D996" s="57"/>
      <c r="E996" s="62" t="s">
        <v>85</v>
      </c>
      <c r="F996" s="62"/>
      <c r="G996" s="62">
        <v>15</v>
      </c>
      <c r="H996" s="63">
        <v>1</v>
      </c>
      <c r="I996" s="64">
        <v>6</v>
      </c>
      <c r="J996" s="64">
        <v>6</v>
      </c>
      <c r="K996" s="64">
        <v>6</v>
      </c>
      <c r="L996" s="65">
        <v>1</v>
      </c>
      <c r="M996" s="64">
        <v>0</v>
      </c>
      <c r="N996" s="64">
        <v>0</v>
      </c>
      <c r="O996" s="66">
        <v>326.49250000000001</v>
      </c>
      <c r="P996" s="63">
        <v>0</v>
      </c>
    </row>
    <row r="997" spans="1:16" ht="14.4">
      <c r="A997" s="72">
        <f t="shared" si="22"/>
        <v>46154</v>
      </c>
      <c r="B997" s="73">
        <f>VLOOKUP(G997,'Daily Flash NL'!A:D,4,0)</f>
        <v>0.66666666666666696</v>
      </c>
      <c r="C997" s="77">
        <v>46154</v>
      </c>
      <c r="D997" s="57"/>
      <c r="E997" s="62" t="s">
        <v>85</v>
      </c>
      <c r="F997" s="62"/>
      <c r="G997" s="62">
        <v>16</v>
      </c>
      <c r="H997" s="63">
        <v>1</v>
      </c>
      <c r="I997" s="64">
        <v>10</v>
      </c>
      <c r="J997" s="64">
        <v>10</v>
      </c>
      <c r="K997" s="64">
        <v>10</v>
      </c>
      <c r="L997" s="65">
        <v>1</v>
      </c>
      <c r="M997" s="64">
        <v>0</v>
      </c>
      <c r="N997" s="64">
        <v>0</v>
      </c>
      <c r="O997" s="66">
        <v>363.05489999999998</v>
      </c>
      <c r="P997" s="63">
        <v>0</v>
      </c>
    </row>
    <row r="998" spans="1:16" ht="14.4">
      <c r="A998" s="72">
        <f t="shared" si="22"/>
        <v>46154</v>
      </c>
      <c r="B998" s="73" t="e">
        <f>VLOOKUP(G998,'Daily Flash NL'!A:D,4,0)</f>
        <v>#N/A</v>
      </c>
      <c r="C998" s="77">
        <v>46154</v>
      </c>
      <c r="D998" s="57"/>
      <c r="E998" s="62" t="s">
        <v>85</v>
      </c>
      <c r="F998" s="62"/>
      <c r="G998" s="62">
        <v>17</v>
      </c>
      <c r="H998" s="63">
        <v>1</v>
      </c>
      <c r="I998" s="64">
        <v>2</v>
      </c>
      <c r="J998" s="64">
        <v>2</v>
      </c>
      <c r="K998" s="64">
        <v>2</v>
      </c>
      <c r="L998" s="65">
        <v>1</v>
      </c>
      <c r="M998" s="64">
        <v>0</v>
      </c>
      <c r="N998" s="64">
        <v>0</v>
      </c>
      <c r="O998" s="66">
        <v>255.95350000000002</v>
      </c>
      <c r="P998" s="63">
        <v>0</v>
      </c>
    </row>
    <row r="999" spans="1:16" ht="14.4">
      <c r="A999" s="72">
        <f t="shared" si="22"/>
        <v>46154</v>
      </c>
      <c r="B999" s="73" t="e">
        <f>VLOOKUP(G999,'Daily Flash NL'!A:D,4,0)</f>
        <v>#N/A</v>
      </c>
      <c r="C999" s="77">
        <v>46154</v>
      </c>
      <c r="D999" s="57"/>
      <c r="E999" s="62" t="s">
        <v>85</v>
      </c>
      <c r="F999" s="62"/>
      <c r="G999" s="62">
        <v>18</v>
      </c>
      <c r="H999" s="63">
        <v>0.8</v>
      </c>
      <c r="I999" s="64">
        <v>5</v>
      </c>
      <c r="J999" s="64">
        <v>5</v>
      </c>
      <c r="K999" s="64">
        <v>4</v>
      </c>
      <c r="L999" s="65">
        <v>1</v>
      </c>
      <c r="M999" s="64">
        <v>0</v>
      </c>
      <c r="N999" s="64">
        <v>0</v>
      </c>
      <c r="O999" s="66">
        <v>211.83319999999998</v>
      </c>
      <c r="P999" s="63">
        <v>0</v>
      </c>
    </row>
    <row r="1000" spans="1:16" ht="14.4">
      <c r="A1000" s="72">
        <f t="shared" si="22"/>
        <v>46154</v>
      </c>
      <c r="B1000" s="73" t="e">
        <f>VLOOKUP(G1000,'Daily Flash NL'!A:D,4,0)</f>
        <v>#N/A</v>
      </c>
      <c r="C1000" s="77">
        <v>46154</v>
      </c>
      <c r="D1000" s="57"/>
      <c r="E1000" s="62" t="s">
        <v>85</v>
      </c>
      <c r="F1000" s="62"/>
      <c r="G1000" s="62">
        <v>19</v>
      </c>
      <c r="H1000" s="63">
        <v>0.66666666666666663</v>
      </c>
      <c r="I1000" s="64">
        <v>3</v>
      </c>
      <c r="J1000" s="64">
        <v>3</v>
      </c>
      <c r="K1000" s="64">
        <v>2</v>
      </c>
      <c r="L1000" s="65">
        <v>1</v>
      </c>
      <c r="M1000" s="64">
        <v>0</v>
      </c>
      <c r="N1000" s="64">
        <v>0</v>
      </c>
      <c r="O1000" s="66">
        <v>215.49566666666669</v>
      </c>
      <c r="P1000" s="63">
        <v>0</v>
      </c>
    </row>
    <row r="1001" spans="1:16" ht="14.4">
      <c r="A1001" s="72">
        <f t="shared" si="22"/>
        <v>46154</v>
      </c>
      <c r="B1001" s="73" t="e">
        <f>VLOOKUP(G1001,'Daily Flash NL'!A:D,4,0)</f>
        <v>#N/A</v>
      </c>
      <c r="C1001" s="77">
        <v>46154</v>
      </c>
      <c r="D1001" s="57"/>
      <c r="E1001" s="62" t="s">
        <v>68</v>
      </c>
      <c r="F1001" s="62"/>
      <c r="G1001" s="62"/>
      <c r="H1001" s="63">
        <v>0.76833333333333331</v>
      </c>
      <c r="I1001" s="64">
        <v>600</v>
      </c>
      <c r="J1001" s="64">
        <v>595</v>
      </c>
      <c r="K1001" s="64">
        <v>461</v>
      </c>
      <c r="L1001" s="65">
        <v>0.9916666666666667</v>
      </c>
      <c r="M1001" s="64">
        <v>5</v>
      </c>
      <c r="N1001" s="64">
        <v>0</v>
      </c>
      <c r="O1001" s="66">
        <v>257.10391333333348</v>
      </c>
      <c r="P1001" s="63">
        <v>8.3333333333333332E-3</v>
      </c>
    </row>
    <row r="1002" spans="1:16" ht="14.4">
      <c r="A1002" s="72">
        <f t="shared" si="22"/>
        <v>46154</v>
      </c>
      <c r="B1002" s="73" t="e">
        <f>VLOOKUP(G1002,'Daily Flash NL'!A:D,4,0)</f>
        <v>#N/A</v>
      </c>
      <c r="C1002" s="77">
        <v>46154</v>
      </c>
      <c r="D1002" s="57"/>
      <c r="E1002" s="62" t="s">
        <v>68</v>
      </c>
      <c r="F1002" s="57" t="s">
        <v>69</v>
      </c>
      <c r="G1002" s="57"/>
      <c r="H1002" s="58"/>
      <c r="I1002" s="59"/>
      <c r="J1002" s="59"/>
      <c r="K1002" s="59"/>
      <c r="L1002" s="60"/>
      <c r="M1002" s="59"/>
      <c r="N1002" s="59"/>
      <c r="O1002" s="61"/>
      <c r="P1002" s="58"/>
    </row>
    <row r="1003" spans="1:16" ht="14.4">
      <c r="A1003" s="72">
        <f t="shared" si="22"/>
        <v>46154</v>
      </c>
      <c r="B1003" s="73" t="e">
        <f>VLOOKUP(G1003,'Daily Flash NL'!A:D,4,0)</f>
        <v>#N/A</v>
      </c>
      <c r="C1003" s="77">
        <v>46154</v>
      </c>
      <c r="D1003" s="57"/>
      <c r="E1003" s="62" t="s">
        <v>68</v>
      </c>
      <c r="F1003" s="62"/>
      <c r="G1003" s="62">
        <v>6</v>
      </c>
      <c r="H1003" s="63">
        <v>0.25</v>
      </c>
      <c r="I1003" s="64">
        <v>4</v>
      </c>
      <c r="J1003" s="64">
        <v>4</v>
      </c>
      <c r="K1003" s="64">
        <v>1</v>
      </c>
      <c r="L1003" s="65">
        <v>1</v>
      </c>
      <c r="M1003" s="64">
        <v>0</v>
      </c>
      <c r="N1003" s="64">
        <v>0</v>
      </c>
      <c r="O1003" s="66">
        <v>208.07274999999998</v>
      </c>
      <c r="P1003" s="63">
        <v>0</v>
      </c>
    </row>
    <row r="1004" spans="1:16" ht="14.4">
      <c r="A1004" s="72">
        <f t="shared" si="22"/>
        <v>46154</v>
      </c>
      <c r="B1004" s="73">
        <f>VLOOKUP(G1004,'Daily Flash NL'!A:D,4,0)</f>
        <v>0.29166666666666669</v>
      </c>
      <c r="C1004" s="77">
        <v>46154</v>
      </c>
      <c r="D1004" s="57"/>
      <c r="E1004" s="62" t="s">
        <v>68</v>
      </c>
      <c r="F1004" s="62"/>
      <c r="G1004" s="62">
        <v>7</v>
      </c>
      <c r="H1004" s="63">
        <v>1</v>
      </c>
      <c r="I1004" s="64">
        <v>8</v>
      </c>
      <c r="J1004" s="64">
        <v>8</v>
      </c>
      <c r="K1004" s="64">
        <v>8</v>
      </c>
      <c r="L1004" s="65">
        <v>1</v>
      </c>
      <c r="M1004" s="64">
        <v>0</v>
      </c>
      <c r="N1004" s="64">
        <v>0</v>
      </c>
      <c r="O1004" s="66">
        <v>284.04887499999995</v>
      </c>
      <c r="P1004" s="63">
        <v>0</v>
      </c>
    </row>
    <row r="1005" spans="1:16" ht="14.4">
      <c r="A1005" s="72">
        <f t="shared" si="22"/>
        <v>46154</v>
      </c>
      <c r="B1005" s="73">
        <f>VLOOKUP(G1005,'Daily Flash NL'!A:D,4,0)</f>
        <v>0.33333333333333298</v>
      </c>
      <c r="C1005" s="77">
        <v>46154</v>
      </c>
      <c r="D1005" s="57"/>
      <c r="E1005" s="62" t="s">
        <v>68</v>
      </c>
      <c r="F1005" s="62"/>
      <c r="G1005" s="62">
        <v>8</v>
      </c>
      <c r="H1005" s="63">
        <v>0.53191489361702127</v>
      </c>
      <c r="I1005" s="64">
        <v>47</v>
      </c>
      <c r="J1005" s="64">
        <v>47</v>
      </c>
      <c r="K1005" s="64">
        <v>25</v>
      </c>
      <c r="L1005" s="65">
        <v>1</v>
      </c>
      <c r="M1005" s="64">
        <v>0</v>
      </c>
      <c r="N1005" s="64">
        <v>0</v>
      </c>
      <c r="O1005" s="66">
        <v>205.70745390070925</v>
      </c>
      <c r="P1005" s="63">
        <v>0</v>
      </c>
    </row>
    <row r="1006" spans="1:16" ht="14.4">
      <c r="A1006" s="72">
        <f t="shared" si="22"/>
        <v>46154</v>
      </c>
      <c r="B1006" s="73">
        <f>VLOOKUP(G1006,'Daily Flash NL'!A:D,4,0)</f>
        <v>0.375</v>
      </c>
      <c r="C1006" s="77">
        <v>46154</v>
      </c>
      <c r="D1006" s="57"/>
      <c r="E1006" s="62" t="s">
        <v>68</v>
      </c>
      <c r="F1006" s="62"/>
      <c r="G1006" s="62">
        <v>9</v>
      </c>
      <c r="H1006" s="63">
        <v>0.98113207547169812</v>
      </c>
      <c r="I1006" s="64">
        <v>53</v>
      </c>
      <c r="J1006" s="64">
        <v>53</v>
      </c>
      <c r="K1006" s="64">
        <v>52</v>
      </c>
      <c r="L1006" s="65">
        <v>1</v>
      </c>
      <c r="M1006" s="64">
        <v>0</v>
      </c>
      <c r="N1006" s="64">
        <v>0</v>
      </c>
      <c r="O1006" s="66">
        <v>267.63174371069186</v>
      </c>
      <c r="P1006" s="63">
        <v>0</v>
      </c>
    </row>
    <row r="1007" spans="1:16" ht="14.4">
      <c r="A1007" s="72">
        <f t="shared" si="22"/>
        <v>46154</v>
      </c>
      <c r="B1007" s="73">
        <f>VLOOKUP(G1007,'Daily Flash NL'!A:D,4,0)</f>
        <v>0.41666666666666702</v>
      </c>
      <c r="C1007" s="77">
        <v>46154</v>
      </c>
      <c r="D1007" s="57"/>
      <c r="E1007" s="62" t="s">
        <v>68</v>
      </c>
      <c r="F1007" s="62"/>
      <c r="G1007" s="62">
        <v>10</v>
      </c>
      <c r="H1007" s="63">
        <v>0.63829787234042556</v>
      </c>
      <c r="I1007" s="64">
        <v>47</v>
      </c>
      <c r="J1007" s="64">
        <v>46</v>
      </c>
      <c r="K1007" s="64">
        <v>30</v>
      </c>
      <c r="L1007" s="65">
        <v>0.97872340425531912</v>
      </c>
      <c r="M1007" s="64">
        <v>1</v>
      </c>
      <c r="N1007" s="64">
        <v>0</v>
      </c>
      <c r="O1007" s="66">
        <v>319.06386231884045</v>
      </c>
      <c r="P1007" s="63">
        <v>2.1276595744680851E-2</v>
      </c>
    </row>
    <row r="1008" spans="1:16" ht="14.4">
      <c r="A1008" s="72">
        <f t="shared" si="22"/>
        <v>46154</v>
      </c>
      <c r="B1008" s="73">
        <f>VLOOKUP(G1008,'Daily Flash NL'!A:D,4,0)</f>
        <v>0.45833333333333298</v>
      </c>
      <c r="C1008" s="77">
        <v>46154</v>
      </c>
      <c r="D1008" s="57"/>
      <c r="E1008" s="62" t="s">
        <v>68</v>
      </c>
      <c r="F1008" s="62"/>
      <c r="G1008" s="62">
        <v>11</v>
      </c>
      <c r="H1008" s="63">
        <v>0.71641791044776115</v>
      </c>
      <c r="I1008" s="64">
        <v>67</v>
      </c>
      <c r="J1008" s="64">
        <v>66</v>
      </c>
      <c r="K1008" s="64">
        <v>48</v>
      </c>
      <c r="L1008" s="65">
        <v>0.9850746268656716</v>
      </c>
      <c r="M1008" s="64">
        <v>1</v>
      </c>
      <c r="N1008" s="64">
        <v>0</v>
      </c>
      <c r="O1008" s="66">
        <v>222.42562373737366</v>
      </c>
      <c r="P1008" s="63">
        <v>1.4925373134328358E-2</v>
      </c>
    </row>
    <row r="1009" spans="1:16" ht="14.4">
      <c r="A1009" s="72">
        <f t="shared" si="22"/>
        <v>46154</v>
      </c>
      <c r="B1009" s="73">
        <f>VLOOKUP(G1009,'Daily Flash NL'!A:D,4,0)</f>
        <v>0.5</v>
      </c>
      <c r="C1009" s="77">
        <v>46154</v>
      </c>
      <c r="D1009" s="57"/>
      <c r="E1009" s="62" t="s">
        <v>68</v>
      </c>
      <c r="F1009" s="62"/>
      <c r="G1009" s="62">
        <v>12</v>
      </c>
      <c r="H1009" s="63">
        <v>0.86363636363636365</v>
      </c>
      <c r="I1009" s="64">
        <v>44</v>
      </c>
      <c r="J1009" s="64">
        <v>44</v>
      </c>
      <c r="K1009" s="64">
        <v>38</v>
      </c>
      <c r="L1009" s="65">
        <v>1</v>
      </c>
      <c r="M1009" s="64">
        <v>0</v>
      </c>
      <c r="N1009" s="64">
        <v>0</v>
      </c>
      <c r="O1009" s="66">
        <v>362.86682575757567</v>
      </c>
      <c r="P1009" s="63">
        <v>0</v>
      </c>
    </row>
    <row r="1010" spans="1:16" ht="14.4">
      <c r="A1010" s="72">
        <f t="shared" si="22"/>
        <v>46154</v>
      </c>
      <c r="B1010" s="73">
        <f>VLOOKUP(G1010,'Daily Flash NL'!A:D,4,0)</f>
        <v>0.54166666666666696</v>
      </c>
      <c r="C1010" s="77">
        <v>46154</v>
      </c>
      <c r="D1010" s="57"/>
      <c r="E1010" s="62" t="s">
        <v>68</v>
      </c>
      <c r="F1010" s="62"/>
      <c r="G1010" s="62">
        <v>13</v>
      </c>
      <c r="H1010" s="63">
        <v>0.9538461538461539</v>
      </c>
      <c r="I1010" s="64">
        <v>65</v>
      </c>
      <c r="J1010" s="64">
        <v>65</v>
      </c>
      <c r="K1010" s="64">
        <v>62</v>
      </c>
      <c r="L1010" s="65">
        <v>1</v>
      </c>
      <c r="M1010" s="64">
        <v>0</v>
      </c>
      <c r="N1010" s="64">
        <v>0</v>
      </c>
      <c r="O1010" s="66">
        <v>172.729361025641</v>
      </c>
      <c r="P1010" s="63">
        <v>0</v>
      </c>
    </row>
    <row r="1011" spans="1:16" ht="14.4">
      <c r="A1011" s="72">
        <f t="shared" si="22"/>
        <v>46154</v>
      </c>
      <c r="B1011" s="73">
        <f>VLOOKUP(G1011,'Daily Flash NL'!A:D,4,0)</f>
        <v>0.58333333333333304</v>
      </c>
      <c r="C1011" s="77">
        <v>46154</v>
      </c>
      <c r="D1011" s="57"/>
      <c r="E1011" s="62" t="s">
        <v>68</v>
      </c>
      <c r="F1011" s="62"/>
      <c r="G1011" s="62">
        <v>14</v>
      </c>
      <c r="H1011" s="63">
        <v>0.75384615384615383</v>
      </c>
      <c r="I1011" s="64">
        <v>65</v>
      </c>
      <c r="J1011" s="64">
        <v>65</v>
      </c>
      <c r="K1011" s="64">
        <v>49</v>
      </c>
      <c r="L1011" s="65">
        <v>1</v>
      </c>
      <c r="M1011" s="64">
        <v>0</v>
      </c>
      <c r="N1011" s="64">
        <v>0</v>
      </c>
      <c r="O1011" s="66">
        <v>247.29701487179477</v>
      </c>
      <c r="P1011" s="63">
        <v>0</v>
      </c>
    </row>
    <row r="1012" spans="1:16" ht="14.4">
      <c r="A1012" s="72">
        <f t="shared" si="22"/>
        <v>46154</v>
      </c>
      <c r="B1012" s="73">
        <f>VLOOKUP(G1012,'Daily Flash NL'!A:D,4,0)</f>
        <v>0.625</v>
      </c>
      <c r="C1012" s="77">
        <v>46154</v>
      </c>
      <c r="D1012" s="57"/>
      <c r="E1012" s="62" t="s">
        <v>68</v>
      </c>
      <c r="F1012" s="62"/>
      <c r="G1012" s="62">
        <v>15</v>
      </c>
      <c r="H1012" s="63">
        <v>0.47826086956521741</v>
      </c>
      <c r="I1012" s="64">
        <v>69</v>
      </c>
      <c r="J1012" s="64">
        <v>66</v>
      </c>
      <c r="K1012" s="64">
        <v>33</v>
      </c>
      <c r="L1012" s="65">
        <v>0.95652173913043481</v>
      </c>
      <c r="M1012" s="64">
        <v>3</v>
      </c>
      <c r="N1012" s="64">
        <v>0</v>
      </c>
      <c r="O1012" s="66">
        <v>246.57280303030299</v>
      </c>
      <c r="P1012" s="63">
        <v>4.3478260869565216E-2</v>
      </c>
    </row>
    <row r="1013" spans="1:16" ht="14.4">
      <c r="A1013" s="72">
        <f t="shared" si="22"/>
        <v>46154</v>
      </c>
      <c r="B1013" s="73">
        <f>VLOOKUP(G1013,'Daily Flash NL'!A:D,4,0)</f>
        <v>0.66666666666666696</v>
      </c>
      <c r="C1013" s="77">
        <v>46154</v>
      </c>
      <c r="D1013" s="57"/>
      <c r="E1013" s="62" t="s">
        <v>68</v>
      </c>
      <c r="F1013" s="62"/>
      <c r="G1013" s="62">
        <v>16</v>
      </c>
      <c r="H1013" s="63">
        <v>1</v>
      </c>
      <c r="I1013" s="64">
        <v>51</v>
      </c>
      <c r="J1013" s="64">
        <v>51</v>
      </c>
      <c r="K1013" s="64">
        <v>51</v>
      </c>
      <c r="L1013" s="65">
        <v>1</v>
      </c>
      <c r="M1013" s="64">
        <v>0</v>
      </c>
      <c r="N1013" s="64">
        <v>0</v>
      </c>
      <c r="O1013" s="66">
        <v>289.54054738562098</v>
      </c>
      <c r="P1013" s="63">
        <v>0</v>
      </c>
    </row>
    <row r="1014" spans="1:16" ht="14.4">
      <c r="A1014" s="72">
        <f t="shared" si="22"/>
        <v>46154</v>
      </c>
      <c r="B1014" s="73" t="e">
        <f>VLOOKUP(G1014,'Daily Flash NL'!A:D,4,0)</f>
        <v>#N/A</v>
      </c>
      <c r="C1014" s="77">
        <v>46154</v>
      </c>
      <c r="D1014" s="57"/>
      <c r="E1014" s="62" t="s">
        <v>68</v>
      </c>
      <c r="F1014" s="62"/>
      <c r="G1014" s="62">
        <v>17</v>
      </c>
      <c r="H1014" s="63">
        <v>0.7567567567567568</v>
      </c>
      <c r="I1014" s="64">
        <v>37</v>
      </c>
      <c r="J1014" s="64">
        <v>37</v>
      </c>
      <c r="K1014" s="64">
        <v>28</v>
      </c>
      <c r="L1014" s="65">
        <v>1</v>
      </c>
      <c r="M1014" s="64">
        <v>0</v>
      </c>
      <c r="N1014" s="64">
        <v>0</v>
      </c>
      <c r="O1014" s="66">
        <v>313.28096396396376</v>
      </c>
      <c r="P1014" s="63">
        <v>0</v>
      </c>
    </row>
    <row r="1015" spans="1:16" ht="14.4">
      <c r="A1015" s="72">
        <f t="shared" si="22"/>
        <v>46154</v>
      </c>
      <c r="B1015" s="73" t="e">
        <f>VLOOKUP(G1015,'Daily Flash NL'!A:D,4,0)</f>
        <v>#N/A</v>
      </c>
      <c r="C1015" s="77">
        <v>46154</v>
      </c>
      <c r="D1015" s="57"/>
      <c r="E1015" s="62" t="s">
        <v>68</v>
      </c>
      <c r="F1015" s="62"/>
      <c r="G1015" s="62">
        <v>18</v>
      </c>
      <c r="H1015" s="63">
        <v>0.95454545454545459</v>
      </c>
      <c r="I1015" s="64">
        <v>22</v>
      </c>
      <c r="J1015" s="64">
        <v>22</v>
      </c>
      <c r="K1015" s="64">
        <v>21</v>
      </c>
      <c r="L1015" s="65">
        <v>1</v>
      </c>
      <c r="M1015" s="64">
        <v>0</v>
      </c>
      <c r="N1015" s="64">
        <v>0</v>
      </c>
      <c r="O1015" s="66">
        <v>258.47959090909109</v>
      </c>
      <c r="P1015" s="63">
        <v>0</v>
      </c>
    </row>
    <row r="1016" spans="1:16" ht="14.4">
      <c r="A1016" s="72">
        <f t="shared" si="22"/>
        <v>46154</v>
      </c>
      <c r="B1016" s="73" t="e">
        <f>VLOOKUP(G1016,'Daily Flash NL'!A:D,4,0)</f>
        <v>#N/A</v>
      </c>
      <c r="C1016" s="77">
        <v>46154</v>
      </c>
      <c r="D1016" s="57"/>
      <c r="E1016" s="62" t="s">
        <v>68</v>
      </c>
      <c r="F1016" s="62"/>
      <c r="G1016" s="62">
        <v>19</v>
      </c>
      <c r="H1016" s="63">
        <v>0.9</v>
      </c>
      <c r="I1016" s="64">
        <v>10</v>
      </c>
      <c r="J1016" s="64">
        <v>10</v>
      </c>
      <c r="K1016" s="64">
        <v>9</v>
      </c>
      <c r="L1016" s="65">
        <v>1</v>
      </c>
      <c r="M1016" s="64">
        <v>0</v>
      </c>
      <c r="N1016" s="64">
        <v>0</v>
      </c>
      <c r="O1016" s="66">
        <v>237.60380000000001</v>
      </c>
      <c r="P1016" s="63">
        <v>0</v>
      </c>
    </row>
    <row r="1017" spans="1:16" ht="14.4">
      <c r="A1017" s="72">
        <f t="shared" si="22"/>
        <v>46154</v>
      </c>
      <c r="B1017" s="73" t="e">
        <f>VLOOKUP(G1017,'Daily Flash NL'!A:D,4,0)</f>
        <v>#N/A</v>
      </c>
      <c r="C1017" s="77">
        <v>46154</v>
      </c>
      <c r="D1017" s="57"/>
      <c r="E1017" s="62" t="s">
        <v>68</v>
      </c>
      <c r="F1017" s="62"/>
      <c r="G1017" s="62">
        <v>20</v>
      </c>
      <c r="H1017" s="63">
        <v>0.54545454545454541</v>
      </c>
      <c r="I1017" s="64">
        <v>11</v>
      </c>
      <c r="J1017" s="64">
        <v>11</v>
      </c>
      <c r="K1017" s="64">
        <v>6</v>
      </c>
      <c r="L1017" s="65">
        <v>1</v>
      </c>
      <c r="M1017" s="64">
        <v>0</v>
      </c>
      <c r="N1017" s="64">
        <v>0</v>
      </c>
      <c r="O1017" s="66">
        <v>245.47022727272727</v>
      </c>
      <c r="P1017" s="63">
        <v>0</v>
      </c>
    </row>
    <row r="1018" spans="1:16" ht="14.4">
      <c r="A1018" s="72">
        <f t="shared" si="22"/>
        <v>46154</v>
      </c>
      <c r="B1018" s="73" t="e">
        <f>VLOOKUP(G1018,'Daily Flash NL'!A:D,4,0)</f>
        <v>#N/A</v>
      </c>
      <c r="C1018" s="77">
        <v>46154</v>
      </c>
      <c r="D1018" s="57" t="s">
        <v>70</v>
      </c>
      <c r="E1018" s="57"/>
      <c r="F1018" s="57"/>
      <c r="G1018" s="57"/>
      <c r="H1018" s="58">
        <v>0.80206985769728334</v>
      </c>
      <c r="I1018" s="59">
        <v>774</v>
      </c>
      <c r="J1018" s="59">
        <v>767</v>
      </c>
      <c r="K1018" s="59">
        <v>620</v>
      </c>
      <c r="L1018" s="60">
        <v>0.99095607235142114</v>
      </c>
      <c r="M1018" s="59">
        <v>7</v>
      </c>
      <c r="N1018" s="59">
        <v>1</v>
      </c>
      <c r="O1018" s="61">
        <v>267.42177088222513</v>
      </c>
      <c r="P1018" s="58">
        <v>9.0439276485788107E-3</v>
      </c>
    </row>
    <row r="1019" spans="1:16" ht="14.4">
      <c r="A1019" s="72" t="str">
        <f t="shared" si="22"/>
        <v>Total 12/05/2026</v>
      </c>
      <c r="B1019" s="73" t="e">
        <f>VLOOKUP(G1019,'Daily Flash NL'!A:D,4,0)</f>
        <v>#N/A</v>
      </c>
      <c r="C1019" s="78" t="s">
        <v>170</v>
      </c>
      <c r="D1019" s="67"/>
      <c r="E1019" s="67"/>
      <c r="F1019" s="67"/>
      <c r="G1019" s="67"/>
      <c r="H1019" s="68">
        <v>0.80206985769728334</v>
      </c>
      <c r="I1019" s="69">
        <v>774</v>
      </c>
      <c r="J1019" s="69">
        <v>767</v>
      </c>
      <c r="K1019" s="69">
        <v>620</v>
      </c>
      <c r="L1019" s="70">
        <v>0.99095607235142114</v>
      </c>
      <c r="M1019" s="69">
        <v>7</v>
      </c>
      <c r="N1019" s="69">
        <v>1</v>
      </c>
      <c r="O1019" s="71">
        <v>267.42177088222513</v>
      </c>
      <c r="P1019" s="68">
        <v>9.0439276485788107E-3</v>
      </c>
    </row>
    <row r="1020" spans="1:16" ht="15" thickBot="1">
      <c r="A1020" s="72" t="str">
        <f t="shared" si="22"/>
        <v>Total général</v>
      </c>
      <c r="B1020" s="73" t="e">
        <f>VLOOKUP(G1020,'Daily Flash NL'!A:D,4,0)</f>
        <v>#N/A</v>
      </c>
      <c r="C1020" s="116" t="s">
        <v>73</v>
      </c>
      <c r="D1020" s="117"/>
      <c r="E1020" s="117"/>
      <c r="F1020" s="117"/>
      <c r="G1020" s="117"/>
      <c r="H1020" s="118">
        <v>0.80206985769728334</v>
      </c>
      <c r="I1020" s="119">
        <v>774</v>
      </c>
      <c r="J1020" s="119">
        <v>767</v>
      </c>
      <c r="K1020" s="119">
        <v>620</v>
      </c>
      <c r="L1020" s="120">
        <v>0.99095607235142114</v>
      </c>
      <c r="M1020" s="119">
        <v>7</v>
      </c>
      <c r="N1020" s="119">
        <v>1</v>
      </c>
      <c r="O1020" s="121">
        <v>267.42177088222513</v>
      </c>
      <c r="P1020" s="122">
        <v>9.0439276485788107E-3</v>
      </c>
    </row>
    <row r="1021" spans="1:16">
      <c r="A1021" s="72">
        <f t="shared" si="22"/>
        <v>0</v>
      </c>
      <c r="B1021" s="73" t="e">
        <f>VLOOKUP(G1021,'Daily Flash NL'!A:D,4,0)</f>
        <v>#N/A</v>
      </c>
    </row>
    <row r="1022" spans="1:16" ht="14.4">
      <c r="A1022" s="72">
        <f t="shared" si="22"/>
        <v>46155</v>
      </c>
      <c r="B1022" s="73" t="e">
        <f>VLOOKUP(G1022,'Daily Flash NL'!A:D,4,0)</f>
        <v>#N/A</v>
      </c>
      <c r="C1022" s="77">
        <v>46155</v>
      </c>
      <c r="D1022" s="57" t="s">
        <v>67</v>
      </c>
      <c r="E1022" s="62" t="s">
        <v>85</v>
      </c>
      <c r="F1022" s="62"/>
      <c r="G1022" s="62"/>
      <c r="H1022" s="63">
        <v>0.89622641509433965</v>
      </c>
      <c r="I1022" s="64">
        <v>212</v>
      </c>
      <c r="J1022" s="64">
        <v>211</v>
      </c>
      <c r="K1022" s="64">
        <v>190</v>
      </c>
      <c r="L1022" s="65">
        <v>0.99528301886792447</v>
      </c>
      <c r="M1022" s="64">
        <v>1</v>
      </c>
      <c r="N1022" s="64">
        <v>0</v>
      </c>
      <c r="O1022" s="66">
        <v>310.39125900473937</v>
      </c>
      <c r="P1022" s="63">
        <v>4.7169811320754715E-3</v>
      </c>
    </row>
    <row r="1023" spans="1:16" ht="14.4">
      <c r="A1023" s="72">
        <f t="shared" si="22"/>
        <v>46155</v>
      </c>
      <c r="B1023" s="73" t="e">
        <f>VLOOKUP(G1023,'Daily Flash NL'!A:D,4,0)</f>
        <v>#N/A</v>
      </c>
      <c r="C1023" s="77">
        <v>46155</v>
      </c>
      <c r="D1023" s="57"/>
      <c r="E1023" s="62" t="s">
        <v>85</v>
      </c>
      <c r="F1023" s="57" t="s">
        <v>69</v>
      </c>
      <c r="G1023" s="57"/>
      <c r="H1023" s="58"/>
      <c r="I1023" s="59"/>
      <c r="J1023" s="59"/>
      <c r="K1023" s="59"/>
      <c r="L1023" s="60"/>
      <c r="M1023" s="59"/>
      <c r="N1023" s="59"/>
      <c r="O1023" s="61"/>
      <c r="P1023" s="58"/>
    </row>
    <row r="1024" spans="1:16" ht="14.4">
      <c r="A1024" s="72">
        <f t="shared" si="22"/>
        <v>46155</v>
      </c>
      <c r="B1024" s="73">
        <f>VLOOKUP(G1024,'Daily Flash NL'!A:D,4,0)</f>
        <v>0.29166666666666669</v>
      </c>
      <c r="C1024" s="77">
        <v>46155</v>
      </c>
      <c r="D1024" s="57"/>
      <c r="E1024" s="62" t="s">
        <v>85</v>
      </c>
      <c r="F1024" s="62"/>
      <c r="G1024" s="62">
        <v>7</v>
      </c>
      <c r="H1024" s="63">
        <v>1</v>
      </c>
      <c r="I1024" s="64">
        <v>1</v>
      </c>
      <c r="J1024" s="64">
        <v>1</v>
      </c>
      <c r="K1024" s="64">
        <v>1</v>
      </c>
      <c r="L1024" s="65">
        <v>1</v>
      </c>
      <c r="M1024" s="64">
        <v>0</v>
      </c>
      <c r="N1024" s="64">
        <v>0</v>
      </c>
      <c r="O1024" s="66">
        <v>543.09</v>
      </c>
      <c r="P1024" s="63">
        <v>0</v>
      </c>
    </row>
    <row r="1025" spans="1:16" ht="14.4">
      <c r="A1025" s="72">
        <f t="shared" si="22"/>
        <v>46155</v>
      </c>
      <c r="B1025" s="73">
        <f>VLOOKUP(G1025,'Daily Flash NL'!A:D,4,0)</f>
        <v>0.33333333333333298</v>
      </c>
      <c r="C1025" s="77">
        <v>46155</v>
      </c>
      <c r="D1025" s="57"/>
      <c r="E1025" s="62" t="s">
        <v>85</v>
      </c>
      <c r="F1025" s="62"/>
      <c r="G1025" s="62">
        <v>8</v>
      </c>
      <c r="H1025" s="63">
        <v>1</v>
      </c>
      <c r="I1025" s="64">
        <v>8</v>
      </c>
      <c r="J1025" s="64">
        <v>8</v>
      </c>
      <c r="K1025" s="64">
        <v>8</v>
      </c>
      <c r="L1025" s="65">
        <v>1</v>
      </c>
      <c r="M1025" s="64">
        <v>0</v>
      </c>
      <c r="N1025" s="64">
        <v>0</v>
      </c>
      <c r="O1025" s="66">
        <v>227.11725000000004</v>
      </c>
      <c r="P1025" s="63">
        <v>0</v>
      </c>
    </row>
    <row r="1026" spans="1:16" ht="14.4">
      <c r="A1026" s="72">
        <f t="shared" ref="A1026:A1089" si="23">C1026</f>
        <v>46155</v>
      </c>
      <c r="B1026" s="73">
        <f>VLOOKUP(G1026,'Daily Flash NL'!A:D,4,0)</f>
        <v>0.375</v>
      </c>
      <c r="C1026" s="77">
        <v>46155</v>
      </c>
      <c r="D1026" s="57"/>
      <c r="E1026" s="62" t="s">
        <v>85</v>
      </c>
      <c r="F1026" s="62"/>
      <c r="G1026" s="62">
        <v>9</v>
      </c>
      <c r="H1026" s="63">
        <v>1</v>
      </c>
      <c r="I1026" s="64">
        <v>8</v>
      </c>
      <c r="J1026" s="64">
        <v>8</v>
      </c>
      <c r="K1026" s="64">
        <v>8</v>
      </c>
      <c r="L1026" s="65">
        <v>1</v>
      </c>
      <c r="M1026" s="64">
        <v>0</v>
      </c>
      <c r="N1026" s="64">
        <v>0</v>
      </c>
      <c r="O1026" s="66">
        <v>291.43025</v>
      </c>
      <c r="P1026" s="63">
        <v>0</v>
      </c>
    </row>
    <row r="1027" spans="1:16" ht="14.4">
      <c r="A1027" s="72">
        <f t="shared" si="23"/>
        <v>46155</v>
      </c>
      <c r="B1027" s="73">
        <f>VLOOKUP(G1027,'Daily Flash NL'!A:D,4,0)</f>
        <v>0.41666666666666702</v>
      </c>
      <c r="C1027" s="77">
        <v>46155</v>
      </c>
      <c r="D1027" s="57"/>
      <c r="E1027" s="62" t="s">
        <v>85</v>
      </c>
      <c r="F1027" s="62"/>
      <c r="G1027" s="62">
        <v>10</v>
      </c>
      <c r="H1027" s="63">
        <v>1</v>
      </c>
      <c r="I1027" s="64">
        <v>7</v>
      </c>
      <c r="J1027" s="64">
        <v>7</v>
      </c>
      <c r="K1027" s="64">
        <v>7</v>
      </c>
      <c r="L1027" s="65">
        <v>1</v>
      </c>
      <c r="M1027" s="64">
        <v>0</v>
      </c>
      <c r="N1027" s="64">
        <v>0</v>
      </c>
      <c r="O1027" s="66">
        <v>448.27771428571435</v>
      </c>
      <c r="P1027" s="63">
        <v>0</v>
      </c>
    </row>
    <row r="1028" spans="1:16" ht="14.4">
      <c r="A1028" s="72">
        <f t="shared" si="23"/>
        <v>46155</v>
      </c>
      <c r="B1028" s="73">
        <f>VLOOKUP(G1028,'Daily Flash NL'!A:D,4,0)</f>
        <v>0.45833333333333298</v>
      </c>
      <c r="C1028" s="77">
        <v>46155</v>
      </c>
      <c r="D1028" s="57"/>
      <c r="E1028" s="62" t="s">
        <v>85</v>
      </c>
      <c r="F1028" s="62"/>
      <c r="G1028" s="62">
        <v>11</v>
      </c>
      <c r="H1028" s="63">
        <v>1</v>
      </c>
      <c r="I1028" s="64">
        <v>5</v>
      </c>
      <c r="J1028" s="64">
        <v>5</v>
      </c>
      <c r="K1028" s="64">
        <v>5</v>
      </c>
      <c r="L1028" s="65">
        <v>1</v>
      </c>
      <c r="M1028" s="64">
        <v>0</v>
      </c>
      <c r="N1028" s="64">
        <v>0</v>
      </c>
      <c r="O1028" s="66">
        <v>426.27460000000002</v>
      </c>
      <c r="P1028" s="63">
        <v>0</v>
      </c>
    </row>
    <row r="1029" spans="1:16" ht="14.4">
      <c r="A1029" s="72">
        <f t="shared" si="23"/>
        <v>46155</v>
      </c>
      <c r="B1029" s="73">
        <f>VLOOKUP(G1029,'Daily Flash NL'!A:D,4,0)</f>
        <v>0.5</v>
      </c>
      <c r="C1029" s="77">
        <v>46155</v>
      </c>
      <c r="D1029" s="57"/>
      <c r="E1029" s="62" t="s">
        <v>85</v>
      </c>
      <c r="F1029" s="62"/>
      <c r="G1029" s="62">
        <v>12</v>
      </c>
      <c r="H1029" s="63">
        <v>1</v>
      </c>
      <c r="I1029" s="64">
        <v>9</v>
      </c>
      <c r="J1029" s="64">
        <v>9</v>
      </c>
      <c r="K1029" s="64">
        <v>9</v>
      </c>
      <c r="L1029" s="65">
        <v>1</v>
      </c>
      <c r="M1029" s="64">
        <v>0</v>
      </c>
      <c r="N1029" s="64">
        <v>0</v>
      </c>
      <c r="O1029" s="66">
        <v>300.68064814814784</v>
      </c>
      <c r="P1029" s="63">
        <v>0</v>
      </c>
    </row>
    <row r="1030" spans="1:16" ht="14.4">
      <c r="A1030" s="72">
        <f t="shared" si="23"/>
        <v>46155</v>
      </c>
      <c r="B1030" s="73">
        <f>VLOOKUP(G1030,'Daily Flash NL'!A:D,4,0)</f>
        <v>0.54166666666666696</v>
      </c>
      <c r="C1030" s="77">
        <v>46155</v>
      </c>
      <c r="D1030" s="57"/>
      <c r="E1030" s="62" t="s">
        <v>85</v>
      </c>
      <c r="F1030" s="62"/>
      <c r="G1030" s="62">
        <v>13</v>
      </c>
      <c r="H1030" s="63">
        <v>1</v>
      </c>
      <c r="I1030" s="64">
        <v>12</v>
      </c>
      <c r="J1030" s="64">
        <v>12</v>
      </c>
      <c r="K1030" s="64">
        <v>12</v>
      </c>
      <c r="L1030" s="65">
        <v>1</v>
      </c>
      <c r="M1030" s="64">
        <v>0</v>
      </c>
      <c r="N1030" s="64">
        <v>0</v>
      </c>
      <c r="O1030" s="66">
        <v>218.29840277777723</v>
      </c>
      <c r="P1030" s="63">
        <v>0</v>
      </c>
    </row>
    <row r="1031" spans="1:16" ht="14.4">
      <c r="A1031" s="72">
        <f t="shared" si="23"/>
        <v>46155</v>
      </c>
      <c r="B1031" s="73">
        <f>VLOOKUP(G1031,'Daily Flash NL'!A:D,4,0)</f>
        <v>0.58333333333333304</v>
      </c>
      <c r="C1031" s="77">
        <v>46155</v>
      </c>
      <c r="D1031" s="57"/>
      <c r="E1031" s="62" t="s">
        <v>85</v>
      </c>
      <c r="F1031" s="62"/>
      <c r="G1031" s="62">
        <v>14</v>
      </c>
      <c r="H1031" s="63">
        <v>1</v>
      </c>
      <c r="I1031" s="64">
        <v>11</v>
      </c>
      <c r="J1031" s="64">
        <v>11</v>
      </c>
      <c r="K1031" s="64">
        <v>11</v>
      </c>
      <c r="L1031" s="65">
        <v>1</v>
      </c>
      <c r="M1031" s="64">
        <v>0</v>
      </c>
      <c r="N1031" s="64">
        <v>0</v>
      </c>
      <c r="O1031" s="66">
        <v>427.82313636363637</v>
      </c>
      <c r="P1031" s="63">
        <v>0</v>
      </c>
    </row>
    <row r="1032" spans="1:16" ht="14.4">
      <c r="A1032" s="72">
        <f t="shared" si="23"/>
        <v>46155</v>
      </c>
      <c r="B1032" s="73">
        <f>VLOOKUP(G1032,'Daily Flash NL'!A:D,4,0)</f>
        <v>0.625</v>
      </c>
      <c r="C1032" s="77">
        <v>46155</v>
      </c>
      <c r="D1032" s="57"/>
      <c r="E1032" s="62" t="s">
        <v>85</v>
      </c>
      <c r="F1032" s="62"/>
      <c r="G1032" s="62">
        <v>15</v>
      </c>
      <c r="H1032" s="63">
        <v>1</v>
      </c>
      <c r="I1032" s="64">
        <v>11</v>
      </c>
      <c r="J1032" s="64">
        <v>11</v>
      </c>
      <c r="K1032" s="64">
        <v>11</v>
      </c>
      <c r="L1032" s="65">
        <v>1</v>
      </c>
      <c r="M1032" s="64">
        <v>0</v>
      </c>
      <c r="N1032" s="64">
        <v>0</v>
      </c>
      <c r="O1032" s="66">
        <v>212.89777272727235</v>
      </c>
      <c r="P1032" s="63">
        <v>0</v>
      </c>
    </row>
    <row r="1033" spans="1:16" ht="14.4">
      <c r="A1033" s="72">
        <f t="shared" si="23"/>
        <v>46155</v>
      </c>
      <c r="B1033" s="73">
        <f>VLOOKUP(G1033,'Daily Flash NL'!A:D,4,0)</f>
        <v>0.66666666666666696</v>
      </c>
      <c r="C1033" s="77">
        <v>46155</v>
      </c>
      <c r="D1033" s="57"/>
      <c r="E1033" s="62" t="s">
        <v>85</v>
      </c>
      <c r="F1033" s="62"/>
      <c r="G1033" s="62">
        <v>16</v>
      </c>
      <c r="H1033" s="63">
        <v>0.5714285714285714</v>
      </c>
      <c r="I1033" s="64">
        <v>7</v>
      </c>
      <c r="J1033" s="64">
        <v>6</v>
      </c>
      <c r="K1033" s="64">
        <v>4</v>
      </c>
      <c r="L1033" s="65">
        <v>0.8571428571428571</v>
      </c>
      <c r="M1033" s="64">
        <v>1</v>
      </c>
      <c r="N1033" s="64">
        <v>0</v>
      </c>
      <c r="O1033" s="66">
        <v>642.1785000000001</v>
      </c>
      <c r="P1033" s="63">
        <v>0.14285714285714285</v>
      </c>
    </row>
    <row r="1034" spans="1:16" ht="14.4">
      <c r="A1034" s="72">
        <f t="shared" si="23"/>
        <v>46155</v>
      </c>
      <c r="B1034" s="73" t="e">
        <f>VLOOKUP(G1034,'Daily Flash NL'!A:D,4,0)</f>
        <v>#N/A</v>
      </c>
      <c r="C1034" s="77">
        <v>46155</v>
      </c>
      <c r="D1034" s="57"/>
      <c r="E1034" s="62" t="s">
        <v>85</v>
      </c>
      <c r="F1034" s="62"/>
      <c r="G1034" s="62">
        <v>17</v>
      </c>
      <c r="H1034" s="63">
        <v>0.875</v>
      </c>
      <c r="I1034" s="64">
        <v>8</v>
      </c>
      <c r="J1034" s="64">
        <v>8</v>
      </c>
      <c r="K1034" s="64">
        <v>7</v>
      </c>
      <c r="L1034" s="65">
        <v>1</v>
      </c>
      <c r="M1034" s="64">
        <v>0</v>
      </c>
      <c r="N1034" s="64">
        <v>0</v>
      </c>
      <c r="O1034" s="66">
        <v>253.60493750000001</v>
      </c>
      <c r="P1034" s="63">
        <v>0</v>
      </c>
    </row>
    <row r="1035" spans="1:16" ht="14.4">
      <c r="A1035" s="72">
        <f t="shared" si="23"/>
        <v>46155</v>
      </c>
      <c r="B1035" s="73" t="e">
        <f>VLOOKUP(G1035,'Daily Flash NL'!A:D,4,0)</f>
        <v>#N/A</v>
      </c>
      <c r="C1035" s="77">
        <v>46155</v>
      </c>
      <c r="D1035" s="57"/>
      <c r="E1035" s="62" t="s">
        <v>85</v>
      </c>
      <c r="F1035" s="62"/>
      <c r="G1035" s="62">
        <v>18</v>
      </c>
      <c r="H1035" s="63">
        <v>0.5714285714285714</v>
      </c>
      <c r="I1035" s="64">
        <v>7</v>
      </c>
      <c r="J1035" s="64">
        <v>7</v>
      </c>
      <c r="K1035" s="64">
        <v>4</v>
      </c>
      <c r="L1035" s="65">
        <v>1</v>
      </c>
      <c r="M1035" s="64">
        <v>0</v>
      </c>
      <c r="N1035" s="64">
        <v>0</v>
      </c>
      <c r="O1035" s="66">
        <v>209.43321428571429</v>
      </c>
      <c r="P1035" s="63">
        <v>0</v>
      </c>
    </row>
    <row r="1036" spans="1:16" ht="14.4">
      <c r="A1036" s="72">
        <f t="shared" si="23"/>
        <v>46155</v>
      </c>
      <c r="B1036" s="73" t="e">
        <f>VLOOKUP(G1036,'Daily Flash NL'!A:D,4,0)</f>
        <v>#N/A</v>
      </c>
      <c r="C1036" s="77">
        <v>46155</v>
      </c>
      <c r="D1036" s="57"/>
      <c r="E1036" s="62" t="s">
        <v>85</v>
      </c>
      <c r="F1036" s="62"/>
      <c r="G1036" s="62">
        <v>19</v>
      </c>
      <c r="H1036" s="63">
        <v>1</v>
      </c>
      <c r="I1036" s="64">
        <v>2</v>
      </c>
      <c r="J1036" s="64">
        <v>2</v>
      </c>
      <c r="K1036" s="64">
        <v>2</v>
      </c>
      <c r="L1036" s="65">
        <v>1</v>
      </c>
      <c r="M1036" s="64">
        <v>0</v>
      </c>
      <c r="N1036" s="64">
        <v>0</v>
      </c>
      <c r="O1036" s="66">
        <v>393.13799999999998</v>
      </c>
      <c r="P1036" s="63">
        <v>0</v>
      </c>
    </row>
    <row r="1037" spans="1:16" ht="14.4">
      <c r="A1037" s="72">
        <f t="shared" si="23"/>
        <v>46155</v>
      </c>
      <c r="B1037" s="73" t="e">
        <f>VLOOKUP(G1037,'Daily Flash NL'!A:D,4,0)</f>
        <v>#N/A</v>
      </c>
      <c r="C1037" s="77">
        <v>46155</v>
      </c>
      <c r="D1037" s="57"/>
      <c r="E1037" s="62" t="s">
        <v>85</v>
      </c>
      <c r="F1037" s="62"/>
      <c r="G1037" s="62">
        <v>20</v>
      </c>
      <c r="H1037" s="63">
        <v>1</v>
      </c>
      <c r="I1037" s="64">
        <v>1</v>
      </c>
      <c r="J1037" s="64">
        <v>1</v>
      </c>
      <c r="K1037" s="64">
        <v>1</v>
      </c>
      <c r="L1037" s="65">
        <v>1</v>
      </c>
      <c r="M1037" s="64">
        <v>0</v>
      </c>
      <c r="N1037" s="64">
        <v>0</v>
      </c>
      <c r="O1037" s="66">
        <v>452.93</v>
      </c>
      <c r="P1037" s="63">
        <v>0</v>
      </c>
    </row>
    <row r="1038" spans="1:16" ht="14.4">
      <c r="A1038" s="72">
        <f t="shared" si="23"/>
        <v>46155</v>
      </c>
      <c r="B1038" s="73" t="e">
        <f>VLOOKUP(G1038,'Daily Flash NL'!A:D,4,0)</f>
        <v>#N/A</v>
      </c>
      <c r="C1038" s="77">
        <v>46155</v>
      </c>
      <c r="D1038" s="57"/>
      <c r="E1038" s="62" t="s">
        <v>85</v>
      </c>
      <c r="F1038" s="62"/>
      <c r="G1038" s="62">
        <v>21</v>
      </c>
      <c r="H1038" s="63">
        <v>1</v>
      </c>
      <c r="I1038" s="64">
        <v>2</v>
      </c>
      <c r="J1038" s="64">
        <v>2</v>
      </c>
      <c r="K1038" s="64">
        <v>2</v>
      </c>
      <c r="L1038" s="65">
        <v>1</v>
      </c>
      <c r="M1038" s="64">
        <v>0</v>
      </c>
      <c r="N1038" s="64">
        <v>0</v>
      </c>
      <c r="O1038" s="66">
        <v>313.01</v>
      </c>
      <c r="P1038" s="63">
        <v>0</v>
      </c>
    </row>
    <row r="1039" spans="1:16" ht="14.4">
      <c r="A1039" s="72">
        <f t="shared" si="23"/>
        <v>46155</v>
      </c>
      <c r="B1039" s="73" t="e">
        <f>VLOOKUP(G1039,'Daily Flash NL'!A:D,4,0)</f>
        <v>#N/A</v>
      </c>
      <c r="C1039" s="77">
        <v>46155</v>
      </c>
      <c r="D1039" s="57"/>
      <c r="E1039" s="62" t="s">
        <v>85</v>
      </c>
      <c r="F1039" s="57" t="s">
        <v>86</v>
      </c>
      <c r="G1039" s="57"/>
      <c r="H1039" s="58"/>
      <c r="I1039" s="59"/>
      <c r="J1039" s="59"/>
      <c r="K1039" s="59"/>
      <c r="L1039" s="60"/>
      <c r="M1039" s="59"/>
      <c r="N1039" s="59"/>
      <c r="O1039" s="61"/>
      <c r="P1039" s="58"/>
    </row>
    <row r="1040" spans="1:16" ht="14.4">
      <c r="A1040" s="72">
        <f t="shared" si="23"/>
        <v>46155</v>
      </c>
      <c r="B1040" s="73" t="e">
        <f>VLOOKUP(G1040,'Daily Flash NL'!A:D,4,0)</f>
        <v>#N/A</v>
      </c>
      <c r="C1040" s="77">
        <v>46155</v>
      </c>
      <c r="D1040" s="57"/>
      <c r="E1040" s="62" t="s">
        <v>85</v>
      </c>
      <c r="F1040" s="62"/>
      <c r="G1040" s="62">
        <v>6</v>
      </c>
      <c r="H1040" s="63">
        <v>1</v>
      </c>
      <c r="I1040" s="64">
        <v>1</v>
      </c>
      <c r="J1040" s="64">
        <v>1</v>
      </c>
      <c r="K1040" s="64">
        <v>1</v>
      </c>
      <c r="L1040" s="65">
        <v>1</v>
      </c>
      <c r="M1040" s="64">
        <v>0</v>
      </c>
      <c r="N1040" s="64">
        <v>0</v>
      </c>
      <c r="O1040" s="66">
        <v>88.784999999999997</v>
      </c>
      <c r="P1040" s="63">
        <v>0</v>
      </c>
    </row>
    <row r="1041" spans="1:16" ht="14.4">
      <c r="A1041" s="72">
        <f t="shared" si="23"/>
        <v>46155</v>
      </c>
      <c r="B1041" s="73">
        <f>VLOOKUP(G1041,'Daily Flash NL'!A:D,4,0)</f>
        <v>0.29166666666666669</v>
      </c>
      <c r="C1041" s="77">
        <v>46155</v>
      </c>
      <c r="D1041" s="57"/>
      <c r="E1041" s="62" t="s">
        <v>85</v>
      </c>
      <c r="F1041" s="62"/>
      <c r="G1041" s="62">
        <v>7</v>
      </c>
      <c r="H1041" s="63">
        <v>0.66666666666666663</v>
      </c>
      <c r="I1041" s="64">
        <v>3</v>
      </c>
      <c r="J1041" s="64">
        <v>3</v>
      </c>
      <c r="K1041" s="64">
        <v>2</v>
      </c>
      <c r="L1041" s="65">
        <v>1</v>
      </c>
      <c r="M1041" s="64">
        <v>0</v>
      </c>
      <c r="N1041" s="64">
        <v>0</v>
      </c>
      <c r="O1041" s="66">
        <v>324.24366666666668</v>
      </c>
      <c r="P1041" s="63">
        <v>0</v>
      </c>
    </row>
    <row r="1042" spans="1:16" ht="14.4">
      <c r="A1042" s="72">
        <f t="shared" si="23"/>
        <v>46155</v>
      </c>
      <c r="B1042" s="73">
        <f>VLOOKUP(G1042,'Daily Flash NL'!A:D,4,0)</f>
        <v>0.33333333333333298</v>
      </c>
      <c r="C1042" s="77">
        <v>46155</v>
      </c>
      <c r="D1042" s="57"/>
      <c r="E1042" s="62" t="s">
        <v>85</v>
      </c>
      <c r="F1042" s="62"/>
      <c r="G1042" s="62">
        <v>8</v>
      </c>
      <c r="H1042" s="63">
        <v>0.33333333333333331</v>
      </c>
      <c r="I1042" s="64">
        <v>6</v>
      </c>
      <c r="J1042" s="64">
        <v>6</v>
      </c>
      <c r="K1042" s="64">
        <v>2</v>
      </c>
      <c r="L1042" s="65">
        <v>1</v>
      </c>
      <c r="M1042" s="64">
        <v>0</v>
      </c>
      <c r="N1042" s="64">
        <v>0</v>
      </c>
      <c r="O1042" s="66">
        <v>460.86449999999996</v>
      </c>
      <c r="P1042" s="63">
        <v>0</v>
      </c>
    </row>
    <row r="1043" spans="1:16" ht="14.4">
      <c r="A1043" s="72">
        <f t="shared" si="23"/>
        <v>46155</v>
      </c>
      <c r="B1043" s="73">
        <f>VLOOKUP(G1043,'Daily Flash NL'!A:D,4,0)</f>
        <v>0.375</v>
      </c>
      <c r="C1043" s="77">
        <v>46155</v>
      </c>
      <c r="D1043" s="57"/>
      <c r="E1043" s="62" t="s">
        <v>85</v>
      </c>
      <c r="F1043" s="62"/>
      <c r="G1043" s="62">
        <v>9</v>
      </c>
      <c r="H1043" s="63">
        <v>0.55555555555555558</v>
      </c>
      <c r="I1043" s="64">
        <v>9</v>
      </c>
      <c r="J1043" s="64">
        <v>9</v>
      </c>
      <c r="K1043" s="64">
        <v>5</v>
      </c>
      <c r="L1043" s="65">
        <v>1</v>
      </c>
      <c r="M1043" s="64">
        <v>0</v>
      </c>
      <c r="N1043" s="64">
        <v>0</v>
      </c>
      <c r="O1043" s="66">
        <v>316.29044444444452</v>
      </c>
      <c r="P1043" s="63">
        <v>0</v>
      </c>
    </row>
    <row r="1044" spans="1:16" ht="14.4">
      <c r="A1044" s="72">
        <f t="shared" si="23"/>
        <v>46155</v>
      </c>
      <c r="B1044" s="73">
        <f>VLOOKUP(G1044,'Daily Flash NL'!A:D,4,0)</f>
        <v>0.41666666666666702</v>
      </c>
      <c r="C1044" s="77">
        <v>46155</v>
      </c>
      <c r="D1044" s="57"/>
      <c r="E1044" s="62" t="s">
        <v>85</v>
      </c>
      <c r="F1044" s="62"/>
      <c r="G1044" s="62">
        <v>10</v>
      </c>
      <c r="H1044" s="63">
        <v>1</v>
      </c>
      <c r="I1044" s="64">
        <v>10</v>
      </c>
      <c r="J1044" s="64">
        <v>10</v>
      </c>
      <c r="K1044" s="64">
        <v>10</v>
      </c>
      <c r="L1044" s="65">
        <v>1</v>
      </c>
      <c r="M1044" s="64">
        <v>0</v>
      </c>
      <c r="N1044" s="64">
        <v>0</v>
      </c>
      <c r="O1044" s="66">
        <v>357.30444999999997</v>
      </c>
      <c r="P1044" s="63">
        <v>0</v>
      </c>
    </row>
    <row r="1045" spans="1:16" ht="14.4">
      <c r="A1045" s="72">
        <f t="shared" si="23"/>
        <v>46155</v>
      </c>
      <c r="B1045" s="73">
        <f>VLOOKUP(G1045,'Daily Flash NL'!A:D,4,0)</f>
        <v>0.45833333333333298</v>
      </c>
      <c r="C1045" s="77">
        <v>46155</v>
      </c>
      <c r="D1045" s="57"/>
      <c r="E1045" s="62" t="s">
        <v>85</v>
      </c>
      <c r="F1045" s="62"/>
      <c r="G1045" s="62">
        <v>11</v>
      </c>
      <c r="H1045" s="63">
        <v>1</v>
      </c>
      <c r="I1045" s="64">
        <v>9</v>
      </c>
      <c r="J1045" s="64">
        <v>9</v>
      </c>
      <c r="K1045" s="64">
        <v>9</v>
      </c>
      <c r="L1045" s="65">
        <v>1</v>
      </c>
      <c r="M1045" s="64">
        <v>0</v>
      </c>
      <c r="N1045" s="64">
        <v>0</v>
      </c>
      <c r="O1045" s="66">
        <v>269.56908333333337</v>
      </c>
      <c r="P1045" s="63">
        <v>0</v>
      </c>
    </row>
    <row r="1046" spans="1:16" ht="14.4">
      <c r="A1046" s="72">
        <f t="shared" si="23"/>
        <v>46155</v>
      </c>
      <c r="B1046" s="73">
        <f>VLOOKUP(G1046,'Daily Flash NL'!A:D,4,0)</f>
        <v>0.5</v>
      </c>
      <c r="C1046" s="77">
        <v>46155</v>
      </c>
      <c r="D1046" s="57"/>
      <c r="E1046" s="62" t="s">
        <v>85</v>
      </c>
      <c r="F1046" s="62"/>
      <c r="G1046" s="62">
        <v>12</v>
      </c>
      <c r="H1046" s="63">
        <v>1</v>
      </c>
      <c r="I1046" s="64">
        <v>14</v>
      </c>
      <c r="J1046" s="64">
        <v>14</v>
      </c>
      <c r="K1046" s="64">
        <v>14</v>
      </c>
      <c r="L1046" s="65">
        <v>1</v>
      </c>
      <c r="M1046" s="64">
        <v>0</v>
      </c>
      <c r="N1046" s="64">
        <v>0</v>
      </c>
      <c r="O1046" s="66">
        <v>265.9217142857143</v>
      </c>
      <c r="P1046" s="63">
        <v>0</v>
      </c>
    </row>
    <row r="1047" spans="1:16" ht="14.4">
      <c r="A1047" s="72">
        <f t="shared" si="23"/>
        <v>46155</v>
      </c>
      <c r="B1047" s="73">
        <f>VLOOKUP(G1047,'Daily Flash NL'!A:D,4,0)</f>
        <v>0.54166666666666696</v>
      </c>
      <c r="C1047" s="77">
        <v>46155</v>
      </c>
      <c r="D1047" s="57"/>
      <c r="E1047" s="62" t="s">
        <v>85</v>
      </c>
      <c r="F1047" s="62"/>
      <c r="G1047" s="62">
        <v>13</v>
      </c>
      <c r="H1047" s="63">
        <v>1</v>
      </c>
      <c r="I1047" s="64">
        <v>11</v>
      </c>
      <c r="J1047" s="64">
        <v>11</v>
      </c>
      <c r="K1047" s="64">
        <v>11</v>
      </c>
      <c r="L1047" s="65">
        <v>1</v>
      </c>
      <c r="M1047" s="64">
        <v>0</v>
      </c>
      <c r="N1047" s="64">
        <v>0</v>
      </c>
      <c r="O1047" s="66">
        <v>269.20372727272729</v>
      </c>
      <c r="P1047" s="63">
        <v>0</v>
      </c>
    </row>
    <row r="1048" spans="1:16" ht="14.4">
      <c r="A1048" s="72">
        <f t="shared" si="23"/>
        <v>46155</v>
      </c>
      <c r="B1048" s="73">
        <f>VLOOKUP(G1048,'Daily Flash NL'!A:D,4,0)</f>
        <v>0.58333333333333304</v>
      </c>
      <c r="C1048" s="77">
        <v>46155</v>
      </c>
      <c r="D1048" s="57"/>
      <c r="E1048" s="62" t="s">
        <v>85</v>
      </c>
      <c r="F1048" s="62"/>
      <c r="G1048" s="62">
        <v>14</v>
      </c>
      <c r="H1048" s="63">
        <v>1</v>
      </c>
      <c r="I1048" s="64">
        <v>3</v>
      </c>
      <c r="J1048" s="64">
        <v>3</v>
      </c>
      <c r="K1048" s="64">
        <v>3</v>
      </c>
      <c r="L1048" s="65">
        <v>1</v>
      </c>
      <c r="M1048" s="64">
        <v>0</v>
      </c>
      <c r="N1048" s="64">
        <v>0</v>
      </c>
      <c r="O1048" s="66">
        <v>207.13766666666666</v>
      </c>
      <c r="P1048" s="63">
        <v>0</v>
      </c>
    </row>
    <row r="1049" spans="1:16" ht="14.4">
      <c r="A1049" s="72">
        <f t="shared" si="23"/>
        <v>46155</v>
      </c>
      <c r="B1049" s="73">
        <f>VLOOKUP(G1049,'Daily Flash NL'!A:D,4,0)</f>
        <v>0.625</v>
      </c>
      <c r="C1049" s="77">
        <v>46155</v>
      </c>
      <c r="D1049" s="57"/>
      <c r="E1049" s="62" t="s">
        <v>85</v>
      </c>
      <c r="F1049" s="62"/>
      <c r="G1049" s="62">
        <v>15</v>
      </c>
      <c r="H1049" s="63">
        <v>1</v>
      </c>
      <c r="I1049" s="64">
        <v>12</v>
      </c>
      <c r="J1049" s="64">
        <v>12</v>
      </c>
      <c r="K1049" s="64">
        <v>12</v>
      </c>
      <c r="L1049" s="65">
        <v>1</v>
      </c>
      <c r="M1049" s="64">
        <v>0</v>
      </c>
      <c r="N1049" s="64">
        <v>0</v>
      </c>
      <c r="O1049" s="66">
        <v>362.9561666666666</v>
      </c>
      <c r="P1049" s="63">
        <v>0</v>
      </c>
    </row>
    <row r="1050" spans="1:16" ht="14.4">
      <c r="A1050" s="72">
        <f t="shared" si="23"/>
        <v>46155</v>
      </c>
      <c r="B1050" s="73">
        <f>VLOOKUP(G1050,'Daily Flash NL'!A:D,4,0)</f>
        <v>0.66666666666666696</v>
      </c>
      <c r="C1050" s="77">
        <v>46155</v>
      </c>
      <c r="D1050" s="57"/>
      <c r="E1050" s="62" t="s">
        <v>85</v>
      </c>
      <c r="F1050" s="62"/>
      <c r="G1050" s="62">
        <v>16</v>
      </c>
      <c r="H1050" s="63">
        <v>1</v>
      </c>
      <c r="I1050" s="64">
        <v>8</v>
      </c>
      <c r="J1050" s="64">
        <v>8</v>
      </c>
      <c r="K1050" s="64">
        <v>8</v>
      </c>
      <c r="L1050" s="65">
        <v>1</v>
      </c>
      <c r="M1050" s="64">
        <v>0</v>
      </c>
      <c r="N1050" s="64">
        <v>0</v>
      </c>
      <c r="O1050" s="66">
        <v>337.17362500000002</v>
      </c>
      <c r="P1050" s="63">
        <v>0</v>
      </c>
    </row>
    <row r="1051" spans="1:16" ht="14.4">
      <c r="A1051" s="72">
        <f t="shared" si="23"/>
        <v>46155</v>
      </c>
      <c r="B1051" s="73" t="e">
        <f>VLOOKUP(G1051,'Daily Flash NL'!A:D,4,0)</f>
        <v>#N/A</v>
      </c>
      <c r="C1051" s="77">
        <v>46155</v>
      </c>
      <c r="D1051" s="57"/>
      <c r="E1051" s="62" t="s">
        <v>85</v>
      </c>
      <c r="F1051" s="62"/>
      <c r="G1051" s="62">
        <v>17</v>
      </c>
      <c r="H1051" s="63">
        <v>1</v>
      </c>
      <c r="I1051" s="64">
        <v>8</v>
      </c>
      <c r="J1051" s="64">
        <v>8</v>
      </c>
      <c r="K1051" s="64">
        <v>8</v>
      </c>
      <c r="L1051" s="65">
        <v>1</v>
      </c>
      <c r="M1051" s="64">
        <v>0</v>
      </c>
      <c r="N1051" s="64">
        <v>0</v>
      </c>
      <c r="O1051" s="66">
        <v>389.24906250000004</v>
      </c>
      <c r="P1051" s="63">
        <v>0</v>
      </c>
    </row>
    <row r="1052" spans="1:16" ht="14.4">
      <c r="A1052" s="72">
        <f t="shared" si="23"/>
        <v>46155</v>
      </c>
      <c r="B1052" s="73" t="e">
        <f>VLOOKUP(G1052,'Daily Flash NL'!A:D,4,0)</f>
        <v>#N/A</v>
      </c>
      <c r="C1052" s="77">
        <v>46155</v>
      </c>
      <c r="D1052" s="57"/>
      <c r="E1052" s="62" t="s">
        <v>85</v>
      </c>
      <c r="F1052" s="62"/>
      <c r="G1052" s="62">
        <v>18</v>
      </c>
      <c r="H1052" s="63">
        <v>0.81818181818181823</v>
      </c>
      <c r="I1052" s="64">
        <v>11</v>
      </c>
      <c r="J1052" s="64">
        <v>11</v>
      </c>
      <c r="K1052" s="64">
        <v>9</v>
      </c>
      <c r="L1052" s="65">
        <v>1</v>
      </c>
      <c r="M1052" s="64">
        <v>0</v>
      </c>
      <c r="N1052" s="64">
        <v>0</v>
      </c>
      <c r="O1052" s="66">
        <v>112.13280909090908</v>
      </c>
      <c r="P1052" s="63">
        <v>0</v>
      </c>
    </row>
    <row r="1053" spans="1:16" ht="14.4">
      <c r="A1053" s="72">
        <f t="shared" si="23"/>
        <v>46155</v>
      </c>
      <c r="B1053" s="73" t="e">
        <f>VLOOKUP(G1053,'Daily Flash NL'!A:D,4,0)</f>
        <v>#N/A</v>
      </c>
      <c r="C1053" s="77">
        <v>46155</v>
      </c>
      <c r="D1053" s="57"/>
      <c r="E1053" s="62" t="s">
        <v>85</v>
      </c>
      <c r="F1053" s="62"/>
      <c r="G1053" s="62">
        <v>19</v>
      </c>
      <c r="H1053" s="63">
        <v>0.6</v>
      </c>
      <c r="I1053" s="64">
        <v>5</v>
      </c>
      <c r="J1053" s="64">
        <v>5</v>
      </c>
      <c r="K1053" s="64">
        <v>3</v>
      </c>
      <c r="L1053" s="65">
        <v>1</v>
      </c>
      <c r="M1053" s="64">
        <v>0</v>
      </c>
      <c r="N1053" s="64">
        <v>0</v>
      </c>
      <c r="O1053" s="66">
        <v>278.87926666666681</v>
      </c>
      <c r="P1053" s="63">
        <v>0</v>
      </c>
    </row>
    <row r="1054" spans="1:16" ht="14.4">
      <c r="A1054" s="72">
        <f t="shared" si="23"/>
        <v>46155</v>
      </c>
      <c r="B1054" s="73" t="e">
        <f>VLOOKUP(G1054,'Daily Flash NL'!A:D,4,0)</f>
        <v>#N/A</v>
      </c>
      <c r="C1054" s="77">
        <v>46155</v>
      </c>
      <c r="D1054" s="57"/>
      <c r="E1054" s="62" t="s">
        <v>85</v>
      </c>
      <c r="F1054" s="62"/>
      <c r="G1054" s="62">
        <v>21</v>
      </c>
      <c r="H1054" s="63">
        <v>0</v>
      </c>
      <c r="I1054" s="64">
        <v>1</v>
      </c>
      <c r="J1054" s="64">
        <v>1</v>
      </c>
      <c r="K1054" s="64">
        <v>0</v>
      </c>
      <c r="L1054" s="65">
        <v>1</v>
      </c>
      <c r="M1054" s="64">
        <v>0</v>
      </c>
      <c r="N1054" s="64">
        <v>0</v>
      </c>
      <c r="O1054" s="66">
        <v>490.53399999999999</v>
      </c>
      <c r="P1054" s="63">
        <v>0</v>
      </c>
    </row>
    <row r="1055" spans="1:16" ht="14.4">
      <c r="A1055" s="72">
        <f t="shared" si="23"/>
        <v>46155</v>
      </c>
      <c r="B1055" s="73" t="e">
        <f>VLOOKUP(G1055,'Daily Flash NL'!A:D,4,0)</f>
        <v>#N/A</v>
      </c>
      <c r="C1055" s="77">
        <v>46155</v>
      </c>
      <c r="D1055" s="57"/>
      <c r="E1055" s="62" t="s">
        <v>85</v>
      </c>
      <c r="F1055" s="62"/>
      <c r="G1055" s="62">
        <v>22</v>
      </c>
      <c r="H1055" s="63">
        <v>0.5</v>
      </c>
      <c r="I1055" s="64">
        <v>2</v>
      </c>
      <c r="J1055" s="64">
        <v>2</v>
      </c>
      <c r="K1055" s="64">
        <v>1</v>
      </c>
      <c r="L1055" s="65">
        <v>1</v>
      </c>
      <c r="M1055" s="64">
        <v>0</v>
      </c>
      <c r="N1055" s="64">
        <v>0</v>
      </c>
      <c r="O1055" s="66">
        <v>340.83749999999998</v>
      </c>
      <c r="P1055" s="63">
        <v>0</v>
      </c>
    </row>
    <row r="1056" spans="1:16" ht="14.4">
      <c r="A1056" s="72">
        <f t="shared" si="23"/>
        <v>46155</v>
      </c>
      <c r="B1056" s="73" t="e">
        <f>VLOOKUP(G1056,'Daily Flash NL'!A:D,4,0)</f>
        <v>#N/A</v>
      </c>
      <c r="C1056" s="77">
        <v>46155</v>
      </c>
      <c r="D1056" s="57"/>
      <c r="E1056" s="62" t="s">
        <v>68</v>
      </c>
      <c r="F1056" s="62"/>
      <c r="G1056" s="62"/>
      <c r="H1056" s="63">
        <v>0.59584664536741216</v>
      </c>
      <c r="I1056" s="64">
        <v>628</v>
      </c>
      <c r="J1056" s="64">
        <v>603</v>
      </c>
      <c r="K1056" s="64">
        <v>373</v>
      </c>
      <c r="L1056" s="65">
        <v>0.96019108280254772</v>
      </c>
      <c r="M1056" s="64">
        <v>25</v>
      </c>
      <c r="N1056" s="64">
        <v>2</v>
      </c>
      <c r="O1056" s="66">
        <v>281.01610356550589</v>
      </c>
      <c r="P1056" s="63">
        <v>3.9808917197452227E-2</v>
      </c>
    </row>
    <row r="1057" spans="1:16" ht="14.4">
      <c r="A1057" s="72">
        <f t="shared" si="23"/>
        <v>46155</v>
      </c>
      <c r="B1057" s="73" t="e">
        <f>VLOOKUP(G1057,'Daily Flash NL'!A:D,4,0)</f>
        <v>#N/A</v>
      </c>
      <c r="C1057" s="77">
        <v>46155</v>
      </c>
      <c r="D1057" s="57"/>
      <c r="E1057" s="62" t="s">
        <v>68</v>
      </c>
      <c r="F1057" s="57" t="s">
        <v>69</v>
      </c>
      <c r="G1057" s="57"/>
      <c r="H1057" s="58"/>
      <c r="I1057" s="59"/>
      <c r="J1057" s="59"/>
      <c r="K1057" s="59"/>
      <c r="L1057" s="60"/>
      <c r="M1057" s="59"/>
      <c r="N1057" s="59"/>
      <c r="O1057" s="61"/>
      <c r="P1057" s="58"/>
    </row>
    <row r="1058" spans="1:16" ht="14.4">
      <c r="A1058" s="72">
        <f t="shared" si="23"/>
        <v>46155</v>
      </c>
      <c r="B1058" s="73" t="e">
        <f>VLOOKUP(G1058,'Daily Flash NL'!A:D,4,0)</f>
        <v>#N/A</v>
      </c>
      <c r="C1058" s="77">
        <v>46155</v>
      </c>
      <c r="D1058" s="57"/>
      <c r="E1058" s="62" t="s">
        <v>68</v>
      </c>
      <c r="F1058" s="62"/>
      <c r="G1058" s="62">
        <v>6</v>
      </c>
      <c r="H1058" s="63">
        <v>0</v>
      </c>
      <c r="I1058" s="64">
        <v>6</v>
      </c>
      <c r="J1058" s="64">
        <v>4</v>
      </c>
      <c r="K1058" s="64">
        <v>0</v>
      </c>
      <c r="L1058" s="65">
        <v>0.66666666666666663</v>
      </c>
      <c r="M1058" s="64">
        <v>2</v>
      </c>
      <c r="N1058" s="64">
        <v>1</v>
      </c>
      <c r="O1058" s="66">
        <v>208.80274999999997</v>
      </c>
      <c r="P1058" s="63">
        <v>0.33333333333333331</v>
      </c>
    </row>
    <row r="1059" spans="1:16" ht="14.4">
      <c r="A1059" s="72">
        <f t="shared" si="23"/>
        <v>46155</v>
      </c>
      <c r="B1059" s="73">
        <f>VLOOKUP(G1059,'Daily Flash NL'!A:D,4,0)</f>
        <v>0.29166666666666669</v>
      </c>
      <c r="C1059" s="77">
        <v>46155</v>
      </c>
      <c r="D1059" s="57"/>
      <c r="E1059" s="62" t="s">
        <v>68</v>
      </c>
      <c r="F1059" s="62"/>
      <c r="G1059" s="62">
        <v>7</v>
      </c>
      <c r="H1059" s="63">
        <v>0.5714285714285714</v>
      </c>
      <c r="I1059" s="64">
        <v>14</v>
      </c>
      <c r="J1059" s="64">
        <v>13</v>
      </c>
      <c r="K1059" s="64">
        <v>8</v>
      </c>
      <c r="L1059" s="65">
        <v>0.9285714285714286</v>
      </c>
      <c r="M1059" s="64">
        <v>1</v>
      </c>
      <c r="N1059" s="64">
        <v>0</v>
      </c>
      <c r="O1059" s="66">
        <v>418.17130769230766</v>
      </c>
      <c r="P1059" s="63">
        <v>7.1428571428571425E-2</v>
      </c>
    </row>
    <row r="1060" spans="1:16" ht="14.4">
      <c r="A1060" s="72">
        <f t="shared" si="23"/>
        <v>46155</v>
      </c>
      <c r="B1060" s="73">
        <f>VLOOKUP(G1060,'Daily Flash NL'!A:D,4,0)</f>
        <v>0.33333333333333298</v>
      </c>
      <c r="C1060" s="77">
        <v>46155</v>
      </c>
      <c r="D1060" s="57"/>
      <c r="E1060" s="62" t="s">
        <v>68</v>
      </c>
      <c r="F1060" s="62"/>
      <c r="G1060" s="62">
        <v>8</v>
      </c>
      <c r="H1060" s="63">
        <v>0.7142857142857143</v>
      </c>
      <c r="I1060" s="64">
        <v>43</v>
      </c>
      <c r="J1060" s="64">
        <v>42</v>
      </c>
      <c r="K1060" s="64">
        <v>30</v>
      </c>
      <c r="L1060" s="65">
        <v>0.97674418604651159</v>
      </c>
      <c r="M1060" s="64">
        <v>1</v>
      </c>
      <c r="N1060" s="64">
        <v>1</v>
      </c>
      <c r="O1060" s="66">
        <v>240.59935515873019</v>
      </c>
      <c r="P1060" s="63">
        <v>2.3255813953488372E-2</v>
      </c>
    </row>
    <row r="1061" spans="1:16" ht="14.4">
      <c r="A1061" s="72">
        <f t="shared" si="23"/>
        <v>46155</v>
      </c>
      <c r="B1061" s="73">
        <f>VLOOKUP(G1061,'Daily Flash NL'!A:D,4,0)</f>
        <v>0.375</v>
      </c>
      <c r="C1061" s="77">
        <v>46155</v>
      </c>
      <c r="D1061" s="57"/>
      <c r="E1061" s="62" t="s">
        <v>68</v>
      </c>
      <c r="F1061" s="62"/>
      <c r="G1061" s="62">
        <v>9</v>
      </c>
      <c r="H1061" s="63">
        <v>0.21311475409836064</v>
      </c>
      <c r="I1061" s="64">
        <v>61</v>
      </c>
      <c r="J1061" s="64">
        <v>60</v>
      </c>
      <c r="K1061" s="64">
        <v>13</v>
      </c>
      <c r="L1061" s="65">
        <v>0.98360655737704916</v>
      </c>
      <c r="M1061" s="64">
        <v>1</v>
      </c>
      <c r="N1061" s="64">
        <v>0</v>
      </c>
      <c r="O1061" s="66">
        <v>255.28515138888898</v>
      </c>
      <c r="P1061" s="63">
        <v>1.6393442622950821E-2</v>
      </c>
    </row>
    <row r="1062" spans="1:16" ht="14.4">
      <c r="A1062" s="72">
        <f t="shared" si="23"/>
        <v>46155</v>
      </c>
      <c r="B1062" s="73">
        <f>VLOOKUP(G1062,'Daily Flash NL'!A:D,4,0)</f>
        <v>0.41666666666666702</v>
      </c>
      <c r="C1062" s="77">
        <v>46155</v>
      </c>
      <c r="D1062" s="57"/>
      <c r="E1062" s="62" t="s">
        <v>68</v>
      </c>
      <c r="F1062" s="62"/>
      <c r="G1062" s="62">
        <v>10</v>
      </c>
      <c r="H1062" s="63">
        <v>0.65277777777777779</v>
      </c>
      <c r="I1062" s="64">
        <v>72</v>
      </c>
      <c r="J1062" s="64">
        <v>70</v>
      </c>
      <c r="K1062" s="64">
        <v>47</v>
      </c>
      <c r="L1062" s="65">
        <v>0.97222222222222221</v>
      </c>
      <c r="M1062" s="64">
        <v>2</v>
      </c>
      <c r="N1062" s="64">
        <v>0</v>
      </c>
      <c r="O1062" s="66">
        <v>224.6606376190478</v>
      </c>
      <c r="P1062" s="63">
        <v>2.7777777777777776E-2</v>
      </c>
    </row>
    <row r="1063" spans="1:16" ht="14.4">
      <c r="A1063" s="72">
        <f t="shared" si="23"/>
        <v>46155</v>
      </c>
      <c r="B1063" s="73">
        <f>VLOOKUP(G1063,'Daily Flash NL'!A:D,4,0)</f>
        <v>0.45833333333333298</v>
      </c>
      <c r="C1063" s="77">
        <v>46155</v>
      </c>
      <c r="D1063" s="57"/>
      <c r="E1063" s="62" t="s">
        <v>68</v>
      </c>
      <c r="F1063" s="62"/>
      <c r="G1063" s="62">
        <v>11</v>
      </c>
      <c r="H1063" s="63">
        <v>0.21875</v>
      </c>
      <c r="I1063" s="64">
        <v>64</v>
      </c>
      <c r="J1063" s="64">
        <v>55</v>
      </c>
      <c r="K1063" s="64">
        <v>14</v>
      </c>
      <c r="L1063" s="65">
        <v>0.859375</v>
      </c>
      <c r="M1063" s="64">
        <v>9</v>
      </c>
      <c r="N1063" s="64">
        <v>0</v>
      </c>
      <c r="O1063" s="66">
        <v>363.18456363636369</v>
      </c>
      <c r="P1063" s="63">
        <v>0.140625</v>
      </c>
    </row>
    <row r="1064" spans="1:16" ht="14.4">
      <c r="A1064" s="72">
        <f t="shared" si="23"/>
        <v>46155</v>
      </c>
      <c r="B1064" s="73">
        <f>VLOOKUP(G1064,'Daily Flash NL'!A:D,4,0)</f>
        <v>0.5</v>
      </c>
      <c r="C1064" s="77">
        <v>46155</v>
      </c>
      <c r="D1064" s="57"/>
      <c r="E1064" s="62" t="s">
        <v>68</v>
      </c>
      <c r="F1064" s="62"/>
      <c r="G1064" s="62">
        <v>12</v>
      </c>
      <c r="H1064" s="63">
        <v>0.54545454545454541</v>
      </c>
      <c r="I1064" s="64">
        <v>55</v>
      </c>
      <c r="J1064" s="64">
        <v>51</v>
      </c>
      <c r="K1064" s="64">
        <v>30</v>
      </c>
      <c r="L1064" s="65">
        <v>0.92727272727272725</v>
      </c>
      <c r="M1064" s="64">
        <v>4</v>
      </c>
      <c r="N1064" s="64">
        <v>0</v>
      </c>
      <c r="O1064" s="66">
        <v>232.25786111111117</v>
      </c>
      <c r="P1064" s="63">
        <v>7.2727272727272724E-2</v>
      </c>
    </row>
    <row r="1065" spans="1:16" ht="14.4">
      <c r="A1065" s="72">
        <f t="shared" si="23"/>
        <v>46155</v>
      </c>
      <c r="B1065" s="73">
        <f>VLOOKUP(G1065,'Daily Flash NL'!A:D,4,0)</f>
        <v>0.54166666666666696</v>
      </c>
      <c r="C1065" s="77">
        <v>46155</v>
      </c>
      <c r="D1065" s="57"/>
      <c r="E1065" s="62" t="s">
        <v>68</v>
      </c>
      <c r="F1065" s="62"/>
      <c r="G1065" s="62">
        <v>13</v>
      </c>
      <c r="H1065" s="63">
        <v>0.58181818181818179</v>
      </c>
      <c r="I1065" s="64">
        <v>55</v>
      </c>
      <c r="J1065" s="64">
        <v>53</v>
      </c>
      <c r="K1065" s="64">
        <v>32</v>
      </c>
      <c r="L1065" s="65">
        <v>0.96363636363636362</v>
      </c>
      <c r="M1065" s="64">
        <v>2</v>
      </c>
      <c r="N1065" s="64">
        <v>0</v>
      </c>
      <c r="O1065" s="66">
        <v>321.74977169811319</v>
      </c>
      <c r="P1065" s="63">
        <v>3.6363636363636362E-2</v>
      </c>
    </row>
    <row r="1066" spans="1:16" ht="14.4">
      <c r="A1066" s="72">
        <f t="shared" si="23"/>
        <v>46155</v>
      </c>
      <c r="B1066" s="73">
        <f>VLOOKUP(G1066,'Daily Flash NL'!A:D,4,0)</f>
        <v>0.58333333333333304</v>
      </c>
      <c r="C1066" s="77">
        <v>46155</v>
      </c>
      <c r="D1066" s="57"/>
      <c r="E1066" s="62" t="s">
        <v>68</v>
      </c>
      <c r="F1066" s="62"/>
      <c r="G1066" s="62">
        <v>14</v>
      </c>
      <c r="H1066" s="63">
        <v>0.90566037735849059</v>
      </c>
      <c r="I1066" s="64">
        <v>53</v>
      </c>
      <c r="J1066" s="64">
        <v>52</v>
      </c>
      <c r="K1066" s="64">
        <v>48</v>
      </c>
      <c r="L1066" s="65">
        <v>0.98113207547169812</v>
      </c>
      <c r="M1066" s="64">
        <v>1</v>
      </c>
      <c r="N1066" s="64">
        <v>0</v>
      </c>
      <c r="O1066" s="66">
        <v>313.07490064102552</v>
      </c>
      <c r="P1066" s="63">
        <v>1.8867924528301886E-2</v>
      </c>
    </row>
    <row r="1067" spans="1:16" ht="14.4">
      <c r="A1067" s="72">
        <f t="shared" si="23"/>
        <v>46155</v>
      </c>
      <c r="B1067" s="73">
        <f>VLOOKUP(G1067,'Daily Flash NL'!A:D,4,0)</f>
        <v>0.625</v>
      </c>
      <c r="C1067" s="77">
        <v>46155</v>
      </c>
      <c r="D1067" s="57"/>
      <c r="E1067" s="62" t="s">
        <v>68</v>
      </c>
      <c r="F1067" s="62"/>
      <c r="G1067" s="62">
        <v>15</v>
      </c>
      <c r="H1067" s="63">
        <v>0.86111111111111116</v>
      </c>
      <c r="I1067" s="64">
        <v>36</v>
      </c>
      <c r="J1067" s="64">
        <v>36</v>
      </c>
      <c r="K1067" s="64">
        <v>31</v>
      </c>
      <c r="L1067" s="65">
        <v>1</v>
      </c>
      <c r="M1067" s="64">
        <v>0</v>
      </c>
      <c r="N1067" s="64">
        <v>0</v>
      </c>
      <c r="O1067" s="66">
        <v>346.19770833333337</v>
      </c>
      <c r="P1067" s="63">
        <v>0</v>
      </c>
    </row>
    <row r="1068" spans="1:16" ht="14.4">
      <c r="A1068" s="72">
        <f t="shared" si="23"/>
        <v>46155</v>
      </c>
      <c r="B1068" s="73">
        <f>VLOOKUP(G1068,'Daily Flash NL'!A:D,4,0)</f>
        <v>0.66666666666666696</v>
      </c>
      <c r="C1068" s="77">
        <v>46155</v>
      </c>
      <c r="D1068" s="57"/>
      <c r="E1068" s="62" t="s">
        <v>68</v>
      </c>
      <c r="F1068" s="62"/>
      <c r="G1068" s="62">
        <v>16</v>
      </c>
      <c r="H1068" s="63">
        <v>0.97560975609756095</v>
      </c>
      <c r="I1068" s="64">
        <v>41</v>
      </c>
      <c r="J1068" s="64">
        <v>41</v>
      </c>
      <c r="K1068" s="64">
        <v>40</v>
      </c>
      <c r="L1068" s="65">
        <v>1</v>
      </c>
      <c r="M1068" s="64">
        <v>0</v>
      </c>
      <c r="N1068" s="64">
        <v>0</v>
      </c>
      <c r="O1068" s="66">
        <v>357.35345121951224</v>
      </c>
      <c r="P1068" s="63">
        <v>0</v>
      </c>
    </row>
    <row r="1069" spans="1:16" ht="14.4">
      <c r="A1069" s="72">
        <f t="shared" si="23"/>
        <v>46155</v>
      </c>
      <c r="B1069" s="73" t="e">
        <f>VLOOKUP(G1069,'Daily Flash NL'!A:D,4,0)</f>
        <v>#N/A</v>
      </c>
      <c r="C1069" s="77">
        <v>46155</v>
      </c>
      <c r="D1069" s="57"/>
      <c r="E1069" s="62" t="s">
        <v>68</v>
      </c>
      <c r="F1069" s="62"/>
      <c r="G1069" s="62">
        <v>17</v>
      </c>
      <c r="H1069" s="63">
        <v>0.8529411764705882</v>
      </c>
      <c r="I1069" s="64">
        <v>34</v>
      </c>
      <c r="J1069" s="64">
        <v>34</v>
      </c>
      <c r="K1069" s="64">
        <v>29</v>
      </c>
      <c r="L1069" s="65">
        <v>1</v>
      </c>
      <c r="M1069" s="64">
        <v>0</v>
      </c>
      <c r="N1069" s="64">
        <v>0</v>
      </c>
      <c r="O1069" s="66">
        <v>257.50197058823528</v>
      </c>
      <c r="P1069" s="63">
        <v>0</v>
      </c>
    </row>
    <row r="1070" spans="1:16" ht="14.4">
      <c r="A1070" s="72">
        <f t="shared" si="23"/>
        <v>46155</v>
      </c>
      <c r="B1070" s="73" t="e">
        <f>VLOOKUP(G1070,'Daily Flash NL'!A:D,4,0)</f>
        <v>#N/A</v>
      </c>
      <c r="C1070" s="77">
        <v>46155</v>
      </c>
      <c r="D1070" s="57"/>
      <c r="E1070" s="62" t="s">
        <v>68</v>
      </c>
      <c r="F1070" s="62"/>
      <c r="G1070" s="62">
        <v>18</v>
      </c>
      <c r="H1070" s="63">
        <v>0.5357142857142857</v>
      </c>
      <c r="I1070" s="64">
        <v>28</v>
      </c>
      <c r="J1070" s="64">
        <v>27</v>
      </c>
      <c r="K1070" s="64">
        <v>15</v>
      </c>
      <c r="L1070" s="65">
        <v>0.9642857142857143</v>
      </c>
      <c r="M1070" s="64">
        <v>1</v>
      </c>
      <c r="N1070" s="64">
        <v>0</v>
      </c>
      <c r="O1070" s="66">
        <v>230.48590740740744</v>
      </c>
      <c r="P1070" s="63">
        <v>3.5714285714285712E-2</v>
      </c>
    </row>
    <row r="1071" spans="1:16" ht="14.4">
      <c r="A1071" s="72">
        <f t="shared" si="23"/>
        <v>46155</v>
      </c>
      <c r="B1071" s="73" t="e">
        <f>VLOOKUP(G1071,'Daily Flash NL'!A:D,4,0)</f>
        <v>#N/A</v>
      </c>
      <c r="C1071" s="77">
        <v>46155</v>
      </c>
      <c r="D1071" s="57"/>
      <c r="E1071" s="62" t="s">
        <v>68</v>
      </c>
      <c r="F1071" s="62"/>
      <c r="G1071" s="62">
        <v>19</v>
      </c>
      <c r="H1071" s="63">
        <v>0.76923076923076927</v>
      </c>
      <c r="I1071" s="64">
        <v>13</v>
      </c>
      <c r="J1071" s="64">
        <v>13</v>
      </c>
      <c r="K1071" s="64">
        <v>10</v>
      </c>
      <c r="L1071" s="65">
        <v>1</v>
      </c>
      <c r="M1071" s="64">
        <v>0</v>
      </c>
      <c r="N1071" s="64">
        <v>0</v>
      </c>
      <c r="O1071" s="66">
        <v>228.34484615384616</v>
      </c>
      <c r="P1071" s="63">
        <v>0</v>
      </c>
    </row>
    <row r="1072" spans="1:16" ht="14.4">
      <c r="A1072" s="72">
        <f t="shared" si="23"/>
        <v>46155</v>
      </c>
      <c r="B1072" s="73" t="e">
        <f>VLOOKUP(G1072,'Daily Flash NL'!A:D,4,0)</f>
        <v>#N/A</v>
      </c>
      <c r="C1072" s="77">
        <v>46155</v>
      </c>
      <c r="D1072" s="57"/>
      <c r="E1072" s="62" t="s">
        <v>68</v>
      </c>
      <c r="F1072" s="62"/>
      <c r="G1072" s="62">
        <v>20</v>
      </c>
      <c r="H1072" s="63">
        <v>0.8666666666666667</v>
      </c>
      <c r="I1072" s="64">
        <v>15</v>
      </c>
      <c r="J1072" s="64">
        <v>15</v>
      </c>
      <c r="K1072" s="64">
        <v>13</v>
      </c>
      <c r="L1072" s="65">
        <v>1</v>
      </c>
      <c r="M1072" s="64">
        <v>0</v>
      </c>
      <c r="N1072" s="64">
        <v>0</v>
      </c>
      <c r="O1072" s="66">
        <v>140.49266666666665</v>
      </c>
      <c r="P1072" s="63">
        <v>0</v>
      </c>
    </row>
    <row r="1073" spans="1:16" ht="14.4">
      <c r="A1073" s="72">
        <f t="shared" si="23"/>
        <v>46155</v>
      </c>
      <c r="B1073" s="73" t="e">
        <f>VLOOKUP(G1073,'Daily Flash NL'!A:D,4,0)</f>
        <v>#N/A</v>
      </c>
      <c r="C1073" s="77">
        <v>46155</v>
      </c>
      <c r="D1073" s="57"/>
      <c r="E1073" s="62" t="s">
        <v>68</v>
      </c>
      <c r="F1073" s="62"/>
      <c r="G1073" s="62">
        <v>21</v>
      </c>
      <c r="H1073" s="63">
        <v>0.52380952380952384</v>
      </c>
      <c r="I1073" s="64">
        <v>21</v>
      </c>
      <c r="J1073" s="64">
        <v>21</v>
      </c>
      <c r="K1073" s="64">
        <v>11</v>
      </c>
      <c r="L1073" s="65">
        <v>1</v>
      </c>
      <c r="M1073" s="64">
        <v>0</v>
      </c>
      <c r="N1073" s="64">
        <v>0</v>
      </c>
      <c r="O1073" s="66">
        <v>234.90752380952381</v>
      </c>
      <c r="P1073" s="63">
        <v>0</v>
      </c>
    </row>
    <row r="1074" spans="1:16" ht="14.4">
      <c r="A1074" s="72">
        <f t="shared" si="23"/>
        <v>46155</v>
      </c>
      <c r="B1074" s="73" t="e">
        <f>VLOOKUP(G1074,'Daily Flash NL'!A:D,4,0)</f>
        <v>#N/A</v>
      </c>
      <c r="C1074" s="77">
        <v>46155</v>
      </c>
      <c r="D1074" s="57"/>
      <c r="E1074" s="62" t="s">
        <v>68</v>
      </c>
      <c r="F1074" s="62"/>
      <c r="G1074" s="62">
        <v>22</v>
      </c>
      <c r="H1074" s="63">
        <v>0.14285714285714285</v>
      </c>
      <c r="I1074" s="64">
        <v>14</v>
      </c>
      <c r="J1074" s="64">
        <v>13</v>
      </c>
      <c r="K1074" s="64">
        <v>2</v>
      </c>
      <c r="L1074" s="65">
        <v>0.9285714285714286</v>
      </c>
      <c r="M1074" s="64">
        <v>1</v>
      </c>
      <c r="N1074" s="64">
        <v>0</v>
      </c>
      <c r="O1074" s="66">
        <v>249.08158974358972</v>
      </c>
      <c r="P1074" s="63">
        <v>7.1428571428571425E-2</v>
      </c>
    </row>
    <row r="1075" spans="1:16" ht="14.4">
      <c r="A1075" s="72">
        <f t="shared" si="23"/>
        <v>46155</v>
      </c>
      <c r="B1075" s="73" t="e">
        <f>VLOOKUP(G1075,'Daily Flash NL'!A:D,4,0)</f>
        <v>#N/A</v>
      </c>
      <c r="C1075" s="77">
        <v>46155</v>
      </c>
      <c r="D1075" s="57"/>
      <c r="E1075" s="62" t="s">
        <v>68</v>
      </c>
      <c r="F1075" s="62"/>
      <c r="G1075" s="62">
        <v>23</v>
      </c>
      <c r="H1075" s="63">
        <v>0</v>
      </c>
      <c r="I1075" s="64">
        <v>3</v>
      </c>
      <c r="J1075" s="64">
        <v>3</v>
      </c>
      <c r="K1075" s="64">
        <v>0</v>
      </c>
      <c r="L1075" s="65">
        <v>1</v>
      </c>
      <c r="M1075" s="64">
        <v>0</v>
      </c>
      <c r="N1075" s="64">
        <v>0</v>
      </c>
      <c r="O1075" s="66">
        <v>513.34133333333341</v>
      </c>
      <c r="P1075" s="63">
        <v>0</v>
      </c>
    </row>
    <row r="1076" spans="1:16" ht="14.4">
      <c r="A1076" s="72">
        <f t="shared" si="23"/>
        <v>46155</v>
      </c>
      <c r="B1076" s="73" t="e">
        <f>VLOOKUP(G1076,'Daily Flash NL'!A:D,4,0)</f>
        <v>#N/A</v>
      </c>
      <c r="C1076" s="77">
        <v>46155</v>
      </c>
      <c r="D1076" s="57" t="s">
        <v>70</v>
      </c>
      <c r="E1076" s="57"/>
      <c r="F1076" s="57"/>
      <c r="G1076" s="57"/>
      <c r="H1076" s="58">
        <v>0.67183770883054894</v>
      </c>
      <c r="I1076" s="59">
        <v>840</v>
      </c>
      <c r="J1076" s="59">
        <v>814</v>
      </c>
      <c r="K1076" s="59">
        <v>563</v>
      </c>
      <c r="L1076" s="60">
        <v>0.96904761904761905</v>
      </c>
      <c r="M1076" s="59">
        <v>26</v>
      </c>
      <c r="N1076" s="59">
        <v>2</v>
      </c>
      <c r="O1076" s="61">
        <v>288.6305480343982</v>
      </c>
      <c r="P1076" s="58">
        <v>3.0952380952380953E-2</v>
      </c>
    </row>
    <row r="1077" spans="1:16" ht="14.4">
      <c r="A1077" s="72" t="str">
        <f t="shared" si="23"/>
        <v>Total 13/05/2026</v>
      </c>
      <c r="B1077" s="73" t="e">
        <f>VLOOKUP(G1077,'Daily Flash NL'!A:D,4,0)</f>
        <v>#N/A</v>
      </c>
      <c r="C1077" s="78" t="s">
        <v>171</v>
      </c>
      <c r="D1077" s="67"/>
      <c r="E1077" s="67"/>
      <c r="F1077" s="67"/>
      <c r="G1077" s="67"/>
      <c r="H1077" s="68">
        <v>0.67183770883054894</v>
      </c>
      <c r="I1077" s="69">
        <v>840</v>
      </c>
      <c r="J1077" s="69">
        <v>814</v>
      </c>
      <c r="K1077" s="69">
        <v>563</v>
      </c>
      <c r="L1077" s="70">
        <v>0.96904761904761905</v>
      </c>
      <c r="M1077" s="69">
        <v>26</v>
      </c>
      <c r="N1077" s="69">
        <v>2</v>
      </c>
      <c r="O1077" s="71">
        <v>288.6305480343982</v>
      </c>
      <c r="P1077" s="68">
        <v>3.0952380952380953E-2</v>
      </c>
    </row>
    <row r="1078" spans="1:16" ht="15" thickBot="1">
      <c r="A1078" s="72" t="str">
        <f t="shared" si="23"/>
        <v>Total général</v>
      </c>
      <c r="B1078" s="73" t="e">
        <f>VLOOKUP(G1078,'Daily Flash NL'!A:D,4,0)</f>
        <v>#N/A</v>
      </c>
      <c r="C1078" s="116" t="s">
        <v>73</v>
      </c>
      <c r="D1078" s="117"/>
      <c r="E1078" s="117"/>
      <c r="F1078" s="117"/>
      <c r="G1078" s="117"/>
      <c r="H1078" s="118">
        <v>0.67183770883054894</v>
      </c>
      <c r="I1078" s="119">
        <v>840</v>
      </c>
      <c r="J1078" s="119">
        <v>814</v>
      </c>
      <c r="K1078" s="119">
        <v>563</v>
      </c>
      <c r="L1078" s="120">
        <v>0.96904761904761905</v>
      </c>
      <c r="M1078" s="119">
        <v>26</v>
      </c>
      <c r="N1078" s="119">
        <v>2</v>
      </c>
      <c r="O1078" s="121">
        <v>288.6305480343982</v>
      </c>
      <c r="P1078" s="122">
        <v>3.0952380952380953E-2</v>
      </c>
    </row>
    <row r="1079" spans="1:16">
      <c r="A1079" s="72">
        <f t="shared" si="23"/>
        <v>0</v>
      </c>
      <c r="B1079" s="73" t="e">
        <f>VLOOKUP(G1079,'Daily Flash NL'!A:D,4,0)</f>
        <v>#N/A</v>
      </c>
    </row>
    <row r="1080" spans="1:16" ht="14.4">
      <c r="A1080" s="72">
        <f t="shared" si="23"/>
        <v>46156</v>
      </c>
      <c r="B1080" s="73" t="e">
        <f>VLOOKUP(G1080,'Daily Flash NL'!A:D,4,0)</f>
        <v>#N/A</v>
      </c>
      <c r="C1080" s="77">
        <v>46156</v>
      </c>
      <c r="D1080" s="57" t="s">
        <v>67</v>
      </c>
      <c r="E1080" s="62" t="s">
        <v>85</v>
      </c>
      <c r="F1080" s="62"/>
      <c r="G1080" s="62"/>
      <c r="H1080" s="63">
        <v>0.82352941176470584</v>
      </c>
      <c r="I1080" s="64">
        <v>85</v>
      </c>
      <c r="J1080" s="64">
        <v>79</v>
      </c>
      <c r="K1080" s="64">
        <v>70</v>
      </c>
      <c r="L1080" s="65">
        <v>0.92941176470588238</v>
      </c>
      <c r="M1080" s="64">
        <v>6</v>
      </c>
      <c r="N1080" s="64">
        <v>0</v>
      </c>
      <c r="O1080" s="66">
        <v>297.06484177215185</v>
      </c>
      <c r="P1080" s="63">
        <v>7.0588235294117646E-2</v>
      </c>
    </row>
    <row r="1081" spans="1:16" ht="14.4">
      <c r="A1081" s="72">
        <f t="shared" si="23"/>
        <v>46156</v>
      </c>
      <c r="B1081" s="73" t="e">
        <f>VLOOKUP(G1081,'Daily Flash NL'!A:D,4,0)</f>
        <v>#N/A</v>
      </c>
      <c r="C1081" s="77">
        <v>46156</v>
      </c>
      <c r="D1081" s="57"/>
      <c r="E1081" s="62" t="s">
        <v>85</v>
      </c>
      <c r="F1081" s="57" t="s">
        <v>69</v>
      </c>
      <c r="G1081" s="57"/>
      <c r="H1081" s="58"/>
      <c r="I1081" s="59"/>
      <c r="J1081" s="59"/>
      <c r="K1081" s="59"/>
      <c r="L1081" s="60"/>
      <c r="M1081" s="59"/>
      <c r="N1081" s="59"/>
      <c r="O1081" s="61"/>
      <c r="P1081" s="58"/>
    </row>
    <row r="1082" spans="1:16" ht="14.4">
      <c r="A1082" s="72">
        <f t="shared" si="23"/>
        <v>46156</v>
      </c>
      <c r="B1082" s="73" t="e">
        <f>VLOOKUP(G1082,'Daily Flash NL'!A:D,4,0)</f>
        <v>#N/A</v>
      </c>
      <c r="C1082" s="77">
        <v>46156</v>
      </c>
      <c r="D1082" s="57"/>
      <c r="E1082" s="62" t="s">
        <v>85</v>
      </c>
      <c r="F1082" s="62"/>
      <c r="G1082" s="62">
        <v>6</v>
      </c>
      <c r="H1082" s="63">
        <v>0.33333333333333331</v>
      </c>
      <c r="I1082" s="64">
        <v>3</v>
      </c>
      <c r="J1082" s="64">
        <v>2</v>
      </c>
      <c r="K1082" s="64">
        <v>1</v>
      </c>
      <c r="L1082" s="65">
        <v>0.66666666666666663</v>
      </c>
      <c r="M1082" s="64">
        <v>1</v>
      </c>
      <c r="N1082" s="64">
        <v>0</v>
      </c>
      <c r="O1082" s="66">
        <v>375.00749999999999</v>
      </c>
      <c r="P1082" s="63">
        <v>0.33333333333333331</v>
      </c>
    </row>
    <row r="1083" spans="1:16" ht="14.4">
      <c r="A1083" s="72">
        <f t="shared" si="23"/>
        <v>46156</v>
      </c>
      <c r="B1083" s="73">
        <f>VLOOKUP(G1083,'Daily Flash NL'!A:D,4,0)</f>
        <v>0.29166666666666669</v>
      </c>
      <c r="C1083" s="77">
        <v>46156</v>
      </c>
      <c r="D1083" s="57"/>
      <c r="E1083" s="62" t="s">
        <v>85</v>
      </c>
      <c r="F1083" s="62"/>
      <c r="G1083" s="62">
        <v>7</v>
      </c>
      <c r="H1083" s="63">
        <v>1</v>
      </c>
      <c r="I1083" s="64">
        <v>4</v>
      </c>
      <c r="J1083" s="64">
        <v>4</v>
      </c>
      <c r="K1083" s="64">
        <v>4</v>
      </c>
      <c r="L1083" s="65">
        <v>1</v>
      </c>
      <c r="M1083" s="64">
        <v>0</v>
      </c>
      <c r="N1083" s="64">
        <v>0</v>
      </c>
      <c r="O1083" s="66">
        <v>232.761</v>
      </c>
      <c r="P1083" s="63">
        <v>0</v>
      </c>
    </row>
    <row r="1084" spans="1:16" ht="14.4">
      <c r="A1084" s="72">
        <f t="shared" si="23"/>
        <v>46156</v>
      </c>
      <c r="B1084" s="73">
        <f>VLOOKUP(G1084,'Daily Flash NL'!A:D,4,0)</f>
        <v>0.375</v>
      </c>
      <c r="C1084" s="77">
        <v>46156</v>
      </c>
      <c r="D1084" s="57"/>
      <c r="E1084" s="62" t="s">
        <v>85</v>
      </c>
      <c r="F1084" s="62"/>
      <c r="G1084" s="62">
        <v>9</v>
      </c>
      <c r="H1084" s="63">
        <v>1</v>
      </c>
      <c r="I1084" s="64">
        <v>3</v>
      </c>
      <c r="J1084" s="64">
        <v>3</v>
      </c>
      <c r="K1084" s="64">
        <v>3</v>
      </c>
      <c r="L1084" s="65">
        <v>1</v>
      </c>
      <c r="M1084" s="64">
        <v>0</v>
      </c>
      <c r="N1084" s="64">
        <v>0</v>
      </c>
      <c r="O1084" s="66">
        <v>281.60200000000003</v>
      </c>
      <c r="P1084" s="63">
        <v>0</v>
      </c>
    </row>
    <row r="1085" spans="1:16" ht="14.4">
      <c r="A1085" s="72">
        <f t="shared" si="23"/>
        <v>46156</v>
      </c>
      <c r="B1085" s="73">
        <f>VLOOKUP(G1085,'Daily Flash NL'!A:D,4,0)</f>
        <v>0.41666666666666702</v>
      </c>
      <c r="C1085" s="77">
        <v>46156</v>
      </c>
      <c r="D1085" s="57"/>
      <c r="E1085" s="62" t="s">
        <v>85</v>
      </c>
      <c r="F1085" s="62"/>
      <c r="G1085" s="62">
        <v>10</v>
      </c>
      <c r="H1085" s="63">
        <v>1</v>
      </c>
      <c r="I1085" s="64">
        <v>6</v>
      </c>
      <c r="J1085" s="64">
        <v>6</v>
      </c>
      <c r="K1085" s="64">
        <v>6</v>
      </c>
      <c r="L1085" s="65">
        <v>1</v>
      </c>
      <c r="M1085" s="64">
        <v>0</v>
      </c>
      <c r="N1085" s="64">
        <v>0</v>
      </c>
      <c r="O1085" s="66">
        <v>255.63766666666666</v>
      </c>
      <c r="P1085" s="63">
        <v>0</v>
      </c>
    </row>
    <row r="1086" spans="1:16" ht="14.4">
      <c r="A1086" s="72">
        <f t="shared" si="23"/>
        <v>46156</v>
      </c>
      <c r="B1086" s="73">
        <f>VLOOKUP(G1086,'Daily Flash NL'!A:D,4,0)</f>
        <v>0.45833333333333298</v>
      </c>
      <c r="C1086" s="77">
        <v>46156</v>
      </c>
      <c r="D1086" s="57"/>
      <c r="E1086" s="62" t="s">
        <v>85</v>
      </c>
      <c r="F1086" s="62"/>
      <c r="G1086" s="62">
        <v>11</v>
      </c>
      <c r="H1086" s="63">
        <v>0.5</v>
      </c>
      <c r="I1086" s="64">
        <v>10</v>
      </c>
      <c r="J1086" s="64">
        <v>8</v>
      </c>
      <c r="K1086" s="64">
        <v>5</v>
      </c>
      <c r="L1086" s="65">
        <v>0.8</v>
      </c>
      <c r="M1086" s="64">
        <v>2</v>
      </c>
      <c r="N1086" s="64">
        <v>0</v>
      </c>
      <c r="O1086" s="66">
        <v>219.53768749999998</v>
      </c>
      <c r="P1086" s="63">
        <v>0.2</v>
      </c>
    </row>
    <row r="1087" spans="1:16" ht="14.4">
      <c r="A1087" s="72">
        <f t="shared" si="23"/>
        <v>46156</v>
      </c>
      <c r="B1087" s="73">
        <f>VLOOKUP(G1087,'Daily Flash NL'!A:D,4,0)</f>
        <v>0.5</v>
      </c>
      <c r="C1087" s="77">
        <v>46156</v>
      </c>
      <c r="D1087" s="57"/>
      <c r="E1087" s="62" t="s">
        <v>85</v>
      </c>
      <c r="F1087" s="62"/>
      <c r="G1087" s="62">
        <v>12</v>
      </c>
      <c r="H1087" s="63">
        <v>0.75</v>
      </c>
      <c r="I1087" s="64">
        <v>4</v>
      </c>
      <c r="J1087" s="64">
        <v>3</v>
      </c>
      <c r="K1087" s="64">
        <v>3</v>
      </c>
      <c r="L1087" s="65">
        <v>0.75</v>
      </c>
      <c r="M1087" s="64">
        <v>1</v>
      </c>
      <c r="N1087" s="64">
        <v>0</v>
      </c>
      <c r="O1087" s="66">
        <v>178.41600000000003</v>
      </c>
      <c r="P1087" s="63">
        <v>0.25</v>
      </c>
    </row>
    <row r="1088" spans="1:16" ht="14.4">
      <c r="A1088" s="72">
        <f t="shared" si="23"/>
        <v>46156</v>
      </c>
      <c r="B1088" s="73">
        <f>VLOOKUP(G1088,'Daily Flash NL'!A:D,4,0)</f>
        <v>0.54166666666666696</v>
      </c>
      <c r="C1088" s="77">
        <v>46156</v>
      </c>
      <c r="D1088" s="57"/>
      <c r="E1088" s="62" t="s">
        <v>85</v>
      </c>
      <c r="F1088" s="62"/>
      <c r="G1088" s="62">
        <v>13</v>
      </c>
      <c r="H1088" s="63">
        <v>1</v>
      </c>
      <c r="I1088" s="64">
        <v>2</v>
      </c>
      <c r="J1088" s="64">
        <v>2</v>
      </c>
      <c r="K1088" s="64">
        <v>2</v>
      </c>
      <c r="L1088" s="65">
        <v>1</v>
      </c>
      <c r="M1088" s="64">
        <v>0</v>
      </c>
      <c r="N1088" s="64">
        <v>0</v>
      </c>
      <c r="O1088" s="66">
        <v>337.45950000000005</v>
      </c>
      <c r="P1088" s="63">
        <v>0</v>
      </c>
    </row>
    <row r="1089" spans="1:16" ht="14.4">
      <c r="A1089" s="72">
        <f t="shared" si="23"/>
        <v>46156</v>
      </c>
      <c r="B1089" s="73">
        <f>VLOOKUP(G1089,'Daily Flash NL'!A:D,4,0)</f>
        <v>0.58333333333333304</v>
      </c>
      <c r="C1089" s="77">
        <v>46156</v>
      </c>
      <c r="D1089" s="57"/>
      <c r="E1089" s="62" t="s">
        <v>85</v>
      </c>
      <c r="F1089" s="62"/>
      <c r="G1089" s="62">
        <v>14</v>
      </c>
      <c r="H1089" s="63">
        <v>0.75</v>
      </c>
      <c r="I1089" s="64">
        <v>4</v>
      </c>
      <c r="J1089" s="64">
        <v>4</v>
      </c>
      <c r="K1089" s="64">
        <v>3</v>
      </c>
      <c r="L1089" s="65">
        <v>1</v>
      </c>
      <c r="M1089" s="64">
        <v>0</v>
      </c>
      <c r="N1089" s="64">
        <v>0</v>
      </c>
      <c r="O1089" s="66">
        <v>200.74287500000003</v>
      </c>
      <c r="P1089" s="63">
        <v>0</v>
      </c>
    </row>
    <row r="1090" spans="1:16" ht="14.4">
      <c r="A1090" s="72">
        <f t="shared" ref="A1090:A1153" si="24">C1090</f>
        <v>46156</v>
      </c>
      <c r="B1090" s="73">
        <f>VLOOKUP(G1090,'Daily Flash NL'!A:D,4,0)</f>
        <v>0.625</v>
      </c>
      <c r="C1090" s="77">
        <v>46156</v>
      </c>
      <c r="D1090" s="57"/>
      <c r="E1090" s="62" t="s">
        <v>85</v>
      </c>
      <c r="F1090" s="62"/>
      <c r="G1090" s="62">
        <v>15</v>
      </c>
      <c r="H1090" s="63">
        <v>1</v>
      </c>
      <c r="I1090" s="64">
        <v>2</v>
      </c>
      <c r="J1090" s="64">
        <v>2</v>
      </c>
      <c r="K1090" s="64">
        <v>2</v>
      </c>
      <c r="L1090" s="65">
        <v>1</v>
      </c>
      <c r="M1090" s="64">
        <v>0</v>
      </c>
      <c r="N1090" s="64">
        <v>0</v>
      </c>
      <c r="O1090" s="66">
        <v>580.88149999999996</v>
      </c>
      <c r="P1090" s="63">
        <v>0</v>
      </c>
    </row>
    <row r="1091" spans="1:16" ht="14.4">
      <c r="A1091" s="72">
        <f t="shared" si="24"/>
        <v>46156</v>
      </c>
      <c r="B1091" s="73">
        <f>VLOOKUP(G1091,'Daily Flash NL'!A:D,4,0)</f>
        <v>0.66666666666666696</v>
      </c>
      <c r="C1091" s="77">
        <v>46156</v>
      </c>
      <c r="D1091" s="57"/>
      <c r="E1091" s="62" t="s">
        <v>85</v>
      </c>
      <c r="F1091" s="62"/>
      <c r="G1091" s="62">
        <v>16</v>
      </c>
      <c r="H1091" s="63">
        <v>1</v>
      </c>
      <c r="I1091" s="64">
        <v>1</v>
      </c>
      <c r="J1091" s="64">
        <v>1</v>
      </c>
      <c r="K1091" s="64">
        <v>1</v>
      </c>
      <c r="L1091" s="65">
        <v>1</v>
      </c>
      <c r="M1091" s="64">
        <v>0</v>
      </c>
      <c r="N1091" s="64">
        <v>0</v>
      </c>
      <c r="O1091" s="66">
        <v>1203.2570000000001</v>
      </c>
      <c r="P1091" s="63">
        <v>0</v>
      </c>
    </row>
    <row r="1092" spans="1:16" ht="14.4">
      <c r="A1092" s="72">
        <f t="shared" si="24"/>
        <v>46156</v>
      </c>
      <c r="B1092" s="73" t="e">
        <f>VLOOKUP(G1092,'Daily Flash NL'!A:D,4,0)</f>
        <v>#N/A</v>
      </c>
      <c r="C1092" s="77">
        <v>46156</v>
      </c>
      <c r="D1092" s="57"/>
      <c r="E1092" s="62" t="s">
        <v>85</v>
      </c>
      <c r="F1092" s="62"/>
      <c r="G1092" s="62">
        <v>17</v>
      </c>
      <c r="H1092" s="63">
        <v>1</v>
      </c>
      <c r="I1092" s="64">
        <v>1</v>
      </c>
      <c r="J1092" s="64">
        <v>1</v>
      </c>
      <c r="K1092" s="64">
        <v>1</v>
      </c>
      <c r="L1092" s="65">
        <v>1</v>
      </c>
      <c r="M1092" s="64">
        <v>0</v>
      </c>
      <c r="N1092" s="64">
        <v>0</v>
      </c>
      <c r="O1092" s="66">
        <v>295.07400000000001</v>
      </c>
      <c r="P1092" s="63">
        <v>0</v>
      </c>
    </row>
    <row r="1093" spans="1:16" ht="14.4">
      <c r="A1093" s="72">
        <f t="shared" si="24"/>
        <v>46156</v>
      </c>
      <c r="B1093" s="73" t="e">
        <f>VLOOKUP(G1093,'Daily Flash NL'!A:D,4,0)</f>
        <v>#N/A</v>
      </c>
      <c r="C1093" s="77">
        <v>46156</v>
      </c>
      <c r="D1093" s="57"/>
      <c r="E1093" s="62" t="s">
        <v>85</v>
      </c>
      <c r="F1093" s="62"/>
      <c r="G1093" s="62">
        <v>18</v>
      </c>
      <c r="H1093" s="63">
        <v>1</v>
      </c>
      <c r="I1093" s="64">
        <v>5</v>
      </c>
      <c r="J1093" s="64">
        <v>5</v>
      </c>
      <c r="K1093" s="64">
        <v>5</v>
      </c>
      <c r="L1093" s="65">
        <v>1</v>
      </c>
      <c r="M1093" s="64">
        <v>0</v>
      </c>
      <c r="N1093" s="64">
        <v>0</v>
      </c>
      <c r="O1093" s="66">
        <v>300.5651333333326</v>
      </c>
      <c r="P1093" s="63">
        <v>0</v>
      </c>
    </row>
    <row r="1094" spans="1:16" ht="14.4">
      <c r="A1094" s="72">
        <f t="shared" si="24"/>
        <v>46156</v>
      </c>
      <c r="B1094" s="73" t="e">
        <f>VLOOKUP(G1094,'Daily Flash NL'!A:D,4,0)</f>
        <v>#N/A</v>
      </c>
      <c r="C1094" s="77">
        <v>46156</v>
      </c>
      <c r="D1094" s="57"/>
      <c r="E1094" s="62" t="s">
        <v>85</v>
      </c>
      <c r="F1094" s="62"/>
      <c r="G1094" s="62">
        <v>19</v>
      </c>
      <c r="H1094" s="63">
        <v>0.5</v>
      </c>
      <c r="I1094" s="64">
        <v>2</v>
      </c>
      <c r="J1094" s="64">
        <v>2</v>
      </c>
      <c r="K1094" s="64">
        <v>1</v>
      </c>
      <c r="L1094" s="65">
        <v>1</v>
      </c>
      <c r="M1094" s="64">
        <v>0</v>
      </c>
      <c r="N1094" s="64">
        <v>0</v>
      </c>
      <c r="O1094" s="66">
        <v>320.28650000000005</v>
      </c>
      <c r="P1094" s="63">
        <v>0</v>
      </c>
    </row>
    <row r="1095" spans="1:16" ht="14.4">
      <c r="A1095" s="72">
        <f t="shared" si="24"/>
        <v>46156</v>
      </c>
      <c r="B1095" s="73" t="e">
        <f>VLOOKUP(G1095,'Daily Flash NL'!A:D,4,0)</f>
        <v>#N/A</v>
      </c>
      <c r="C1095" s="77">
        <v>46156</v>
      </c>
      <c r="D1095" s="57"/>
      <c r="E1095" s="62" t="s">
        <v>85</v>
      </c>
      <c r="F1095" s="57" t="s">
        <v>86</v>
      </c>
      <c r="G1095" s="57"/>
      <c r="H1095" s="58"/>
      <c r="I1095" s="59"/>
      <c r="J1095" s="59"/>
      <c r="K1095" s="59"/>
      <c r="L1095" s="60"/>
      <c r="M1095" s="59"/>
      <c r="N1095" s="59"/>
      <c r="O1095" s="61"/>
      <c r="P1095" s="58"/>
    </row>
    <row r="1096" spans="1:16" ht="14.4">
      <c r="A1096" s="72">
        <f t="shared" si="24"/>
        <v>46156</v>
      </c>
      <c r="B1096" s="73">
        <f>VLOOKUP(G1096,'Daily Flash NL'!A:D,4,0)</f>
        <v>0.375</v>
      </c>
      <c r="C1096" s="77">
        <v>46156</v>
      </c>
      <c r="D1096" s="57"/>
      <c r="E1096" s="62" t="s">
        <v>85</v>
      </c>
      <c r="F1096" s="62"/>
      <c r="G1096" s="62">
        <v>9</v>
      </c>
      <c r="H1096" s="63">
        <v>1</v>
      </c>
      <c r="I1096" s="64">
        <v>1</v>
      </c>
      <c r="J1096" s="64">
        <v>1</v>
      </c>
      <c r="K1096" s="64">
        <v>1</v>
      </c>
      <c r="L1096" s="65">
        <v>1</v>
      </c>
      <c r="M1096" s="64">
        <v>0</v>
      </c>
      <c r="N1096" s="64">
        <v>0</v>
      </c>
      <c r="O1096" s="66">
        <v>809.9079999999999</v>
      </c>
      <c r="P1096" s="63">
        <v>0</v>
      </c>
    </row>
    <row r="1097" spans="1:16" ht="14.4">
      <c r="A1097" s="72">
        <f t="shared" si="24"/>
        <v>46156</v>
      </c>
      <c r="B1097" s="73">
        <f>VLOOKUP(G1097,'Daily Flash NL'!A:D,4,0)</f>
        <v>0.41666666666666702</v>
      </c>
      <c r="C1097" s="77">
        <v>46156</v>
      </c>
      <c r="D1097" s="57"/>
      <c r="E1097" s="62" t="s">
        <v>85</v>
      </c>
      <c r="F1097" s="62"/>
      <c r="G1097" s="62">
        <v>10</v>
      </c>
      <c r="H1097" s="63">
        <v>1</v>
      </c>
      <c r="I1097" s="64">
        <v>2</v>
      </c>
      <c r="J1097" s="64">
        <v>2</v>
      </c>
      <c r="K1097" s="64">
        <v>2</v>
      </c>
      <c r="L1097" s="65">
        <v>1</v>
      </c>
      <c r="M1097" s="64">
        <v>0</v>
      </c>
      <c r="N1097" s="64">
        <v>0</v>
      </c>
      <c r="O1097" s="66">
        <v>570.05849999999987</v>
      </c>
      <c r="P1097" s="63">
        <v>0</v>
      </c>
    </row>
    <row r="1098" spans="1:16" ht="14.4">
      <c r="A1098" s="72">
        <f t="shared" si="24"/>
        <v>46156</v>
      </c>
      <c r="B1098" s="73">
        <f>VLOOKUP(G1098,'Daily Flash NL'!A:D,4,0)</f>
        <v>0.45833333333333298</v>
      </c>
      <c r="C1098" s="77">
        <v>46156</v>
      </c>
      <c r="D1098" s="57"/>
      <c r="E1098" s="62" t="s">
        <v>85</v>
      </c>
      <c r="F1098" s="62"/>
      <c r="G1098" s="62">
        <v>11</v>
      </c>
      <c r="H1098" s="63">
        <v>1</v>
      </c>
      <c r="I1098" s="64">
        <v>4</v>
      </c>
      <c r="J1098" s="64">
        <v>4</v>
      </c>
      <c r="K1098" s="64">
        <v>4</v>
      </c>
      <c r="L1098" s="65">
        <v>1</v>
      </c>
      <c r="M1098" s="64">
        <v>0</v>
      </c>
      <c r="N1098" s="64">
        <v>0</v>
      </c>
      <c r="O1098" s="66">
        <v>257.71050000000002</v>
      </c>
      <c r="P1098" s="63">
        <v>0</v>
      </c>
    </row>
    <row r="1099" spans="1:16" ht="14.4">
      <c r="A1099" s="72">
        <f t="shared" si="24"/>
        <v>46156</v>
      </c>
      <c r="B1099" s="73">
        <f>VLOOKUP(G1099,'Daily Flash NL'!A:D,4,0)</f>
        <v>0.5</v>
      </c>
      <c r="C1099" s="77">
        <v>46156</v>
      </c>
      <c r="D1099" s="57"/>
      <c r="E1099" s="62" t="s">
        <v>85</v>
      </c>
      <c r="F1099" s="62"/>
      <c r="G1099" s="62">
        <v>12</v>
      </c>
      <c r="H1099" s="63">
        <v>1</v>
      </c>
      <c r="I1099" s="64">
        <v>1</v>
      </c>
      <c r="J1099" s="64">
        <v>1</v>
      </c>
      <c r="K1099" s="64">
        <v>1</v>
      </c>
      <c r="L1099" s="65">
        <v>1</v>
      </c>
      <c r="M1099" s="64">
        <v>0</v>
      </c>
      <c r="N1099" s="64">
        <v>0</v>
      </c>
      <c r="O1099" s="66">
        <v>558.57399999999996</v>
      </c>
      <c r="P1099" s="63">
        <v>0</v>
      </c>
    </row>
    <row r="1100" spans="1:16" ht="14.4">
      <c r="A1100" s="72">
        <f t="shared" si="24"/>
        <v>46156</v>
      </c>
      <c r="B1100" s="73">
        <f>VLOOKUP(G1100,'Daily Flash NL'!A:D,4,0)</f>
        <v>0.54166666666666696</v>
      </c>
      <c r="C1100" s="77">
        <v>46156</v>
      </c>
      <c r="D1100" s="57"/>
      <c r="E1100" s="62" t="s">
        <v>85</v>
      </c>
      <c r="F1100" s="62"/>
      <c r="G1100" s="62">
        <v>13</v>
      </c>
      <c r="H1100" s="63">
        <v>1</v>
      </c>
      <c r="I1100" s="64">
        <v>9</v>
      </c>
      <c r="J1100" s="64">
        <v>9</v>
      </c>
      <c r="K1100" s="64">
        <v>9</v>
      </c>
      <c r="L1100" s="65">
        <v>1</v>
      </c>
      <c r="M1100" s="64">
        <v>0</v>
      </c>
      <c r="N1100" s="64">
        <v>0</v>
      </c>
      <c r="O1100" s="66">
        <v>245.67253703703702</v>
      </c>
      <c r="P1100" s="63">
        <v>0</v>
      </c>
    </row>
    <row r="1101" spans="1:16" ht="14.4">
      <c r="A1101" s="72">
        <f t="shared" si="24"/>
        <v>46156</v>
      </c>
      <c r="B1101" s="73">
        <f>VLOOKUP(G1101,'Daily Flash NL'!A:D,4,0)</f>
        <v>0.58333333333333304</v>
      </c>
      <c r="C1101" s="77">
        <v>46156</v>
      </c>
      <c r="D1101" s="57"/>
      <c r="E1101" s="62" t="s">
        <v>85</v>
      </c>
      <c r="F1101" s="62"/>
      <c r="G1101" s="62">
        <v>14</v>
      </c>
      <c r="H1101" s="63">
        <v>1</v>
      </c>
      <c r="I1101" s="64">
        <v>1</v>
      </c>
      <c r="J1101" s="64">
        <v>1</v>
      </c>
      <c r="K1101" s="64">
        <v>1</v>
      </c>
      <c r="L1101" s="65">
        <v>1</v>
      </c>
      <c r="M1101" s="64">
        <v>0</v>
      </c>
      <c r="N1101" s="64">
        <v>0</v>
      </c>
      <c r="O1101" s="66">
        <v>416.98500000000001</v>
      </c>
      <c r="P1101" s="63">
        <v>0</v>
      </c>
    </row>
    <row r="1102" spans="1:16" ht="14.4">
      <c r="A1102" s="72">
        <f t="shared" si="24"/>
        <v>46156</v>
      </c>
      <c r="B1102" s="73">
        <f>VLOOKUP(G1102,'Daily Flash NL'!A:D,4,0)</f>
        <v>0.625</v>
      </c>
      <c r="C1102" s="77">
        <v>46156</v>
      </c>
      <c r="D1102" s="57"/>
      <c r="E1102" s="62" t="s">
        <v>85</v>
      </c>
      <c r="F1102" s="62"/>
      <c r="G1102" s="62">
        <v>15</v>
      </c>
      <c r="H1102" s="63">
        <v>1</v>
      </c>
      <c r="I1102" s="64">
        <v>2</v>
      </c>
      <c r="J1102" s="64">
        <v>2</v>
      </c>
      <c r="K1102" s="64">
        <v>2</v>
      </c>
      <c r="L1102" s="65">
        <v>1</v>
      </c>
      <c r="M1102" s="64">
        <v>0</v>
      </c>
      <c r="N1102" s="64">
        <v>0</v>
      </c>
      <c r="O1102" s="66">
        <v>571.10450000000003</v>
      </c>
      <c r="P1102" s="63">
        <v>0</v>
      </c>
    </row>
    <row r="1103" spans="1:16" ht="14.4">
      <c r="A1103" s="72">
        <f t="shared" si="24"/>
        <v>46156</v>
      </c>
      <c r="B1103" s="73">
        <f>VLOOKUP(G1103,'Daily Flash NL'!A:D,4,0)</f>
        <v>0.66666666666666696</v>
      </c>
      <c r="C1103" s="77">
        <v>46156</v>
      </c>
      <c r="D1103" s="57"/>
      <c r="E1103" s="62" t="s">
        <v>85</v>
      </c>
      <c r="F1103" s="62"/>
      <c r="G1103" s="62">
        <v>16</v>
      </c>
      <c r="H1103" s="63">
        <v>1</v>
      </c>
      <c r="I1103" s="64">
        <v>3</v>
      </c>
      <c r="J1103" s="64">
        <v>3</v>
      </c>
      <c r="K1103" s="64">
        <v>3</v>
      </c>
      <c r="L1103" s="65">
        <v>1</v>
      </c>
      <c r="M1103" s="64">
        <v>0</v>
      </c>
      <c r="N1103" s="64">
        <v>0</v>
      </c>
      <c r="O1103" s="66">
        <v>224.46566666666669</v>
      </c>
      <c r="P1103" s="63">
        <v>0</v>
      </c>
    </row>
    <row r="1104" spans="1:16" ht="14.4">
      <c r="A1104" s="72">
        <f t="shared" si="24"/>
        <v>46156</v>
      </c>
      <c r="B1104" s="73" t="e">
        <f>VLOOKUP(G1104,'Daily Flash NL'!A:D,4,0)</f>
        <v>#N/A</v>
      </c>
      <c r="C1104" s="77">
        <v>46156</v>
      </c>
      <c r="D1104" s="57"/>
      <c r="E1104" s="62" t="s">
        <v>85</v>
      </c>
      <c r="F1104" s="62"/>
      <c r="G1104" s="62">
        <v>17</v>
      </c>
      <c r="H1104" s="63">
        <v>1</v>
      </c>
      <c r="I1104" s="64">
        <v>4</v>
      </c>
      <c r="J1104" s="64">
        <v>4</v>
      </c>
      <c r="K1104" s="64">
        <v>4</v>
      </c>
      <c r="L1104" s="65">
        <v>1</v>
      </c>
      <c r="M1104" s="64">
        <v>0</v>
      </c>
      <c r="N1104" s="64">
        <v>0</v>
      </c>
      <c r="O1104" s="66">
        <v>122.218875</v>
      </c>
      <c r="P1104" s="63">
        <v>0</v>
      </c>
    </row>
    <row r="1105" spans="1:16" ht="14.4">
      <c r="A1105" s="72">
        <f t="shared" si="24"/>
        <v>46156</v>
      </c>
      <c r="B1105" s="73" t="e">
        <f>VLOOKUP(G1105,'Daily Flash NL'!A:D,4,0)</f>
        <v>#N/A</v>
      </c>
      <c r="C1105" s="77">
        <v>46156</v>
      </c>
      <c r="D1105" s="57"/>
      <c r="E1105" s="62" t="s">
        <v>85</v>
      </c>
      <c r="F1105" s="62"/>
      <c r="G1105" s="62">
        <v>18</v>
      </c>
      <c r="H1105" s="63">
        <v>0.4</v>
      </c>
      <c r="I1105" s="64">
        <v>5</v>
      </c>
      <c r="J1105" s="64">
        <v>3</v>
      </c>
      <c r="K1105" s="64">
        <v>2</v>
      </c>
      <c r="L1105" s="65">
        <v>0.6</v>
      </c>
      <c r="M1105" s="64">
        <v>2</v>
      </c>
      <c r="N1105" s="64">
        <v>0</v>
      </c>
      <c r="O1105" s="66">
        <v>269.99566666666664</v>
      </c>
      <c r="P1105" s="63">
        <v>0.4</v>
      </c>
    </row>
    <row r="1106" spans="1:16" ht="14.4">
      <c r="A1106" s="72">
        <f t="shared" si="24"/>
        <v>46156</v>
      </c>
      <c r="B1106" s="73" t="e">
        <f>VLOOKUP(G1106,'Daily Flash NL'!A:D,4,0)</f>
        <v>#N/A</v>
      </c>
      <c r="C1106" s="77">
        <v>46156</v>
      </c>
      <c r="D1106" s="57"/>
      <c r="E1106" s="62" t="s">
        <v>85</v>
      </c>
      <c r="F1106" s="62"/>
      <c r="G1106" s="62">
        <v>19</v>
      </c>
      <c r="H1106" s="63">
        <v>0.66666666666666663</v>
      </c>
      <c r="I1106" s="64">
        <v>6</v>
      </c>
      <c r="J1106" s="64">
        <v>6</v>
      </c>
      <c r="K1106" s="64">
        <v>4</v>
      </c>
      <c r="L1106" s="65">
        <v>1</v>
      </c>
      <c r="M1106" s="64">
        <v>0</v>
      </c>
      <c r="N1106" s="64">
        <v>0</v>
      </c>
      <c r="O1106" s="66">
        <v>258.92525000000001</v>
      </c>
      <c r="P1106" s="63">
        <v>0</v>
      </c>
    </row>
    <row r="1107" spans="1:16" ht="14.4">
      <c r="A1107" s="72">
        <f t="shared" si="24"/>
        <v>46156</v>
      </c>
      <c r="B1107" s="73" t="e">
        <f>VLOOKUP(G1107,'Daily Flash NL'!A:D,4,0)</f>
        <v>#N/A</v>
      </c>
      <c r="C1107" s="77">
        <v>46156</v>
      </c>
      <c r="D1107" s="57"/>
      <c r="E1107" s="62" t="s">
        <v>68</v>
      </c>
      <c r="F1107" s="62"/>
      <c r="G1107" s="62"/>
      <c r="H1107" s="63">
        <v>0.95526315789473681</v>
      </c>
      <c r="I1107" s="64">
        <v>380</v>
      </c>
      <c r="J1107" s="64">
        <v>379</v>
      </c>
      <c r="K1107" s="64">
        <v>363</v>
      </c>
      <c r="L1107" s="65">
        <v>0.99736842105263157</v>
      </c>
      <c r="M1107" s="64">
        <v>1</v>
      </c>
      <c r="N1107" s="64">
        <v>0</v>
      </c>
      <c r="O1107" s="66">
        <v>327.60473920718704</v>
      </c>
      <c r="P1107" s="63">
        <v>2.631578947368421E-3</v>
      </c>
    </row>
    <row r="1108" spans="1:16" ht="14.4">
      <c r="A1108" s="72">
        <f t="shared" si="24"/>
        <v>46156</v>
      </c>
      <c r="B1108" s="73" t="e">
        <f>VLOOKUP(G1108,'Daily Flash NL'!A:D,4,0)</f>
        <v>#N/A</v>
      </c>
      <c r="C1108" s="77">
        <v>46156</v>
      </c>
      <c r="D1108" s="57"/>
      <c r="E1108" s="62" t="s">
        <v>68</v>
      </c>
      <c r="F1108" s="57" t="s">
        <v>69</v>
      </c>
      <c r="G1108" s="57"/>
      <c r="H1108" s="58"/>
      <c r="I1108" s="59"/>
      <c r="J1108" s="59"/>
      <c r="K1108" s="59"/>
      <c r="L1108" s="60"/>
      <c r="M1108" s="59"/>
      <c r="N1108" s="59"/>
      <c r="O1108" s="61"/>
      <c r="P1108" s="58"/>
    </row>
    <row r="1109" spans="1:16" ht="14.4">
      <c r="A1109" s="72">
        <f t="shared" si="24"/>
        <v>46156</v>
      </c>
      <c r="B1109" s="73" t="e">
        <f>VLOOKUP(G1109,'Daily Flash NL'!A:D,4,0)</f>
        <v>#N/A</v>
      </c>
      <c r="C1109" s="77">
        <v>46156</v>
      </c>
      <c r="D1109" s="57"/>
      <c r="E1109" s="62" t="s">
        <v>68</v>
      </c>
      <c r="F1109" s="62"/>
      <c r="G1109" s="62">
        <v>6</v>
      </c>
      <c r="H1109" s="63">
        <v>0.5</v>
      </c>
      <c r="I1109" s="64">
        <v>2</v>
      </c>
      <c r="J1109" s="64">
        <v>2</v>
      </c>
      <c r="K1109" s="64">
        <v>1</v>
      </c>
      <c r="L1109" s="65">
        <v>1</v>
      </c>
      <c r="M1109" s="64">
        <v>0</v>
      </c>
      <c r="N1109" s="64">
        <v>0</v>
      </c>
      <c r="O1109" s="66">
        <v>234.16199999999998</v>
      </c>
      <c r="P1109" s="63">
        <v>0</v>
      </c>
    </row>
    <row r="1110" spans="1:16" ht="14.4">
      <c r="A1110" s="72">
        <f t="shared" si="24"/>
        <v>46156</v>
      </c>
      <c r="B1110" s="73">
        <f>VLOOKUP(G1110,'Daily Flash NL'!A:D,4,0)</f>
        <v>0.29166666666666669</v>
      </c>
      <c r="C1110" s="77">
        <v>46156</v>
      </c>
      <c r="D1110" s="57"/>
      <c r="E1110" s="62" t="s">
        <v>68</v>
      </c>
      <c r="F1110" s="62"/>
      <c r="G1110" s="62">
        <v>7</v>
      </c>
      <c r="H1110" s="63">
        <v>1</v>
      </c>
      <c r="I1110" s="64">
        <v>5</v>
      </c>
      <c r="J1110" s="64">
        <v>5</v>
      </c>
      <c r="K1110" s="64">
        <v>5</v>
      </c>
      <c r="L1110" s="65">
        <v>1</v>
      </c>
      <c r="M1110" s="64">
        <v>0</v>
      </c>
      <c r="N1110" s="64">
        <v>0</v>
      </c>
      <c r="O1110" s="66">
        <v>344.73680000000002</v>
      </c>
      <c r="P1110" s="63">
        <v>0</v>
      </c>
    </row>
    <row r="1111" spans="1:16" ht="14.4">
      <c r="A1111" s="72">
        <f t="shared" si="24"/>
        <v>46156</v>
      </c>
      <c r="B1111" s="73">
        <f>VLOOKUP(G1111,'Daily Flash NL'!A:D,4,0)</f>
        <v>0.33333333333333298</v>
      </c>
      <c r="C1111" s="77">
        <v>46156</v>
      </c>
      <c r="D1111" s="57"/>
      <c r="E1111" s="62" t="s">
        <v>68</v>
      </c>
      <c r="F1111" s="62"/>
      <c r="G1111" s="62">
        <v>8</v>
      </c>
      <c r="H1111" s="63">
        <v>1</v>
      </c>
      <c r="I1111" s="64">
        <v>14</v>
      </c>
      <c r="J1111" s="64">
        <v>14</v>
      </c>
      <c r="K1111" s="64">
        <v>14</v>
      </c>
      <c r="L1111" s="65">
        <v>1</v>
      </c>
      <c r="M1111" s="64">
        <v>0</v>
      </c>
      <c r="N1111" s="64">
        <v>0</v>
      </c>
      <c r="O1111" s="66">
        <v>370.65328571428569</v>
      </c>
      <c r="P1111" s="63">
        <v>0</v>
      </c>
    </row>
    <row r="1112" spans="1:16" ht="14.4">
      <c r="A1112" s="72">
        <f t="shared" si="24"/>
        <v>46156</v>
      </c>
      <c r="B1112" s="73">
        <f>VLOOKUP(G1112,'Daily Flash NL'!A:D,4,0)</f>
        <v>0.375</v>
      </c>
      <c r="C1112" s="77">
        <v>46156</v>
      </c>
      <c r="D1112" s="57"/>
      <c r="E1112" s="62" t="s">
        <v>68</v>
      </c>
      <c r="F1112" s="62"/>
      <c r="G1112" s="62">
        <v>9</v>
      </c>
      <c r="H1112" s="63">
        <v>1</v>
      </c>
      <c r="I1112" s="64">
        <v>22</v>
      </c>
      <c r="J1112" s="64">
        <v>22</v>
      </c>
      <c r="K1112" s="64">
        <v>22</v>
      </c>
      <c r="L1112" s="65">
        <v>1</v>
      </c>
      <c r="M1112" s="64">
        <v>0</v>
      </c>
      <c r="N1112" s="64">
        <v>0</v>
      </c>
      <c r="O1112" s="66">
        <v>329.36881818181814</v>
      </c>
      <c r="P1112" s="63">
        <v>0</v>
      </c>
    </row>
    <row r="1113" spans="1:16" ht="14.4">
      <c r="A1113" s="72">
        <f t="shared" si="24"/>
        <v>46156</v>
      </c>
      <c r="B1113" s="73">
        <f>VLOOKUP(G1113,'Daily Flash NL'!A:D,4,0)</f>
        <v>0.41666666666666702</v>
      </c>
      <c r="C1113" s="77">
        <v>46156</v>
      </c>
      <c r="D1113" s="57"/>
      <c r="E1113" s="62" t="s">
        <v>68</v>
      </c>
      <c r="F1113" s="62"/>
      <c r="G1113" s="62">
        <v>10</v>
      </c>
      <c r="H1113" s="63">
        <v>1</v>
      </c>
      <c r="I1113" s="64">
        <v>36</v>
      </c>
      <c r="J1113" s="64">
        <v>36</v>
      </c>
      <c r="K1113" s="64">
        <v>36</v>
      </c>
      <c r="L1113" s="65">
        <v>1</v>
      </c>
      <c r="M1113" s="64">
        <v>0</v>
      </c>
      <c r="N1113" s="64">
        <v>0</v>
      </c>
      <c r="O1113" s="66">
        <v>353.07650462962931</v>
      </c>
      <c r="P1113" s="63">
        <v>0</v>
      </c>
    </row>
    <row r="1114" spans="1:16" ht="14.4">
      <c r="A1114" s="72">
        <f t="shared" si="24"/>
        <v>46156</v>
      </c>
      <c r="B1114" s="73">
        <f>VLOOKUP(G1114,'Daily Flash NL'!A:D,4,0)</f>
        <v>0.45833333333333298</v>
      </c>
      <c r="C1114" s="77">
        <v>46156</v>
      </c>
      <c r="D1114" s="57"/>
      <c r="E1114" s="62" t="s">
        <v>68</v>
      </c>
      <c r="F1114" s="62"/>
      <c r="G1114" s="62">
        <v>11</v>
      </c>
      <c r="H1114" s="63">
        <v>0.97959183673469385</v>
      </c>
      <c r="I1114" s="64">
        <v>49</v>
      </c>
      <c r="J1114" s="64">
        <v>49</v>
      </c>
      <c r="K1114" s="64">
        <v>48</v>
      </c>
      <c r="L1114" s="65">
        <v>1</v>
      </c>
      <c r="M1114" s="64">
        <v>0</v>
      </c>
      <c r="N1114" s="64">
        <v>0</v>
      </c>
      <c r="O1114" s="66">
        <v>327.17995408163267</v>
      </c>
      <c r="P1114" s="63">
        <v>0</v>
      </c>
    </row>
    <row r="1115" spans="1:16" ht="14.4">
      <c r="A1115" s="72">
        <f t="shared" si="24"/>
        <v>46156</v>
      </c>
      <c r="B1115" s="73">
        <f>VLOOKUP(G1115,'Daily Flash NL'!A:D,4,0)</f>
        <v>0.5</v>
      </c>
      <c r="C1115" s="77">
        <v>46156</v>
      </c>
      <c r="D1115" s="57"/>
      <c r="E1115" s="62" t="s">
        <v>68</v>
      </c>
      <c r="F1115" s="62"/>
      <c r="G1115" s="62">
        <v>12</v>
      </c>
      <c r="H1115" s="63">
        <v>0.93333333333333335</v>
      </c>
      <c r="I1115" s="64">
        <v>45</v>
      </c>
      <c r="J1115" s="64">
        <v>45</v>
      </c>
      <c r="K1115" s="64">
        <v>42</v>
      </c>
      <c r="L1115" s="65">
        <v>1</v>
      </c>
      <c r="M1115" s="64">
        <v>0</v>
      </c>
      <c r="N1115" s="64">
        <v>0</v>
      </c>
      <c r="O1115" s="66">
        <v>311.02364074074075</v>
      </c>
      <c r="P1115" s="63">
        <v>0</v>
      </c>
    </row>
    <row r="1116" spans="1:16" ht="14.4">
      <c r="A1116" s="72">
        <f t="shared" si="24"/>
        <v>46156</v>
      </c>
      <c r="B1116" s="73">
        <f>VLOOKUP(G1116,'Daily Flash NL'!A:D,4,0)</f>
        <v>0.54166666666666696</v>
      </c>
      <c r="C1116" s="77">
        <v>46156</v>
      </c>
      <c r="D1116" s="57"/>
      <c r="E1116" s="62" t="s">
        <v>68</v>
      </c>
      <c r="F1116" s="62"/>
      <c r="G1116" s="62">
        <v>13</v>
      </c>
      <c r="H1116" s="63">
        <v>1</v>
      </c>
      <c r="I1116" s="64">
        <v>35</v>
      </c>
      <c r="J1116" s="64">
        <v>35</v>
      </c>
      <c r="K1116" s="64">
        <v>35</v>
      </c>
      <c r="L1116" s="65">
        <v>1</v>
      </c>
      <c r="M1116" s="64">
        <v>0</v>
      </c>
      <c r="N1116" s="64">
        <v>0</v>
      </c>
      <c r="O1116" s="66">
        <v>295.04531904761905</v>
      </c>
      <c r="P1116" s="63">
        <v>0</v>
      </c>
    </row>
    <row r="1117" spans="1:16" ht="14.4">
      <c r="A1117" s="72">
        <f t="shared" si="24"/>
        <v>46156</v>
      </c>
      <c r="B1117" s="73">
        <f>VLOOKUP(G1117,'Daily Flash NL'!A:D,4,0)</f>
        <v>0.58333333333333304</v>
      </c>
      <c r="C1117" s="77">
        <v>46156</v>
      </c>
      <c r="D1117" s="57"/>
      <c r="E1117" s="62" t="s">
        <v>68</v>
      </c>
      <c r="F1117" s="62"/>
      <c r="G1117" s="62">
        <v>14</v>
      </c>
      <c r="H1117" s="63">
        <v>0.97499999999999998</v>
      </c>
      <c r="I1117" s="64">
        <v>40</v>
      </c>
      <c r="J1117" s="64">
        <v>40</v>
      </c>
      <c r="K1117" s="64">
        <v>39</v>
      </c>
      <c r="L1117" s="65">
        <v>1</v>
      </c>
      <c r="M1117" s="64">
        <v>0</v>
      </c>
      <c r="N1117" s="64">
        <v>0</v>
      </c>
      <c r="O1117" s="66">
        <v>399.29557916666676</v>
      </c>
      <c r="P1117" s="63">
        <v>0</v>
      </c>
    </row>
    <row r="1118" spans="1:16" ht="14.4">
      <c r="A1118" s="72">
        <f t="shared" si="24"/>
        <v>46156</v>
      </c>
      <c r="B1118" s="73">
        <f>VLOOKUP(G1118,'Daily Flash NL'!A:D,4,0)</f>
        <v>0.625</v>
      </c>
      <c r="C1118" s="77">
        <v>46156</v>
      </c>
      <c r="D1118" s="57"/>
      <c r="E1118" s="62" t="s">
        <v>68</v>
      </c>
      <c r="F1118" s="62"/>
      <c r="G1118" s="62">
        <v>15</v>
      </c>
      <c r="H1118" s="63">
        <v>0.87179487179487181</v>
      </c>
      <c r="I1118" s="64">
        <v>39</v>
      </c>
      <c r="J1118" s="64">
        <v>38</v>
      </c>
      <c r="K1118" s="64">
        <v>34</v>
      </c>
      <c r="L1118" s="65">
        <v>0.97435897435897434</v>
      </c>
      <c r="M1118" s="64">
        <v>1</v>
      </c>
      <c r="N1118" s="64">
        <v>0</v>
      </c>
      <c r="O1118" s="66">
        <v>299.08740350877196</v>
      </c>
      <c r="P1118" s="63">
        <v>2.564102564102564E-2</v>
      </c>
    </row>
    <row r="1119" spans="1:16" ht="14.4">
      <c r="A1119" s="72">
        <f t="shared" si="24"/>
        <v>46156</v>
      </c>
      <c r="B1119" s="73">
        <f>VLOOKUP(G1119,'Daily Flash NL'!A:D,4,0)</f>
        <v>0.66666666666666696</v>
      </c>
      <c r="C1119" s="77">
        <v>46156</v>
      </c>
      <c r="D1119" s="57"/>
      <c r="E1119" s="62" t="s">
        <v>68</v>
      </c>
      <c r="F1119" s="62"/>
      <c r="G1119" s="62">
        <v>16</v>
      </c>
      <c r="H1119" s="63">
        <v>0.97826086956521741</v>
      </c>
      <c r="I1119" s="64">
        <v>46</v>
      </c>
      <c r="J1119" s="64">
        <v>46</v>
      </c>
      <c r="K1119" s="64">
        <v>45</v>
      </c>
      <c r="L1119" s="65">
        <v>1</v>
      </c>
      <c r="M1119" s="64">
        <v>0</v>
      </c>
      <c r="N1119" s="64">
        <v>0</v>
      </c>
      <c r="O1119" s="66">
        <v>321.16394368530035</v>
      </c>
      <c r="P1119" s="63">
        <v>0</v>
      </c>
    </row>
    <row r="1120" spans="1:16" ht="14.4">
      <c r="A1120" s="72">
        <f t="shared" si="24"/>
        <v>46156</v>
      </c>
      <c r="B1120" s="73" t="e">
        <f>VLOOKUP(G1120,'Daily Flash NL'!A:D,4,0)</f>
        <v>#N/A</v>
      </c>
      <c r="C1120" s="77">
        <v>46156</v>
      </c>
      <c r="D1120" s="57"/>
      <c r="E1120" s="62" t="s">
        <v>68</v>
      </c>
      <c r="F1120" s="62"/>
      <c r="G1120" s="62">
        <v>17</v>
      </c>
      <c r="H1120" s="63">
        <v>1</v>
      </c>
      <c r="I1120" s="64">
        <v>23</v>
      </c>
      <c r="J1120" s="64">
        <v>23</v>
      </c>
      <c r="K1120" s="64">
        <v>23</v>
      </c>
      <c r="L1120" s="65">
        <v>1</v>
      </c>
      <c r="M1120" s="64">
        <v>0</v>
      </c>
      <c r="N1120" s="64">
        <v>0</v>
      </c>
      <c r="O1120" s="66">
        <v>229.63101449275365</v>
      </c>
      <c r="P1120" s="63">
        <v>0</v>
      </c>
    </row>
    <row r="1121" spans="1:16" ht="14.4">
      <c r="A1121" s="72">
        <f t="shared" si="24"/>
        <v>46156</v>
      </c>
      <c r="B1121" s="73" t="e">
        <f>VLOOKUP(G1121,'Daily Flash NL'!A:D,4,0)</f>
        <v>#N/A</v>
      </c>
      <c r="C1121" s="77">
        <v>46156</v>
      </c>
      <c r="D1121" s="57"/>
      <c r="E1121" s="62" t="s">
        <v>68</v>
      </c>
      <c r="F1121" s="62"/>
      <c r="G1121" s="62">
        <v>18</v>
      </c>
      <c r="H1121" s="63">
        <v>0.6428571428571429</v>
      </c>
      <c r="I1121" s="64">
        <v>14</v>
      </c>
      <c r="J1121" s="64">
        <v>14</v>
      </c>
      <c r="K1121" s="64">
        <v>9</v>
      </c>
      <c r="L1121" s="65">
        <v>1</v>
      </c>
      <c r="M1121" s="64">
        <v>0</v>
      </c>
      <c r="N1121" s="64">
        <v>0</v>
      </c>
      <c r="O1121" s="66">
        <v>374.63378571428569</v>
      </c>
      <c r="P1121" s="63">
        <v>0</v>
      </c>
    </row>
    <row r="1122" spans="1:16" ht="14.4">
      <c r="A1122" s="72">
        <f t="shared" si="24"/>
        <v>46156</v>
      </c>
      <c r="B1122" s="73" t="e">
        <f>VLOOKUP(G1122,'Daily Flash NL'!A:D,4,0)</f>
        <v>#N/A</v>
      </c>
      <c r="C1122" s="77">
        <v>46156</v>
      </c>
      <c r="D1122" s="57"/>
      <c r="E1122" s="62" t="s">
        <v>68</v>
      </c>
      <c r="F1122" s="62"/>
      <c r="G1122" s="62">
        <v>19</v>
      </c>
      <c r="H1122" s="63">
        <v>1</v>
      </c>
      <c r="I1122" s="64">
        <v>10</v>
      </c>
      <c r="J1122" s="64">
        <v>10</v>
      </c>
      <c r="K1122" s="64">
        <v>10</v>
      </c>
      <c r="L1122" s="65">
        <v>1</v>
      </c>
      <c r="M1122" s="64">
        <v>0</v>
      </c>
      <c r="N1122" s="64">
        <v>0</v>
      </c>
      <c r="O1122" s="66">
        <v>383.26339999999999</v>
      </c>
      <c r="P1122" s="63">
        <v>0</v>
      </c>
    </row>
    <row r="1123" spans="1:16" ht="14.4">
      <c r="A1123" s="72">
        <f t="shared" si="24"/>
        <v>46156</v>
      </c>
      <c r="B1123" s="73" t="e">
        <f>VLOOKUP(G1123,'Daily Flash NL'!A:D,4,0)</f>
        <v>#N/A</v>
      </c>
      <c r="C1123" s="77">
        <v>46156</v>
      </c>
      <c r="D1123" s="57" t="s">
        <v>70</v>
      </c>
      <c r="E1123" s="57"/>
      <c r="F1123" s="57"/>
      <c r="G1123" s="57"/>
      <c r="H1123" s="58">
        <v>0.9311827956989247</v>
      </c>
      <c r="I1123" s="59">
        <v>465</v>
      </c>
      <c r="J1123" s="59">
        <v>458</v>
      </c>
      <c r="K1123" s="59">
        <v>433</v>
      </c>
      <c r="L1123" s="60">
        <v>0.98494623655913982</v>
      </c>
      <c r="M1123" s="59">
        <v>7</v>
      </c>
      <c r="N1123" s="59">
        <v>0</v>
      </c>
      <c r="O1123" s="61">
        <v>322.33694030463727</v>
      </c>
      <c r="P1123" s="58">
        <v>1.5053763440860216E-2</v>
      </c>
    </row>
    <row r="1124" spans="1:16" ht="14.4">
      <c r="A1124" s="72" t="str">
        <f t="shared" si="24"/>
        <v>Total 14/05/2026</v>
      </c>
      <c r="B1124" s="73" t="e">
        <f>VLOOKUP(G1124,'Daily Flash NL'!A:D,4,0)</f>
        <v>#N/A</v>
      </c>
      <c r="C1124" s="78" t="s">
        <v>172</v>
      </c>
      <c r="D1124" s="67"/>
      <c r="E1124" s="67"/>
      <c r="F1124" s="67"/>
      <c r="G1124" s="67"/>
      <c r="H1124" s="68">
        <v>0.9311827956989247</v>
      </c>
      <c r="I1124" s="69">
        <v>465</v>
      </c>
      <c r="J1124" s="69">
        <v>458</v>
      </c>
      <c r="K1124" s="69">
        <v>433</v>
      </c>
      <c r="L1124" s="70">
        <v>0.98494623655913982</v>
      </c>
      <c r="M1124" s="69">
        <v>7</v>
      </c>
      <c r="N1124" s="69">
        <v>0</v>
      </c>
      <c r="O1124" s="71">
        <v>322.33694030463727</v>
      </c>
      <c r="P1124" s="68">
        <v>1.5053763440860216E-2</v>
      </c>
    </row>
    <row r="1125" spans="1:16" ht="15" thickBot="1">
      <c r="A1125" s="72" t="str">
        <f t="shared" si="24"/>
        <v>Total général</v>
      </c>
      <c r="B1125" s="73" t="e">
        <f>VLOOKUP(G1125,'Daily Flash NL'!A:D,4,0)</f>
        <v>#N/A</v>
      </c>
      <c r="C1125" s="116" t="s">
        <v>73</v>
      </c>
      <c r="D1125" s="117"/>
      <c r="E1125" s="117"/>
      <c r="F1125" s="117"/>
      <c r="G1125" s="117"/>
      <c r="H1125" s="118">
        <v>0.9311827956989247</v>
      </c>
      <c r="I1125" s="119">
        <v>465</v>
      </c>
      <c r="J1125" s="119">
        <v>458</v>
      </c>
      <c r="K1125" s="119">
        <v>433</v>
      </c>
      <c r="L1125" s="120">
        <v>0.98494623655913982</v>
      </c>
      <c r="M1125" s="119">
        <v>7</v>
      </c>
      <c r="N1125" s="119">
        <v>0</v>
      </c>
      <c r="O1125" s="121">
        <v>322.33694030463727</v>
      </c>
      <c r="P1125" s="122">
        <v>1.5053763440860216E-2</v>
      </c>
    </row>
    <row r="1126" spans="1:16">
      <c r="A1126" s="72">
        <f t="shared" si="24"/>
        <v>0</v>
      </c>
      <c r="B1126" s="73" t="e">
        <f>VLOOKUP(G1126,'Daily Flash NL'!A:D,4,0)</f>
        <v>#N/A</v>
      </c>
    </row>
    <row r="1127" spans="1:16" ht="14.4">
      <c r="A1127" s="72">
        <f t="shared" si="24"/>
        <v>46159</v>
      </c>
      <c r="B1127" s="73" t="e">
        <f>VLOOKUP(G1127,'Daily Flash NL'!A:D,4,0)</f>
        <v>#N/A</v>
      </c>
      <c r="C1127" s="77">
        <v>46159</v>
      </c>
      <c r="D1127" s="57" t="s">
        <v>67</v>
      </c>
      <c r="E1127" s="62" t="s">
        <v>85</v>
      </c>
      <c r="F1127" s="62"/>
      <c r="G1127" s="62"/>
      <c r="H1127" s="63">
        <v>0.64444444444444449</v>
      </c>
      <c r="I1127" s="64">
        <v>45</v>
      </c>
      <c r="J1127" s="64">
        <v>41</v>
      </c>
      <c r="K1127" s="64">
        <v>29</v>
      </c>
      <c r="L1127" s="65">
        <v>0.91111111111111109</v>
      </c>
      <c r="M1127" s="64">
        <v>4</v>
      </c>
      <c r="N1127" s="64">
        <v>0</v>
      </c>
      <c r="O1127" s="66">
        <v>280.14258130081294</v>
      </c>
      <c r="P1127" s="63">
        <v>8.8888888888888892E-2</v>
      </c>
    </row>
    <row r="1128" spans="1:16" ht="14.4">
      <c r="A1128" s="72">
        <f t="shared" si="24"/>
        <v>46159</v>
      </c>
      <c r="B1128" s="73" t="e">
        <f>VLOOKUP(G1128,'Daily Flash NL'!A:D,4,0)</f>
        <v>#N/A</v>
      </c>
      <c r="C1128" s="77">
        <v>46159</v>
      </c>
      <c r="D1128" s="57"/>
      <c r="E1128" s="62" t="s">
        <v>85</v>
      </c>
      <c r="F1128" s="57" t="s">
        <v>69</v>
      </c>
      <c r="G1128" s="57"/>
      <c r="H1128" s="58"/>
      <c r="I1128" s="59"/>
      <c r="J1128" s="59"/>
      <c r="K1128" s="59"/>
      <c r="L1128" s="60"/>
      <c r="M1128" s="59"/>
      <c r="N1128" s="59"/>
      <c r="O1128" s="61"/>
      <c r="P1128" s="58"/>
    </row>
    <row r="1129" spans="1:16" ht="14.4">
      <c r="A1129" s="72">
        <f t="shared" si="24"/>
        <v>46159</v>
      </c>
      <c r="B1129" s="73">
        <f>VLOOKUP(G1129,'Daily Flash NL'!A:D,4,0)</f>
        <v>0.33333333333333298</v>
      </c>
      <c r="C1129" s="77">
        <v>46159</v>
      </c>
      <c r="D1129" s="57"/>
      <c r="E1129" s="62" t="s">
        <v>85</v>
      </c>
      <c r="F1129" s="62"/>
      <c r="G1129" s="62">
        <v>8</v>
      </c>
      <c r="H1129" s="63">
        <v>0.44444444444444442</v>
      </c>
      <c r="I1129" s="64">
        <v>9</v>
      </c>
      <c r="J1129" s="64">
        <v>8</v>
      </c>
      <c r="K1129" s="64">
        <v>4</v>
      </c>
      <c r="L1129" s="65">
        <v>0.88888888888888884</v>
      </c>
      <c r="M1129" s="64">
        <v>1</v>
      </c>
      <c r="N1129" s="64">
        <v>0</v>
      </c>
      <c r="O1129" s="66">
        <v>93.63697916666662</v>
      </c>
      <c r="P1129" s="63">
        <v>0.1111111111111111</v>
      </c>
    </row>
    <row r="1130" spans="1:16" ht="14.4">
      <c r="A1130" s="72">
        <f t="shared" si="24"/>
        <v>46159</v>
      </c>
      <c r="B1130" s="73">
        <f>VLOOKUP(G1130,'Daily Flash NL'!A:D,4,0)</f>
        <v>0.41666666666666702</v>
      </c>
      <c r="C1130" s="77">
        <v>46159</v>
      </c>
      <c r="D1130" s="57"/>
      <c r="E1130" s="62" t="s">
        <v>85</v>
      </c>
      <c r="F1130" s="62"/>
      <c r="G1130" s="62">
        <v>10</v>
      </c>
      <c r="H1130" s="63">
        <v>1</v>
      </c>
      <c r="I1130" s="64">
        <v>2</v>
      </c>
      <c r="J1130" s="64">
        <v>2</v>
      </c>
      <c r="K1130" s="64">
        <v>2</v>
      </c>
      <c r="L1130" s="65">
        <v>1</v>
      </c>
      <c r="M1130" s="64">
        <v>0</v>
      </c>
      <c r="N1130" s="64">
        <v>0</v>
      </c>
      <c r="O1130" s="66">
        <v>517.62500000000011</v>
      </c>
      <c r="P1130" s="63">
        <v>0</v>
      </c>
    </row>
    <row r="1131" spans="1:16" ht="14.4">
      <c r="A1131" s="72">
        <f t="shared" si="24"/>
        <v>46159</v>
      </c>
      <c r="B1131" s="73">
        <f>VLOOKUP(G1131,'Daily Flash NL'!A:D,4,0)</f>
        <v>0.45833333333333298</v>
      </c>
      <c r="C1131" s="77">
        <v>46159</v>
      </c>
      <c r="D1131" s="57"/>
      <c r="E1131" s="62" t="s">
        <v>85</v>
      </c>
      <c r="F1131" s="62"/>
      <c r="G1131" s="62">
        <v>11</v>
      </c>
      <c r="H1131" s="63">
        <v>0.33333333333333331</v>
      </c>
      <c r="I1131" s="64">
        <v>3</v>
      </c>
      <c r="J1131" s="64">
        <v>2</v>
      </c>
      <c r="K1131" s="64">
        <v>1</v>
      </c>
      <c r="L1131" s="65">
        <v>0.66666666666666663</v>
      </c>
      <c r="M1131" s="64">
        <v>1</v>
      </c>
      <c r="N1131" s="64">
        <v>0</v>
      </c>
      <c r="O1131" s="66">
        <v>378.964</v>
      </c>
      <c r="P1131" s="63">
        <v>0.33333333333333331</v>
      </c>
    </row>
    <row r="1132" spans="1:16" ht="14.4">
      <c r="A1132" s="72">
        <f t="shared" si="24"/>
        <v>46159</v>
      </c>
      <c r="B1132" s="73">
        <f>VLOOKUP(G1132,'Daily Flash NL'!A:D,4,0)</f>
        <v>0.5</v>
      </c>
      <c r="C1132" s="77">
        <v>46159</v>
      </c>
      <c r="D1132" s="57"/>
      <c r="E1132" s="62" t="s">
        <v>85</v>
      </c>
      <c r="F1132" s="62"/>
      <c r="G1132" s="62">
        <v>12</v>
      </c>
      <c r="H1132" s="63">
        <v>1</v>
      </c>
      <c r="I1132" s="64">
        <v>3</v>
      </c>
      <c r="J1132" s="64">
        <v>3</v>
      </c>
      <c r="K1132" s="64">
        <v>3</v>
      </c>
      <c r="L1132" s="65">
        <v>1</v>
      </c>
      <c r="M1132" s="64">
        <v>0</v>
      </c>
      <c r="N1132" s="64">
        <v>0</v>
      </c>
      <c r="O1132" s="66">
        <v>322.36266666666671</v>
      </c>
      <c r="P1132" s="63">
        <v>0</v>
      </c>
    </row>
    <row r="1133" spans="1:16" ht="14.4">
      <c r="A1133" s="72">
        <f t="shared" si="24"/>
        <v>46159</v>
      </c>
      <c r="B1133" s="73">
        <f>VLOOKUP(G1133,'Daily Flash NL'!A:D,4,0)</f>
        <v>0.54166666666666696</v>
      </c>
      <c r="C1133" s="77">
        <v>46159</v>
      </c>
      <c r="D1133" s="57"/>
      <c r="E1133" s="62" t="s">
        <v>85</v>
      </c>
      <c r="F1133" s="62"/>
      <c r="G1133" s="62">
        <v>13</v>
      </c>
      <c r="H1133" s="63">
        <v>0.875</v>
      </c>
      <c r="I1133" s="64">
        <v>8</v>
      </c>
      <c r="J1133" s="64">
        <v>8</v>
      </c>
      <c r="K1133" s="64">
        <v>7</v>
      </c>
      <c r="L1133" s="65">
        <v>1</v>
      </c>
      <c r="M1133" s="64">
        <v>0</v>
      </c>
      <c r="N1133" s="64">
        <v>0</v>
      </c>
      <c r="O1133" s="66">
        <v>250.58881249999999</v>
      </c>
      <c r="P1133" s="63">
        <v>0</v>
      </c>
    </row>
    <row r="1134" spans="1:16" ht="14.4">
      <c r="A1134" s="72">
        <f t="shared" si="24"/>
        <v>46159</v>
      </c>
      <c r="B1134" s="73" t="e">
        <f>VLOOKUP(G1134,'Daily Flash NL'!A:D,4,0)</f>
        <v>#N/A</v>
      </c>
      <c r="C1134" s="77">
        <v>46159</v>
      </c>
      <c r="D1134" s="57"/>
      <c r="E1134" s="62" t="s">
        <v>85</v>
      </c>
      <c r="F1134" s="57" t="s">
        <v>86</v>
      </c>
      <c r="G1134" s="57"/>
      <c r="H1134" s="58"/>
      <c r="I1134" s="59"/>
      <c r="J1134" s="59"/>
      <c r="K1134" s="59"/>
      <c r="L1134" s="60"/>
      <c r="M1134" s="59"/>
      <c r="N1134" s="59"/>
      <c r="O1134" s="61"/>
      <c r="P1134" s="58"/>
    </row>
    <row r="1135" spans="1:16" ht="14.4">
      <c r="A1135" s="72">
        <f t="shared" si="24"/>
        <v>46159</v>
      </c>
      <c r="B1135" s="73" t="e">
        <f>VLOOKUP(G1135,'Daily Flash NL'!A:D,4,0)</f>
        <v>#N/A</v>
      </c>
      <c r="C1135" s="77">
        <v>46159</v>
      </c>
      <c r="D1135" s="57"/>
      <c r="E1135" s="62" t="s">
        <v>85</v>
      </c>
      <c r="F1135" s="62"/>
      <c r="G1135" s="62">
        <v>6</v>
      </c>
      <c r="H1135" s="63">
        <v>0</v>
      </c>
      <c r="I1135" s="64">
        <v>1</v>
      </c>
      <c r="J1135" s="64">
        <v>1</v>
      </c>
      <c r="K1135" s="64">
        <v>0</v>
      </c>
      <c r="L1135" s="65">
        <v>1</v>
      </c>
      <c r="M1135" s="64">
        <v>0</v>
      </c>
      <c r="N1135" s="64">
        <v>0</v>
      </c>
      <c r="O1135" s="66">
        <v>342.52199999999999</v>
      </c>
      <c r="P1135" s="63">
        <v>0</v>
      </c>
    </row>
    <row r="1136" spans="1:16" ht="14.4">
      <c r="A1136" s="72">
        <f t="shared" si="24"/>
        <v>46159</v>
      </c>
      <c r="B1136" s="73">
        <f>VLOOKUP(G1136,'Daily Flash NL'!A:D,4,0)</f>
        <v>0.33333333333333298</v>
      </c>
      <c r="C1136" s="77">
        <v>46159</v>
      </c>
      <c r="D1136" s="57"/>
      <c r="E1136" s="62" t="s">
        <v>85</v>
      </c>
      <c r="F1136" s="62"/>
      <c r="G1136" s="62">
        <v>8</v>
      </c>
      <c r="H1136" s="63">
        <v>0</v>
      </c>
      <c r="I1136" s="64">
        <v>2</v>
      </c>
      <c r="J1136" s="64">
        <v>2</v>
      </c>
      <c r="K1136" s="64">
        <v>0</v>
      </c>
      <c r="L1136" s="65">
        <v>1</v>
      </c>
      <c r="M1136" s="64">
        <v>0</v>
      </c>
      <c r="N1136" s="64">
        <v>0</v>
      </c>
      <c r="O1136" s="66">
        <v>71.390249999999995</v>
      </c>
      <c r="P1136" s="63">
        <v>0</v>
      </c>
    </row>
    <row r="1137" spans="1:16" ht="14.4">
      <c r="A1137" s="72">
        <f t="shared" si="24"/>
        <v>46159</v>
      </c>
      <c r="B1137" s="73">
        <f>VLOOKUP(G1137,'Daily Flash NL'!A:D,4,0)</f>
        <v>0.375</v>
      </c>
      <c r="C1137" s="77">
        <v>46159</v>
      </c>
      <c r="D1137" s="57"/>
      <c r="E1137" s="62" t="s">
        <v>85</v>
      </c>
      <c r="F1137" s="62"/>
      <c r="G1137" s="62">
        <v>9</v>
      </c>
      <c r="H1137" s="63">
        <v>0.5</v>
      </c>
      <c r="I1137" s="64">
        <v>2</v>
      </c>
      <c r="J1137" s="64">
        <v>2</v>
      </c>
      <c r="K1137" s="64">
        <v>1</v>
      </c>
      <c r="L1137" s="65">
        <v>1</v>
      </c>
      <c r="M1137" s="64">
        <v>0</v>
      </c>
      <c r="N1137" s="64">
        <v>0</v>
      </c>
      <c r="O1137" s="66">
        <v>30.19</v>
      </c>
      <c r="P1137" s="63">
        <v>0</v>
      </c>
    </row>
    <row r="1138" spans="1:16" ht="14.4">
      <c r="A1138" s="72">
        <f t="shared" si="24"/>
        <v>46159</v>
      </c>
      <c r="B1138" s="73">
        <f>VLOOKUP(G1138,'Daily Flash NL'!A:D,4,0)</f>
        <v>0.41666666666666702</v>
      </c>
      <c r="C1138" s="77">
        <v>46159</v>
      </c>
      <c r="D1138" s="57"/>
      <c r="E1138" s="62" t="s">
        <v>85</v>
      </c>
      <c r="F1138" s="62"/>
      <c r="G1138" s="62">
        <v>10</v>
      </c>
      <c r="H1138" s="63">
        <v>0.25</v>
      </c>
      <c r="I1138" s="64">
        <v>4</v>
      </c>
      <c r="J1138" s="64">
        <v>2</v>
      </c>
      <c r="K1138" s="64">
        <v>1</v>
      </c>
      <c r="L1138" s="65">
        <v>0.5</v>
      </c>
      <c r="M1138" s="64">
        <v>2</v>
      </c>
      <c r="N1138" s="64">
        <v>0</v>
      </c>
      <c r="O1138" s="66">
        <v>370.25900000000001</v>
      </c>
      <c r="P1138" s="63">
        <v>0.5</v>
      </c>
    </row>
    <row r="1139" spans="1:16" ht="14.4">
      <c r="A1139" s="72">
        <f t="shared" si="24"/>
        <v>46159</v>
      </c>
      <c r="B1139" s="73">
        <f>VLOOKUP(G1139,'Daily Flash NL'!A:D,4,0)</f>
        <v>0.45833333333333298</v>
      </c>
      <c r="C1139" s="77">
        <v>46159</v>
      </c>
      <c r="D1139" s="57"/>
      <c r="E1139" s="62" t="s">
        <v>85</v>
      </c>
      <c r="F1139" s="62"/>
      <c r="G1139" s="62">
        <v>11</v>
      </c>
      <c r="H1139" s="63">
        <v>1</v>
      </c>
      <c r="I1139" s="64">
        <v>2</v>
      </c>
      <c r="J1139" s="64">
        <v>2</v>
      </c>
      <c r="K1139" s="64">
        <v>2</v>
      </c>
      <c r="L1139" s="65">
        <v>1</v>
      </c>
      <c r="M1139" s="64">
        <v>0</v>
      </c>
      <c r="N1139" s="64">
        <v>0</v>
      </c>
      <c r="O1139" s="66">
        <v>345.88249999999999</v>
      </c>
      <c r="P1139" s="63">
        <v>0</v>
      </c>
    </row>
    <row r="1140" spans="1:16" ht="14.4">
      <c r="A1140" s="72">
        <f t="shared" si="24"/>
        <v>46159</v>
      </c>
      <c r="B1140" s="73">
        <f>VLOOKUP(G1140,'Daily Flash NL'!A:D,4,0)</f>
        <v>0.5</v>
      </c>
      <c r="C1140" s="77">
        <v>46159</v>
      </c>
      <c r="D1140" s="57"/>
      <c r="E1140" s="62" t="s">
        <v>85</v>
      </c>
      <c r="F1140" s="62"/>
      <c r="G1140" s="62">
        <v>12</v>
      </c>
      <c r="H1140" s="63">
        <v>0.83333333333333337</v>
      </c>
      <c r="I1140" s="64">
        <v>6</v>
      </c>
      <c r="J1140" s="64">
        <v>6</v>
      </c>
      <c r="K1140" s="64">
        <v>5</v>
      </c>
      <c r="L1140" s="65">
        <v>1</v>
      </c>
      <c r="M1140" s="64">
        <v>0</v>
      </c>
      <c r="N1140" s="64">
        <v>0</v>
      </c>
      <c r="O1140" s="66">
        <v>376.97816666666671</v>
      </c>
      <c r="P1140" s="63">
        <v>0</v>
      </c>
    </row>
    <row r="1141" spans="1:16" ht="14.4">
      <c r="A1141" s="72">
        <f t="shared" si="24"/>
        <v>46159</v>
      </c>
      <c r="B1141" s="73">
        <f>VLOOKUP(G1141,'Daily Flash NL'!A:D,4,0)</f>
        <v>0.54166666666666696</v>
      </c>
      <c r="C1141" s="77">
        <v>46159</v>
      </c>
      <c r="D1141" s="57"/>
      <c r="E1141" s="62" t="s">
        <v>85</v>
      </c>
      <c r="F1141" s="62"/>
      <c r="G1141" s="62">
        <v>13</v>
      </c>
      <c r="H1141" s="63">
        <v>1</v>
      </c>
      <c r="I1141" s="64">
        <v>3</v>
      </c>
      <c r="J1141" s="64">
        <v>3</v>
      </c>
      <c r="K1141" s="64">
        <v>3</v>
      </c>
      <c r="L1141" s="65">
        <v>1</v>
      </c>
      <c r="M1141" s="64">
        <v>0</v>
      </c>
      <c r="N1141" s="64">
        <v>0</v>
      </c>
      <c r="O1141" s="66">
        <v>577.31299999999999</v>
      </c>
      <c r="P1141" s="63">
        <v>0</v>
      </c>
    </row>
    <row r="1142" spans="1:16" ht="14.4">
      <c r="A1142" s="72">
        <f t="shared" si="24"/>
        <v>46159</v>
      </c>
      <c r="B1142" s="73" t="e">
        <f>VLOOKUP(G1142,'Daily Flash NL'!A:D,4,0)</f>
        <v>#N/A</v>
      </c>
      <c r="C1142" s="77">
        <v>46159</v>
      </c>
      <c r="D1142" s="57"/>
      <c r="E1142" s="62" t="s">
        <v>68</v>
      </c>
      <c r="F1142" s="62"/>
      <c r="G1142" s="62"/>
      <c r="H1142" s="63">
        <v>0.89763779527559051</v>
      </c>
      <c r="I1142" s="64">
        <v>127</v>
      </c>
      <c r="J1142" s="64">
        <v>126</v>
      </c>
      <c r="K1142" s="64">
        <v>114</v>
      </c>
      <c r="L1142" s="65">
        <v>0.99212598425196852</v>
      </c>
      <c r="M1142" s="64">
        <v>1</v>
      </c>
      <c r="N1142" s="64">
        <v>0</v>
      </c>
      <c r="O1142" s="66">
        <v>279.23987499999993</v>
      </c>
      <c r="P1142" s="63">
        <v>7.874015748031496E-3</v>
      </c>
    </row>
    <row r="1143" spans="1:16" ht="14.4">
      <c r="A1143" s="72">
        <f t="shared" si="24"/>
        <v>46159</v>
      </c>
      <c r="B1143" s="73" t="e">
        <f>VLOOKUP(G1143,'Daily Flash NL'!A:D,4,0)</f>
        <v>#N/A</v>
      </c>
      <c r="C1143" s="77">
        <v>46159</v>
      </c>
      <c r="D1143" s="57"/>
      <c r="E1143" s="62" t="s">
        <v>68</v>
      </c>
      <c r="F1143" s="57" t="s">
        <v>69</v>
      </c>
      <c r="G1143" s="57"/>
      <c r="H1143" s="58"/>
      <c r="I1143" s="59"/>
      <c r="J1143" s="59"/>
      <c r="K1143" s="59"/>
      <c r="L1143" s="60"/>
      <c r="M1143" s="59"/>
      <c r="N1143" s="59"/>
      <c r="O1143" s="61"/>
      <c r="P1143" s="58"/>
    </row>
    <row r="1144" spans="1:16" ht="14.4">
      <c r="A1144" s="72">
        <f t="shared" si="24"/>
        <v>46159</v>
      </c>
      <c r="B1144" s="73" t="e">
        <f>VLOOKUP(G1144,'Daily Flash NL'!A:D,4,0)</f>
        <v>#N/A</v>
      </c>
      <c r="C1144" s="77">
        <v>46159</v>
      </c>
      <c r="D1144" s="57"/>
      <c r="E1144" s="62" t="s">
        <v>68</v>
      </c>
      <c r="F1144" s="62"/>
      <c r="G1144" s="62">
        <v>6</v>
      </c>
      <c r="H1144" s="63">
        <v>1</v>
      </c>
      <c r="I1144" s="64">
        <v>2</v>
      </c>
      <c r="J1144" s="64">
        <v>2</v>
      </c>
      <c r="K1144" s="64">
        <v>2</v>
      </c>
      <c r="L1144" s="65">
        <v>1</v>
      </c>
      <c r="M1144" s="64">
        <v>0</v>
      </c>
      <c r="N1144" s="64">
        <v>0</v>
      </c>
      <c r="O1144" s="66">
        <v>91.557999999999993</v>
      </c>
      <c r="P1144" s="63">
        <v>0</v>
      </c>
    </row>
    <row r="1145" spans="1:16" ht="14.4">
      <c r="A1145" s="72">
        <f t="shared" si="24"/>
        <v>46159</v>
      </c>
      <c r="B1145" s="73">
        <f>VLOOKUP(G1145,'Daily Flash NL'!A:D,4,0)</f>
        <v>0.29166666666666669</v>
      </c>
      <c r="C1145" s="77">
        <v>46159</v>
      </c>
      <c r="D1145" s="57"/>
      <c r="E1145" s="62" t="s">
        <v>68</v>
      </c>
      <c r="F1145" s="62"/>
      <c r="G1145" s="62">
        <v>7</v>
      </c>
      <c r="H1145" s="63">
        <v>1</v>
      </c>
      <c r="I1145" s="64">
        <v>1</v>
      </c>
      <c r="J1145" s="64">
        <v>1</v>
      </c>
      <c r="K1145" s="64">
        <v>1</v>
      </c>
      <c r="L1145" s="65">
        <v>1</v>
      </c>
      <c r="M1145" s="64">
        <v>0</v>
      </c>
      <c r="N1145" s="64">
        <v>0</v>
      </c>
      <c r="O1145" s="66">
        <v>564.702</v>
      </c>
      <c r="P1145" s="63">
        <v>0</v>
      </c>
    </row>
    <row r="1146" spans="1:16" ht="14.4">
      <c r="A1146" s="72">
        <f t="shared" si="24"/>
        <v>46159</v>
      </c>
      <c r="B1146" s="73">
        <f>VLOOKUP(G1146,'Daily Flash NL'!A:D,4,0)</f>
        <v>0.33333333333333298</v>
      </c>
      <c r="C1146" s="77">
        <v>46159</v>
      </c>
      <c r="D1146" s="57"/>
      <c r="E1146" s="62" t="s">
        <v>68</v>
      </c>
      <c r="F1146" s="62"/>
      <c r="G1146" s="62">
        <v>8</v>
      </c>
      <c r="H1146" s="63">
        <v>1</v>
      </c>
      <c r="I1146" s="64">
        <v>5</v>
      </c>
      <c r="J1146" s="64">
        <v>5</v>
      </c>
      <c r="K1146" s="64">
        <v>5</v>
      </c>
      <c r="L1146" s="65">
        <v>1</v>
      </c>
      <c r="M1146" s="64">
        <v>0</v>
      </c>
      <c r="N1146" s="64">
        <v>0</v>
      </c>
      <c r="O1146" s="66">
        <v>360.3075</v>
      </c>
      <c r="P1146" s="63">
        <v>0</v>
      </c>
    </row>
    <row r="1147" spans="1:16" ht="14.4">
      <c r="A1147" s="72">
        <f t="shared" si="24"/>
        <v>46159</v>
      </c>
      <c r="B1147" s="73">
        <f>VLOOKUP(G1147,'Daily Flash NL'!A:D,4,0)</f>
        <v>0.375</v>
      </c>
      <c r="C1147" s="77">
        <v>46159</v>
      </c>
      <c r="D1147" s="57"/>
      <c r="E1147" s="62" t="s">
        <v>68</v>
      </c>
      <c r="F1147" s="62"/>
      <c r="G1147" s="62">
        <v>9</v>
      </c>
      <c r="H1147" s="63">
        <v>0.91666666666666663</v>
      </c>
      <c r="I1147" s="64">
        <v>12</v>
      </c>
      <c r="J1147" s="64">
        <v>12</v>
      </c>
      <c r="K1147" s="64">
        <v>11</v>
      </c>
      <c r="L1147" s="65">
        <v>1</v>
      </c>
      <c r="M1147" s="64">
        <v>0</v>
      </c>
      <c r="N1147" s="64">
        <v>0</v>
      </c>
      <c r="O1147" s="66">
        <v>206.25343055555558</v>
      </c>
      <c r="P1147" s="63">
        <v>0</v>
      </c>
    </row>
    <row r="1148" spans="1:16" ht="14.4">
      <c r="A1148" s="72">
        <f t="shared" si="24"/>
        <v>46159</v>
      </c>
      <c r="B1148" s="73">
        <f>VLOOKUP(G1148,'Daily Flash NL'!A:D,4,0)</f>
        <v>0.41666666666666702</v>
      </c>
      <c r="C1148" s="77">
        <v>46159</v>
      </c>
      <c r="D1148" s="57"/>
      <c r="E1148" s="62" t="s">
        <v>68</v>
      </c>
      <c r="F1148" s="62"/>
      <c r="G1148" s="62">
        <v>10</v>
      </c>
      <c r="H1148" s="63">
        <v>0.88888888888888884</v>
      </c>
      <c r="I1148" s="64">
        <v>27</v>
      </c>
      <c r="J1148" s="64">
        <v>27</v>
      </c>
      <c r="K1148" s="64">
        <v>24</v>
      </c>
      <c r="L1148" s="65">
        <v>1</v>
      </c>
      <c r="M1148" s="64">
        <v>0</v>
      </c>
      <c r="N1148" s="64">
        <v>0</v>
      </c>
      <c r="O1148" s="66">
        <v>260.14006172839498</v>
      </c>
      <c r="P1148" s="63">
        <v>0</v>
      </c>
    </row>
    <row r="1149" spans="1:16" ht="14.4">
      <c r="A1149" s="72">
        <f t="shared" si="24"/>
        <v>46159</v>
      </c>
      <c r="B1149" s="73">
        <f>VLOOKUP(G1149,'Daily Flash NL'!A:D,4,0)</f>
        <v>0.45833333333333298</v>
      </c>
      <c r="C1149" s="77">
        <v>46159</v>
      </c>
      <c r="D1149" s="57"/>
      <c r="E1149" s="62" t="s">
        <v>68</v>
      </c>
      <c r="F1149" s="62"/>
      <c r="G1149" s="62">
        <v>11</v>
      </c>
      <c r="H1149" s="63">
        <v>0.90909090909090906</v>
      </c>
      <c r="I1149" s="64">
        <v>22</v>
      </c>
      <c r="J1149" s="64">
        <v>22</v>
      </c>
      <c r="K1149" s="64">
        <v>20</v>
      </c>
      <c r="L1149" s="65">
        <v>1</v>
      </c>
      <c r="M1149" s="64">
        <v>0</v>
      </c>
      <c r="N1149" s="64">
        <v>0</v>
      </c>
      <c r="O1149" s="66">
        <v>353.45734848484864</v>
      </c>
      <c r="P1149" s="63">
        <v>0</v>
      </c>
    </row>
    <row r="1150" spans="1:16" ht="14.4">
      <c r="A1150" s="72">
        <f t="shared" si="24"/>
        <v>46159</v>
      </c>
      <c r="B1150" s="73">
        <f>VLOOKUP(G1150,'Daily Flash NL'!A:D,4,0)</f>
        <v>0.5</v>
      </c>
      <c r="C1150" s="77">
        <v>46159</v>
      </c>
      <c r="D1150" s="57"/>
      <c r="E1150" s="62" t="s">
        <v>68</v>
      </c>
      <c r="F1150" s="62"/>
      <c r="G1150" s="62">
        <v>12</v>
      </c>
      <c r="H1150" s="63">
        <v>0.86486486486486491</v>
      </c>
      <c r="I1150" s="64">
        <v>37</v>
      </c>
      <c r="J1150" s="64">
        <v>36</v>
      </c>
      <c r="K1150" s="64">
        <v>32</v>
      </c>
      <c r="L1150" s="65">
        <v>0.97297297297297303</v>
      </c>
      <c r="M1150" s="64">
        <v>1</v>
      </c>
      <c r="N1150" s="64">
        <v>0</v>
      </c>
      <c r="O1150" s="66">
        <v>270.51409027777771</v>
      </c>
      <c r="P1150" s="63">
        <v>2.7027027027027029E-2</v>
      </c>
    </row>
    <row r="1151" spans="1:16" ht="14.4">
      <c r="A1151" s="72">
        <f t="shared" si="24"/>
        <v>46159</v>
      </c>
      <c r="B1151" s="73">
        <f>VLOOKUP(G1151,'Daily Flash NL'!A:D,4,0)</f>
        <v>0.54166666666666696</v>
      </c>
      <c r="C1151" s="77">
        <v>46159</v>
      </c>
      <c r="D1151" s="57"/>
      <c r="E1151" s="62" t="s">
        <v>68</v>
      </c>
      <c r="F1151" s="62"/>
      <c r="G1151" s="62">
        <v>13</v>
      </c>
      <c r="H1151" s="63">
        <v>0.9</v>
      </c>
      <c r="I1151" s="64">
        <v>20</v>
      </c>
      <c r="J1151" s="64">
        <v>20</v>
      </c>
      <c r="K1151" s="64">
        <v>18</v>
      </c>
      <c r="L1151" s="65">
        <v>1</v>
      </c>
      <c r="M1151" s="64">
        <v>0</v>
      </c>
      <c r="N1151" s="64">
        <v>0</v>
      </c>
      <c r="O1151" s="66">
        <v>270.78360000000004</v>
      </c>
      <c r="P1151" s="63">
        <v>0</v>
      </c>
    </row>
    <row r="1152" spans="1:16" ht="14.4">
      <c r="A1152" s="72">
        <f t="shared" si="24"/>
        <v>46159</v>
      </c>
      <c r="B1152" s="73">
        <f>VLOOKUP(G1152,'Daily Flash NL'!A:D,4,0)</f>
        <v>0.58333333333333304</v>
      </c>
      <c r="C1152" s="77">
        <v>46159</v>
      </c>
      <c r="D1152" s="57"/>
      <c r="E1152" s="62" t="s">
        <v>68</v>
      </c>
      <c r="F1152" s="62"/>
      <c r="G1152" s="62">
        <v>14</v>
      </c>
      <c r="H1152" s="63">
        <v>1</v>
      </c>
      <c r="I1152" s="64">
        <v>1</v>
      </c>
      <c r="J1152" s="64">
        <v>1</v>
      </c>
      <c r="K1152" s="64">
        <v>1</v>
      </c>
      <c r="L1152" s="65">
        <v>1</v>
      </c>
      <c r="M1152" s="64">
        <v>0</v>
      </c>
      <c r="N1152" s="64">
        <v>0</v>
      </c>
      <c r="O1152" s="66">
        <v>205.80500000000001</v>
      </c>
      <c r="P1152" s="63">
        <v>0</v>
      </c>
    </row>
    <row r="1153" spans="1:16" ht="14.4">
      <c r="A1153" s="72">
        <f t="shared" si="24"/>
        <v>46159</v>
      </c>
      <c r="B1153" s="73" t="e">
        <f>VLOOKUP(G1153,'Daily Flash NL'!A:D,4,0)</f>
        <v>#N/A</v>
      </c>
      <c r="C1153" s="77">
        <v>46159</v>
      </c>
      <c r="D1153" s="57" t="s">
        <v>70</v>
      </c>
      <c r="E1153" s="57"/>
      <c r="F1153" s="57"/>
      <c r="G1153" s="57"/>
      <c r="H1153" s="58">
        <v>0.83139534883720934</v>
      </c>
      <c r="I1153" s="59">
        <v>172</v>
      </c>
      <c r="J1153" s="59">
        <v>167</v>
      </c>
      <c r="K1153" s="59">
        <v>143</v>
      </c>
      <c r="L1153" s="60">
        <v>0.97093023255813948</v>
      </c>
      <c r="M1153" s="59">
        <v>5</v>
      </c>
      <c r="N1153" s="59">
        <v>0</v>
      </c>
      <c r="O1153" s="61">
        <v>279.46149750499012</v>
      </c>
      <c r="P1153" s="58">
        <v>2.9069767441860465E-2</v>
      </c>
    </row>
    <row r="1154" spans="1:16" ht="14.4">
      <c r="A1154" s="72" t="str">
        <f>C1154</f>
        <v>Total 17/05/2026</v>
      </c>
      <c r="B1154" s="73" t="e">
        <f>VLOOKUP(G1154,'Daily Flash NL'!A:D,4,0)</f>
        <v>#N/A</v>
      </c>
      <c r="C1154" s="78" t="s">
        <v>173</v>
      </c>
      <c r="D1154" s="67"/>
      <c r="E1154" s="67"/>
      <c r="F1154" s="67"/>
      <c r="G1154" s="67"/>
      <c r="H1154" s="68">
        <v>0.83139534883720934</v>
      </c>
      <c r="I1154" s="69">
        <v>172</v>
      </c>
      <c r="J1154" s="69">
        <v>167</v>
      </c>
      <c r="K1154" s="69">
        <v>143</v>
      </c>
      <c r="L1154" s="70">
        <v>0.97093023255813948</v>
      </c>
      <c r="M1154" s="69">
        <v>5</v>
      </c>
      <c r="N1154" s="69">
        <v>0</v>
      </c>
      <c r="O1154" s="71">
        <v>279.46149750499012</v>
      </c>
      <c r="P1154" s="68">
        <v>2.9069767441860465E-2</v>
      </c>
    </row>
    <row r="1155" spans="1:16" ht="15" thickBot="1">
      <c r="A1155" s="72" t="str">
        <f>C1155</f>
        <v>Total général</v>
      </c>
      <c r="B1155" s="73" t="e">
        <f>VLOOKUP(G1155,'Daily Flash NL'!A:D,4,0)</f>
        <v>#N/A</v>
      </c>
      <c r="C1155" s="116" t="s">
        <v>73</v>
      </c>
      <c r="D1155" s="117"/>
      <c r="E1155" s="117"/>
      <c r="F1155" s="117"/>
      <c r="G1155" s="117"/>
      <c r="H1155" s="118">
        <v>0.83139534883720934</v>
      </c>
      <c r="I1155" s="119">
        <v>172</v>
      </c>
      <c r="J1155" s="119">
        <v>167</v>
      </c>
      <c r="K1155" s="119">
        <v>143</v>
      </c>
      <c r="L1155" s="120">
        <v>0.97093023255813948</v>
      </c>
      <c r="M1155" s="119">
        <v>5</v>
      </c>
      <c r="N1155" s="119">
        <v>0</v>
      </c>
      <c r="O1155" s="121">
        <v>279.46149750499012</v>
      </c>
      <c r="P1155" s="122">
        <v>2.9069767441860465E-2</v>
      </c>
    </row>
    <row r="1156" spans="1:16" ht="14.4">
      <c r="A1156" s="72">
        <f t="shared" ref="A1156:A1194" si="25">C1156</f>
        <v>46160</v>
      </c>
      <c r="B1156" s="73" t="e">
        <f>VLOOKUP(G1156,'Daily Flash NL'!A:D,4,0)</f>
        <v>#N/A</v>
      </c>
      <c r="C1156" s="77">
        <v>46160</v>
      </c>
      <c r="D1156" s="57" t="s">
        <v>67</v>
      </c>
      <c r="E1156" s="62" t="s">
        <v>85</v>
      </c>
      <c r="F1156" s="62"/>
      <c r="G1156" s="62"/>
      <c r="H1156" s="63">
        <v>0.91592920353982299</v>
      </c>
      <c r="I1156" s="64">
        <v>226</v>
      </c>
      <c r="J1156" s="64">
        <v>223</v>
      </c>
      <c r="K1156" s="64">
        <v>207</v>
      </c>
      <c r="L1156" s="65">
        <v>0.98672566371681414</v>
      </c>
      <c r="M1156" s="64">
        <v>3</v>
      </c>
      <c r="N1156" s="64">
        <v>0</v>
      </c>
      <c r="O1156" s="66">
        <v>259.23502130044847</v>
      </c>
      <c r="P1156" s="63">
        <v>1.3274336283185841E-2</v>
      </c>
    </row>
    <row r="1157" spans="1:16" ht="14.4">
      <c r="A1157" s="72">
        <f t="shared" si="25"/>
        <v>46160</v>
      </c>
      <c r="B1157" s="73" t="e">
        <f>VLOOKUP(G1157,'Daily Flash NL'!A:D,4,0)</f>
        <v>#N/A</v>
      </c>
      <c r="C1157" s="77">
        <v>46160</v>
      </c>
      <c r="D1157" s="57"/>
      <c r="E1157" s="62" t="s">
        <v>85</v>
      </c>
      <c r="F1157" s="57" t="s">
        <v>69</v>
      </c>
      <c r="G1157" s="57"/>
      <c r="H1157" s="58"/>
      <c r="I1157" s="59"/>
      <c r="J1157" s="59"/>
      <c r="K1157" s="59"/>
      <c r="L1157" s="60"/>
      <c r="M1157" s="59"/>
      <c r="N1157" s="59"/>
      <c r="O1157" s="61"/>
      <c r="P1157" s="58"/>
    </row>
    <row r="1158" spans="1:16" ht="14.4">
      <c r="A1158" s="72">
        <f t="shared" si="25"/>
        <v>46160</v>
      </c>
      <c r="B1158" s="73">
        <f>VLOOKUP(G1158,'Daily Flash NL'!A:D,4,0)</f>
        <v>0.29166666666666669</v>
      </c>
      <c r="C1158" s="77">
        <v>46160</v>
      </c>
      <c r="D1158" s="57"/>
      <c r="E1158" s="62" t="s">
        <v>85</v>
      </c>
      <c r="F1158" s="62"/>
      <c r="G1158" s="62">
        <v>7</v>
      </c>
      <c r="H1158" s="63">
        <v>0.33333333333333331</v>
      </c>
      <c r="I1158" s="64">
        <v>3</v>
      </c>
      <c r="J1158" s="64">
        <v>3</v>
      </c>
      <c r="K1158" s="64">
        <v>1</v>
      </c>
      <c r="L1158" s="65">
        <v>1</v>
      </c>
      <c r="M1158" s="64">
        <v>0</v>
      </c>
      <c r="N1158" s="64">
        <v>0</v>
      </c>
      <c r="O1158" s="66">
        <v>380.03966666666673</v>
      </c>
      <c r="P1158" s="63">
        <v>0</v>
      </c>
    </row>
    <row r="1159" spans="1:16" ht="14.4">
      <c r="A1159" s="72">
        <f t="shared" si="25"/>
        <v>46160</v>
      </c>
      <c r="B1159" s="73">
        <f>VLOOKUP(G1159,'Daily Flash NL'!A:D,4,0)</f>
        <v>0.33333333333333298</v>
      </c>
      <c r="C1159" s="77">
        <v>46160</v>
      </c>
      <c r="D1159" s="57"/>
      <c r="E1159" s="62" t="s">
        <v>85</v>
      </c>
      <c r="F1159" s="62"/>
      <c r="G1159" s="62">
        <v>8</v>
      </c>
      <c r="H1159" s="63">
        <v>1</v>
      </c>
      <c r="I1159" s="64">
        <v>4</v>
      </c>
      <c r="J1159" s="64">
        <v>4</v>
      </c>
      <c r="K1159" s="64">
        <v>4</v>
      </c>
      <c r="L1159" s="65">
        <v>1</v>
      </c>
      <c r="M1159" s="64">
        <v>0</v>
      </c>
      <c r="N1159" s="64">
        <v>0</v>
      </c>
      <c r="O1159" s="66">
        <v>501.40575000000001</v>
      </c>
      <c r="P1159" s="63">
        <v>0</v>
      </c>
    </row>
    <row r="1160" spans="1:16" ht="14.4">
      <c r="A1160" s="72">
        <f t="shared" si="25"/>
        <v>46160</v>
      </c>
      <c r="B1160" s="73">
        <f>VLOOKUP(G1160,'Daily Flash NL'!A:D,4,0)</f>
        <v>0.375</v>
      </c>
      <c r="C1160" s="77">
        <v>46160</v>
      </c>
      <c r="D1160" s="57"/>
      <c r="E1160" s="62" t="s">
        <v>85</v>
      </c>
      <c r="F1160" s="62"/>
      <c r="G1160" s="62">
        <v>9</v>
      </c>
      <c r="H1160" s="63">
        <v>1</v>
      </c>
      <c r="I1160" s="64">
        <v>15</v>
      </c>
      <c r="J1160" s="64">
        <v>15</v>
      </c>
      <c r="K1160" s="64">
        <v>15</v>
      </c>
      <c r="L1160" s="65">
        <v>1</v>
      </c>
      <c r="M1160" s="64">
        <v>0</v>
      </c>
      <c r="N1160" s="64">
        <v>0</v>
      </c>
      <c r="O1160" s="66">
        <v>123.48197777777779</v>
      </c>
      <c r="P1160" s="63">
        <v>0</v>
      </c>
    </row>
    <row r="1161" spans="1:16" ht="14.4">
      <c r="A1161" s="72">
        <f t="shared" si="25"/>
        <v>46160</v>
      </c>
      <c r="B1161" s="73">
        <f>VLOOKUP(G1161,'Daily Flash NL'!A:D,4,0)</f>
        <v>0.41666666666666702</v>
      </c>
      <c r="C1161" s="77">
        <v>46160</v>
      </c>
      <c r="D1161" s="57"/>
      <c r="E1161" s="62" t="s">
        <v>85</v>
      </c>
      <c r="F1161" s="62"/>
      <c r="G1161" s="62">
        <v>10</v>
      </c>
      <c r="H1161" s="63">
        <v>1</v>
      </c>
      <c r="I1161" s="64">
        <v>9</v>
      </c>
      <c r="J1161" s="64">
        <v>9</v>
      </c>
      <c r="K1161" s="64">
        <v>9</v>
      </c>
      <c r="L1161" s="65">
        <v>1</v>
      </c>
      <c r="M1161" s="64">
        <v>0</v>
      </c>
      <c r="N1161" s="64">
        <v>0</v>
      </c>
      <c r="O1161" s="66">
        <v>274.51611111111117</v>
      </c>
      <c r="P1161" s="63">
        <v>0</v>
      </c>
    </row>
    <row r="1162" spans="1:16" ht="14.4">
      <c r="A1162" s="72">
        <f t="shared" si="25"/>
        <v>46160</v>
      </c>
      <c r="B1162" s="73">
        <f>VLOOKUP(G1162,'Daily Flash NL'!A:D,4,0)</f>
        <v>0.45833333333333298</v>
      </c>
      <c r="C1162" s="77">
        <v>46160</v>
      </c>
      <c r="D1162" s="57"/>
      <c r="E1162" s="62" t="s">
        <v>85</v>
      </c>
      <c r="F1162" s="62"/>
      <c r="G1162" s="62">
        <v>11</v>
      </c>
      <c r="H1162" s="63">
        <v>1</v>
      </c>
      <c r="I1162" s="64">
        <v>7</v>
      </c>
      <c r="J1162" s="64">
        <v>7</v>
      </c>
      <c r="K1162" s="64">
        <v>7</v>
      </c>
      <c r="L1162" s="65">
        <v>1</v>
      </c>
      <c r="M1162" s="64">
        <v>0</v>
      </c>
      <c r="N1162" s="64">
        <v>0</v>
      </c>
      <c r="O1162" s="66">
        <v>292.67250000000001</v>
      </c>
      <c r="P1162" s="63">
        <v>0</v>
      </c>
    </row>
    <row r="1163" spans="1:16" ht="14.4">
      <c r="A1163" s="72">
        <f t="shared" si="25"/>
        <v>46160</v>
      </c>
      <c r="B1163" s="73">
        <f>VLOOKUP(G1163,'Daily Flash NL'!A:D,4,0)</f>
        <v>0.5</v>
      </c>
      <c r="C1163" s="77">
        <v>46160</v>
      </c>
      <c r="D1163" s="57"/>
      <c r="E1163" s="62" t="s">
        <v>85</v>
      </c>
      <c r="F1163" s="62"/>
      <c r="G1163" s="62">
        <v>12</v>
      </c>
      <c r="H1163" s="63">
        <v>1</v>
      </c>
      <c r="I1163" s="64">
        <v>4</v>
      </c>
      <c r="J1163" s="64">
        <v>4</v>
      </c>
      <c r="K1163" s="64">
        <v>4</v>
      </c>
      <c r="L1163" s="65">
        <v>1</v>
      </c>
      <c r="M1163" s="64">
        <v>0</v>
      </c>
      <c r="N1163" s="64">
        <v>0</v>
      </c>
      <c r="O1163" s="66">
        <v>303.12700000000007</v>
      </c>
      <c r="P1163" s="63">
        <v>0</v>
      </c>
    </row>
    <row r="1164" spans="1:16" ht="14.4">
      <c r="A1164" s="72">
        <f t="shared" si="25"/>
        <v>46160</v>
      </c>
      <c r="B1164" s="73">
        <f>VLOOKUP(G1164,'Daily Flash NL'!A:D,4,0)</f>
        <v>0.54166666666666696</v>
      </c>
      <c r="C1164" s="77">
        <v>46160</v>
      </c>
      <c r="D1164" s="57"/>
      <c r="E1164" s="62" t="s">
        <v>85</v>
      </c>
      <c r="F1164" s="62"/>
      <c r="G1164" s="62">
        <v>13</v>
      </c>
      <c r="H1164" s="63">
        <v>1</v>
      </c>
      <c r="I1164" s="64">
        <v>10</v>
      </c>
      <c r="J1164" s="64">
        <v>10</v>
      </c>
      <c r="K1164" s="64">
        <v>10</v>
      </c>
      <c r="L1164" s="65">
        <v>1</v>
      </c>
      <c r="M1164" s="64">
        <v>0</v>
      </c>
      <c r="N1164" s="64">
        <v>0</v>
      </c>
      <c r="O1164" s="66">
        <v>240.98240000000001</v>
      </c>
      <c r="P1164" s="63">
        <v>0</v>
      </c>
    </row>
    <row r="1165" spans="1:16" ht="14.4">
      <c r="A1165" s="72">
        <f t="shared" si="25"/>
        <v>46160</v>
      </c>
      <c r="B1165" s="73">
        <f>VLOOKUP(G1165,'Daily Flash NL'!A:D,4,0)</f>
        <v>0.58333333333333304</v>
      </c>
      <c r="C1165" s="77">
        <v>46160</v>
      </c>
      <c r="D1165" s="57"/>
      <c r="E1165" s="62" t="s">
        <v>85</v>
      </c>
      <c r="F1165" s="62"/>
      <c r="G1165" s="62">
        <v>14</v>
      </c>
      <c r="H1165" s="63">
        <v>1</v>
      </c>
      <c r="I1165" s="64">
        <v>4</v>
      </c>
      <c r="J1165" s="64">
        <v>4</v>
      </c>
      <c r="K1165" s="64">
        <v>4</v>
      </c>
      <c r="L1165" s="65">
        <v>1</v>
      </c>
      <c r="M1165" s="64">
        <v>0</v>
      </c>
      <c r="N1165" s="64">
        <v>0</v>
      </c>
      <c r="O1165" s="66">
        <v>364.52550000000002</v>
      </c>
      <c r="P1165" s="63">
        <v>0</v>
      </c>
    </row>
    <row r="1166" spans="1:16" ht="14.4">
      <c r="A1166" s="72">
        <f t="shared" si="25"/>
        <v>46160</v>
      </c>
      <c r="B1166" s="73">
        <f>VLOOKUP(G1166,'Daily Flash NL'!A:D,4,0)</f>
        <v>0.625</v>
      </c>
      <c r="C1166" s="77">
        <v>46160</v>
      </c>
      <c r="D1166" s="57"/>
      <c r="E1166" s="62" t="s">
        <v>85</v>
      </c>
      <c r="F1166" s="62"/>
      <c r="G1166" s="62">
        <v>15</v>
      </c>
      <c r="H1166" s="63">
        <v>1</v>
      </c>
      <c r="I1166" s="64">
        <v>9</v>
      </c>
      <c r="J1166" s="64">
        <v>9</v>
      </c>
      <c r="K1166" s="64">
        <v>9</v>
      </c>
      <c r="L1166" s="65">
        <v>1</v>
      </c>
      <c r="M1166" s="64">
        <v>0</v>
      </c>
      <c r="N1166" s="64">
        <v>0</v>
      </c>
      <c r="O1166" s="66">
        <v>472.6783333333334</v>
      </c>
      <c r="P1166" s="63">
        <v>0</v>
      </c>
    </row>
    <row r="1167" spans="1:16" ht="14.4">
      <c r="A1167" s="72">
        <f t="shared" si="25"/>
        <v>46160</v>
      </c>
      <c r="B1167" s="73">
        <f>VLOOKUP(G1167,'Daily Flash NL'!A:D,4,0)</f>
        <v>0.66666666666666696</v>
      </c>
      <c r="C1167" s="77">
        <v>46160</v>
      </c>
      <c r="D1167" s="57"/>
      <c r="E1167" s="62" t="s">
        <v>85</v>
      </c>
      <c r="F1167" s="62"/>
      <c r="G1167" s="62">
        <v>16</v>
      </c>
      <c r="H1167" s="63">
        <v>1</v>
      </c>
      <c r="I1167" s="64">
        <v>17</v>
      </c>
      <c r="J1167" s="64">
        <v>17</v>
      </c>
      <c r="K1167" s="64">
        <v>17</v>
      </c>
      <c r="L1167" s="65">
        <v>1</v>
      </c>
      <c r="M1167" s="64">
        <v>0</v>
      </c>
      <c r="N1167" s="64">
        <v>0</v>
      </c>
      <c r="O1167" s="66">
        <v>117.83455882352983</v>
      </c>
      <c r="P1167" s="63">
        <v>0</v>
      </c>
    </row>
    <row r="1168" spans="1:16" ht="14.4">
      <c r="A1168" s="72">
        <f t="shared" si="25"/>
        <v>46160</v>
      </c>
      <c r="B1168" s="73" t="e">
        <f>VLOOKUP(G1168,'Daily Flash NL'!A:D,4,0)</f>
        <v>#N/A</v>
      </c>
      <c r="C1168" s="77">
        <v>46160</v>
      </c>
      <c r="D1168" s="57"/>
      <c r="E1168" s="62" t="s">
        <v>85</v>
      </c>
      <c r="F1168" s="62"/>
      <c r="G1168" s="62">
        <v>17</v>
      </c>
      <c r="H1168" s="63">
        <v>1</v>
      </c>
      <c r="I1168" s="64">
        <v>7</v>
      </c>
      <c r="J1168" s="64">
        <v>7</v>
      </c>
      <c r="K1168" s="64">
        <v>7</v>
      </c>
      <c r="L1168" s="65">
        <v>1</v>
      </c>
      <c r="M1168" s="64">
        <v>0</v>
      </c>
      <c r="N1168" s="64">
        <v>0</v>
      </c>
      <c r="O1168" s="66">
        <v>236.9327857142857</v>
      </c>
      <c r="P1168" s="63">
        <v>0</v>
      </c>
    </row>
    <row r="1169" spans="1:16" ht="14.4">
      <c r="A1169" s="72">
        <f t="shared" si="25"/>
        <v>46160</v>
      </c>
      <c r="B1169" s="73" t="e">
        <f>VLOOKUP(G1169,'Daily Flash NL'!A:D,4,0)</f>
        <v>#N/A</v>
      </c>
      <c r="C1169" s="77">
        <v>46160</v>
      </c>
      <c r="D1169" s="57"/>
      <c r="E1169" s="62" t="s">
        <v>85</v>
      </c>
      <c r="F1169" s="62"/>
      <c r="G1169" s="62">
        <v>18</v>
      </c>
      <c r="H1169" s="63">
        <v>0.66666666666666663</v>
      </c>
      <c r="I1169" s="64">
        <v>6</v>
      </c>
      <c r="J1169" s="64">
        <v>6</v>
      </c>
      <c r="K1169" s="64">
        <v>4</v>
      </c>
      <c r="L1169" s="65">
        <v>1</v>
      </c>
      <c r="M1169" s="64">
        <v>0</v>
      </c>
      <c r="N1169" s="64">
        <v>0</v>
      </c>
      <c r="O1169" s="66">
        <v>184.45050000000001</v>
      </c>
      <c r="P1169" s="63">
        <v>0</v>
      </c>
    </row>
    <row r="1170" spans="1:16" ht="14.4">
      <c r="A1170" s="72">
        <f t="shared" si="25"/>
        <v>46160</v>
      </c>
      <c r="B1170" s="73" t="e">
        <f>VLOOKUP(G1170,'Daily Flash NL'!A:D,4,0)</f>
        <v>#N/A</v>
      </c>
      <c r="C1170" s="77">
        <v>46160</v>
      </c>
      <c r="D1170" s="57"/>
      <c r="E1170" s="62" t="s">
        <v>85</v>
      </c>
      <c r="F1170" s="62"/>
      <c r="G1170" s="62">
        <v>19</v>
      </c>
      <c r="H1170" s="63">
        <v>0.2857142857142857</v>
      </c>
      <c r="I1170" s="64">
        <v>7</v>
      </c>
      <c r="J1170" s="64">
        <v>6</v>
      </c>
      <c r="K1170" s="64">
        <v>2</v>
      </c>
      <c r="L1170" s="65">
        <v>0.8571428571428571</v>
      </c>
      <c r="M1170" s="64">
        <v>1</v>
      </c>
      <c r="N1170" s="64">
        <v>0</v>
      </c>
      <c r="O1170" s="66">
        <v>151.91116666666667</v>
      </c>
      <c r="P1170" s="63">
        <v>0.14285714285714285</v>
      </c>
    </row>
    <row r="1171" spans="1:16" ht="14.4">
      <c r="A1171" s="72">
        <f t="shared" si="25"/>
        <v>46160</v>
      </c>
      <c r="B1171" s="73" t="e">
        <f>VLOOKUP(G1171,'Daily Flash NL'!A:D,4,0)</f>
        <v>#N/A</v>
      </c>
      <c r="C1171" s="77">
        <v>46160</v>
      </c>
      <c r="D1171" s="57"/>
      <c r="E1171" s="62" t="s">
        <v>85</v>
      </c>
      <c r="F1171" s="62"/>
      <c r="G1171" s="62">
        <v>20</v>
      </c>
      <c r="H1171" s="63">
        <v>0.4</v>
      </c>
      <c r="I1171" s="64">
        <v>5</v>
      </c>
      <c r="J1171" s="64">
        <v>5</v>
      </c>
      <c r="K1171" s="64">
        <v>2</v>
      </c>
      <c r="L1171" s="65">
        <v>1</v>
      </c>
      <c r="M1171" s="64">
        <v>0</v>
      </c>
      <c r="N1171" s="64">
        <v>0</v>
      </c>
      <c r="O1171" s="66">
        <v>223.64579999999995</v>
      </c>
      <c r="P1171" s="63">
        <v>0</v>
      </c>
    </row>
    <row r="1172" spans="1:16" ht="14.4">
      <c r="A1172" s="72">
        <f t="shared" si="25"/>
        <v>46160</v>
      </c>
      <c r="B1172" s="73" t="e">
        <f>VLOOKUP(G1172,'Daily Flash NL'!A:D,4,0)</f>
        <v>#N/A</v>
      </c>
      <c r="C1172" s="77">
        <v>46160</v>
      </c>
      <c r="D1172" s="57"/>
      <c r="E1172" s="62" t="s">
        <v>85</v>
      </c>
      <c r="F1172" s="57" t="s">
        <v>86</v>
      </c>
      <c r="G1172" s="57"/>
      <c r="H1172" s="58"/>
      <c r="I1172" s="59"/>
      <c r="J1172" s="59"/>
      <c r="K1172" s="59"/>
      <c r="L1172" s="60"/>
      <c r="M1172" s="59"/>
      <c r="N1172" s="59"/>
      <c r="O1172" s="61"/>
      <c r="P1172" s="58"/>
    </row>
    <row r="1173" spans="1:16" ht="14.4">
      <c r="A1173" s="72">
        <f t="shared" si="25"/>
        <v>46160</v>
      </c>
      <c r="B1173" s="73">
        <f>VLOOKUP(G1173,'Daily Flash NL'!A:D,4,0)</f>
        <v>0.29166666666666669</v>
      </c>
      <c r="C1173" s="77">
        <v>46160</v>
      </c>
      <c r="D1173" s="57"/>
      <c r="E1173" s="62" t="s">
        <v>85</v>
      </c>
      <c r="F1173" s="62"/>
      <c r="G1173" s="62">
        <v>7</v>
      </c>
      <c r="H1173" s="63">
        <v>1</v>
      </c>
      <c r="I1173" s="64">
        <v>2</v>
      </c>
      <c r="J1173" s="64">
        <v>2</v>
      </c>
      <c r="K1173" s="64">
        <v>2</v>
      </c>
      <c r="L1173" s="65">
        <v>1</v>
      </c>
      <c r="M1173" s="64">
        <v>0</v>
      </c>
      <c r="N1173" s="64">
        <v>0</v>
      </c>
      <c r="O1173" s="66">
        <v>393.93299999999999</v>
      </c>
      <c r="P1173" s="63">
        <v>0</v>
      </c>
    </row>
    <row r="1174" spans="1:16" ht="14.4">
      <c r="A1174" s="72">
        <f t="shared" si="25"/>
        <v>46160</v>
      </c>
      <c r="B1174" s="73">
        <f>VLOOKUP(G1174,'Daily Flash NL'!A:D,4,0)</f>
        <v>0.33333333333333298</v>
      </c>
      <c r="C1174" s="77">
        <v>46160</v>
      </c>
      <c r="D1174" s="57"/>
      <c r="E1174" s="62" t="s">
        <v>85</v>
      </c>
      <c r="F1174" s="62"/>
      <c r="G1174" s="62">
        <v>8</v>
      </c>
      <c r="H1174" s="63">
        <v>1</v>
      </c>
      <c r="I1174" s="64">
        <v>8</v>
      </c>
      <c r="J1174" s="64">
        <v>8</v>
      </c>
      <c r="K1174" s="64">
        <v>8</v>
      </c>
      <c r="L1174" s="65">
        <v>1</v>
      </c>
      <c r="M1174" s="64">
        <v>0</v>
      </c>
      <c r="N1174" s="64">
        <v>0</v>
      </c>
      <c r="O1174" s="66">
        <v>264.5800625</v>
      </c>
      <c r="P1174" s="63">
        <v>0</v>
      </c>
    </row>
    <row r="1175" spans="1:16" ht="14.4">
      <c r="A1175" s="72">
        <f t="shared" si="25"/>
        <v>46160</v>
      </c>
      <c r="B1175" s="73">
        <f>VLOOKUP(G1175,'Daily Flash NL'!A:D,4,0)</f>
        <v>0.375</v>
      </c>
      <c r="C1175" s="77">
        <v>46160</v>
      </c>
      <c r="D1175" s="57"/>
      <c r="E1175" s="62" t="s">
        <v>85</v>
      </c>
      <c r="F1175" s="62"/>
      <c r="G1175" s="62">
        <v>9</v>
      </c>
      <c r="H1175" s="63">
        <v>0.8125</v>
      </c>
      <c r="I1175" s="64">
        <v>16</v>
      </c>
      <c r="J1175" s="64">
        <v>16</v>
      </c>
      <c r="K1175" s="64">
        <v>13</v>
      </c>
      <c r="L1175" s="65">
        <v>1</v>
      </c>
      <c r="M1175" s="64">
        <v>0</v>
      </c>
      <c r="N1175" s="64">
        <v>0</v>
      </c>
      <c r="O1175" s="66">
        <v>209.01286458333314</v>
      </c>
      <c r="P1175" s="63">
        <v>0</v>
      </c>
    </row>
    <row r="1176" spans="1:16" ht="14.4">
      <c r="A1176" s="72">
        <f t="shared" si="25"/>
        <v>46160</v>
      </c>
      <c r="B1176" s="73">
        <f>VLOOKUP(G1176,'Daily Flash NL'!A:D,4,0)</f>
        <v>0.41666666666666702</v>
      </c>
      <c r="C1176" s="77">
        <v>46160</v>
      </c>
      <c r="D1176" s="57"/>
      <c r="E1176" s="62" t="s">
        <v>85</v>
      </c>
      <c r="F1176" s="62"/>
      <c r="G1176" s="62">
        <v>10</v>
      </c>
      <c r="H1176" s="63">
        <v>1</v>
      </c>
      <c r="I1176" s="64">
        <v>22</v>
      </c>
      <c r="J1176" s="64">
        <v>22</v>
      </c>
      <c r="K1176" s="64">
        <v>22</v>
      </c>
      <c r="L1176" s="65">
        <v>1</v>
      </c>
      <c r="M1176" s="64">
        <v>0</v>
      </c>
      <c r="N1176" s="64">
        <v>0</v>
      </c>
      <c r="O1176" s="66">
        <v>183.09974242424187</v>
      </c>
      <c r="P1176" s="63">
        <v>0</v>
      </c>
    </row>
    <row r="1177" spans="1:16" ht="14.4">
      <c r="A1177" s="72">
        <f t="shared" si="25"/>
        <v>46160</v>
      </c>
      <c r="B1177" s="73">
        <f>VLOOKUP(G1177,'Daily Flash NL'!A:D,4,0)</f>
        <v>0.45833333333333298</v>
      </c>
      <c r="C1177" s="77">
        <v>46160</v>
      </c>
      <c r="D1177" s="57"/>
      <c r="E1177" s="62" t="s">
        <v>85</v>
      </c>
      <c r="F1177" s="62"/>
      <c r="G1177" s="62">
        <v>11</v>
      </c>
      <c r="H1177" s="63">
        <v>1</v>
      </c>
      <c r="I1177" s="64">
        <v>12</v>
      </c>
      <c r="J1177" s="64">
        <v>12</v>
      </c>
      <c r="K1177" s="64">
        <v>12</v>
      </c>
      <c r="L1177" s="65">
        <v>1</v>
      </c>
      <c r="M1177" s="64">
        <v>0</v>
      </c>
      <c r="N1177" s="64">
        <v>0</v>
      </c>
      <c r="O1177" s="66">
        <v>235.58806944444464</v>
      </c>
      <c r="P1177" s="63">
        <v>0</v>
      </c>
    </row>
    <row r="1178" spans="1:16" ht="14.4">
      <c r="A1178" s="72">
        <f t="shared" si="25"/>
        <v>46160</v>
      </c>
      <c r="B1178" s="73">
        <f>VLOOKUP(G1178,'Daily Flash NL'!A:D,4,0)</f>
        <v>0.5</v>
      </c>
      <c r="C1178" s="77">
        <v>46160</v>
      </c>
      <c r="D1178" s="57"/>
      <c r="E1178" s="62" t="s">
        <v>85</v>
      </c>
      <c r="F1178" s="62"/>
      <c r="G1178" s="62">
        <v>12</v>
      </c>
      <c r="H1178" s="63">
        <v>1</v>
      </c>
      <c r="I1178" s="64">
        <v>6</v>
      </c>
      <c r="J1178" s="64">
        <v>6</v>
      </c>
      <c r="K1178" s="64">
        <v>6</v>
      </c>
      <c r="L1178" s="65">
        <v>1</v>
      </c>
      <c r="M1178" s="64">
        <v>0</v>
      </c>
      <c r="N1178" s="64">
        <v>0</v>
      </c>
      <c r="O1178" s="66">
        <v>592.6686666666667</v>
      </c>
      <c r="P1178" s="63">
        <v>0</v>
      </c>
    </row>
    <row r="1179" spans="1:16" ht="14.4">
      <c r="A1179" s="72">
        <f t="shared" si="25"/>
        <v>46160</v>
      </c>
      <c r="B1179" s="73">
        <f>VLOOKUP(G1179,'Daily Flash NL'!A:D,4,0)</f>
        <v>0.54166666666666696</v>
      </c>
      <c r="C1179" s="77">
        <v>46160</v>
      </c>
      <c r="D1179" s="57"/>
      <c r="E1179" s="62" t="s">
        <v>85</v>
      </c>
      <c r="F1179" s="62"/>
      <c r="G1179" s="62">
        <v>13</v>
      </c>
      <c r="H1179" s="63">
        <v>0.875</v>
      </c>
      <c r="I1179" s="64">
        <v>8</v>
      </c>
      <c r="J1179" s="64">
        <v>8</v>
      </c>
      <c r="K1179" s="64">
        <v>7</v>
      </c>
      <c r="L1179" s="65">
        <v>1</v>
      </c>
      <c r="M1179" s="64">
        <v>0</v>
      </c>
      <c r="N1179" s="64">
        <v>0</v>
      </c>
      <c r="O1179" s="66">
        <v>301.53137499999997</v>
      </c>
      <c r="P1179" s="63">
        <v>0</v>
      </c>
    </row>
    <row r="1180" spans="1:16" ht="14.4">
      <c r="A1180" s="72">
        <f t="shared" si="25"/>
        <v>46160</v>
      </c>
      <c r="B1180" s="73">
        <f>VLOOKUP(G1180,'Daily Flash NL'!A:D,4,0)</f>
        <v>0.58333333333333304</v>
      </c>
      <c r="C1180" s="77">
        <v>46160</v>
      </c>
      <c r="D1180" s="57"/>
      <c r="E1180" s="62" t="s">
        <v>85</v>
      </c>
      <c r="F1180" s="62"/>
      <c r="G1180" s="62">
        <v>14</v>
      </c>
      <c r="H1180" s="63">
        <v>1</v>
      </c>
      <c r="I1180" s="64">
        <v>11</v>
      </c>
      <c r="J1180" s="64">
        <v>11</v>
      </c>
      <c r="K1180" s="64">
        <v>11</v>
      </c>
      <c r="L1180" s="65">
        <v>1</v>
      </c>
      <c r="M1180" s="64">
        <v>0</v>
      </c>
      <c r="N1180" s="64">
        <v>0</v>
      </c>
      <c r="O1180" s="66">
        <v>225.48577272727272</v>
      </c>
      <c r="P1180" s="63">
        <v>0</v>
      </c>
    </row>
    <row r="1181" spans="1:16" ht="14.4">
      <c r="A1181" s="72">
        <f t="shared" si="25"/>
        <v>46160</v>
      </c>
      <c r="B1181" s="73">
        <f>VLOOKUP(G1181,'Daily Flash NL'!A:D,4,0)</f>
        <v>0.625</v>
      </c>
      <c r="C1181" s="77">
        <v>46160</v>
      </c>
      <c r="D1181" s="57"/>
      <c r="E1181" s="62" t="s">
        <v>85</v>
      </c>
      <c r="F1181" s="62"/>
      <c r="G1181" s="62">
        <v>15</v>
      </c>
      <c r="H1181" s="63">
        <v>1</v>
      </c>
      <c r="I1181" s="64">
        <v>13</v>
      </c>
      <c r="J1181" s="64">
        <v>13</v>
      </c>
      <c r="K1181" s="64">
        <v>13</v>
      </c>
      <c r="L1181" s="65">
        <v>1</v>
      </c>
      <c r="M1181" s="64">
        <v>0</v>
      </c>
      <c r="N1181" s="64">
        <v>0</v>
      </c>
      <c r="O1181" s="66">
        <v>225.58085256410277</v>
      </c>
      <c r="P1181" s="63">
        <v>0</v>
      </c>
    </row>
    <row r="1182" spans="1:16" ht="14.4">
      <c r="A1182" s="72">
        <f t="shared" si="25"/>
        <v>46160</v>
      </c>
      <c r="B1182" s="73">
        <f>VLOOKUP(G1182,'Daily Flash NL'!A:D,4,0)</f>
        <v>0.66666666666666696</v>
      </c>
      <c r="C1182" s="77">
        <v>46160</v>
      </c>
      <c r="D1182" s="57"/>
      <c r="E1182" s="62" t="s">
        <v>85</v>
      </c>
      <c r="F1182" s="62"/>
      <c r="G1182" s="62">
        <v>16</v>
      </c>
      <c r="H1182" s="63">
        <v>1</v>
      </c>
      <c r="I1182" s="64">
        <v>10</v>
      </c>
      <c r="J1182" s="64">
        <v>10</v>
      </c>
      <c r="K1182" s="64">
        <v>10</v>
      </c>
      <c r="L1182" s="65">
        <v>1</v>
      </c>
      <c r="M1182" s="64">
        <v>0</v>
      </c>
      <c r="N1182" s="64">
        <v>0</v>
      </c>
      <c r="O1182" s="66">
        <v>295.41424999999998</v>
      </c>
      <c r="P1182" s="63">
        <v>0</v>
      </c>
    </row>
    <row r="1183" spans="1:16" ht="14.4">
      <c r="A1183" s="72">
        <f t="shared" si="25"/>
        <v>46160</v>
      </c>
      <c r="B1183" s="73" t="e">
        <f>VLOOKUP(G1183,'Daily Flash NL'!A:D,4,0)</f>
        <v>#N/A</v>
      </c>
      <c r="C1183" s="77">
        <v>46160</v>
      </c>
      <c r="D1183" s="57"/>
      <c r="E1183" s="62" t="s">
        <v>85</v>
      </c>
      <c r="F1183" s="62"/>
      <c r="G1183" s="62">
        <v>17</v>
      </c>
      <c r="H1183" s="63">
        <v>1</v>
      </c>
      <c r="I1183" s="64">
        <v>6</v>
      </c>
      <c r="J1183" s="64">
        <v>6</v>
      </c>
      <c r="K1183" s="64">
        <v>6</v>
      </c>
      <c r="L1183" s="65">
        <v>1</v>
      </c>
      <c r="M1183" s="64">
        <v>0</v>
      </c>
      <c r="N1183" s="64">
        <v>0</v>
      </c>
      <c r="O1183" s="66">
        <v>657.33749999999998</v>
      </c>
      <c r="P1183" s="63">
        <v>0</v>
      </c>
    </row>
    <row r="1184" spans="1:16" ht="14.4">
      <c r="A1184" s="72">
        <f t="shared" si="25"/>
        <v>46160</v>
      </c>
      <c r="B1184" s="73" t="e">
        <f>VLOOKUP(G1184,'Daily Flash NL'!A:D,4,0)</f>
        <v>#N/A</v>
      </c>
      <c r="C1184" s="77">
        <v>46160</v>
      </c>
      <c r="D1184" s="57"/>
      <c r="E1184" s="62" t="s">
        <v>85</v>
      </c>
      <c r="F1184" s="62"/>
      <c r="G1184" s="62">
        <v>18</v>
      </c>
      <c r="H1184" s="63">
        <v>0.66666666666666663</v>
      </c>
      <c r="I1184" s="64">
        <v>3</v>
      </c>
      <c r="J1184" s="64">
        <v>2</v>
      </c>
      <c r="K1184" s="64">
        <v>2</v>
      </c>
      <c r="L1184" s="65">
        <v>0.66666666666666663</v>
      </c>
      <c r="M1184" s="64">
        <v>1</v>
      </c>
      <c r="N1184" s="64">
        <v>0</v>
      </c>
      <c r="O1184" s="66">
        <v>244.43450000000001</v>
      </c>
      <c r="P1184" s="63">
        <v>0.33333333333333331</v>
      </c>
    </row>
    <row r="1185" spans="1:16" ht="14.4">
      <c r="A1185" s="72">
        <f t="shared" si="25"/>
        <v>46160</v>
      </c>
      <c r="B1185" s="73" t="e">
        <f>VLOOKUP(G1185,'Daily Flash NL'!A:D,4,0)</f>
        <v>#N/A</v>
      </c>
      <c r="C1185" s="77">
        <v>46160</v>
      </c>
      <c r="D1185" s="57"/>
      <c r="E1185" s="62" t="s">
        <v>85</v>
      </c>
      <c r="F1185" s="62"/>
      <c r="G1185" s="62">
        <v>19</v>
      </c>
      <c r="H1185" s="63">
        <v>0</v>
      </c>
      <c r="I1185" s="64">
        <v>2</v>
      </c>
      <c r="J1185" s="64">
        <v>1</v>
      </c>
      <c r="K1185" s="64">
        <v>0</v>
      </c>
      <c r="L1185" s="65">
        <v>0.5</v>
      </c>
      <c r="M1185" s="64">
        <v>1</v>
      </c>
      <c r="N1185" s="64">
        <v>0</v>
      </c>
      <c r="O1185" s="66">
        <v>287.27300000000002</v>
      </c>
      <c r="P1185" s="63">
        <v>0.5</v>
      </c>
    </row>
    <row r="1186" spans="1:16" ht="14.4">
      <c r="A1186" s="72">
        <f t="shared" si="25"/>
        <v>46160</v>
      </c>
      <c r="B1186" s="73" t="e">
        <f>VLOOKUP(G1186,'Daily Flash NL'!A:D,4,0)</f>
        <v>#N/A</v>
      </c>
      <c r="C1186" s="77">
        <v>46160</v>
      </c>
      <c r="D1186" s="57"/>
      <c r="E1186" s="62" t="s">
        <v>68</v>
      </c>
      <c r="F1186" s="62"/>
      <c r="G1186" s="62"/>
      <c r="H1186" s="63">
        <v>0.77842565597667635</v>
      </c>
      <c r="I1186" s="64">
        <v>688</v>
      </c>
      <c r="J1186" s="64">
        <v>678</v>
      </c>
      <c r="K1186" s="64">
        <v>534</v>
      </c>
      <c r="L1186" s="65">
        <v>0.98546511627906974</v>
      </c>
      <c r="M1186" s="64">
        <v>10</v>
      </c>
      <c r="N1186" s="64">
        <v>2</v>
      </c>
      <c r="O1186" s="66">
        <v>259.05443539823011</v>
      </c>
      <c r="P1186" s="63">
        <v>1.4534883720930232E-2</v>
      </c>
    </row>
    <row r="1187" spans="1:16" ht="14.4">
      <c r="A1187" s="72">
        <f t="shared" si="25"/>
        <v>46160</v>
      </c>
      <c r="B1187" s="73" t="e">
        <f>VLOOKUP(G1187,'Daily Flash NL'!A:D,4,0)</f>
        <v>#N/A</v>
      </c>
      <c r="C1187" s="77">
        <v>46160</v>
      </c>
      <c r="D1187" s="57"/>
      <c r="E1187" s="62" t="s">
        <v>68</v>
      </c>
      <c r="F1187" s="57" t="s">
        <v>69</v>
      </c>
      <c r="G1187" s="57"/>
      <c r="H1187" s="58"/>
      <c r="I1187" s="59"/>
      <c r="J1187" s="59"/>
      <c r="K1187" s="59"/>
      <c r="L1187" s="60"/>
      <c r="M1187" s="59"/>
      <c r="N1187" s="59"/>
      <c r="O1187" s="61"/>
      <c r="P1187" s="58"/>
    </row>
    <row r="1188" spans="1:16" ht="14.4">
      <c r="A1188" s="72">
        <f t="shared" si="25"/>
        <v>46160</v>
      </c>
      <c r="B1188" s="73" t="e">
        <f>VLOOKUP(G1188,'Daily Flash NL'!A:D,4,0)</f>
        <v>#N/A</v>
      </c>
      <c r="C1188" s="77">
        <v>46160</v>
      </c>
      <c r="D1188" s="57"/>
      <c r="E1188" s="62" t="s">
        <v>68</v>
      </c>
      <c r="F1188" s="62"/>
      <c r="G1188" s="62">
        <v>6</v>
      </c>
      <c r="H1188" s="63">
        <v>0.1111111111111111</v>
      </c>
      <c r="I1188" s="64">
        <v>9</v>
      </c>
      <c r="J1188" s="64">
        <v>9</v>
      </c>
      <c r="K1188" s="64">
        <v>1</v>
      </c>
      <c r="L1188" s="65">
        <v>1</v>
      </c>
      <c r="M1188" s="64">
        <v>0</v>
      </c>
      <c r="N1188" s="64">
        <v>0</v>
      </c>
      <c r="O1188" s="66">
        <v>149.28405555555557</v>
      </c>
      <c r="P1188" s="63">
        <v>0</v>
      </c>
    </row>
    <row r="1189" spans="1:16" ht="14.4">
      <c r="A1189" s="72">
        <f t="shared" si="25"/>
        <v>46160</v>
      </c>
      <c r="B1189" s="73">
        <f>VLOOKUP(G1189,'Daily Flash NL'!A:D,4,0)</f>
        <v>0.29166666666666669</v>
      </c>
      <c r="C1189" s="77">
        <v>46160</v>
      </c>
      <c r="D1189" s="57"/>
      <c r="E1189" s="62" t="s">
        <v>68</v>
      </c>
      <c r="F1189" s="62"/>
      <c r="G1189" s="62">
        <v>7</v>
      </c>
      <c r="H1189" s="63">
        <v>0.5</v>
      </c>
      <c r="I1189" s="64">
        <v>14</v>
      </c>
      <c r="J1189" s="64">
        <v>14</v>
      </c>
      <c r="K1189" s="64">
        <v>7</v>
      </c>
      <c r="L1189" s="65">
        <v>1</v>
      </c>
      <c r="M1189" s="64">
        <v>0</v>
      </c>
      <c r="N1189" s="64">
        <v>0</v>
      </c>
      <c r="O1189" s="66">
        <v>300.70646428571433</v>
      </c>
      <c r="P1189" s="63">
        <v>0</v>
      </c>
    </row>
    <row r="1190" spans="1:16" ht="14.4">
      <c r="A1190" s="72">
        <f t="shared" si="25"/>
        <v>46160</v>
      </c>
      <c r="B1190" s="73">
        <f>VLOOKUP(G1190,'Daily Flash NL'!A:D,4,0)</f>
        <v>0.33333333333333298</v>
      </c>
      <c r="C1190" s="77">
        <v>46160</v>
      </c>
      <c r="D1190" s="57"/>
      <c r="E1190" s="62" t="s">
        <v>68</v>
      </c>
      <c r="F1190" s="62"/>
      <c r="G1190" s="62">
        <v>8</v>
      </c>
      <c r="H1190" s="63">
        <v>0.64406779661016944</v>
      </c>
      <c r="I1190" s="64">
        <v>59</v>
      </c>
      <c r="J1190" s="64">
        <v>59</v>
      </c>
      <c r="K1190" s="64">
        <v>38</v>
      </c>
      <c r="L1190" s="65">
        <v>1</v>
      </c>
      <c r="M1190" s="64">
        <v>0</v>
      </c>
      <c r="N1190" s="64">
        <v>0</v>
      </c>
      <c r="O1190" s="66">
        <v>217.00280508474577</v>
      </c>
      <c r="P1190" s="63">
        <v>0</v>
      </c>
    </row>
    <row r="1191" spans="1:16" ht="14.4">
      <c r="A1191" s="72">
        <f t="shared" si="25"/>
        <v>46160</v>
      </c>
      <c r="B1191" s="73">
        <f>VLOOKUP(G1191,'Daily Flash NL'!A:D,4,0)</f>
        <v>0.375</v>
      </c>
      <c r="C1191" s="77">
        <v>46160</v>
      </c>
      <c r="D1191" s="57"/>
      <c r="E1191" s="62" t="s">
        <v>68</v>
      </c>
      <c r="F1191" s="62"/>
      <c r="G1191" s="62">
        <v>9</v>
      </c>
      <c r="H1191" s="63">
        <v>0.98734177215189878</v>
      </c>
      <c r="I1191" s="64">
        <v>79</v>
      </c>
      <c r="J1191" s="64">
        <v>79</v>
      </c>
      <c r="K1191" s="64">
        <v>78</v>
      </c>
      <c r="L1191" s="65">
        <v>1</v>
      </c>
      <c r="M1191" s="64">
        <v>0</v>
      </c>
      <c r="N1191" s="64">
        <v>0</v>
      </c>
      <c r="O1191" s="66">
        <v>256.06590928270049</v>
      </c>
      <c r="P1191" s="63">
        <v>0</v>
      </c>
    </row>
    <row r="1192" spans="1:16" ht="14.4">
      <c r="A1192" s="72">
        <f t="shared" si="25"/>
        <v>46160</v>
      </c>
      <c r="B1192" s="73">
        <f>VLOOKUP(G1192,'Daily Flash NL'!A:D,4,0)</f>
        <v>0.41666666666666702</v>
      </c>
      <c r="C1192" s="77">
        <v>46160</v>
      </c>
      <c r="D1192" s="57"/>
      <c r="E1192" s="62" t="s">
        <v>68</v>
      </c>
      <c r="F1192" s="62"/>
      <c r="G1192" s="62">
        <v>10</v>
      </c>
      <c r="H1192" s="63">
        <v>0.8666666666666667</v>
      </c>
      <c r="I1192" s="64">
        <v>75</v>
      </c>
      <c r="J1192" s="64">
        <v>75</v>
      </c>
      <c r="K1192" s="64">
        <v>65</v>
      </c>
      <c r="L1192" s="65">
        <v>1</v>
      </c>
      <c r="M1192" s="64">
        <v>0</v>
      </c>
      <c r="N1192" s="64">
        <v>0</v>
      </c>
      <c r="O1192" s="66">
        <v>311.25602555555565</v>
      </c>
      <c r="P1192" s="63">
        <v>0</v>
      </c>
    </row>
    <row r="1193" spans="1:16" ht="14.4">
      <c r="A1193" s="72">
        <f t="shared" si="25"/>
        <v>46160</v>
      </c>
      <c r="B1193" s="73">
        <f>VLOOKUP(G1193,'Daily Flash NL'!A:D,4,0)</f>
        <v>0.45833333333333298</v>
      </c>
      <c r="C1193" s="77">
        <v>46160</v>
      </c>
      <c r="D1193" s="57"/>
      <c r="E1193" s="62" t="s">
        <v>68</v>
      </c>
      <c r="F1193" s="62"/>
      <c r="G1193" s="62">
        <v>11</v>
      </c>
      <c r="H1193" s="63">
        <v>0.95714285714285718</v>
      </c>
      <c r="I1193" s="64">
        <v>70</v>
      </c>
      <c r="J1193" s="64">
        <v>70</v>
      </c>
      <c r="K1193" s="64">
        <v>67</v>
      </c>
      <c r="L1193" s="65">
        <v>1</v>
      </c>
      <c r="M1193" s="64">
        <v>0</v>
      </c>
      <c r="N1193" s="64">
        <v>0</v>
      </c>
      <c r="O1193" s="66">
        <v>233.06993499999999</v>
      </c>
      <c r="P1193" s="63">
        <v>0</v>
      </c>
    </row>
    <row r="1194" spans="1:16" ht="14.4">
      <c r="A1194" s="72">
        <f t="shared" si="25"/>
        <v>46160</v>
      </c>
      <c r="B1194" s="73">
        <f>VLOOKUP(G1194,'Daily Flash NL'!A:D,4,0)</f>
        <v>0.5</v>
      </c>
      <c r="C1194" s="77">
        <v>46160</v>
      </c>
      <c r="D1194" s="57"/>
      <c r="E1194" s="62" t="s">
        <v>68</v>
      </c>
      <c r="F1194" s="62"/>
      <c r="G1194" s="62">
        <v>12</v>
      </c>
      <c r="H1194" s="63">
        <v>0.7931034482758621</v>
      </c>
      <c r="I1194" s="64">
        <v>58</v>
      </c>
      <c r="J1194" s="64">
        <v>58</v>
      </c>
      <c r="K1194" s="64">
        <v>46</v>
      </c>
      <c r="L1194" s="65">
        <v>1</v>
      </c>
      <c r="M1194" s="64">
        <v>0</v>
      </c>
      <c r="N1194" s="64">
        <v>0</v>
      </c>
      <c r="O1194" s="66">
        <v>307.35948706896545</v>
      </c>
      <c r="P1194" s="63">
        <v>0</v>
      </c>
    </row>
    <row r="1195" spans="1:16" ht="14.4">
      <c r="A1195" s="72">
        <f t="shared" ref="A1195:A1210" si="26">C1195</f>
        <v>46160</v>
      </c>
      <c r="B1195" s="73">
        <f>VLOOKUP(G1195,'Daily Flash NL'!A:D,4,0)</f>
        <v>0.54166666666666696</v>
      </c>
      <c r="C1195" s="77">
        <v>46160</v>
      </c>
      <c r="D1195" s="57"/>
      <c r="E1195" s="62" t="s">
        <v>68</v>
      </c>
      <c r="F1195" s="62"/>
      <c r="G1195" s="62">
        <v>13</v>
      </c>
      <c r="H1195" s="63">
        <v>0.69333333333333336</v>
      </c>
      <c r="I1195" s="64">
        <v>75</v>
      </c>
      <c r="J1195" s="64">
        <v>74</v>
      </c>
      <c r="K1195" s="64">
        <v>52</v>
      </c>
      <c r="L1195" s="65">
        <v>0.98666666666666669</v>
      </c>
      <c r="M1195" s="64">
        <v>1</v>
      </c>
      <c r="N1195" s="64">
        <v>0</v>
      </c>
      <c r="O1195" s="66">
        <v>212.27605180180183</v>
      </c>
      <c r="P1195" s="63">
        <v>1.3333333333333334E-2</v>
      </c>
    </row>
    <row r="1196" spans="1:16" ht="14.4">
      <c r="A1196" s="72">
        <f t="shared" si="26"/>
        <v>46160</v>
      </c>
      <c r="B1196" s="73">
        <f>VLOOKUP(G1196,'Daily Flash NL'!A:D,4,0)</f>
        <v>0.58333333333333304</v>
      </c>
      <c r="C1196" s="77">
        <v>46160</v>
      </c>
      <c r="D1196" s="57"/>
      <c r="E1196" s="62" t="s">
        <v>68</v>
      </c>
      <c r="F1196" s="62"/>
      <c r="G1196" s="62">
        <v>14</v>
      </c>
      <c r="H1196" s="63">
        <v>0.65517241379310343</v>
      </c>
      <c r="I1196" s="64">
        <v>59</v>
      </c>
      <c r="J1196" s="64">
        <v>57</v>
      </c>
      <c r="K1196" s="64">
        <v>38</v>
      </c>
      <c r="L1196" s="65">
        <v>0.96610169491525422</v>
      </c>
      <c r="M1196" s="64">
        <v>2</v>
      </c>
      <c r="N1196" s="64">
        <v>1</v>
      </c>
      <c r="O1196" s="66">
        <v>278.22665789473677</v>
      </c>
      <c r="P1196" s="63">
        <v>3.3898305084745763E-2</v>
      </c>
    </row>
    <row r="1197" spans="1:16" ht="14.4">
      <c r="A1197" s="72">
        <f t="shared" si="26"/>
        <v>46160</v>
      </c>
      <c r="B1197" s="73">
        <f>VLOOKUP(G1197,'Daily Flash NL'!A:D,4,0)</f>
        <v>0.625</v>
      </c>
      <c r="C1197" s="77">
        <v>46160</v>
      </c>
      <c r="D1197" s="57"/>
      <c r="E1197" s="62" t="s">
        <v>68</v>
      </c>
      <c r="F1197" s="62"/>
      <c r="G1197" s="62">
        <v>15</v>
      </c>
      <c r="H1197" s="63">
        <v>0.94545454545454544</v>
      </c>
      <c r="I1197" s="64">
        <v>55</v>
      </c>
      <c r="J1197" s="64">
        <v>55</v>
      </c>
      <c r="K1197" s="64">
        <v>52</v>
      </c>
      <c r="L1197" s="65">
        <v>1</v>
      </c>
      <c r="M1197" s="64">
        <v>0</v>
      </c>
      <c r="N1197" s="64">
        <v>0</v>
      </c>
      <c r="O1197" s="66">
        <v>277.76855909090887</v>
      </c>
      <c r="P1197" s="63">
        <v>0</v>
      </c>
    </row>
    <row r="1198" spans="1:16" ht="14.4">
      <c r="A1198" s="72">
        <f t="shared" si="26"/>
        <v>46160</v>
      </c>
      <c r="B1198" s="73">
        <f>VLOOKUP(G1198,'Daily Flash NL'!A:D,4,0)</f>
        <v>0.66666666666666696</v>
      </c>
      <c r="C1198" s="77">
        <v>46160</v>
      </c>
      <c r="D1198" s="57"/>
      <c r="E1198" s="62" t="s">
        <v>68</v>
      </c>
      <c r="F1198" s="62"/>
      <c r="G1198" s="62">
        <v>16</v>
      </c>
      <c r="H1198" s="63">
        <v>0.86274509803921573</v>
      </c>
      <c r="I1198" s="64">
        <v>51</v>
      </c>
      <c r="J1198" s="64">
        <v>51</v>
      </c>
      <c r="K1198" s="64">
        <v>44</v>
      </c>
      <c r="L1198" s="65">
        <v>1</v>
      </c>
      <c r="M1198" s="64">
        <v>0</v>
      </c>
      <c r="N1198" s="64">
        <v>0</v>
      </c>
      <c r="O1198" s="66">
        <v>240.41385130718939</v>
      </c>
      <c r="P1198" s="63">
        <v>0</v>
      </c>
    </row>
    <row r="1199" spans="1:16" ht="14.4">
      <c r="A1199" s="72">
        <f t="shared" si="26"/>
        <v>46160</v>
      </c>
      <c r="B1199" s="73" t="e">
        <f>VLOOKUP(G1199,'Daily Flash NL'!A:D,4,0)</f>
        <v>#N/A</v>
      </c>
      <c r="C1199" s="77">
        <v>46160</v>
      </c>
      <c r="D1199" s="57"/>
      <c r="E1199" s="62" t="s">
        <v>68</v>
      </c>
      <c r="F1199" s="62"/>
      <c r="G1199" s="62">
        <v>17</v>
      </c>
      <c r="H1199" s="63">
        <v>0.77777777777777779</v>
      </c>
      <c r="I1199" s="64">
        <v>27</v>
      </c>
      <c r="J1199" s="64">
        <v>27</v>
      </c>
      <c r="K1199" s="64">
        <v>21</v>
      </c>
      <c r="L1199" s="65">
        <v>1</v>
      </c>
      <c r="M1199" s="64">
        <v>0</v>
      </c>
      <c r="N1199" s="64">
        <v>0</v>
      </c>
      <c r="O1199" s="66">
        <v>234.50571296296309</v>
      </c>
      <c r="P1199" s="63">
        <v>0</v>
      </c>
    </row>
    <row r="1200" spans="1:16" ht="14.4">
      <c r="A1200" s="72">
        <f t="shared" si="26"/>
        <v>46160</v>
      </c>
      <c r="B1200" s="73" t="e">
        <f>VLOOKUP(G1200,'Daily Flash NL'!A:D,4,0)</f>
        <v>#N/A</v>
      </c>
      <c r="C1200" s="77">
        <v>46160</v>
      </c>
      <c r="D1200" s="57"/>
      <c r="E1200" s="62" t="s">
        <v>68</v>
      </c>
      <c r="F1200" s="62"/>
      <c r="G1200" s="62">
        <v>18</v>
      </c>
      <c r="H1200" s="63">
        <v>0.52631578947368418</v>
      </c>
      <c r="I1200" s="64">
        <v>20</v>
      </c>
      <c r="J1200" s="64">
        <v>18</v>
      </c>
      <c r="K1200" s="64">
        <v>10</v>
      </c>
      <c r="L1200" s="65">
        <v>0.9</v>
      </c>
      <c r="M1200" s="64">
        <v>2</v>
      </c>
      <c r="N1200" s="64">
        <v>1</v>
      </c>
      <c r="O1200" s="66">
        <v>355.41194444444443</v>
      </c>
      <c r="P1200" s="63">
        <v>0.1</v>
      </c>
    </row>
    <row r="1201" spans="1:16" ht="14.4">
      <c r="A1201" s="72">
        <f t="shared" si="26"/>
        <v>46160</v>
      </c>
      <c r="B1201" s="73" t="e">
        <f>VLOOKUP(G1201,'Daily Flash NL'!A:D,4,0)</f>
        <v>#N/A</v>
      </c>
      <c r="C1201" s="77">
        <v>46160</v>
      </c>
      <c r="D1201" s="57"/>
      <c r="E1201" s="62" t="s">
        <v>68</v>
      </c>
      <c r="F1201" s="62"/>
      <c r="G1201" s="62">
        <v>19</v>
      </c>
      <c r="H1201" s="63">
        <v>0.47058823529411764</v>
      </c>
      <c r="I1201" s="64">
        <v>17</v>
      </c>
      <c r="J1201" s="64">
        <v>16</v>
      </c>
      <c r="K1201" s="64">
        <v>8</v>
      </c>
      <c r="L1201" s="65">
        <v>0.94117647058823528</v>
      </c>
      <c r="M1201" s="64">
        <v>1</v>
      </c>
      <c r="N1201" s="64">
        <v>0</v>
      </c>
      <c r="O1201" s="66">
        <v>227.16246874999999</v>
      </c>
      <c r="P1201" s="63">
        <v>5.8823529411764705E-2</v>
      </c>
    </row>
    <row r="1202" spans="1:16" ht="14.4">
      <c r="A1202" s="72">
        <f t="shared" si="26"/>
        <v>46160</v>
      </c>
      <c r="B1202" s="73" t="e">
        <f>VLOOKUP(G1202,'Daily Flash NL'!A:D,4,0)</f>
        <v>#N/A</v>
      </c>
      <c r="C1202" s="77">
        <v>46160</v>
      </c>
      <c r="D1202" s="57"/>
      <c r="E1202" s="62" t="s">
        <v>68</v>
      </c>
      <c r="F1202" s="62"/>
      <c r="G1202" s="62">
        <v>20</v>
      </c>
      <c r="H1202" s="63">
        <v>0.2857142857142857</v>
      </c>
      <c r="I1202" s="64">
        <v>14</v>
      </c>
      <c r="J1202" s="64">
        <v>11</v>
      </c>
      <c r="K1202" s="64">
        <v>4</v>
      </c>
      <c r="L1202" s="65">
        <v>0.7857142857142857</v>
      </c>
      <c r="M1202" s="64">
        <v>3</v>
      </c>
      <c r="N1202" s="64">
        <v>0</v>
      </c>
      <c r="O1202" s="66">
        <v>277.23236363636357</v>
      </c>
      <c r="P1202" s="63">
        <v>0.21428571428571427</v>
      </c>
    </row>
    <row r="1203" spans="1:16" ht="14.4">
      <c r="A1203" s="72">
        <f t="shared" si="26"/>
        <v>46160</v>
      </c>
      <c r="B1203" s="73" t="e">
        <f>VLOOKUP(G1203,'Daily Flash NL'!A:D,4,0)</f>
        <v>#N/A</v>
      </c>
      <c r="C1203" s="77">
        <v>46160</v>
      </c>
      <c r="D1203" s="57"/>
      <c r="E1203" s="62" t="s">
        <v>68</v>
      </c>
      <c r="F1203" s="62"/>
      <c r="G1203" s="62">
        <v>21</v>
      </c>
      <c r="H1203" s="63">
        <v>0.5</v>
      </c>
      <c r="I1203" s="64">
        <v>6</v>
      </c>
      <c r="J1203" s="64">
        <v>5</v>
      </c>
      <c r="K1203" s="64">
        <v>3</v>
      </c>
      <c r="L1203" s="65">
        <v>0.83333333333333337</v>
      </c>
      <c r="M1203" s="64">
        <v>1</v>
      </c>
      <c r="N1203" s="64">
        <v>0</v>
      </c>
      <c r="O1203" s="66">
        <v>209.63820000000001</v>
      </c>
      <c r="P1203" s="63">
        <v>0.16666666666666666</v>
      </c>
    </row>
    <row r="1204" spans="1:16" ht="14.4">
      <c r="A1204" s="72">
        <f t="shared" si="26"/>
        <v>46160</v>
      </c>
      <c r="B1204" s="73" t="e">
        <f>VLOOKUP(G1204,'Daily Flash NL'!A:D,4,0)</f>
        <v>#N/A</v>
      </c>
      <c r="C1204" s="77">
        <v>46160</v>
      </c>
      <c r="D1204" s="57" t="s">
        <v>70</v>
      </c>
      <c r="E1204" s="57"/>
      <c r="F1204" s="57"/>
      <c r="G1204" s="57"/>
      <c r="H1204" s="58">
        <v>0.8125</v>
      </c>
      <c r="I1204" s="59">
        <v>914</v>
      </c>
      <c r="J1204" s="59">
        <v>901</v>
      </c>
      <c r="K1204" s="59">
        <v>741</v>
      </c>
      <c r="L1204" s="60">
        <v>0.98577680525164113</v>
      </c>
      <c r="M1204" s="59">
        <v>13</v>
      </c>
      <c r="N1204" s="59">
        <v>2</v>
      </c>
      <c r="O1204" s="61">
        <v>259.09913091009986</v>
      </c>
      <c r="P1204" s="58">
        <v>1.4223194748358862E-2</v>
      </c>
    </row>
    <row r="1205" spans="1:16" ht="14.4">
      <c r="A1205" s="72" t="str">
        <f t="shared" si="26"/>
        <v>Total 18/05/2026</v>
      </c>
      <c r="B1205" s="73" t="e">
        <f>VLOOKUP(G1205,'Daily Flash NL'!A:D,4,0)</f>
        <v>#N/A</v>
      </c>
      <c r="C1205" s="78" t="s">
        <v>174</v>
      </c>
      <c r="D1205" s="67"/>
      <c r="E1205" s="67"/>
      <c r="F1205" s="67"/>
      <c r="G1205" s="67"/>
      <c r="H1205" s="68">
        <v>0.8125</v>
      </c>
      <c r="I1205" s="69">
        <v>914</v>
      </c>
      <c r="J1205" s="69">
        <v>901</v>
      </c>
      <c r="K1205" s="69">
        <v>741</v>
      </c>
      <c r="L1205" s="70">
        <v>0.98577680525164113</v>
      </c>
      <c r="M1205" s="69">
        <v>13</v>
      </c>
      <c r="N1205" s="69">
        <v>2</v>
      </c>
      <c r="O1205" s="71">
        <v>259.09913091009986</v>
      </c>
      <c r="P1205" s="68">
        <v>1.4223194748358862E-2</v>
      </c>
    </row>
    <row r="1206" spans="1:16" ht="15" thickBot="1">
      <c r="A1206" s="72" t="str">
        <f t="shared" si="26"/>
        <v>Total général</v>
      </c>
      <c r="B1206" s="73" t="e">
        <f>VLOOKUP(G1206,'Daily Flash NL'!A:D,4,0)</f>
        <v>#N/A</v>
      </c>
      <c r="C1206" s="116" t="s">
        <v>73</v>
      </c>
      <c r="D1206" s="117"/>
      <c r="E1206" s="117"/>
      <c r="F1206" s="117"/>
      <c r="G1206" s="117"/>
      <c r="H1206" s="118">
        <v>0.8125</v>
      </c>
      <c r="I1206" s="119">
        <v>914</v>
      </c>
      <c r="J1206" s="119">
        <v>901</v>
      </c>
      <c r="K1206" s="119">
        <v>741</v>
      </c>
      <c r="L1206" s="120">
        <v>0.98577680525164113</v>
      </c>
      <c r="M1206" s="119">
        <v>13</v>
      </c>
      <c r="N1206" s="119">
        <v>2</v>
      </c>
      <c r="O1206" s="121">
        <v>259.09913091009986</v>
      </c>
      <c r="P1206" s="122">
        <v>1.4223194748358862E-2</v>
      </c>
    </row>
    <row r="1207" spans="1:16" ht="14.4">
      <c r="A1207" s="72">
        <f t="shared" si="26"/>
        <v>46161</v>
      </c>
      <c r="B1207" s="73" t="e">
        <f>VLOOKUP(G1207,'Daily Flash NL'!A:D,4,0)</f>
        <v>#N/A</v>
      </c>
      <c r="C1207" s="77">
        <v>46161</v>
      </c>
      <c r="D1207" s="57" t="s">
        <v>67</v>
      </c>
      <c r="E1207" s="62" t="s">
        <v>85</v>
      </c>
      <c r="F1207" s="62"/>
      <c r="G1207" s="62"/>
      <c r="H1207" s="63">
        <v>0.8582677165354331</v>
      </c>
      <c r="I1207" s="64">
        <v>127</v>
      </c>
      <c r="J1207" s="64">
        <v>119</v>
      </c>
      <c r="K1207" s="64">
        <v>109</v>
      </c>
      <c r="L1207" s="65">
        <v>0.93700787401574803</v>
      </c>
      <c r="M1207" s="64">
        <v>8</v>
      </c>
      <c r="N1207" s="64">
        <v>0</v>
      </c>
      <c r="O1207" s="66">
        <v>279.28082352941169</v>
      </c>
      <c r="P1207" s="63">
        <v>6.2992125984251968E-2</v>
      </c>
    </row>
    <row r="1208" spans="1:16" ht="14.4">
      <c r="A1208" s="72">
        <f t="shared" si="26"/>
        <v>46161</v>
      </c>
      <c r="B1208" s="73" t="e">
        <f>VLOOKUP(G1208,'Daily Flash NL'!A:D,4,0)</f>
        <v>#N/A</v>
      </c>
      <c r="C1208" s="77">
        <v>46161</v>
      </c>
      <c r="D1208" s="57"/>
      <c r="E1208" s="62" t="s">
        <v>85</v>
      </c>
      <c r="F1208" s="57" t="s">
        <v>69</v>
      </c>
      <c r="G1208" s="57"/>
      <c r="H1208" s="58"/>
      <c r="I1208" s="59"/>
      <c r="J1208" s="59"/>
      <c r="K1208" s="59"/>
      <c r="L1208" s="60"/>
      <c r="M1208" s="59"/>
      <c r="N1208" s="59"/>
      <c r="O1208" s="61"/>
      <c r="P1208" s="58"/>
    </row>
    <row r="1209" spans="1:16" ht="14.4">
      <c r="A1209" s="72">
        <f t="shared" si="26"/>
        <v>46161</v>
      </c>
      <c r="B1209" s="73" t="e">
        <f>VLOOKUP(G1209,'Daily Flash NL'!A:D,4,0)</f>
        <v>#N/A</v>
      </c>
      <c r="C1209" s="77">
        <v>46161</v>
      </c>
      <c r="D1209" s="57"/>
      <c r="E1209" s="62" t="s">
        <v>85</v>
      </c>
      <c r="F1209" s="62"/>
      <c r="G1209" s="62">
        <v>6</v>
      </c>
      <c r="H1209" s="63">
        <v>0</v>
      </c>
      <c r="I1209" s="64">
        <v>1</v>
      </c>
      <c r="J1209" s="64">
        <v>0</v>
      </c>
      <c r="K1209" s="64">
        <v>0</v>
      </c>
      <c r="L1209" s="65">
        <v>0</v>
      </c>
      <c r="M1209" s="64">
        <v>1</v>
      </c>
      <c r="N1209" s="64">
        <v>0</v>
      </c>
      <c r="O1209" s="66"/>
      <c r="P1209" s="63">
        <v>1</v>
      </c>
    </row>
    <row r="1210" spans="1:16" ht="14.4">
      <c r="A1210" s="72">
        <f t="shared" si="26"/>
        <v>46161</v>
      </c>
      <c r="B1210" s="73">
        <f>VLOOKUP(G1210,'Daily Flash NL'!A:D,4,0)</f>
        <v>0.29166666666666669</v>
      </c>
      <c r="C1210" s="77">
        <v>46161</v>
      </c>
      <c r="D1210" s="57"/>
      <c r="E1210" s="62" t="s">
        <v>85</v>
      </c>
      <c r="F1210" s="62"/>
      <c r="G1210" s="62">
        <v>7</v>
      </c>
      <c r="H1210" s="63">
        <v>1</v>
      </c>
      <c r="I1210" s="64">
        <v>1</v>
      </c>
      <c r="J1210" s="64">
        <v>1</v>
      </c>
      <c r="K1210" s="64">
        <v>1</v>
      </c>
      <c r="L1210" s="65">
        <v>1</v>
      </c>
      <c r="M1210" s="64">
        <v>0</v>
      </c>
      <c r="N1210" s="64">
        <v>0</v>
      </c>
      <c r="O1210" s="66">
        <v>399.33499999999998</v>
      </c>
      <c r="P1210" s="63">
        <v>0</v>
      </c>
    </row>
    <row r="1211" spans="1:16" ht="14.4">
      <c r="A1211" s="72">
        <f t="shared" ref="A1211:A1271" si="27">C1211</f>
        <v>46161</v>
      </c>
      <c r="B1211" s="73">
        <f>VLOOKUP(G1211,'Daily Flash NL'!A:D,4,0)</f>
        <v>0.33333333333333298</v>
      </c>
      <c r="C1211" s="77">
        <v>46161</v>
      </c>
      <c r="D1211" s="57"/>
      <c r="E1211" s="62" t="s">
        <v>85</v>
      </c>
      <c r="F1211" s="62"/>
      <c r="G1211" s="62">
        <v>8</v>
      </c>
      <c r="H1211" s="63">
        <v>1</v>
      </c>
      <c r="I1211" s="64">
        <v>4</v>
      </c>
      <c r="J1211" s="64">
        <v>4</v>
      </c>
      <c r="K1211" s="64">
        <v>4</v>
      </c>
      <c r="L1211" s="65">
        <v>1</v>
      </c>
      <c r="M1211" s="64">
        <v>0</v>
      </c>
      <c r="N1211" s="64">
        <v>0</v>
      </c>
      <c r="O1211" s="66">
        <v>298.69637499999999</v>
      </c>
      <c r="P1211" s="63">
        <v>0</v>
      </c>
    </row>
    <row r="1212" spans="1:16" ht="14.4">
      <c r="A1212" s="72">
        <f t="shared" si="27"/>
        <v>46161</v>
      </c>
      <c r="B1212" s="73">
        <f>VLOOKUP(G1212,'Daily Flash NL'!A:D,4,0)</f>
        <v>0.375</v>
      </c>
      <c r="C1212" s="77">
        <v>46161</v>
      </c>
      <c r="D1212" s="57"/>
      <c r="E1212" s="62" t="s">
        <v>85</v>
      </c>
      <c r="F1212" s="62"/>
      <c r="G1212" s="62">
        <v>9</v>
      </c>
      <c r="H1212" s="63">
        <v>1</v>
      </c>
      <c r="I1212" s="64">
        <v>3</v>
      </c>
      <c r="J1212" s="64">
        <v>3</v>
      </c>
      <c r="K1212" s="64">
        <v>3</v>
      </c>
      <c r="L1212" s="65">
        <v>1</v>
      </c>
      <c r="M1212" s="64">
        <v>0</v>
      </c>
      <c r="N1212" s="64">
        <v>0</v>
      </c>
      <c r="O1212" s="66">
        <v>267.97866666666664</v>
      </c>
      <c r="P1212" s="63">
        <v>0</v>
      </c>
    </row>
    <row r="1213" spans="1:16" ht="14.4">
      <c r="A1213" s="72">
        <f t="shared" si="27"/>
        <v>46161</v>
      </c>
      <c r="B1213" s="73">
        <f>VLOOKUP(G1213,'Daily Flash NL'!A:D,4,0)</f>
        <v>0.41666666666666702</v>
      </c>
      <c r="C1213" s="77">
        <v>46161</v>
      </c>
      <c r="D1213" s="57"/>
      <c r="E1213" s="62" t="s">
        <v>85</v>
      </c>
      <c r="F1213" s="62"/>
      <c r="G1213" s="62">
        <v>10</v>
      </c>
      <c r="H1213" s="63">
        <v>1</v>
      </c>
      <c r="I1213" s="64">
        <v>5</v>
      </c>
      <c r="J1213" s="64">
        <v>5</v>
      </c>
      <c r="K1213" s="64">
        <v>5</v>
      </c>
      <c r="L1213" s="65">
        <v>1</v>
      </c>
      <c r="M1213" s="64">
        <v>0</v>
      </c>
      <c r="N1213" s="64">
        <v>0</v>
      </c>
      <c r="O1213" s="66">
        <v>388.71370000000002</v>
      </c>
      <c r="P1213" s="63">
        <v>0</v>
      </c>
    </row>
    <row r="1214" spans="1:16" ht="14.4">
      <c r="A1214" s="72">
        <f t="shared" si="27"/>
        <v>46161</v>
      </c>
      <c r="B1214" s="73">
        <f>VLOOKUP(G1214,'Daily Flash NL'!A:D,4,0)</f>
        <v>0.45833333333333298</v>
      </c>
      <c r="C1214" s="77">
        <v>46161</v>
      </c>
      <c r="D1214" s="57"/>
      <c r="E1214" s="62" t="s">
        <v>85</v>
      </c>
      <c r="F1214" s="62"/>
      <c r="G1214" s="62">
        <v>11</v>
      </c>
      <c r="H1214" s="63">
        <v>0.66666666666666663</v>
      </c>
      <c r="I1214" s="64">
        <v>6</v>
      </c>
      <c r="J1214" s="64">
        <v>5</v>
      </c>
      <c r="K1214" s="64">
        <v>4</v>
      </c>
      <c r="L1214" s="65">
        <v>0.83333333333333337</v>
      </c>
      <c r="M1214" s="64">
        <v>1</v>
      </c>
      <c r="N1214" s="64">
        <v>0</v>
      </c>
      <c r="O1214" s="66">
        <v>220.89373333333401</v>
      </c>
      <c r="P1214" s="63">
        <v>0.16666666666666666</v>
      </c>
    </row>
    <row r="1215" spans="1:16" ht="14.4">
      <c r="A1215" s="72">
        <f t="shared" si="27"/>
        <v>46161</v>
      </c>
      <c r="B1215" s="73">
        <f>VLOOKUP(G1215,'Daily Flash NL'!A:D,4,0)</f>
        <v>0.5</v>
      </c>
      <c r="C1215" s="77">
        <v>46161</v>
      </c>
      <c r="D1215" s="57"/>
      <c r="E1215" s="62" t="s">
        <v>85</v>
      </c>
      <c r="F1215" s="62"/>
      <c r="G1215" s="62">
        <v>12</v>
      </c>
      <c r="H1215" s="63">
        <v>1</v>
      </c>
      <c r="I1215" s="64">
        <v>4</v>
      </c>
      <c r="J1215" s="64">
        <v>4</v>
      </c>
      <c r="K1215" s="64">
        <v>4</v>
      </c>
      <c r="L1215" s="65">
        <v>1</v>
      </c>
      <c r="M1215" s="64">
        <v>0</v>
      </c>
      <c r="N1215" s="64">
        <v>0</v>
      </c>
      <c r="O1215" s="66">
        <v>565.03375000000005</v>
      </c>
      <c r="P1215" s="63">
        <v>0</v>
      </c>
    </row>
    <row r="1216" spans="1:16" ht="14.4">
      <c r="A1216" s="72">
        <f t="shared" si="27"/>
        <v>46161</v>
      </c>
      <c r="B1216" s="73">
        <f>VLOOKUP(G1216,'Daily Flash NL'!A:D,4,0)</f>
        <v>0.54166666666666696</v>
      </c>
      <c r="C1216" s="77">
        <v>46161</v>
      </c>
      <c r="D1216" s="57"/>
      <c r="E1216" s="62" t="s">
        <v>85</v>
      </c>
      <c r="F1216" s="62"/>
      <c r="G1216" s="62">
        <v>13</v>
      </c>
      <c r="H1216" s="63">
        <v>1</v>
      </c>
      <c r="I1216" s="64">
        <v>8</v>
      </c>
      <c r="J1216" s="64">
        <v>8</v>
      </c>
      <c r="K1216" s="64">
        <v>8</v>
      </c>
      <c r="L1216" s="65">
        <v>1</v>
      </c>
      <c r="M1216" s="64">
        <v>0</v>
      </c>
      <c r="N1216" s="64">
        <v>0</v>
      </c>
      <c r="O1216" s="66">
        <v>312.64787499999994</v>
      </c>
      <c r="P1216" s="63">
        <v>0</v>
      </c>
    </row>
    <row r="1217" spans="1:16" ht="14.4">
      <c r="A1217" s="72">
        <f t="shared" si="27"/>
        <v>46161</v>
      </c>
      <c r="B1217" s="73">
        <f>VLOOKUP(G1217,'Daily Flash NL'!A:D,4,0)</f>
        <v>0.58333333333333304</v>
      </c>
      <c r="C1217" s="77">
        <v>46161</v>
      </c>
      <c r="D1217" s="57"/>
      <c r="E1217" s="62" t="s">
        <v>85</v>
      </c>
      <c r="F1217" s="62"/>
      <c r="G1217" s="62">
        <v>14</v>
      </c>
      <c r="H1217" s="63">
        <v>1</v>
      </c>
      <c r="I1217" s="64">
        <v>5</v>
      </c>
      <c r="J1217" s="64">
        <v>5</v>
      </c>
      <c r="K1217" s="64">
        <v>5</v>
      </c>
      <c r="L1217" s="65">
        <v>1</v>
      </c>
      <c r="M1217" s="64">
        <v>0</v>
      </c>
      <c r="N1217" s="64">
        <v>0</v>
      </c>
      <c r="O1217" s="66">
        <v>239.21779999999998</v>
      </c>
      <c r="P1217" s="63">
        <v>0</v>
      </c>
    </row>
    <row r="1218" spans="1:16" ht="14.4">
      <c r="A1218" s="72">
        <f t="shared" si="27"/>
        <v>46161</v>
      </c>
      <c r="B1218" s="73">
        <f>VLOOKUP(G1218,'Daily Flash NL'!A:D,4,0)</f>
        <v>0.625</v>
      </c>
      <c r="C1218" s="77">
        <v>46161</v>
      </c>
      <c r="D1218" s="57"/>
      <c r="E1218" s="62" t="s">
        <v>85</v>
      </c>
      <c r="F1218" s="62"/>
      <c r="G1218" s="62">
        <v>15</v>
      </c>
      <c r="H1218" s="63">
        <v>1</v>
      </c>
      <c r="I1218" s="64">
        <v>5</v>
      </c>
      <c r="J1218" s="64">
        <v>5</v>
      </c>
      <c r="K1218" s="64">
        <v>5</v>
      </c>
      <c r="L1218" s="65">
        <v>1</v>
      </c>
      <c r="M1218" s="64">
        <v>0</v>
      </c>
      <c r="N1218" s="64">
        <v>0</v>
      </c>
      <c r="O1218" s="66">
        <v>210.1746</v>
      </c>
      <c r="P1218" s="63">
        <v>0</v>
      </c>
    </row>
    <row r="1219" spans="1:16" ht="14.4">
      <c r="A1219" s="72">
        <f t="shared" si="27"/>
        <v>46161</v>
      </c>
      <c r="B1219" s="73">
        <f>VLOOKUP(G1219,'Daily Flash NL'!A:D,4,0)</f>
        <v>0.66666666666666696</v>
      </c>
      <c r="C1219" s="77">
        <v>46161</v>
      </c>
      <c r="D1219" s="57"/>
      <c r="E1219" s="62" t="s">
        <v>85</v>
      </c>
      <c r="F1219" s="62"/>
      <c r="G1219" s="62">
        <v>16</v>
      </c>
      <c r="H1219" s="63">
        <v>1</v>
      </c>
      <c r="I1219" s="64">
        <v>6</v>
      </c>
      <c r="J1219" s="64">
        <v>6</v>
      </c>
      <c r="K1219" s="64">
        <v>6</v>
      </c>
      <c r="L1219" s="65">
        <v>1</v>
      </c>
      <c r="M1219" s="64">
        <v>0</v>
      </c>
      <c r="N1219" s="64">
        <v>0</v>
      </c>
      <c r="O1219" s="66">
        <v>261.43966666666665</v>
      </c>
      <c r="P1219" s="63">
        <v>0</v>
      </c>
    </row>
    <row r="1220" spans="1:16" ht="14.4">
      <c r="A1220" s="72">
        <f t="shared" si="27"/>
        <v>46161</v>
      </c>
      <c r="B1220" s="73" t="e">
        <f>VLOOKUP(G1220,'Daily Flash NL'!A:D,4,0)</f>
        <v>#N/A</v>
      </c>
      <c r="C1220" s="77">
        <v>46161</v>
      </c>
      <c r="D1220" s="57"/>
      <c r="E1220" s="62" t="s">
        <v>85</v>
      </c>
      <c r="F1220" s="62"/>
      <c r="G1220" s="62">
        <v>17</v>
      </c>
      <c r="H1220" s="63">
        <v>1</v>
      </c>
      <c r="I1220" s="64">
        <v>2</v>
      </c>
      <c r="J1220" s="64">
        <v>2</v>
      </c>
      <c r="K1220" s="64">
        <v>2</v>
      </c>
      <c r="L1220" s="65">
        <v>1</v>
      </c>
      <c r="M1220" s="64">
        <v>0</v>
      </c>
      <c r="N1220" s="64">
        <v>0</v>
      </c>
      <c r="O1220" s="66">
        <v>169.18300000000002</v>
      </c>
      <c r="P1220" s="63">
        <v>0</v>
      </c>
    </row>
    <row r="1221" spans="1:16" ht="14.4">
      <c r="A1221" s="72">
        <f t="shared" si="27"/>
        <v>46161</v>
      </c>
      <c r="B1221" s="73" t="e">
        <f>VLOOKUP(G1221,'Daily Flash NL'!A:D,4,0)</f>
        <v>#N/A</v>
      </c>
      <c r="C1221" s="77">
        <v>46161</v>
      </c>
      <c r="D1221" s="57"/>
      <c r="E1221" s="62" t="s">
        <v>85</v>
      </c>
      <c r="F1221" s="62"/>
      <c r="G1221" s="62">
        <v>18</v>
      </c>
      <c r="H1221" s="63">
        <v>1</v>
      </c>
      <c r="I1221" s="64">
        <v>1</v>
      </c>
      <c r="J1221" s="64">
        <v>1</v>
      </c>
      <c r="K1221" s="64">
        <v>1</v>
      </c>
      <c r="L1221" s="65">
        <v>1</v>
      </c>
      <c r="M1221" s="64">
        <v>0</v>
      </c>
      <c r="N1221" s="64">
        <v>0</v>
      </c>
      <c r="O1221" s="66">
        <v>365.83199999999999</v>
      </c>
      <c r="P1221" s="63">
        <v>0</v>
      </c>
    </row>
    <row r="1222" spans="1:16" ht="14.4">
      <c r="A1222" s="72">
        <f t="shared" si="27"/>
        <v>46161</v>
      </c>
      <c r="B1222" s="73" t="e">
        <f>VLOOKUP(G1222,'Daily Flash NL'!A:D,4,0)</f>
        <v>#N/A</v>
      </c>
      <c r="C1222" s="77">
        <v>46161</v>
      </c>
      <c r="D1222" s="57"/>
      <c r="E1222" s="62" t="s">
        <v>85</v>
      </c>
      <c r="F1222" s="62"/>
      <c r="G1222" s="62">
        <v>20</v>
      </c>
      <c r="H1222" s="63">
        <v>0</v>
      </c>
      <c r="I1222" s="64">
        <v>1</v>
      </c>
      <c r="J1222" s="64">
        <v>1</v>
      </c>
      <c r="K1222" s="64">
        <v>0</v>
      </c>
      <c r="L1222" s="65">
        <v>1</v>
      </c>
      <c r="M1222" s="64">
        <v>0</v>
      </c>
      <c r="N1222" s="64">
        <v>0</v>
      </c>
      <c r="O1222" s="66">
        <v>710.67700000000002</v>
      </c>
      <c r="P1222" s="63">
        <v>0</v>
      </c>
    </row>
    <row r="1223" spans="1:16" ht="14.4">
      <c r="A1223" s="72">
        <f t="shared" si="27"/>
        <v>46161</v>
      </c>
      <c r="B1223" s="73" t="e">
        <f>VLOOKUP(G1223,'Daily Flash NL'!A:D,4,0)</f>
        <v>#N/A</v>
      </c>
      <c r="C1223" s="77">
        <v>46161</v>
      </c>
      <c r="D1223" s="57"/>
      <c r="E1223" s="62" t="s">
        <v>85</v>
      </c>
      <c r="F1223" s="62"/>
      <c r="G1223" s="62">
        <v>21</v>
      </c>
      <c r="H1223" s="63">
        <v>1</v>
      </c>
      <c r="I1223" s="64">
        <v>1</v>
      </c>
      <c r="J1223" s="64">
        <v>1</v>
      </c>
      <c r="K1223" s="64">
        <v>1</v>
      </c>
      <c r="L1223" s="65">
        <v>1</v>
      </c>
      <c r="M1223" s="64">
        <v>0</v>
      </c>
      <c r="N1223" s="64">
        <v>0</v>
      </c>
      <c r="O1223" s="66">
        <v>102.858</v>
      </c>
      <c r="P1223" s="63">
        <v>0</v>
      </c>
    </row>
    <row r="1224" spans="1:16" ht="14.4">
      <c r="A1224" s="72">
        <f t="shared" si="27"/>
        <v>46161</v>
      </c>
      <c r="B1224" s="73" t="e">
        <f>VLOOKUP(G1224,'Daily Flash NL'!A:D,4,0)</f>
        <v>#N/A</v>
      </c>
      <c r="C1224" s="77">
        <v>46161</v>
      </c>
      <c r="D1224" s="57"/>
      <c r="E1224" s="62" t="s">
        <v>85</v>
      </c>
      <c r="F1224" s="62"/>
      <c r="G1224" s="62">
        <v>22</v>
      </c>
      <c r="H1224" s="63">
        <v>0</v>
      </c>
      <c r="I1224" s="64">
        <v>3</v>
      </c>
      <c r="J1224" s="64">
        <v>1</v>
      </c>
      <c r="K1224" s="64">
        <v>0</v>
      </c>
      <c r="L1224" s="65">
        <v>0.33333333333333331</v>
      </c>
      <c r="M1224" s="64">
        <v>2</v>
      </c>
      <c r="N1224" s="64">
        <v>0</v>
      </c>
      <c r="O1224" s="66">
        <v>212.25200000000001</v>
      </c>
      <c r="P1224" s="63">
        <v>0.66666666666666663</v>
      </c>
    </row>
    <row r="1225" spans="1:16" ht="14.4">
      <c r="A1225" s="72">
        <f t="shared" si="27"/>
        <v>46161</v>
      </c>
      <c r="B1225" s="73" t="e">
        <f>VLOOKUP(G1225,'Daily Flash NL'!A:D,4,0)</f>
        <v>#N/A</v>
      </c>
      <c r="C1225" s="77">
        <v>46161</v>
      </c>
      <c r="D1225" s="57"/>
      <c r="E1225" s="62" t="s">
        <v>85</v>
      </c>
      <c r="F1225" s="57" t="s">
        <v>86</v>
      </c>
      <c r="G1225" s="57"/>
      <c r="H1225" s="58"/>
      <c r="I1225" s="59"/>
      <c r="J1225" s="59"/>
      <c r="K1225" s="59"/>
      <c r="L1225" s="60"/>
      <c r="M1225" s="59"/>
      <c r="N1225" s="59"/>
      <c r="O1225" s="61"/>
      <c r="P1225" s="58"/>
    </row>
    <row r="1226" spans="1:16" ht="14.4">
      <c r="A1226" s="72">
        <f t="shared" si="27"/>
        <v>46161</v>
      </c>
      <c r="B1226" s="73">
        <f>VLOOKUP(G1226,'Daily Flash NL'!A:D,4,0)</f>
        <v>0.29166666666666669</v>
      </c>
      <c r="C1226" s="77">
        <v>46161</v>
      </c>
      <c r="D1226" s="57"/>
      <c r="E1226" s="62" t="s">
        <v>85</v>
      </c>
      <c r="F1226" s="62"/>
      <c r="G1226" s="62">
        <v>7</v>
      </c>
      <c r="H1226" s="63">
        <v>0</v>
      </c>
      <c r="I1226" s="64">
        <v>1</v>
      </c>
      <c r="J1226" s="64">
        <v>1</v>
      </c>
      <c r="K1226" s="64">
        <v>0</v>
      </c>
      <c r="L1226" s="65">
        <v>1</v>
      </c>
      <c r="M1226" s="64">
        <v>0</v>
      </c>
      <c r="N1226" s="64">
        <v>0</v>
      </c>
      <c r="O1226" s="66">
        <v>171.81799999999998</v>
      </c>
      <c r="P1226" s="63">
        <v>0</v>
      </c>
    </row>
    <row r="1227" spans="1:16" ht="14.4">
      <c r="A1227" s="72">
        <f t="shared" si="27"/>
        <v>46161</v>
      </c>
      <c r="B1227" s="73">
        <f>VLOOKUP(G1227,'Daily Flash NL'!A:D,4,0)</f>
        <v>0.33333333333333298</v>
      </c>
      <c r="C1227" s="77">
        <v>46161</v>
      </c>
      <c r="D1227" s="57"/>
      <c r="E1227" s="62" t="s">
        <v>85</v>
      </c>
      <c r="F1227" s="62"/>
      <c r="G1227" s="62">
        <v>8</v>
      </c>
      <c r="H1227" s="63">
        <v>0.6</v>
      </c>
      <c r="I1227" s="64">
        <v>5</v>
      </c>
      <c r="J1227" s="64">
        <v>5</v>
      </c>
      <c r="K1227" s="64">
        <v>3</v>
      </c>
      <c r="L1227" s="65">
        <v>1</v>
      </c>
      <c r="M1227" s="64">
        <v>0</v>
      </c>
      <c r="N1227" s="64">
        <v>0</v>
      </c>
      <c r="O1227" s="66">
        <v>406.2996</v>
      </c>
      <c r="P1227" s="63">
        <v>0</v>
      </c>
    </row>
    <row r="1228" spans="1:16" ht="14.4">
      <c r="A1228" s="72">
        <f t="shared" si="27"/>
        <v>46161</v>
      </c>
      <c r="B1228" s="73">
        <f>VLOOKUP(G1228,'Daily Flash NL'!A:D,4,0)</f>
        <v>0.375</v>
      </c>
      <c r="C1228" s="77">
        <v>46161</v>
      </c>
      <c r="D1228" s="57"/>
      <c r="E1228" s="62" t="s">
        <v>85</v>
      </c>
      <c r="F1228" s="62"/>
      <c r="G1228" s="62">
        <v>9</v>
      </c>
      <c r="H1228" s="63">
        <v>0.6</v>
      </c>
      <c r="I1228" s="64">
        <v>5</v>
      </c>
      <c r="J1228" s="64">
        <v>5</v>
      </c>
      <c r="K1228" s="64">
        <v>3</v>
      </c>
      <c r="L1228" s="65">
        <v>1</v>
      </c>
      <c r="M1228" s="64">
        <v>0</v>
      </c>
      <c r="N1228" s="64">
        <v>0</v>
      </c>
      <c r="O1228" s="66">
        <v>323.79640000000001</v>
      </c>
      <c r="P1228" s="63">
        <v>0</v>
      </c>
    </row>
    <row r="1229" spans="1:16" ht="14.4">
      <c r="A1229" s="72">
        <f t="shared" si="27"/>
        <v>46161</v>
      </c>
      <c r="B1229" s="73">
        <f>VLOOKUP(G1229,'Daily Flash NL'!A:D,4,0)</f>
        <v>0.41666666666666702</v>
      </c>
      <c r="C1229" s="77">
        <v>46161</v>
      </c>
      <c r="D1229" s="57"/>
      <c r="E1229" s="62" t="s">
        <v>85</v>
      </c>
      <c r="F1229" s="62"/>
      <c r="G1229" s="62">
        <v>10</v>
      </c>
      <c r="H1229" s="63">
        <v>1</v>
      </c>
      <c r="I1229" s="64">
        <v>2</v>
      </c>
      <c r="J1229" s="64">
        <v>2</v>
      </c>
      <c r="K1229" s="64">
        <v>2</v>
      </c>
      <c r="L1229" s="65">
        <v>1</v>
      </c>
      <c r="M1229" s="64">
        <v>0</v>
      </c>
      <c r="N1229" s="64">
        <v>0</v>
      </c>
      <c r="O1229" s="66">
        <v>160.86400000000003</v>
      </c>
      <c r="P1229" s="63">
        <v>0</v>
      </c>
    </row>
    <row r="1230" spans="1:16" ht="14.4">
      <c r="A1230" s="72">
        <f t="shared" si="27"/>
        <v>46161</v>
      </c>
      <c r="B1230" s="73">
        <f>VLOOKUP(G1230,'Daily Flash NL'!A:D,4,0)</f>
        <v>0.45833333333333298</v>
      </c>
      <c r="C1230" s="77">
        <v>46161</v>
      </c>
      <c r="D1230" s="57"/>
      <c r="E1230" s="62" t="s">
        <v>85</v>
      </c>
      <c r="F1230" s="62"/>
      <c r="G1230" s="62">
        <v>11</v>
      </c>
      <c r="H1230" s="63">
        <v>1</v>
      </c>
      <c r="I1230" s="64">
        <v>6</v>
      </c>
      <c r="J1230" s="64">
        <v>6</v>
      </c>
      <c r="K1230" s="64">
        <v>6</v>
      </c>
      <c r="L1230" s="65">
        <v>1</v>
      </c>
      <c r="M1230" s="64">
        <v>0</v>
      </c>
      <c r="N1230" s="64">
        <v>0</v>
      </c>
      <c r="O1230" s="66">
        <v>287.85199999999998</v>
      </c>
      <c r="P1230" s="63">
        <v>0</v>
      </c>
    </row>
    <row r="1231" spans="1:16" ht="14.4">
      <c r="A1231" s="72">
        <f t="shared" si="27"/>
        <v>46161</v>
      </c>
      <c r="B1231" s="73">
        <f>VLOOKUP(G1231,'Daily Flash NL'!A:D,4,0)</f>
        <v>0.5</v>
      </c>
      <c r="C1231" s="77">
        <v>46161</v>
      </c>
      <c r="D1231" s="57"/>
      <c r="E1231" s="62" t="s">
        <v>85</v>
      </c>
      <c r="F1231" s="62"/>
      <c r="G1231" s="62">
        <v>12</v>
      </c>
      <c r="H1231" s="63">
        <v>1</v>
      </c>
      <c r="I1231" s="64">
        <v>6</v>
      </c>
      <c r="J1231" s="64">
        <v>6</v>
      </c>
      <c r="K1231" s="64">
        <v>6</v>
      </c>
      <c r="L1231" s="65">
        <v>1</v>
      </c>
      <c r="M1231" s="64">
        <v>0</v>
      </c>
      <c r="N1231" s="64">
        <v>0</v>
      </c>
      <c r="O1231" s="66">
        <v>374.26283333333328</v>
      </c>
      <c r="P1231" s="63">
        <v>0</v>
      </c>
    </row>
    <row r="1232" spans="1:16" ht="14.4">
      <c r="A1232" s="72">
        <f t="shared" si="27"/>
        <v>46161</v>
      </c>
      <c r="B1232" s="73">
        <f>VLOOKUP(G1232,'Daily Flash NL'!A:D,4,0)</f>
        <v>0.54166666666666696</v>
      </c>
      <c r="C1232" s="77">
        <v>46161</v>
      </c>
      <c r="D1232" s="57"/>
      <c r="E1232" s="62" t="s">
        <v>85</v>
      </c>
      <c r="F1232" s="62"/>
      <c r="G1232" s="62">
        <v>13</v>
      </c>
      <c r="H1232" s="63">
        <v>0.83333333333333337</v>
      </c>
      <c r="I1232" s="64">
        <v>6</v>
      </c>
      <c r="J1232" s="64">
        <v>6</v>
      </c>
      <c r="K1232" s="64">
        <v>5</v>
      </c>
      <c r="L1232" s="65">
        <v>1</v>
      </c>
      <c r="M1232" s="64">
        <v>0</v>
      </c>
      <c r="N1232" s="64">
        <v>0</v>
      </c>
      <c r="O1232" s="66">
        <v>153.63599999999948</v>
      </c>
      <c r="P1232" s="63">
        <v>0</v>
      </c>
    </row>
    <row r="1233" spans="1:16" ht="14.4">
      <c r="A1233" s="72">
        <f t="shared" si="27"/>
        <v>46161</v>
      </c>
      <c r="B1233" s="73">
        <f>VLOOKUP(G1233,'Daily Flash NL'!A:D,4,0)</f>
        <v>0.58333333333333304</v>
      </c>
      <c r="C1233" s="77">
        <v>46161</v>
      </c>
      <c r="D1233" s="57"/>
      <c r="E1233" s="62" t="s">
        <v>85</v>
      </c>
      <c r="F1233" s="62"/>
      <c r="G1233" s="62">
        <v>14</v>
      </c>
      <c r="H1233" s="63">
        <v>1</v>
      </c>
      <c r="I1233" s="64">
        <v>11</v>
      </c>
      <c r="J1233" s="64">
        <v>11</v>
      </c>
      <c r="K1233" s="64">
        <v>11</v>
      </c>
      <c r="L1233" s="65">
        <v>1</v>
      </c>
      <c r="M1233" s="64">
        <v>0</v>
      </c>
      <c r="N1233" s="64">
        <v>0</v>
      </c>
      <c r="O1233" s="66">
        <v>202.93048484848521</v>
      </c>
      <c r="P1233" s="63">
        <v>0</v>
      </c>
    </row>
    <row r="1234" spans="1:16" ht="14.4">
      <c r="A1234" s="72">
        <f t="shared" si="27"/>
        <v>46161</v>
      </c>
      <c r="B1234" s="73">
        <f>VLOOKUP(G1234,'Daily Flash NL'!A:D,4,0)</f>
        <v>0.625</v>
      </c>
      <c r="C1234" s="77">
        <v>46161</v>
      </c>
      <c r="D1234" s="57"/>
      <c r="E1234" s="62" t="s">
        <v>85</v>
      </c>
      <c r="F1234" s="62"/>
      <c r="G1234" s="62">
        <v>15</v>
      </c>
      <c r="H1234" s="63">
        <v>1</v>
      </c>
      <c r="I1234" s="64">
        <v>12</v>
      </c>
      <c r="J1234" s="64">
        <v>12</v>
      </c>
      <c r="K1234" s="64">
        <v>12</v>
      </c>
      <c r="L1234" s="65">
        <v>1</v>
      </c>
      <c r="M1234" s="64">
        <v>0</v>
      </c>
      <c r="N1234" s="64">
        <v>0</v>
      </c>
      <c r="O1234" s="66">
        <v>254.35916666666671</v>
      </c>
      <c r="P1234" s="63">
        <v>0</v>
      </c>
    </row>
    <row r="1235" spans="1:16" ht="14.4">
      <c r="A1235" s="72">
        <f t="shared" si="27"/>
        <v>46161</v>
      </c>
      <c r="B1235" s="73">
        <f>VLOOKUP(G1235,'Daily Flash NL'!A:D,4,0)</f>
        <v>0.66666666666666696</v>
      </c>
      <c r="C1235" s="77">
        <v>46161</v>
      </c>
      <c r="D1235" s="57"/>
      <c r="E1235" s="62" t="s">
        <v>85</v>
      </c>
      <c r="F1235" s="62"/>
      <c r="G1235" s="62">
        <v>16</v>
      </c>
      <c r="H1235" s="63">
        <v>1</v>
      </c>
      <c r="I1235" s="64">
        <v>6</v>
      </c>
      <c r="J1235" s="64">
        <v>6</v>
      </c>
      <c r="K1235" s="64">
        <v>6</v>
      </c>
      <c r="L1235" s="65">
        <v>1</v>
      </c>
      <c r="M1235" s="64">
        <v>0</v>
      </c>
      <c r="N1235" s="64">
        <v>0</v>
      </c>
      <c r="O1235" s="66">
        <v>265.25483333333335</v>
      </c>
      <c r="P1235" s="63">
        <v>0</v>
      </c>
    </row>
    <row r="1236" spans="1:16" ht="14.4">
      <c r="A1236" s="72">
        <f t="shared" si="27"/>
        <v>46161</v>
      </c>
      <c r="B1236" s="73" t="e">
        <f>VLOOKUP(G1236,'Daily Flash NL'!A:D,4,0)</f>
        <v>#N/A</v>
      </c>
      <c r="C1236" s="77">
        <v>46161</v>
      </c>
      <c r="D1236" s="57"/>
      <c r="E1236" s="62" t="s">
        <v>85</v>
      </c>
      <c r="F1236" s="62"/>
      <c r="G1236" s="62">
        <v>17</v>
      </c>
      <c r="H1236" s="63">
        <v>1</v>
      </c>
      <c r="I1236" s="64">
        <v>4</v>
      </c>
      <c r="J1236" s="64">
        <v>4</v>
      </c>
      <c r="K1236" s="64">
        <v>4</v>
      </c>
      <c r="L1236" s="65">
        <v>1</v>
      </c>
      <c r="M1236" s="64">
        <v>0</v>
      </c>
      <c r="N1236" s="64">
        <v>0</v>
      </c>
      <c r="O1236" s="66">
        <v>128.108</v>
      </c>
      <c r="P1236" s="63">
        <v>0</v>
      </c>
    </row>
    <row r="1237" spans="1:16" ht="14.4">
      <c r="A1237" s="72">
        <f t="shared" si="27"/>
        <v>46161</v>
      </c>
      <c r="B1237" s="73" t="e">
        <f>VLOOKUP(G1237,'Daily Flash NL'!A:D,4,0)</f>
        <v>#N/A</v>
      </c>
      <c r="C1237" s="77">
        <v>46161</v>
      </c>
      <c r="D1237" s="57"/>
      <c r="E1237" s="62" t="s">
        <v>85</v>
      </c>
      <c r="F1237" s="62"/>
      <c r="G1237" s="62">
        <v>18</v>
      </c>
      <c r="H1237" s="63">
        <v>1</v>
      </c>
      <c r="I1237" s="64">
        <v>1</v>
      </c>
      <c r="J1237" s="64">
        <v>1</v>
      </c>
      <c r="K1237" s="64">
        <v>1</v>
      </c>
      <c r="L1237" s="65">
        <v>1</v>
      </c>
      <c r="M1237" s="64">
        <v>0</v>
      </c>
      <c r="N1237" s="64">
        <v>0</v>
      </c>
      <c r="O1237" s="66">
        <v>644.57000000000005</v>
      </c>
      <c r="P1237" s="63">
        <v>0</v>
      </c>
    </row>
    <row r="1238" spans="1:16" ht="14.4">
      <c r="A1238" s="72">
        <f t="shared" si="27"/>
        <v>46161</v>
      </c>
      <c r="B1238" s="73" t="e">
        <f>VLOOKUP(G1238,'Daily Flash NL'!A:D,4,0)</f>
        <v>#N/A</v>
      </c>
      <c r="C1238" s="77">
        <v>46161</v>
      </c>
      <c r="D1238" s="57"/>
      <c r="E1238" s="62" t="s">
        <v>85</v>
      </c>
      <c r="F1238" s="62"/>
      <c r="G1238" s="62">
        <v>19</v>
      </c>
      <c r="H1238" s="63">
        <v>0</v>
      </c>
      <c r="I1238" s="64">
        <v>2</v>
      </c>
      <c r="J1238" s="64">
        <v>0</v>
      </c>
      <c r="K1238" s="64">
        <v>0</v>
      </c>
      <c r="L1238" s="65">
        <v>0</v>
      </c>
      <c r="M1238" s="64">
        <v>2</v>
      </c>
      <c r="N1238" s="64">
        <v>0</v>
      </c>
      <c r="O1238" s="66"/>
      <c r="P1238" s="63">
        <v>1</v>
      </c>
    </row>
    <row r="1239" spans="1:16" ht="14.4">
      <c r="A1239" s="72">
        <f t="shared" si="27"/>
        <v>46161</v>
      </c>
      <c r="B1239" s="73" t="e">
        <f>VLOOKUP(G1239,'Daily Flash NL'!A:D,4,0)</f>
        <v>#N/A</v>
      </c>
      <c r="C1239" s="77">
        <v>46161</v>
      </c>
      <c r="D1239" s="57"/>
      <c r="E1239" s="62" t="s">
        <v>85</v>
      </c>
      <c r="F1239" s="62"/>
      <c r="G1239" s="62">
        <v>22</v>
      </c>
      <c r="H1239" s="63">
        <v>0</v>
      </c>
      <c r="I1239" s="64">
        <v>3</v>
      </c>
      <c r="J1239" s="64">
        <v>1</v>
      </c>
      <c r="K1239" s="64">
        <v>0</v>
      </c>
      <c r="L1239" s="65">
        <v>0.33333333333333331</v>
      </c>
      <c r="M1239" s="64">
        <v>2</v>
      </c>
      <c r="N1239" s="64">
        <v>0</v>
      </c>
      <c r="O1239" s="66">
        <v>178.98599999999999</v>
      </c>
      <c r="P1239" s="63">
        <v>0.66666666666666663</v>
      </c>
    </row>
    <row r="1240" spans="1:16" ht="14.4">
      <c r="A1240" s="72">
        <f t="shared" si="27"/>
        <v>46161</v>
      </c>
      <c r="B1240" s="73" t="e">
        <f>VLOOKUP(G1240,'Daily Flash NL'!A:D,4,0)</f>
        <v>#N/A</v>
      </c>
      <c r="C1240" s="77">
        <v>46161</v>
      </c>
      <c r="D1240" s="57"/>
      <c r="E1240" s="62" t="s">
        <v>85</v>
      </c>
      <c r="F1240" s="62"/>
      <c r="G1240" s="62">
        <v>23</v>
      </c>
      <c r="H1240" s="63">
        <v>1</v>
      </c>
      <c r="I1240" s="64">
        <v>1</v>
      </c>
      <c r="J1240" s="64">
        <v>1</v>
      </c>
      <c r="K1240" s="64">
        <v>1</v>
      </c>
      <c r="L1240" s="65">
        <v>1</v>
      </c>
      <c r="M1240" s="64">
        <v>0</v>
      </c>
      <c r="N1240" s="64">
        <v>0</v>
      </c>
      <c r="O1240" s="66">
        <v>230.82800000000003</v>
      </c>
      <c r="P1240" s="63">
        <v>0</v>
      </c>
    </row>
    <row r="1241" spans="1:16" ht="14.4">
      <c r="A1241" s="72">
        <f t="shared" si="27"/>
        <v>46161</v>
      </c>
      <c r="B1241" s="73" t="e">
        <f>VLOOKUP(G1241,'Daily Flash NL'!A:D,4,0)</f>
        <v>#N/A</v>
      </c>
      <c r="C1241" s="77">
        <v>46161</v>
      </c>
      <c r="D1241" s="57"/>
      <c r="E1241" s="62" t="s">
        <v>68</v>
      </c>
      <c r="F1241" s="62"/>
      <c r="G1241" s="62"/>
      <c r="H1241" s="63">
        <v>0.74542429284525791</v>
      </c>
      <c r="I1241" s="64">
        <v>602</v>
      </c>
      <c r="J1241" s="64">
        <v>564</v>
      </c>
      <c r="K1241" s="64">
        <v>448</v>
      </c>
      <c r="L1241" s="65">
        <v>0.93687707641196016</v>
      </c>
      <c r="M1241" s="64">
        <v>38</v>
      </c>
      <c r="N1241" s="64">
        <v>1</v>
      </c>
      <c r="O1241" s="66">
        <v>285.4854708037825</v>
      </c>
      <c r="P1241" s="63">
        <v>6.3122923588039864E-2</v>
      </c>
    </row>
    <row r="1242" spans="1:16" ht="14.4">
      <c r="A1242" s="72">
        <f t="shared" si="27"/>
        <v>46161</v>
      </c>
      <c r="B1242" s="73" t="e">
        <f>VLOOKUP(G1242,'Daily Flash NL'!A:D,4,0)</f>
        <v>#N/A</v>
      </c>
      <c r="C1242" s="77">
        <v>46161</v>
      </c>
      <c r="D1242" s="57"/>
      <c r="E1242" s="62" t="s">
        <v>68</v>
      </c>
      <c r="F1242" s="57" t="s">
        <v>69</v>
      </c>
      <c r="G1242" s="57"/>
      <c r="H1242" s="58"/>
      <c r="I1242" s="59"/>
      <c r="J1242" s="59"/>
      <c r="K1242" s="59"/>
      <c r="L1242" s="60"/>
      <c r="M1242" s="59"/>
      <c r="N1242" s="59"/>
      <c r="O1242" s="61"/>
      <c r="P1242" s="58"/>
    </row>
    <row r="1243" spans="1:16" ht="14.4">
      <c r="A1243" s="72">
        <f t="shared" si="27"/>
        <v>46161</v>
      </c>
      <c r="B1243" s="73" t="e">
        <f>VLOOKUP(G1243,'Daily Flash NL'!A:D,4,0)</f>
        <v>#N/A</v>
      </c>
      <c r="C1243" s="77">
        <v>46161</v>
      </c>
      <c r="D1243" s="57"/>
      <c r="E1243" s="62" t="s">
        <v>68</v>
      </c>
      <c r="F1243" s="62"/>
      <c r="G1243" s="62">
        <v>6</v>
      </c>
      <c r="H1243" s="63">
        <v>0.6</v>
      </c>
      <c r="I1243" s="64">
        <v>5</v>
      </c>
      <c r="J1243" s="64">
        <v>5</v>
      </c>
      <c r="K1243" s="64">
        <v>3</v>
      </c>
      <c r="L1243" s="65">
        <v>1</v>
      </c>
      <c r="M1243" s="64">
        <v>0</v>
      </c>
      <c r="N1243" s="64">
        <v>0</v>
      </c>
      <c r="O1243" s="66">
        <v>176.90319999999997</v>
      </c>
      <c r="P1243" s="63">
        <v>0</v>
      </c>
    </row>
    <row r="1244" spans="1:16" ht="14.4">
      <c r="A1244" s="72">
        <f t="shared" si="27"/>
        <v>46161</v>
      </c>
      <c r="B1244" s="73">
        <f>VLOOKUP(G1244,'Daily Flash NL'!A:D,4,0)</f>
        <v>0.29166666666666669</v>
      </c>
      <c r="C1244" s="77">
        <v>46161</v>
      </c>
      <c r="D1244" s="57"/>
      <c r="E1244" s="62" t="s">
        <v>68</v>
      </c>
      <c r="F1244" s="62"/>
      <c r="G1244" s="62">
        <v>7</v>
      </c>
      <c r="H1244" s="63">
        <v>0.94444444444444442</v>
      </c>
      <c r="I1244" s="64">
        <v>18</v>
      </c>
      <c r="J1244" s="64">
        <v>18</v>
      </c>
      <c r="K1244" s="64">
        <v>17</v>
      </c>
      <c r="L1244" s="65">
        <v>1</v>
      </c>
      <c r="M1244" s="64">
        <v>0</v>
      </c>
      <c r="N1244" s="64">
        <v>0</v>
      </c>
      <c r="O1244" s="66">
        <v>168.96827777777776</v>
      </c>
      <c r="P1244" s="63">
        <v>0</v>
      </c>
    </row>
    <row r="1245" spans="1:16" ht="14.4">
      <c r="A1245" s="72">
        <f t="shared" si="27"/>
        <v>46161</v>
      </c>
      <c r="B1245" s="73">
        <f>VLOOKUP(G1245,'Daily Flash NL'!A:D,4,0)</f>
        <v>0.33333333333333298</v>
      </c>
      <c r="C1245" s="77">
        <v>46161</v>
      </c>
      <c r="D1245" s="57"/>
      <c r="E1245" s="62" t="s">
        <v>68</v>
      </c>
      <c r="F1245" s="62"/>
      <c r="G1245" s="62">
        <v>8</v>
      </c>
      <c r="H1245" s="63">
        <v>0.93548387096774188</v>
      </c>
      <c r="I1245" s="64">
        <v>31</v>
      </c>
      <c r="J1245" s="64">
        <v>31</v>
      </c>
      <c r="K1245" s="64">
        <v>29</v>
      </c>
      <c r="L1245" s="65">
        <v>1</v>
      </c>
      <c r="M1245" s="64">
        <v>0</v>
      </c>
      <c r="N1245" s="64">
        <v>0</v>
      </c>
      <c r="O1245" s="66">
        <v>290.16741935483873</v>
      </c>
      <c r="P1245" s="63">
        <v>0</v>
      </c>
    </row>
    <row r="1246" spans="1:16" ht="14.4">
      <c r="A1246" s="72">
        <f t="shared" si="27"/>
        <v>46161</v>
      </c>
      <c r="B1246" s="73">
        <f>VLOOKUP(G1246,'Daily Flash NL'!A:D,4,0)</f>
        <v>0.375</v>
      </c>
      <c r="C1246" s="77">
        <v>46161</v>
      </c>
      <c r="D1246" s="57"/>
      <c r="E1246" s="62" t="s">
        <v>68</v>
      </c>
      <c r="F1246" s="62"/>
      <c r="G1246" s="62">
        <v>9</v>
      </c>
      <c r="H1246" s="63">
        <v>0.87755102040816324</v>
      </c>
      <c r="I1246" s="64">
        <v>49</v>
      </c>
      <c r="J1246" s="64">
        <v>49</v>
      </c>
      <c r="K1246" s="64">
        <v>43</v>
      </c>
      <c r="L1246" s="65">
        <v>1</v>
      </c>
      <c r="M1246" s="64">
        <v>0</v>
      </c>
      <c r="N1246" s="64">
        <v>0</v>
      </c>
      <c r="O1246" s="66">
        <v>319.04430612244897</v>
      </c>
      <c r="P1246" s="63">
        <v>0</v>
      </c>
    </row>
    <row r="1247" spans="1:16" ht="14.4">
      <c r="A1247" s="72">
        <f t="shared" si="27"/>
        <v>46161</v>
      </c>
      <c r="B1247" s="73">
        <f>VLOOKUP(G1247,'Daily Flash NL'!A:D,4,0)</f>
        <v>0.41666666666666702</v>
      </c>
      <c r="C1247" s="77">
        <v>46161</v>
      </c>
      <c r="D1247" s="57"/>
      <c r="E1247" s="62" t="s">
        <v>68</v>
      </c>
      <c r="F1247" s="62"/>
      <c r="G1247" s="62">
        <v>10</v>
      </c>
      <c r="H1247" s="63">
        <v>0.93220338983050843</v>
      </c>
      <c r="I1247" s="64">
        <v>59</v>
      </c>
      <c r="J1247" s="64">
        <v>59</v>
      </c>
      <c r="K1247" s="64">
        <v>55</v>
      </c>
      <c r="L1247" s="65">
        <v>1</v>
      </c>
      <c r="M1247" s="64">
        <v>0</v>
      </c>
      <c r="N1247" s="64">
        <v>0</v>
      </c>
      <c r="O1247" s="66">
        <v>262.90139265536726</v>
      </c>
      <c r="P1247" s="63">
        <v>0</v>
      </c>
    </row>
    <row r="1248" spans="1:16" ht="14.4">
      <c r="A1248" s="72">
        <f t="shared" si="27"/>
        <v>46161</v>
      </c>
      <c r="B1248" s="73">
        <f>VLOOKUP(G1248,'Daily Flash NL'!A:D,4,0)</f>
        <v>0.45833333333333298</v>
      </c>
      <c r="C1248" s="77">
        <v>46161</v>
      </c>
      <c r="D1248" s="57"/>
      <c r="E1248" s="62" t="s">
        <v>68</v>
      </c>
      <c r="F1248" s="62"/>
      <c r="G1248" s="62">
        <v>11</v>
      </c>
      <c r="H1248" s="63">
        <v>0.9821428571428571</v>
      </c>
      <c r="I1248" s="64">
        <v>56</v>
      </c>
      <c r="J1248" s="64">
        <v>56</v>
      </c>
      <c r="K1248" s="64">
        <v>55</v>
      </c>
      <c r="L1248" s="65">
        <v>1</v>
      </c>
      <c r="M1248" s="64">
        <v>0</v>
      </c>
      <c r="N1248" s="64">
        <v>0</v>
      </c>
      <c r="O1248" s="66">
        <v>316.66077529761918</v>
      </c>
      <c r="P1248" s="63">
        <v>0</v>
      </c>
    </row>
    <row r="1249" spans="1:16" ht="14.4">
      <c r="A1249" s="72">
        <f t="shared" si="27"/>
        <v>46161</v>
      </c>
      <c r="B1249" s="73">
        <f>VLOOKUP(G1249,'Daily Flash NL'!A:D,4,0)</f>
        <v>0.5</v>
      </c>
      <c r="C1249" s="77">
        <v>46161</v>
      </c>
      <c r="D1249" s="57"/>
      <c r="E1249" s="62" t="s">
        <v>68</v>
      </c>
      <c r="F1249" s="62"/>
      <c r="G1249" s="62">
        <v>12</v>
      </c>
      <c r="H1249" s="63">
        <v>1</v>
      </c>
      <c r="I1249" s="64">
        <v>39</v>
      </c>
      <c r="J1249" s="64">
        <v>39</v>
      </c>
      <c r="K1249" s="64">
        <v>39</v>
      </c>
      <c r="L1249" s="65">
        <v>1</v>
      </c>
      <c r="M1249" s="64">
        <v>0</v>
      </c>
      <c r="N1249" s="64">
        <v>0</v>
      </c>
      <c r="O1249" s="66">
        <v>309.45135470085444</v>
      </c>
      <c r="P1249" s="63">
        <v>0</v>
      </c>
    </row>
    <row r="1250" spans="1:16" ht="14.4">
      <c r="A1250" s="72">
        <f t="shared" si="27"/>
        <v>46161</v>
      </c>
      <c r="B1250" s="73">
        <f>VLOOKUP(G1250,'Daily Flash NL'!A:D,4,0)</f>
        <v>0.54166666666666696</v>
      </c>
      <c r="C1250" s="77">
        <v>46161</v>
      </c>
      <c r="D1250" s="57"/>
      <c r="E1250" s="62" t="s">
        <v>68</v>
      </c>
      <c r="F1250" s="62"/>
      <c r="G1250" s="62">
        <v>13</v>
      </c>
      <c r="H1250" s="63">
        <v>1</v>
      </c>
      <c r="I1250" s="64">
        <v>40</v>
      </c>
      <c r="J1250" s="64">
        <v>40</v>
      </c>
      <c r="K1250" s="64">
        <v>40</v>
      </c>
      <c r="L1250" s="65">
        <v>1</v>
      </c>
      <c r="M1250" s="64">
        <v>0</v>
      </c>
      <c r="N1250" s="64">
        <v>0</v>
      </c>
      <c r="O1250" s="66">
        <v>304.71805416666655</v>
      </c>
      <c r="P1250" s="63">
        <v>0</v>
      </c>
    </row>
    <row r="1251" spans="1:16" ht="14.4">
      <c r="A1251" s="72">
        <f t="shared" si="27"/>
        <v>46161</v>
      </c>
      <c r="B1251" s="73">
        <f>VLOOKUP(G1251,'Daily Flash NL'!A:D,4,0)</f>
        <v>0.58333333333333304</v>
      </c>
      <c r="C1251" s="77">
        <v>46161</v>
      </c>
      <c r="D1251" s="57"/>
      <c r="E1251" s="62" t="s">
        <v>68</v>
      </c>
      <c r="F1251" s="62"/>
      <c r="G1251" s="62">
        <v>14</v>
      </c>
      <c r="H1251" s="63">
        <v>1</v>
      </c>
      <c r="I1251" s="64">
        <v>39</v>
      </c>
      <c r="J1251" s="64">
        <v>39</v>
      </c>
      <c r="K1251" s="64">
        <v>39</v>
      </c>
      <c r="L1251" s="65">
        <v>1</v>
      </c>
      <c r="M1251" s="64">
        <v>0</v>
      </c>
      <c r="N1251" s="64">
        <v>0</v>
      </c>
      <c r="O1251" s="66">
        <v>266.31149572649582</v>
      </c>
      <c r="P1251" s="63">
        <v>0</v>
      </c>
    </row>
    <row r="1252" spans="1:16" ht="14.4">
      <c r="A1252" s="72">
        <f t="shared" si="27"/>
        <v>46161</v>
      </c>
      <c r="B1252" s="73">
        <f>VLOOKUP(G1252,'Daily Flash NL'!A:D,4,0)</f>
        <v>0.625</v>
      </c>
      <c r="C1252" s="77">
        <v>46161</v>
      </c>
      <c r="D1252" s="57"/>
      <c r="E1252" s="62" t="s">
        <v>68</v>
      </c>
      <c r="F1252" s="62"/>
      <c r="G1252" s="62">
        <v>15</v>
      </c>
      <c r="H1252" s="63">
        <v>0.65151515151515149</v>
      </c>
      <c r="I1252" s="64">
        <v>66</v>
      </c>
      <c r="J1252" s="64">
        <v>64</v>
      </c>
      <c r="K1252" s="64">
        <v>43</v>
      </c>
      <c r="L1252" s="65">
        <v>0.96969696969696972</v>
      </c>
      <c r="M1252" s="64">
        <v>2</v>
      </c>
      <c r="N1252" s="64">
        <v>0</v>
      </c>
      <c r="O1252" s="66">
        <v>273.06827552083325</v>
      </c>
      <c r="P1252" s="63">
        <v>3.0303030303030304E-2</v>
      </c>
    </row>
    <row r="1253" spans="1:16" ht="14.4">
      <c r="A1253" s="72">
        <f t="shared" si="27"/>
        <v>46161</v>
      </c>
      <c r="B1253" s="73">
        <f>VLOOKUP(G1253,'Daily Flash NL'!A:D,4,0)</f>
        <v>0.66666666666666696</v>
      </c>
      <c r="C1253" s="77">
        <v>46161</v>
      </c>
      <c r="D1253" s="57"/>
      <c r="E1253" s="62" t="s">
        <v>68</v>
      </c>
      <c r="F1253" s="62"/>
      <c r="G1253" s="62">
        <v>16</v>
      </c>
      <c r="H1253" s="63">
        <v>0.82758620689655171</v>
      </c>
      <c r="I1253" s="64">
        <v>58</v>
      </c>
      <c r="J1253" s="64">
        <v>58</v>
      </c>
      <c r="K1253" s="64">
        <v>48</v>
      </c>
      <c r="L1253" s="65">
        <v>1</v>
      </c>
      <c r="M1253" s="64">
        <v>0</v>
      </c>
      <c r="N1253" s="64">
        <v>0</v>
      </c>
      <c r="O1253" s="66">
        <v>245.11311465517241</v>
      </c>
      <c r="P1253" s="63">
        <v>0</v>
      </c>
    </row>
    <row r="1254" spans="1:16" ht="14.4">
      <c r="A1254" s="72">
        <f t="shared" si="27"/>
        <v>46161</v>
      </c>
      <c r="B1254" s="73" t="e">
        <f>VLOOKUP(G1254,'Daily Flash NL'!A:D,4,0)</f>
        <v>#N/A</v>
      </c>
      <c r="C1254" s="77">
        <v>46161</v>
      </c>
      <c r="D1254" s="57"/>
      <c r="E1254" s="62" t="s">
        <v>68</v>
      </c>
      <c r="F1254" s="62"/>
      <c r="G1254" s="62">
        <v>17</v>
      </c>
      <c r="H1254" s="63">
        <v>0.34883720930232559</v>
      </c>
      <c r="I1254" s="64">
        <v>43</v>
      </c>
      <c r="J1254" s="64">
        <v>39</v>
      </c>
      <c r="K1254" s="64">
        <v>15</v>
      </c>
      <c r="L1254" s="65">
        <v>0.90697674418604646</v>
      </c>
      <c r="M1254" s="64">
        <v>4</v>
      </c>
      <c r="N1254" s="64">
        <v>0</v>
      </c>
      <c r="O1254" s="66">
        <v>349.50240170940168</v>
      </c>
      <c r="P1254" s="63">
        <v>9.3023255813953487E-2</v>
      </c>
    </row>
    <row r="1255" spans="1:16" ht="14.4">
      <c r="A1255" s="72">
        <f t="shared" si="27"/>
        <v>46161</v>
      </c>
      <c r="B1255" s="73" t="e">
        <f>VLOOKUP(G1255,'Daily Flash NL'!A:D,4,0)</f>
        <v>#N/A</v>
      </c>
      <c r="C1255" s="77">
        <v>46161</v>
      </c>
      <c r="D1255" s="57"/>
      <c r="E1255" s="62" t="s">
        <v>68</v>
      </c>
      <c r="F1255" s="62"/>
      <c r="G1255" s="62">
        <v>18</v>
      </c>
      <c r="H1255" s="63">
        <v>0.5625</v>
      </c>
      <c r="I1255" s="64">
        <v>32</v>
      </c>
      <c r="J1255" s="64">
        <v>27</v>
      </c>
      <c r="K1255" s="64">
        <v>18</v>
      </c>
      <c r="L1255" s="65">
        <v>0.84375</v>
      </c>
      <c r="M1255" s="64">
        <v>5</v>
      </c>
      <c r="N1255" s="64">
        <v>0</v>
      </c>
      <c r="O1255" s="66">
        <v>265.81848148148129</v>
      </c>
      <c r="P1255" s="63">
        <v>0.15625</v>
      </c>
    </row>
    <row r="1256" spans="1:16" ht="14.4">
      <c r="A1256" s="72">
        <f t="shared" si="27"/>
        <v>46161</v>
      </c>
      <c r="B1256" s="73" t="e">
        <f>VLOOKUP(G1256,'Daily Flash NL'!A:D,4,0)</f>
        <v>#N/A</v>
      </c>
      <c r="C1256" s="77">
        <v>46161</v>
      </c>
      <c r="D1256" s="57"/>
      <c r="E1256" s="62" t="s">
        <v>68</v>
      </c>
      <c r="F1256" s="62"/>
      <c r="G1256" s="62">
        <v>19</v>
      </c>
      <c r="H1256" s="63">
        <v>3.8461538461538464E-2</v>
      </c>
      <c r="I1256" s="64">
        <v>27</v>
      </c>
      <c r="J1256" s="64">
        <v>19</v>
      </c>
      <c r="K1256" s="64">
        <v>1</v>
      </c>
      <c r="L1256" s="65">
        <v>0.70370370370370372</v>
      </c>
      <c r="M1256" s="64">
        <v>8</v>
      </c>
      <c r="N1256" s="64">
        <v>1</v>
      </c>
      <c r="O1256" s="66">
        <v>237.45598245613999</v>
      </c>
      <c r="P1256" s="63">
        <v>0.29629629629629628</v>
      </c>
    </row>
    <row r="1257" spans="1:16" ht="14.4">
      <c r="A1257" s="72">
        <f t="shared" si="27"/>
        <v>46161</v>
      </c>
      <c r="B1257" s="73" t="e">
        <f>VLOOKUP(G1257,'Daily Flash NL'!A:D,4,0)</f>
        <v>#N/A</v>
      </c>
      <c r="C1257" s="77">
        <v>46161</v>
      </c>
      <c r="D1257" s="57"/>
      <c r="E1257" s="62" t="s">
        <v>68</v>
      </c>
      <c r="F1257" s="62"/>
      <c r="G1257" s="62">
        <v>20</v>
      </c>
      <c r="H1257" s="63">
        <v>6.6666666666666666E-2</v>
      </c>
      <c r="I1257" s="64">
        <v>15</v>
      </c>
      <c r="J1257" s="64">
        <v>9</v>
      </c>
      <c r="K1257" s="64">
        <v>1</v>
      </c>
      <c r="L1257" s="65">
        <v>0.6</v>
      </c>
      <c r="M1257" s="64">
        <v>6</v>
      </c>
      <c r="N1257" s="64">
        <v>0</v>
      </c>
      <c r="O1257" s="66">
        <v>383.01044444444443</v>
      </c>
      <c r="P1257" s="63">
        <v>0.4</v>
      </c>
    </row>
    <row r="1258" spans="1:16" ht="14.4">
      <c r="A1258" s="72">
        <f t="shared" si="27"/>
        <v>46161</v>
      </c>
      <c r="B1258" s="73" t="e">
        <f>VLOOKUP(G1258,'Daily Flash NL'!A:D,4,0)</f>
        <v>#N/A</v>
      </c>
      <c r="C1258" s="77">
        <v>46161</v>
      </c>
      <c r="D1258" s="57"/>
      <c r="E1258" s="62" t="s">
        <v>68</v>
      </c>
      <c r="F1258" s="62"/>
      <c r="G1258" s="62">
        <v>21</v>
      </c>
      <c r="H1258" s="63">
        <v>0</v>
      </c>
      <c r="I1258" s="64">
        <v>12</v>
      </c>
      <c r="J1258" s="64">
        <v>4</v>
      </c>
      <c r="K1258" s="64">
        <v>0</v>
      </c>
      <c r="L1258" s="65">
        <v>0.33333333333333331</v>
      </c>
      <c r="M1258" s="64">
        <v>8</v>
      </c>
      <c r="N1258" s="64">
        <v>0</v>
      </c>
      <c r="O1258" s="66">
        <v>376.57100000000003</v>
      </c>
      <c r="P1258" s="63">
        <v>0.66666666666666663</v>
      </c>
    </row>
    <row r="1259" spans="1:16" ht="14.4">
      <c r="A1259" s="72">
        <f t="shared" si="27"/>
        <v>46161</v>
      </c>
      <c r="B1259" s="73" t="e">
        <f>VLOOKUP(G1259,'Daily Flash NL'!A:D,4,0)</f>
        <v>#N/A</v>
      </c>
      <c r="C1259" s="77">
        <v>46161</v>
      </c>
      <c r="D1259" s="57"/>
      <c r="E1259" s="62" t="s">
        <v>68</v>
      </c>
      <c r="F1259" s="62"/>
      <c r="G1259" s="62">
        <v>22</v>
      </c>
      <c r="H1259" s="63">
        <v>8.3333333333333329E-2</v>
      </c>
      <c r="I1259" s="64">
        <v>12</v>
      </c>
      <c r="J1259" s="64">
        <v>7</v>
      </c>
      <c r="K1259" s="64">
        <v>1</v>
      </c>
      <c r="L1259" s="65">
        <v>0.58333333333333337</v>
      </c>
      <c r="M1259" s="64">
        <v>5</v>
      </c>
      <c r="N1259" s="64">
        <v>0</v>
      </c>
      <c r="O1259" s="66">
        <v>326.18942857142855</v>
      </c>
      <c r="P1259" s="63">
        <v>0.41666666666666669</v>
      </c>
    </row>
    <row r="1260" spans="1:16" ht="14.4">
      <c r="A1260" s="72">
        <f t="shared" si="27"/>
        <v>46161</v>
      </c>
      <c r="B1260" s="73" t="e">
        <f>VLOOKUP(G1260,'Daily Flash NL'!A:D,4,0)</f>
        <v>#N/A</v>
      </c>
      <c r="C1260" s="77">
        <v>46161</v>
      </c>
      <c r="D1260" s="57"/>
      <c r="E1260" s="62" t="s">
        <v>68</v>
      </c>
      <c r="F1260" s="62"/>
      <c r="G1260" s="62">
        <v>23</v>
      </c>
      <c r="H1260" s="63">
        <v>1</v>
      </c>
      <c r="I1260" s="64">
        <v>1</v>
      </c>
      <c r="J1260" s="64">
        <v>1</v>
      </c>
      <c r="K1260" s="64">
        <v>1</v>
      </c>
      <c r="L1260" s="65">
        <v>1</v>
      </c>
      <c r="M1260" s="64">
        <v>0</v>
      </c>
      <c r="N1260" s="64">
        <v>0</v>
      </c>
      <c r="O1260" s="66">
        <v>322.84999999999997</v>
      </c>
      <c r="P1260" s="63">
        <v>0</v>
      </c>
    </row>
    <row r="1261" spans="1:16" ht="14.4">
      <c r="A1261" s="72">
        <f t="shared" si="27"/>
        <v>46161</v>
      </c>
      <c r="B1261" s="73" t="e">
        <f>VLOOKUP(G1261,'Daily Flash NL'!A:D,4,0)</f>
        <v>#N/A</v>
      </c>
      <c r="C1261" s="77">
        <v>46161</v>
      </c>
      <c r="D1261" s="57" t="s">
        <v>70</v>
      </c>
      <c r="E1261" s="57"/>
      <c r="F1261" s="57"/>
      <c r="G1261" s="57"/>
      <c r="H1261" s="58">
        <v>0.76510989010989006</v>
      </c>
      <c r="I1261" s="59">
        <v>729</v>
      </c>
      <c r="J1261" s="59">
        <v>683</v>
      </c>
      <c r="K1261" s="59">
        <v>557</v>
      </c>
      <c r="L1261" s="60">
        <v>0.93689986282578874</v>
      </c>
      <c r="M1261" s="59">
        <v>46</v>
      </c>
      <c r="N1261" s="59">
        <v>1</v>
      </c>
      <c r="O1261" s="61">
        <v>284.40442684236206</v>
      </c>
      <c r="P1261" s="58">
        <v>6.3100137174211243E-2</v>
      </c>
    </row>
    <row r="1262" spans="1:16" ht="14.4">
      <c r="A1262" s="72" t="str">
        <f t="shared" si="27"/>
        <v>Total 19/05/2026</v>
      </c>
      <c r="B1262" s="73" t="e">
        <f>VLOOKUP(G1262,'Daily Flash NL'!A:D,4,0)</f>
        <v>#N/A</v>
      </c>
      <c r="C1262" s="78" t="s">
        <v>175</v>
      </c>
      <c r="D1262" s="67"/>
      <c r="E1262" s="67"/>
      <c r="F1262" s="67"/>
      <c r="G1262" s="67"/>
      <c r="H1262" s="68">
        <v>0.76510989010989006</v>
      </c>
      <c r="I1262" s="69">
        <v>729</v>
      </c>
      <c r="J1262" s="69">
        <v>683</v>
      </c>
      <c r="K1262" s="69">
        <v>557</v>
      </c>
      <c r="L1262" s="70">
        <v>0.93689986282578874</v>
      </c>
      <c r="M1262" s="69">
        <v>46</v>
      </c>
      <c r="N1262" s="69">
        <v>1</v>
      </c>
      <c r="O1262" s="71">
        <v>284.40442684236206</v>
      </c>
      <c r="P1262" s="68">
        <v>6.3100137174211243E-2</v>
      </c>
    </row>
    <row r="1263" spans="1:16">
      <c r="A1263" s="72">
        <f t="shared" si="27"/>
        <v>0</v>
      </c>
      <c r="B1263" s="73" t="e">
        <f>VLOOKUP(G1263,'Daily Flash NL'!A:D,4,0)</f>
        <v>#N/A</v>
      </c>
    </row>
    <row r="1264" spans="1:16" ht="14.4">
      <c r="A1264" s="72">
        <f t="shared" si="27"/>
        <v>46165</v>
      </c>
      <c r="B1264" s="73" t="e">
        <f>VLOOKUP(G1264,'Daily Flash NL'!A:D,4,0)</f>
        <v>#N/A</v>
      </c>
      <c r="C1264" s="77">
        <v>46165</v>
      </c>
      <c r="D1264" s="57" t="s">
        <v>67</v>
      </c>
      <c r="E1264" s="62" t="s">
        <v>85</v>
      </c>
      <c r="F1264" s="62"/>
      <c r="G1264" s="62"/>
      <c r="H1264" s="63">
        <v>0.75961538461538458</v>
      </c>
      <c r="I1264" s="64">
        <v>104</v>
      </c>
      <c r="J1264" s="64">
        <v>94</v>
      </c>
      <c r="K1264" s="64">
        <v>79</v>
      </c>
      <c r="L1264" s="65">
        <v>0.90384615384615385</v>
      </c>
      <c r="M1264" s="64">
        <v>10</v>
      </c>
      <c r="N1264" s="64">
        <v>0</v>
      </c>
      <c r="O1264" s="66">
        <v>421.57623404255315</v>
      </c>
      <c r="P1264" s="63">
        <v>9.6153846153846159E-2</v>
      </c>
    </row>
    <row r="1265" spans="1:16" ht="14.4">
      <c r="A1265" s="72">
        <f t="shared" si="27"/>
        <v>46165</v>
      </c>
      <c r="B1265" s="73" t="e">
        <f>VLOOKUP(G1265,'Daily Flash NL'!A:D,4,0)</f>
        <v>#N/A</v>
      </c>
      <c r="C1265" s="77">
        <v>46165</v>
      </c>
      <c r="D1265" s="57"/>
      <c r="E1265" s="62" t="s">
        <v>85</v>
      </c>
      <c r="F1265" s="57" t="s">
        <v>69</v>
      </c>
      <c r="G1265" s="57"/>
      <c r="H1265" s="58"/>
      <c r="I1265" s="59"/>
      <c r="J1265" s="59"/>
      <c r="K1265" s="59"/>
      <c r="L1265" s="60"/>
      <c r="M1265" s="59"/>
      <c r="N1265" s="59"/>
      <c r="O1265" s="61"/>
      <c r="P1265" s="58"/>
    </row>
    <row r="1266" spans="1:16" ht="14.4">
      <c r="A1266" s="72">
        <f t="shared" si="27"/>
        <v>46165</v>
      </c>
      <c r="B1266" s="73">
        <f>VLOOKUP(G1266,'Daily Flash NL'!A:D,4,0)</f>
        <v>0.33333333333333298</v>
      </c>
      <c r="C1266" s="77">
        <v>46165</v>
      </c>
      <c r="D1266" s="57"/>
      <c r="E1266" s="62" t="s">
        <v>85</v>
      </c>
      <c r="F1266" s="62"/>
      <c r="G1266" s="62">
        <v>8</v>
      </c>
      <c r="H1266" s="63">
        <v>0</v>
      </c>
      <c r="I1266" s="64">
        <v>1</v>
      </c>
      <c r="J1266" s="64">
        <v>1</v>
      </c>
      <c r="K1266" s="64">
        <v>0</v>
      </c>
      <c r="L1266" s="65">
        <v>1</v>
      </c>
      <c r="M1266" s="64">
        <v>0</v>
      </c>
      <c r="N1266" s="64">
        <v>0</v>
      </c>
      <c r="O1266" s="66">
        <v>672.41000000000008</v>
      </c>
      <c r="P1266" s="63">
        <v>0</v>
      </c>
    </row>
    <row r="1267" spans="1:16" ht="14.4">
      <c r="A1267" s="72">
        <f t="shared" si="27"/>
        <v>46165</v>
      </c>
      <c r="B1267" s="73">
        <f>VLOOKUP(G1267,'Daily Flash NL'!A:D,4,0)</f>
        <v>0.375</v>
      </c>
      <c r="C1267" s="77">
        <v>46165</v>
      </c>
      <c r="D1267" s="57"/>
      <c r="E1267" s="62" t="s">
        <v>85</v>
      </c>
      <c r="F1267" s="62"/>
      <c r="G1267" s="62">
        <v>9</v>
      </c>
      <c r="H1267" s="63">
        <v>1</v>
      </c>
      <c r="I1267" s="64">
        <v>4</v>
      </c>
      <c r="J1267" s="64">
        <v>4</v>
      </c>
      <c r="K1267" s="64">
        <v>4</v>
      </c>
      <c r="L1267" s="65">
        <v>1</v>
      </c>
      <c r="M1267" s="64">
        <v>0</v>
      </c>
      <c r="N1267" s="64">
        <v>0</v>
      </c>
      <c r="O1267" s="66">
        <v>513.56674999999996</v>
      </c>
      <c r="P1267" s="63">
        <v>0</v>
      </c>
    </row>
    <row r="1268" spans="1:16" ht="14.4">
      <c r="A1268" s="72">
        <f t="shared" si="27"/>
        <v>46165</v>
      </c>
      <c r="B1268" s="73">
        <f>VLOOKUP(G1268,'Daily Flash NL'!A:D,4,0)</f>
        <v>0.41666666666666702</v>
      </c>
      <c r="C1268" s="77">
        <v>46165</v>
      </c>
      <c r="D1268" s="57"/>
      <c r="E1268" s="62" t="s">
        <v>85</v>
      </c>
      <c r="F1268" s="62"/>
      <c r="G1268" s="62">
        <v>10</v>
      </c>
      <c r="H1268" s="63">
        <v>0.75</v>
      </c>
      <c r="I1268" s="64">
        <v>8</v>
      </c>
      <c r="J1268" s="64">
        <v>8</v>
      </c>
      <c r="K1268" s="64">
        <v>6</v>
      </c>
      <c r="L1268" s="65">
        <v>1</v>
      </c>
      <c r="M1268" s="64">
        <v>0</v>
      </c>
      <c r="N1268" s="64">
        <v>0</v>
      </c>
      <c r="O1268" s="66">
        <v>237.86975000000001</v>
      </c>
      <c r="P1268" s="63">
        <v>0</v>
      </c>
    </row>
    <row r="1269" spans="1:16" ht="14.4">
      <c r="A1269" s="72">
        <f t="shared" si="27"/>
        <v>46165</v>
      </c>
      <c r="B1269" s="73">
        <f>VLOOKUP(G1269,'Daily Flash NL'!A:D,4,0)</f>
        <v>0.45833333333333298</v>
      </c>
      <c r="C1269" s="77">
        <v>46165</v>
      </c>
      <c r="D1269" s="57"/>
      <c r="E1269" s="62" t="s">
        <v>85</v>
      </c>
      <c r="F1269" s="62"/>
      <c r="G1269" s="62">
        <v>11</v>
      </c>
      <c r="H1269" s="63">
        <v>1</v>
      </c>
      <c r="I1269" s="64">
        <v>2</v>
      </c>
      <c r="J1269" s="64">
        <v>2</v>
      </c>
      <c r="K1269" s="64">
        <v>2</v>
      </c>
      <c r="L1269" s="65">
        <v>1</v>
      </c>
      <c r="M1269" s="64">
        <v>0</v>
      </c>
      <c r="N1269" s="64">
        <v>0</v>
      </c>
      <c r="O1269" s="66">
        <v>342.2835</v>
      </c>
      <c r="P1269" s="63">
        <v>0</v>
      </c>
    </row>
    <row r="1270" spans="1:16" ht="14.4">
      <c r="A1270" s="72">
        <f t="shared" si="27"/>
        <v>46165</v>
      </c>
      <c r="B1270" s="73">
        <f>VLOOKUP(G1270,'Daily Flash NL'!A:D,4,0)</f>
        <v>0.5</v>
      </c>
      <c r="C1270" s="77">
        <v>46165</v>
      </c>
      <c r="D1270" s="57"/>
      <c r="E1270" s="62" t="s">
        <v>85</v>
      </c>
      <c r="F1270" s="62"/>
      <c r="G1270" s="62">
        <v>12</v>
      </c>
      <c r="H1270" s="63">
        <v>1</v>
      </c>
      <c r="I1270" s="64">
        <v>3</v>
      </c>
      <c r="J1270" s="64">
        <v>3</v>
      </c>
      <c r="K1270" s="64">
        <v>3</v>
      </c>
      <c r="L1270" s="65">
        <v>1</v>
      </c>
      <c r="M1270" s="64">
        <v>0</v>
      </c>
      <c r="N1270" s="64">
        <v>0</v>
      </c>
      <c r="O1270" s="66">
        <v>320.209</v>
      </c>
      <c r="P1270" s="63">
        <v>0</v>
      </c>
    </row>
    <row r="1271" spans="1:16" ht="14.4">
      <c r="A1271" s="72">
        <f t="shared" si="27"/>
        <v>46165</v>
      </c>
      <c r="B1271" s="73">
        <f>VLOOKUP(G1271,'Daily Flash NL'!A:D,4,0)</f>
        <v>0.54166666666666696</v>
      </c>
      <c r="C1271" s="77">
        <v>46165</v>
      </c>
      <c r="D1271" s="57"/>
      <c r="E1271" s="62" t="s">
        <v>85</v>
      </c>
      <c r="F1271" s="62"/>
      <c r="G1271" s="62">
        <v>13</v>
      </c>
      <c r="H1271" s="63">
        <v>1</v>
      </c>
      <c r="I1271" s="64">
        <v>5</v>
      </c>
      <c r="J1271" s="64">
        <v>5</v>
      </c>
      <c r="K1271" s="64">
        <v>5</v>
      </c>
      <c r="L1271" s="65">
        <v>1</v>
      </c>
      <c r="M1271" s="64">
        <v>0</v>
      </c>
      <c r="N1271" s="64">
        <v>0</v>
      </c>
      <c r="O1271" s="66">
        <v>461.09259999999995</v>
      </c>
      <c r="P1271" s="63">
        <v>0</v>
      </c>
    </row>
    <row r="1272" spans="1:16" ht="14.4">
      <c r="A1272" s="72">
        <f t="shared" ref="A1272:A1335" si="28">C1272</f>
        <v>46165</v>
      </c>
      <c r="B1272" s="73">
        <f>VLOOKUP(G1272,'Daily Flash NL'!A:D,4,0)</f>
        <v>0.58333333333333304</v>
      </c>
      <c r="C1272" s="77">
        <v>46165</v>
      </c>
      <c r="D1272" s="57"/>
      <c r="E1272" s="62" t="s">
        <v>85</v>
      </c>
      <c r="F1272" s="62"/>
      <c r="G1272" s="62">
        <v>14</v>
      </c>
      <c r="H1272" s="63">
        <v>1</v>
      </c>
      <c r="I1272" s="64">
        <v>5</v>
      </c>
      <c r="J1272" s="64">
        <v>5</v>
      </c>
      <c r="K1272" s="64">
        <v>5</v>
      </c>
      <c r="L1272" s="65">
        <v>1</v>
      </c>
      <c r="M1272" s="64">
        <v>0</v>
      </c>
      <c r="N1272" s="64">
        <v>0</v>
      </c>
      <c r="O1272" s="66">
        <v>458.12259999999998</v>
      </c>
      <c r="P1272" s="63">
        <v>0</v>
      </c>
    </row>
    <row r="1273" spans="1:16" ht="14.4">
      <c r="A1273" s="72">
        <f t="shared" si="28"/>
        <v>46165</v>
      </c>
      <c r="B1273" s="73">
        <f>VLOOKUP(G1273,'Daily Flash NL'!A:D,4,0)</f>
        <v>0.625</v>
      </c>
      <c r="C1273" s="77">
        <v>46165</v>
      </c>
      <c r="D1273" s="57"/>
      <c r="E1273" s="62" t="s">
        <v>85</v>
      </c>
      <c r="F1273" s="62"/>
      <c r="G1273" s="62">
        <v>15</v>
      </c>
      <c r="H1273" s="63">
        <v>1</v>
      </c>
      <c r="I1273" s="64">
        <v>4</v>
      </c>
      <c r="J1273" s="64">
        <v>4</v>
      </c>
      <c r="K1273" s="64">
        <v>4</v>
      </c>
      <c r="L1273" s="65">
        <v>1</v>
      </c>
      <c r="M1273" s="64">
        <v>0</v>
      </c>
      <c r="N1273" s="64">
        <v>0</v>
      </c>
      <c r="O1273" s="66">
        <v>386.22174999999999</v>
      </c>
      <c r="P1273" s="63">
        <v>0</v>
      </c>
    </row>
    <row r="1274" spans="1:16" ht="14.4">
      <c r="A1274" s="72">
        <f t="shared" si="28"/>
        <v>46165</v>
      </c>
      <c r="B1274" s="73">
        <f>VLOOKUP(G1274,'Daily Flash NL'!A:D,4,0)</f>
        <v>0.66666666666666696</v>
      </c>
      <c r="C1274" s="77">
        <v>46165</v>
      </c>
      <c r="D1274" s="57"/>
      <c r="E1274" s="62" t="s">
        <v>85</v>
      </c>
      <c r="F1274" s="62"/>
      <c r="G1274" s="62">
        <v>16</v>
      </c>
      <c r="H1274" s="63">
        <v>1</v>
      </c>
      <c r="I1274" s="64">
        <v>6</v>
      </c>
      <c r="J1274" s="64">
        <v>6</v>
      </c>
      <c r="K1274" s="64">
        <v>6</v>
      </c>
      <c r="L1274" s="65">
        <v>1</v>
      </c>
      <c r="M1274" s="64">
        <v>0</v>
      </c>
      <c r="N1274" s="64">
        <v>0</v>
      </c>
      <c r="O1274" s="66">
        <v>383.58433333333329</v>
      </c>
      <c r="P1274" s="63">
        <v>0</v>
      </c>
    </row>
    <row r="1275" spans="1:16" ht="14.4">
      <c r="A1275" s="72">
        <f t="shared" si="28"/>
        <v>46165</v>
      </c>
      <c r="B1275" s="73" t="e">
        <f>VLOOKUP(G1275,'Daily Flash NL'!A:D,4,0)</f>
        <v>#N/A</v>
      </c>
      <c r="C1275" s="77">
        <v>46165</v>
      </c>
      <c r="D1275" s="57"/>
      <c r="E1275" s="62" t="s">
        <v>85</v>
      </c>
      <c r="F1275" s="62"/>
      <c r="G1275" s="62">
        <v>17</v>
      </c>
      <c r="H1275" s="63">
        <v>0.75</v>
      </c>
      <c r="I1275" s="64">
        <v>4</v>
      </c>
      <c r="J1275" s="64">
        <v>4</v>
      </c>
      <c r="K1275" s="64">
        <v>3</v>
      </c>
      <c r="L1275" s="65">
        <v>1</v>
      </c>
      <c r="M1275" s="64">
        <v>0</v>
      </c>
      <c r="N1275" s="64">
        <v>0</v>
      </c>
      <c r="O1275" s="66">
        <v>503.56725</v>
      </c>
      <c r="P1275" s="63">
        <v>0</v>
      </c>
    </row>
    <row r="1276" spans="1:16" ht="14.4">
      <c r="A1276" s="72">
        <f t="shared" si="28"/>
        <v>46165</v>
      </c>
      <c r="B1276" s="73" t="e">
        <f>VLOOKUP(G1276,'Daily Flash NL'!A:D,4,0)</f>
        <v>#N/A</v>
      </c>
      <c r="C1276" s="77">
        <v>46165</v>
      </c>
      <c r="D1276" s="57"/>
      <c r="E1276" s="62" t="s">
        <v>85</v>
      </c>
      <c r="F1276" s="62"/>
      <c r="G1276" s="62">
        <v>18</v>
      </c>
      <c r="H1276" s="63">
        <v>1</v>
      </c>
      <c r="I1276" s="64">
        <v>1</v>
      </c>
      <c r="J1276" s="64">
        <v>1</v>
      </c>
      <c r="K1276" s="64">
        <v>1</v>
      </c>
      <c r="L1276" s="65">
        <v>1</v>
      </c>
      <c r="M1276" s="64">
        <v>0</v>
      </c>
      <c r="N1276" s="64">
        <v>0</v>
      </c>
      <c r="O1276" s="66">
        <v>313.83599999999996</v>
      </c>
      <c r="P1276" s="63">
        <v>0</v>
      </c>
    </row>
    <row r="1277" spans="1:16" ht="14.4">
      <c r="A1277" s="72">
        <f t="shared" si="28"/>
        <v>46165</v>
      </c>
      <c r="B1277" s="73" t="e">
        <f>VLOOKUP(G1277,'Daily Flash NL'!A:D,4,0)</f>
        <v>#N/A</v>
      </c>
      <c r="C1277" s="77">
        <v>46165</v>
      </c>
      <c r="D1277" s="57"/>
      <c r="E1277" s="62" t="s">
        <v>85</v>
      </c>
      <c r="F1277" s="62"/>
      <c r="G1277" s="62">
        <v>19</v>
      </c>
      <c r="H1277" s="63">
        <v>1</v>
      </c>
      <c r="I1277" s="64">
        <v>1</v>
      </c>
      <c r="J1277" s="64">
        <v>1</v>
      </c>
      <c r="K1277" s="64">
        <v>1</v>
      </c>
      <c r="L1277" s="65">
        <v>1</v>
      </c>
      <c r="M1277" s="64">
        <v>0</v>
      </c>
      <c r="N1277" s="64">
        <v>0</v>
      </c>
      <c r="O1277" s="66">
        <v>381.72800000000001</v>
      </c>
      <c r="P1277" s="63">
        <v>0</v>
      </c>
    </row>
    <row r="1278" spans="1:16" ht="14.4">
      <c r="A1278" s="72">
        <f t="shared" si="28"/>
        <v>46165</v>
      </c>
      <c r="B1278" s="73" t="e">
        <f>VLOOKUP(G1278,'Daily Flash NL'!A:D,4,0)</f>
        <v>#N/A</v>
      </c>
      <c r="C1278" s="77">
        <v>46165</v>
      </c>
      <c r="D1278" s="57"/>
      <c r="E1278" s="62" t="s">
        <v>85</v>
      </c>
      <c r="F1278" s="62"/>
      <c r="G1278" s="62">
        <v>20</v>
      </c>
      <c r="H1278" s="63">
        <v>0.33333333333333331</v>
      </c>
      <c r="I1278" s="64">
        <v>3</v>
      </c>
      <c r="J1278" s="64">
        <v>3</v>
      </c>
      <c r="K1278" s="64">
        <v>1</v>
      </c>
      <c r="L1278" s="65">
        <v>1</v>
      </c>
      <c r="M1278" s="64">
        <v>0</v>
      </c>
      <c r="N1278" s="64">
        <v>0</v>
      </c>
      <c r="O1278" s="66">
        <v>324.19333333333333</v>
      </c>
      <c r="P1278" s="63">
        <v>0</v>
      </c>
    </row>
    <row r="1279" spans="1:16" ht="14.4">
      <c r="A1279" s="72">
        <f t="shared" si="28"/>
        <v>46165</v>
      </c>
      <c r="B1279" s="73" t="e">
        <f>VLOOKUP(G1279,'Daily Flash NL'!A:D,4,0)</f>
        <v>#N/A</v>
      </c>
      <c r="C1279" s="77">
        <v>46165</v>
      </c>
      <c r="D1279" s="57"/>
      <c r="E1279" s="62" t="s">
        <v>85</v>
      </c>
      <c r="F1279" s="62"/>
      <c r="G1279" s="62">
        <v>21</v>
      </c>
      <c r="H1279" s="63">
        <v>1</v>
      </c>
      <c r="I1279" s="64">
        <v>1</v>
      </c>
      <c r="J1279" s="64">
        <v>1</v>
      </c>
      <c r="K1279" s="64">
        <v>1</v>
      </c>
      <c r="L1279" s="65">
        <v>1</v>
      </c>
      <c r="M1279" s="64">
        <v>0</v>
      </c>
      <c r="N1279" s="64">
        <v>0</v>
      </c>
      <c r="O1279" s="66">
        <v>395.35900000000004</v>
      </c>
      <c r="P1279" s="63">
        <v>0</v>
      </c>
    </row>
    <row r="1280" spans="1:16" ht="14.4">
      <c r="A1280" s="72">
        <f t="shared" si="28"/>
        <v>46165</v>
      </c>
      <c r="B1280" s="73" t="e">
        <f>VLOOKUP(G1280,'Daily Flash NL'!A:D,4,0)</f>
        <v>#N/A</v>
      </c>
      <c r="C1280" s="77">
        <v>46165</v>
      </c>
      <c r="D1280" s="57"/>
      <c r="E1280" s="62" t="s">
        <v>85</v>
      </c>
      <c r="F1280" s="57" t="s">
        <v>86</v>
      </c>
      <c r="G1280" s="57"/>
      <c r="H1280" s="58"/>
      <c r="I1280" s="59"/>
      <c r="J1280" s="59"/>
      <c r="K1280" s="59"/>
      <c r="L1280" s="60"/>
      <c r="M1280" s="59"/>
      <c r="N1280" s="59"/>
      <c r="O1280" s="61"/>
      <c r="P1280" s="58"/>
    </row>
    <row r="1281" spans="1:16" ht="14.4">
      <c r="A1281" s="72">
        <f t="shared" si="28"/>
        <v>46165</v>
      </c>
      <c r="B1281" s="73">
        <f>VLOOKUP(G1281,'Daily Flash NL'!A:D,4,0)</f>
        <v>0.29166666666666669</v>
      </c>
      <c r="C1281" s="77">
        <v>46165</v>
      </c>
      <c r="D1281" s="57"/>
      <c r="E1281" s="62" t="s">
        <v>85</v>
      </c>
      <c r="F1281" s="62"/>
      <c r="G1281" s="62">
        <v>7</v>
      </c>
      <c r="H1281" s="63">
        <v>1</v>
      </c>
      <c r="I1281" s="64">
        <v>1</v>
      </c>
      <c r="J1281" s="64">
        <v>1</v>
      </c>
      <c r="K1281" s="64">
        <v>1</v>
      </c>
      <c r="L1281" s="65">
        <v>1</v>
      </c>
      <c r="M1281" s="64">
        <v>0</v>
      </c>
      <c r="N1281" s="64">
        <v>0</v>
      </c>
      <c r="O1281" s="66">
        <v>146.786</v>
      </c>
      <c r="P1281" s="63">
        <v>0</v>
      </c>
    </row>
    <row r="1282" spans="1:16" ht="14.4">
      <c r="A1282" s="72">
        <f t="shared" si="28"/>
        <v>46165</v>
      </c>
      <c r="B1282" s="73">
        <f>VLOOKUP(G1282,'Daily Flash NL'!A:D,4,0)</f>
        <v>0.33333333333333298</v>
      </c>
      <c r="C1282" s="77">
        <v>46165</v>
      </c>
      <c r="D1282" s="57"/>
      <c r="E1282" s="62" t="s">
        <v>85</v>
      </c>
      <c r="F1282" s="62"/>
      <c r="G1282" s="62">
        <v>8</v>
      </c>
      <c r="H1282" s="63">
        <v>1</v>
      </c>
      <c r="I1282" s="64">
        <v>3</v>
      </c>
      <c r="J1282" s="64">
        <v>3</v>
      </c>
      <c r="K1282" s="64">
        <v>3</v>
      </c>
      <c r="L1282" s="65">
        <v>1</v>
      </c>
      <c r="M1282" s="64">
        <v>0</v>
      </c>
      <c r="N1282" s="64">
        <v>0</v>
      </c>
      <c r="O1282" s="66">
        <v>373.30833333333334</v>
      </c>
      <c r="P1282" s="63">
        <v>0</v>
      </c>
    </row>
    <row r="1283" spans="1:16" ht="14.4">
      <c r="A1283" s="72">
        <f t="shared" si="28"/>
        <v>46165</v>
      </c>
      <c r="B1283" s="73">
        <f>VLOOKUP(G1283,'Daily Flash NL'!A:D,4,0)</f>
        <v>0.375</v>
      </c>
      <c r="C1283" s="77">
        <v>46165</v>
      </c>
      <c r="D1283" s="57"/>
      <c r="E1283" s="62" t="s">
        <v>85</v>
      </c>
      <c r="F1283" s="62"/>
      <c r="G1283" s="62">
        <v>9</v>
      </c>
      <c r="H1283" s="63">
        <v>1</v>
      </c>
      <c r="I1283" s="64">
        <v>7</v>
      </c>
      <c r="J1283" s="64">
        <v>7</v>
      </c>
      <c r="K1283" s="64">
        <v>7</v>
      </c>
      <c r="L1283" s="65">
        <v>1</v>
      </c>
      <c r="M1283" s="64">
        <v>0</v>
      </c>
      <c r="N1283" s="64">
        <v>0</v>
      </c>
      <c r="O1283" s="66">
        <v>235.78899999999999</v>
      </c>
      <c r="P1283" s="63">
        <v>0</v>
      </c>
    </row>
    <row r="1284" spans="1:16" ht="14.4">
      <c r="A1284" s="72">
        <f t="shared" si="28"/>
        <v>46165</v>
      </c>
      <c r="B1284" s="73">
        <f>VLOOKUP(G1284,'Daily Flash NL'!A:D,4,0)</f>
        <v>0.41666666666666702</v>
      </c>
      <c r="C1284" s="77">
        <v>46165</v>
      </c>
      <c r="D1284" s="57"/>
      <c r="E1284" s="62" t="s">
        <v>85</v>
      </c>
      <c r="F1284" s="62"/>
      <c r="G1284" s="62">
        <v>10</v>
      </c>
      <c r="H1284" s="63">
        <v>0.5</v>
      </c>
      <c r="I1284" s="64">
        <v>4</v>
      </c>
      <c r="J1284" s="64">
        <v>3</v>
      </c>
      <c r="K1284" s="64">
        <v>2</v>
      </c>
      <c r="L1284" s="65">
        <v>0.75</v>
      </c>
      <c r="M1284" s="64">
        <v>1</v>
      </c>
      <c r="N1284" s="64">
        <v>0</v>
      </c>
      <c r="O1284" s="66">
        <v>801.61566666666658</v>
      </c>
      <c r="P1284" s="63">
        <v>0.25</v>
      </c>
    </row>
    <row r="1285" spans="1:16" ht="14.4">
      <c r="A1285" s="72">
        <f t="shared" si="28"/>
        <v>46165</v>
      </c>
      <c r="B1285" s="73">
        <f>VLOOKUP(G1285,'Daily Flash NL'!A:D,4,0)</f>
        <v>0.45833333333333298</v>
      </c>
      <c r="C1285" s="77">
        <v>46165</v>
      </c>
      <c r="D1285" s="57"/>
      <c r="E1285" s="62" t="s">
        <v>85</v>
      </c>
      <c r="F1285" s="62"/>
      <c r="G1285" s="62">
        <v>11</v>
      </c>
      <c r="H1285" s="63">
        <v>1</v>
      </c>
      <c r="I1285" s="64">
        <v>4</v>
      </c>
      <c r="J1285" s="64">
        <v>4</v>
      </c>
      <c r="K1285" s="64">
        <v>4</v>
      </c>
      <c r="L1285" s="65">
        <v>1</v>
      </c>
      <c r="M1285" s="64">
        <v>0</v>
      </c>
      <c r="N1285" s="64">
        <v>0</v>
      </c>
      <c r="O1285" s="66">
        <v>365.76925</v>
      </c>
      <c r="P1285" s="63">
        <v>0</v>
      </c>
    </row>
    <row r="1286" spans="1:16" ht="14.4">
      <c r="A1286" s="72">
        <f t="shared" si="28"/>
        <v>46165</v>
      </c>
      <c r="B1286" s="73">
        <f>VLOOKUP(G1286,'Daily Flash NL'!A:D,4,0)</f>
        <v>0.5</v>
      </c>
      <c r="C1286" s="77">
        <v>46165</v>
      </c>
      <c r="D1286" s="57"/>
      <c r="E1286" s="62" t="s">
        <v>85</v>
      </c>
      <c r="F1286" s="62"/>
      <c r="G1286" s="62">
        <v>12</v>
      </c>
      <c r="H1286" s="63">
        <v>1</v>
      </c>
      <c r="I1286" s="64">
        <v>1</v>
      </c>
      <c r="J1286" s="64">
        <v>1</v>
      </c>
      <c r="K1286" s="64">
        <v>1</v>
      </c>
      <c r="L1286" s="65">
        <v>1</v>
      </c>
      <c r="M1286" s="64">
        <v>0</v>
      </c>
      <c r="N1286" s="64">
        <v>0</v>
      </c>
      <c r="O1286" s="66">
        <v>258.35700000000003</v>
      </c>
      <c r="P1286" s="63">
        <v>0</v>
      </c>
    </row>
    <row r="1287" spans="1:16" ht="14.4">
      <c r="A1287" s="72">
        <f t="shared" si="28"/>
        <v>46165</v>
      </c>
      <c r="B1287" s="73">
        <f>VLOOKUP(G1287,'Daily Flash NL'!A:D,4,0)</f>
        <v>0.54166666666666696</v>
      </c>
      <c r="C1287" s="77">
        <v>46165</v>
      </c>
      <c r="D1287" s="57"/>
      <c r="E1287" s="62" t="s">
        <v>85</v>
      </c>
      <c r="F1287" s="62"/>
      <c r="G1287" s="62">
        <v>13</v>
      </c>
      <c r="H1287" s="63">
        <v>1</v>
      </c>
      <c r="I1287" s="64">
        <v>5</v>
      </c>
      <c r="J1287" s="64">
        <v>5</v>
      </c>
      <c r="K1287" s="64">
        <v>5</v>
      </c>
      <c r="L1287" s="65">
        <v>1</v>
      </c>
      <c r="M1287" s="64">
        <v>0</v>
      </c>
      <c r="N1287" s="64">
        <v>0</v>
      </c>
      <c r="O1287" s="66">
        <v>310.37839999999994</v>
      </c>
      <c r="P1287" s="63">
        <v>0</v>
      </c>
    </row>
    <row r="1288" spans="1:16" ht="14.4">
      <c r="A1288" s="72">
        <f t="shared" si="28"/>
        <v>46165</v>
      </c>
      <c r="B1288" s="73">
        <f>VLOOKUP(G1288,'Daily Flash NL'!A:D,4,0)</f>
        <v>0.58333333333333304</v>
      </c>
      <c r="C1288" s="77">
        <v>46165</v>
      </c>
      <c r="D1288" s="57"/>
      <c r="E1288" s="62" t="s">
        <v>85</v>
      </c>
      <c r="F1288" s="62"/>
      <c r="G1288" s="62">
        <v>14</v>
      </c>
      <c r="H1288" s="63">
        <v>1</v>
      </c>
      <c r="I1288" s="64">
        <v>1</v>
      </c>
      <c r="J1288" s="64">
        <v>1</v>
      </c>
      <c r="K1288" s="64">
        <v>1</v>
      </c>
      <c r="L1288" s="65">
        <v>1</v>
      </c>
      <c r="M1288" s="64">
        <v>0</v>
      </c>
      <c r="N1288" s="64">
        <v>0</v>
      </c>
      <c r="O1288" s="66">
        <v>157.499</v>
      </c>
      <c r="P1288" s="63">
        <v>0</v>
      </c>
    </row>
    <row r="1289" spans="1:16" ht="14.4">
      <c r="A1289" s="72">
        <f t="shared" si="28"/>
        <v>46165</v>
      </c>
      <c r="B1289" s="73">
        <f>VLOOKUP(G1289,'Daily Flash NL'!A:D,4,0)</f>
        <v>0.625</v>
      </c>
      <c r="C1289" s="77">
        <v>46165</v>
      </c>
      <c r="D1289" s="57"/>
      <c r="E1289" s="62" t="s">
        <v>85</v>
      </c>
      <c r="F1289" s="62"/>
      <c r="G1289" s="62">
        <v>15</v>
      </c>
      <c r="H1289" s="63">
        <v>0.75</v>
      </c>
      <c r="I1289" s="64">
        <v>4</v>
      </c>
      <c r="J1289" s="64">
        <v>4</v>
      </c>
      <c r="K1289" s="64">
        <v>3</v>
      </c>
      <c r="L1289" s="65">
        <v>1</v>
      </c>
      <c r="M1289" s="64">
        <v>0</v>
      </c>
      <c r="N1289" s="64">
        <v>0</v>
      </c>
      <c r="O1289" s="66">
        <v>417.20300000000003</v>
      </c>
      <c r="P1289" s="63">
        <v>0</v>
      </c>
    </row>
    <row r="1290" spans="1:16" ht="14.4">
      <c r="A1290" s="72">
        <f t="shared" si="28"/>
        <v>46165</v>
      </c>
      <c r="B1290" s="73">
        <f>VLOOKUP(G1290,'Daily Flash NL'!A:D,4,0)</f>
        <v>0.66666666666666696</v>
      </c>
      <c r="C1290" s="77">
        <v>46165</v>
      </c>
      <c r="D1290" s="57"/>
      <c r="E1290" s="62" t="s">
        <v>85</v>
      </c>
      <c r="F1290" s="62"/>
      <c r="G1290" s="62">
        <v>16</v>
      </c>
      <c r="H1290" s="63">
        <v>0.2</v>
      </c>
      <c r="I1290" s="64">
        <v>5</v>
      </c>
      <c r="J1290" s="64">
        <v>4</v>
      </c>
      <c r="K1290" s="64">
        <v>1</v>
      </c>
      <c r="L1290" s="65">
        <v>0.8</v>
      </c>
      <c r="M1290" s="64">
        <v>1</v>
      </c>
      <c r="N1290" s="64">
        <v>0</v>
      </c>
      <c r="O1290" s="66">
        <v>418.8605</v>
      </c>
      <c r="P1290" s="63">
        <v>0.2</v>
      </c>
    </row>
    <row r="1291" spans="1:16" ht="14.4">
      <c r="A1291" s="72">
        <f t="shared" si="28"/>
        <v>46165</v>
      </c>
      <c r="B1291" s="73" t="e">
        <f>VLOOKUP(G1291,'Daily Flash NL'!A:D,4,0)</f>
        <v>#N/A</v>
      </c>
      <c r="C1291" s="77">
        <v>46165</v>
      </c>
      <c r="D1291" s="57"/>
      <c r="E1291" s="62" t="s">
        <v>85</v>
      </c>
      <c r="F1291" s="62"/>
      <c r="G1291" s="62">
        <v>17</v>
      </c>
      <c r="H1291" s="63">
        <v>0.5</v>
      </c>
      <c r="I1291" s="64">
        <v>2</v>
      </c>
      <c r="J1291" s="64">
        <v>1</v>
      </c>
      <c r="K1291" s="64">
        <v>1</v>
      </c>
      <c r="L1291" s="65">
        <v>0.5</v>
      </c>
      <c r="M1291" s="64">
        <v>1</v>
      </c>
      <c r="N1291" s="64">
        <v>0</v>
      </c>
      <c r="O1291" s="66">
        <v>265.88600000000002</v>
      </c>
      <c r="P1291" s="63">
        <v>0.5</v>
      </c>
    </row>
    <row r="1292" spans="1:16" ht="14.4">
      <c r="A1292" s="72">
        <f t="shared" si="28"/>
        <v>46165</v>
      </c>
      <c r="B1292" s="73" t="e">
        <f>VLOOKUP(G1292,'Daily Flash NL'!A:D,4,0)</f>
        <v>#N/A</v>
      </c>
      <c r="C1292" s="77">
        <v>46165</v>
      </c>
      <c r="D1292" s="57"/>
      <c r="E1292" s="62" t="s">
        <v>85</v>
      </c>
      <c r="F1292" s="62"/>
      <c r="G1292" s="62">
        <v>18</v>
      </c>
      <c r="H1292" s="63">
        <v>0</v>
      </c>
      <c r="I1292" s="64">
        <v>8</v>
      </c>
      <c r="J1292" s="64">
        <v>3</v>
      </c>
      <c r="K1292" s="64">
        <v>0</v>
      </c>
      <c r="L1292" s="65">
        <v>0.375</v>
      </c>
      <c r="M1292" s="64">
        <v>5</v>
      </c>
      <c r="N1292" s="64">
        <v>0</v>
      </c>
      <c r="O1292" s="66">
        <v>743.26133333333337</v>
      </c>
      <c r="P1292" s="63">
        <v>0.625</v>
      </c>
    </row>
    <row r="1293" spans="1:16" ht="14.4">
      <c r="A1293" s="72">
        <f t="shared" si="28"/>
        <v>46165</v>
      </c>
      <c r="B1293" s="73" t="e">
        <f>VLOOKUP(G1293,'Daily Flash NL'!A:D,4,0)</f>
        <v>#N/A</v>
      </c>
      <c r="C1293" s="77">
        <v>46165</v>
      </c>
      <c r="D1293" s="57"/>
      <c r="E1293" s="62" t="s">
        <v>85</v>
      </c>
      <c r="F1293" s="62"/>
      <c r="G1293" s="62">
        <v>19</v>
      </c>
      <c r="H1293" s="63">
        <v>1</v>
      </c>
      <c r="I1293" s="64">
        <v>1</v>
      </c>
      <c r="J1293" s="64">
        <v>1</v>
      </c>
      <c r="K1293" s="64">
        <v>1</v>
      </c>
      <c r="L1293" s="65">
        <v>1</v>
      </c>
      <c r="M1293" s="64">
        <v>0</v>
      </c>
      <c r="N1293" s="64">
        <v>0</v>
      </c>
      <c r="O1293" s="66">
        <v>161.87</v>
      </c>
      <c r="P1293" s="63">
        <v>0</v>
      </c>
    </row>
    <row r="1294" spans="1:16" ht="14.4">
      <c r="A1294" s="72">
        <f t="shared" si="28"/>
        <v>46165</v>
      </c>
      <c r="B1294" s="73" t="e">
        <f>VLOOKUP(G1294,'Daily Flash NL'!A:D,4,0)</f>
        <v>#N/A</v>
      </c>
      <c r="C1294" s="77">
        <v>46165</v>
      </c>
      <c r="D1294" s="57"/>
      <c r="E1294" s="62" t="s">
        <v>85</v>
      </c>
      <c r="F1294" s="62"/>
      <c r="G1294" s="62">
        <v>20</v>
      </c>
      <c r="H1294" s="63">
        <v>1</v>
      </c>
      <c r="I1294" s="64">
        <v>3</v>
      </c>
      <c r="J1294" s="64">
        <v>3</v>
      </c>
      <c r="K1294" s="64">
        <v>3</v>
      </c>
      <c r="L1294" s="65">
        <v>1</v>
      </c>
      <c r="M1294" s="64">
        <v>0</v>
      </c>
      <c r="N1294" s="64">
        <v>0</v>
      </c>
      <c r="O1294" s="66">
        <v>1171.5166666666667</v>
      </c>
      <c r="P1294" s="63">
        <v>0</v>
      </c>
    </row>
    <row r="1295" spans="1:16" ht="14.4">
      <c r="A1295" s="72">
        <f t="shared" si="28"/>
        <v>46165</v>
      </c>
      <c r="B1295" s="73" t="e">
        <f>VLOOKUP(G1295,'Daily Flash NL'!A:D,4,0)</f>
        <v>#N/A</v>
      </c>
      <c r="C1295" s="77">
        <v>46165</v>
      </c>
      <c r="D1295" s="57"/>
      <c r="E1295" s="62" t="s">
        <v>85</v>
      </c>
      <c r="F1295" s="62"/>
      <c r="G1295" s="62">
        <v>21</v>
      </c>
      <c r="H1295" s="63">
        <v>1</v>
      </c>
      <c r="I1295" s="64">
        <v>3</v>
      </c>
      <c r="J1295" s="64">
        <v>3</v>
      </c>
      <c r="K1295" s="64">
        <v>3</v>
      </c>
      <c r="L1295" s="65">
        <v>1</v>
      </c>
      <c r="M1295" s="64">
        <v>0</v>
      </c>
      <c r="N1295" s="64">
        <v>0</v>
      </c>
      <c r="O1295" s="66">
        <v>381.26766666666668</v>
      </c>
      <c r="P1295" s="63">
        <v>0</v>
      </c>
    </row>
    <row r="1296" spans="1:16" ht="14.4">
      <c r="A1296" s="72">
        <f t="shared" si="28"/>
        <v>46165</v>
      </c>
      <c r="B1296" s="73" t="e">
        <f>VLOOKUP(G1296,'Daily Flash NL'!A:D,4,0)</f>
        <v>#N/A</v>
      </c>
      <c r="C1296" s="77">
        <v>46165</v>
      </c>
      <c r="D1296" s="57"/>
      <c r="E1296" s="62" t="s">
        <v>85</v>
      </c>
      <c r="F1296" s="62"/>
      <c r="G1296" s="62">
        <v>23</v>
      </c>
      <c r="H1296" s="63">
        <v>0.25</v>
      </c>
      <c r="I1296" s="64">
        <v>4</v>
      </c>
      <c r="J1296" s="64">
        <v>2</v>
      </c>
      <c r="K1296" s="64">
        <v>1</v>
      </c>
      <c r="L1296" s="65">
        <v>0.5</v>
      </c>
      <c r="M1296" s="64">
        <v>2</v>
      </c>
      <c r="N1296" s="64">
        <v>0</v>
      </c>
      <c r="O1296" s="66">
        <v>710.02150000000006</v>
      </c>
      <c r="P1296" s="63">
        <v>0.5</v>
      </c>
    </row>
    <row r="1297" spans="1:16" ht="14.4">
      <c r="A1297" s="72">
        <f t="shared" si="28"/>
        <v>46165</v>
      </c>
      <c r="B1297" s="73" t="e">
        <f>VLOOKUP(G1297,'Daily Flash NL'!A:D,4,0)</f>
        <v>#N/A</v>
      </c>
      <c r="C1297" s="77">
        <v>46165</v>
      </c>
      <c r="D1297" s="57"/>
      <c r="E1297" s="62" t="s">
        <v>68</v>
      </c>
      <c r="F1297" s="62"/>
      <c r="G1297" s="62"/>
      <c r="H1297" s="63">
        <v>0.16927899686520376</v>
      </c>
      <c r="I1297" s="64">
        <v>645</v>
      </c>
      <c r="J1297" s="64">
        <v>476</v>
      </c>
      <c r="K1297" s="64">
        <v>108</v>
      </c>
      <c r="L1297" s="65">
        <v>0.73798449612403105</v>
      </c>
      <c r="M1297" s="64">
        <v>169</v>
      </c>
      <c r="N1297" s="64">
        <v>7</v>
      </c>
      <c r="O1297" s="66">
        <v>250.74652993697501</v>
      </c>
      <c r="P1297" s="63">
        <v>0.262015503875969</v>
      </c>
    </row>
    <row r="1298" spans="1:16" ht="14.4">
      <c r="A1298" s="72">
        <f t="shared" si="28"/>
        <v>46165</v>
      </c>
      <c r="B1298" s="73" t="e">
        <f>VLOOKUP(G1298,'Daily Flash NL'!A:D,4,0)</f>
        <v>#N/A</v>
      </c>
      <c r="C1298" s="77">
        <v>46165</v>
      </c>
      <c r="D1298" s="57"/>
      <c r="E1298" s="62" t="s">
        <v>68</v>
      </c>
      <c r="F1298" s="57" t="s">
        <v>69</v>
      </c>
      <c r="G1298" s="57"/>
      <c r="H1298" s="58"/>
      <c r="I1298" s="59"/>
      <c r="J1298" s="59"/>
      <c r="K1298" s="59"/>
      <c r="L1298" s="60"/>
      <c r="M1298" s="59"/>
      <c r="N1298" s="59"/>
      <c r="O1298" s="61"/>
      <c r="P1298" s="58"/>
    </row>
    <row r="1299" spans="1:16" ht="14.4">
      <c r="A1299" s="72">
        <f t="shared" si="28"/>
        <v>46165</v>
      </c>
      <c r="B1299" s="73" t="e">
        <f>VLOOKUP(G1299,'Daily Flash NL'!A:D,4,0)</f>
        <v>#N/A</v>
      </c>
      <c r="C1299" s="77">
        <v>46165</v>
      </c>
      <c r="D1299" s="57"/>
      <c r="E1299" s="62" t="s">
        <v>68</v>
      </c>
      <c r="F1299" s="62"/>
      <c r="G1299" s="62">
        <v>6</v>
      </c>
      <c r="H1299" s="63">
        <v>0.16666666666666666</v>
      </c>
      <c r="I1299" s="64">
        <v>6</v>
      </c>
      <c r="J1299" s="64">
        <v>6</v>
      </c>
      <c r="K1299" s="64">
        <v>1</v>
      </c>
      <c r="L1299" s="65">
        <v>1</v>
      </c>
      <c r="M1299" s="64">
        <v>0</v>
      </c>
      <c r="N1299" s="64">
        <v>0</v>
      </c>
      <c r="O1299" s="66">
        <v>233.12633333333335</v>
      </c>
      <c r="P1299" s="63">
        <v>0</v>
      </c>
    </row>
    <row r="1300" spans="1:16" ht="14.4">
      <c r="A1300" s="72">
        <f t="shared" si="28"/>
        <v>46165</v>
      </c>
      <c r="B1300" s="73">
        <f>VLOOKUP(G1300,'Daily Flash NL'!A:D,4,0)</f>
        <v>0.29166666666666669</v>
      </c>
      <c r="C1300" s="77">
        <v>46165</v>
      </c>
      <c r="D1300" s="57"/>
      <c r="E1300" s="62" t="s">
        <v>68</v>
      </c>
      <c r="F1300" s="62"/>
      <c r="G1300" s="62">
        <v>7</v>
      </c>
      <c r="H1300" s="63">
        <v>0.625</v>
      </c>
      <c r="I1300" s="64">
        <v>8</v>
      </c>
      <c r="J1300" s="64">
        <v>7</v>
      </c>
      <c r="K1300" s="64">
        <v>5</v>
      </c>
      <c r="L1300" s="65">
        <v>0.875</v>
      </c>
      <c r="M1300" s="64">
        <v>1</v>
      </c>
      <c r="N1300" s="64">
        <v>0</v>
      </c>
      <c r="O1300" s="66">
        <v>242.96714285714285</v>
      </c>
      <c r="P1300" s="63">
        <v>0.125</v>
      </c>
    </row>
    <row r="1301" spans="1:16" ht="14.4">
      <c r="A1301" s="72">
        <f t="shared" si="28"/>
        <v>46165</v>
      </c>
      <c r="B1301" s="73">
        <f>VLOOKUP(G1301,'Daily Flash NL'!A:D,4,0)</f>
        <v>0.33333333333333298</v>
      </c>
      <c r="C1301" s="77">
        <v>46165</v>
      </c>
      <c r="D1301" s="57"/>
      <c r="E1301" s="62" t="s">
        <v>68</v>
      </c>
      <c r="F1301" s="62"/>
      <c r="G1301" s="62">
        <v>8</v>
      </c>
      <c r="H1301" s="63">
        <v>0.57692307692307687</v>
      </c>
      <c r="I1301" s="64">
        <v>26</v>
      </c>
      <c r="J1301" s="64">
        <v>24</v>
      </c>
      <c r="K1301" s="64">
        <v>15</v>
      </c>
      <c r="L1301" s="65">
        <v>0.92307692307692313</v>
      </c>
      <c r="M1301" s="64">
        <v>2</v>
      </c>
      <c r="N1301" s="64">
        <v>0</v>
      </c>
      <c r="O1301" s="66">
        <v>269.17102083333327</v>
      </c>
      <c r="P1301" s="63">
        <v>7.6923076923076927E-2</v>
      </c>
    </row>
    <row r="1302" spans="1:16" ht="14.4">
      <c r="A1302" s="72">
        <f t="shared" si="28"/>
        <v>46165</v>
      </c>
      <c r="B1302" s="73">
        <f>VLOOKUP(G1302,'Daily Flash NL'!A:D,4,0)</f>
        <v>0.375</v>
      </c>
      <c r="C1302" s="77">
        <v>46165</v>
      </c>
      <c r="D1302" s="57"/>
      <c r="E1302" s="62" t="s">
        <v>68</v>
      </c>
      <c r="F1302" s="62"/>
      <c r="G1302" s="62">
        <v>9</v>
      </c>
      <c r="H1302" s="63">
        <v>0.13043478260869565</v>
      </c>
      <c r="I1302" s="64">
        <v>46</v>
      </c>
      <c r="J1302" s="64">
        <v>43</v>
      </c>
      <c r="K1302" s="64">
        <v>6</v>
      </c>
      <c r="L1302" s="65">
        <v>0.93478260869565222</v>
      </c>
      <c r="M1302" s="64">
        <v>3</v>
      </c>
      <c r="N1302" s="64">
        <v>0</v>
      </c>
      <c r="O1302" s="66">
        <v>213.24722286821719</v>
      </c>
      <c r="P1302" s="63">
        <v>6.5217391304347824E-2</v>
      </c>
    </row>
    <row r="1303" spans="1:16" ht="14.4">
      <c r="A1303" s="72">
        <f t="shared" si="28"/>
        <v>46165</v>
      </c>
      <c r="B1303" s="73">
        <f>VLOOKUP(G1303,'Daily Flash NL'!A:D,4,0)</f>
        <v>0.41666666666666702</v>
      </c>
      <c r="C1303" s="77">
        <v>46165</v>
      </c>
      <c r="D1303" s="57"/>
      <c r="E1303" s="62" t="s">
        <v>68</v>
      </c>
      <c r="F1303" s="62"/>
      <c r="G1303" s="62">
        <v>10</v>
      </c>
      <c r="H1303" s="63">
        <v>4.5454545454545456E-2</v>
      </c>
      <c r="I1303" s="64">
        <v>45</v>
      </c>
      <c r="J1303" s="64">
        <v>30</v>
      </c>
      <c r="K1303" s="64">
        <v>2</v>
      </c>
      <c r="L1303" s="65">
        <v>0.66666666666666663</v>
      </c>
      <c r="M1303" s="64">
        <v>15</v>
      </c>
      <c r="N1303" s="64">
        <v>1</v>
      </c>
      <c r="O1303" s="66">
        <v>334.48539999999997</v>
      </c>
      <c r="P1303" s="63">
        <v>0.33333333333333331</v>
      </c>
    </row>
    <row r="1304" spans="1:16" ht="14.4">
      <c r="A1304" s="72">
        <f t="shared" si="28"/>
        <v>46165</v>
      </c>
      <c r="B1304" s="73">
        <f>VLOOKUP(G1304,'Daily Flash NL'!A:D,4,0)</f>
        <v>0.45833333333333298</v>
      </c>
      <c r="C1304" s="77">
        <v>46165</v>
      </c>
      <c r="D1304" s="57"/>
      <c r="E1304" s="62" t="s">
        <v>68</v>
      </c>
      <c r="F1304" s="62"/>
      <c r="G1304" s="62">
        <v>11</v>
      </c>
      <c r="H1304" s="63">
        <v>4.2253521126760563E-2</v>
      </c>
      <c r="I1304" s="64">
        <v>74</v>
      </c>
      <c r="J1304" s="64">
        <v>48</v>
      </c>
      <c r="K1304" s="64">
        <v>3</v>
      </c>
      <c r="L1304" s="65">
        <v>0.64864864864864868</v>
      </c>
      <c r="M1304" s="64">
        <v>26</v>
      </c>
      <c r="N1304" s="64">
        <v>3</v>
      </c>
      <c r="O1304" s="66">
        <v>229.61828472222228</v>
      </c>
      <c r="P1304" s="63">
        <v>0.35135135135135137</v>
      </c>
    </row>
    <row r="1305" spans="1:16" ht="14.4">
      <c r="A1305" s="72">
        <f t="shared" si="28"/>
        <v>46165</v>
      </c>
      <c r="B1305" s="73">
        <f>VLOOKUP(G1305,'Daily Flash NL'!A:D,4,0)</f>
        <v>0.5</v>
      </c>
      <c r="C1305" s="77">
        <v>46165</v>
      </c>
      <c r="D1305" s="57"/>
      <c r="E1305" s="62" t="s">
        <v>68</v>
      </c>
      <c r="F1305" s="62"/>
      <c r="G1305" s="62">
        <v>12</v>
      </c>
      <c r="H1305" s="63">
        <v>6.25E-2</v>
      </c>
      <c r="I1305" s="64">
        <v>65</v>
      </c>
      <c r="J1305" s="64">
        <v>34</v>
      </c>
      <c r="K1305" s="64">
        <v>4</v>
      </c>
      <c r="L1305" s="65">
        <v>0.52307692307692311</v>
      </c>
      <c r="M1305" s="64">
        <v>31</v>
      </c>
      <c r="N1305" s="64">
        <v>1</v>
      </c>
      <c r="O1305" s="66">
        <v>197.8198774509805</v>
      </c>
      <c r="P1305" s="63">
        <v>0.47692307692307695</v>
      </c>
    </row>
    <row r="1306" spans="1:16" ht="14.4">
      <c r="A1306" s="72">
        <f t="shared" si="28"/>
        <v>46165</v>
      </c>
      <c r="B1306" s="73">
        <f>VLOOKUP(G1306,'Daily Flash NL'!A:D,4,0)</f>
        <v>0.54166666666666696</v>
      </c>
      <c r="C1306" s="77">
        <v>46165</v>
      </c>
      <c r="D1306" s="57"/>
      <c r="E1306" s="62" t="s">
        <v>68</v>
      </c>
      <c r="F1306" s="62"/>
      <c r="G1306" s="62">
        <v>13</v>
      </c>
      <c r="H1306" s="63">
        <v>2.8169014084507043E-2</v>
      </c>
      <c r="I1306" s="64">
        <v>71</v>
      </c>
      <c r="J1306" s="64">
        <v>47</v>
      </c>
      <c r="K1306" s="64">
        <v>2</v>
      </c>
      <c r="L1306" s="65">
        <v>0.6619718309859155</v>
      </c>
      <c r="M1306" s="64">
        <v>24</v>
      </c>
      <c r="N1306" s="64">
        <v>0</v>
      </c>
      <c r="O1306" s="66">
        <v>186.38005319148928</v>
      </c>
      <c r="P1306" s="63">
        <v>0.3380281690140845</v>
      </c>
    </row>
    <row r="1307" spans="1:16" ht="14.4">
      <c r="A1307" s="72">
        <f t="shared" si="28"/>
        <v>46165</v>
      </c>
      <c r="B1307" s="73">
        <f>VLOOKUP(G1307,'Daily Flash NL'!A:D,4,0)</f>
        <v>0.58333333333333304</v>
      </c>
      <c r="C1307" s="77">
        <v>46165</v>
      </c>
      <c r="D1307" s="57"/>
      <c r="E1307" s="62" t="s">
        <v>68</v>
      </c>
      <c r="F1307" s="62"/>
      <c r="G1307" s="62">
        <v>14</v>
      </c>
      <c r="H1307" s="63">
        <v>1.9607843137254902E-2</v>
      </c>
      <c r="I1307" s="64">
        <v>51</v>
      </c>
      <c r="J1307" s="64">
        <v>31</v>
      </c>
      <c r="K1307" s="64">
        <v>1</v>
      </c>
      <c r="L1307" s="65">
        <v>0.60784313725490191</v>
      </c>
      <c r="M1307" s="64">
        <v>20</v>
      </c>
      <c r="N1307" s="64">
        <v>0</v>
      </c>
      <c r="O1307" s="66">
        <v>229.00298924731183</v>
      </c>
      <c r="P1307" s="63">
        <v>0.39215686274509803</v>
      </c>
    </row>
    <row r="1308" spans="1:16" ht="14.4">
      <c r="A1308" s="72">
        <f t="shared" si="28"/>
        <v>46165</v>
      </c>
      <c r="B1308" s="73">
        <f>VLOOKUP(G1308,'Daily Flash NL'!A:D,4,0)</f>
        <v>0.625</v>
      </c>
      <c r="C1308" s="77">
        <v>46165</v>
      </c>
      <c r="D1308" s="57"/>
      <c r="E1308" s="62" t="s">
        <v>68</v>
      </c>
      <c r="F1308" s="62"/>
      <c r="G1308" s="62">
        <v>15</v>
      </c>
      <c r="H1308" s="63">
        <v>3.3898305084745763E-2</v>
      </c>
      <c r="I1308" s="64">
        <v>59</v>
      </c>
      <c r="J1308" s="64">
        <v>40</v>
      </c>
      <c r="K1308" s="64">
        <v>2</v>
      </c>
      <c r="L1308" s="65">
        <v>0.67796610169491522</v>
      </c>
      <c r="M1308" s="64">
        <v>19</v>
      </c>
      <c r="N1308" s="64">
        <v>0</v>
      </c>
      <c r="O1308" s="66">
        <v>260.33822500000008</v>
      </c>
      <c r="P1308" s="63">
        <v>0.32203389830508472</v>
      </c>
    </row>
    <row r="1309" spans="1:16" ht="14.4">
      <c r="A1309" s="72">
        <f t="shared" si="28"/>
        <v>46165</v>
      </c>
      <c r="B1309" s="73">
        <f>VLOOKUP(G1309,'Daily Flash NL'!A:D,4,0)</f>
        <v>0.66666666666666696</v>
      </c>
      <c r="C1309" s="77">
        <v>46165</v>
      </c>
      <c r="D1309" s="57"/>
      <c r="E1309" s="62" t="s">
        <v>68</v>
      </c>
      <c r="F1309" s="62"/>
      <c r="G1309" s="62">
        <v>16</v>
      </c>
      <c r="H1309" s="63">
        <v>0</v>
      </c>
      <c r="I1309" s="64">
        <v>40</v>
      </c>
      <c r="J1309" s="64">
        <v>27</v>
      </c>
      <c r="K1309" s="64">
        <v>0</v>
      </c>
      <c r="L1309" s="65">
        <v>0.67500000000000004</v>
      </c>
      <c r="M1309" s="64">
        <v>13</v>
      </c>
      <c r="N1309" s="64">
        <v>2</v>
      </c>
      <c r="O1309" s="66">
        <v>276.41861111111098</v>
      </c>
      <c r="P1309" s="63">
        <v>0.32500000000000001</v>
      </c>
    </row>
    <row r="1310" spans="1:16" ht="14.4">
      <c r="A1310" s="72">
        <f t="shared" si="28"/>
        <v>46165</v>
      </c>
      <c r="B1310" s="73" t="e">
        <f>VLOOKUP(G1310,'Daily Flash NL'!A:D,4,0)</f>
        <v>#N/A</v>
      </c>
      <c r="C1310" s="77">
        <v>46165</v>
      </c>
      <c r="D1310" s="57"/>
      <c r="E1310" s="62" t="s">
        <v>68</v>
      </c>
      <c r="F1310" s="62"/>
      <c r="G1310" s="62">
        <v>17</v>
      </c>
      <c r="H1310" s="63">
        <v>0</v>
      </c>
      <c r="I1310" s="64">
        <v>41</v>
      </c>
      <c r="J1310" s="64">
        <v>37</v>
      </c>
      <c r="K1310" s="64">
        <v>0</v>
      </c>
      <c r="L1310" s="65">
        <v>0.90243902439024393</v>
      </c>
      <c r="M1310" s="64">
        <v>4</v>
      </c>
      <c r="N1310" s="64">
        <v>0</v>
      </c>
      <c r="O1310" s="66">
        <v>341.37571621621612</v>
      </c>
      <c r="P1310" s="63">
        <v>9.7560975609756101E-2</v>
      </c>
    </row>
    <row r="1311" spans="1:16" ht="14.4">
      <c r="A1311" s="72">
        <f t="shared" si="28"/>
        <v>46165</v>
      </c>
      <c r="B1311" s="73" t="e">
        <f>VLOOKUP(G1311,'Daily Flash NL'!A:D,4,0)</f>
        <v>#N/A</v>
      </c>
      <c r="C1311" s="77">
        <v>46165</v>
      </c>
      <c r="D1311" s="57"/>
      <c r="E1311" s="62" t="s">
        <v>68</v>
      </c>
      <c r="F1311" s="62"/>
      <c r="G1311" s="62">
        <v>18</v>
      </c>
      <c r="H1311" s="63">
        <v>0.12</v>
      </c>
      <c r="I1311" s="64">
        <v>25</v>
      </c>
      <c r="J1311" s="64">
        <v>18</v>
      </c>
      <c r="K1311" s="64">
        <v>3</v>
      </c>
      <c r="L1311" s="65">
        <v>0.72</v>
      </c>
      <c r="M1311" s="64">
        <v>7</v>
      </c>
      <c r="N1311" s="64">
        <v>0</v>
      </c>
      <c r="O1311" s="66">
        <v>323.51391666666666</v>
      </c>
      <c r="P1311" s="63">
        <v>0.28000000000000003</v>
      </c>
    </row>
    <row r="1312" spans="1:16" ht="14.4">
      <c r="A1312" s="72">
        <f t="shared" si="28"/>
        <v>46165</v>
      </c>
      <c r="B1312" s="73" t="e">
        <f>VLOOKUP(G1312,'Daily Flash NL'!A:D,4,0)</f>
        <v>#N/A</v>
      </c>
      <c r="C1312" s="77">
        <v>46165</v>
      </c>
      <c r="D1312" s="57"/>
      <c r="E1312" s="62" t="s">
        <v>68</v>
      </c>
      <c r="F1312" s="62"/>
      <c r="G1312" s="62">
        <v>19</v>
      </c>
      <c r="H1312" s="63">
        <v>0.7</v>
      </c>
      <c r="I1312" s="64">
        <v>20</v>
      </c>
      <c r="J1312" s="64">
        <v>18</v>
      </c>
      <c r="K1312" s="64">
        <v>14</v>
      </c>
      <c r="L1312" s="65">
        <v>0.9</v>
      </c>
      <c r="M1312" s="64">
        <v>2</v>
      </c>
      <c r="N1312" s="64">
        <v>0</v>
      </c>
      <c r="O1312" s="66">
        <v>279.88502777777774</v>
      </c>
      <c r="P1312" s="63">
        <v>0.1</v>
      </c>
    </row>
    <row r="1313" spans="1:16" ht="14.4">
      <c r="A1313" s="72">
        <f t="shared" si="28"/>
        <v>46165</v>
      </c>
      <c r="B1313" s="73" t="e">
        <f>VLOOKUP(G1313,'Daily Flash NL'!A:D,4,0)</f>
        <v>#N/A</v>
      </c>
      <c r="C1313" s="77">
        <v>46165</v>
      </c>
      <c r="D1313" s="57"/>
      <c r="E1313" s="62" t="s">
        <v>68</v>
      </c>
      <c r="F1313" s="62"/>
      <c r="G1313" s="62">
        <v>20</v>
      </c>
      <c r="H1313" s="63">
        <v>0.77272727272727271</v>
      </c>
      <c r="I1313" s="64">
        <v>22</v>
      </c>
      <c r="J1313" s="64">
        <v>22</v>
      </c>
      <c r="K1313" s="64">
        <v>17</v>
      </c>
      <c r="L1313" s="65">
        <v>1</v>
      </c>
      <c r="M1313" s="64">
        <v>0</v>
      </c>
      <c r="N1313" s="64">
        <v>0</v>
      </c>
      <c r="O1313" s="66">
        <v>279.87122727272731</v>
      </c>
      <c r="P1313" s="63">
        <v>0</v>
      </c>
    </row>
    <row r="1314" spans="1:16" ht="14.4">
      <c r="A1314" s="72">
        <f t="shared" si="28"/>
        <v>46165</v>
      </c>
      <c r="B1314" s="73" t="e">
        <f>VLOOKUP(G1314,'Daily Flash NL'!A:D,4,0)</f>
        <v>#N/A</v>
      </c>
      <c r="C1314" s="77">
        <v>46165</v>
      </c>
      <c r="D1314" s="57"/>
      <c r="E1314" s="62" t="s">
        <v>68</v>
      </c>
      <c r="F1314" s="62"/>
      <c r="G1314" s="62">
        <v>21</v>
      </c>
      <c r="H1314" s="63">
        <v>0.73684210526315785</v>
      </c>
      <c r="I1314" s="64">
        <v>19</v>
      </c>
      <c r="J1314" s="64">
        <v>19</v>
      </c>
      <c r="K1314" s="64">
        <v>14</v>
      </c>
      <c r="L1314" s="65">
        <v>1</v>
      </c>
      <c r="M1314" s="64">
        <v>0</v>
      </c>
      <c r="N1314" s="64">
        <v>0</v>
      </c>
      <c r="O1314" s="66">
        <v>264.4471842105263</v>
      </c>
      <c r="P1314" s="63">
        <v>0</v>
      </c>
    </row>
    <row r="1315" spans="1:16" ht="14.4">
      <c r="A1315" s="72">
        <f t="shared" si="28"/>
        <v>46165</v>
      </c>
      <c r="B1315" s="73" t="e">
        <f>VLOOKUP(G1315,'Daily Flash NL'!A:D,4,0)</f>
        <v>#N/A</v>
      </c>
      <c r="C1315" s="77">
        <v>46165</v>
      </c>
      <c r="D1315" s="57"/>
      <c r="E1315" s="62" t="s">
        <v>68</v>
      </c>
      <c r="F1315" s="62"/>
      <c r="G1315" s="62">
        <v>22</v>
      </c>
      <c r="H1315" s="63">
        <v>0.8571428571428571</v>
      </c>
      <c r="I1315" s="64">
        <v>21</v>
      </c>
      <c r="J1315" s="64">
        <v>21</v>
      </c>
      <c r="K1315" s="64">
        <v>18</v>
      </c>
      <c r="L1315" s="65">
        <v>1</v>
      </c>
      <c r="M1315" s="64">
        <v>0</v>
      </c>
      <c r="N1315" s="64">
        <v>0</v>
      </c>
      <c r="O1315" s="66">
        <v>176.32600000000014</v>
      </c>
      <c r="P1315" s="63">
        <v>0</v>
      </c>
    </row>
    <row r="1316" spans="1:16" ht="14.4">
      <c r="A1316" s="72">
        <f t="shared" si="28"/>
        <v>46165</v>
      </c>
      <c r="B1316" s="73" t="e">
        <f>VLOOKUP(G1316,'Daily Flash NL'!A:D,4,0)</f>
        <v>#N/A</v>
      </c>
      <c r="C1316" s="77">
        <v>46165</v>
      </c>
      <c r="D1316" s="57"/>
      <c r="E1316" s="62" t="s">
        <v>68</v>
      </c>
      <c r="F1316" s="62"/>
      <c r="G1316" s="62">
        <v>23</v>
      </c>
      <c r="H1316" s="63">
        <v>0.16666666666666666</v>
      </c>
      <c r="I1316" s="64">
        <v>6</v>
      </c>
      <c r="J1316" s="64">
        <v>4</v>
      </c>
      <c r="K1316" s="64">
        <v>1</v>
      </c>
      <c r="L1316" s="65">
        <v>0.66666666666666663</v>
      </c>
      <c r="M1316" s="64">
        <v>2</v>
      </c>
      <c r="N1316" s="64">
        <v>0</v>
      </c>
      <c r="O1316" s="66">
        <v>182.89775</v>
      </c>
      <c r="P1316" s="63">
        <v>0.33333333333333331</v>
      </c>
    </row>
    <row r="1317" spans="1:16" ht="14.4">
      <c r="A1317" s="72">
        <f t="shared" si="28"/>
        <v>46165</v>
      </c>
      <c r="B1317" s="73" t="e">
        <f>VLOOKUP(G1317,'Daily Flash NL'!A:D,4,0)</f>
        <v>#N/A</v>
      </c>
      <c r="C1317" s="77">
        <v>46165</v>
      </c>
      <c r="D1317" s="57" t="s">
        <v>70</v>
      </c>
      <c r="E1317" s="57"/>
      <c r="F1317" s="57"/>
      <c r="G1317" s="57"/>
      <c r="H1317" s="58">
        <v>0.25202156334231807</v>
      </c>
      <c r="I1317" s="59">
        <v>749</v>
      </c>
      <c r="J1317" s="59">
        <v>570</v>
      </c>
      <c r="K1317" s="59">
        <v>187</v>
      </c>
      <c r="L1317" s="60">
        <v>0.76101468624833113</v>
      </c>
      <c r="M1317" s="59">
        <v>179</v>
      </c>
      <c r="N1317" s="59">
        <v>7</v>
      </c>
      <c r="O1317" s="61">
        <v>278.91844605263174</v>
      </c>
      <c r="P1317" s="58">
        <v>0.2389853137516689</v>
      </c>
    </row>
    <row r="1318" spans="1:16" ht="14.4">
      <c r="A1318" s="72" t="str">
        <f t="shared" si="28"/>
        <v>Total 23/05/2026</v>
      </c>
      <c r="B1318" s="73" t="e">
        <f>VLOOKUP(G1318,'Daily Flash NL'!A:D,4,0)</f>
        <v>#N/A</v>
      </c>
      <c r="C1318" s="78" t="s">
        <v>176</v>
      </c>
      <c r="D1318" s="67"/>
      <c r="E1318" s="67"/>
      <c r="F1318" s="67"/>
      <c r="G1318" s="67"/>
      <c r="H1318" s="68">
        <v>0.25202156334231807</v>
      </c>
      <c r="I1318" s="69">
        <v>749</v>
      </c>
      <c r="J1318" s="69">
        <v>570</v>
      </c>
      <c r="K1318" s="69">
        <v>187</v>
      </c>
      <c r="L1318" s="70">
        <v>0.76101468624833113</v>
      </c>
      <c r="M1318" s="69">
        <v>179</v>
      </c>
      <c r="N1318" s="69">
        <v>7</v>
      </c>
      <c r="O1318" s="71">
        <v>278.91844605263174</v>
      </c>
      <c r="P1318" s="68">
        <v>0.2389853137516689</v>
      </c>
    </row>
    <row r="1319" spans="1:16" ht="15" thickBot="1">
      <c r="A1319" s="72" t="str">
        <f t="shared" si="28"/>
        <v>Total général</v>
      </c>
      <c r="B1319" s="73" t="e">
        <f>VLOOKUP(G1319,'Daily Flash NL'!A:D,4,0)</f>
        <v>#N/A</v>
      </c>
      <c r="C1319" s="116" t="s">
        <v>73</v>
      </c>
      <c r="D1319" s="117"/>
      <c r="E1319" s="117"/>
      <c r="F1319" s="117"/>
      <c r="G1319" s="117"/>
      <c r="H1319" s="118">
        <v>0.25202156334231807</v>
      </c>
      <c r="I1319" s="119">
        <v>749</v>
      </c>
      <c r="J1319" s="119">
        <v>570</v>
      </c>
      <c r="K1319" s="119">
        <v>187</v>
      </c>
      <c r="L1319" s="120">
        <v>0.76101468624833113</v>
      </c>
      <c r="M1319" s="119">
        <v>179</v>
      </c>
      <c r="N1319" s="119">
        <v>7</v>
      </c>
      <c r="O1319" s="121">
        <v>278.91844605263174</v>
      </c>
      <c r="P1319" s="122">
        <v>0.2389853137516689</v>
      </c>
    </row>
    <row r="1320" spans="1:16" ht="14.4">
      <c r="A1320" s="72">
        <f t="shared" si="28"/>
        <v>46166</v>
      </c>
      <c r="B1320" s="73" t="e">
        <f>VLOOKUP(G1320,'Daily Flash NL'!A:D,4,0)</f>
        <v>#N/A</v>
      </c>
      <c r="C1320" s="77">
        <v>46166</v>
      </c>
      <c r="D1320" s="57" t="s">
        <v>67</v>
      </c>
      <c r="E1320" s="62" t="s">
        <v>85</v>
      </c>
      <c r="F1320" s="62"/>
      <c r="G1320" s="62"/>
      <c r="H1320" s="63">
        <v>0.46825396825396826</v>
      </c>
      <c r="I1320" s="64">
        <v>126</v>
      </c>
      <c r="J1320" s="64">
        <v>92</v>
      </c>
      <c r="K1320" s="64">
        <v>59</v>
      </c>
      <c r="L1320" s="65">
        <v>0.73015873015873012</v>
      </c>
      <c r="M1320" s="64">
        <v>34</v>
      </c>
      <c r="N1320" s="64">
        <v>0</v>
      </c>
      <c r="O1320" s="66">
        <v>317.85349275362302</v>
      </c>
      <c r="P1320" s="63">
        <v>0.26984126984126983</v>
      </c>
    </row>
    <row r="1321" spans="1:16" ht="14.4">
      <c r="A1321" s="72">
        <f t="shared" si="28"/>
        <v>46166</v>
      </c>
      <c r="B1321" s="73" t="e">
        <f>VLOOKUP(G1321,'Daily Flash NL'!A:D,4,0)</f>
        <v>#N/A</v>
      </c>
      <c r="C1321" s="77">
        <v>46166</v>
      </c>
      <c r="D1321" s="57"/>
      <c r="E1321" s="62" t="s">
        <v>85</v>
      </c>
      <c r="F1321" s="57" t="s">
        <v>69</v>
      </c>
      <c r="G1321" s="57"/>
      <c r="H1321" s="58"/>
      <c r="I1321" s="59"/>
      <c r="J1321" s="59"/>
      <c r="K1321" s="59"/>
      <c r="L1321" s="60"/>
      <c r="M1321" s="59"/>
      <c r="N1321" s="59"/>
      <c r="O1321" s="61"/>
      <c r="P1321" s="58"/>
    </row>
    <row r="1322" spans="1:16" ht="14.4">
      <c r="A1322" s="72">
        <f t="shared" si="28"/>
        <v>46166</v>
      </c>
      <c r="B1322" s="73">
        <f>VLOOKUP(G1322,'Daily Flash NL'!A:D,4,0)</f>
        <v>0.41666666666666702</v>
      </c>
      <c r="C1322" s="77">
        <v>46166</v>
      </c>
      <c r="D1322" s="57"/>
      <c r="E1322" s="62" t="s">
        <v>85</v>
      </c>
      <c r="F1322" s="62"/>
      <c r="G1322" s="62">
        <v>10</v>
      </c>
      <c r="H1322" s="63">
        <v>0.75</v>
      </c>
      <c r="I1322" s="64">
        <v>4</v>
      </c>
      <c r="J1322" s="64">
        <v>3</v>
      </c>
      <c r="K1322" s="64">
        <v>3</v>
      </c>
      <c r="L1322" s="65">
        <v>0.75</v>
      </c>
      <c r="M1322" s="64">
        <v>1</v>
      </c>
      <c r="N1322" s="64">
        <v>0</v>
      </c>
      <c r="O1322" s="66">
        <v>365.721</v>
      </c>
      <c r="P1322" s="63">
        <v>0.25</v>
      </c>
    </row>
    <row r="1323" spans="1:16" ht="14.4">
      <c r="A1323" s="72">
        <f t="shared" si="28"/>
        <v>46166</v>
      </c>
      <c r="B1323" s="73">
        <f>VLOOKUP(G1323,'Daily Flash NL'!A:D,4,0)</f>
        <v>0.45833333333333298</v>
      </c>
      <c r="C1323" s="77">
        <v>46166</v>
      </c>
      <c r="D1323" s="57"/>
      <c r="E1323" s="62" t="s">
        <v>85</v>
      </c>
      <c r="F1323" s="62"/>
      <c r="G1323" s="62">
        <v>11</v>
      </c>
      <c r="H1323" s="63">
        <v>0.8</v>
      </c>
      <c r="I1323" s="64">
        <v>5</v>
      </c>
      <c r="J1323" s="64">
        <v>4</v>
      </c>
      <c r="K1323" s="64">
        <v>4</v>
      </c>
      <c r="L1323" s="65">
        <v>0.8</v>
      </c>
      <c r="M1323" s="64">
        <v>1</v>
      </c>
      <c r="N1323" s="64">
        <v>0</v>
      </c>
      <c r="O1323" s="66">
        <v>77.497749999999996</v>
      </c>
      <c r="P1323" s="63">
        <v>0.2</v>
      </c>
    </row>
    <row r="1324" spans="1:16" ht="14.4">
      <c r="A1324" s="72">
        <f t="shared" si="28"/>
        <v>46166</v>
      </c>
      <c r="B1324" s="73">
        <f>VLOOKUP(G1324,'Daily Flash NL'!A:D,4,0)</f>
        <v>0.5</v>
      </c>
      <c r="C1324" s="77">
        <v>46166</v>
      </c>
      <c r="D1324" s="57"/>
      <c r="E1324" s="62" t="s">
        <v>85</v>
      </c>
      <c r="F1324" s="62"/>
      <c r="G1324" s="62">
        <v>12</v>
      </c>
      <c r="H1324" s="63">
        <v>1</v>
      </c>
      <c r="I1324" s="64">
        <v>2</v>
      </c>
      <c r="J1324" s="64">
        <v>2</v>
      </c>
      <c r="K1324" s="64">
        <v>2</v>
      </c>
      <c r="L1324" s="65">
        <v>1</v>
      </c>
      <c r="M1324" s="64">
        <v>0</v>
      </c>
      <c r="N1324" s="64">
        <v>0</v>
      </c>
      <c r="O1324" s="66">
        <v>354.86</v>
      </c>
      <c r="P1324" s="63">
        <v>0</v>
      </c>
    </row>
    <row r="1325" spans="1:16" ht="14.4">
      <c r="A1325" s="72">
        <f t="shared" si="28"/>
        <v>46166</v>
      </c>
      <c r="B1325" s="73">
        <f>VLOOKUP(G1325,'Daily Flash NL'!A:D,4,0)</f>
        <v>0.54166666666666696</v>
      </c>
      <c r="C1325" s="77">
        <v>46166</v>
      </c>
      <c r="D1325" s="57"/>
      <c r="E1325" s="62" t="s">
        <v>85</v>
      </c>
      <c r="F1325" s="62"/>
      <c r="G1325" s="62">
        <v>13</v>
      </c>
      <c r="H1325" s="63">
        <v>0.33333333333333331</v>
      </c>
      <c r="I1325" s="64">
        <v>3</v>
      </c>
      <c r="J1325" s="64">
        <v>3</v>
      </c>
      <c r="K1325" s="64">
        <v>1</v>
      </c>
      <c r="L1325" s="65">
        <v>1</v>
      </c>
      <c r="M1325" s="64">
        <v>0</v>
      </c>
      <c r="N1325" s="64">
        <v>0</v>
      </c>
      <c r="O1325" s="66">
        <v>388.65366666666665</v>
      </c>
      <c r="P1325" s="63">
        <v>0</v>
      </c>
    </row>
    <row r="1326" spans="1:16" ht="14.4">
      <c r="A1326" s="72">
        <f t="shared" si="28"/>
        <v>46166</v>
      </c>
      <c r="B1326" s="73">
        <f>VLOOKUP(G1326,'Daily Flash NL'!A:D,4,0)</f>
        <v>0.58333333333333304</v>
      </c>
      <c r="C1326" s="77">
        <v>46166</v>
      </c>
      <c r="D1326" s="57"/>
      <c r="E1326" s="62" t="s">
        <v>85</v>
      </c>
      <c r="F1326" s="62"/>
      <c r="G1326" s="62">
        <v>14</v>
      </c>
      <c r="H1326" s="63">
        <v>1</v>
      </c>
      <c r="I1326" s="64">
        <v>2</v>
      </c>
      <c r="J1326" s="64">
        <v>2</v>
      </c>
      <c r="K1326" s="64">
        <v>2</v>
      </c>
      <c r="L1326" s="65">
        <v>1</v>
      </c>
      <c r="M1326" s="64">
        <v>0</v>
      </c>
      <c r="N1326" s="64">
        <v>0</v>
      </c>
      <c r="O1326" s="66">
        <v>364.25900000000001</v>
      </c>
      <c r="P1326" s="63">
        <v>0</v>
      </c>
    </row>
    <row r="1327" spans="1:16" ht="14.4">
      <c r="A1327" s="72">
        <f t="shared" si="28"/>
        <v>46166</v>
      </c>
      <c r="B1327" s="73">
        <f>VLOOKUP(G1327,'Daily Flash NL'!A:D,4,0)</f>
        <v>0.625</v>
      </c>
      <c r="C1327" s="77">
        <v>46166</v>
      </c>
      <c r="D1327" s="57"/>
      <c r="E1327" s="62" t="s">
        <v>85</v>
      </c>
      <c r="F1327" s="62"/>
      <c r="G1327" s="62">
        <v>15</v>
      </c>
      <c r="H1327" s="63">
        <v>1</v>
      </c>
      <c r="I1327" s="64">
        <v>2</v>
      </c>
      <c r="J1327" s="64">
        <v>2</v>
      </c>
      <c r="K1327" s="64">
        <v>2</v>
      </c>
      <c r="L1327" s="65">
        <v>1</v>
      </c>
      <c r="M1327" s="64">
        <v>0</v>
      </c>
      <c r="N1327" s="64">
        <v>0</v>
      </c>
      <c r="O1327" s="66">
        <v>181.12699999999998</v>
      </c>
      <c r="P1327" s="63">
        <v>0</v>
      </c>
    </row>
    <row r="1328" spans="1:16" ht="14.4">
      <c r="A1328" s="72">
        <f t="shared" si="28"/>
        <v>46166</v>
      </c>
      <c r="B1328" s="73">
        <f>VLOOKUP(G1328,'Daily Flash NL'!A:D,4,0)</f>
        <v>0.66666666666666696</v>
      </c>
      <c r="C1328" s="77">
        <v>46166</v>
      </c>
      <c r="D1328" s="57"/>
      <c r="E1328" s="62" t="s">
        <v>85</v>
      </c>
      <c r="F1328" s="62"/>
      <c r="G1328" s="62">
        <v>16</v>
      </c>
      <c r="H1328" s="63">
        <v>1</v>
      </c>
      <c r="I1328" s="64">
        <v>4</v>
      </c>
      <c r="J1328" s="64">
        <v>4</v>
      </c>
      <c r="K1328" s="64">
        <v>4</v>
      </c>
      <c r="L1328" s="65">
        <v>1</v>
      </c>
      <c r="M1328" s="64">
        <v>0</v>
      </c>
      <c r="N1328" s="64">
        <v>0</v>
      </c>
      <c r="O1328" s="66">
        <v>109.74725000000001</v>
      </c>
      <c r="P1328" s="63">
        <v>0</v>
      </c>
    </row>
    <row r="1329" spans="1:16" ht="14.4">
      <c r="A1329" s="72">
        <f t="shared" si="28"/>
        <v>46166</v>
      </c>
      <c r="B1329" s="73" t="e">
        <f>VLOOKUP(G1329,'Daily Flash NL'!A:D,4,0)</f>
        <v>#N/A</v>
      </c>
      <c r="C1329" s="77">
        <v>46166</v>
      </c>
      <c r="D1329" s="57"/>
      <c r="E1329" s="62" t="s">
        <v>85</v>
      </c>
      <c r="F1329" s="62"/>
      <c r="G1329" s="62">
        <v>17</v>
      </c>
      <c r="H1329" s="63">
        <v>1</v>
      </c>
      <c r="I1329" s="64">
        <v>5</v>
      </c>
      <c r="J1329" s="64">
        <v>5</v>
      </c>
      <c r="K1329" s="64">
        <v>5</v>
      </c>
      <c r="L1329" s="65">
        <v>1</v>
      </c>
      <c r="M1329" s="64">
        <v>0</v>
      </c>
      <c r="N1329" s="64">
        <v>0</v>
      </c>
      <c r="O1329" s="66">
        <v>277.59070000000003</v>
      </c>
      <c r="P1329" s="63">
        <v>0</v>
      </c>
    </row>
    <row r="1330" spans="1:16" ht="14.4">
      <c r="A1330" s="72">
        <f t="shared" si="28"/>
        <v>46166</v>
      </c>
      <c r="B1330" s="73" t="e">
        <f>VLOOKUP(G1330,'Daily Flash NL'!A:D,4,0)</f>
        <v>#N/A</v>
      </c>
      <c r="C1330" s="77">
        <v>46166</v>
      </c>
      <c r="D1330" s="57"/>
      <c r="E1330" s="62" t="s">
        <v>85</v>
      </c>
      <c r="F1330" s="62"/>
      <c r="G1330" s="62">
        <v>19</v>
      </c>
      <c r="H1330" s="63">
        <v>0.5</v>
      </c>
      <c r="I1330" s="64">
        <v>4</v>
      </c>
      <c r="J1330" s="64">
        <v>4</v>
      </c>
      <c r="K1330" s="64">
        <v>2</v>
      </c>
      <c r="L1330" s="65">
        <v>1</v>
      </c>
      <c r="M1330" s="64">
        <v>0</v>
      </c>
      <c r="N1330" s="64">
        <v>0</v>
      </c>
      <c r="O1330" s="66">
        <v>374.46875</v>
      </c>
      <c r="P1330" s="63">
        <v>0</v>
      </c>
    </row>
    <row r="1331" spans="1:16" ht="14.4">
      <c r="A1331" s="72">
        <f t="shared" si="28"/>
        <v>46166</v>
      </c>
      <c r="B1331" s="73" t="e">
        <f>VLOOKUP(G1331,'Daily Flash NL'!A:D,4,0)</f>
        <v>#N/A</v>
      </c>
      <c r="C1331" s="77">
        <v>46166</v>
      </c>
      <c r="D1331" s="57"/>
      <c r="E1331" s="62" t="s">
        <v>85</v>
      </c>
      <c r="F1331" s="62"/>
      <c r="G1331" s="62">
        <v>20</v>
      </c>
      <c r="H1331" s="63">
        <v>0.5</v>
      </c>
      <c r="I1331" s="64">
        <v>2</v>
      </c>
      <c r="J1331" s="64">
        <v>1</v>
      </c>
      <c r="K1331" s="64">
        <v>1</v>
      </c>
      <c r="L1331" s="65">
        <v>0.5</v>
      </c>
      <c r="M1331" s="64">
        <v>1</v>
      </c>
      <c r="N1331" s="64">
        <v>0</v>
      </c>
      <c r="O1331" s="66">
        <v>683.97</v>
      </c>
      <c r="P1331" s="63">
        <v>0.5</v>
      </c>
    </row>
    <row r="1332" spans="1:16" ht="14.4">
      <c r="A1332" s="72">
        <f t="shared" si="28"/>
        <v>46166</v>
      </c>
      <c r="B1332" s="73" t="e">
        <f>VLOOKUP(G1332,'Daily Flash NL'!A:D,4,0)</f>
        <v>#N/A</v>
      </c>
      <c r="C1332" s="77">
        <v>46166</v>
      </c>
      <c r="D1332" s="57"/>
      <c r="E1332" s="62" t="s">
        <v>85</v>
      </c>
      <c r="F1332" s="62"/>
      <c r="G1332" s="62">
        <v>21</v>
      </c>
      <c r="H1332" s="63">
        <v>1</v>
      </c>
      <c r="I1332" s="64">
        <v>1</v>
      </c>
      <c r="J1332" s="64">
        <v>1</v>
      </c>
      <c r="K1332" s="64">
        <v>1</v>
      </c>
      <c r="L1332" s="65">
        <v>1</v>
      </c>
      <c r="M1332" s="64">
        <v>0</v>
      </c>
      <c r="N1332" s="64">
        <v>0</v>
      </c>
      <c r="O1332" s="66">
        <v>11.614000000000001</v>
      </c>
      <c r="P1332" s="63">
        <v>0</v>
      </c>
    </row>
    <row r="1333" spans="1:16" ht="14.4">
      <c r="A1333" s="72">
        <f t="shared" si="28"/>
        <v>46166</v>
      </c>
      <c r="B1333" s="73" t="e">
        <f>VLOOKUP(G1333,'Daily Flash NL'!A:D,4,0)</f>
        <v>#N/A</v>
      </c>
      <c r="C1333" s="77">
        <v>46166</v>
      </c>
      <c r="D1333" s="57"/>
      <c r="E1333" s="62" t="s">
        <v>85</v>
      </c>
      <c r="F1333" s="62"/>
      <c r="G1333" s="62">
        <v>22</v>
      </c>
      <c r="H1333" s="63">
        <v>0</v>
      </c>
      <c r="I1333" s="64">
        <v>3</v>
      </c>
      <c r="J1333" s="64">
        <v>1</v>
      </c>
      <c r="K1333" s="64">
        <v>0</v>
      </c>
      <c r="L1333" s="65">
        <v>0.33333333333333331</v>
      </c>
      <c r="M1333" s="64">
        <v>2</v>
      </c>
      <c r="N1333" s="64">
        <v>0</v>
      </c>
      <c r="O1333" s="66">
        <v>370.17099999999999</v>
      </c>
      <c r="P1333" s="63">
        <v>0.66666666666666663</v>
      </c>
    </row>
    <row r="1334" spans="1:16" ht="14.4">
      <c r="A1334" s="72">
        <f t="shared" si="28"/>
        <v>46166</v>
      </c>
      <c r="B1334" s="73" t="e">
        <f>VLOOKUP(G1334,'Daily Flash NL'!A:D,4,0)</f>
        <v>#N/A</v>
      </c>
      <c r="C1334" s="77">
        <v>46166</v>
      </c>
      <c r="D1334" s="57"/>
      <c r="E1334" s="62" t="s">
        <v>85</v>
      </c>
      <c r="F1334" s="62"/>
      <c r="G1334" s="62">
        <v>23</v>
      </c>
      <c r="H1334" s="63">
        <v>0</v>
      </c>
      <c r="I1334" s="64">
        <v>3</v>
      </c>
      <c r="J1334" s="64">
        <v>0</v>
      </c>
      <c r="K1334" s="64">
        <v>0</v>
      </c>
      <c r="L1334" s="65">
        <v>0</v>
      </c>
      <c r="M1334" s="64">
        <v>3</v>
      </c>
      <c r="N1334" s="64">
        <v>0</v>
      </c>
      <c r="O1334" s="66"/>
      <c r="P1334" s="63">
        <v>1</v>
      </c>
    </row>
    <row r="1335" spans="1:16" ht="14.4">
      <c r="A1335" s="72">
        <f t="shared" si="28"/>
        <v>46166</v>
      </c>
      <c r="B1335" s="73" t="e">
        <f>VLOOKUP(G1335,'Daily Flash NL'!A:D,4,0)</f>
        <v>#N/A</v>
      </c>
      <c r="C1335" s="77">
        <v>46166</v>
      </c>
      <c r="D1335" s="57"/>
      <c r="E1335" s="62" t="s">
        <v>85</v>
      </c>
      <c r="F1335" s="57" t="s">
        <v>86</v>
      </c>
      <c r="G1335" s="57"/>
      <c r="H1335" s="58"/>
      <c r="I1335" s="59"/>
      <c r="J1335" s="59"/>
      <c r="K1335" s="59"/>
      <c r="L1335" s="60"/>
      <c r="M1335" s="59"/>
      <c r="N1335" s="59"/>
      <c r="O1335" s="61"/>
      <c r="P1335" s="58"/>
    </row>
    <row r="1336" spans="1:16" ht="14.4">
      <c r="A1336" s="72">
        <f t="shared" ref="A1336:A1399" si="29">C1336</f>
        <v>46166</v>
      </c>
      <c r="B1336" s="73">
        <f>VLOOKUP(G1336,'Daily Flash NL'!A:D,4,0)</f>
        <v>0.29166666666666669</v>
      </c>
      <c r="C1336" s="77">
        <v>46166</v>
      </c>
      <c r="D1336" s="57"/>
      <c r="E1336" s="62" t="s">
        <v>85</v>
      </c>
      <c r="F1336" s="62"/>
      <c r="G1336" s="62">
        <v>7</v>
      </c>
      <c r="H1336" s="63">
        <v>1</v>
      </c>
      <c r="I1336" s="64">
        <v>2</v>
      </c>
      <c r="J1336" s="64">
        <v>2</v>
      </c>
      <c r="K1336" s="64">
        <v>2</v>
      </c>
      <c r="L1336" s="65">
        <v>1</v>
      </c>
      <c r="M1336" s="64">
        <v>0</v>
      </c>
      <c r="N1336" s="64">
        <v>0</v>
      </c>
      <c r="O1336" s="66">
        <v>173.49650000000003</v>
      </c>
      <c r="P1336" s="63">
        <v>0</v>
      </c>
    </row>
    <row r="1337" spans="1:16" ht="14.4">
      <c r="A1337" s="72">
        <f t="shared" si="29"/>
        <v>46166</v>
      </c>
      <c r="B1337" s="73">
        <f>VLOOKUP(G1337,'Daily Flash NL'!A:D,4,0)</f>
        <v>0.33333333333333298</v>
      </c>
      <c r="C1337" s="77">
        <v>46166</v>
      </c>
      <c r="D1337" s="57"/>
      <c r="E1337" s="62" t="s">
        <v>85</v>
      </c>
      <c r="F1337" s="62"/>
      <c r="G1337" s="62">
        <v>8</v>
      </c>
      <c r="H1337" s="63">
        <v>0</v>
      </c>
      <c r="I1337" s="64">
        <v>1</v>
      </c>
      <c r="J1337" s="64">
        <v>1</v>
      </c>
      <c r="K1337" s="64">
        <v>0</v>
      </c>
      <c r="L1337" s="65">
        <v>1</v>
      </c>
      <c r="M1337" s="64">
        <v>0</v>
      </c>
      <c r="N1337" s="64">
        <v>0</v>
      </c>
      <c r="O1337" s="66">
        <v>528.97799999999995</v>
      </c>
      <c r="P1337" s="63">
        <v>0</v>
      </c>
    </row>
    <row r="1338" spans="1:16" ht="14.4">
      <c r="A1338" s="72">
        <f t="shared" si="29"/>
        <v>46166</v>
      </c>
      <c r="B1338" s="73">
        <f>VLOOKUP(G1338,'Daily Flash NL'!A:D,4,0)</f>
        <v>0.375</v>
      </c>
      <c r="C1338" s="77">
        <v>46166</v>
      </c>
      <c r="D1338" s="57"/>
      <c r="E1338" s="62" t="s">
        <v>85</v>
      </c>
      <c r="F1338" s="62"/>
      <c r="G1338" s="62">
        <v>9</v>
      </c>
      <c r="H1338" s="63">
        <v>0.5</v>
      </c>
      <c r="I1338" s="64">
        <v>2</v>
      </c>
      <c r="J1338" s="64">
        <v>2</v>
      </c>
      <c r="K1338" s="64">
        <v>1</v>
      </c>
      <c r="L1338" s="65">
        <v>1</v>
      </c>
      <c r="M1338" s="64">
        <v>0</v>
      </c>
      <c r="N1338" s="64">
        <v>0</v>
      </c>
      <c r="O1338" s="66">
        <v>341.6755</v>
      </c>
      <c r="P1338" s="63">
        <v>0</v>
      </c>
    </row>
    <row r="1339" spans="1:16" ht="14.4">
      <c r="A1339" s="72">
        <f t="shared" si="29"/>
        <v>46166</v>
      </c>
      <c r="B1339" s="73">
        <f>VLOOKUP(G1339,'Daily Flash NL'!A:D,4,0)</f>
        <v>0.41666666666666702</v>
      </c>
      <c r="C1339" s="77">
        <v>46166</v>
      </c>
      <c r="D1339" s="57"/>
      <c r="E1339" s="62" t="s">
        <v>85</v>
      </c>
      <c r="F1339" s="62"/>
      <c r="G1339" s="62">
        <v>10</v>
      </c>
      <c r="H1339" s="63">
        <v>0.66666666666666663</v>
      </c>
      <c r="I1339" s="64">
        <v>3</v>
      </c>
      <c r="J1339" s="64">
        <v>3</v>
      </c>
      <c r="K1339" s="64">
        <v>2</v>
      </c>
      <c r="L1339" s="65">
        <v>1</v>
      </c>
      <c r="M1339" s="64">
        <v>0</v>
      </c>
      <c r="N1339" s="64">
        <v>0</v>
      </c>
      <c r="O1339" s="66">
        <v>362.69766666666669</v>
      </c>
      <c r="P1339" s="63">
        <v>0</v>
      </c>
    </row>
    <row r="1340" spans="1:16" ht="14.4">
      <c r="A1340" s="72">
        <f t="shared" si="29"/>
        <v>46166</v>
      </c>
      <c r="B1340" s="73">
        <f>VLOOKUP(G1340,'Daily Flash NL'!A:D,4,0)</f>
        <v>0.45833333333333298</v>
      </c>
      <c r="C1340" s="77">
        <v>46166</v>
      </c>
      <c r="D1340" s="57"/>
      <c r="E1340" s="62" t="s">
        <v>85</v>
      </c>
      <c r="F1340" s="62"/>
      <c r="G1340" s="62">
        <v>11</v>
      </c>
      <c r="H1340" s="63">
        <v>0.16666666666666666</v>
      </c>
      <c r="I1340" s="64">
        <v>6</v>
      </c>
      <c r="J1340" s="64">
        <v>4</v>
      </c>
      <c r="K1340" s="64">
        <v>1</v>
      </c>
      <c r="L1340" s="65">
        <v>0.66666666666666663</v>
      </c>
      <c r="M1340" s="64">
        <v>2</v>
      </c>
      <c r="N1340" s="64">
        <v>0</v>
      </c>
      <c r="O1340" s="66">
        <v>280.51100000000002</v>
      </c>
      <c r="P1340" s="63">
        <v>0.33333333333333331</v>
      </c>
    </row>
    <row r="1341" spans="1:16" ht="14.4">
      <c r="A1341" s="72">
        <f t="shared" si="29"/>
        <v>46166</v>
      </c>
      <c r="B1341" s="73">
        <f>VLOOKUP(G1341,'Daily Flash NL'!A:D,4,0)</f>
        <v>0.5</v>
      </c>
      <c r="C1341" s="77">
        <v>46166</v>
      </c>
      <c r="D1341" s="57"/>
      <c r="E1341" s="62" t="s">
        <v>85</v>
      </c>
      <c r="F1341" s="62"/>
      <c r="G1341" s="62">
        <v>12</v>
      </c>
      <c r="H1341" s="63">
        <v>0.125</v>
      </c>
      <c r="I1341" s="64">
        <v>8</v>
      </c>
      <c r="J1341" s="64">
        <v>3</v>
      </c>
      <c r="K1341" s="64">
        <v>1</v>
      </c>
      <c r="L1341" s="65">
        <v>0.375</v>
      </c>
      <c r="M1341" s="64">
        <v>5</v>
      </c>
      <c r="N1341" s="64">
        <v>0</v>
      </c>
      <c r="O1341" s="66">
        <v>233.27700000000002</v>
      </c>
      <c r="P1341" s="63">
        <v>0.625</v>
      </c>
    </row>
    <row r="1342" spans="1:16" ht="14.4">
      <c r="A1342" s="72">
        <f t="shared" si="29"/>
        <v>46166</v>
      </c>
      <c r="B1342" s="73">
        <f>VLOOKUP(G1342,'Daily Flash NL'!A:D,4,0)</f>
        <v>0.54166666666666696</v>
      </c>
      <c r="C1342" s="77">
        <v>46166</v>
      </c>
      <c r="D1342" s="57"/>
      <c r="E1342" s="62" t="s">
        <v>85</v>
      </c>
      <c r="F1342" s="62"/>
      <c r="G1342" s="62">
        <v>13</v>
      </c>
      <c r="H1342" s="63">
        <v>0.5</v>
      </c>
      <c r="I1342" s="64">
        <v>6</v>
      </c>
      <c r="J1342" s="64">
        <v>6</v>
      </c>
      <c r="K1342" s="64">
        <v>3</v>
      </c>
      <c r="L1342" s="65">
        <v>1</v>
      </c>
      <c r="M1342" s="64">
        <v>0</v>
      </c>
      <c r="N1342" s="64">
        <v>0</v>
      </c>
      <c r="O1342" s="66">
        <v>430.60866666666669</v>
      </c>
      <c r="P1342" s="63">
        <v>0</v>
      </c>
    </row>
    <row r="1343" spans="1:16" ht="14.4">
      <c r="A1343" s="72">
        <f t="shared" si="29"/>
        <v>46166</v>
      </c>
      <c r="B1343" s="73">
        <f>VLOOKUP(G1343,'Daily Flash NL'!A:D,4,0)</f>
        <v>0.58333333333333304</v>
      </c>
      <c r="C1343" s="77">
        <v>46166</v>
      </c>
      <c r="D1343" s="57"/>
      <c r="E1343" s="62" t="s">
        <v>85</v>
      </c>
      <c r="F1343" s="62"/>
      <c r="G1343" s="62">
        <v>14</v>
      </c>
      <c r="H1343" s="63">
        <v>0.5</v>
      </c>
      <c r="I1343" s="64">
        <v>4</v>
      </c>
      <c r="J1343" s="64">
        <v>4</v>
      </c>
      <c r="K1343" s="64">
        <v>2</v>
      </c>
      <c r="L1343" s="65">
        <v>1</v>
      </c>
      <c r="M1343" s="64">
        <v>0</v>
      </c>
      <c r="N1343" s="64">
        <v>0</v>
      </c>
      <c r="O1343" s="66">
        <v>184.27149999999997</v>
      </c>
      <c r="P1343" s="63">
        <v>0</v>
      </c>
    </row>
    <row r="1344" spans="1:16" ht="14.4">
      <c r="A1344" s="72">
        <f t="shared" si="29"/>
        <v>46166</v>
      </c>
      <c r="B1344" s="73">
        <f>VLOOKUP(G1344,'Daily Flash NL'!A:D,4,0)</f>
        <v>0.625</v>
      </c>
      <c r="C1344" s="77">
        <v>46166</v>
      </c>
      <c r="D1344" s="57"/>
      <c r="E1344" s="62" t="s">
        <v>85</v>
      </c>
      <c r="F1344" s="62"/>
      <c r="G1344" s="62">
        <v>15</v>
      </c>
      <c r="H1344" s="63">
        <v>0.2</v>
      </c>
      <c r="I1344" s="64">
        <v>5</v>
      </c>
      <c r="J1344" s="64">
        <v>4</v>
      </c>
      <c r="K1344" s="64">
        <v>1</v>
      </c>
      <c r="L1344" s="65">
        <v>0.8</v>
      </c>
      <c r="M1344" s="64">
        <v>1</v>
      </c>
      <c r="N1344" s="64">
        <v>0</v>
      </c>
      <c r="O1344" s="66">
        <v>364.53949999999998</v>
      </c>
      <c r="P1344" s="63">
        <v>0.2</v>
      </c>
    </row>
    <row r="1345" spans="1:16" ht="14.4">
      <c r="A1345" s="72">
        <f t="shared" si="29"/>
        <v>46166</v>
      </c>
      <c r="B1345" s="73">
        <f>VLOOKUP(G1345,'Daily Flash NL'!A:D,4,0)</f>
        <v>0.66666666666666696</v>
      </c>
      <c r="C1345" s="77">
        <v>46166</v>
      </c>
      <c r="D1345" s="57"/>
      <c r="E1345" s="62" t="s">
        <v>85</v>
      </c>
      <c r="F1345" s="62"/>
      <c r="G1345" s="62">
        <v>16</v>
      </c>
      <c r="H1345" s="63">
        <v>0.25</v>
      </c>
      <c r="I1345" s="64">
        <v>8</v>
      </c>
      <c r="J1345" s="64">
        <v>7</v>
      </c>
      <c r="K1345" s="64">
        <v>2</v>
      </c>
      <c r="L1345" s="65">
        <v>0.875</v>
      </c>
      <c r="M1345" s="64">
        <v>1</v>
      </c>
      <c r="N1345" s="64">
        <v>0</v>
      </c>
      <c r="O1345" s="66">
        <v>444.95452380952349</v>
      </c>
      <c r="P1345" s="63">
        <v>0.125</v>
      </c>
    </row>
    <row r="1346" spans="1:16" ht="14.4">
      <c r="A1346" s="72">
        <f t="shared" si="29"/>
        <v>46166</v>
      </c>
      <c r="B1346" s="73" t="e">
        <f>VLOOKUP(G1346,'Daily Flash NL'!A:D,4,0)</f>
        <v>#N/A</v>
      </c>
      <c r="C1346" s="77">
        <v>46166</v>
      </c>
      <c r="D1346" s="57"/>
      <c r="E1346" s="62" t="s">
        <v>85</v>
      </c>
      <c r="F1346" s="62"/>
      <c r="G1346" s="62">
        <v>17</v>
      </c>
      <c r="H1346" s="63">
        <v>1</v>
      </c>
      <c r="I1346" s="64">
        <v>1</v>
      </c>
      <c r="J1346" s="64">
        <v>1</v>
      </c>
      <c r="K1346" s="64">
        <v>1</v>
      </c>
      <c r="L1346" s="65">
        <v>1</v>
      </c>
      <c r="M1346" s="64">
        <v>0</v>
      </c>
      <c r="N1346" s="64">
        <v>0</v>
      </c>
      <c r="O1346" s="66">
        <v>437.25</v>
      </c>
      <c r="P1346" s="63">
        <v>0</v>
      </c>
    </row>
    <row r="1347" spans="1:16" ht="14.4">
      <c r="A1347" s="72">
        <f t="shared" si="29"/>
        <v>46166</v>
      </c>
      <c r="B1347" s="73" t="e">
        <f>VLOOKUP(G1347,'Daily Flash NL'!A:D,4,0)</f>
        <v>#N/A</v>
      </c>
      <c r="C1347" s="77">
        <v>46166</v>
      </c>
      <c r="D1347" s="57"/>
      <c r="E1347" s="62" t="s">
        <v>85</v>
      </c>
      <c r="F1347" s="62"/>
      <c r="G1347" s="62">
        <v>18</v>
      </c>
      <c r="H1347" s="63">
        <v>0.75</v>
      </c>
      <c r="I1347" s="64">
        <v>4</v>
      </c>
      <c r="J1347" s="64">
        <v>4</v>
      </c>
      <c r="K1347" s="64">
        <v>3</v>
      </c>
      <c r="L1347" s="65">
        <v>1</v>
      </c>
      <c r="M1347" s="64">
        <v>0</v>
      </c>
      <c r="N1347" s="64">
        <v>0</v>
      </c>
      <c r="O1347" s="66">
        <v>195.49724999999998</v>
      </c>
      <c r="P1347" s="63">
        <v>0</v>
      </c>
    </row>
    <row r="1348" spans="1:16" ht="14.4">
      <c r="A1348" s="72">
        <f t="shared" si="29"/>
        <v>46166</v>
      </c>
      <c r="B1348" s="73" t="e">
        <f>VLOOKUP(G1348,'Daily Flash NL'!A:D,4,0)</f>
        <v>#N/A</v>
      </c>
      <c r="C1348" s="77">
        <v>46166</v>
      </c>
      <c r="D1348" s="57"/>
      <c r="E1348" s="62" t="s">
        <v>85</v>
      </c>
      <c r="F1348" s="62"/>
      <c r="G1348" s="62">
        <v>19</v>
      </c>
      <c r="H1348" s="63">
        <v>0.5</v>
      </c>
      <c r="I1348" s="64">
        <v>8</v>
      </c>
      <c r="J1348" s="64">
        <v>7</v>
      </c>
      <c r="K1348" s="64">
        <v>4</v>
      </c>
      <c r="L1348" s="65">
        <v>0.875</v>
      </c>
      <c r="M1348" s="64">
        <v>1</v>
      </c>
      <c r="N1348" s="64">
        <v>0</v>
      </c>
      <c r="O1348" s="66">
        <v>435.93166666666627</v>
      </c>
      <c r="P1348" s="63">
        <v>0.125</v>
      </c>
    </row>
    <row r="1349" spans="1:16" ht="14.4">
      <c r="A1349" s="72">
        <f t="shared" si="29"/>
        <v>46166</v>
      </c>
      <c r="B1349" s="73" t="e">
        <f>VLOOKUP(G1349,'Daily Flash NL'!A:D,4,0)</f>
        <v>#N/A</v>
      </c>
      <c r="C1349" s="77">
        <v>46166</v>
      </c>
      <c r="D1349" s="57"/>
      <c r="E1349" s="62" t="s">
        <v>85</v>
      </c>
      <c r="F1349" s="62"/>
      <c r="G1349" s="62">
        <v>20</v>
      </c>
      <c r="H1349" s="63">
        <v>0</v>
      </c>
      <c r="I1349" s="64">
        <v>2</v>
      </c>
      <c r="J1349" s="64">
        <v>1</v>
      </c>
      <c r="K1349" s="64">
        <v>0</v>
      </c>
      <c r="L1349" s="65">
        <v>0.5</v>
      </c>
      <c r="M1349" s="64">
        <v>1</v>
      </c>
      <c r="N1349" s="64">
        <v>0</v>
      </c>
      <c r="O1349" s="66">
        <v>485.54300000000001</v>
      </c>
      <c r="P1349" s="63">
        <v>0.5</v>
      </c>
    </row>
    <row r="1350" spans="1:16" ht="14.4">
      <c r="A1350" s="72">
        <f t="shared" si="29"/>
        <v>46166</v>
      </c>
      <c r="B1350" s="73" t="e">
        <f>VLOOKUP(G1350,'Daily Flash NL'!A:D,4,0)</f>
        <v>#N/A</v>
      </c>
      <c r="C1350" s="77">
        <v>46166</v>
      </c>
      <c r="D1350" s="57"/>
      <c r="E1350" s="62" t="s">
        <v>85</v>
      </c>
      <c r="F1350" s="62"/>
      <c r="G1350" s="62">
        <v>21</v>
      </c>
      <c r="H1350" s="63">
        <v>0.9</v>
      </c>
      <c r="I1350" s="64">
        <v>10</v>
      </c>
      <c r="J1350" s="64">
        <v>10</v>
      </c>
      <c r="K1350" s="64">
        <v>9</v>
      </c>
      <c r="L1350" s="65">
        <v>1</v>
      </c>
      <c r="M1350" s="64">
        <v>0</v>
      </c>
      <c r="N1350" s="64">
        <v>0</v>
      </c>
      <c r="O1350" s="66">
        <v>259.74935000000005</v>
      </c>
      <c r="P1350" s="63">
        <v>0</v>
      </c>
    </row>
    <row r="1351" spans="1:16" ht="14.4">
      <c r="A1351" s="72">
        <f t="shared" si="29"/>
        <v>46166</v>
      </c>
      <c r="B1351" s="73" t="e">
        <f>VLOOKUP(G1351,'Daily Flash NL'!A:D,4,0)</f>
        <v>#N/A</v>
      </c>
      <c r="C1351" s="77">
        <v>46166</v>
      </c>
      <c r="D1351" s="57"/>
      <c r="E1351" s="62" t="s">
        <v>85</v>
      </c>
      <c r="F1351" s="62"/>
      <c r="G1351" s="62">
        <v>22</v>
      </c>
      <c r="H1351" s="63">
        <v>0</v>
      </c>
      <c r="I1351" s="64">
        <v>5</v>
      </c>
      <c r="J1351" s="64">
        <v>1</v>
      </c>
      <c r="K1351" s="64">
        <v>0</v>
      </c>
      <c r="L1351" s="65">
        <v>0.2</v>
      </c>
      <c r="M1351" s="64">
        <v>4</v>
      </c>
      <c r="N1351" s="64">
        <v>0</v>
      </c>
      <c r="O1351" s="66">
        <v>761.67700000000002</v>
      </c>
      <c r="P1351" s="63">
        <v>0.8</v>
      </c>
    </row>
    <row r="1352" spans="1:16" ht="14.4">
      <c r="A1352" s="72">
        <f t="shared" si="29"/>
        <v>46166</v>
      </c>
      <c r="B1352" s="73" t="e">
        <f>VLOOKUP(G1352,'Daily Flash NL'!A:D,4,0)</f>
        <v>#N/A</v>
      </c>
      <c r="C1352" s="77">
        <v>46166</v>
      </c>
      <c r="D1352" s="57"/>
      <c r="E1352" s="62" t="s">
        <v>85</v>
      </c>
      <c r="F1352" s="62"/>
      <c r="G1352" s="62">
        <v>23</v>
      </c>
      <c r="H1352" s="63">
        <v>0</v>
      </c>
      <c r="I1352" s="64">
        <v>11</v>
      </c>
      <c r="J1352" s="64">
        <v>0</v>
      </c>
      <c r="K1352" s="64">
        <v>0</v>
      </c>
      <c r="L1352" s="65">
        <v>0</v>
      </c>
      <c r="M1352" s="64">
        <v>11</v>
      </c>
      <c r="N1352" s="64">
        <v>0</v>
      </c>
      <c r="O1352" s="66"/>
      <c r="P1352" s="63">
        <v>1</v>
      </c>
    </row>
    <row r="1353" spans="1:16" ht="14.4">
      <c r="A1353" s="72">
        <f t="shared" si="29"/>
        <v>46166</v>
      </c>
      <c r="B1353" s="73" t="e">
        <f>VLOOKUP(G1353,'Daily Flash NL'!A:D,4,0)</f>
        <v>#N/A</v>
      </c>
      <c r="C1353" s="77">
        <v>46166</v>
      </c>
      <c r="D1353" s="57"/>
      <c r="E1353" s="62" t="s">
        <v>68</v>
      </c>
      <c r="F1353" s="62"/>
      <c r="G1353" s="62"/>
      <c r="H1353" s="63">
        <v>0.27327935222672067</v>
      </c>
      <c r="I1353" s="64">
        <v>496</v>
      </c>
      <c r="J1353" s="64">
        <v>371</v>
      </c>
      <c r="K1353" s="64">
        <v>135</v>
      </c>
      <c r="L1353" s="65">
        <v>0.74798387096774188</v>
      </c>
      <c r="M1353" s="64">
        <v>125</v>
      </c>
      <c r="N1353" s="64">
        <v>2</v>
      </c>
      <c r="O1353" s="66">
        <v>293.35383984725956</v>
      </c>
      <c r="P1353" s="63">
        <v>0.25201612903225806</v>
      </c>
    </row>
    <row r="1354" spans="1:16" ht="14.4">
      <c r="A1354" s="72">
        <f t="shared" si="29"/>
        <v>46166</v>
      </c>
      <c r="B1354" s="73" t="e">
        <f>VLOOKUP(G1354,'Daily Flash NL'!A:D,4,0)</f>
        <v>#N/A</v>
      </c>
      <c r="C1354" s="77">
        <v>46166</v>
      </c>
      <c r="D1354" s="57"/>
      <c r="E1354" s="62" t="s">
        <v>68</v>
      </c>
      <c r="F1354" s="57" t="s">
        <v>69</v>
      </c>
      <c r="G1354" s="57"/>
      <c r="H1354" s="58"/>
      <c r="I1354" s="59"/>
      <c r="J1354" s="59"/>
      <c r="K1354" s="59"/>
      <c r="L1354" s="60"/>
      <c r="M1354" s="59"/>
      <c r="N1354" s="59"/>
      <c r="O1354" s="61"/>
      <c r="P1354" s="58"/>
    </row>
    <row r="1355" spans="1:16" ht="14.4">
      <c r="A1355" s="72">
        <f t="shared" si="29"/>
        <v>46166</v>
      </c>
      <c r="B1355" s="73" t="e">
        <f>VLOOKUP(G1355,'Daily Flash NL'!A:D,4,0)</f>
        <v>#N/A</v>
      </c>
      <c r="C1355" s="77">
        <v>46166</v>
      </c>
      <c r="D1355" s="57"/>
      <c r="E1355" s="62" t="s">
        <v>68</v>
      </c>
      <c r="F1355" s="62"/>
      <c r="G1355" s="62">
        <v>6</v>
      </c>
      <c r="H1355" s="63">
        <v>1</v>
      </c>
      <c r="I1355" s="64">
        <v>2</v>
      </c>
      <c r="J1355" s="64">
        <v>2</v>
      </c>
      <c r="K1355" s="64">
        <v>2</v>
      </c>
      <c r="L1355" s="65">
        <v>1</v>
      </c>
      <c r="M1355" s="64">
        <v>0</v>
      </c>
      <c r="N1355" s="64">
        <v>0</v>
      </c>
      <c r="O1355" s="66">
        <v>147.5565</v>
      </c>
      <c r="P1355" s="63">
        <v>0</v>
      </c>
    </row>
    <row r="1356" spans="1:16" ht="14.4">
      <c r="A1356" s="72">
        <f t="shared" si="29"/>
        <v>46166</v>
      </c>
      <c r="B1356" s="73">
        <f>VLOOKUP(G1356,'Daily Flash NL'!A:D,4,0)</f>
        <v>0.29166666666666669</v>
      </c>
      <c r="C1356" s="77">
        <v>46166</v>
      </c>
      <c r="D1356" s="57"/>
      <c r="E1356" s="62" t="s">
        <v>68</v>
      </c>
      <c r="F1356" s="62"/>
      <c r="G1356" s="62">
        <v>7</v>
      </c>
      <c r="H1356" s="63">
        <v>1</v>
      </c>
      <c r="I1356" s="64">
        <v>6</v>
      </c>
      <c r="J1356" s="64">
        <v>6</v>
      </c>
      <c r="K1356" s="64">
        <v>6</v>
      </c>
      <c r="L1356" s="65">
        <v>1</v>
      </c>
      <c r="M1356" s="64">
        <v>0</v>
      </c>
      <c r="N1356" s="64">
        <v>0</v>
      </c>
      <c r="O1356" s="66">
        <v>244.87916666666663</v>
      </c>
      <c r="P1356" s="63">
        <v>0</v>
      </c>
    </row>
    <row r="1357" spans="1:16" ht="14.4">
      <c r="A1357" s="72">
        <f t="shared" si="29"/>
        <v>46166</v>
      </c>
      <c r="B1357" s="73">
        <f>VLOOKUP(G1357,'Daily Flash NL'!A:D,4,0)</f>
        <v>0.33333333333333298</v>
      </c>
      <c r="C1357" s="77">
        <v>46166</v>
      </c>
      <c r="D1357" s="57"/>
      <c r="E1357" s="62" t="s">
        <v>68</v>
      </c>
      <c r="F1357" s="62"/>
      <c r="G1357" s="62">
        <v>8</v>
      </c>
      <c r="H1357" s="63">
        <v>0.66666666666666663</v>
      </c>
      <c r="I1357" s="64">
        <v>15</v>
      </c>
      <c r="J1357" s="64">
        <v>15</v>
      </c>
      <c r="K1357" s="64">
        <v>10</v>
      </c>
      <c r="L1357" s="65">
        <v>1</v>
      </c>
      <c r="M1357" s="64">
        <v>0</v>
      </c>
      <c r="N1357" s="64">
        <v>0</v>
      </c>
      <c r="O1357" s="66">
        <v>277.16181111111132</v>
      </c>
      <c r="P1357" s="63">
        <v>0</v>
      </c>
    </row>
    <row r="1358" spans="1:16" ht="14.4">
      <c r="A1358" s="72">
        <f t="shared" si="29"/>
        <v>46166</v>
      </c>
      <c r="B1358" s="73">
        <f>VLOOKUP(G1358,'Daily Flash NL'!A:D,4,0)</f>
        <v>0.375</v>
      </c>
      <c r="C1358" s="77">
        <v>46166</v>
      </c>
      <c r="D1358" s="57"/>
      <c r="E1358" s="62" t="s">
        <v>68</v>
      </c>
      <c r="F1358" s="62"/>
      <c r="G1358" s="62">
        <v>9</v>
      </c>
      <c r="H1358" s="63">
        <v>0.70967741935483875</v>
      </c>
      <c r="I1358" s="64">
        <v>31</v>
      </c>
      <c r="J1358" s="64">
        <v>31</v>
      </c>
      <c r="K1358" s="64">
        <v>22</v>
      </c>
      <c r="L1358" s="65">
        <v>1</v>
      </c>
      <c r="M1358" s="64">
        <v>0</v>
      </c>
      <c r="N1358" s="64">
        <v>0</v>
      </c>
      <c r="O1358" s="66">
        <v>259.42841935483875</v>
      </c>
      <c r="P1358" s="63">
        <v>0</v>
      </c>
    </row>
    <row r="1359" spans="1:16" ht="14.4">
      <c r="A1359" s="72">
        <f t="shared" si="29"/>
        <v>46166</v>
      </c>
      <c r="B1359" s="73">
        <f>VLOOKUP(G1359,'Daily Flash NL'!A:D,4,0)</f>
        <v>0.41666666666666702</v>
      </c>
      <c r="C1359" s="77">
        <v>46166</v>
      </c>
      <c r="D1359" s="57"/>
      <c r="E1359" s="62" t="s">
        <v>68</v>
      </c>
      <c r="F1359" s="62"/>
      <c r="G1359" s="62">
        <v>10</v>
      </c>
      <c r="H1359" s="63">
        <v>0.62857142857142856</v>
      </c>
      <c r="I1359" s="64">
        <v>35</v>
      </c>
      <c r="J1359" s="64">
        <v>32</v>
      </c>
      <c r="K1359" s="64">
        <v>22</v>
      </c>
      <c r="L1359" s="65">
        <v>0.91428571428571426</v>
      </c>
      <c r="M1359" s="64">
        <v>3</v>
      </c>
      <c r="N1359" s="64">
        <v>0</v>
      </c>
      <c r="O1359" s="66">
        <v>255.9848125</v>
      </c>
      <c r="P1359" s="63">
        <v>8.5714285714285715E-2</v>
      </c>
    </row>
    <row r="1360" spans="1:16" ht="14.4">
      <c r="A1360" s="72">
        <f t="shared" si="29"/>
        <v>46166</v>
      </c>
      <c r="B1360" s="73">
        <f>VLOOKUP(G1360,'Daily Flash NL'!A:D,4,0)</f>
        <v>0.45833333333333298</v>
      </c>
      <c r="C1360" s="77">
        <v>46166</v>
      </c>
      <c r="D1360" s="57"/>
      <c r="E1360" s="62" t="s">
        <v>68</v>
      </c>
      <c r="F1360" s="62"/>
      <c r="G1360" s="62">
        <v>11</v>
      </c>
      <c r="H1360" s="63">
        <v>0.15</v>
      </c>
      <c r="I1360" s="64">
        <v>40</v>
      </c>
      <c r="J1360" s="64">
        <v>29</v>
      </c>
      <c r="K1360" s="64">
        <v>6</v>
      </c>
      <c r="L1360" s="65">
        <v>0.72499999999999998</v>
      </c>
      <c r="M1360" s="64">
        <v>11</v>
      </c>
      <c r="N1360" s="64">
        <v>0</v>
      </c>
      <c r="O1360" s="66">
        <v>323.4515402298851</v>
      </c>
      <c r="P1360" s="63">
        <v>0.27500000000000002</v>
      </c>
    </row>
    <row r="1361" spans="1:16" ht="14.4">
      <c r="A1361" s="72">
        <f t="shared" si="29"/>
        <v>46166</v>
      </c>
      <c r="B1361" s="73">
        <f>VLOOKUP(G1361,'Daily Flash NL'!A:D,4,0)</f>
        <v>0.5</v>
      </c>
      <c r="C1361" s="77">
        <v>46166</v>
      </c>
      <c r="D1361" s="57"/>
      <c r="E1361" s="62" t="s">
        <v>68</v>
      </c>
      <c r="F1361" s="62"/>
      <c r="G1361" s="62">
        <v>12</v>
      </c>
      <c r="H1361" s="63">
        <v>9.3023255813953487E-2</v>
      </c>
      <c r="I1361" s="64">
        <v>44</v>
      </c>
      <c r="J1361" s="64">
        <v>19</v>
      </c>
      <c r="K1361" s="64">
        <v>4</v>
      </c>
      <c r="L1361" s="65">
        <v>0.43181818181818182</v>
      </c>
      <c r="M1361" s="64">
        <v>25</v>
      </c>
      <c r="N1361" s="64">
        <v>1</v>
      </c>
      <c r="O1361" s="66">
        <v>299.64294736842095</v>
      </c>
      <c r="P1361" s="63">
        <v>0.56818181818181823</v>
      </c>
    </row>
    <row r="1362" spans="1:16" ht="14.4">
      <c r="A1362" s="72">
        <f t="shared" si="29"/>
        <v>46166</v>
      </c>
      <c r="B1362" s="73">
        <f>VLOOKUP(G1362,'Daily Flash NL'!A:D,4,0)</f>
        <v>0.54166666666666696</v>
      </c>
      <c r="C1362" s="77">
        <v>46166</v>
      </c>
      <c r="D1362" s="57"/>
      <c r="E1362" s="62" t="s">
        <v>68</v>
      </c>
      <c r="F1362" s="62"/>
      <c r="G1362" s="62">
        <v>13</v>
      </c>
      <c r="H1362" s="63">
        <v>8.0645161290322578E-2</v>
      </c>
      <c r="I1362" s="64">
        <v>63</v>
      </c>
      <c r="J1362" s="64">
        <v>36</v>
      </c>
      <c r="K1362" s="64">
        <v>5</v>
      </c>
      <c r="L1362" s="65">
        <v>0.5714285714285714</v>
      </c>
      <c r="M1362" s="64">
        <v>27</v>
      </c>
      <c r="N1362" s="64">
        <v>1</v>
      </c>
      <c r="O1362" s="66">
        <v>246.50638888888898</v>
      </c>
      <c r="P1362" s="63">
        <v>0.42857142857142855</v>
      </c>
    </row>
    <row r="1363" spans="1:16" ht="14.4">
      <c r="A1363" s="72">
        <f t="shared" si="29"/>
        <v>46166</v>
      </c>
      <c r="B1363" s="73">
        <f>VLOOKUP(G1363,'Daily Flash NL'!A:D,4,0)</f>
        <v>0.58333333333333304</v>
      </c>
      <c r="C1363" s="77">
        <v>46166</v>
      </c>
      <c r="D1363" s="57"/>
      <c r="E1363" s="62" t="s">
        <v>68</v>
      </c>
      <c r="F1363" s="62"/>
      <c r="G1363" s="62">
        <v>14</v>
      </c>
      <c r="H1363" s="63">
        <v>0.25641025641025639</v>
      </c>
      <c r="I1363" s="64">
        <v>39</v>
      </c>
      <c r="J1363" s="64">
        <v>28</v>
      </c>
      <c r="K1363" s="64">
        <v>10</v>
      </c>
      <c r="L1363" s="65">
        <v>0.71794871794871795</v>
      </c>
      <c r="M1363" s="64">
        <v>11</v>
      </c>
      <c r="N1363" s="64">
        <v>0</v>
      </c>
      <c r="O1363" s="66">
        <v>350.49727678571429</v>
      </c>
      <c r="P1363" s="63">
        <v>0.28205128205128205</v>
      </c>
    </row>
    <row r="1364" spans="1:16" ht="14.4">
      <c r="A1364" s="72">
        <f t="shared" si="29"/>
        <v>46166</v>
      </c>
      <c r="B1364" s="73">
        <f>VLOOKUP(G1364,'Daily Flash NL'!A:D,4,0)</f>
        <v>0.625</v>
      </c>
      <c r="C1364" s="77">
        <v>46166</v>
      </c>
      <c r="D1364" s="57"/>
      <c r="E1364" s="62" t="s">
        <v>68</v>
      </c>
      <c r="F1364" s="62"/>
      <c r="G1364" s="62">
        <v>15</v>
      </c>
      <c r="H1364" s="63">
        <v>0.125</v>
      </c>
      <c r="I1364" s="64">
        <v>48</v>
      </c>
      <c r="J1364" s="64">
        <v>36</v>
      </c>
      <c r="K1364" s="64">
        <v>6</v>
      </c>
      <c r="L1364" s="65">
        <v>0.75</v>
      </c>
      <c r="M1364" s="64">
        <v>12</v>
      </c>
      <c r="N1364" s="64">
        <v>0</v>
      </c>
      <c r="O1364" s="66">
        <v>264.2220370370369</v>
      </c>
      <c r="P1364" s="63">
        <v>0.25</v>
      </c>
    </row>
    <row r="1365" spans="1:16" ht="14.4">
      <c r="A1365" s="72">
        <f t="shared" si="29"/>
        <v>46166</v>
      </c>
      <c r="B1365" s="73">
        <f>VLOOKUP(G1365,'Daily Flash NL'!A:D,4,0)</f>
        <v>0.66666666666666696</v>
      </c>
      <c r="C1365" s="77">
        <v>46166</v>
      </c>
      <c r="D1365" s="57"/>
      <c r="E1365" s="62" t="s">
        <v>68</v>
      </c>
      <c r="F1365" s="62"/>
      <c r="G1365" s="62">
        <v>16</v>
      </c>
      <c r="H1365" s="63">
        <v>0.55555555555555558</v>
      </c>
      <c r="I1365" s="64">
        <v>27</v>
      </c>
      <c r="J1365" s="64">
        <v>27</v>
      </c>
      <c r="K1365" s="64">
        <v>15</v>
      </c>
      <c r="L1365" s="65">
        <v>1</v>
      </c>
      <c r="M1365" s="64">
        <v>0</v>
      </c>
      <c r="N1365" s="64">
        <v>0</v>
      </c>
      <c r="O1365" s="66">
        <v>262.47061111111111</v>
      </c>
      <c r="P1365" s="63">
        <v>0</v>
      </c>
    </row>
    <row r="1366" spans="1:16" ht="14.4">
      <c r="A1366" s="72">
        <f t="shared" si="29"/>
        <v>46166</v>
      </c>
      <c r="B1366" s="73" t="e">
        <f>VLOOKUP(G1366,'Daily Flash NL'!A:D,4,0)</f>
        <v>#N/A</v>
      </c>
      <c r="C1366" s="77">
        <v>46166</v>
      </c>
      <c r="D1366" s="57"/>
      <c r="E1366" s="62" t="s">
        <v>68</v>
      </c>
      <c r="F1366" s="62"/>
      <c r="G1366" s="62">
        <v>17</v>
      </c>
      <c r="H1366" s="63">
        <v>0.51724137931034486</v>
      </c>
      <c r="I1366" s="64">
        <v>29</v>
      </c>
      <c r="J1366" s="64">
        <v>27</v>
      </c>
      <c r="K1366" s="64">
        <v>15</v>
      </c>
      <c r="L1366" s="65">
        <v>0.93103448275862066</v>
      </c>
      <c r="M1366" s="64">
        <v>2</v>
      </c>
      <c r="N1366" s="64">
        <v>0</v>
      </c>
      <c r="O1366" s="66">
        <v>242.59919753086402</v>
      </c>
      <c r="P1366" s="63">
        <v>6.8965517241379309E-2</v>
      </c>
    </row>
    <row r="1367" spans="1:16" ht="14.4">
      <c r="A1367" s="72">
        <f t="shared" si="29"/>
        <v>46166</v>
      </c>
      <c r="B1367" s="73" t="e">
        <f>VLOOKUP(G1367,'Daily Flash NL'!A:D,4,0)</f>
        <v>#N/A</v>
      </c>
      <c r="C1367" s="77">
        <v>46166</v>
      </c>
      <c r="D1367" s="57"/>
      <c r="E1367" s="62" t="s">
        <v>68</v>
      </c>
      <c r="F1367" s="62"/>
      <c r="G1367" s="62">
        <v>18</v>
      </c>
      <c r="H1367" s="63">
        <v>3.5714285714285712E-2</v>
      </c>
      <c r="I1367" s="64">
        <v>28</v>
      </c>
      <c r="J1367" s="64">
        <v>21</v>
      </c>
      <c r="K1367" s="64">
        <v>1</v>
      </c>
      <c r="L1367" s="65">
        <v>0.75</v>
      </c>
      <c r="M1367" s="64">
        <v>7</v>
      </c>
      <c r="N1367" s="64">
        <v>0</v>
      </c>
      <c r="O1367" s="66">
        <v>329.92920634920631</v>
      </c>
      <c r="P1367" s="63">
        <v>0.25</v>
      </c>
    </row>
    <row r="1368" spans="1:16" ht="14.4">
      <c r="A1368" s="72">
        <f t="shared" si="29"/>
        <v>46166</v>
      </c>
      <c r="B1368" s="73" t="e">
        <f>VLOOKUP(G1368,'Daily Flash NL'!A:D,4,0)</f>
        <v>#N/A</v>
      </c>
      <c r="C1368" s="77">
        <v>46166</v>
      </c>
      <c r="D1368" s="57"/>
      <c r="E1368" s="62" t="s">
        <v>68</v>
      </c>
      <c r="F1368" s="62"/>
      <c r="G1368" s="62">
        <v>19</v>
      </c>
      <c r="H1368" s="63">
        <v>0</v>
      </c>
      <c r="I1368" s="64">
        <v>24</v>
      </c>
      <c r="J1368" s="64">
        <v>13</v>
      </c>
      <c r="K1368" s="64">
        <v>0</v>
      </c>
      <c r="L1368" s="65">
        <v>0.54166666666666663</v>
      </c>
      <c r="M1368" s="64">
        <v>11</v>
      </c>
      <c r="N1368" s="64">
        <v>0</v>
      </c>
      <c r="O1368" s="66">
        <v>255.95496153846153</v>
      </c>
      <c r="P1368" s="63">
        <v>0.45833333333333331</v>
      </c>
    </row>
    <row r="1369" spans="1:16" ht="14.4">
      <c r="A1369" s="72">
        <f t="shared" si="29"/>
        <v>46166</v>
      </c>
      <c r="B1369" s="73" t="e">
        <f>VLOOKUP(G1369,'Daily Flash NL'!A:D,4,0)</f>
        <v>#N/A</v>
      </c>
      <c r="C1369" s="77">
        <v>46166</v>
      </c>
      <c r="D1369" s="57"/>
      <c r="E1369" s="62" t="s">
        <v>68</v>
      </c>
      <c r="F1369" s="62"/>
      <c r="G1369" s="62">
        <v>20</v>
      </c>
      <c r="H1369" s="63">
        <v>0</v>
      </c>
      <c r="I1369" s="64">
        <v>26</v>
      </c>
      <c r="J1369" s="64">
        <v>15</v>
      </c>
      <c r="K1369" s="64">
        <v>0</v>
      </c>
      <c r="L1369" s="65">
        <v>0.57692307692307687</v>
      </c>
      <c r="M1369" s="64">
        <v>11</v>
      </c>
      <c r="N1369" s="64">
        <v>0</v>
      </c>
      <c r="O1369" s="66">
        <v>433.63386666666673</v>
      </c>
      <c r="P1369" s="63">
        <v>0.42307692307692307</v>
      </c>
    </row>
    <row r="1370" spans="1:16" ht="14.4">
      <c r="A1370" s="72">
        <f t="shared" si="29"/>
        <v>46166</v>
      </c>
      <c r="B1370" s="73" t="e">
        <f>VLOOKUP(G1370,'Daily Flash NL'!A:D,4,0)</f>
        <v>#N/A</v>
      </c>
      <c r="C1370" s="77">
        <v>46166</v>
      </c>
      <c r="D1370" s="57"/>
      <c r="E1370" s="62" t="s">
        <v>68</v>
      </c>
      <c r="F1370" s="62"/>
      <c r="G1370" s="62">
        <v>21</v>
      </c>
      <c r="H1370" s="63">
        <v>0.15789473684210525</v>
      </c>
      <c r="I1370" s="64">
        <v>19</v>
      </c>
      <c r="J1370" s="64">
        <v>17</v>
      </c>
      <c r="K1370" s="64">
        <v>3</v>
      </c>
      <c r="L1370" s="65">
        <v>0.89473684210526316</v>
      </c>
      <c r="M1370" s="64">
        <v>2</v>
      </c>
      <c r="N1370" s="64">
        <v>0</v>
      </c>
      <c r="O1370" s="66">
        <v>373.56473529411761</v>
      </c>
      <c r="P1370" s="63">
        <v>0.10526315789473684</v>
      </c>
    </row>
    <row r="1371" spans="1:16" ht="14.4">
      <c r="A1371" s="72">
        <f t="shared" si="29"/>
        <v>46166</v>
      </c>
      <c r="B1371" s="73" t="e">
        <f>VLOOKUP(G1371,'Daily Flash NL'!A:D,4,0)</f>
        <v>#N/A</v>
      </c>
      <c r="C1371" s="77">
        <v>46166</v>
      </c>
      <c r="D1371" s="57"/>
      <c r="E1371" s="62" t="s">
        <v>68</v>
      </c>
      <c r="F1371" s="62"/>
      <c r="G1371" s="62">
        <v>22</v>
      </c>
      <c r="H1371" s="63">
        <v>0.61538461538461542</v>
      </c>
      <c r="I1371" s="64">
        <v>13</v>
      </c>
      <c r="J1371" s="64">
        <v>13</v>
      </c>
      <c r="K1371" s="64">
        <v>8</v>
      </c>
      <c r="L1371" s="65">
        <v>1</v>
      </c>
      <c r="M1371" s="64">
        <v>0</v>
      </c>
      <c r="N1371" s="64">
        <v>0</v>
      </c>
      <c r="O1371" s="66">
        <v>407.59188461538457</v>
      </c>
      <c r="P1371" s="63">
        <v>0</v>
      </c>
    </row>
    <row r="1372" spans="1:16" ht="14.4">
      <c r="A1372" s="72">
        <f t="shared" si="29"/>
        <v>46166</v>
      </c>
      <c r="B1372" s="73" t="e">
        <f>VLOOKUP(G1372,'Daily Flash NL'!A:D,4,0)</f>
        <v>#N/A</v>
      </c>
      <c r="C1372" s="77">
        <v>46166</v>
      </c>
      <c r="D1372" s="57"/>
      <c r="E1372" s="62" t="s">
        <v>68</v>
      </c>
      <c r="F1372" s="62"/>
      <c r="G1372" s="62">
        <v>23</v>
      </c>
      <c r="H1372" s="63">
        <v>0</v>
      </c>
      <c r="I1372" s="64">
        <v>7</v>
      </c>
      <c r="J1372" s="64">
        <v>4</v>
      </c>
      <c r="K1372" s="64">
        <v>0</v>
      </c>
      <c r="L1372" s="65">
        <v>0.5714285714285714</v>
      </c>
      <c r="M1372" s="64">
        <v>3</v>
      </c>
      <c r="N1372" s="64">
        <v>0</v>
      </c>
      <c r="O1372" s="66">
        <v>339.64774999999997</v>
      </c>
      <c r="P1372" s="63">
        <v>0.42857142857142855</v>
      </c>
    </row>
    <row r="1373" spans="1:16" ht="14.4">
      <c r="A1373" s="72">
        <f t="shared" si="29"/>
        <v>46166</v>
      </c>
      <c r="B1373" s="73" t="e">
        <f>VLOOKUP(G1373,'Daily Flash NL'!A:D,4,0)</f>
        <v>#N/A</v>
      </c>
      <c r="C1373" s="77">
        <v>46166</v>
      </c>
      <c r="D1373" s="57" t="s">
        <v>70</v>
      </c>
      <c r="E1373" s="57"/>
      <c r="F1373" s="57"/>
      <c r="G1373" s="57"/>
      <c r="H1373" s="58">
        <v>0.31290322580645163</v>
      </c>
      <c r="I1373" s="59">
        <v>622</v>
      </c>
      <c r="J1373" s="59">
        <v>463</v>
      </c>
      <c r="K1373" s="59">
        <v>194</v>
      </c>
      <c r="L1373" s="60">
        <v>0.74437299035369775</v>
      </c>
      <c r="M1373" s="59">
        <v>159</v>
      </c>
      <c r="N1373" s="59">
        <v>2</v>
      </c>
      <c r="O1373" s="61">
        <v>298.22202141828649</v>
      </c>
      <c r="P1373" s="58">
        <v>0.25562700964630225</v>
      </c>
    </row>
    <row r="1374" spans="1:16" ht="14.4">
      <c r="A1374" s="72" t="str">
        <f t="shared" si="29"/>
        <v>Total 24/05/2026</v>
      </c>
      <c r="B1374" s="73" t="e">
        <f>VLOOKUP(G1374,'Daily Flash NL'!A:D,4,0)</f>
        <v>#N/A</v>
      </c>
      <c r="C1374" s="78" t="s">
        <v>177</v>
      </c>
      <c r="D1374" s="67"/>
      <c r="E1374" s="67"/>
      <c r="F1374" s="67"/>
      <c r="G1374" s="67"/>
      <c r="H1374" s="68">
        <v>0.31290322580645163</v>
      </c>
      <c r="I1374" s="69">
        <v>622</v>
      </c>
      <c r="J1374" s="69">
        <v>463</v>
      </c>
      <c r="K1374" s="69">
        <v>194</v>
      </c>
      <c r="L1374" s="70">
        <v>0.74437299035369775</v>
      </c>
      <c r="M1374" s="69">
        <v>159</v>
      </c>
      <c r="N1374" s="69">
        <v>2</v>
      </c>
      <c r="O1374" s="71">
        <v>298.22202141828649</v>
      </c>
      <c r="P1374" s="68">
        <v>0.25562700964630225</v>
      </c>
    </row>
    <row r="1375" spans="1:16" ht="15" thickBot="1">
      <c r="A1375" s="72" t="str">
        <f t="shared" si="29"/>
        <v>Total général</v>
      </c>
      <c r="B1375" s="73" t="e">
        <f>VLOOKUP(G1375,'Daily Flash NL'!A:D,4,0)</f>
        <v>#N/A</v>
      </c>
      <c r="C1375" s="116" t="s">
        <v>73</v>
      </c>
      <c r="D1375" s="117"/>
      <c r="E1375" s="117"/>
      <c r="F1375" s="117"/>
      <c r="G1375" s="117"/>
      <c r="H1375" s="118">
        <v>0.31290322580645163</v>
      </c>
      <c r="I1375" s="119">
        <v>622</v>
      </c>
      <c r="J1375" s="119">
        <v>463</v>
      </c>
      <c r="K1375" s="119">
        <v>194</v>
      </c>
      <c r="L1375" s="120">
        <v>0.74437299035369775</v>
      </c>
      <c r="M1375" s="119">
        <v>159</v>
      </c>
      <c r="N1375" s="119">
        <v>2</v>
      </c>
      <c r="O1375" s="121">
        <v>298.22202141828649</v>
      </c>
      <c r="P1375" s="122">
        <v>0.25562700964630225</v>
      </c>
    </row>
    <row r="1376" spans="1:16">
      <c r="A1376" s="72">
        <f t="shared" si="29"/>
        <v>0</v>
      </c>
      <c r="B1376" s="73" t="e">
        <f>VLOOKUP(G1376,'Daily Flash NL'!A:D,4,0)</f>
        <v>#N/A</v>
      </c>
    </row>
    <row r="1377" spans="1:16" ht="14.4">
      <c r="A1377" s="72">
        <f t="shared" si="29"/>
        <v>46167</v>
      </c>
      <c r="B1377" s="73" t="e">
        <f>VLOOKUP(G1377,'Daily Flash NL'!A:D,4,0)</f>
        <v>#N/A</v>
      </c>
      <c r="C1377" s="77">
        <v>46167</v>
      </c>
      <c r="D1377" s="57" t="s">
        <v>67</v>
      </c>
      <c r="E1377" s="62" t="s">
        <v>85</v>
      </c>
      <c r="F1377" s="62"/>
      <c r="G1377" s="62"/>
      <c r="H1377" s="63">
        <v>0.93617021276595747</v>
      </c>
      <c r="I1377" s="64">
        <v>141</v>
      </c>
      <c r="J1377" s="64">
        <v>138</v>
      </c>
      <c r="K1377" s="64">
        <v>132</v>
      </c>
      <c r="L1377" s="65">
        <v>0.97872340425531912</v>
      </c>
      <c r="M1377" s="64">
        <v>3</v>
      </c>
      <c r="N1377" s="64">
        <v>0</v>
      </c>
      <c r="O1377" s="66">
        <v>348.5015966183575</v>
      </c>
      <c r="P1377" s="63">
        <v>2.1276595744680851E-2</v>
      </c>
    </row>
    <row r="1378" spans="1:16" ht="14.4">
      <c r="A1378" s="72">
        <f t="shared" si="29"/>
        <v>46167</v>
      </c>
      <c r="B1378" s="73" t="e">
        <f>VLOOKUP(G1378,'Daily Flash NL'!A:D,4,0)</f>
        <v>#N/A</v>
      </c>
      <c r="C1378" s="77">
        <v>46167</v>
      </c>
      <c r="D1378" s="57"/>
      <c r="E1378" s="62" t="s">
        <v>85</v>
      </c>
      <c r="F1378" s="57" t="s">
        <v>69</v>
      </c>
      <c r="G1378" s="57"/>
      <c r="H1378" s="58"/>
      <c r="I1378" s="59"/>
      <c r="J1378" s="59"/>
      <c r="K1378" s="59"/>
      <c r="L1378" s="60"/>
      <c r="M1378" s="59"/>
      <c r="N1378" s="59"/>
      <c r="O1378" s="61"/>
      <c r="P1378" s="58"/>
    </row>
    <row r="1379" spans="1:16" ht="14.4">
      <c r="A1379" s="72">
        <f t="shared" si="29"/>
        <v>46167</v>
      </c>
      <c r="B1379" s="73">
        <f>VLOOKUP(G1379,'Daily Flash NL'!A:D,4,0)</f>
        <v>0.33333333333333298</v>
      </c>
      <c r="C1379" s="77">
        <v>46167</v>
      </c>
      <c r="D1379" s="57"/>
      <c r="E1379" s="62" t="s">
        <v>85</v>
      </c>
      <c r="F1379" s="62"/>
      <c r="G1379" s="62">
        <v>8</v>
      </c>
      <c r="H1379" s="63">
        <v>1</v>
      </c>
      <c r="I1379" s="64">
        <v>4</v>
      </c>
      <c r="J1379" s="64">
        <v>4</v>
      </c>
      <c r="K1379" s="64">
        <v>4</v>
      </c>
      <c r="L1379" s="65">
        <v>1</v>
      </c>
      <c r="M1379" s="64">
        <v>0</v>
      </c>
      <c r="N1379" s="64">
        <v>0</v>
      </c>
      <c r="O1379" s="66">
        <v>200.84574999999998</v>
      </c>
      <c r="P1379" s="63">
        <v>0</v>
      </c>
    </row>
    <row r="1380" spans="1:16" ht="14.4">
      <c r="A1380" s="72">
        <f t="shared" si="29"/>
        <v>46167</v>
      </c>
      <c r="B1380" s="73">
        <f>VLOOKUP(G1380,'Daily Flash NL'!A:D,4,0)</f>
        <v>0.375</v>
      </c>
      <c r="C1380" s="77">
        <v>46167</v>
      </c>
      <c r="D1380" s="57"/>
      <c r="E1380" s="62" t="s">
        <v>85</v>
      </c>
      <c r="F1380" s="62"/>
      <c r="G1380" s="62">
        <v>9</v>
      </c>
      <c r="H1380" s="63">
        <v>1</v>
      </c>
      <c r="I1380" s="64">
        <v>1</v>
      </c>
      <c r="J1380" s="64">
        <v>1</v>
      </c>
      <c r="K1380" s="64">
        <v>1</v>
      </c>
      <c r="L1380" s="65">
        <v>1</v>
      </c>
      <c r="M1380" s="64">
        <v>0</v>
      </c>
      <c r="N1380" s="64">
        <v>0</v>
      </c>
      <c r="O1380" s="66">
        <v>242.4</v>
      </c>
      <c r="P1380" s="63">
        <v>0</v>
      </c>
    </row>
    <row r="1381" spans="1:16" ht="14.4">
      <c r="A1381" s="72">
        <f t="shared" si="29"/>
        <v>46167</v>
      </c>
      <c r="B1381" s="73">
        <f>VLOOKUP(G1381,'Daily Flash NL'!A:D,4,0)</f>
        <v>0.41666666666666702</v>
      </c>
      <c r="C1381" s="77">
        <v>46167</v>
      </c>
      <c r="D1381" s="57"/>
      <c r="E1381" s="62" t="s">
        <v>85</v>
      </c>
      <c r="F1381" s="62"/>
      <c r="G1381" s="62">
        <v>10</v>
      </c>
      <c r="H1381" s="63">
        <v>1</v>
      </c>
      <c r="I1381" s="64">
        <v>2</v>
      </c>
      <c r="J1381" s="64">
        <v>2</v>
      </c>
      <c r="K1381" s="64">
        <v>2</v>
      </c>
      <c r="L1381" s="65">
        <v>1</v>
      </c>
      <c r="M1381" s="64">
        <v>0</v>
      </c>
      <c r="N1381" s="64">
        <v>0</v>
      </c>
      <c r="O1381" s="66">
        <v>806.72900000000004</v>
      </c>
      <c r="P1381" s="63">
        <v>0</v>
      </c>
    </row>
    <row r="1382" spans="1:16" ht="14.4">
      <c r="A1382" s="72">
        <f t="shared" si="29"/>
        <v>46167</v>
      </c>
      <c r="B1382" s="73">
        <f>VLOOKUP(G1382,'Daily Flash NL'!A:D,4,0)</f>
        <v>0.45833333333333298</v>
      </c>
      <c r="C1382" s="77">
        <v>46167</v>
      </c>
      <c r="D1382" s="57"/>
      <c r="E1382" s="62" t="s">
        <v>85</v>
      </c>
      <c r="F1382" s="62"/>
      <c r="G1382" s="62">
        <v>11</v>
      </c>
      <c r="H1382" s="63">
        <v>1</v>
      </c>
      <c r="I1382" s="64">
        <v>4</v>
      </c>
      <c r="J1382" s="64">
        <v>4</v>
      </c>
      <c r="K1382" s="64">
        <v>4</v>
      </c>
      <c r="L1382" s="65">
        <v>1</v>
      </c>
      <c r="M1382" s="64">
        <v>0</v>
      </c>
      <c r="N1382" s="64">
        <v>0</v>
      </c>
      <c r="O1382" s="66">
        <v>267.99825000000004</v>
      </c>
      <c r="P1382" s="63">
        <v>0</v>
      </c>
    </row>
    <row r="1383" spans="1:16" ht="14.4">
      <c r="A1383" s="72">
        <f t="shared" si="29"/>
        <v>46167</v>
      </c>
      <c r="B1383" s="73">
        <f>VLOOKUP(G1383,'Daily Flash NL'!A:D,4,0)</f>
        <v>0.5</v>
      </c>
      <c r="C1383" s="77">
        <v>46167</v>
      </c>
      <c r="D1383" s="57"/>
      <c r="E1383" s="62" t="s">
        <v>85</v>
      </c>
      <c r="F1383" s="62"/>
      <c r="G1383" s="62">
        <v>12</v>
      </c>
      <c r="H1383" s="63">
        <v>1</v>
      </c>
      <c r="I1383" s="64">
        <v>7</v>
      </c>
      <c r="J1383" s="64">
        <v>7</v>
      </c>
      <c r="K1383" s="64">
        <v>7</v>
      </c>
      <c r="L1383" s="65">
        <v>1</v>
      </c>
      <c r="M1383" s="64">
        <v>0</v>
      </c>
      <c r="N1383" s="64">
        <v>0</v>
      </c>
      <c r="O1383" s="66">
        <v>252.03585714285714</v>
      </c>
      <c r="P1383" s="63">
        <v>0</v>
      </c>
    </row>
    <row r="1384" spans="1:16" ht="14.4">
      <c r="A1384" s="72">
        <f t="shared" si="29"/>
        <v>46167</v>
      </c>
      <c r="B1384" s="73">
        <f>VLOOKUP(G1384,'Daily Flash NL'!A:D,4,0)</f>
        <v>0.54166666666666696</v>
      </c>
      <c r="C1384" s="77">
        <v>46167</v>
      </c>
      <c r="D1384" s="57"/>
      <c r="E1384" s="62" t="s">
        <v>85</v>
      </c>
      <c r="F1384" s="62"/>
      <c r="G1384" s="62">
        <v>13</v>
      </c>
      <c r="H1384" s="63">
        <v>1</v>
      </c>
      <c r="I1384" s="64">
        <v>8</v>
      </c>
      <c r="J1384" s="64">
        <v>8</v>
      </c>
      <c r="K1384" s="64">
        <v>8</v>
      </c>
      <c r="L1384" s="65">
        <v>1</v>
      </c>
      <c r="M1384" s="64">
        <v>0</v>
      </c>
      <c r="N1384" s="64">
        <v>0</v>
      </c>
      <c r="O1384" s="66">
        <v>485.84781250000003</v>
      </c>
      <c r="P1384" s="63">
        <v>0</v>
      </c>
    </row>
    <row r="1385" spans="1:16" ht="14.4">
      <c r="A1385" s="72">
        <f t="shared" si="29"/>
        <v>46167</v>
      </c>
      <c r="B1385" s="73">
        <f>VLOOKUP(G1385,'Daily Flash NL'!A:D,4,0)</f>
        <v>0.58333333333333304</v>
      </c>
      <c r="C1385" s="77">
        <v>46167</v>
      </c>
      <c r="D1385" s="57"/>
      <c r="E1385" s="62" t="s">
        <v>85</v>
      </c>
      <c r="F1385" s="62"/>
      <c r="G1385" s="62">
        <v>14</v>
      </c>
      <c r="H1385" s="63">
        <v>1</v>
      </c>
      <c r="I1385" s="64">
        <v>5</v>
      </c>
      <c r="J1385" s="64">
        <v>5</v>
      </c>
      <c r="K1385" s="64">
        <v>5</v>
      </c>
      <c r="L1385" s="65">
        <v>1</v>
      </c>
      <c r="M1385" s="64">
        <v>0</v>
      </c>
      <c r="N1385" s="64">
        <v>0</v>
      </c>
      <c r="O1385" s="66">
        <v>574.57100000000014</v>
      </c>
      <c r="P1385" s="63">
        <v>0</v>
      </c>
    </row>
    <row r="1386" spans="1:16" ht="14.4">
      <c r="A1386" s="72">
        <f t="shared" si="29"/>
        <v>46167</v>
      </c>
      <c r="B1386" s="73">
        <f>VLOOKUP(G1386,'Daily Flash NL'!A:D,4,0)</f>
        <v>0.625</v>
      </c>
      <c r="C1386" s="77">
        <v>46167</v>
      </c>
      <c r="D1386" s="57"/>
      <c r="E1386" s="62" t="s">
        <v>85</v>
      </c>
      <c r="F1386" s="62"/>
      <c r="G1386" s="62">
        <v>15</v>
      </c>
      <c r="H1386" s="63">
        <v>1</v>
      </c>
      <c r="I1386" s="64">
        <v>4</v>
      </c>
      <c r="J1386" s="64">
        <v>4</v>
      </c>
      <c r="K1386" s="64">
        <v>4</v>
      </c>
      <c r="L1386" s="65">
        <v>1</v>
      </c>
      <c r="M1386" s="64">
        <v>0</v>
      </c>
      <c r="N1386" s="64">
        <v>0</v>
      </c>
      <c r="O1386" s="66">
        <v>396.36075</v>
      </c>
      <c r="P1386" s="63">
        <v>0</v>
      </c>
    </row>
    <row r="1387" spans="1:16" ht="14.4">
      <c r="A1387" s="72">
        <f t="shared" si="29"/>
        <v>46167</v>
      </c>
      <c r="B1387" s="73">
        <f>VLOOKUP(G1387,'Daily Flash NL'!A:D,4,0)</f>
        <v>0.66666666666666696</v>
      </c>
      <c r="C1387" s="77">
        <v>46167</v>
      </c>
      <c r="D1387" s="57"/>
      <c r="E1387" s="62" t="s">
        <v>85</v>
      </c>
      <c r="F1387" s="62"/>
      <c r="G1387" s="62">
        <v>16</v>
      </c>
      <c r="H1387" s="63">
        <v>1</v>
      </c>
      <c r="I1387" s="64">
        <v>4</v>
      </c>
      <c r="J1387" s="64">
        <v>4</v>
      </c>
      <c r="K1387" s="64">
        <v>4</v>
      </c>
      <c r="L1387" s="65">
        <v>1</v>
      </c>
      <c r="M1387" s="64">
        <v>0</v>
      </c>
      <c r="N1387" s="64">
        <v>0</v>
      </c>
      <c r="O1387" s="66">
        <v>429.06849999999997</v>
      </c>
      <c r="P1387" s="63">
        <v>0</v>
      </c>
    </row>
    <row r="1388" spans="1:16" ht="14.4">
      <c r="A1388" s="72">
        <f t="shared" si="29"/>
        <v>46167</v>
      </c>
      <c r="B1388" s="73" t="e">
        <f>VLOOKUP(G1388,'Daily Flash NL'!A:D,4,0)</f>
        <v>#N/A</v>
      </c>
      <c r="C1388" s="77">
        <v>46167</v>
      </c>
      <c r="D1388" s="57"/>
      <c r="E1388" s="62" t="s">
        <v>85</v>
      </c>
      <c r="F1388" s="62"/>
      <c r="G1388" s="62">
        <v>17</v>
      </c>
      <c r="H1388" s="63">
        <v>1</v>
      </c>
      <c r="I1388" s="64">
        <v>3</v>
      </c>
      <c r="J1388" s="64">
        <v>3</v>
      </c>
      <c r="K1388" s="64">
        <v>3</v>
      </c>
      <c r="L1388" s="65">
        <v>1</v>
      </c>
      <c r="M1388" s="64">
        <v>0</v>
      </c>
      <c r="N1388" s="64">
        <v>0</v>
      </c>
      <c r="O1388" s="66">
        <v>377.41499999999996</v>
      </c>
      <c r="P1388" s="63">
        <v>0</v>
      </c>
    </row>
    <row r="1389" spans="1:16" ht="14.4">
      <c r="A1389" s="72">
        <f t="shared" si="29"/>
        <v>46167</v>
      </c>
      <c r="B1389" s="73" t="e">
        <f>VLOOKUP(G1389,'Daily Flash NL'!A:D,4,0)</f>
        <v>#N/A</v>
      </c>
      <c r="C1389" s="77">
        <v>46167</v>
      </c>
      <c r="D1389" s="57"/>
      <c r="E1389" s="62" t="s">
        <v>85</v>
      </c>
      <c r="F1389" s="62"/>
      <c r="G1389" s="62">
        <v>18</v>
      </c>
      <c r="H1389" s="63">
        <v>0.8571428571428571</v>
      </c>
      <c r="I1389" s="64">
        <v>7</v>
      </c>
      <c r="J1389" s="64">
        <v>7</v>
      </c>
      <c r="K1389" s="64">
        <v>6</v>
      </c>
      <c r="L1389" s="65">
        <v>1</v>
      </c>
      <c r="M1389" s="64">
        <v>0</v>
      </c>
      <c r="N1389" s="64">
        <v>0</v>
      </c>
      <c r="O1389" s="66">
        <v>259.36009523809474</v>
      </c>
      <c r="P1389" s="63">
        <v>0</v>
      </c>
    </row>
    <row r="1390" spans="1:16" ht="14.4">
      <c r="A1390" s="72">
        <f t="shared" si="29"/>
        <v>46167</v>
      </c>
      <c r="B1390" s="73" t="e">
        <f>VLOOKUP(G1390,'Daily Flash NL'!A:D,4,0)</f>
        <v>#N/A</v>
      </c>
      <c r="C1390" s="77">
        <v>46167</v>
      </c>
      <c r="D1390" s="57"/>
      <c r="E1390" s="62" t="s">
        <v>85</v>
      </c>
      <c r="F1390" s="62"/>
      <c r="G1390" s="62">
        <v>19</v>
      </c>
      <c r="H1390" s="63">
        <v>1</v>
      </c>
      <c r="I1390" s="64">
        <v>4</v>
      </c>
      <c r="J1390" s="64">
        <v>4</v>
      </c>
      <c r="K1390" s="64">
        <v>4</v>
      </c>
      <c r="L1390" s="65">
        <v>1</v>
      </c>
      <c r="M1390" s="64">
        <v>0</v>
      </c>
      <c r="N1390" s="64">
        <v>0</v>
      </c>
      <c r="O1390" s="66">
        <v>187.10512499999999</v>
      </c>
      <c r="P1390" s="63">
        <v>0</v>
      </c>
    </row>
    <row r="1391" spans="1:16" ht="14.4">
      <c r="A1391" s="72">
        <f t="shared" si="29"/>
        <v>46167</v>
      </c>
      <c r="B1391" s="73" t="e">
        <f>VLOOKUP(G1391,'Daily Flash NL'!A:D,4,0)</f>
        <v>#N/A</v>
      </c>
      <c r="C1391" s="77">
        <v>46167</v>
      </c>
      <c r="D1391" s="57"/>
      <c r="E1391" s="62" t="s">
        <v>85</v>
      </c>
      <c r="F1391" s="62"/>
      <c r="G1391" s="62">
        <v>20</v>
      </c>
      <c r="H1391" s="63">
        <v>0.8</v>
      </c>
      <c r="I1391" s="64">
        <v>5</v>
      </c>
      <c r="J1391" s="64">
        <v>5</v>
      </c>
      <c r="K1391" s="64">
        <v>4</v>
      </c>
      <c r="L1391" s="65">
        <v>1</v>
      </c>
      <c r="M1391" s="64">
        <v>0</v>
      </c>
      <c r="N1391" s="64">
        <v>0</v>
      </c>
      <c r="O1391" s="66">
        <v>120.63120000000001</v>
      </c>
      <c r="P1391" s="63">
        <v>0</v>
      </c>
    </row>
    <row r="1392" spans="1:16" ht="14.4">
      <c r="A1392" s="72">
        <f t="shared" si="29"/>
        <v>46167</v>
      </c>
      <c r="B1392" s="73" t="e">
        <f>VLOOKUP(G1392,'Daily Flash NL'!A:D,4,0)</f>
        <v>#N/A</v>
      </c>
      <c r="C1392" s="77">
        <v>46167</v>
      </c>
      <c r="D1392" s="57"/>
      <c r="E1392" s="62" t="s">
        <v>85</v>
      </c>
      <c r="F1392" s="62"/>
      <c r="G1392" s="62">
        <v>21</v>
      </c>
      <c r="H1392" s="63">
        <v>1</v>
      </c>
      <c r="I1392" s="64">
        <v>2</v>
      </c>
      <c r="J1392" s="64">
        <v>2</v>
      </c>
      <c r="K1392" s="64">
        <v>2</v>
      </c>
      <c r="L1392" s="65">
        <v>1</v>
      </c>
      <c r="M1392" s="64">
        <v>0</v>
      </c>
      <c r="N1392" s="64">
        <v>0</v>
      </c>
      <c r="O1392" s="66">
        <v>324.42649999999998</v>
      </c>
      <c r="P1392" s="63">
        <v>0</v>
      </c>
    </row>
    <row r="1393" spans="1:16" ht="14.4">
      <c r="A1393" s="72">
        <f t="shared" si="29"/>
        <v>46167</v>
      </c>
      <c r="B1393" s="73" t="e">
        <f>VLOOKUP(G1393,'Daily Flash NL'!A:D,4,0)</f>
        <v>#N/A</v>
      </c>
      <c r="C1393" s="77">
        <v>46167</v>
      </c>
      <c r="D1393" s="57"/>
      <c r="E1393" s="62" t="s">
        <v>85</v>
      </c>
      <c r="F1393" s="62"/>
      <c r="G1393" s="62">
        <v>22</v>
      </c>
      <c r="H1393" s="63">
        <v>0.25</v>
      </c>
      <c r="I1393" s="64">
        <v>4</v>
      </c>
      <c r="J1393" s="64">
        <v>1</v>
      </c>
      <c r="K1393" s="64">
        <v>1</v>
      </c>
      <c r="L1393" s="65">
        <v>0.25</v>
      </c>
      <c r="M1393" s="64">
        <v>3</v>
      </c>
      <c r="N1393" s="64">
        <v>0</v>
      </c>
      <c r="O1393" s="66">
        <v>263.49799999999999</v>
      </c>
      <c r="P1393" s="63">
        <v>0.75</v>
      </c>
    </row>
    <row r="1394" spans="1:16" ht="14.4">
      <c r="A1394" s="72">
        <f t="shared" si="29"/>
        <v>46167</v>
      </c>
      <c r="B1394" s="73" t="e">
        <f>VLOOKUP(G1394,'Daily Flash NL'!A:D,4,0)</f>
        <v>#N/A</v>
      </c>
      <c r="C1394" s="77">
        <v>46167</v>
      </c>
      <c r="D1394" s="57"/>
      <c r="E1394" s="62" t="s">
        <v>85</v>
      </c>
      <c r="F1394" s="57" t="s">
        <v>86</v>
      </c>
      <c r="G1394" s="57"/>
      <c r="H1394" s="58"/>
      <c r="I1394" s="59"/>
      <c r="J1394" s="59"/>
      <c r="K1394" s="59"/>
      <c r="L1394" s="60"/>
      <c r="M1394" s="59"/>
      <c r="N1394" s="59"/>
      <c r="O1394" s="61"/>
      <c r="P1394" s="58"/>
    </row>
    <row r="1395" spans="1:16" ht="14.4">
      <c r="A1395" s="72">
        <f t="shared" si="29"/>
        <v>46167</v>
      </c>
      <c r="B1395" s="73">
        <f>VLOOKUP(G1395,'Daily Flash NL'!A:D,4,0)</f>
        <v>0.29166666666666669</v>
      </c>
      <c r="C1395" s="77">
        <v>46167</v>
      </c>
      <c r="D1395" s="57"/>
      <c r="E1395" s="62" t="s">
        <v>85</v>
      </c>
      <c r="F1395" s="62"/>
      <c r="G1395" s="62">
        <v>7</v>
      </c>
      <c r="H1395" s="63">
        <v>1</v>
      </c>
      <c r="I1395" s="64">
        <v>2</v>
      </c>
      <c r="J1395" s="64">
        <v>2</v>
      </c>
      <c r="K1395" s="64">
        <v>2</v>
      </c>
      <c r="L1395" s="65">
        <v>1</v>
      </c>
      <c r="M1395" s="64">
        <v>0</v>
      </c>
      <c r="N1395" s="64">
        <v>0</v>
      </c>
      <c r="O1395" s="66">
        <v>463.38000000000005</v>
      </c>
      <c r="P1395" s="63">
        <v>0</v>
      </c>
    </row>
    <row r="1396" spans="1:16" ht="14.4">
      <c r="A1396" s="72">
        <f t="shared" si="29"/>
        <v>46167</v>
      </c>
      <c r="B1396" s="73">
        <f>VLOOKUP(G1396,'Daily Flash NL'!A:D,4,0)</f>
        <v>0.33333333333333298</v>
      </c>
      <c r="C1396" s="77">
        <v>46167</v>
      </c>
      <c r="D1396" s="57"/>
      <c r="E1396" s="62" t="s">
        <v>85</v>
      </c>
      <c r="F1396" s="62"/>
      <c r="G1396" s="62">
        <v>8</v>
      </c>
      <c r="H1396" s="63">
        <v>1</v>
      </c>
      <c r="I1396" s="64">
        <v>4</v>
      </c>
      <c r="J1396" s="64">
        <v>4</v>
      </c>
      <c r="K1396" s="64">
        <v>4</v>
      </c>
      <c r="L1396" s="65">
        <v>1</v>
      </c>
      <c r="M1396" s="64">
        <v>0</v>
      </c>
      <c r="N1396" s="64">
        <v>0</v>
      </c>
      <c r="O1396" s="66">
        <v>295.78449999999998</v>
      </c>
      <c r="P1396" s="63">
        <v>0</v>
      </c>
    </row>
    <row r="1397" spans="1:16" ht="14.4">
      <c r="A1397" s="72">
        <f t="shared" si="29"/>
        <v>46167</v>
      </c>
      <c r="B1397" s="73">
        <f>VLOOKUP(G1397,'Daily Flash NL'!A:D,4,0)</f>
        <v>0.375</v>
      </c>
      <c r="C1397" s="77">
        <v>46167</v>
      </c>
      <c r="D1397" s="57"/>
      <c r="E1397" s="62" t="s">
        <v>85</v>
      </c>
      <c r="F1397" s="62"/>
      <c r="G1397" s="62">
        <v>9</v>
      </c>
      <c r="H1397" s="63">
        <v>1</v>
      </c>
      <c r="I1397" s="64">
        <v>6</v>
      </c>
      <c r="J1397" s="64">
        <v>6</v>
      </c>
      <c r="K1397" s="64">
        <v>6</v>
      </c>
      <c r="L1397" s="65">
        <v>1</v>
      </c>
      <c r="M1397" s="64">
        <v>0</v>
      </c>
      <c r="N1397" s="64">
        <v>0</v>
      </c>
      <c r="O1397" s="66">
        <v>103.9841944444445</v>
      </c>
      <c r="P1397" s="63">
        <v>0</v>
      </c>
    </row>
    <row r="1398" spans="1:16" ht="14.4">
      <c r="A1398" s="72">
        <f t="shared" si="29"/>
        <v>46167</v>
      </c>
      <c r="B1398" s="73">
        <f>VLOOKUP(G1398,'Daily Flash NL'!A:D,4,0)</f>
        <v>0.41666666666666702</v>
      </c>
      <c r="C1398" s="77">
        <v>46167</v>
      </c>
      <c r="D1398" s="57"/>
      <c r="E1398" s="62" t="s">
        <v>85</v>
      </c>
      <c r="F1398" s="62"/>
      <c r="G1398" s="62">
        <v>10</v>
      </c>
      <c r="H1398" s="63">
        <v>1</v>
      </c>
      <c r="I1398" s="64">
        <v>7</v>
      </c>
      <c r="J1398" s="64">
        <v>7</v>
      </c>
      <c r="K1398" s="64">
        <v>7</v>
      </c>
      <c r="L1398" s="65">
        <v>1</v>
      </c>
      <c r="M1398" s="64">
        <v>0</v>
      </c>
      <c r="N1398" s="64">
        <v>0</v>
      </c>
      <c r="O1398" s="66">
        <v>298.56292857142853</v>
      </c>
      <c r="P1398" s="63">
        <v>0</v>
      </c>
    </row>
    <row r="1399" spans="1:16" ht="14.4">
      <c r="A1399" s="72">
        <f t="shared" si="29"/>
        <v>46167</v>
      </c>
      <c r="B1399" s="73">
        <f>VLOOKUP(G1399,'Daily Flash NL'!A:D,4,0)</f>
        <v>0.45833333333333298</v>
      </c>
      <c r="C1399" s="77">
        <v>46167</v>
      </c>
      <c r="D1399" s="57"/>
      <c r="E1399" s="62" t="s">
        <v>85</v>
      </c>
      <c r="F1399" s="62"/>
      <c r="G1399" s="62">
        <v>11</v>
      </c>
      <c r="H1399" s="63">
        <v>1</v>
      </c>
      <c r="I1399" s="64">
        <v>8</v>
      </c>
      <c r="J1399" s="64">
        <v>8</v>
      </c>
      <c r="K1399" s="64">
        <v>8</v>
      </c>
      <c r="L1399" s="65">
        <v>1</v>
      </c>
      <c r="M1399" s="64">
        <v>0</v>
      </c>
      <c r="N1399" s="64">
        <v>0</v>
      </c>
      <c r="O1399" s="66">
        <v>372.15162499999997</v>
      </c>
      <c r="P1399" s="63">
        <v>0</v>
      </c>
    </row>
    <row r="1400" spans="1:16" ht="14.4">
      <c r="A1400" s="72">
        <f t="shared" ref="A1400:A1418" si="30">C1400</f>
        <v>46167</v>
      </c>
      <c r="B1400" s="73">
        <f>VLOOKUP(G1400,'Daily Flash NL'!A:D,4,0)</f>
        <v>0.5</v>
      </c>
      <c r="C1400" s="77">
        <v>46167</v>
      </c>
      <c r="D1400" s="57"/>
      <c r="E1400" s="62" t="s">
        <v>85</v>
      </c>
      <c r="F1400" s="62"/>
      <c r="G1400" s="62">
        <v>12</v>
      </c>
      <c r="H1400" s="63">
        <v>1</v>
      </c>
      <c r="I1400" s="64">
        <v>7</v>
      </c>
      <c r="J1400" s="64">
        <v>7</v>
      </c>
      <c r="K1400" s="64">
        <v>7</v>
      </c>
      <c r="L1400" s="65">
        <v>1</v>
      </c>
      <c r="M1400" s="64">
        <v>0</v>
      </c>
      <c r="N1400" s="64">
        <v>0</v>
      </c>
      <c r="O1400" s="66">
        <v>490.13657142857153</v>
      </c>
      <c r="P1400" s="63">
        <v>0</v>
      </c>
    </row>
    <row r="1401" spans="1:16" ht="14.4">
      <c r="A1401" s="72">
        <f t="shared" si="30"/>
        <v>46167</v>
      </c>
      <c r="B1401" s="73">
        <f>VLOOKUP(G1401,'Daily Flash NL'!A:D,4,0)</f>
        <v>0.54166666666666696</v>
      </c>
      <c r="C1401" s="77">
        <v>46167</v>
      </c>
      <c r="D1401" s="57"/>
      <c r="E1401" s="62" t="s">
        <v>85</v>
      </c>
      <c r="F1401" s="62"/>
      <c r="G1401" s="62">
        <v>13</v>
      </c>
      <c r="H1401" s="63">
        <v>0.875</v>
      </c>
      <c r="I1401" s="64">
        <v>8</v>
      </c>
      <c r="J1401" s="64">
        <v>8</v>
      </c>
      <c r="K1401" s="64">
        <v>7</v>
      </c>
      <c r="L1401" s="65">
        <v>1</v>
      </c>
      <c r="M1401" s="64">
        <v>0</v>
      </c>
      <c r="N1401" s="64">
        <v>0</v>
      </c>
      <c r="O1401" s="66">
        <v>286.58812499999999</v>
      </c>
      <c r="P1401" s="63">
        <v>0</v>
      </c>
    </row>
    <row r="1402" spans="1:16" ht="14.4">
      <c r="A1402" s="72">
        <f t="shared" si="30"/>
        <v>46167</v>
      </c>
      <c r="B1402" s="73">
        <f>VLOOKUP(G1402,'Daily Flash NL'!A:D,4,0)</f>
        <v>0.58333333333333304</v>
      </c>
      <c r="C1402" s="77">
        <v>46167</v>
      </c>
      <c r="D1402" s="57"/>
      <c r="E1402" s="62" t="s">
        <v>85</v>
      </c>
      <c r="F1402" s="62"/>
      <c r="G1402" s="62">
        <v>14</v>
      </c>
      <c r="H1402" s="63">
        <v>1</v>
      </c>
      <c r="I1402" s="64">
        <v>6</v>
      </c>
      <c r="J1402" s="64">
        <v>6</v>
      </c>
      <c r="K1402" s="64">
        <v>6</v>
      </c>
      <c r="L1402" s="65">
        <v>1</v>
      </c>
      <c r="M1402" s="64">
        <v>0</v>
      </c>
      <c r="N1402" s="64">
        <v>0</v>
      </c>
      <c r="O1402" s="66">
        <v>386.55166666666673</v>
      </c>
      <c r="P1402" s="63">
        <v>0</v>
      </c>
    </row>
    <row r="1403" spans="1:16" ht="14.4">
      <c r="A1403" s="72">
        <f t="shared" si="30"/>
        <v>46167</v>
      </c>
      <c r="B1403" s="73">
        <f>VLOOKUP(G1403,'Daily Flash NL'!A:D,4,0)</f>
        <v>0.625</v>
      </c>
      <c r="C1403" s="77">
        <v>46167</v>
      </c>
      <c r="D1403" s="57"/>
      <c r="E1403" s="62" t="s">
        <v>85</v>
      </c>
      <c r="F1403" s="62"/>
      <c r="G1403" s="62">
        <v>15</v>
      </c>
      <c r="H1403" s="63">
        <v>1</v>
      </c>
      <c r="I1403" s="64">
        <v>7</v>
      </c>
      <c r="J1403" s="64">
        <v>7</v>
      </c>
      <c r="K1403" s="64">
        <v>7</v>
      </c>
      <c r="L1403" s="65">
        <v>1</v>
      </c>
      <c r="M1403" s="64">
        <v>0</v>
      </c>
      <c r="N1403" s="64">
        <v>0</v>
      </c>
      <c r="O1403" s="66">
        <v>374.74800000000005</v>
      </c>
      <c r="P1403" s="63">
        <v>0</v>
      </c>
    </row>
    <row r="1404" spans="1:16" ht="14.4">
      <c r="A1404" s="72">
        <f t="shared" si="30"/>
        <v>46167</v>
      </c>
      <c r="B1404" s="73">
        <f>VLOOKUP(G1404,'Daily Flash NL'!A:D,4,0)</f>
        <v>0.66666666666666696</v>
      </c>
      <c r="C1404" s="77">
        <v>46167</v>
      </c>
      <c r="D1404" s="57"/>
      <c r="E1404" s="62" t="s">
        <v>85</v>
      </c>
      <c r="F1404" s="62"/>
      <c r="G1404" s="62">
        <v>16</v>
      </c>
      <c r="H1404" s="63">
        <v>1</v>
      </c>
      <c r="I1404" s="64">
        <v>5</v>
      </c>
      <c r="J1404" s="64">
        <v>5</v>
      </c>
      <c r="K1404" s="64">
        <v>5</v>
      </c>
      <c r="L1404" s="65">
        <v>1</v>
      </c>
      <c r="M1404" s="64">
        <v>0</v>
      </c>
      <c r="N1404" s="64">
        <v>0</v>
      </c>
      <c r="O1404" s="66">
        <v>254.00660000000002</v>
      </c>
      <c r="P1404" s="63">
        <v>0</v>
      </c>
    </row>
    <row r="1405" spans="1:16" ht="14.4">
      <c r="A1405" s="72">
        <f t="shared" si="30"/>
        <v>46167</v>
      </c>
      <c r="B1405" s="73" t="e">
        <f>VLOOKUP(G1405,'Daily Flash NL'!A:D,4,0)</f>
        <v>#N/A</v>
      </c>
      <c r="C1405" s="77">
        <v>46167</v>
      </c>
      <c r="D1405" s="57"/>
      <c r="E1405" s="62" t="s">
        <v>85</v>
      </c>
      <c r="F1405" s="62"/>
      <c r="G1405" s="62">
        <v>17</v>
      </c>
      <c r="H1405" s="63">
        <v>1</v>
      </c>
      <c r="I1405" s="64">
        <v>7</v>
      </c>
      <c r="J1405" s="64">
        <v>7</v>
      </c>
      <c r="K1405" s="64">
        <v>7</v>
      </c>
      <c r="L1405" s="65">
        <v>1</v>
      </c>
      <c r="M1405" s="64">
        <v>0</v>
      </c>
      <c r="N1405" s="64">
        <v>0</v>
      </c>
      <c r="O1405" s="66">
        <v>494.5320000000001</v>
      </c>
      <c r="P1405" s="63">
        <v>0</v>
      </c>
    </row>
    <row r="1406" spans="1:16" ht="14.4">
      <c r="A1406" s="72">
        <f t="shared" si="30"/>
        <v>46167</v>
      </c>
      <c r="B1406" s="73" t="e">
        <f>VLOOKUP(G1406,'Daily Flash NL'!A:D,4,0)</f>
        <v>#N/A</v>
      </c>
      <c r="C1406" s="77">
        <v>46167</v>
      </c>
      <c r="D1406" s="57"/>
      <c r="E1406" s="62" t="s">
        <v>85</v>
      </c>
      <c r="F1406" s="62"/>
      <c r="G1406" s="62">
        <v>18</v>
      </c>
      <c r="H1406" s="63">
        <v>1</v>
      </c>
      <c r="I1406" s="64">
        <v>1</v>
      </c>
      <c r="J1406" s="64">
        <v>1</v>
      </c>
      <c r="K1406" s="64">
        <v>1</v>
      </c>
      <c r="L1406" s="65">
        <v>1</v>
      </c>
      <c r="M1406" s="64">
        <v>0</v>
      </c>
      <c r="N1406" s="64">
        <v>0</v>
      </c>
      <c r="O1406" s="66">
        <v>204.911</v>
      </c>
      <c r="P1406" s="63">
        <v>0</v>
      </c>
    </row>
    <row r="1407" spans="1:16" ht="14.4">
      <c r="A1407" s="72">
        <f t="shared" si="30"/>
        <v>46167</v>
      </c>
      <c r="B1407" s="73" t="e">
        <f>VLOOKUP(G1407,'Daily Flash NL'!A:D,4,0)</f>
        <v>#N/A</v>
      </c>
      <c r="C1407" s="77">
        <v>46167</v>
      </c>
      <c r="D1407" s="57"/>
      <c r="E1407" s="62" t="s">
        <v>85</v>
      </c>
      <c r="F1407" s="62"/>
      <c r="G1407" s="62">
        <v>19</v>
      </c>
      <c r="H1407" s="63">
        <v>1</v>
      </c>
      <c r="I1407" s="64">
        <v>3</v>
      </c>
      <c r="J1407" s="64">
        <v>3</v>
      </c>
      <c r="K1407" s="64">
        <v>3</v>
      </c>
      <c r="L1407" s="65">
        <v>1</v>
      </c>
      <c r="M1407" s="64">
        <v>0</v>
      </c>
      <c r="N1407" s="64">
        <v>0</v>
      </c>
      <c r="O1407" s="66">
        <v>605.22500000000002</v>
      </c>
      <c r="P1407" s="63">
        <v>0</v>
      </c>
    </row>
    <row r="1408" spans="1:16" ht="14.4">
      <c r="A1408" s="72">
        <f t="shared" si="30"/>
        <v>46167</v>
      </c>
      <c r="B1408" s="73" t="e">
        <f>VLOOKUP(G1408,'Daily Flash NL'!A:D,4,0)</f>
        <v>#N/A</v>
      </c>
      <c r="C1408" s="77">
        <v>46167</v>
      </c>
      <c r="D1408" s="57"/>
      <c r="E1408" s="62" t="s">
        <v>85</v>
      </c>
      <c r="F1408" s="62"/>
      <c r="G1408" s="62">
        <v>20</v>
      </c>
      <c r="H1408" s="63">
        <v>1</v>
      </c>
      <c r="I1408" s="64">
        <v>1</v>
      </c>
      <c r="J1408" s="64">
        <v>1</v>
      </c>
      <c r="K1408" s="64">
        <v>1</v>
      </c>
      <c r="L1408" s="65">
        <v>1</v>
      </c>
      <c r="M1408" s="64">
        <v>0</v>
      </c>
      <c r="N1408" s="64">
        <v>0</v>
      </c>
      <c r="O1408" s="66">
        <v>168.46</v>
      </c>
      <c r="P1408" s="63">
        <v>0</v>
      </c>
    </row>
    <row r="1409" spans="1:16" ht="14.4">
      <c r="A1409" s="72">
        <f t="shared" si="30"/>
        <v>46167</v>
      </c>
      <c r="B1409" s="73" t="e">
        <f>VLOOKUP(G1409,'Daily Flash NL'!A:D,4,0)</f>
        <v>#N/A</v>
      </c>
      <c r="C1409" s="77">
        <v>46167</v>
      </c>
      <c r="D1409" s="57"/>
      <c r="E1409" s="62" t="s">
        <v>85</v>
      </c>
      <c r="F1409" s="62"/>
      <c r="G1409" s="62">
        <v>21</v>
      </c>
      <c r="H1409" s="63">
        <v>0.5</v>
      </c>
      <c r="I1409" s="64">
        <v>4</v>
      </c>
      <c r="J1409" s="64">
        <v>4</v>
      </c>
      <c r="K1409" s="64">
        <v>2</v>
      </c>
      <c r="L1409" s="65">
        <v>1</v>
      </c>
      <c r="M1409" s="64">
        <v>0</v>
      </c>
      <c r="N1409" s="64">
        <v>0</v>
      </c>
      <c r="O1409" s="66">
        <v>472.10025000000002</v>
      </c>
      <c r="P1409" s="63">
        <v>0</v>
      </c>
    </row>
    <row r="1410" spans="1:16" ht="14.4">
      <c r="A1410" s="72">
        <f t="shared" si="30"/>
        <v>46167</v>
      </c>
      <c r="B1410" s="73" t="e">
        <f>VLOOKUP(G1410,'Daily Flash NL'!A:D,4,0)</f>
        <v>#N/A</v>
      </c>
      <c r="C1410" s="77">
        <v>46167</v>
      </c>
      <c r="D1410" s="57"/>
      <c r="E1410" s="62" t="s">
        <v>85</v>
      </c>
      <c r="F1410" s="62"/>
      <c r="G1410" s="62">
        <v>22</v>
      </c>
      <c r="H1410" s="63">
        <v>0</v>
      </c>
      <c r="I1410" s="64">
        <v>1</v>
      </c>
      <c r="J1410" s="64">
        <v>1</v>
      </c>
      <c r="K1410" s="64">
        <v>0</v>
      </c>
      <c r="L1410" s="65">
        <v>1</v>
      </c>
      <c r="M1410" s="64">
        <v>0</v>
      </c>
      <c r="N1410" s="64">
        <v>0</v>
      </c>
      <c r="O1410" s="66">
        <v>48.32</v>
      </c>
      <c r="P1410" s="63">
        <v>0</v>
      </c>
    </row>
    <row r="1411" spans="1:16" ht="14.4">
      <c r="A1411" s="72">
        <f t="shared" si="30"/>
        <v>46167</v>
      </c>
      <c r="B1411" s="73" t="e">
        <f>VLOOKUP(G1411,'Daily Flash NL'!A:D,4,0)</f>
        <v>#N/A</v>
      </c>
      <c r="C1411" s="77">
        <v>46167</v>
      </c>
      <c r="D1411" s="57"/>
      <c r="E1411" s="62" t="s">
        <v>68</v>
      </c>
      <c r="F1411" s="62"/>
      <c r="G1411" s="62"/>
      <c r="H1411" s="63">
        <v>0.69453376205787787</v>
      </c>
      <c r="I1411" s="64">
        <v>622</v>
      </c>
      <c r="J1411" s="64">
        <v>570</v>
      </c>
      <c r="K1411" s="64">
        <v>432</v>
      </c>
      <c r="L1411" s="65">
        <v>0.91639871382636651</v>
      </c>
      <c r="M1411" s="64">
        <v>52</v>
      </c>
      <c r="N1411" s="64">
        <v>0</v>
      </c>
      <c r="O1411" s="66">
        <v>277.34855491228075</v>
      </c>
      <c r="P1411" s="63">
        <v>8.3601286173633438E-2</v>
      </c>
    </row>
    <row r="1412" spans="1:16" ht="14.4">
      <c r="A1412" s="72">
        <f t="shared" si="30"/>
        <v>46167</v>
      </c>
      <c r="B1412" s="73" t="e">
        <f>VLOOKUP(G1412,'Daily Flash NL'!A:D,4,0)</f>
        <v>#N/A</v>
      </c>
      <c r="C1412" s="77">
        <v>46167</v>
      </c>
      <c r="D1412" s="57"/>
      <c r="E1412" s="62" t="s">
        <v>68</v>
      </c>
      <c r="F1412" s="57" t="s">
        <v>69</v>
      </c>
      <c r="G1412" s="57"/>
      <c r="H1412" s="58"/>
      <c r="I1412" s="59"/>
      <c r="J1412" s="59"/>
      <c r="K1412" s="59"/>
      <c r="L1412" s="60"/>
      <c r="M1412" s="59"/>
      <c r="N1412" s="59"/>
      <c r="O1412" s="61"/>
      <c r="P1412" s="58"/>
    </row>
    <row r="1413" spans="1:16" ht="14.4">
      <c r="A1413" s="72">
        <f t="shared" si="30"/>
        <v>46167</v>
      </c>
      <c r="B1413" s="73" t="e">
        <f>VLOOKUP(G1413,'Daily Flash NL'!A:D,4,0)</f>
        <v>#N/A</v>
      </c>
      <c r="C1413" s="77">
        <v>46167</v>
      </c>
      <c r="D1413" s="57"/>
      <c r="E1413" s="62" t="s">
        <v>68</v>
      </c>
      <c r="F1413" s="62"/>
      <c r="G1413" s="62">
        <v>6</v>
      </c>
      <c r="H1413" s="63">
        <v>0.66666666666666663</v>
      </c>
      <c r="I1413" s="64">
        <v>3</v>
      </c>
      <c r="J1413" s="64">
        <v>3</v>
      </c>
      <c r="K1413" s="64">
        <v>2</v>
      </c>
      <c r="L1413" s="65">
        <v>1</v>
      </c>
      <c r="M1413" s="64">
        <v>0</v>
      </c>
      <c r="N1413" s="64">
        <v>0</v>
      </c>
      <c r="O1413" s="66">
        <v>159.6</v>
      </c>
      <c r="P1413" s="63">
        <v>0</v>
      </c>
    </row>
    <row r="1414" spans="1:16" ht="14.4">
      <c r="A1414" s="72">
        <f t="shared" si="30"/>
        <v>46167</v>
      </c>
      <c r="B1414" s="73">
        <f>VLOOKUP(G1414,'Daily Flash NL'!A:D,4,0)</f>
        <v>0.33333333333333298</v>
      </c>
      <c r="C1414" s="77">
        <v>46167</v>
      </c>
      <c r="D1414" s="57"/>
      <c r="E1414" s="62" t="s">
        <v>68</v>
      </c>
      <c r="F1414" s="62"/>
      <c r="G1414" s="62">
        <v>8</v>
      </c>
      <c r="H1414" s="63">
        <v>1</v>
      </c>
      <c r="I1414" s="64">
        <v>20</v>
      </c>
      <c r="J1414" s="64">
        <v>20</v>
      </c>
      <c r="K1414" s="64">
        <v>20</v>
      </c>
      <c r="L1414" s="65">
        <v>1</v>
      </c>
      <c r="M1414" s="64">
        <v>0</v>
      </c>
      <c r="N1414" s="64">
        <v>0</v>
      </c>
      <c r="O1414" s="66">
        <v>444.40297500000008</v>
      </c>
      <c r="P1414" s="63">
        <v>0</v>
      </c>
    </row>
    <row r="1415" spans="1:16" ht="14.4">
      <c r="A1415" s="72">
        <f t="shared" si="30"/>
        <v>46167</v>
      </c>
      <c r="B1415" s="73">
        <f>VLOOKUP(G1415,'Daily Flash NL'!A:D,4,0)</f>
        <v>0.375</v>
      </c>
      <c r="C1415" s="77">
        <v>46167</v>
      </c>
      <c r="D1415" s="57"/>
      <c r="E1415" s="62" t="s">
        <v>68</v>
      </c>
      <c r="F1415" s="62"/>
      <c r="G1415" s="62">
        <v>9</v>
      </c>
      <c r="H1415" s="63">
        <v>1</v>
      </c>
      <c r="I1415" s="64">
        <v>42</v>
      </c>
      <c r="J1415" s="64">
        <v>42</v>
      </c>
      <c r="K1415" s="64">
        <v>42</v>
      </c>
      <c r="L1415" s="65">
        <v>1</v>
      </c>
      <c r="M1415" s="64">
        <v>0</v>
      </c>
      <c r="N1415" s="64">
        <v>0</v>
      </c>
      <c r="O1415" s="66">
        <v>270.14298571428577</v>
      </c>
      <c r="P1415" s="63">
        <v>0</v>
      </c>
    </row>
    <row r="1416" spans="1:16" ht="14.4">
      <c r="A1416" s="72">
        <f t="shared" si="30"/>
        <v>46167</v>
      </c>
      <c r="B1416" s="73">
        <f>VLOOKUP(G1416,'Daily Flash NL'!A:D,4,0)</f>
        <v>0.41666666666666702</v>
      </c>
      <c r="C1416" s="77">
        <v>46167</v>
      </c>
      <c r="D1416" s="57"/>
      <c r="E1416" s="62" t="s">
        <v>68</v>
      </c>
      <c r="F1416" s="62"/>
      <c r="G1416" s="62">
        <v>10</v>
      </c>
      <c r="H1416" s="63">
        <v>0.98039215686274506</v>
      </c>
      <c r="I1416" s="64">
        <v>51</v>
      </c>
      <c r="J1416" s="64">
        <v>51</v>
      </c>
      <c r="K1416" s="64">
        <v>50</v>
      </c>
      <c r="L1416" s="65">
        <v>1</v>
      </c>
      <c r="M1416" s="64">
        <v>0</v>
      </c>
      <c r="N1416" s="64">
        <v>0</v>
      </c>
      <c r="O1416" s="66">
        <v>288.22337745098048</v>
      </c>
      <c r="P1416" s="63">
        <v>0</v>
      </c>
    </row>
    <row r="1417" spans="1:16" ht="14.4">
      <c r="A1417" s="72">
        <f t="shared" si="30"/>
        <v>46167</v>
      </c>
      <c r="B1417" s="73">
        <f>VLOOKUP(G1417,'Daily Flash NL'!A:D,4,0)</f>
        <v>0.45833333333333298</v>
      </c>
      <c r="C1417" s="77">
        <v>46167</v>
      </c>
      <c r="D1417" s="57"/>
      <c r="E1417" s="62" t="s">
        <v>68</v>
      </c>
      <c r="F1417" s="62"/>
      <c r="G1417" s="62">
        <v>11</v>
      </c>
      <c r="H1417" s="63">
        <v>0.93548387096774188</v>
      </c>
      <c r="I1417" s="64">
        <v>62</v>
      </c>
      <c r="J1417" s="64">
        <v>61</v>
      </c>
      <c r="K1417" s="64">
        <v>58</v>
      </c>
      <c r="L1417" s="65">
        <v>0.9838709677419355</v>
      </c>
      <c r="M1417" s="64">
        <v>1</v>
      </c>
      <c r="N1417" s="64">
        <v>0</v>
      </c>
      <c r="O1417" s="66">
        <v>240.72477049180335</v>
      </c>
      <c r="P1417" s="63">
        <v>1.6129032258064516E-2</v>
      </c>
    </row>
    <row r="1418" spans="1:16" ht="14.4">
      <c r="A1418" s="72">
        <f t="shared" si="30"/>
        <v>46167</v>
      </c>
      <c r="B1418" s="73">
        <f>VLOOKUP(G1418,'Daily Flash NL'!A:D,4,0)</f>
        <v>0.5</v>
      </c>
      <c r="C1418" s="77">
        <v>46167</v>
      </c>
      <c r="D1418" s="57"/>
      <c r="E1418" s="62" t="s">
        <v>68</v>
      </c>
      <c r="F1418" s="62"/>
      <c r="G1418" s="62">
        <v>12</v>
      </c>
      <c r="H1418" s="63">
        <v>1</v>
      </c>
      <c r="I1418" s="64">
        <v>63</v>
      </c>
      <c r="J1418" s="64">
        <v>63</v>
      </c>
      <c r="K1418" s="64">
        <v>63</v>
      </c>
      <c r="L1418" s="65">
        <v>1</v>
      </c>
      <c r="M1418" s="64">
        <v>0</v>
      </c>
      <c r="N1418" s="64">
        <v>0</v>
      </c>
      <c r="O1418" s="66">
        <v>256.76966798941788</v>
      </c>
      <c r="P1418" s="63">
        <v>0</v>
      </c>
    </row>
    <row r="1419" spans="1:16" ht="14.4">
      <c r="A1419" s="72">
        <f t="shared" ref="A1419:A1430" si="31">C1419</f>
        <v>46167</v>
      </c>
      <c r="B1419" s="73">
        <f>VLOOKUP(G1419,'Daily Flash NL'!A:D,4,0)</f>
        <v>0.54166666666666696</v>
      </c>
      <c r="C1419" s="77">
        <v>46167</v>
      </c>
      <c r="D1419" s="57"/>
      <c r="E1419" s="62" t="s">
        <v>68</v>
      </c>
      <c r="F1419" s="62"/>
      <c r="G1419" s="62">
        <v>13</v>
      </c>
      <c r="H1419" s="63">
        <v>0.96551724137931039</v>
      </c>
      <c r="I1419" s="64">
        <v>58</v>
      </c>
      <c r="J1419" s="64">
        <v>58</v>
      </c>
      <c r="K1419" s="64">
        <v>56</v>
      </c>
      <c r="L1419" s="65">
        <v>1</v>
      </c>
      <c r="M1419" s="64">
        <v>0</v>
      </c>
      <c r="N1419" s="64">
        <v>0</v>
      </c>
      <c r="O1419" s="66">
        <v>223.91322528735625</v>
      </c>
      <c r="P1419" s="63">
        <v>0</v>
      </c>
    </row>
    <row r="1420" spans="1:16" ht="14.4">
      <c r="A1420" s="72">
        <f t="shared" si="31"/>
        <v>46167</v>
      </c>
      <c r="B1420" s="73">
        <f>VLOOKUP(G1420,'Daily Flash NL'!A:D,4,0)</f>
        <v>0.58333333333333304</v>
      </c>
      <c r="C1420" s="77">
        <v>46167</v>
      </c>
      <c r="D1420" s="57"/>
      <c r="E1420" s="62" t="s">
        <v>68</v>
      </c>
      <c r="F1420" s="62"/>
      <c r="G1420" s="62">
        <v>14</v>
      </c>
      <c r="H1420" s="63">
        <v>0.5490196078431373</v>
      </c>
      <c r="I1420" s="64">
        <v>51</v>
      </c>
      <c r="J1420" s="64">
        <v>51</v>
      </c>
      <c r="K1420" s="64">
        <v>28</v>
      </c>
      <c r="L1420" s="65">
        <v>1</v>
      </c>
      <c r="M1420" s="64">
        <v>0</v>
      </c>
      <c r="N1420" s="64">
        <v>0</v>
      </c>
      <c r="O1420" s="66">
        <v>365.19080392156877</v>
      </c>
      <c r="P1420" s="63">
        <v>0</v>
      </c>
    </row>
    <row r="1421" spans="1:16" ht="14.4">
      <c r="A1421" s="72">
        <f t="shared" si="31"/>
        <v>46167</v>
      </c>
      <c r="B1421" s="73">
        <f>VLOOKUP(G1421,'Daily Flash NL'!A:D,4,0)</f>
        <v>0.625</v>
      </c>
      <c r="C1421" s="77">
        <v>46167</v>
      </c>
      <c r="D1421" s="57"/>
      <c r="E1421" s="62" t="s">
        <v>68</v>
      </c>
      <c r="F1421" s="62"/>
      <c r="G1421" s="62">
        <v>15</v>
      </c>
      <c r="H1421" s="63">
        <v>0.80851063829787229</v>
      </c>
      <c r="I1421" s="64">
        <v>47</v>
      </c>
      <c r="J1421" s="64">
        <v>46</v>
      </c>
      <c r="K1421" s="64">
        <v>38</v>
      </c>
      <c r="L1421" s="65">
        <v>0.97872340425531912</v>
      </c>
      <c r="M1421" s="64">
        <v>1</v>
      </c>
      <c r="N1421" s="64">
        <v>0</v>
      </c>
      <c r="O1421" s="66">
        <v>232.50964130434778</v>
      </c>
      <c r="P1421" s="63">
        <v>2.1276595744680851E-2</v>
      </c>
    </row>
    <row r="1422" spans="1:16" ht="14.4">
      <c r="A1422" s="72">
        <f t="shared" si="31"/>
        <v>46167</v>
      </c>
      <c r="B1422" s="73">
        <f>VLOOKUP(G1422,'Daily Flash NL'!A:D,4,0)</f>
        <v>0.66666666666666696</v>
      </c>
      <c r="C1422" s="77">
        <v>46167</v>
      </c>
      <c r="D1422" s="57"/>
      <c r="E1422" s="62" t="s">
        <v>68</v>
      </c>
      <c r="F1422" s="62"/>
      <c r="G1422" s="62">
        <v>16</v>
      </c>
      <c r="H1422" s="63">
        <v>1</v>
      </c>
      <c r="I1422" s="64">
        <v>35</v>
      </c>
      <c r="J1422" s="64">
        <v>35</v>
      </c>
      <c r="K1422" s="64">
        <v>35</v>
      </c>
      <c r="L1422" s="65">
        <v>1</v>
      </c>
      <c r="M1422" s="64">
        <v>0</v>
      </c>
      <c r="N1422" s="64">
        <v>0</v>
      </c>
      <c r="O1422" s="66">
        <v>432.10330000000005</v>
      </c>
      <c r="P1422" s="63">
        <v>0</v>
      </c>
    </row>
    <row r="1423" spans="1:16" ht="14.4">
      <c r="A1423" s="72">
        <f t="shared" si="31"/>
        <v>46167</v>
      </c>
      <c r="B1423" s="73" t="e">
        <f>VLOOKUP(G1423,'Daily Flash NL'!A:D,4,0)</f>
        <v>#N/A</v>
      </c>
      <c r="C1423" s="77">
        <v>46167</v>
      </c>
      <c r="D1423" s="57"/>
      <c r="E1423" s="62" t="s">
        <v>68</v>
      </c>
      <c r="F1423" s="62"/>
      <c r="G1423" s="62">
        <v>17</v>
      </c>
      <c r="H1423" s="63">
        <v>0.63043478260869568</v>
      </c>
      <c r="I1423" s="64">
        <v>46</v>
      </c>
      <c r="J1423" s="64">
        <v>45</v>
      </c>
      <c r="K1423" s="64">
        <v>29</v>
      </c>
      <c r="L1423" s="65">
        <v>0.97826086956521741</v>
      </c>
      <c r="M1423" s="64">
        <v>1</v>
      </c>
      <c r="N1423" s="64">
        <v>0</v>
      </c>
      <c r="O1423" s="66">
        <v>210.87374444444444</v>
      </c>
      <c r="P1423" s="63">
        <v>2.1739130434782608E-2</v>
      </c>
    </row>
    <row r="1424" spans="1:16" ht="14.4">
      <c r="A1424" s="72">
        <f t="shared" si="31"/>
        <v>46167</v>
      </c>
      <c r="B1424" s="73" t="e">
        <f>VLOOKUP(G1424,'Daily Flash NL'!A:D,4,0)</f>
        <v>#N/A</v>
      </c>
      <c r="C1424" s="77">
        <v>46167</v>
      </c>
      <c r="D1424" s="57"/>
      <c r="E1424" s="62" t="s">
        <v>68</v>
      </c>
      <c r="F1424" s="62"/>
      <c r="G1424" s="62">
        <v>18</v>
      </c>
      <c r="H1424" s="63">
        <v>2.9411764705882353E-2</v>
      </c>
      <c r="I1424" s="64">
        <v>34</v>
      </c>
      <c r="J1424" s="64">
        <v>22</v>
      </c>
      <c r="K1424" s="64">
        <v>1</v>
      </c>
      <c r="L1424" s="65">
        <v>0.6470588235294118</v>
      </c>
      <c r="M1424" s="64">
        <v>12</v>
      </c>
      <c r="N1424" s="64">
        <v>0</v>
      </c>
      <c r="O1424" s="66">
        <v>285.60950000000003</v>
      </c>
      <c r="P1424" s="63">
        <v>0.35294117647058826</v>
      </c>
    </row>
    <row r="1425" spans="1:16" ht="14.4">
      <c r="A1425" s="72">
        <f t="shared" si="31"/>
        <v>46167</v>
      </c>
      <c r="B1425" s="73" t="e">
        <f>VLOOKUP(G1425,'Daily Flash NL'!A:D,4,0)</f>
        <v>#N/A</v>
      </c>
      <c r="C1425" s="77">
        <v>46167</v>
      </c>
      <c r="D1425" s="57"/>
      <c r="E1425" s="62" t="s">
        <v>68</v>
      </c>
      <c r="F1425" s="62"/>
      <c r="G1425" s="62">
        <v>19</v>
      </c>
      <c r="H1425" s="63">
        <v>0.14285714285714285</v>
      </c>
      <c r="I1425" s="64">
        <v>28</v>
      </c>
      <c r="J1425" s="64">
        <v>21</v>
      </c>
      <c r="K1425" s="64">
        <v>4</v>
      </c>
      <c r="L1425" s="65">
        <v>0.75</v>
      </c>
      <c r="M1425" s="64">
        <v>7</v>
      </c>
      <c r="N1425" s="64">
        <v>0</v>
      </c>
      <c r="O1425" s="66">
        <v>319.8697619047619</v>
      </c>
      <c r="P1425" s="63">
        <v>0.25</v>
      </c>
    </row>
    <row r="1426" spans="1:16" ht="14.4">
      <c r="A1426" s="72">
        <f t="shared" si="31"/>
        <v>46167</v>
      </c>
      <c r="B1426" s="73" t="e">
        <f>VLOOKUP(G1426,'Daily Flash NL'!A:D,4,0)</f>
        <v>#N/A</v>
      </c>
      <c r="C1426" s="77">
        <v>46167</v>
      </c>
      <c r="D1426" s="57"/>
      <c r="E1426" s="62" t="s">
        <v>68</v>
      </c>
      <c r="F1426" s="62"/>
      <c r="G1426" s="62">
        <v>20</v>
      </c>
      <c r="H1426" s="63">
        <v>0.1</v>
      </c>
      <c r="I1426" s="64">
        <v>30</v>
      </c>
      <c r="J1426" s="64">
        <v>20</v>
      </c>
      <c r="K1426" s="64">
        <v>3</v>
      </c>
      <c r="L1426" s="65">
        <v>0.66666666666666663</v>
      </c>
      <c r="M1426" s="64">
        <v>10</v>
      </c>
      <c r="N1426" s="64">
        <v>0</v>
      </c>
      <c r="O1426" s="66">
        <v>184.62925000000016</v>
      </c>
      <c r="P1426" s="63">
        <v>0.33333333333333331</v>
      </c>
    </row>
    <row r="1427" spans="1:16" ht="14.4">
      <c r="A1427" s="72">
        <f t="shared" si="31"/>
        <v>46167</v>
      </c>
      <c r="B1427" s="73" t="e">
        <f>VLOOKUP(G1427,'Daily Flash NL'!A:D,4,0)</f>
        <v>#N/A</v>
      </c>
      <c r="C1427" s="77">
        <v>46167</v>
      </c>
      <c r="D1427" s="57"/>
      <c r="E1427" s="62" t="s">
        <v>68</v>
      </c>
      <c r="F1427" s="62"/>
      <c r="G1427" s="62">
        <v>21</v>
      </c>
      <c r="H1427" s="63">
        <v>0.12</v>
      </c>
      <c r="I1427" s="64">
        <v>25</v>
      </c>
      <c r="J1427" s="64">
        <v>21</v>
      </c>
      <c r="K1427" s="64">
        <v>3</v>
      </c>
      <c r="L1427" s="65">
        <v>0.84</v>
      </c>
      <c r="M1427" s="64">
        <v>4</v>
      </c>
      <c r="N1427" s="64">
        <v>0</v>
      </c>
      <c r="O1427" s="66">
        <v>199.19397619047621</v>
      </c>
      <c r="P1427" s="63">
        <v>0.16</v>
      </c>
    </row>
    <row r="1428" spans="1:16" ht="14.4">
      <c r="A1428" s="72">
        <f t="shared" si="31"/>
        <v>46167</v>
      </c>
      <c r="B1428" s="73" t="e">
        <f>VLOOKUP(G1428,'Daily Flash NL'!A:D,4,0)</f>
        <v>#N/A</v>
      </c>
      <c r="C1428" s="77">
        <v>46167</v>
      </c>
      <c r="D1428" s="57"/>
      <c r="E1428" s="62" t="s">
        <v>68</v>
      </c>
      <c r="F1428" s="62"/>
      <c r="G1428" s="62">
        <v>22</v>
      </c>
      <c r="H1428" s="63">
        <v>0</v>
      </c>
      <c r="I1428" s="64">
        <v>19</v>
      </c>
      <c r="J1428" s="64">
        <v>8</v>
      </c>
      <c r="K1428" s="64">
        <v>0</v>
      </c>
      <c r="L1428" s="65">
        <v>0.42105263157894735</v>
      </c>
      <c r="M1428" s="64">
        <v>11</v>
      </c>
      <c r="N1428" s="64">
        <v>0</v>
      </c>
      <c r="O1428" s="66">
        <v>336.40262500000006</v>
      </c>
      <c r="P1428" s="63">
        <v>0.57894736842105265</v>
      </c>
    </row>
    <row r="1429" spans="1:16" ht="14.4">
      <c r="A1429" s="72">
        <f t="shared" si="31"/>
        <v>46167</v>
      </c>
      <c r="B1429" s="73" t="e">
        <f>VLOOKUP(G1429,'Daily Flash NL'!A:D,4,0)</f>
        <v>#N/A</v>
      </c>
      <c r="C1429" s="77">
        <v>46167</v>
      </c>
      <c r="D1429" s="57"/>
      <c r="E1429" s="62" t="s">
        <v>68</v>
      </c>
      <c r="F1429" s="62"/>
      <c r="G1429" s="62">
        <v>23</v>
      </c>
      <c r="H1429" s="63">
        <v>0</v>
      </c>
      <c r="I1429" s="64">
        <v>8</v>
      </c>
      <c r="J1429" s="64">
        <v>3</v>
      </c>
      <c r="K1429" s="64">
        <v>0</v>
      </c>
      <c r="L1429" s="65">
        <v>0.375</v>
      </c>
      <c r="M1429" s="64">
        <v>5</v>
      </c>
      <c r="N1429" s="64">
        <v>0</v>
      </c>
      <c r="O1429" s="66">
        <v>442.69666666666672</v>
      </c>
      <c r="P1429" s="63">
        <v>0.625</v>
      </c>
    </row>
    <row r="1430" spans="1:16" ht="14.4">
      <c r="A1430" s="72">
        <f t="shared" si="31"/>
        <v>46167</v>
      </c>
      <c r="B1430" s="73" t="e">
        <f>VLOOKUP(G1430,'Daily Flash NL'!A:D,4,0)</f>
        <v>#N/A</v>
      </c>
      <c r="C1430" s="77">
        <v>46167</v>
      </c>
      <c r="D1430" s="57" t="s">
        <v>70</v>
      </c>
      <c r="E1430" s="57"/>
      <c r="F1430" s="57"/>
      <c r="G1430" s="57"/>
      <c r="H1430" s="58">
        <v>0.73918741808650068</v>
      </c>
      <c r="I1430" s="59">
        <v>763</v>
      </c>
      <c r="J1430" s="59">
        <v>708</v>
      </c>
      <c r="K1430" s="59">
        <v>564</v>
      </c>
      <c r="L1430" s="60">
        <v>0.92791612057667106</v>
      </c>
      <c r="M1430" s="59">
        <v>55</v>
      </c>
      <c r="N1430" s="59">
        <v>0</v>
      </c>
      <c r="O1430" s="61">
        <v>291.21736812617706</v>
      </c>
      <c r="P1430" s="58">
        <v>7.2083879423328959E-2</v>
      </c>
    </row>
    <row r="1431" spans="1:16" ht="14.4">
      <c r="A1431" s="72" t="str">
        <f t="shared" ref="A1431:A1436" si="32">C1431</f>
        <v>Total 25/05/2026</v>
      </c>
      <c r="B1431" s="73" t="e">
        <f>VLOOKUP(G1431,'Daily Flash NL'!A:D,4,0)</f>
        <v>#N/A</v>
      </c>
      <c r="C1431" s="78" t="s">
        <v>200</v>
      </c>
      <c r="D1431" s="67"/>
      <c r="E1431" s="67"/>
      <c r="F1431" s="67"/>
      <c r="G1431" s="67"/>
      <c r="H1431" s="68">
        <v>0.73918741808650068</v>
      </c>
      <c r="I1431" s="69">
        <v>763</v>
      </c>
      <c r="J1431" s="69">
        <v>708</v>
      </c>
      <c r="K1431" s="69">
        <v>564</v>
      </c>
      <c r="L1431" s="70">
        <v>0.92791612057667106</v>
      </c>
      <c r="M1431" s="69">
        <v>55</v>
      </c>
      <c r="N1431" s="69">
        <v>0</v>
      </c>
      <c r="O1431" s="71">
        <v>291.21736812617706</v>
      </c>
      <c r="P1431" s="68">
        <v>7.2083879423328959E-2</v>
      </c>
    </row>
    <row r="1432" spans="1:16" ht="15" thickBot="1">
      <c r="A1432" s="72" t="str">
        <f t="shared" si="32"/>
        <v>Total général</v>
      </c>
      <c r="B1432" s="73" t="e">
        <f>VLOOKUP(G1432,'Daily Flash NL'!A:D,4,0)</f>
        <v>#N/A</v>
      </c>
      <c r="C1432" s="116" t="s">
        <v>73</v>
      </c>
      <c r="D1432" s="117"/>
      <c r="E1432" s="117"/>
      <c r="F1432" s="117"/>
      <c r="G1432" s="117"/>
      <c r="H1432" s="118">
        <v>0.73918741808650068</v>
      </c>
      <c r="I1432" s="119">
        <v>763</v>
      </c>
      <c r="J1432" s="119">
        <v>708</v>
      </c>
      <c r="K1432" s="119">
        <v>564</v>
      </c>
      <c r="L1432" s="120">
        <v>0.92791612057667106</v>
      </c>
      <c r="M1432" s="119">
        <v>55</v>
      </c>
      <c r="N1432" s="119">
        <v>0</v>
      </c>
      <c r="O1432" s="121">
        <v>291.21736812617706</v>
      </c>
      <c r="P1432" s="122">
        <v>7.2083879423328959E-2</v>
      </c>
    </row>
    <row r="1433" spans="1:16" ht="14.4">
      <c r="A1433" s="72">
        <f t="shared" si="32"/>
        <v>46168</v>
      </c>
      <c r="B1433" s="73" t="e">
        <f>VLOOKUP(G1433,'Daily Flash NL'!A:D,4,0)</f>
        <v>#N/A</v>
      </c>
      <c r="C1433" s="77">
        <v>46168</v>
      </c>
      <c r="D1433" s="57" t="s">
        <v>67</v>
      </c>
      <c r="E1433" s="62" t="s">
        <v>85</v>
      </c>
      <c r="F1433" s="62"/>
      <c r="G1433" s="62"/>
      <c r="H1433" s="63">
        <v>0.57911392405063289</v>
      </c>
      <c r="I1433" s="64">
        <v>317</v>
      </c>
      <c r="J1433" s="64">
        <v>299</v>
      </c>
      <c r="K1433" s="64">
        <v>183</v>
      </c>
      <c r="L1433" s="65">
        <v>0.94321766561514198</v>
      </c>
      <c r="M1433" s="64">
        <v>18</v>
      </c>
      <c r="N1433" s="64">
        <v>1</v>
      </c>
      <c r="O1433" s="66">
        <v>261.92437728141442</v>
      </c>
      <c r="P1433" s="63">
        <v>5.6782334384858045E-2</v>
      </c>
    </row>
    <row r="1434" spans="1:16" ht="14.4">
      <c r="A1434" s="72">
        <f t="shared" si="32"/>
        <v>46168</v>
      </c>
      <c r="B1434" s="73" t="e">
        <f>VLOOKUP(G1434,'Daily Flash NL'!A:D,4,0)</f>
        <v>#N/A</v>
      </c>
      <c r="C1434" s="77">
        <v>46168</v>
      </c>
      <c r="D1434" s="57"/>
      <c r="E1434" s="62" t="s">
        <v>85</v>
      </c>
      <c r="F1434" s="57" t="s">
        <v>69</v>
      </c>
      <c r="G1434" s="57"/>
      <c r="H1434" s="58"/>
      <c r="I1434" s="59"/>
      <c r="J1434" s="59"/>
      <c r="K1434" s="59"/>
      <c r="L1434" s="60"/>
      <c r="M1434" s="59"/>
      <c r="N1434" s="59"/>
      <c r="O1434" s="61"/>
      <c r="P1434" s="58"/>
    </row>
    <row r="1435" spans="1:16" ht="14.4">
      <c r="A1435" s="72">
        <f t="shared" si="32"/>
        <v>46168</v>
      </c>
      <c r="B1435" s="73" t="e">
        <f>VLOOKUP(G1435,'Daily Flash NL'!A:D,4,0)</f>
        <v>#N/A</v>
      </c>
      <c r="C1435" s="77">
        <v>46168</v>
      </c>
      <c r="D1435" s="57"/>
      <c r="E1435" s="62" t="s">
        <v>85</v>
      </c>
      <c r="F1435" s="62"/>
      <c r="G1435" s="62">
        <v>6</v>
      </c>
      <c r="H1435" s="63">
        <v>0</v>
      </c>
      <c r="I1435" s="64">
        <v>1</v>
      </c>
      <c r="J1435" s="64">
        <v>1</v>
      </c>
      <c r="K1435" s="64">
        <v>0</v>
      </c>
      <c r="L1435" s="65">
        <v>1</v>
      </c>
      <c r="M1435" s="64">
        <v>0</v>
      </c>
      <c r="N1435" s="64">
        <v>0</v>
      </c>
      <c r="O1435" s="66">
        <v>176.209</v>
      </c>
      <c r="P1435" s="63">
        <v>0</v>
      </c>
    </row>
    <row r="1436" spans="1:16" ht="14.4">
      <c r="A1436" s="72">
        <f t="shared" si="32"/>
        <v>46168</v>
      </c>
      <c r="B1436" s="73">
        <f>VLOOKUP(G1436,'Daily Flash NL'!A:D,4,0)</f>
        <v>0.33333333333333298</v>
      </c>
      <c r="C1436" s="77">
        <v>46168</v>
      </c>
      <c r="D1436" s="57"/>
      <c r="E1436" s="62" t="s">
        <v>85</v>
      </c>
      <c r="F1436" s="62"/>
      <c r="G1436" s="62">
        <v>8</v>
      </c>
      <c r="H1436" s="63">
        <v>0.6875</v>
      </c>
      <c r="I1436" s="64">
        <v>16</v>
      </c>
      <c r="J1436" s="64">
        <v>16</v>
      </c>
      <c r="K1436" s="64">
        <v>11</v>
      </c>
      <c r="L1436" s="65">
        <v>1</v>
      </c>
      <c r="M1436" s="64">
        <v>0</v>
      </c>
      <c r="N1436" s="64">
        <v>0</v>
      </c>
      <c r="O1436" s="66">
        <v>186.02156770833332</v>
      </c>
      <c r="P1436" s="63">
        <v>0</v>
      </c>
    </row>
    <row r="1437" spans="1:16" ht="14.4">
      <c r="A1437" s="72">
        <f t="shared" ref="A1437:A1477" si="33">C1437</f>
        <v>46168</v>
      </c>
      <c r="B1437" s="73">
        <f>VLOOKUP(G1437,'Daily Flash NL'!A:D,4,0)</f>
        <v>0.375</v>
      </c>
      <c r="C1437" s="77">
        <v>46168</v>
      </c>
      <c r="D1437" s="57"/>
      <c r="E1437" s="62" t="s">
        <v>85</v>
      </c>
      <c r="F1437" s="62"/>
      <c r="G1437" s="62">
        <v>9</v>
      </c>
      <c r="H1437" s="63">
        <v>0.05</v>
      </c>
      <c r="I1437" s="64">
        <v>21</v>
      </c>
      <c r="J1437" s="64">
        <v>20</v>
      </c>
      <c r="K1437" s="64">
        <v>1</v>
      </c>
      <c r="L1437" s="65">
        <v>0.95238095238095233</v>
      </c>
      <c r="M1437" s="64">
        <v>1</v>
      </c>
      <c r="N1437" s="64">
        <v>1</v>
      </c>
      <c r="O1437" s="66">
        <v>157.85910952380951</v>
      </c>
      <c r="P1437" s="63">
        <v>4.7619047619047616E-2</v>
      </c>
    </row>
    <row r="1438" spans="1:16" ht="14.4">
      <c r="A1438" s="72">
        <f t="shared" si="33"/>
        <v>46168</v>
      </c>
      <c r="B1438" s="73">
        <f>VLOOKUP(G1438,'Daily Flash NL'!A:D,4,0)</f>
        <v>0.41666666666666702</v>
      </c>
      <c r="C1438" s="77">
        <v>46168</v>
      </c>
      <c r="D1438" s="57"/>
      <c r="E1438" s="62" t="s">
        <v>85</v>
      </c>
      <c r="F1438" s="62"/>
      <c r="G1438" s="62">
        <v>10</v>
      </c>
      <c r="H1438" s="63">
        <v>0.8</v>
      </c>
      <c r="I1438" s="64">
        <v>15</v>
      </c>
      <c r="J1438" s="64">
        <v>15</v>
      </c>
      <c r="K1438" s="64">
        <v>12</v>
      </c>
      <c r="L1438" s="65">
        <v>1</v>
      </c>
      <c r="M1438" s="64">
        <v>0</v>
      </c>
      <c r="N1438" s="64">
        <v>0</v>
      </c>
      <c r="O1438" s="66">
        <v>351.08873333333332</v>
      </c>
      <c r="P1438" s="63">
        <v>0</v>
      </c>
    </row>
    <row r="1439" spans="1:16" ht="14.4">
      <c r="A1439" s="72">
        <f t="shared" si="33"/>
        <v>46168</v>
      </c>
      <c r="B1439" s="73">
        <f>VLOOKUP(G1439,'Daily Flash NL'!A:D,4,0)</f>
        <v>0.45833333333333298</v>
      </c>
      <c r="C1439" s="77">
        <v>46168</v>
      </c>
      <c r="D1439" s="57"/>
      <c r="E1439" s="62" t="s">
        <v>85</v>
      </c>
      <c r="F1439" s="62"/>
      <c r="G1439" s="62">
        <v>11</v>
      </c>
      <c r="H1439" s="63">
        <v>0.53846153846153844</v>
      </c>
      <c r="I1439" s="64">
        <v>13</v>
      </c>
      <c r="J1439" s="64">
        <v>12</v>
      </c>
      <c r="K1439" s="64">
        <v>7</v>
      </c>
      <c r="L1439" s="65">
        <v>0.92307692307692313</v>
      </c>
      <c r="M1439" s="64">
        <v>1</v>
      </c>
      <c r="N1439" s="64">
        <v>0</v>
      </c>
      <c r="O1439" s="66">
        <v>394.52883333333335</v>
      </c>
      <c r="P1439" s="63">
        <v>7.6923076923076927E-2</v>
      </c>
    </row>
    <row r="1440" spans="1:16" ht="14.4">
      <c r="A1440" s="72">
        <f t="shared" si="33"/>
        <v>46168</v>
      </c>
      <c r="B1440" s="73">
        <f>VLOOKUP(G1440,'Daily Flash NL'!A:D,4,0)</f>
        <v>0.5</v>
      </c>
      <c r="C1440" s="77">
        <v>46168</v>
      </c>
      <c r="D1440" s="57"/>
      <c r="E1440" s="62" t="s">
        <v>85</v>
      </c>
      <c r="F1440" s="62"/>
      <c r="G1440" s="62">
        <v>12</v>
      </c>
      <c r="H1440" s="63">
        <v>1</v>
      </c>
      <c r="I1440" s="64">
        <v>5</v>
      </c>
      <c r="J1440" s="64">
        <v>5</v>
      </c>
      <c r="K1440" s="64">
        <v>5</v>
      </c>
      <c r="L1440" s="65">
        <v>1</v>
      </c>
      <c r="M1440" s="64">
        <v>0</v>
      </c>
      <c r="N1440" s="64">
        <v>0</v>
      </c>
      <c r="O1440" s="66">
        <v>272.3494</v>
      </c>
      <c r="P1440" s="63">
        <v>0</v>
      </c>
    </row>
    <row r="1441" spans="1:16" ht="14.4">
      <c r="A1441" s="72">
        <f t="shared" si="33"/>
        <v>46168</v>
      </c>
      <c r="B1441" s="73">
        <f>VLOOKUP(G1441,'Daily Flash NL'!A:D,4,0)</f>
        <v>0.54166666666666696</v>
      </c>
      <c r="C1441" s="77">
        <v>46168</v>
      </c>
      <c r="D1441" s="57"/>
      <c r="E1441" s="62" t="s">
        <v>85</v>
      </c>
      <c r="F1441" s="62"/>
      <c r="G1441" s="62">
        <v>13</v>
      </c>
      <c r="H1441" s="63">
        <v>0.8571428571428571</v>
      </c>
      <c r="I1441" s="64">
        <v>7</v>
      </c>
      <c r="J1441" s="64">
        <v>7</v>
      </c>
      <c r="K1441" s="64">
        <v>6</v>
      </c>
      <c r="L1441" s="65">
        <v>1</v>
      </c>
      <c r="M1441" s="64">
        <v>0</v>
      </c>
      <c r="N1441" s="64">
        <v>0</v>
      </c>
      <c r="O1441" s="66">
        <v>390.99657142857143</v>
      </c>
      <c r="P1441" s="63">
        <v>0</v>
      </c>
    </row>
    <row r="1442" spans="1:16" ht="14.4">
      <c r="A1442" s="72">
        <f t="shared" si="33"/>
        <v>46168</v>
      </c>
      <c r="B1442" s="73">
        <f>VLOOKUP(G1442,'Daily Flash NL'!A:D,4,0)</f>
        <v>0.58333333333333304</v>
      </c>
      <c r="C1442" s="77">
        <v>46168</v>
      </c>
      <c r="D1442" s="57"/>
      <c r="E1442" s="62" t="s">
        <v>85</v>
      </c>
      <c r="F1442" s="62"/>
      <c r="G1442" s="62">
        <v>14</v>
      </c>
      <c r="H1442" s="63">
        <v>0.88888888888888884</v>
      </c>
      <c r="I1442" s="64">
        <v>9</v>
      </c>
      <c r="J1442" s="64">
        <v>9</v>
      </c>
      <c r="K1442" s="64">
        <v>8</v>
      </c>
      <c r="L1442" s="65">
        <v>1</v>
      </c>
      <c r="M1442" s="64">
        <v>0</v>
      </c>
      <c r="N1442" s="64">
        <v>0</v>
      </c>
      <c r="O1442" s="66">
        <v>233.7597777777778</v>
      </c>
      <c r="P1442" s="63">
        <v>0</v>
      </c>
    </row>
    <row r="1443" spans="1:16" ht="14.4">
      <c r="A1443" s="72">
        <f t="shared" si="33"/>
        <v>46168</v>
      </c>
      <c r="B1443" s="73">
        <f>VLOOKUP(G1443,'Daily Flash NL'!A:D,4,0)</f>
        <v>0.625</v>
      </c>
      <c r="C1443" s="77">
        <v>46168</v>
      </c>
      <c r="D1443" s="57"/>
      <c r="E1443" s="62" t="s">
        <v>85</v>
      </c>
      <c r="F1443" s="62"/>
      <c r="G1443" s="62">
        <v>15</v>
      </c>
      <c r="H1443" s="63">
        <v>1</v>
      </c>
      <c r="I1443" s="64">
        <v>10</v>
      </c>
      <c r="J1443" s="64">
        <v>10</v>
      </c>
      <c r="K1443" s="64">
        <v>10</v>
      </c>
      <c r="L1443" s="65">
        <v>1</v>
      </c>
      <c r="M1443" s="64">
        <v>0</v>
      </c>
      <c r="N1443" s="64">
        <v>0</v>
      </c>
      <c r="O1443" s="66">
        <v>186.45051666666672</v>
      </c>
      <c r="P1443" s="63">
        <v>0</v>
      </c>
    </row>
    <row r="1444" spans="1:16" ht="14.4">
      <c r="A1444" s="72">
        <f t="shared" si="33"/>
        <v>46168</v>
      </c>
      <c r="B1444" s="73">
        <f>VLOOKUP(G1444,'Daily Flash NL'!A:D,4,0)</f>
        <v>0.66666666666666696</v>
      </c>
      <c r="C1444" s="77">
        <v>46168</v>
      </c>
      <c r="D1444" s="57"/>
      <c r="E1444" s="62" t="s">
        <v>85</v>
      </c>
      <c r="F1444" s="62"/>
      <c r="G1444" s="62">
        <v>16</v>
      </c>
      <c r="H1444" s="63">
        <v>0.9</v>
      </c>
      <c r="I1444" s="64">
        <v>10</v>
      </c>
      <c r="J1444" s="64">
        <v>9</v>
      </c>
      <c r="K1444" s="64">
        <v>9</v>
      </c>
      <c r="L1444" s="65">
        <v>0.9</v>
      </c>
      <c r="M1444" s="64">
        <v>1</v>
      </c>
      <c r="N1444" s="64">
        <v>0</v>
      </c>
      <c r="O1444" s="66">
        <v>323.09905555555559</v>
      </c>
      <c r="P1444" s="63">
        <v>0.1</v>
      </c>
    </row>
    <row r="1445" spans="1:16" ht="14.4">
      <c r="A1445" s="72">
        <f t="shared" si="33"/>
        <v>46168</v>
      </c>
      <c r="B1445" s="73" t="e">
        <f>VLOOKUP(G1445,'Daily Flash NL'!A:D,4,0)</f>
        <v>#N/A</v>
      </c>
      <c r="C1445" s="77">
        <v>46168</v>
      </c>
      <c r="D1445" s="57"/>
      <c r="E1445" s="62" t="s">
        <v>85</v>
      </c>
      <c r="F1445" s="62"/>
      <c r="G1445" s="62">
        <v>17</v>
      </c>
      <c r="H1445" s="63">
        <v>1</v>
      </c>
      <c r="I1445" s="64">
        <v>8</v>
      </c>
      <c r="J1445" s="64">
        <v>8</v>
      </c>
      <c r="K1445" s="64">
        <v>8</v>
      </c>
      <c r="L1445" s="65">
        <v>1</v>
      </c>
      <c r="M1445" s="64">
        <v>0</v>
      </c>
      <c r="N1445" s="64">
        <v>0</v>
      </c>
      <c r="O1445" s="66">
        <v>359.30106250000006</v>
      </c>
      <c r="P1445" s="63">
        <v>0</v>
      </c>
    </row>
    <row r="1446" spans="1:16" ht="14.4">
      <c r="A1446" s="72">
        <f t="shared" si="33"/>
        <v>46168</v>
      </c>
      <c r="B1446" s="73" t="e">
        <f>VLOOKUP(G1446,'Daily Flash NL'!A:D,4,0)</f>
        <v>#N/A</v>
      </c>
      <c r="C1446" s="77">
        <v>46168</v>
      </c>
      <c r="D1446" s="57"/>
      <c r="E1446" s="62" t="s">
        <v>85</v>
      </c>
      <c r="F1446" s="62"/>
      <c r="G1446" s="62">
        <v>18</v>
      </c>
      <c r="H1446" s="63">
        <v>1</v>
      </c>
      <c r="I1446" s="64">
        <v>8</v>
      </c>
      <c r="J1446" s="64">
        <v>8</v>
      </c>
      <c r="K1446" s="64">
        <v>8</v>
      </c>
      <c r="L1446" s="65">
        <v>1</v>
      </c>
      <c r="M1446" s="64">
        <v>0</v>
      </c>
      <c r="N1446" s="64">
        <v>0</v>
      </c>
      <c r="O1446" s="66">
        <v>251.55479166666663</v>
      </c>
      <c r="P1446" s="63">
        <v>0</v>
      </c>
    </row>
    <row r="1447" spans="1:16" ht="14.4">
      <c r="A1447" s="72">
        <f t="shared" si="33"/>
        <v>46168</v>
      </c>
      <c r="B1447" s="73" t="e">
        <f>VLOOKUP(G1447,'Daily Flash NL'!A:D,4,0)</f>
        <v>#N/A</v>
      </c>
      <c r="C1447" s="77">
        <v>46168</v>
      </c>
      <c r="D1447" s="57"/>
      <c r="E1447" s="62" t="s">
        <v>85</v>
      </c>
      <c r="F1447" s="62"/>
      <c r="G1447" s="62">
        <v>19</v>
      </c>
      <c r="H1447" s="63">
        <v>0</v>
      </c>
      <c r="I1447" s="64">
        <v>4</v>
      </c>
      <c r="J1447" s="64">
        <v>3</v>
      </c>
      <c r="K1447" s="64">
        <v>0</v>
      </c>
      <c r="L1447" s="65">
        <v>0.75</v>
      </c>
      <c r="M1447" s="64">
        <v>1</v>
      </c>
      <c r="N1447" s="64">
        <v>0</v>
      </c>
      <c r="O1447" s="66">
        <v>487.79233333333332</v>
      </c>
      <c r="P1447" s="63">
        <v>0.25</v>
      </c>
    </row>
    <row r="1448" spans="1:16" ht="14.4">
      <c r="A1448" s="72">
        <f t="shared" si="33"/>
        <v>46168</v>
      </c>
      <c r="B1448" s="73" t="e">
        <f>VLOOKUP(G1448,'Daily Flash NL'!A:D,4,0)</f>
        <v>#N/A</v>
      </c>
      <c r="C1448" s="77">
        <v>46168</v>
      </c>
      <c r="D1448" s="57"/>
      <c r="E1448" s="62" t="s">
        <v>85</v>
      </c>
      <c r="F1448" s="62"/>
      <c r="G1448" s="62">
        <v>20</v>
      </c>
      <c r="H1448" s="63">
        <v>1</v>
      </c>
      <c r="I1448" s="64">
        <v>1</v>
      </c>
      <c r="J1448" s="64">
        <v>1</v>
      </c>
      <c r="K1448" s="64">
        <v>1</v>
      </c>
      <c r="L1448" s="65">
        <v>1</v>
      </c>
      <c r="M1448" s="64">
        <v>0</v>
      </c>
      <c r="N1448" s="64">
        <v>0</v>
      </c>
      <c r="O1448" s="66">
        <v>87.414000000000001</v>
      </c>
      <c r="P1448" s="63">
        <v>0</v>
      </c>
    </row>
    <row r="1449" spans="1:16" ht="14.4">
      <c r="A1449" s="72">
        <f t="shared" si="33"/>
        <v>46168</v>
      </c>
      <c r="B1449" s="73" t="e">
        <f>VLOOKUP(G1449,'Daily Flash NL'!A:D,4,0)</f>
        <v>#N/A</v>
      </c>
      <c r="C1449" s="77">
        <v>46168</v>
      </c>
      <c r="D1449" s="57"/>
      <c r="E1449" s="62" t="s">
        <v>85</v>
      </c>
      <c r="F1449" s="57" t="s">
        <v>86</v>
      </c>
      <c r="G1449" s="57"/>
      <c r="H1449" s="58"/>
      <c r="I1449" s="59"/>
      <c r="J1449" s="59"/>
      <c r="K1449" s="59"/>
      <c r="L1449" s="60"/>
      <c r="M1449" s="59"/>
      <c r="N1449" s="59"/>
      <c r="O1449" s="61"/>
      <c r="P1449" s="58"/>
    </row>
    <row r="1450" spans="1:16" ht="14.4">
      <c r="A1450" s="72">
        <f t="shared" si="33"/>
        <v>46168</v>
      </c>
      <c r="B1450" s="73">
        <f>VLOOKUP(G1450,'Daily Flash NL'!A:D,4,0)</f>
        <v>0.29166666666666669</v>
      </c>
      <c r="C1450" s="77">
        <v>46168</v>
      </c>
      <c r="D1450" s="57"/>
      <c r="E1450" s="62" t="s">
        <v>85</v>
      </c>
      <c r="F1450" s="62"/>
      <c r="G1450" s="62">
        <v>7</v>
      </c>
      <c r="H1450" s="63">
        <v>1</v>
      </c>
      <c r="I1450" s="64">
        <v>2</v>
      </c>
      <c r="J1450" s="64">
        <v>2</v>
      </c>
      <c r="K1450" s="64">
        <v>2</v>
      </c>
      <c r="L1450" s="65">
        <v>1</v>
      </c>
      <c r="M1450" s="64">
        <v>0</v>
      </c>
      <c r="N1450" s="64">
        <v>0</v>
      </c>
      <c r="O1450" s="66">
        <v>455.23349999999999</v>
      </c>
      <c r="P1450" s="63">
        <v>0</v>
      </c>
    </row>
    <row r="1451" spans="1:16" ht="14.4">
      <c r="A1451" s="72">
        <f t="shared" si="33"/>
        <v>46168</v>
      </c>
      <c r="B1451" s="73">
        <f>VLOOKUP(G1451,'Daily Flash NL'!A:D,4,0)</f>
        <v>0.33333333333333298</v>
      </c>
      <c r="C1451" s="77">
        <v>46168</v>
      </c>
      <c r="D1451" s="57"/>
      <c r="E1451" s="62" t="s">
        <v>85</v>
      </c>
      <c r="F1451" s="62"/>
      <c r="G1451" s="62">
        <v>8</v>
      </c>
      <c r="H1451" s="63">
        <v>0.15789473684210525</v>
      </c>
      <c r="I1451" s="64">
        <v>19</v>
      </c>
      <c r="J1451" s="64">
        <v>16</v>
      </c>
      <c r="K1451" s="64">
        <v>3</v>
      </c>
      <c r="L1451" s="65">
        <v>0.84210526315789469</v>
      </c>
      <c r="M1451" s="64">
        <v>3</v>
      </c>
      <c r="N1451" s="64">
        <v>0</v>
      </c>
      <c r="O1451" s="66">
        <v>245.86340624999997</v>
      </c>
      <c r="P1451" s="63">
        <v>0.15789473684210525</v>
      </c>
    </row>
    <row r="1452" spans="1:16" ht="14.4">
      <c r="A1452" s="72">
        <f t="shared" si="33"/>
        <v>46168</v>
      </c>
      <c r="B1452" s="73">
        <f>VLOOKUP(G1452,'Daily Flash NL'!A:D,4,0)</f>
        <v>0.375</v>
      </c>
      <c r="C1452" s="77">
        <v>46168</v>
      </c>
      <c r="D1452" s="57"/>
      <c r="E1452" s="62" t="s">
        <v>85</v>
      </c>
      <c r="F1452" s="62"/>
      <c r="G1452" s="62">
        <v>9</v>
      </c>
      <c r="H1452" s="63">
        <v>6.8965517241379309E-2</v>
      </c>
      <c r="I1452" s="64">
        <v>29</v>
      </c>
      <c r="J1452" s="64">
        <v>23</v>
      </c>
      <c r="K1452" s="64">
        <v>2</v>
      </c>
      <c r="L1452" s="65">
        <v>0.7931034482758621</v>
      </c>
      <c r="M1452" s="64">
        <v>6</v>
      </c>
      <c r="N1452" s="64">
        <v>0</v>
      </c>
      <c r="O1452" s="66">
        <v>218.09577536231882</v>
      </c>
      <c r="P1452" s="63">
        <v>0.20689655172413793</v>
      </c>
    </row>
    <row r="1453" spans="1:16" ht="14.4">
      <c r="A1453" s="72">
        <f t="shared" si="33"/>
        <v>46168</v>
      </c>
      <c r="B1453" s="73">
        <f>VLOOKUP(G1453,'Daily Flash NL'!A:D,4,0)</f>
        <v>0.41666666666666702</v>
      </c>
      <c r="C1453" s="77">
        <v>46168</v>
      </c>
      <c r="D1453" s="57"/>
      <c r="E1453" s="62" t="s">
        <v>85</v>
      </c>
      <c r="F1453" s="62"/>
      <c r="G1453" s="62">
        <v>10</v>
      </c>
      <c r="H1453" s="63">
        <v>0.35</v>
      </c>
      <c r="I1453" s="64">
        <v>20</v>
      </c>
      <c r="J1453" s="64">
        <v>18</v>
      </c>
      <c r="K1453" s="64">
        <v>7</v>
      </c>
      <c r="L1453" s="65">
        <v>0.9</v>
      </c>
      <c r="M1453" s="64">
        <v>2</v>
      </c>
      <c r="N1453" s="64">
        <v>0</v>
      </c>
      <c r="O1453" s="66">
        <v>298.37785185185169</v>
      </c>
      <c r="P1453" s="63">
        <v>0.1</v>
      </c>
    </row>
    <row r="1454" spans="1:16" ht="14.4">
      <c r="A1454" s="72">
        <f t="shared" si="33"/>
        <v>46168</v>
      </c>
      <c r="B1454" s="73">
        <f>VLOOKUP(G1454,'Daily Flash NL'!A:D,4,0)</f>
        <v>0.45833333333333298</v>
      </c>
      <c r="C1454" s="77">
        <v>46168</v>
      </c>
      <c r="D1454" s="57"/>
      <c r="E1454" s="62" t="s">
        <v>85</v>
      </c>
      <c r="F1454" s="62"/>
      <c r="G1454" s="62">
        <v>11</v>
      </c>
      <c r="H1454" s="63">
        <v>0.31578947368421051</v>
      </c>
      <c r="I1454" s="64">
        <v>19</v>
      </c>
      <c r="J1454" s="64">
        <v>18</v>
      </c>
      <c r="K1454" s="64">
        <v>6</v>
      </c>
      <c r="L1454" s="65">
        <v>0.94736842105263153</v>
      </c>
      <c r="M1454" s="64">
        <v>1</v>
      </c>
      <c r="N1454" s="64">
        <v>0</v>
      </c>
      <c r="O1454" s="66">
        <v>271.76182407407424</v>
      </c>
      <c r="P1454" s="63">
        <v>5.2631578947368418E-2</v>
      </c>
    </row>
    <row r="1455" spans="1:16" ht="14.4">
      <c r="A1455" s="72">
        <f t="shared" si="33"/>
        <v>46168</v>
      </c>
      <c r="B1455" s="73">
        <f>VLOOKUP(G1455,'Daily Flash NL'!A:D,4,0)</f>
        <v>0.5</v>
      </c>
      <c r="C1455" s="77">
        <v>46168</v>
      </c>
      <c r="D1455" s="57"/>
      <c r="E1455" s="62" t="s">
        <v>85</v>
      </c>
      <c r="F1455" s="62"/>
      <c r="G1455" s="62">
        <v>12</v>
      </c>
      <c r="H1455" s="63">
        <v>0.82352941176470584</v>
      </c>
      <c r="I1455" s="64">
        <v>17</v>
      </c>
      <c r="J1455" s="64">
        <v>17</v>
      </c>
      <c r="K1455" s="64">
        <v>14</v>
      </c>
      <c r="L1455" s="65">
        <v>1</v>
      </c>
      <c r="M1455" s="64">
        <v>0</v>
      </c>
      <c r="N1455" s="64">
        <v>0</v>
      </c>
      <c r="O1455" s="66">
        <v>282.45663725490215</v>
      </c>
      <c r="P1455" s="63">
        <v>0</v>
      </c>
    </row>
    <row r="1456" spans="1:16" ht="14.4">
      <c r="A1456" s="72">
        <f t="shared" si="33"/>
        <v>46168</v>
      </c>
      <c r="B1456" s="73">
        <f>VLOOKUP(G1456,'Daily Flash NL'!A:D,4,0)</f>
        <v>0.54166666666666696</v>
      </c>
      <c r="C1456" s="77">
        <v>46168</v>
      </c>
      <c r="D1456" s="57"/>
      <c r="E1456" s="62" t="s">
        <v>85</v>
      </c>
      <c r="F1456" s="62"/>
      <c r="G1456" s="62">
        <v>13</v>
      </c>
      <c r="H1456" s="63">
        <v>0.90909090909090906</v>
      </c>
      <c r="I1456" s="64">
        <v>11</v>
      </c>
      <c r="J1456" s="64">
        <v>11</v>
      </c>
      <c r="K1456" s="64">
        <v>10</v>
      </c>
      <c r="L1456" s="65">
        <v>1</v>
      </c>
      <c r="M1456" s="64">
        <v>0</v>
      </c>
      <c r="N1456" s="64">
        <v>0</v>
      </c>
      <c r="O1456" s="66">
        <v>298.4375</v>
      </c>
      <c r="P1456" s="63">
        <v>0</v>
      </c>
    </row>
    <row r="1457" spans="1:16" ht="14.4">
      <c r="A1457" s="72">
        <f t="shared" si="33"/>
        <v>46168</v>
      </c>
      <c r="B1457" s="73">
        <f>VLOOKUP(G1457,'Daily Flash NL'!A:D,4,0)</f>
        <v>0.58333333333333304</v>
      </c>
      <c r="C1457" s="77">
        <v>46168</v>
      </c>
      <c r="D1457" s="57"/>
      <c r="E1457" s="62" t="s">
        <v>85</v>
      </c>
      <c r="F1457" s="62"/>
      <c r="G1457" s="62">
        <v>14</v>
      </c>
      <c r="H1457" s="63">
        <v>0.90909090909090906</v>
      </c>
      <c r="I1457" s="64">
        <v>22</v>
      </c>
      <c r="J1457" s="64">
        <v>22</v>
      </c>
      <c r="K1457" s="64">
        <v>20</v>
      </c>
      <c r="L1457" s="65">
        <v>1</v>
      </c>
      <c r="M1457" s="64">
        <v>0</v>
      </c>
      <c r="N1457" s="64">
        <v>0</v>
      </c>
      <c r="O1457" s="66">
        <v>140.60161136363635</v>
      </c>
      <c r="P1457" s="63">
        <v>0</v>
      </c>
    </row>
    <row r="1458" spans="1:16" ht="14.4">
      <c r="A1458" s="72">
        <f t="shared" si="33"/>
        <v>46168</v>
      </c>
      <c r="B1458" s="73">
        <f>VLOOKUP(G1458,'Daily Flash NL'!A:D,4,0)</f>
        <v>0.625</v>
      </c>
      <c r="C1458" s="77">
        <v>46168</v>
      </c>
      <c r="D1458" s="57"/>
      <c r="E1458" s="62" t="s">
        <v>85</v>
      </c>
      <c r="F1458" s="62"/>
      <c r="G1458" s="62">
        <v>15</v>
      </c>
      <c r="H1458" s="63">
        <v>1</v>
      </c>
      <c r="I1458" s="64">
        <v>10</v>
      </c>
      <c r="J1458" s="64">
        <v>10</v>
      </c>
      <c r="K1458" s="64">
        <v>10</v>
      </c>
      <c r="L1458" s="65">
        <v>1</v>
      </c>
      <c r="M1458" s="64">
        <v>0</v>
      </c>
      <c r="N1458" s="64">
        <v>0</v>
      </c>
      <c r="O1458" s="66">
        <v>229.74205000000001</v>
      </c>
      <c r="P1458" s="63">
        <v>0</v>
      </c>
    </row>
    <row r="1459" spans="1:16" ht="14.4">
      <c r="A1459" s="72">
        <f t="shared" si="33"/>
        <v>46168</v>
      </c>
      <c r="B1459" s="73">
        <f>VLOOKUP(G1459,'Daily Flash NL'!A:D,4,0)</f>
        <v>0.66666666666666696</v>
      </c>
      <c r="C1459" s="77">
        <v>46168</v>
      </c>
      <c r="D1459" s="57"/>
      <c r="E1459" s="62" t="s">
        <v>85</v>
      </c>
      <c r="F1459" s="62"/>
      <c r="G1459" s="62">
        <v>16</v>
      </c>
      <c r="H1459" s="63">
        <v>0.7</v>
      </c>
      <c r="I1459" s="64">
        <v>10</v>
      </c>
      <c r="J1459" s="64">
        <v>10</v>
      </c>
      <c r="K1459" s="64">
        <v>7</v>
      </c>
      <c r="L1459" s="65">
        <v>1</v>
      </c>
      <c r="M1459" s="64">
        <v>0</v>
      </c>
      <c r="N1459" s="64">
        <v>0</v>
      </c>
      <c r="O1459" s="66">
        <v>289.06704999999999</v>
      </c>
      <c r="P1459" s="63">
        <v>0</v>
      </c>
    </row>
    <row r="1460" spans="1:16" ht="14.4">
      <c r="A1460" s="72">
        <f t="shared" si="33"/>
        <v>46168</v>
      </c>
      <c r="B1460" s="73" t="e">
        <f>VLOOKUP(G1460,'Daily Flash NL'!A:D,4,0)</f>
        <v>#N/A</v>
      </c>
      <c r="C1460" s="77">
        <v>46168</v>
      </c>
      <c r="D1460" s="57"/>
      <c r="E1460" s="62" t="s">
        <v>85</v>
      </c>
      <c r="F1460" s="62"/>
      <c r="G1460" s="62">
        <v>17</v>
      </c>
      <c r="H1460" s="63">
        <v>0.52941176470588236</v>
      </c>
      <c r="I1460" s="64">
        <v>17</v>
      </c>
      <c r="J1460" s="64">
        <v>17</v>
      </c>
      <c r="K1460" s="64">
        <v>9</v>
      </c>
      <c r="L1460" s="65">
        <v>1</v>
      </c>
      <c r="M1460" s="64">
        <v>0</v>
      </c>
      <c r="N1460" s="64">
        <v>0</v>
      </c>
      <c r="O1460" s="66">
        <v>222.93922058823529</v>
      </c>
      <c r="P1460" s="63">
        <v>0</v>
      </c>
    </row>
    <row r="1461" spans="1:16" ht="14.4">
      <c r="A1461" s="72">
        <f t="shared" si="33"/>
        <v>46168</v>
      </c>
      <c r="B1461" s="73" t="e">
        <f>VLOOKUP(G1461,'Daily Flash NL'!A:D,4,0)</f>
        <v>#N/A</v>
      </c>
      <c r="C1461" s="77">
        <v>46168</v>
      </c>
      <c r="D1461" s="57"/>
      <c r="E1461" s="62" t="s">
        <v>85</v>
      </c>
      <c r="F1461" s="62"/>
      <c r="G1461" s="62">
        <v>18</v>
      </c>
      <c r="H1461" s="63">
        <v>0.8571428571428571</v>
      </c>
      <c r="I1461" s="64">
        <v>7</v>
      </c>
      <c r="J1461" s="64">
        <v>7</v>
      </c>
      <c r="K1461" s="64">
        <v>6</v>
      </c>
      <c r="L1461" s="65">
        <v>1</v>
      </c>
      <c r="M1461" s="64">
        <v>0</v>
      </c>
      <c r="N1461" s="64">
        <v>0</v>
      </c>
      <c r="O1461" s="66">
        <v>342.07699999999994</v>
      </c>
      <c r="P1461" s="63">
        <v>0</v>
      </c>
    </row>
    <row r="1462" spans="1:16" ht="14.4">
      <c r="A1462" s="72">
        <f t="shared" si="33"/>
        <v>46168</v>
      </c>
      <c r="B1462" s="73" t="e">
        <f>VLOOKUP(G1462,'Daily Flash NL'!A:D,4,0)</f>
        <v>#N/A</v>
      </c>
      <c r="C1462" s="77">
        <v>46168</v>
      </c>
      <c r="D1462" s="57"/>
      <c r="E1462" s="62" t="s">
        <v>85</v>
      </c>
      <c r="F1462" s="62"/>
      <c r="G1462" s="62">
        <v>19</v>
      </c>
      <c r="H1462" s="63">
        <v>0</v>
      </c>
      <c r="I1462" s="64">
        <v>3</v>
      </c>
      <c r="J1462" s="64">
        <v>2</v>
      </c>
      <c r="K1462" s="64">
        <v>0</v>
      </c>
      <c r="L1462" s="65">
        <v>0.66666666666666663</v>
      </c>
      <c r="M1462" s="64">
        <v>1</v>
      </c>
      <c r="N1462" s="64">
        <v>0</v>
      </c>
      <c r="O1462" s="66">
        <v>396.49649999999997</v>
      </c>
      <c r="P1462" s="63">
        <v>0.33333333333333331</v>
      </c>
    </row>
    <row r="1463" spans="1:16" ht="14.4">
      <c r="A1463" s="72">
        <f t="shared" si="33"/>
        <v>46168</v>
      </c>
      <c r="B1463" s="73" t="e">
        <f>VLOOKUP(G1463,'Daily Flash NL'!A:D,4,0)</f>
        <v>#N/A</v>
      </c>
      <c r="C1463" s="77">
        <v>46168</v>
      </c>
      <c r="D1463" s="57"/>
      <c r="E1463" s="62" t="s">
        <v>85</v>
      </c>
      <c r="F1463" s="62"/>
      <c r="G1463" s="62">
        <v>20</v>
      </c>
      <c r="H1463" s="63">
        <v>0.33333333333333331</v>
      </c>
      <c r="I1463" s="64">
        <v>3</v>
      </c>
      <c r="J1463" s="64">
        <v>2</v>
      </c>
      <c r="K1463" s="64">
        <v>1</v>
      </c>
      <c r="L1463" s="65">
        <v>0.66666666666666663</v>
      </c>
      <c r="M1463" s="64">
        <v>1</v>
      </c>
      <c r="N1463" s="64">
        <v>0</v>
      </c>
      <c r="O1463" s="66">
        <v>562.9905</v>
      </c>
      <c r="P1463" s="63">
        <v>0.33333333333333331</v>
      </c>
    </row>
    <row r="1464" spans="1:16" ht="14.4">
      <c r="A1464" s="72">
        <f t="shared" si="33"/>
        <v>46168</v>
      </c>
      <c r="B1464" s="73" t="e">
        <f>VLOOKUP(G1464,'Daily Flash NL'!A:D,4,0)</f>
        <v>#N/A</v>
      </c>
      <c r="C1464" s="77">
        <v>46168</v>
      </c>
      <c r="D1464" s="57"/>
      <c r="E1464" s="62" t="s">
        <v>68</v>
      </c>
      <c r="F1464" s="62"/>
      <c r="G1464" s="62"/>
      <c r="H1464" s="63">
        <v>0.33077660594439118</v>
      </c>
      <c r="I1464" s="64">
        <v>1052</v>
      </c>
      <c r="J1464" s="64">
        <v>915</v>
      </c>
      <c r="K1464" s="64">
        <v>345</v>
      </c>
      <c r="L1464" s="65">
        <v>0.86977186311787069</v>
      </c>
      <c r="M1464" s="64">
        <v>137</v>
      </c>
      <c r="N1464" s="64">
        <v>9</v>
      </c>
      <c r="O1464" s="66">
        <v>238.942472138954</v>
      </c>
      <c r="P1464" s="63">
        <v>0.13022813688212928</v>
      </c>
    </row>
    <row r="1465" spans="1:16" ht="14.4">
      <c r="A1465" s="72">
        <f t="shared" si="33"/>
        <v>46168</v>
      </c>
      <c r="B1465" s="73" t="e">
        <f>VLOOKUP(G1465,'Daily Flash NL'!A:D,4,0)</f>
        <v>#N/A</v>
      </c>
      <c r="C1465" s="77">
        <v>46168</v>
      </c>
      <c r="D1465" s="57"/>
      <c r="E1465" s="62" t="s">
        <v>68</v>
      </c>
      <c r="F1465" s="57" t="s">
        <v>69</v>
      </c>
      <c r="G1465" s="57"/>
      <c r="H1465" s="58"/>
      <c r="I1465" s="59"/>
      <c r="J1465" s="59"/>
      <c r="K1465" s="59"/>
      <c r="L1465" s="60"/>
      <c r="M1465" s="59"/>
      <c r="N1465" s="59"/>
      <c r="O1465" s="61"/>
      <c r="P1465" s="58"/>
    </row>
    <row r="1466" spans="1:16" ht="14.4">
      <c r="A1466" s="72">
        <f t="shared" si="33"/>
        <v>46168</v>
      </c>
      <c r="B1466" s="73" t="e">
        <f>VLOOKUP(G1466,'Daily Flash NL'!A:D,4,0)</f>
        <v>#N/A</v>
      </c>
      <c r="C1466" s="77">
        <v>46168</v>
      </c>
      <c r="D1466" s="57"/>
      <c r="E1466" s="62" t="s">
        <v>68</v>
      </c>
      <c r="F1466" s="62"/>
      <c r="G1466" s="62">
        <v>6</v>
      </c>
      <c r="H1466" s="63">
        <v>0.21428571428571427</v>
      </c>
      <c r="I1466" s="64">
        <v>14</v>
      </c>
      <c r="J1466" s="64">
        <v>12</v>
      </c>
      <c r="K1466" s="64">
        <v>3</v>
      </c>
      <c r="L1466" s="65">
        <v>0.8571428571428571</v>
      </c>
      <c r="M1466" s="64">
        <v>2</v>
      </c>
      <c r="N1466" s="64">
        <v>0</v>
      </c>
      <c r="O1466" s="66">
        <v>174.24087500000005</v>
      </c>
      <c r="P1466" s="63">
        <v>0.14285714285714285</v>
      </c>
    </row>
    <row r="1467" spans="1:16" ht="14.4">
      <c r="A1467" s="72">
        <f t="shared" si="33"/>
        <v>46168</v>
      </c>
      <c r="B1467" s="73">
        <f>VLOOKUP(G1467,'Daily Flash NL'!A:D,4,0)</f>
        <v>0.29166666666666669</v>
      </c>
      <c r="C1467" s="77">
        <v>46168</v>
      </c>
      <c r="D1467" s="57"/>
      <c r="E1467" s="62" t="s">
        <v>68</v>
      </c>
      <c r="F1467" s="62"/>
      <c r="G1467" s="62">
        <v>7</v>
      </c>
      <c r="H1467" s="63">
        <v>0.33333333333333331</v>
      </c>
      <c r="I1467" s="64">
        <v>39</v>
      </c>
      <c r="J1467" s="64">
        <v>37</v>
      </c>
      <c r="K1467" s="64">
        <v>13</v>
      </c>
      <c r="L1467" s="65">
        <v>0.94871794871794868</v>
      </c>
      <c r="M1467" s="64">
        <v>2</v>
      </c>
      <c r="N1467" s="64">
        <v>0</v>
      </c>
      <c r="O1467" s="66">
        <v>198.09919954954944</v>
      </c>
      <c r="P1467" s="63">
        <v>5.128205128205128E-2</v>
      </c>
    </row>
    <row r="1468" spans="1:16" ht="14.4">
      <c r="A1468" s="72">
        <f t="shared" si="33"/>
        <v>46168</v>
      </c>
      <c r="B1468" s="73">
        <f>VLOOKUP(G1468,'Daily Flash NL'!A:D,4,0)</f>
        <v>0.33333333333333298</v>
      </c>
      <c r="C1468" s="77">
        <v>46168</v>
      </c>
      <c r="D1468" s="57"/>
      <c r="E1468" s="62" t="s">
        <v>68</v>
      </c>
      <c r="F1468" s="62"/>
      <c r="G1468" s="62">
        <v>8</v>
      </c>
      <c r="H1468" s="63">
        <v>9.7345132743362831E-2</v>
      </c>
      <c r="I1468" s="64">
        <v>113</v>
      </c>
      <c r="J1468" s="64">
        <v>88</v>
      </c>
      <c r="K1468" s="64">
        <v>11</v>
      </c>
      <c r="L1468" s="65">
        <v>0.77876106194690264</v>
      </c>
      <c r="M1468" s="64">
        <v>25</v>
      </c>
      <c r="N1468" s="64">
        <v>0</v>
      </c>
      <c r="O1468" s="66">
        <v>216.39121745129876</v>
      </c>
      <c r="P1468" s="63">
        <v>0.22123893805309736</v>
      </c>
    </row>
    <row r="1469" spans="1:16" ht="14.4">
      <c r="A1469" s="72">
        <f t="shared" si="33"/>
        <v>46168</v>
      </c>
      <c r="B1469" s="73">
        <f>VLOOKUP(G1469,'Daily Flash NL'!A:D,4,0)</f>
        <v>0.375</v>
      </c>
      <c r="C1469" s="77">
        <v>46168</v>
      </c>
      <c r="D1469" s="57"/>
      <c r="E1469" s="62" t="s">
        <v>68</v>
      </c>
      <c r="F1469" s="62"/>
      <c r="G1469" s="62">
        <v>9</v>
      </c>
      <c r="H1469" s="63">
        <v>9.7902097902097904E-2</v>
      </c>
      <c r="I1469" s="64">
        <v>147</v>
      </c>
      <c r="J1469" s="64">
        <v>110</v>
      </c>
      <c r="K1469" s="64">
        <v>14</v>
      </c>
      <c r="L1469" s="65">
        <v>0.74829931972789121</v>
      </c>
      <c r="M1469" s="64">
        <v>37</v>
      </c>
      <c r="N1469" s="64">
        <v>4</v>
      </c>
      <c r="O1469" s="66">
        <v>178.80601883116873</v>
      </c>
      <c r="P1469" s="63">
        <v>0.25170068027210885</v>
      </c>
    </row>
    <row r="1470" spans="1:16" ht="14.4">
      <c r="A1470" s="72">
        <f t="shared" si="33"/>
        <v>46168</v>
      </c>
      <c r="B1470" s="73">
        <f>VLOOKUP(G1470,'Daily Flash NL'!A:D,4,0)</f>
        <v>0.41666666666666702</v>
      </c>
      <c r="C1470" s="77">
        <v>46168</v>
      </c>
      <c r="D1470" s="57"/>
      <c r="E1470" s="62" t="s">
        <v>68</v>
      </c>
      <c r="F1470" s="62"/>
      <c r="G1470" s="62">
        <v>10</v>
      </c>
      <c r="H1470" s="63">
        <v>6.6666666666666666E-2</v>
      </c>
      <c r="I1470" s="64">
        <v>121</v>
      </c>
      <c r="J1470" s="64">
        <v>93</v>
      </c>
      <c r="K1470" s="64">
        <v>8</v>
      </c>
      <c r="L1470" s="65">
        <v>0.76859504132231404</v>
      </c>
      <c r="M1470" s="64">
        <v>28</v>
      </c>
      <c r="N1470" s="64">
        <v>1</v>
      </c>
      <c r="O1470" s="66">
        <v>192.19540268817209</v>
      </c>
      <c r="P1470" s="63">
        <v>0.23140495867768596</v>
      </c>
    </row>
    <row r="1471" spans="1:16" ht="14.4">
      <c r="A1471" s="72">
        <f t="shared" si="33"/>
        <v>46168</v>
      </c>
      <c r="B1471" s="73">
        <f>VLOOKUP(G1471,'Daily Flash NL'!A:D,4,0)</f>
        <v>0.45833333333333298</v>
      </c>
      <c r="C1471" s="77">
        <v>46168</v>
      </c>
      <c r="D1471" s="57"/>
      <c r="E1471" s="62" t="s">
        <v>68</v>
      </c>
      <c r="F1471" s="62"/>
      <c r="G1471" s="62">
        <v>11</v>
      </c>
      <c r="H1471" s="63">
        <v>0.08</v>
      </c>
      <c r="I1471" s="64">
        <v>101</v>
      </c>
      <c r="J1471" s="64">
        <v>80</v>
      </c>
      <c r="K1471" s="64">
        <v>8</v>
      </c>
      <c r="L1471" s="65">
        <v>0.79207920792079212</v>
      </c>
      <c r="M1471" s="64">
        <v>21</v>
      </c>
      <c r="N1471" s="64">
        <v>1</v>
      </c>
      <c r="O1471" s="66">
        <v>250.34949562500006</v>
      </c>
      <c r="P1471" s="63">
        <v>0.20792079207920791</v>
      </c>
    </row>
    <row r="1472" spans="1:16" ht="14.4">
      <c r="A1472" s="72">
        <f t="shared" si="33"/>
        <v>46168</v>
      </c>
      <c r="B1472" s="73">
        <f>VLOOKUP(G1472,'Daily Flash NL'!A:D,4,0)</f>
        <v>0.5</v>
      </c>
      <c r="C1472" s="77">
        <v>46168</v>
      </c>
      <c r="D1472" s="57"/>
      <c r="E1472" s="62" t="s">
        <v>68</v>
      </c>
      <c r="F1472" s="62"/>
      <c r="G1472" s="62">
        <v>12</v>
      </c>
      <c r="H1472" s="63">
        <v>0.16494845360824742</v>
      </c>
      <c r="I1472" s="64">
        <v>99</v>
      </c>
      <c r="J1472" s="64">
        <v>85</v>
      </c>
      <c r="K1472" s="64">
        <v>16</v>
      </c>
      <c r="L1472" s="65">
        <v>0.85858585858585856</v>
      </c>
      <c r="M1472" s="64">
        <v>14</v>
      </c>
      <c r="N1472" s="64">
        <v>2</v>
      </c>
      <c r="O1472" s="66">
        <v>260.41921568627458</v>
      </c>
      <c r="P1472" s="63">
        <v>0.14141414141414141</v>
      </c>
    </row>
    <row r="1473" spans="1:16" ht="14.4">
      <c r="A1473" s="72">
        <f t="shared" si="33"/>
        <v>46168</v>
      </c>
      <c r="B1473" s="73">
        <f>VLOOKUP(G1473,'Daily Flash NL'!A:D,4,0)</f>
        <v>0.54166666666666696</v>
      </c>
      <c r="C1473" s="77">
        <v>46168</v>
      </c>
      <c r="D1473" s="57"/>
      <c r="E1473" s="62" t="s">
        <v>68</v>
      </c>
      <c r="F1473" s="62"/>
      <c r="G1473" s="62">
        <v>13</v>
      </c>
      <c r="H1473" s="63">
        <v>0.10112359550561797</v>
      </c>
      <c r="I1473" s="64">
        <v>89</v>
      </c>
      <c r="J1473" s="64">
        <v>84</v>
      </c>
      <c r="K1473" s="64">
        <v>9</v>
      </c>
      <c r="L1473" s="65">
        <v>0.9438202247191011</v>
      </c>
      <c r="M1473" s="64">
        <v>5</v>
      </c>
      <c r="N1473" s="64">
        <v>0</v>
      </c>
      <c r="O1473" s="66">
        <v>282.29933214285722</v>
      </c>
      <c r="P1473" s="63">
        <v>5.6179775280898875E-2</v>
      </c>
    </row>
    <row r="1474" spans="1:16" ht="14.4">
      <c r="A1474" s="72">
        <f t="shared" si="33"/>
        <v>46168</v>
      </c>
      <c r="B1474" s="73">
        <f>VLOOKUP(G1474,'Daily Flash NL'!A:D,4,0)</f>
        <v>0.58333333333333304</v>
      </c>
      <c r="C1474" s="77">
        <v>46168</v>
      </c>
      <c r="D1474" s="57"/>
      <c r="E1474" s="62" t="s">
        <v>68</v>
      </c>
      <c r="F1474" s="62"/>
      <c r="G1474" s="62">
        <v>14</v>
      </c>
      <c r="H1474" s="63">
        <v>0.9821428571428571</v>
      </c>
      <c r="I1474" s="64">
        <v>56</v>
      </c>
      <c r="J1474" s="64">
        <v>56</v>
      </c>
      <c r="K1474" s="64">
        <v>55</v>
      </c>
      <c r="L1474" s="65">
        <v>1</v>
      </c>
      <c r="M1474" s="64">
        <v>0</v>
      </c>
      <c r="N1474" s="64">
        <v>0</v>
      </c>
      <c r="O1474" s="66">
        <v>280.89829166666669</v>
      </c>
      <c r="P1474" s="63">
        <v>0</v>
      </c>
    </row>
    <row r="1475" spans="1:16" ht="14.4">
      <c r="A1475" s="72">
        <f t="shared" si="33"/>
        <v>46168</v>
      </c>
      <c r="B1475" s="73">
        <f>VLOOKUP(G1475,'Daily Flash NL'!A:D,4,0)</f>
        <v>0.625</v>
      </c>
      <c r="C1475" s="77">
        <v>46168</v>
      </c>
      <c r="D1475" s="57"/>
      <c r="E1475" s="62" t="s">
        <v>68</v>
      </c>
      <c r="F1475" s="62"/>
      <c r="G1475" s="62">
        <v>15</v>
      </c>
      <c r="H1475" s="63">
        <v>0.76811594202898548</v>
      </c>
      <c r="I1475" s="64">
        <v>69</v>
      </c>
      <c r="J1475" s="64">
        <v>69</v>
      </c>
      <c r="K1475" s="64">
        <v>53</v>
      </c>
      <c r="L1475" s="65">
        <v>1</v>
      </c>
      <c r="M1475" s="64">
        <v>0</v>
      </c>
      <c r="N1475" s="64">
        <v>0</v>
      </c>
      <c r="O1475" s="66">
        <v>328.36582850241552</v>
      </c>
      <c r="P1475" s="63">
        <v>0</v>
      </c>
    </row>
    <row r="1476" spans="1:16" ht="14.4">
      <c r="A1476" s="72">
        <f t="shared" si="33"/>
        <v>46168</v>
      </c>
      <c r="B1476" s="73">
        <f>VLOOKUP(G1476,'Daily Flash NL'!A:D,4,0)</f>
        <v>0.66666666666666696</v>
      </c>
      <c r="C1476" s="77">
        <v>46168</v>
      </c>
      <c r="D1476" s="57"/>
      <c r="E1476" s="62" t="s">
        <v>68</v>
      </c>
      <c r="F1476" s="62"/>
      <c r="G1476" s="62">
        <v>16</v>
      </c>
      <c r="H1476" s="63">
        <v>0.86111111111111116</v>
      </c>
      <c r="I1476" s="64">
        <v>72</v>
      </c>
      <c r="J1476" s="64">
        <v>72</v>
      </c>
      <c r="K1476" s="64">
        <v>62</v>
      </c>
      <c r="L1476" s="65">
        <v>1</v>
      </c>
      <c r="M1476" s="64">
        <v>0</v>
      </c>
      <c r="N1476" s="64">
        <v>0</v>
      </c>
      <c r="O1476" s="66">
        <v>237.48937152777782</v>
      </c>
      <c r="P1476" s="63">
        <v>0</v>
      </c>
    </row>
    <row r="1477" spans="1:16" ht="14.4">
      <c r="A1477" s="72">
        <f t="shared" si="33"/>
        <v>46168</v>
      </c>
      <c r="B1477" s="73" t="e">
        <f>VLOOKUP(G1477,'Daily Flash NL'!A:D,4,0)</f>
        <v>#N/A</v>
      </c>
      <c r="C1477" s="77">
        <v>46168</v>
      </c>
      <c r="D1477" s="57"/>
      <c r="E1477" s="62" t="s">
        <v>68</v>
      </c>
      <c r="F1477" s="62"/>
      <c r="G1477" s="62">
        <v>17</v>
      </c>
      <c r="H1477" s="63">
        <v>0.95454545454545459</v>
      </c>
      <c r="I1477" s="64">
        <v>44</v>
      </c>
      <c r="J1477" s="64">
        <v>44</v>
      </c>
      <c r="K1477" s="64">
        <v>42</v>
      </c>
      <c r="L1477" s="65">
        <v>1</v>
      </c>
      <c r="M1477" s="64">
        <v>0</v>
      </c>
      <c r="N1477" s="64">
        <v>0</v>
      </c>
      <c r="O1477" s="66">
        <v>286.81599999999986</v>
      </c>
      <c r="P1477" s="63">
        <v>0</v>
      </c>
    </row>
    <row r="1478" spans="1:16" ht="14.4">
      <c r="A1478" s="72">
        <f t="shared" ref="A1478:A1513" si="34">C1478</f>
        <v>46168</v>
      </c>
      <c r="B1478" s="73" t="e">
        <f>VLOOKUP(G1478,'Daily Flash NL'!A:D,4,0)</f>
        <v>#N/A</v>
      </c>
      <c r="C1478" s="77">
        <v>46168</v>
      </c>
      <c r="D1478" s="57"/>
      <c r="E1478" s="62" t="s">
        <v>68</v>
      </c>
      <c r="F1478" s="62"/>
      <c r="G1478" s="62">
        <v>18</v>
      </c>
      <c r="H1478" s="63">
        <v>0.5641025641025641</v>
      </c>
      <c r="I1478" s="64">
        <v>39</v>
      </c>
      <c r="J1478" s="64">
        <v>37</v>
      </c>
      <c r="K1478" s="64">
        <v>22</v>
      </c>
      <c r="L1478" s="65">
        <v>0.94871794871794868</v>
      </c>
      <c r="M1478" s="64">
        <v>2</v>
      </c>
      <c r="N1478" s="64">
        <v>0</v>
      </c>
      <c r="O1478" s="66">
        <v>219.10903603603617</v>
      </c>
      <c r="P1478" s="63">
        <v>5.128205128205128E-2</v>
      </c>
    </row>
    <row r="1479" spans="1:16" ht="14.4">
      <c r="A1479" s="72">
        <f t="shared" si="34"/>
        <v>46168</v>
      </c>
      <c r="B1479" s="73" t="e">
        <f>VLOOKUP(G1479,'Daily Flash NL'!A:D,4,0)</f>
        <v>#N/A</v>
      </c>
      <c r="C1479" s="77">
        <v>46168</v>
      </c>
      <c r="D1479" s="57"/>
      <c r="E1479" s="62" t="s">
        <v>68</v>
      </c>
      <c r="F1479" s="62"/>
      <c r="G1479" s="62">
        <v>19</v>
      </c>
      <c r="H1479" s="63">
        <v>0.56666666666666665</v>
      </c>
      <c r="I1479" s="64">
        <v>31</v>
      </c>
      <c r="J1479" s="64">
        <v>30</v>
      </c>
      <c r="K1479" s="64">
        <v>17</v>
      </c>
      <c r="L1479" s="65">
        <v>0.967741935483871</v>
      </c>
      <c r="M1479" s="64">
        <v>1</v>
      </c>
      <c r="N1479" s="64">
        <v>1</v>
      </c>
      <c r="O1479" s="66">
        <v>221.73151666666664</v>
      </c>
      <c r="P1479" s="63">
        <v>3.2258064516129031E-2</v>
      </c>
    </row>
    <row r="1480" spans="1:16" ht="14.4">
      <c r="A1480" s="72">
        <f t="shared" si="34"/>
        <v>46168</v>
      </c>
      <c r="B1480" s="73" t="e">
        <f>VLOOKUP(G1480,'Daily Flash NL'!A:D,4,0)</f>
        <v>#N/A</v>
      </c>
      <c r="C1480" s="77">
        <v>46168</v>
      </c>
      <c r="D1480" s="57"/>
      <c r="E1480" s="62" t="s">
        <v>68</v>
      </c>
      <c r="F1480" s="62"/>
      <c r="G1480" s="62">
        <v>20</v>
      </c>
      <c r="H1480" s="63">
        <v>0.66666666666666663</v>
      </c>
      <c r="I1480" s="64">
        <v>18</v>
      </c>
      <c r="J1480" s="64">
        <v>18</v>
      </c>
      <c r="K1480" s="64">
        <v>12</v>
      </c>
      <c r="L1480" s="65">
        <v>1</v>
      </c>
      <c r="M1480" s="64">
        <v>0</v>
      </c>
      <c r="N1480" s="64">
        <v>0</v>
      </c>
      <c r="O1480" s="66">
        <v>215.78541666666666</v>
      </c>
      <c r="P1480" s="63">
        <v>0</v>
      </c>
    </row>
    <row r="1481" spans="1:16" ht="14.4">
      <c r="A1481" s="72">
        <f t="shared" si="34"/>
        <v>46168</v>
      </c>
      <c r="B1481" s="73" t="e">
        <f>VLOOKUP(G1481,'Daily Flash NL'!A:D,4,0)</f>
        <v>#N/A</v>
      </c>
      <c r="C1481" s="77">
        <v>46168</v>
      </c>
      <c r="D1481" s="57" t="s">
        <v>70</v>
      </c>
      <c r="E1481" s="57"/>
      <c r="F1481" s="57"/>
      <c r="G1481" s="57"/>
      <c r="H1481" s="58">
        <v>0.38852097130242824</v>
      </c>
      <c r="I1481" s="59">
        <v>1369</v>
      </c>
      <c r="J1481" s="59">
        <v>1214</v>
      </c>
      <c r="K1481" s="59">
        <v>528</v>
      </c>
      <c r="L1481" s="60">
        <v>0.8867786705624543</v>
      </c>
      <c r="M1481" s="59">
        <v>155</v>
      </c>
      <c r="N1481" s="59">
        <v>10</v>
      </c>
      <c r="O1481" s="61">
        <v>244.60276014356319</v>
      </c>
      <c r="P1481" s="58">
        <v>0.11322132943754565</v>
      </c>
    </row>
    <row r="1482" spans="1:16" ht="14.4">
      <c r="A1482" s="72" t="str">
        <f t="shared" si="34"/>
        <v>Total 26/05/2026</v>
      </c>
      <c r="B1482" s="73" t="e">
        <f>VLOOKUP(G1482,'Daily Flash NL'!A:D,4,0)</f>
        <v>#N/A</v>
      </c>
      <c r="C1482" s="78" t="s">
        <v>201</v>
      </c>
      <c r="D1482" s="67"/>
      <c r="E1482" s="67"/>
      <c r="F1482" s="67"/>
      <c r="G1482" s="67"/>
      <c r="H1482" s="68">
        <v>0.38852097130242824</v>
      </c>
      <c r="I1482" s="69">
        <v>1369</v>
      </c>
      <c r="J1482" s="69">
        <v>1214</v>
      </c>
      <c r="K1482" s="69">
        <v>528</v>
      </c>
      <c r="L1482" s="70">
        <v>0.8867786705624543</v>
      </c>
      <c r="M1482" s="69">
        <v>155</v>
      </c>
      <c r="N1482" s="69">
        <v>10</v>
      </c>
      <c r="O1482" s="71">
        <v>244.60276014356319</v>
      </c>
      <c r="P1482" s="68">
        <v>0.11322132943754565</v>
      </c>
    </row>
    <row r="1483" spans="1:16" ht="15" thickBot="1">
      <c r="A1483" s="72" t="str">
        <f t="shared" si="34"/>
        <v>Total général</v>
      </c>
      <c r="B1483" s="73" t="e">
        <f>VLOOKUP(G1483,'Daily Flash NL'!A:D,4,0)</f>
        <v>#N/A</v>
      </c>
      <c r="C1483" s="116" t="s">
        <v>73</v>
      </c>
      <c r="D1483" s="117"/>
      <c r="E1483" s="117"/>
      <c r="F1483" s="117"/>
      <c r="G1483" s="117"/>
      <c r="H1483" s="118">
        <v>0.38852097130242824</v>
      </c>
      <c r="I1483" s="119">
        <v>1369</v>
      </c>
      <c r="J1483" s="119">
        <v>1214</v>
      </c>
      <c r="K1483" s="119">
        <v>528</v>
      </c>
      <c r="L1483" s="120">
        <v>0.8867786705624543</v>
      </c>
      <c r="M1483" s="119">
        <v>155</v>
      </c>
      <c r="N1483" s="119">
        <v>10</v>
      </c>
      <c r="O1483" s="121">
        <v>244.60276014356319</v>
      </c>
      <c r="P1483" s="122">
        <v>0.11322132943754565</v>
      </c>
    </row>
    <row r="1484" spans="1:16" ht="14.4">
      <c r="A1484" s="72">
        <f t="shared" si="34"/>
        <v>46169</v>
      </c>
      <c r="B1484" s="73" t="e">
        <f>VLOOKUP(G1484,'Daily Flash NL'!A:D,4,0)</f>
        <v>#N/A</v>
      </c>
      <c r="C1484" s="77">
        <v>46169</v>
      </c>
      <c r="D1484" s="57" t="s">
        <v>67</v>
      </c>
      <c r="E1484" s="62" t="s">
        <v>85</v>
      </c>
      <c r="F1484" s="62"/>
      <c r="G1484" s="62"/>
      <c r="H1484" s="63">
        <v>0.62083333333333335</v>
      </c>
      <c r="I1484" s="64">
        <v>240</v>
      </c>
      <c r="J1484" s="64">
        <v>222</v>
      </c>
      <c r="K1484" s="64">
        <v>149</v>
      </c>
      <c r="L1484" s="65">
        <v>0.92500000000000004</v>
      </c>
      <c r="M1484" s="64">
        <v>18</v>
      </c>
      <c r="N1484" s="64">
        <v>0</v>
      </c>
      <c r="O1484" s="66">
        <v>311.61061524024035</v>
      </c>
      <c r="P1484" s="63">
        <v>7.4999999999999997E-2</v>
      </c>
    </row>
    <row r="1485" spans="1:16" ht="14.4">
      <c r="A1485" s="72">
        <f t="shared" si="34"/>
        <v>46169</v>
      </c>
      <c r="B1485" s="73" t="e">
        <f>VLOOKUP(G1485,'Daily Flash NL'!A:D,4,0)</f>
        <v>#N/A</v>
      </c>
      <c r="C1485" s="77">
        <v>46169</v>
      </c>
      <c r="D1485" s="57"/>
      <c r="E1485" s="62" t="s">
        <v>85</v>
      </c>
      <c r="F1485" s="57" t="s">
        <v>69</v>
      </c>
      <c r="G1485" s="57"/>
      <c r="H1485" s="58"/>
      <c r="I1485" s="59"/>
      <c r="J1485" s="59"/>
      <c r="K1485" s="59"/>
      <c r="L1485" s="60"/>
      <c r="M1485" s="59"/>
      <c r="N1485" s="59"/>
      <c r="O1485" s="61"/>
      <c r="P1485" s="58"/>
    </row>
    <row r="1486" spans="1:16" ht="14.4">
      <c r="A1486" s="72">
        <f t="shared" si="34"/>
        <v>46169</v>
      </c>
      <c r="B1486" s="73">
        <f>VLOOKUP(G1486,'Daily Flash NL'!A:D,4,0)</f>
        <v>0.29166666666666669</v>
      </c>
      <c r="C1486" s="77">
        <v>46169</v>
      </c>
      <c r="D1486" s="57"/>
      <c r="E1486" s="62" t="s">
        <v>85</v>
      </c>
      <c r="F1486" s="62"/>
      <c r="G1486" s="62">
        <v>7</v>
      </c>
      <c r="H1486" s="63">
        <v>1</v>
      </c>
      <c r="I1486" s="64">
        <v>1</v>
      </c>
      <c r="J1486" s="64">
        <v>1</v>
      </c>
      <c r="K1486" s="64">
        <v>1</v>
      </c>
      <c r="L1486" s="65">
        <v>1</v>
      </c>
      <c r="M1486" s="64">
        <v>0</v>
      </c>
      <c r="N1486" s="64">
        <v>0</v>
      </c>
      <c r="O1486" s="66">
        <v>759.1930000000001</v>
      </c>
      <c r="P1486" s="63">
        <v>0</v>
      </c>
    </row>
    <row r="1487" spans="1:16" ht="14.4">
      <c r="A1487" s="72">
        <f t="shared" si="34"/>
        <v>46169</v>
      </c>
      <c r="B1487" s="73">
        <f>VLOOKUP(G1487,'Daily Flash NL'!A:D,4,0)</f>
        <v>0.33333333333333298</v>
      </c>
      <c r="C1487" s="77">
        <v>46169</v>
      </c>
      <c r="D1487" s="57"/>
      <c r="E1487" s="62" t="s">
        <v>85</v>
      </c>
      <c r="F1487" s="62"/>
      <c r="G1487" s="62">
        <v>8</v>
      </c>
      <c r="H1487" s="63">
        <v>0.2857142857142857</v>
      </c>
      <c r="I1487" s="64">
        <v>7</v>
      </c>
      <c r="J1487" s="64">
        <v>7</v>
      </c>
      <c r="K1487" s="64">
        <v>2</v>
      </c>
      <c r="L1487" s="65">
        <v>1</v>
      </c>
      <c r="M1487" s="64">
        <v>0</v>
      </c>
      <c r="N1487" s="64">
        <v>0</v>
      </c>
      <c r="O1487" s="66">
        <v>282.24221428571428</v>
      </c>
      <c r="P1487" s="63">
        <v>0</v>
      </c>
    </row>
    <row r="1488" spans="1:16" ht="14.4">
      <c r="A1488" s="72">
        <f t="shared" si="34"/>
        <v>46169</v>
      </c>
      <c r="B1488" s="73">
        <f>VLOOKUP(G1488,'Daily Flash NL'!A:D,4,0)</f>
        <v>0.375</v>
      </c>
      <c r="C1488" s="77">
        <v>46169</v>
      </c>
      <c r="D1488" s="57"/>
      <c r="E1488" s="62" t="s">
        <v>85</v>
      </c>
      <c r="F1488" s="62"/>
      <c r="G1488" s="62">
        <v>9</v>
      </c>
      <c r="H1488" s="63">
        <v>0</v>
      </c>
      <c r="I1488" s="64">
        <v>15</v>
      </c>
      <c r="J1488" s="64">
        <v>9</v>
      </c>
      <c r="K1488" s="64">
        <v>0</v>
      </c>
      <c r="L1488" s="65">
        <v>0.6</v>
      </c>
      <c r="M1488" s="64">
        <v>6</v>
      </c>
      <c r="N1488" s="64">
        <v>0</v>
      </c>
      <c r="O1488" s="66">
        <v>366.99866666666668</v>
      </c>
      <c r="P1488" s="63">
        <v>0.4</v>
      </c>
    </row>
    <row r="1489" spans="1:16" ht="14.4">
      <c r="A1489" s="72">
        <f t="shared" si="34"/>
        <v>46169</v>
      </c>
      <c r="B1489" s="73">
        <f>VLOOKUP(G1489,'Daily Flash NL'!A:D,4,0)</f>
        <v>0.41666666666666702</v>
      </c>
      <c r="C1489" s="77">
        <v>46169</v>
      </c>
      <c r="D1489" s="57"/>
      <c r="E1489" s="62" t="s">
        <v>85</v>
      </c>
      <c r="F1489" s="62"/>
      <c r="G1489" s="62">
        <v>10</v>
      </c>
      <c r="H1489" s="63">
        <v>0.1111111111111111</v>
      </c>
      <c r="I1489" s="64">
        <v>9</v>
      </c>
      <c r="J1489" s="64">
        <v>8</v>
      </c>
      <c r="K1489" s="64">
        <v>1</v>
      </c>
      <c r="L1489" s="65">
        <v>0.88888888888888884</v>
      </c>
      <c r="M1489" s="64">
        <v>1</v>
      </c>
      <c r="N1489" s="64">
        <v>0</v>
      </c>
      <c r="O1489" s="66">
        <v>325.62337499999995</v>
      </c>
      <c r="P1489" s="63">
        <v>0.1111111111111111</v>
      </c>
    </row>
    <row r="1490" spans="1:16" ht="14.4">
      <c r="A1490" s="72">
        <f t="shared" si="34"/>
        <v>46169</v>
      </c>
      <c r="B1490" s="73">
        <f>VLOOKUP(G1490,'Daily Flash NL'!A:D,4,0)</f>
        <v>0.45833333333333298</v>
      </c>
      <c r="C1490" s="77">
        <v>46169</v>
      </c>
      <c r="D1490" s="57"/>
      <c r="E1490" s="62" t="s">
        <v>85</v>
      </c>
      <c r="F1490" s="62"/>
      <c r="G1490" s="62">
        <v>11</v>
      </c>
      <c r="H1490" s="63">
        <v>0.4</v>
      </c>
      <c r="I1490" s="64">
        <v>10</v>
      </c>
      <c r="J1490" s="64">
        <v>10</v>
      </c>
      <c r="K1490" s="64">
        <v>4</v>
      </c>
      <c r="L1490" s="65">
        <v>1</v>
      </c>
      <c r="M1490" s="64">
        <v>0</v>
      </c>
      <c r="N1490" s="64">
        <v>0</v>
      </c>
      <c r="O1490" s="66">
        <v>388.15480000000002</v>
      </c>
      <c r="P1490" s="63">
        <v>0</v>
      </c>
    </row>
    <row r="1491" spans="1:16" ht="14.4">
      <c r="A1491" s="72">
        <f t="shared" si="34"/>
        <v>46169</v>
      </c>
      <c r="B1491" s="73">
        <f>VLOOKUP(G1491,'Daily Flash NL'!A:D,4,0)</f>
        <v>0.5</v>
      </c>
      <c r="C1491" s="77">
        <v>46169</v>
      </c>
      <c r="D1491" s="57"/>
      <c r="E1491" s="62" t="s">
        <v>85</v>
      </c>
      <c r="F1491" s="62"/>
      <c r="G1491" s="62">
        <v>12</v>
      </c>
      <c r="H1491" s="63">
        <v>0.2857142857142857</v>
      </c>
      <c r="I1491" s="64">
        <v>7</v>
      </c>
      <c r="J1491" s="64">
        <v>7</v>
      </c>
      <c r="K1491" s="64">
        <v>2</v>
      </c>
      <c r="L1491" s="65">
        <v>1</v>
      </c>
      <c r="M1491" s="64">
        <v>0</v>
      </c>
      <c r="N1491" s="64">
        <v>0</v>
      </c>
      <c r="O1491" s="66">
        <v>403.60685714285722</v>
      </c>
      <c r="P1491" s="63">
        <v>0</v>
      </c>
    </row>
    <row r="1492" spans="1:16" ht="14.4">
      <c r="A1492" s="72">
        <f t="shared" si="34"/>
        <v>46169</v>
      </c>
      <c r="B1492" s="73">
        <f>VLOOKUP(G1492,'Daily Flash NL'!A:D,4,0)</f>
        <v>0.54166666666666696</v>
      </c>
      <c r="C1492" s="77">
        <v>46169</v>
      </c>
      <c r="D1492" s="57"/>
      <c r="E1492" s="62" t="s">
        <v>85</v>
      </c>
      <c r="F1492" s="62"/>
      <c r="G1492" s="62">
        <v>13</v>
      </c>
      <c r="H1492" s="63">
        <v>1</v>
      </c>
      <c r="I1492" s="64">
        <v>4</v>
      </c>
      <c r="J1492" s="64">
        <v>4</v>
      </c>
      <c r="K1492" s="64">
        <v>4</v>
      </c>
      <c r="L1492" s="65">
        <v>1</v>
      </c>
      <c r="M1492" s="64">
        <v>0</v>
      </c>
      <c r="N1492" s="64">
        <v>0</v>
      </c>
      <c r="O1492" s="66">
        <v>376.40162500000002</v>
      </c>
      <c r="P1492" s="63">
        <v>0</v>
      </c>
    </row>
    <row r="1493" spans="1:16" ht="14.4">
      <c r="A1493" s="72">
        <f t="shared" si="34"/>
        <v>46169</v>
      </c>
      <c r="B1493" s="73">
        <f>VLOOKUP(G1493,'Daily Flash NL'!A:D,4,0)</f>
        <v>0.58333333333333304</v>
      </c>
      <c r="C1493" s="77">
        <v>46169</v>
      </c>
      <c r="D1493" s="57"/>
      <c r="E1493" s="62" t="s">
        <v>85</v>
      </c>
      <c r="F1493" s="62"/>
      <c r="G1493" s="62">
        <v>14</v>
      </c>
      <c r="H1493" s="63">
        <v>0.6</v>
      </c>
      <c r="I1493" s="64">
        <v>5</v>
      </c>
      <c r="J1493" s="64">
        <v>4</v>
      </c>
      <c r="K1493" s="64">
        <v>3</v>
      </c>
      <c r="L1493" s="65">
        <v>0.8</v>
      </c>
      <c r="M1493" s="64">
        <v>1</v>
      </c>
      <c r="N1493" s="64">
        <v>0</v>
      </c>
      <c r="O1493" s="66">
        <v>338.34699999999998</v>
      </c>
      <c r="P1493" s="63">
        <v>0.2</v>
      </c>
    </row>
    <row r="1494" spans="1:16" ht="14.4">
      <c r="A1494" s="72">
        <f t="shared" si="34"/>
        <v>46169</v>
      </c>
      <c r="B1494" s="73">
        <f>VLOOKUP(G1494,'Daily Flash NL'!A:D,4,0)</f>
        <v>0.625</v>
      </c>
      <c r="C1494" s="77">
        <v>46169</v>
      </c>
      <c r="D1494" s="57"/>
      <c r="E1494" s="62" t="s">
        <v>85</v>
      </c>
      <c r="F1494" s="62"/>
      <c r="G1494" s="62">
        <v>15</v>
      </c>
      <c r="H1494" s="63">
        <v>0.36363636363636365</v>
      </c>
      <c r="I1494" s="64">
        <v>11</v>
      </c>
      <c r="J1494" s="64">
        <v>10</v>
      </c>
      <c r="K1494" s="64">
        <v>4</v>
      </c>
      <c r="L1494" s="65">
        <v>0.90909090909090906</v>
      </c>
      <c r="M1494" s="64">
        <v>1</v>
      </c>
      <c r="N1494" s="64">
        <v>0</v>
      </c>
      <c r="O1494" s="66">
        <v>326.00605000000002</v>
      </c>
      <c r="P1494" s="63">
        <v>9.0909090909090912E-2</v>
      </c>
    </row>
    <row r="1495" spans="1:16" ht="14.4">
      <c r="A1495" s="72">
        <f t="shared" si="34"/>
        <v>46169</v>
      </c>
      <c r="B1495" s="73">
        <f>VLOOKUP(G1495,'Daily Flash NL'!A:D,4,0)</f>
        <v>0.66666666666666696</v>
      </c>
      <c r="C1495" s="77">
        <v>46169</v>
      </c>
      <c r="D1495" s="57"/>
      <c r="E1495" s="62" t="s">
        <v>85</v>
      </c>
      <c r="F1495" s="62"/>
      <c r="G1495" s="62">
        <v>16</v>
      </c>
      <c r="H1495" s="63">
        <v>0.5</v>
      </c>
      <c r="I1495" s="64">
        <v>6</v>
      </c>
      <c r="J1495" s="64">
        <v>4</v>
      </c>
      <c r="K1495" s="64">
        <v>3</v>
      </c>
      <c r="L1495" s="65">
        <v>0.66666666666666663</v>
      </c>
      <c r="M1495" s="64">
        <v>2</v>
      </c>
      <c r="N1495" s="64">
        <v>0</v>
      </c>
      <c r="O1495" s="66">
        <v>541.02800000000002</v>
      </c>
      <c r="P1495" s="63">
        <v>0.33333333333333331</v>
      </c>
    </row>
    <row r="1496" spans="1:16" ht="14.4">
      <c r="A1496" s="72">
        <f t="shared" si="34"/>
        <v>46169</v>
      </c>
      <c r="B1496" s="73" t="e">
        <f>VLOOKUP(G1496,'Daily Flash NL'!A:D,4,0)</f>
        <v>#N/A</v>
      </c>
      <c r="C1496" s="77">
        <v>46169</v>
      </c>
      <c r="D1496" s="57"/>
      <c r="E1496" s="62" t="s">
        <v>85</v>
      </c>
      <c r="F1496" s="62"/>
      <c r="G1496" s="62">
        <v>17</v>
      </c>
      <c r="H1496" s="63">
        <v>0.25</v>
      </c>
      <c r="I1496" s="64">
        <v>8</v>
      </c>
      <c r="J1496" s="64">
        <v>7</v>
      </c>
      <c r="K1496" s="64">
        <v>2</v>
      </c>
      <c r="L1496" s="65">
        <v>0.875</v>
      </c>
      <c r="M1496" s="64">
        <v>1</v>
      </c>
      <c r="N1496" s="64">
        <v>0</v>
      </c>
      <c r="O1496" s="66">
        <v>406.96485714285717</v>
      </c>
      <c r="P1496" s="63">
        <v>0.125</v>
      </c>
    </row>
    <row r="1497" spans="1:16" ht="14.4">
      <c r="A1497" s="72">
        <f t="shared" si="34"/>
        <v>46169</v>
      </c>
      <c r="B1497" s="73" t="e">
        <f>VLOOKUP(G1497,'Daily Flash NL'!A:D,4,0)</f>
        <v>#N/A</v>
      </c>
      <c r="C1497" s="77">
        <v>46169</v>
      </c>
      <c r="D1497" s="57"/>
      <c r="E1497" s="62" t="s">
        <v>85</v>
      </c>
      <c r="F1497" s="62"/>
      <c r="G1497" s="62">
        <v>18</v>
      </c>
      <c r="H1497" s="63">
        <v>1</v>
      </c>
      <c r="I1497" s="64">
        <v>3</v>
      </c>
      <c r="J1497" s="64">
        <v>3</v>
      </c>
      <c r="K1497" s="64">
        <v>3</v>
      </c>
      <c r="L1497" s="65">
        <v>1</v>
      </c>
      <c r="M1497" s="64">
        <v>0</v>
      </c>
      <c r="N1497" s="64">
        <v>0</v>
      </c>
      <c r="O1497" s="66">
        <v>837.65233333333333</v>
      </c>
      <c r="P1497" s="63">
        <v>0</v>
      </c>
    </row>
    <row r="1498" spans="1:16" ht="14.4">
      <c r="A1498" s="72">
        <f t="shared" si="34"/>
        <v>46169</v>
      </c>
      <c r="B1498" s="73" t="e">
        <f>VLOOKUP(G1498,'Daily Flash NL'!A:D,4,0)</f>
        <v>#N/A</v>
      </c>
      <c r="C1498" s="77">
        <v>46169</v>
      </c>
      <c r="D1498" s="57"/>
      <c r="E1498" s="62" t="s">
        <v>85</v>
      </c>
      <c r="F1498" s="62"/>
      <c r="G1498" s="62">
        <v>19</v>
      </c>
      <c r="H1498" s="63">
        <v>0</v>
      </c>
      <c r="I1498" s="64">
        <v>2</v>
      </c>
      <c r="J1498" s="64">
        <v>2</v>
      </c>
      <c r="K1498" s="64">
        <v>0</v>
      </c>
      <c r="L1498" s="65">
        <v>1</v>
      </c>
      <c r="M1498" s="64">
        <v>0</v>
      </c>
      <c r="N1498" s="64">
        <v>0</v>
      </c>
      <c r="O1498" s="66">
        <v>402.06</v>
      </c>
      <c r="P1498" s="63">
        <v>0</v>
      </c>
    </row>
    <row r="1499" spans="1:16" ht="14.4">
      <c r="A1499" s="72">
        <f t="shared" si="34"/>
        <v>46169</v>
      </c>
      <c r="B1499" s="73" t="e">
        <f>VLOOKUP(G1499,'Daily Flash NL'!A:D,4,0)</f>
        <v>#N/A</v>
      </c>
      <c r="C1499" s="77">
        <v>46169</v>
      </c>
      <c r="D1499" s="57"/>
      <c r="E1499" s="62" t="s">
        <v>85</v>
      </c>
      <c r="F1499" s="62"/>
      <c r="G1499" s="62">
        <v>20</v>
      </c>
      <c r="H1499" s="63">
        <v>1</v>
      </c>
      <c r="I1499" s="64">
        <v>3</v>
      </c>
      <c r="J1499" s="64">
        <v>3</v>
      </c>
      <c r="K1499" s="64">
        <v>3</v>
      </c>
      <c r="L1499" s="65">
        <v>1</v>
      </c>
      <c r="M1499" s="64">
        <v>0</v>
      </c>
      <c r="N1499" s="64">
        <v>0</v>
      </c>
      <c r="O1499" s="66">
        <v>397.90799999999996</v>
      </c>
      <c r="P1499" s="63">
        <v>0</v>
      </c>
    </row>
    <row r="1500" spans="1:16" ht="14.4">
      <c r="A1500" s="72">
        <f t="shared" si="34"/>
        <v>46169</v>
      </c>
      <c r="B1500" s="73" t="e">
        <f>VLOOKUP(G1500,'Daily Flash NL'!A:D,4,0)</f>
        <v>#N/A</v>
      </c>
      <c r="C1500" s="77">
        <v>46169</v>
      </c>
      <c r="D1500" s="57"/>
      <c r="E1500" s="62" t="s">
        <v>85</v>
      </c>
      <c r="F1500" s="62"/>
      <c r="G1500" s="62">
        <v>21</v>
      </c>
      <c r="H1500" s="63">
        <v>1</v>
      </c>
      <c r="I1500" s="64">
        <v>1</v>
      </c>
      <c r="J1500" s="64">
        <v>1</v>
      </c>
      <c r="K1500" s="64">
        <v>1</v>
      </c>
      <c r="L1500" s="65">
        <v>1</v>
      </c>
      <c r="M1500" s="64">
        <v>0</v>
      </c>
      <c r="N1500" s="64">
        <v>0</v>
      </c>
      <c r="O1500" s="66">
        <v>270.15600000000001</v>
      </c>
      <c r="P1500" s="63">
        <v>0</v>
      </c>
    </row>
    <row r="1501" spans="1:16" ht="14.4">
      <c r="A1501" s="72">
        <f t="shared" si="34"/>
        <v>46169</v>
      </c>
      <c r="B1501" s="73" t="e">
        <f>VLOOKUP(G1501,'Daily Flash NL'!A:D,4,0)</f>
        <v>#N/A</v>
      </c>
      <c r="C1501" s="77">
        <v>46169</v>
      </c>
      <c r="D1501" s="57"/>
      <c r="E1501" s="62" t="s">
        <v>85</v>
      </c>
      <c r="F1501" s="57" t="s">
        <v>86</v>
      </c>
      <c r="G1501" s="57"/>
      <c r="H1501" s="58"/>
      <c r="I1501" s="59"/>
      <c r="J1501" s="59"/>
      <c r="K1501" s="59"/>
      <c r="L1501" s="60"/>
      <c r="M1501" s="59"/>
      <c r="N1501" s="59"/>
      <c r="O1501" s="61"/>
      <c r="P1501" s="58"/>
    </row>
    <row r="1502" spans="1:16" ht="14.4">
      <c r="A1502" s="72">
        <f t="shared" si="34"/>
        <v>46169</v>
      </c>
      <c r="B1502" s="73">
        <f>VLOOKUP(G1502,'Daily Flash NL'!A:D,4,0)</f>
        <v>0.29166666666666669</v>
      </c>
      <c r="C1502" s="77">
        <v>46169</v>
      </c>
      <c r="D1502" s="57"/>
      <c r="E1502" s="62" t="s">
        <v>85</v>
      </c>
      <c r="F1502" s="62"/>
      <c r="G1502" s="62">
        <v>7</v>
      </c>
      <c r="H1502" s="63">
        <v>1</v>
      </c>
      <c r="I1502" s="64">
        <v>1</v>
      </c>
      <c r="J1502" s="64">
        <v>1</v>
      </c>
      <c r="K1502" s="64">
        <v>1</v>
      </c>
      <c r="L1502" s="65">
        <v>1</v>
      </c>
      <c r="M1502" s="64">
        <v>0</v>
      </c>
      <c r="N1502" s="64">
        <v>0</v>
      </c>
      <c r="O1502" s="66">
        <v>315.99799999999999</v>
      </c>
      <c r="P1502" s="63">
        <v>0</v>
      </c>
    </row>
    <row r="1503" spans="1:16" ht="14.4">
      <c r="A1503" s="72">
        <f t="shared" si="34"/>
        <v>46169</v>
      </c>
      <c r="B1503" s="73">
        <f>VLOOKUP(G1503,'Daily Flash NL'!A:D,4,0)</f>
        <v>0.33333333333333298</v>
      </c>
      <c r="C1503" s="77">
        <v>46169</v>
      </c>
      <c r="D1503" s="57"/>
      <c r="E1503" s="62" t="s">
        <v>85</v>
      </c>
      <c r="F1503" s="62"/>
      <c r="G1503" s="62">
        <v>8</v>
      </c>
      <c r="H1503" s="63">
        <v>0.75</v>
      </c>
      <c r="I1503" s="64">
        <v>8</v>
      </c>
      <c r="J1503" s="64">
        <v>8</v>
      </c>
      <c r="K1503" s="64">
        <v>6</v>
      </c>
      <c r="L1503" s="65">
        <v>1</v>
      </c>
      <c r="M1503" s="64">
        <v>0</v>
      </c>
      <c r="N1503" s="64">
        <v>0</v>
      </c>
      <c r="O1503" s="66">
        <v>225.68268750000001</v>
      </c>
      <c r="P1503" s="63">
        <v>0</v>
      </c>
    </row>
    <row r="1504" spans="1:16" ht="14.4">
      <c r="A1504" s="72">
        <f t="shared" si="34"/>
        <v>46169</v>
      </c>
      <c r="B1504" s="73">
        <f>VLOOKUP(G1504,'Daily Flash NL'!A:D,4,0)</f>
        <v>0.375</v>
      </c>
      <c r="C1504" s="77">
        <v>46169</v>
      </c>
      <c r="D1504" s="57"/>
      <c r="E1504" s="62" t="s">
        <v>85</v>
      </c>
      <c r="F1504" s="62"/>
      <c r="G1504" s="62">
        <v>9</v>
      </c>
      <c r="H1504" s="63">
        <v>0.1875</v>
      </c>
      <c r="I1504" s="64">
        <v>16</v>
      </c>
      <c r="J1504" s="64">
        <v>13</v>
      </c>
      <c r="K1504" s="64">
        <v>3</v>
      </c>
      <c r="L1504" s="65">
        <v>0.8125</v>
      </c>
      <c r="M1504" s="64">
        <v>3</v>
      </c>
      <c r="N1504" s="64">
        <v>0</v>
      </c>
      <c r="O1504" s="66">
        <v>283.52983333333356</v>
      </c>
      <c r="P1504" s="63">
        <v>0.1875</v>
      </c>
    </row>
    <row r="1505" spans="1:16" ht="14.4">
      <c r="A1505" s="72">
        <f t="shared" si="34"/>
        <v>46169</v>
      </c>
      <c r="B1505" s="73">
        <f>VLOOKUP(G1505,'Daily Flash NL'!A:D,4,0)</f>
        <v>0.41666666666666702</v>
      </c>
      <c r="C1505" s="77">
        <v>46169</v>
      </c>
      <c r="D1505" s="57"/>
      <c r="E1505" s="62" t="s">
        <v>85</v>
      </c>
      <c r="F1505" s="62"/>
      <c r="G1505" s="62">
        <v>10</v>
      </c>
      <c r="H1505" s="63">
        <v>0.88888888888888884</v>
      </c>
      <c r="I1505" s="64">
        <v>9</v>
      </c>
      <c r="J1505" s="64">
        <v>9</v>
      </c>
      <c r="K1505" s="64">
        <v>8</v>
      </c>
      <c r="L1505" s="65">
        <v>1</v>
      </c>
      <c r="M1505" s="64">
        <v>0</v>
      </c>
      <c r="N1505" s="64">
        <v>0</v>
      </c>
      <c r="O1505" s="66">
        <v>172.35777777777736</v>
      </c>
      <c r="P1505" s="63">
        <v>0</v>
      </c>
    </row>
    <row r="1506" spans="1:16" ht="14.4">
      <c r="A1506" s="72">
        <f t="shared" si="34"/>
        <v>46169</v>
      </c>
      <c r="B1506" s="73">
        <f>VLOOKUP(G1506,'Daily Flash NL'!A:D,4,0)</f>
        <v>0.45833333333333298</v>
      </c>
      <c r="C1506" s="77">
        <v>46169</v>
      </c>
      <c r="D1506" s="57"/>
      <c r="E1506" s="62" t="s">
        <v>85</v>
      </c>
      <c r="F1506" s="62"/>
      <c r="G1506" s="62">
        <v>11</v>
      </c>
      <c r="H1506" s="63">
        <v>0.91304347826086951</v>
      </c>
      <c r="I1506" s="64">
        <v>23</v>
      </c>
      <c r="J1506" s="64">
        <v>23</v>
      </c>
      <c r="K1506" s="64">
        <v>21</v>
      </c>
      <c r="L1506" s="65">
        <v>1</v>
      </c>
      <c r="M1506" s="64">
        <v>0</v>
      </c>
      <c r="N1506" s="64">
        <v>0</v>
      </c>
      <c r="O1506" s="66">
        <v>133.96787681159435</v>
      </c>
      <c r="P1506" s="63">
        <v>0</v>
      </c>
    </row>
    <row r="1507" spans="1:16" ht="14.4">
      <c r="A1507" s="72">
        <f t="shared" si="34"/>
        <v>46169</v>
      </c>
      <c r="B1507" s="73">
        <f>VLOOKUP(G1507,'Daily Flash NL'!A:D,4,0)</f>
        <v>0.5</v>
      </c>
      <c r="C1507" s="77">
        <v>46169</v>
      </c>
      <c r="D1507" s="57"/>
      <c r="E1507" s="62" t="s">
        <v>85</v>
      </c>
      <c r="F1507" s="62"/>
      <c r="G1507" s="62">
        <v>12</v>
      </c>
      <c r="H1507" s="63">
        <v>0.88888888888888884</v>
      </c>
      <c r="I1507" s="64">
        <v>9</v>
      </c>
      <c r="J1507" s="64">
        <v>9</v>
      </c>
      <c r="K1507" s="64">
        <v>8</v>
      </c>
      <c r="L1507" s="65">
        <v>1</v>
      </c>
      <c r="M1507" s="64">
        <v>0</v>
      </c>
      <c r="N1507" s="64">
        <v>0</v>
      </c>
      <c r="O1507" s="66">
        <v>408.75355555555564</v>
      </c>
      <c r="P1507" s="63">
        <v>0</v>
      </c>
    </row>
    <row r="1508" spans="1:16" ht="14.4">
      <c r="A1508" s="72">
        <f t="shared" si="34"/>
        <v>46169</v>
      </c>
      <c r="B1508" s="73">
        <f>VLOOKUP(G1508,'Daily Flash NL'!A:D,4,0)</f>
        <v>0.54166666666666696</v>
      </c>
      <c r="C1508" s="77">
        <v>46169</v>
      </c>
      <c r="D1508" s="57"/>
      <c r="E1508" s="62" t="s">
        <v>85</v>
      </c>
      <c r="F1508" s="62"/>
      <c r="G1508" s="62">
        <v>13</v>
      </c>
      <c r="H1508" s="63">
        <v>0.9285714285714286</v>
      </c>
      <c r="I1508" s="64">
        <v>14</v>
      </c>
      <c r="J1508" s="64">
        <v>14</v>
      </c>
      <c r="K1508" s="64">
        <v>13</v>
      </c>
      <c r="L1508" s="65">
        <v>1</v>
      </c>
      <c r="M1508" s="64">
        <v>0</v>
      </c>
      <c r="N1508" s="64">
        <v>0</v>
      </c>
      <c r="O1508" s="66">
        <v>184.84858333333358</v>
      </c>
      <c r="P1508" s="63">
        <v>0</v>
      </c>
    </row>
    <row r="1509" spans="1:16" ht="14.4">
      <c r="A1509" s="72">
        <f t="shared" si="34"/>
        <v>46169</v>
      </c>
      <c r="B1509" s="73">
        <f>VLOOKUP(G1509,'Daily Flash NL'!A:D,4,0)</f>
        <v>0.58333333333333304</v>
      </c>
      <c r="C1509" s="77">
        <v>46169</v>
      </c>
      <c r="D1509" s="57"/>
      <c r="E1509" s="62" t="s">
        <v>85</v>
      </c>
      <c r="F1509" s="62"/>
      <c r="G1509" s="62">
        <v>14</v>
      </c>
      <c r="H1509" s="63">
        <v>0.9285714285714286</v>
      </c>
      <c r="I1509" s="64">
        <v>14</v>
      </c>
      <c r="J1509" s="64">
        <v>14</v>
      </c>
      <c r="K1509" s="64">
        <v>13</v>
      </c>
      <c r="L1509" s="65">
        <v>1</v>
      </c>
      <c r="M1509" s="64">
        <v>0</v>
      </c>
      <c r="N1509" s="64">
        <v>0</v>
      </c>
      <c r="O1509" s="66">
        <v>288.24703571428569</v>
      </c>
      <c r="P1509" s="63">
        <v>0</v>
      </c>
    </row>
    <row r="1510" spans="1:16" ht="14.4">
      <c r="A1510" s="72">
        <f t="shared" si="34"/>
        <v>46169</v>
      </c>
      <c r="B1510" s="73">
        <f>VLOOKUP(G1510,'Daily Flash NL'!A:D,4,0)</f>
        <v>0.625</v>
      </c>
      <c r="C1510" s="77">
        <v>46169</v>
      </c>
      <c r="D1510" s="57"/>
      <c r="E1510" s="62" t="s">
        <v>85</v>
      </c>
      <c r="F1510" s="62"/>
      <c r="G1510" s="62">
        <v>15</v>
      </c>
      <c r="H1510" s="63">
        <v>0.75</v>
      </c>
      <c r="I1510" s="64">
        <v>16</v>
      </c>
      <c r="J1510" s="64">
        <v>14</v>
      </c>
      <c r="K1510" s="64">
        <v>12</v>
      </c>
      <c r="L1510" s="65">
        <v>0.875</v>
      </c>
      <c r="M1510" s="64">
        <v>2</v>
      </c>
      <c r="N1510" s="64">
        <v>0</v>
      </c>
      <c r="O1510" s="66">
        <v>202.95400000000024</v>
      </c>
      <c r="P1510" s="63">
        <v>0.125</v>
      </c>
    </row>
    <row r="1511" spans="1:16" ht="14.4">
      <c r="A1511" s="72">
        <f t="shared" si="34"/>
        <v>46169</v>
      </c>
      <c r="B1511" s="73">
        <f>VLOOKUP(G1511,'Daily Flash NL'!A:D,4,0)</f>
        <v>0.66666666666666696</v>
      </c>
      <c r="C1511" s="77">
        <v>46169</v>
      </c>
      <c r="D1511" s="57"/>
      <c r="E1511" s="62" t="s">
        <v>85</v>
      </c>
      <c r="F1511" s="62"/>
      <c r="G1511" s="62">
        <v>16</v>
      </c>
      <c r="H1511" s="63">
        <v>0.81818181818181823</v>
      </c>
      <c r="I1511" s="64">
        <v>11</v>
      </c>
      <c r="J1511" s="64">
        <v>11</v>
      </c>
      <c r="K1511" s="64">
        <v>9</v>
      </c>
      <c r="L1511" s="65">
        <v>1</v>
      </c>
      <c r="M1511" s="64">
        <v>0</v>
      </c>
      <c r="N1511" s="64">
        <v>0</v>
      </c>
      <c r="O1511" s="66">
        <v>294.80870454545459</v>
      </c>
      <c r="P1511" s="63">
        <v>0</v>
      </c>
    </row>
    <row r="1512" spans="1:16" ht="14.4">
      <c r="A1512" s="72">
        <f t="shared" si="34"/>
        <v>46169</v>
      </c>
      <c r="B1512" s="73" t="e">
        <f>VLOOKUP(G1512,'Daily Flash NL'!A:D,4,0)</f>
        <v>#N/A</v>
      </c>
      <c r="C1512" s="77">
        <v>46169</v>
      </c>
      <c r="D1512" s="57"/>
      <c r="E1512" s="62" t="s">
        <v>85</v>
      </c>
      <c r="F1512" s="62"/>
      <c r="G1512" s="62">
        <v>17</v>
      </c>
      <c r="H1512" s="63">
        <v>0.81818181818181823</v>
      </c>
      <c r="I1512" s="64">
        <v>11</v>
      </c>
      <c r="J1512" s="64">
        <v>11</v>
      </c>
      <c r="K1512" s="64">
        <v>9</v>
      </c>
      <c r="L1512" s="65">
        <v>1</v>
      </c>
      <c r="M1512" s="64">
        <v>0</v>
      </c>
      <c r="N1512" s="64">
        <v>0</v>
      </c>
      <c r="O1512" s="66">
        <v>347.14201515151541</v>
      </c>
      <c r="P1512" s="63">
        <v>0</v>
      </c>
    </row>
    <row r="1513" spans="1:16" ht="14.4">
      <c r="A1513" s="72">
        <f t="shared" si="34"/>
        <v>46169</v>
      </c>
      <c r="B1513" s="73" t="e">
        <f>VLOOKUP(G1513,'Daily Flash NL'!A:D,4,0)</f>
        <v>#N/A</v>
      </c>
      <c r="C1513" s="77">
        <v>46169</v>
      </c>
      <c r="D1513" s="57"/>
      <c r="E1513" s="62" t="s">
        <v>85</v>
      </c>
      <c r="F1513" s="62"/>
      <c r="G1513" s="62">
        <v>18</v>
      </c>
      <c r="H1513" s="63">
        <v>0.625</v>
      </c>
      <c r="I1513" s="64">
        <v>8</v>
      </c>
      <c r="J1513" s="64">
        <v>7</v>
      </c>
      <c r="K1513" s="64">
        <v>5</v>
      </c>
      <c r="L1513" s="65">
        <v>0.875</v>
      </c>
      <c r="M1513" s="64">
        <v>1</v>
      </c>
      <c r="N1513" s="64">
        <v>0</v>
      </c>
      <c r="O1513" s="66">
        <v>437.32157142857147</v>
      </c>
      <c r="P1513" s="63">
        <v>0.125</v>
      </c>
    </row>
    <row r="1514" spans="1:16" ht="14.4">
      <c r="A1514" s="72">
        <f t="shared" ref="A1514:A1544" si="35">C1514</f>
        <v>46169</v>
      </c>
      <c r="B1514" s="73" t="e">
        <f>VLOOKUP(G1514,'Daily Flash NL'!A:D,4,0)</f>
        <v>#N/A</v>
      </c>
      <c r="C1514" s="77">
        <v>46169</v>
      </c>
      <c r="D1514" s="57"/>
      <c r="E1514" s="62" t="s">
        <v>85</v>
      </c>
      <c r="F1514" s="62"/>
      <c r="G1514" s="62">
        <v>19</v>
      </c>
      <c r="H1514" s="63">
        <v>1</v>
      </c>
      <c r="I1514" s="64">
        <v>4</v>
      </c>
      <c r="J1514" s="64">
        <v>4</v>
      </c>
      <c r="K1514" s="64">
        <v>4</v>
      </c>
      <c r="L1514" s="65">
        <v>1</v>
      </c>
      <c r="M1514" s="64">
        <v>0</v>
      </c>
      <c r="N1514" s="64">
        <v>0</v>
      </c>
      <c r="O1514" s="66">
        <v>579.93599999999992</v>
      </c>
      <c r="P1514" s="63">
        <v>0</v>
      </c>
    </row>
    <row r="1515" spans="1:16" ht="14.4">
      <c r="A1515" s="72">
        <f t="shared" si="35"/>
        <v>46169</v>
      </c>
      <c r="B1515" s="73" t="e">
        <f>VLOOKUP(G1515,'Daily Flash NL'!A:D,4,0)</f>
        <v>#N/A</v>
      </c>
      <c r="C1515" s="77">
        <v>46169</v>
      </c>
      <c r="D1515" s="57"/>
      <c r="E1515" s="62" t="s">
        <v>85</v>
      </c>
      <c r="F1515" s="62"/>
      <c r="G1515" s="62">
        <v>20</v>
      </c>
      <c r="H1515" s="63">
        <v>1</v>
      </c>
      <c r="I1515" s="64">
        <v>3</v>
      </c>
      <c r="J1515" s="64">
        <v>3</v>
      </c>
      <c r="K1515" s="64">
        <v>3</v>
      </c>
      <c r="L1515" s="65">
        <v>1</v>
      </c>
      <c r="M1515" s="64">
        <v>0</v>
      </c>
      <c r="N1515" s="64">
        <v>0</v>
      </c>
      <c r="O1515" s="66">
        <v>545.351</v>
      </c>
      <c r="P1515" s="63">
        <v>0</v>
      </c>
    </row>
    <row r="1516" spans="1:16" ht="14.4">
      <c r="A1516" s="72">
        <f t="shared" si="35"/>
        <v>46169</v>
      </c>
      <c r="B1516" s="73" t="e">
        <f>VLOOKUP(G1516,'Daily Flash NL'!A:D,4,0)</f>
        <v>#N/A</v>
      </c>
      <c r="C1516" s="77">
        <v>46169</v>
      </c>
      <c r="D1516" s="57"/>
      <c r="E1516" s="62" t="s">
        <v>85</v>
      </c>
      <c r="F1516" s="62"/>
      <c r="G1516" s="62">
        <v>21</v>
      </c>
      <c r="H1516" s="63">
        <v>1</v>
      </c>
      <c r="I1516" s="64">
        <v>1</v>
      </c>
      <c r="J1516" s="64">
        <v>1</v>
      </c>
      <c r="K1516" s="64">
        <v>1</v>
      </c>
      <c r="L1516" s="65">
        <v>1</v>
      </c>
      <c r="M1516" s="64">
        <v>0</v>
      </c>
      <c r="N1516" s="64">
        <v>0</v>
      </c>
      <c r="O1516" s="66">
        <v>253.208</v>
      </c>
      <c r="P1516" s="63">
        <v>0</v>
      </c>
    </row>
    <row r="1517" spans="1:16" ht="14.4">
      <c r="A1517" s="72">
        <f t="shared" si="35"/>
        <v>46169</v>
      </c>
      <c r="B1517" s="73" t="e">
        <f>VLOOKUP(G1517,'Daily Flash NL'!A:D,4,0)</f>
        <v>#N/A</v>
      </c>
      <c r="C1517" s="77">
        <v>46169</v>
      </c>
      <c r="D1517" s="57"/>
      <c r="E1517" s="62" t="s">
        <v>68</v>
      </c>
      <c r="F1517" s="62"/>
      <c r="G1517" s="62"/>
      <c r="H1517" s="63">
        <v>0.27947598253275108</v>
      </c>
      <c r="I1517" s="64">
        <v>692</v>
      </c>
      <c r="J1517" s="64">
        <v>563</v>
      </c>
      <c r="K1517" s="64">
        <v>192</v>
      </c>
      <c r="L1517" s="65">
        <v>0.81358381502890176</v>
      </c>
      <c r="M1517" s="64">
        <v>129</v>
      </c>
      <c r="N1517" s="64">
        <v>5</v>
      </c>
      <c r="O1517" s="66">
        <v>263.90034632918895</v>
      </c>
      <c r="P1517" s="63">
        <v>0.18641618497109827</v>
      </c>
    </row>
    <row r="1518" spans="1:16" ht="14.4">
      <c r="A1518" s="72">
        <f t="shared" si="35"/>
        <v>46169</v>
      </c>
      <c r="B1518" s="73" t="e">
        <f>VLOOKUP(G1518,'Daily Flash NL'!A:D,4,0)</f>
        <v>#N/A</v>
      </c>
      <c r="C1518" s="77">
        <v>46169</v>
      </c>
      <c r="D1518" s="57"/>
      <c r="E1518" s="62" t="s">
        <v>68</v>
      </c>
      <c r="F1518" s="57" t="s">
        <v>69</v>
      </c>
      <c r="G1518" s="57"/>
      <c r="H1518" s="58"/>
      <c r="I1518" s="59"/>
      <c r="J1518" s="59"/>
      <c r="K1518" s="59"/>
      <c r="L1518" s="60"/>
      <c r="M1518" s="59"/>
      <c r="N1518" s="59"/>
      <c r="O1518" s="61"/>
      <c r="P1518" s="58"/>
    </row>
    <row r="1519" spans="1:16" ht="14.4">
      <c r="A1519" s="72">
        <f t="shared" si="35"/>
        <v>46169</v>
      </c>
      <c r="B1519" s="73" t="e">
        <f>VLOOKUP(G1519,'Daily Flash NL'!A:D,4,0)</f>
        <v>#N/A</v>
      </c>
      <c r="C1519" s="77">
        <v>46169</v>
      </c>
      <c r="D1519" s="57"/>
      <c r="E1519" s="62" t="s">
        <v>68</v>
      </c>
      <c r="F1519" s="62"/>
      <c r="G1519" s="62">
        <v>6</v>
      </c>
      <c r="H1519" s="63">
        <v>0.1111111111111111</v>
      </c>
      <c r="I1519" s="64">
        <v>9</v>
      </c>
      <c r="J1519" s="64">
        <v>9</v>
      </c>
      <c r="K1519" s="64">
        <v>1</v>
      </c>
      <c r="L1519" s="65">
        <v>1</v>
      </c>
      <c r="M1519" s="64">
        <v>0</v>
      </c>
      <c r="N1519" s="64">
        <v>0</v>
      </c>
      <c r="O1519" s="66">
        <v>707.15622222222237</v>
      </c>
      <c r="P1519" s="63">
        <v>0</v>
      </c>
    </row>
    <row r="1520" spans="1:16" ht="14.4">
      <c r="A1520" s="72">
        <f t="shared" si="35"/>
        <v>46169</v>
      </c>
      <c r="B1520" s="73">
        <f>VLOOKUP(G1520,'Daily Flash NL'!A:D,4,0)</f>
        <v>0.29166666666666669</v>
      </c>
      <c r="C1520" s="77">
        <v>46169</v>
      </c>
      <c r="D1520" s="57"/>
      <c r="E1520" s="62" t="s">
        <v>68</v>
      </c>
      <c r="F1520" s="62"/>
      <c r="G1520" s="62">
        <v>7</v>
      </c>
      <c r="H1520" s="63">
        <v>0.7</v>
      </c>
      <c r="I1520" s="64">
        <v>20</v>
      </c>
      <c r="J1520" s="64">
        <v>20</v>
      </c>
      <c r="K1520" s="64">
        <v>14</v>
      </c>
      <c r="L1520" s="65">
        <v>1</v>
      </c>
      <c r="M1520" s="64">
        <v>0</v>
      </c>
      <c r="N1520" s="64">
        <v>0</v>
      </c>
      <c r="O1520" s="66">
        <v>288.39080000000001</v>
      </c>
      <c r="P1520" s="63">
        <v>0</v>
      </c>
    </row>
    <row r="1521" spans="1:16" ht="14.4">
      <c r="A1521" s="72">
        <f t="shared" si="35"/>
        <v>46169</v>
      </c>
      <c r="B1521" s="73">
        <f>VLOOKUP(G1521,'Daily Flash NL'!A:D,4,0)</f>
        <v>0.33333333333333298</v>
      </c>
      <c r="C1521" s="77">
        <v>46169</v>
      </c>
      <c r="D1521" s="57"/>
      <c r="E1521" s="62" t="s">
        <v>68</v>
      </c>
      <c r="F1521" s="62"/>
      <c r="G1521" s="62">
        <v>8</v>
      </c>
      <c r="H1521" s="63">
        <v>0.13636363636363635</v>
      </c>
      <c r="I1521" s="64">
        <v>67</v>
      </c>
      <c r="J1521" s="64">
        <v>50</v>
      </c>
      <c r="K1521" s="64">
        <v>9</v>
      </c>
      <c r="L1521" s="65">
        <v>0.74626865671641796</v>
      </c>
      <c r="M1521" s="64">
        <v>17</v>
      </c>
      <c r="N1521" s="64">
        <v>1</v>
      </c>
      <c r="O1521" s="66">
        <v>151.05590266666667</v>
      </c>
      <c r="P1521" s="63">
        <v>0.2537313432835821</v>
      </c>
    </row>
    <row r="1522" spans="1:16" ht="14.4">
      <c r="A1522" s="72">
        <f t="shared" si="35"/>
        <v>46169</v>
      </c>
      <c r="B1522" s="73">
        <f>VLOOKUP(G1522,'Daily Flash NL'!A:D,4,0)</f>
        <v>0.375</v>
      </c>
      <c r="C1522" s="77">
        <v>46169</v>
      </c>
      <c r="D1522" s="57"/>
      <c r="E1522" s="62" t="s">
        <v>68</v>
      </c>
      <c r="F1522" s="62"/>
      <c r="G1522" s="62">
        <v>9</v>
      </c>
      <c r="H1522" s="63">
        <v>0</v>
      </c>
      <c r="I1522" s="64">
        <v>88</v>
      </c>
      <c r="J1522" s="64">
        <v>49</v>
      </c>
      <c r="K1522" s="64">
        <v>0</v>
      </c>
      <c r="L1522" s="65">
        <v>0.55681818181818177</v>
      </c>
      <c r="M1522" s="64">
        <v>39</v>
      </c>
      <c r="N1522" s="64">
        <v>0</v>
      </c>
      <c r="O1522" s="66">
        <v>240.45224795918369</v>
      </c>
      <c r="P1522" s="63">
        <v>0.44318181818181818</v>
      </c>
    </row>
    <row r="1523" spans="1:16" ht="14.4">
      <c r="A1523" s="72">
        <f t="shared" si="35"/>
        <v>46169</v>
      </c>
      <c r="B1523" s="73">
        <f>VLOOKUP(G1523,'Daily Flash NL'!A:D,4,0)</f>
        <v>0.41666666666666702</v>
      </c>
      <c r="C1523" s="77">
        <v>46169</v>
      </c>
      <c r="D1523" s="57"/>
      <c r="E1523" s="62" t="s">
        <v>68</v>
      </c>
      <c r="F1523" s="62"/>
      <c r="G1523" s="62">
        <v>10</v>
      </c>
      <c r="H1523" s="63">
        <v>0</v>
      </c>
      <c r="I1523" s="64">
        <v>79</v>
      </c>
      <c r="J1523" s="64">
        <v>46</v>
      </c>
      <c r="K1523" s="64">
        <v>0</v>
      </c>
      <c r="L1523" s="65">
        <v>0.58227848101265822</v>
      </c>
      <c r="M1523" s="64">
        <v>33</v>
      </c>
      <c r="N1523" s="64">
        <v>1</v>
      </c>
      <c r="O1523" s="66">
        <v>201.5463496376812</v>
      </c>
      <c r="P1523" s="63">
        <v>0.41772151898734178</v>
      </c>
    </row>
    <row r="1524" spans="1:16" ht="14.4">
      <c r="A1524" s="72">
        <f t="shared" si="35"/>
        <v>46169</v>
      </c>
      <c r="B1524" s="73">
        <f>VLOOKUP(G1524,'Daily Flash NL'!A:D,4,0)</f>
        <v>0.45833333333333298</v>
      </c>
      <c r="C1524" s="77">
        <v>46169</v>
      </c>
      <c r="D1524" s="57"/>
      <c r="E1524" s="62" t="s">
        <v>68</v>
      </c>
      <c r="F1524" s="62"/>
      <c r="G1524" s="62">
        <v>11</v>
      </c>
      <c r="H1524" s="63">
        <v>3.6363636363636362E-2</v>
      </c>
      <c r="I1524" s="64">
        <v>55</v>
      </c>
      <c r="J1524" s="64">
        <v>50</v>
      </c>
      <c r="K1524" s="64">
        <v>2</v>
      </c>
      <c r="L1524" s="65">
        <v>0.90909090909090906</v>
      </c>
      <c r="M1524" s="64">
        <v>5</v>
      </c>
      <c r="N1524" s="64">
        <v>0</v>
      </c>
      <c r="O1524" s="66">
        <v>260.48874166666667</v>
      </c>
      <c r="P1524" s="63">
        <v>9.0909090909090912E-2</v>
      </c>
    </row>
    <row r="1525" spans="1:16" ht="14.4">
      <c r="A1525" s="72">
        <f t="shared" si="35"/>
        <v>46169</v>
      </c>
      <c r="B1525" s="73">
        <f>VLOOKUP(G1525,'Daily Flash NL'!A:D,4,0)</f>
        <v>0.5</v>
      </c>
      <c r="C1525" s="77">
        <v>46169</v>
      </c>
      <c r="D1525" s="57"/>
      <c r="E1525" s="62" t="s">
        <v>68</v>
      </c>
      <c r="F1525" s="62"/>
      <c r="G1525" s="62">
        <v>12</v>
      </c>
      <c r="H1525" s="63">
        <v>0.82222222222222219</v>
      </c>
      <c r="I1525" s="64">
        <v>46</v>
      </c>
      <c r="J1525" s="64">
        <v>45</v>
      </c>
      <c r="K1525" s="64">
        <v>37</v>
      </c>
      <c r="L1525" s="65">
        <v>0.97826086956521741</v>
      </c>
      <c r="M1525" s="64">
        <v>1</v>
      </c>
      <c r="N1525" s="64">
        <v>1</v>
      </c>
      <c r="O1525" s="66">
        <v>247.03957407407393</v>
      </c>
      <c r="P1525" s="63">
        <v>2.1739130434782608E-2</v>
      </c>
    </row>
    <row r="1526" spans="1:16" ht="14.4">
      <c r="A1526" s="72">
        <f t="shared" si="35"/>
        <v>46169</v>
      </c>
      <c r="B1526" s="73">
        <f>VLOOKUP(G1526,'Daily Flash NL'!A:D,4,0)</f>
        <v>0.54166666666666696</v>
      </c>
      <c r="C1526" s="77">
        <v>46169</v>
      </c>
      <c r="D1526" s="57"/>
      <c r="E1526" s="62" t="s">
        <v>68</v>
      </c>
      <c r="F1526" s="62"/>
      <c r="G1526" s="62">
        <v>13</v>
      </c>
      <c r="H1526" s="63">
        <v>0.77192982456140347</v>
      </c>
      <c r="I1526" s="64">
        <v>57</v>
      </c>
      <c r="J1526" s="64">
        <v>57</v>
      </c>
      <c r="K1526" s="64">
        <v>44</v>
      </c>
      <c r="L1526" s="65">
        <v>1</v>
      </c>
      <c r="M1526" s="64">
        <v>0</v>
      </c>
      <c r="N1526" s="64">
        <v>0</v>
      </c>
      <c r="O1526" s="66">
        <v>322.068283625731</v>
      </c>
      <c r="P1526" s="63">
        <v>0</v>
      </c>
    </row>
    <row r="1527" spans="1:16" ht="14.4">
      <c r="A1527" s="72">
        <f t="shared" si="35"/>
        <v>46169</v>
      </c>
      <c r="B1527" s="73">
        <f>VLOOKUP(G1527,'Daily Flash NL'!A:D,4,0)</f>
        <v>0.58333333333333304</v>
      </c>
      <c r="C1527" s="77">
        <v>46169</v>
      </c>
      <c r="D1527" s="57"/>
      <c r="E1527" s="62" t="s">
        <v>68</v>
      </c>
      <c r="F1527" s="62"/>
      <c r="G1527" s="62">
        <v>14</v>
      </c>
      <c r="H1527" s="63">
        <v>0.171875</v>
      </c>
      <c r="I1527" s="64">
        <v>65</v>
      </c>
      <c r="J1527" s="64">
        <v>55</v>
      </c>
      <c r="K1527" s="64">
        <v>11</v>
      </c>
      <c r="L1527" s="65">
        <v>0.84615384615384615</v>
      </c>
      <c r="M1527" s="64">
        <v>10</v>
      </c>
      <c r="N1527" s="64">
        <v>1</v>
      </c>
      <c r="O1527" s="66">
        <v>196.73504151515147</v>
      </c>
      <c r="P1527" s="63">
        <v>0.15384615384615385</v>
      </c>
    </row>
    <row r="1528" spans="1:16" ht="14.4">
      <c r="A1528" s="72">
        <f t="shared" si="35"/>
        <v>46169</v>
      </c>
      <c r="B1528" s="73">
        <f>VLOOKUP(G1528,'Daily Flash NL'!A:D,4,0)</f>
        <v>0.625</v>
      </c>
      <c r="C1528" s="77">
        <v>46169</v>
      </c>
      <c r="D1528" s="57"/>
      <c r="E1528" s="62" t="s">
        <v>68</v>
      </c>
      <c r="F1528" s="62"/>
      <c r="G1528" s="62">
        <v>15</v>
      </c>
      <c r="H1528" s="63">
        <v>0.68627450980392157</v>
      </c>
      <c r="I1528" s="64">
        <v>51</v>
      </c>
      <c r="J1528" s="64">
        <v>51</v>
      </c>
      <c r="K1528" s="64">
        <v>35</v>
      </c>
      <c r="L1528" s="65">
        <v>1</v>
      </c>
      <c r="M1528" s="64">
        <v>0</v>
      </c>
      <c r="N1528" s="64">
        <v>0</v>
      </c>
      <c r="O1528" s="66">
        <v>253.23060457516345</v>
      </c>
      <c r="P1528" s="63">
        <v>0</v>
      </c>
    </row>
    <row r="1529" spans="1:16" ht="14.4">
      <c r="A1529" s="72">
        <f t="shared" si="35"/>
        <v>46169</v>
      </c>
      <c r="B1529" s="73">
        <f>VLOOKUP(G1529,'Daily Flash NL'!A:D,4,0)</f>
        <v>0.66666666666666696</v>
      </c>
      <c r="C1529" s="77">
        <v>46169</v>
      </c>
      <c r="D1529" s="57"/>
      <c r="E1529" s="62" t="s">
        <v>68</v>
      </c>
      <c r="F1529" s="62"/>
      <c r="G1529" s="62">
        <v>16</v>
      </c>
      <c r="H1529" s="63">
        <v>0.45283018867924529</v>
      </c>
      <c r="I1529" s="64">
        <v>53</v>
      </c>
      <c r="J1529" s="64">
        <v>48</v>
      </c>
      <c r="K1529" s="64">
        <v>24</v>
      </c>
      <c r="L1529" s="65">
        <v>0.90566037735849059</v>
      </c>
      <c r="M1529" s="64">
        <v>5</v>
      </c>
      <c r="N1529" s="64">
        <v>0</v>
      </c>
      <c r="O1529" s="66">
        <v>289.96220659722218</v>
      </c>
      <c r="P1529" s="63">
        <v>9.4339622641509441E-2</v>
      </c>
    </row>
    <row r="1530" spans="1:16" ht="14.4">
      <c r="A1530" s="72">
        <f t="shared" si="35"/>
        <v>46169</v>
      </c>
      <c r="B1530" s="73" t="e">
        <f>VLOOKUP(G1530,'Daily Flash NL'!A:D,4,0)</f>
        <v>#N/A</v>
      </c>
      <c r="C1530" s="77">
        <v>46169</v>
      </c>
      <c r="D1530" s="57"/>
      <c r="E1530" s="62" t="s">
        <v>68</v>
      </c>
      <c r="F1530" s="62"/>
      <c r="G1530" s="62">
        <v>17</v>
      </c>
      <c r="H1530" s="63">
        <v>4.7619047619047616E-2</v>
      </c>
      <c r="I1530" s="64">
        <v>42</v>
      </c>
      <c r="J1530" s="64">
        <v>34</v>
      </c>
      <c r="K1530" s="64">
        <v>2</v>
      </c>
      <c r="L1530" s="65">
        <v>0.80952380952380953</v>
      </c>
      <c r="M1530" s="64">
        <v>8</v>
      </c>
      <c r="N1530" s="64">
        <v>0</v>
      </c>
      <c r="O1530" s="66">
        <v>294.7553088235295</v>
      </c>
      <c r="P1530" s="63">
        <v>0.19047619047619047</v>
      </c>
    </row>
    <row r="1531" spans="1:16" ht="14.4">
      <c r="A1531" s="72">
        <f t="shared" si="35"/>
        <v>46169</v>
      </c>
      <c r="B1531" s="73" t="e">
        <f>VLOOKUP(G1531,'Daily Flash NL'!A:D,4,0)</f>
        <v>#N/A</v>
      </c>
      <c r="C1531" s="77">
        <v>46169</v>
      </c>
      <c r="D1531" s="57"/>
      <c r="E1531" s="62" t="s">
        <v>68</v>
      </c>
      <c r="F1531" s="62"/>
      <c r="G1531" s="62">
        <v>18</v>
      </c>
      <c r="H1531" s="63">
        <v>0.16666666666666666</v>
      </c>
      <c r="I1531" s="64">
        <v>24</v>
      </c>
      <c r="J1531" s="64">
        <v>18</v>
      </c>
      <c r="K1531" s="64">
        <v>4</v>
      </c>
      <c r="L1531" s="65">
        <v>0.75</v>
      </c>
      <c r="M1531" s="64">
        <v>6</v>
      </c>
      <c r="N1531" s="64">
        <v>0</v>
      </c>
      <c r="O1531" s="66">
        <v>479.36480555555551</v>
      </c>
      <c r="P1531" s="63">
        <v>0.25</v>
      </c>
    </row>
    <row r="1532" spans="1:16" ht="14.4">
      <c r="A1532" s="72">
        <f t="shared" si="35"/>
        <v>46169</v>
      </c>
      <c r="B1532" s="73" t="e">
        <f>VLOOKUP(G1532,'Daily Flash NL'!A:D,4,0)</f>
        <v>#N/A</v>
      </c>
      <c r="C1532" s="77">
        <v>46169</v>
      </c>
      <c r="D1532" s="57"/>
      <c r="E1532" s="62" t="s">
        <v>68</v>
      </c>
      <c r="F1532" s="62"/>
      <c r="G1532" s="62">
        <v>19</v>
      </c>
      <c r="H1532" s="63">
        <v>0.2</v>
      </c>
      <c r="I1532" s="64">
        <v>21</v>
      </c>
      <c r="J1532" s="64">
        <v>19</v>
      </c>
      <c r="K1532" s="64">
        <v>4</v>
      </c>
      <c r="L1532" s="65">
        <v>0.90476190476190477</v>
      </c>
      <c r="M1532" s="64">
        <v>2</v>
      </c>
      <c r="N1532" s="64">
        <v>1</v>
      </c>
      <c r="O1532" s="66">
        <v>311.86871052631579</v>
      </c>
      <c r="P1532" s="63">
        <v>9.5238095238095233E-2</v>
      </c>
    </row>
    <row r="1533" spans="1:16" ht="14.4">
      <c r="A1533" s="72">
        <f t="shared" si="35"/>
        <v>46169</v>
      </c>
      <c r="B1533" s="73" t="e">
        <f>VLOOKUP(G1533,'Daily Flash NL'!A:D,4,0)</f>
        <v>#N/A</v>
      </c>
      <c r="C1533" s="77">
        <v>46169</v>
      </c>
      <c r="D1533" s="57"/>
      <c r="E1533" s="62" t="s">
        <v>68</v>
      </c>
      <c r="F1533" s="62"/>
      <c r="G1533" s="62">
        <v>20</v>
      </c>
      <c r="H1533" s="63">
        <v>0.35714285714285715</v>
      </c>
      <c r="I1533" s="64">
        <v>14</v>
      </c>
      <c r="J1533" s="64">
        <v>12</v>
      </c>
      <c r="K1533" s="64">
        <v>5</v>
      </c>
      <c r="L1533" s="65">
        <v>0.8571428571428571</v>
      </c>
      <c r="M1533" s="64">
        <v>2</v>
      </c>
      <c r="N1533" s="64">
        <v>0</v>
      </c>
      <c r="O1533" s="66">
        <v>259.11241666666666</v>
      </c>
      <c r="P1533" s="63">
        <v>0.14285714285714285</v>
      </c>
    </row>
    <row r="1534" spans="1:16" ht="14.4">
      <c r="A1534" s="72">
        <f t="shared" si="35"/>
        <v>46169</v>
      </c>
      <c r="B1534" s="73" t="e">
        <f>VLOOKUP(G1534,'Daily Flash NL'!A:D,4,0)</f>
        <v>#N/A</v>
      </c>
      <c r="C1534" s="77">
        <v>46169</v>
      </c>
      <c r="D1534" s="57"/>
      <c r="E1534" s="62" t="s">
        <v>68</v>
      </c>
      <c r="F1534" s="62"/>
      <c r="G1534" s="62">
        <v>21</v>
      </c>
      <c r="H1534" s="63">
        <v>0</v>
      </c>
      <c r="I1534" s="64">
        <v>1</v>
      </c>
      <c r="J1534" s="64">
        <v>0</v>
      </c>
      <c r="K1534" s="64">
        <v>0</v>
      </c>
      <c r="L1534" s="65">
        <v>0</v>
      </c>
      <c r="M1534" s="64">
        <v>1</v>
      </c>
      <c r="N1534" s="64">
        <v>0</v>
      </c>
      <c r="O1534" s="66"/>
      <c r="P1534" s="63">
        <v>1</v>
      </c>
    </row>
    <row r="1535" spans="1:16" ht="14.4">
      <c r="A1535" s="72">
        <f t="shared" si="35"/>
        <v>46169</v>
      </c>
      <c r="B1535" s="73" t="e">
        <f>VLOOKUP(G1535,'Daily Flash NL'!A:D,4,0)</f>
        <v>#N/A</v>
      </c>
      <c r="C1535" s="77">
        <v>46169</v>
      </c>
      <c r="D1535" s="57" t="s">
        <v>70</v>
      </c>
      <c r="E1535" s="57"/>
      <c r="F1535" s="57"/>
      <c r="G1535" s="57"/>
      <c r="H1535" s="58">
        <v>0.36785329018338725</v>
      </c>
      <c r="I1535" s="59">
        <v>932</v>
      </c>
      <c r="J1535" s="59">
        <v>785</v>
      </c>
      <c r="K1535" s="59">
        <v>341</v>
      </c>
      <c r="L1535" s="60">
        <v>0.84227467811158796</v>
      </c>
      <c r="M1535" s="59">
        <v>147</v>
      </c>
      <c r="N1535" s="59">
        <v>5</v>
      </c>
      <c r="O1535" s="61">
        <v>277.39293193205924</v>
      </c>
      <c r="P1535" s="58">
        <v>0.15772532188841201</v>
      </c>
    </row>
    <row r="1536" spans="1:16" ht="14.4">
      <c r="A1536" s="72" t="str">
        <f t="shared" si="35"/>
        <v>Total 27/05/2026</v>
      </c>
      <c r="B1536" s="73" t="e">
        <f>VLOOKUP(G1536,'Daily Flash NL'!A:D,4,0)</f>
        <v>#N/A</v>
      </c>
      <c r="C1536" s="78" t="s">
        <v>202</v>
      </c>
      <c r="D1536" s="67"/>
      <c r="E1536" s="67"/>
      <c r="F1536" s="67"/>
      <c r="G1536" s="67"/>
      <c r="H1536" s="68">
        <v>0.36785329018338725</v>
      </c>
      <c r="I1536" s="69">
        <v>932</v>
      </c>
      <c r="J1536" s="69">
        <v>785</v>
      </c>
      <c r="K1536" s="69">
        <v>341</v>
      </c>
      <c r="L1536" s="70">
        <v>0.84227467811158796</v>
      </c>
      <c r="M1536" s="69">
        <v>147</v>
      </c>
      <c r="N1536" s="69">
        <v>5</v>
      </c>
      <c r="O1536" s="71">
        <v>277.39293193205924</v>
      </c>
      <c r="P1536" s="68">
        <v>0.15772532188841201</v>
      </c>
    </row>
    <row r="1537" spans="1:16" ht="15" thickBot="1">
      <c r="A1537" s="72" t="str">
        <f t="shared" si="35"/>
        <v>Total général</v>
      </c>
      <c r="B1537" s="73" t="e">
        <f>VLOOKUP(G1537,'Daily Flash NL'!A:D,4,0)</f>
        <v>#N/A</v>
      </c>
      <c r="C1537" s="116" t="s">
        <v>73</v>
      </c>
      <c r="D1537" s="117"/>
      <c r="E1537" s="117"/>
      <c r="F1537" s="117"/>
      <c r="G1537" s="117"/>
      <c r="H1537" s="118">
        <v>0.36785329018338725</v>
      </c>
      <c r="I1537" s="119">
        <v>932</v>
      </c>
      <c r="J1537" s="119">
        <v>785</v>
      </c>
      <c r="K1537" s="119">
        <v>341</v>
      </c>
      <c r="L1537" s="120">
        <v>0.84227467811158796</v>
      </c>
      <c r="M1537" s="119">
        <v>147</v>
      </c>
      <c r="N1537" s="119">
        <v>5</v>
      </c>
      <c r="O1537" s="121">
        <v>277.39293193205924</v>
      </c>
      <c r="P1537" s="122">
        <v>0.15772532188841201</v>
      </c>
    </row>
    <row r="1538" spans="1:16" ht="14.4">
      <c r="A1538" s="72">
        <f t="shared" si="35"/>
        <v>46170</v>
      </c>
      <c r="B1538" s="73" t="e">
        <f>VLOOKUP(G1538,'Daily Flash NL'!A:D,4,0)</f>
        <v>#N/A</v>
      </c>
      <c r="C1538" s="77">
        <v>46170</v>
      </c>
      <c r="D1538" s="57" t="s">
        <v>67</v>
      </c>
      <c r="E1538" s="62" t="s">
        <v>85</v>
      </c>
      <c r="F1538" s="62"/>
      <c r="G1538" s="62"/>
      <c r="H1538" s="63">
        <v>0.49130434782608695</v>
      </c>
      <c r="I1538" s="64">
        <v>233</v>
      </c>
      <c r="J1538" s="64">
        <v>202</v>
      </c>
      <c r="K1538" s="64">
        <v>113</v>
      </c>
      <c r="L1538" s="65">
        <v>0.86695278969957079</v>
      </c>
      <c r="M1538" s="64">
        <v>31</v>
      </c>
      <c r="N1538" s="64">
        <v>3</v>
      </c>
      <c r="O1538" s="66">
        <v>293.54805610561067</v>
      </c>
      <c r="P1538" s="63">
        <v>0.13304721030042918</v>
      </c>
    </row>
    <row r="1539" spans="1:16" ht="14.4">
      <c r="A1539" s="72">
        <f t="shared" si="35"/>
        <v>46170</v>
      </c>
      <c r="B1539" s="73" t="e">
        <f>VLOOKUP(G1539,'Daily Flash NL'!A:D,4,0)</f>
        <v>#N/A</v>
      </c>
      <c r="C1539" s="77">
        <v>46170</v>
      </c>
      <c r="D1539" s="57"/>
      <c r="E1539" s="62" t="s">
        <v>85</v>
      </c>
      <c r="F1539" s="57" t="s">
        <v>69</v>
      </c>
      <c r="G1539" s="57"/>
      <c r="H1539" s="58"/>
      <c r="I1539" s="59"/>
      <c r="J1539" s="59"/>
      <c r="K1539" s="59"/>
      <c r="L1539" s="60"/>
      <c r="M1539" s="59"/>
      <c r="N1539" s="59"/>
      <c r="O1539" s="61"/>
      <c r="P1539" s="58"/>
    </row>
    <row r="1540" spans="1:16" ht="14.4">
      <c r="A1540" s="72">
        <f t="shared" si="35"/>
        <v>46170</v>
      </c>
      <c r="B1540" s="73">
        <f>VLOOKUP(G1540,'Daily Flash NL'!A:D,4,0)</f>
        <v>0.29166666666666669</v>
      </c>
      <c r="C1540" s="77">
        <v>46170</v>
      </c>
      <c r="D1540" s="57"/>
      <c r="E1540" s="62" t="s">
        <v>85</v>
      </c>
      <c r="F1540" s="62"/>
      <c r="G1540" s="62">
        <v>7</v>
      </c>
      <c r="H1540" s="63">
        <v>0</v>
      </c>
      <c r="I1540" s="64">
        <v>3</v>
      </c>
      <c r="J1540" s="64">
        <v>3</v>
      </c>
      <c r="K1540" s="64">
        <v>0</v>
      </c>
      <c r="L1540" s="65">
        <v>1</v>
      </c>
      <c r="M1540" s="64">
        <v>0</v>
      </c>
      <c r="N1540" s="64">
        <v>0</v>
      </c>
      <c r="O1540" s="66">
        <v>284.12899999999996</v>
      </c>
      <c r="P1540" s="63">
        <v>0</v>
      </c>
    </row>
    <row r="1541" spans="1:16" ht="14.4">
      <c r="A1541" s="72">
        <f t="shared" si="35"/>
        <v>46170</v>
      </c>
      <c r="B1541" s="73">
        <f>VLOOKUP(G1541,'Daily Flash NL'!A:D,4,0)</f>
        <v>0.33333333333333298</v>
      </c>
      <c r="C1541" s="77">
        <v>46170</v>
      </c>
      <c r="D1541" s="57"/>
      <c r="E1541" s="62" t="s">
        <v>85</v>
      </c>
      <c r="F1541" s="62"/>
      <c r="G1541" s="62">
        <v>8</v>
      </c>
      <c r="H1541" s="63">
        <v>9.0909090909090912E-2</v>
      </c>
      <c r="I1541" s="64">
        <v>11</v>
      </c>
      <c r="J1541" s="64">
        <v>9</v>
      </c>
      <c r="K1541" s="64">
        <v>1</v>
      </c>
      <c r="L1541" s="65">
        <v>0.81818181818181823</v>
      </c>
      <c r="M1541" s="64">
        <v>2</v>
      </c>
      <c r="N1541" s="64">
        <v>0</v>
      </c>
      <c r="O1541" s="66">
        <v>263.86966666666672</v>
      </c>
      <c r="P1541" s="63">
        <v>0.18181818181818182</v>
      </c>
    </row>
    <row r="1542" spans="1:16" ht="14.4">
      <c r="A1542" s="72">
        <f t="shared" si="35"/>
        <v>46170</v>
      </c>
      <c r="B1542" s="73">
        <f>VLOOKUP(G1542,'Daily Flash NL'!A:D,4,0)</f>
        <v>0.375</v>
      </c>
      <c r="C1542" s="77">
        <v>46170</v>
      </c>
      <c r="D1542" s="57"/>
      <c r="E1542" s="62" t="s">
        <v>85</v>
      </c>
      <c r="F1542" s="62"/>
      <c r="G1542" s="62">
        <v>9</v>
      </c>
      <c r="H1542" s="63">
        <v>0.6</v>
      </c>
      <c r="I1542" s="64">
        <v>10</v>
      </c>
      <c r="J1542" s="64">
        <v>9</v>
      </c>
      <c r="K1542" s="64">
        <v>6</v>
      </c>
      <c r="L1542" s="65">
        <v>0.9</v>
      </c>
      <c r="M1542" s="64">
        <v>1</v>
      </c>
      <c r="N1542" s="64">
        <v>0</v>
      </c>
      <c r="O1542" s="66">
        <v>236.50655555555556</v>
      </c>
      <c r="P1542" s="63">
        <v>0.1</v>
      </c>
    </row>
    <row r="1543" spans="1:16" ht="14.4">
      <c r="A1543" s="72">
        <f t="shared" si="35"/>
        <v>46170</v>
      </c>
      <c r="B1543" s="73">
        <f>VLOOKUP(G1543,'Daily Flash NL'!A:D,4,0)</f>
        <v>0.41666666666666702</v>
      </c>
      <c r="C1543" s="77">
        <v>46170</v>
      </c>
      <c r="D1543" s="57"/>
      <c r="E1543" s="62" t="s">
        <v>85</v>
      </c>
      <c r="F1543" s="62"/>
      <c r="G1543" s="62">
        <v>10</v>
      </c>
      <c r="H1543" s="63">
        <v>0.33333333333333331</v>
      </c>
      <c r="I1543" s="64">
        <v>9</v>
      </c>
      <c r="J1543" s="64">
        <v>6</v>
      </c>
      <c r="K1543" s="64">
        <v>3</v>
      </c>
      <c r="L1543" s="65">
        <v>0.66666666666666663</v>
      </c>
      <c r="M1543" s="64">
        <v>3</v>
      </c>
      <c r="N1543" s="64">
        <v>0</v>
      </c>
      <c r="O1543" s="66">
        <v>311.29149999999998</v>
      </c>
      <c r="P1543" s="63">
        <v>0.33333333333333331</v>
      </c>
    </row>
    <row r="1544" spans="1:16" ht="14.4">
      <c r="A1544" s="72">
        <f t="shared" si="35"/>
        <v>46170</v>
      </c>
      <c r="B1544" s="73">
        <f>VLOOKUP(G1544,'Daily Flash NL'!A:D,4,0)</f>
        <v>0.45833333333333298</v>
      </c>
      <c r="C1544" s="77">
        <v>46170</v>
      </c>
      <c r="D1544" s="57"/>
      <c r="E1544" s="62" t="s">
        <v>85</v>
      </c>
      <c r="F1544" s="62"/>
      <c r="G1544" s="62">
        <v>11</v>
      </c>
      <c r="H1544" s="63">
        <v>8.3333333333333329E-2</v>
      </c>
      <c r="I1544" s="64">
        <v>12</v>
      </c>
      <c r="J1544" s="64">
        <v>9</v>
      </c>
      <c r="K1544" s="64">
        <v>1</v>
      </c>
      <c r="L1544" s="65">
        <v>0.75</v>
      </c>
      <c r="M1544" s="64">
        <v>3</v>
      </c>
      <c r="N1544" s="64">
        <v>0</v>
      </c>
      <c r="O1544" s="66">
        <v>371.70322222222228</v>
      </c>
      <c r="P1544" s="63">
        <v>0.25</v>
      </c>
    </row>
    <row r="1545" spans="1:16" ht="14.4">
      <c r="A1545" s="72">
        <f t="shared" ref="A1545:A1570" si="36">C1545</f>
        <v>46170</v>
      </c>
      <c r="B1545" s="73">
        <f>VLOOKUP(G1545,'Daily Flash NL'!A:D,4,0)</f>
        <v>0.5</v>
      </c>
      <c r="C1545" s="77">
        <v>46170</v>
      </c>
      <c r="D1545" s="57"/>
      <c r="E1545" s="62" t="s">
        <v>85</v>
      </c>
      <c r="F1545" s="62"/>
      <c r="G1545" s="62">
        <v>12</v>
      </c>
      <c r="H1545" s="63">
        <v>0.33333333333333331</v>
      </c>
      <c r="I1545" s="64">
        <v>3</v>
      </c>
      <c r="J1545" s="64">
        <v>3</v>
      </c>
      <c r="K1545" s="64">
        <v>1</v>
      </c>
      <c r="L1545" s="65">
        <v>1</v>
      </c>
      <c r="M1545" s="64">
        <v>0</v>
      </c>
      <c r="N1545" s="64">
        <v>0</v>
      </c>
      <c r="O1545" s="66">
        <v>469.08033333333333</v>
      </c>
      <c r="P1545" s="63">
        <v>0</v>
      </c>
    </row>
    <row r="1546" spans="1:16" ht="14.4">
      <c r="A1546" s="72">
        <f t="shared" si="36"/>
        <v>46170</v>
      </c>
      <c r="B1546" s="73">
        <f>VLOOKUP(G1546,'Daily Flash NL'!A:D,4,0)</f>
        <v>0.54166666666666696</v>
      </c>
      <c r="C1546" s="77">
        <v>46170</v>
      </c>
      <c r="D1546" s="57"/>
      <c r="E1546" s="62" t="s">
        <v>85</v>
      </c>
      <c r="F1546" s="62"/>
      <c r="G1546" s="62">
        <v>13</v>
      </c>
      <c r="H1546" s="63">
        <v>0.66666666666666663</v>
      </c>
      <c r="I1546" s="64">
        <v>6</v>
      </c>
      <c r="J1546" s="64">
        <v>6</v>
      </c>
      <c r="K1546" s="64">
        <v>4</v>
      </c>
      <c r="L1546" s="65">
        <v>1</v>
      </c>
      <c r="M1546" s="64">
        <v>0</v>
      </c>
      <c r="N1546" s="64">
        <v>0</v>
      </c>
      <c r="O1546" s="66">
        <v>440.82558333333333</v>
      </c>
      <c r="P1546" s="63">
        <v>0</v>
      </c>
    </row>
    <row r="1547" spans="1:16" ht="14.4">
      <c r="A1547" s="72">
        <f t="shared" si="36"/>
        <v>46170</v>
      </c>
      <c r="B1547" s="73">
        <f>VLOOKUP(G1547,'Daily Flash NL'!A:D,4,0)</f>
        <v>0.58333333333333304</v>
      </c>
      <c r="C1547" s="77">
        <v>46170</v>
      </c>
      <c r="D1547" s="57"/>
      <c r="E1547" s="62" t="s">
        <v>85</v>
      </c>
      <c r="F1547" s="62"/>
      <c r="G1547" s="62">
        <v>14</v>
      </c>
      <c r="H1547" s="63">
        <v>0.2</v>
      </c>
      <c r="I1547" s="64">
        <v>5</v>
      </c>
      <c r="J1547" s="64">
        <v>5</v>
      </c>
      <c r="K1547" s="64">
        <v>1</v>
      </c>
      <c r="L1547" s="65">
        <v>1</v>
      </c>
      <c r="M1547" s="64">
        <v>0</v>
      </c>
      <c r="N1547" s="64">
        <v>0</v>
      </c>
      <c r="O1547" s="66">
        <v>180.322</v>
      </c>
      <c r="P1547" s="63">
        <v>0</v>
      </c>
    </row>
    <row r="1548" spans="1:16" ht="14.4">
      <c r="A1548" s="72">
        <f t="shared" si="36"/>
        <v>46170</v>
      </c>
      <c r="B1548" s="73">
        <f>VLOOKUP(G1548,'Daily Flash NL'!A:D,4,0)</f>
        <v>0.625</v>
      </c>
      <c r="C1548" s="77">
        <v>46170</v>
      </c>
      <c r="D1548" s="57"/>
      <c r="E1548" s="62" t="s">
        <v>85</v>
      </c>
      <c r="F1548" s="62"/>
      <c r="G1548" s="62">
        <v>15</v>
      </c>
      <c r="H1548" s="63">
        <v>0.1</v>
      </c>
      <c r="I1548" s="64">
        <v>10</v>
      </c>
      <c r="J1548" s="64">
        <v>9</v>
      </c>
      <c r="K1548" s="64">
        <v>1</v>
      </c>
      <c r="L1548" s="65">
        <v>0.9</v>
      </c>
      <c r="M1548" s="64">
        <v>1</v>
      </c>
      <c r="N1548" s="64">
        <v>0</v>
      </c>
      <c r="O1548" s="66">
        <v>220.42366666666666</v>
      </c>
      <c r="P1548" s="63">
        <v>0.1</v>
      </c>
    </row>
    <row r="1549" spans="1:16" ht="14.4">
      <c r="A1549" s="72">
        <f t="shared" si="36"/>
        <v>46170</v>
      </c>
      <c r="B1549" s="73">
        <f>VLOOKUP(G1549,'Daily Flash NL'!A:D,4,0)</f>
        <v>0.66666666666666696</v>
      </c>
      <c r="C1549" s="77">
        <v>46170</v>
      </c>
      <c r="D1549" s="57"/>
      <c r="E1549" s="62" t="s">
        <v>85</v>
      </c>
      <c r="F1549" s="62"/>
      <c r="G1549" s="62">
        <v>16</v>
      </c>
      <c r="H1549" s="63">
        <v>0.2</v>
      </c>
      <c r="I1549" s="64">
        <v>5</v>
      </c>
      <c r="J1549" s="64">
        <v>5</v>
      </c>
      <c r="K1549" s="64">
        <v>1</v>
      </c>
      <c r="L1549" s="65">
        <v>1</v>
      </c>
      <c r="M1549" s="64">
        <v>0</v>
      </c>
      <c r="N1549" s="64">
        <v>0</v>
      </c>
      <c r="O1549" s="66">
        <v>133.27209999999999</v>
      </c>
      <c r="P1549" s="63">
        <v>0</v>
      </c>
    </row>
    <row r="1550" spans="1:16" ht="14.4">
      <c r="A1550" s="72">
        <f t="shared" si="36"/>
        <v>46170</v>
      </c>
      <c r="B1550" s="73" t="e">
        <f>VLOOKUP(G1550,'Daily Flash NL'!A:D,4,0)</f>
        <v>#N/A</v>
      </c>
      <c r="C1550" s="77">
        <v>46170</v>
      </c>
      <c r="D1550" s="57"/>
      <c r="E1550" s="62" t="s">
        <v>85</v>
      </c>
      <c r="F1550" s="62"/>
      <c r="G1550" s="62">
        <v>17</v>
      </c>
      <c r="H1550" s="63">
        <v>0.25</v>
      </c>
      <c r="I1550" s="64">
        <v>8</v>
      </c>
      <c r="J1550" s="64">
        <v>8</v>
      </c>
      <c r="K1550" s="64">
        <v>2</v>
      </c>
      <c r="L1550" s="65">
        <v>1</v>
      </c>
      <c r="M1550" s="64">
        <v>0</v>
      </c>
      <c r="N1550" s="64">
        <v>0</v>
      </c>
      <c r="O1550" s="66">
        <v>277.32693749999999</v>
      </c>
      <c r="P1550" s="63">
        <v>0</v>
      </c>
    </row>
    <row r="1551" spans="1:16" ht="14.4">
      <c r="A1551" s="72">
        <f t="shared" si="36"/>
        <v>46170</v>
      </c>
      <c r="B1551" s="73" t="e">
        <f>VLOOKUP(G1551,'Daily Flash NL'!A:D,4,0)</f>
        <v>#N/A</v>
      </c>
      <c r="C1551" s="77">
        <v>46170</v>
      </c>
      <c r="D1551" s="57"/>
      <c r="E1551" s="62" t="s">
        <v>85</v>
      </c>
      <c r="F1551" s="62"/>
      <c r="G1551" s="62">
        <v>18</v>
      </c>
      <c r="H1551" s="63">
        <v>0.75</v>
      </c>
      <c r="I1551" s="64">
        <v>4</v>
      </c>
      <c r="J1551" s="64">
        <v>4</v>
      </c>
      <c r="K1551" s="64">
        <v>3</v>
      </c>
      <c r="L1551" s="65">
        <v>1</v>
      </c>
      <c r="M1551" s="64">
        <v>0</v>
      </c>
      <c r="N1551" s="64">
        <v>0</v>
      </c>
      <c r="O1551" s="66">
        <v>282.49999999999994</v>
      </c>
      <c r="P1551" s="63">
        <v>0</v>
      </c>
    </row>
    <row r="1552" spans="1:16" ht="14.4">
      <c r="A1552" s="72">
        <f t="shared" si="36"/>
        <v>46170</v>
      </c>
      <c r="B1552" s="73" t="e">
        <f>VLOOKUP(G1552,'Daily Flash NL'!A:D,4,0)</f>
        <v>#N/A</v>
      </c>
      <c r="C1552" s="77">
        <v>46170</v>
      </c>
      <c r="D1552" s="57"/>
      <c r="E1552" s="62" t="s">
        <v>85</v>
      </c>
      <c r="F1552" s="62"/>
      <c r="G1552" s="62">
        <v>19</v>
      </c>
      <c r="H1552" s="63">
        <v>0</v>
      </c>
      <c r="I1552" s="64">
        <v>7</v>
      </c>
      <c r="J1552" s="64">
        <v>5</v>
      </c>
      <c r="K1552" s="64">
        <v>0</v>
      </c>
      <c r="L1552" s="65">
        <v>0.7142857142857143</v>
      </c>
      <c r="M1552" s="64">
        <v>2</v>
      </c>
      <c r="N1552" s="64">
        <v>0</v>
      </c>
      <c r="O1552" s="66">
        <v>493.75250000000005</v>
      </c>
      <c r="P1552" s="63">
        <v>0.2857142857142857</v>
      </c>
    </row>
    <row r="1553" spans="1:16" ht="14.4">
      <c r="A1553" s="72">
        <f t="shared" si="36"/>
        <v>46170</v>
      </c>
      <c r="B1553" s="73" t="e">
        <f>VLOOKUP(G1553,'Daily Flash NL'!A:D,4,0)</f>
        <v>#N/A</v>
      </c>
      <c r="C1553" s="77">
        <v>46170</v>
      </c>
      <c r="D1553" s="57"/>
      <c r="E1553" s="62" t="s">
        <v>85</v>
      </c>
      <c r="F1553" s="62"/>
      <c r="G1553" s="62">
        <v>20</v>
      </c>
      <c r="H1553" s="63">
        <v>0</v>
      </c>
      <c r="I1553" s="64">
        <v>3</v>
      </c>
      <c r="J1553" s="64">
        <v>2</v>
      </c>
      <c r="K1553" s="64">
        <v>0</v>
      </c>
      <c r="L1553" s="65">
        <v>0.66666666666666663</v>
      </c>
      <c r="M1553" s="64">
        <v>1</v>
      </c>
      <c r="N1553" s="64">
        <v>0</v>
      </c>
      <c r="O1553" s="66">
        <v>545.69499999999994</v>
      </c>
      <c r="P1553" s="63">
        <v>0.33333333333333331</v>
      </c>
    </row>
    <row r="1554" spans="1:16" ht="14.4">
      <c r="A1554" s="72">
        <f t="shared" si="36"/>
        <v>46170</v>
      </c>
      <c r="B1554" s="73" t="e">
        <f>VLOOKUP(G1554,'Daily Flash NL'!A:D,4,0)</f>
        <v>#N/A</v>
      </c>
      <c r="C1554" s="77">
        <v>46170</v>
      </c>
      <c r="D1554" s="57"/>
      <c r="E1554" s="62" t="s">
        <v>85</v>
      </c>
      <c r="F1554" s="62"/>
      <c r="G1554" s="62">
        <v>21</v>
      </c>
      <c r="H1554" s="63">
        <v>0.5</v>
      </c>
      <c r="I1554" s="64">
        <v>2</v>
      </c>
      <c r="J1554" s="64">
        <v>2</v>
      </c>
      <c r="K1554" s="64">
        <v>1</v>
      </c>
      <c r="L1554" s="65">
        <v>1</v>
      </c>
      <c r="M1554" s="64">
        <v>0</v>
      </c>
      <c r="N1554" s="64">
        <v>0</v>
      </c>
      <c r="O1554" s="66">
        <v>531.64449999999999</v>
      </c>
      <c r="P1554" s="63">
        <v>0</v>
      </c>
    </row>
    <row r="1555" spans="1:16" ht="14.4">
      <c r="A1555" s="72">
        <f t="shared" si="36"/>
        <v>46170</v>
      </c>
      <c r="B1555" s="73" t="e">
        <f>VLOOKUP(G1555,'Daily Flash NL'!A:D,4,0)</f>
        <v>#N/A</v>
      </c>
      <c r="C1555" s="77">
        <v>46170</v>
      </c>
      <c r="D1555" s="57"/>
      <c r="E1555" s="62" t="s">
        <v>85</v>
      </c>
      <c r="F1555" s="62"/>
      <c r="G1555" s="62">
        <v>22</v>
      </c>
      <c r="H1555" s="63">
        <v>0</v>
      </c>
      <c r="I1555" s="64">
        <v>3</v>
      </c>
      <c r="J1555" s="64">
        <v>0</v>
      </c>
      <c r="K1555" s="64">
        <v>0</v>
      </c>
      <c r="L1555" s="65">
        <v>0</v>
      </c>
      <c r="M1555" s="64">
        <v>3</v>
      </c>
      <c r="N1555" s="64">
        <v>0</v>
      </c>
      <c r="O1555" s="66"/>
      <c r="P1555" s="63">
        <v>1</v>
      </c>
    </row>
    <row r="1556" spans="1:16" ht="14.4">
      <c r="A1556" s="72">
        <f t="shared" si="36"/>
        <v>46170</v>
      </c>
      <c r="B1556" s="73" t="e">
        <f>VLOOKUP(G1556,'Daily Flash NL'!A:D,4,0)</f>
        <v>#N/A</v>
      </c>
      <c r="C1556" s="77">
        <v>46170</v>
      </c>
      <c r="D1556" s="57"/>
      <c r="E1556" s="62" t="s">
        <v>85</v>
      </c>
      <c r="F1556" s="62"/>
      <c r="G1556" s="62">
        <v>23</v>
      </c>
      <c r="H1556" s="63">
        <v>0</v>
      </c>
      <c r="I1556" s="64">
        <v>5</v>
      </c>
      <c r="J1556" s="64">
        <v>0</v>
      </c>
      <c r="K1556" s="64">
        <v>0</v>
      </c>
      <c r="L1556" s="65">
        <v>0</v>
      </c>
      <c r="M1556" s="64">
        <v>5</v>
      </c>
      <c r="N1556" s="64">
        <v>1</v>
      </c>
      <c r="O1556" s="66"/>
      <c r="P1556" s="63">
        <v>1</v>
      </c>
    </row>
    <row r="1557" spans="1:16" ht="14.4">
      <c r="A1557" s="72">
        <f t="shared" si="36"/>
        <v>46170</v>
      </c>
      <c r="B1557" s="73" t="e">
        <f>VLOOKUP(G1557,'Daily Flash NL'!A:D,4,0)</f>
        <v>#N/A</v>
      </c>
      <c r="C1557" s="77">
        <v>46170</v>
      </c>
      <c r="D1557" s="57"/>
      <c r="E1557" s="62" t="s">
        <v>85</v>
      </c>
      <c r="F1557" s="57" t="s">
        <v>86</v>
      </c>
      <c r="G1557" s="57"/>
      <c r="H1557" s="58"/>
      <c r="I1557" s="59"/>
      <c r="J1557" s="59"/>
      <c r="K1557" s="59"/>
      <c r="L1557" s="60"/>
      <c r="M1557" s="59"/>
      <c r="N1557" s="59"/>
      <c r="O1557" s="61"/>
      <c r="P1557" s="58"/>
    </row>
    <row r="1558" spans="1:16" ht="14.4">
      <c r="A1558" s="72">
        <f t="shared" si="36"/>
        <v>46170</v>
      </c>
      <c r="B1558" s="73">
        <f>VLOOKUP(G1558,'Daily Flash NL'!A:D,4,0)</f>
        <v>0.29166666666666669</v>
      </c>
      <c r="C1558" s="77">
        <v>46170</v>
      </c>
      <c r="D1558" s="57"/>
      <c r="E1558" s="62" t="s">
        <v>85</v>
      </c>
      <c r="F1558" s="62"/>
      <c r="G1558" s="62">
        <v>7</v>
      </c>
      <c r="H1558" s="63">
        <v>1</v>
      </c>
      <c r="I1558" s="64">
        <v>4</v>
      </c>
      <c r="J1558" s="64">
        <v>4</v>
      </c>
      <c r="K1558" s="64">
        <v>4</v>
      </c>
      <c r="L1558" s="65">
        <v>1</v>
      </c>
      <c r="M1558" s="64">
        <v>0</v>
      </c>
      <c r="N1558" s="64">
        <v>0</v>
      </c>
      <c r="O1558" s="66">
        <v>247.70325000000003</v>
      </c>
      <c r="P1558" s="63">
        <v>0</v>
      </c>
    </row>
    <row r="1559" spans="1:16" ht="14.4">
      <c r="A1559" s="72">
        <f t="shared" si="36"/>
        <v>46170</v>
      </c>
      <c r="B1559" s="73">
        <f>VLOOKUP(G1559,'Daily Flash NL'!A:D,4,0)</f>
        <v>0.33333333333333298</v>
      </c>
      <c r="C1559" s="77">
        <v>46170</v>
      </c>
      <c r="D1559" s="57"/>
      <c r="E1559" s="62" t="s">
        <v>85</v>
      </c>
      <c r="F1559" s="62"/>
      <c r="G1559" s="62">
        <v>8</v>
      </c>
      <c r="H1559" s="63">
        <v>1</v>
      </c>
      <c r="I1559" s="64">
        <v>5</v>
      </c>
      <c r="J1559" s="64">
        <v>5</v>
      </c>
      <c r="K1559" s="64">
        <v>5</v>
      </c>
      <c r="L1559" s="65">
        <v>1</v>
      </c>
      <c r="M1559" s="64">
        <v>0</v>
      </c>
      <c r="N1559" s="64">
        <v>0</v>
      </c>
      <c r="O1559" s="66">
        <v>281.0086</v>
      </c>
      <c r="P1559" s="63">
        <v>0</v>
      </c>
    </row>
    <row r="1560" spans="1:16" ht="14.4">
      <c r="A1560" s="72">
        <f t="shared" si="36"/>
        <v>46170</v>
      </c>
      <c r="B1560" s="73">
        <f>VLOOKUP(G1560,'Daily Flash NL'!A:D,4,0)</f>
        <v>0.375</v>
      </c>
      <c r="C1560" s="77">
        <v>46170</v>
      </c>
      <c r="D1560" s="57"/>
      <c r="E1560" s="62" t="s">
        <v>85</v>
      </c>
      <c r="F1560" s="62"/>
      <c r="G1560" s="62">
        <v>9</v>
      </c>
      <c r="H1560" s="63">
        <v>0.38461538461538464</v>
      </c>
      <c r="I1560" s="64">
        <v>14</v>
      </c>
      <c r="J1560" s="64">
        <v>12</v>
      </c>
      <c r="K1560" s="64">
        <v>5</v>
      </c>
      <c r="L1560" s="65">
        <v>0.8571428571428571</v>
      </c>
      <c r="M1560" s="64">
        <v>2</v>
      </c>
      <c r="N1560" s="64">
        <v>1</v>
      </c>
      <c r="O1560" s="66">
        <v>270.54641666666669</v>
      </c>
      <c r="P1560" s="63">
        <v>0.14285714285714285</v>
      </c>
    </row>
    <row r="1561" spans="1:16" ht="14.4">
      <c r="A1561" s="72">
        <f t="shared" si="36"/>
        <v>46170</v>
      </c>
      <c r="B1561" s="73">
        <f>VLOOKUP(G1561,'Daily Flash NL'!A:D,4,0)</f>
        <v>0.41666666666666702</v>
      </c>
      <c r="C1561" s="77">
        <v>46170</v>
      </c>
      <c r="D1561" s="57"/>
      <c r="E1561" s="62" t="s">
        <v>85</v>
      </c>
      <c r="F1561" s="62"/>
      <c r="G1561" s="62">
        <v>10</v>
      </c>
      <c r="H1561" s="63">
        <v>0.8</v>
      </c>
      <c r="I1561" s="64">
        <v>15</v>
      </c>
      <c r="J1561" s="64">
        <v>15</v>
      </c>
      <c r="K1561" s="64">
        <v>12</v>
      </c>
      <c r="L1561" s="65">
        <v>1</v>
      </c>
      <c r="M1561" s="64">
        <v>0</v>
      </c>
      <c r="N1561" s="64">
        <v>0</v>
      </c>
      <c r="O1561" s="66">
        <v>233.49642222222244</v>
      </c>
      <c r="P1561" s="63">
        <v>0</v>
      </c>
    </row>
    <row r="1562" spans="1:16" ht="14.4">
      <c r="A1562" s="72">
        <f t="shared" si="36"/>
        <v>46170</v>
      </c>
      <c r="B1562" s="73">
        <f>VLOOKUP(G1562,'Daily Flash NL'!A:D,4,0)</f>
        <v>0.45833333333333298</v>
      </c>
      <c r="C1562" s="77">
        <v>46170</v>
      </c>
      <c r="D1562" s="57"/>
      <c r="E1562" s="62" t="s">
        <v>85</v>
      </c>
      <c r="F1562" s="62"/>
      <c r="G1562" s="62">
        <v>11</v>
      </c>
      <c r="H1562" s="63">
        <v>0.69230769230769229</v>
      </c>
      <c r="I1562" s="64">
        <v>13</v>
      </c>
      <c r="J1562" s="64">
        <v>12</v>
      </c>
      <c r="K1562" s="64">
        <v>9</v>
      </c>
      <c r="L1562" s="65">
        <v>0.92307692307692313</v>
      </c>
      <c r="M1562" s="64">
        <v>1</v>
      </c>
      <c r="N1562" s="64">
        <v>0</v>
      </c>
      <c r="O1562" s="66">
        <v>263.33388888888913</v>
      </c>
      <c r="P1562" s="63">
        <v>7.6923076923076927E-2</v>
      </c>
    </row>
    <row r="1563" spans="1:16" ht="14.4">
      <c r="A1563" s="72">
        <f t="shared" si="36"/>
        <v>46170</v>
      </c>
      <c r="B1563" s="73">
        <f>VLOOKUP(G1563,'Daily Flash NL'!A:D,4,0)</f>
        <v>0.5</v>
      </c>
      <c r="C1563" s="77">
        <v>46170</v>
      </c>
      <c r="D1563" s="57"/>
      <c r="E1563" s="62" t="s">
        <v>85</v>
      </c>
      <c r="F1563" s="62"/>
      <c r="G1563" s="62">
        <v>12</v>
      </c>
      <c r="H1563" s="63">
        <v>1</v>
      </c>
      <c r="I1563" s="64">
        <v>6</v>
      </c>
      <c r="J1563" s="64">
        <v>6</v>
      </c>
      <c r="K1563" s="64">
        <v>6</v>
      </c>
      <c r="L1563" s="65">
        <v>1</v>
      </c>
      <c r="M1563" s="64">
        <v>0</v>
      </c>
      <c r="N1563" s="64">
        <v>0</v>
      </c>
      <c r="O1563" s="66">
        <v>174.35361111111169</v>
      </c>
      <c r="P1563" s="63">
        <v>0</v>
      </c>
    </row>
    <row r="1564" spans="1:16" ht="14.4">
      <c r="A1564" s="72">
        <f t="shared" si="36"/>
        <v>46170</v>
      </c>
      <c r="B1564" s="73">
        <f>VLOOKUP(G1564,'Daily Flash NL'!A:D,4,0)</f>
        <v>0.54166666666666696</v>
      </c>
      <c r="C1564" s="77">
        <v>46170</v>
      </c>
      <c r="D1564" s="57"/>
      <c r="E1564" s="62" t="s">
        <v>85</v>
      </c>
      <c r="F1564" s="62"/>
      <c r="G1564" s="62">
        <v>13</v>
      </c>
      <c r="H1564" s="63">
        <v>1</v>
      </c>
      <c r="I1564" s="64">
        <v>11</v>
      </c>
      <c r="J1564" s="64">
        <v>11</v>
      </c>
      <c r="K1564" s="64">
        <v>11</v>
      </c>
      <c r="L1564" s="65">
        <v>1</v>
      </c>
      <c r="M1564" s="64">
        <v>0</v>
      </c>
      <c r="N1564" s="64">
        <v>0</v>
      </c>
      <c r="O1564" s="66">
        <v>378.14759090909098</v>
      </c>
      <c r="P1564" s="63">
        <v>0</v>
      </c>
    </row>
    <row r="1565" spans="1:16" ht="14.4">
      <c r="A1565" s="72">
        <f t="shared" si="36"/>
        <v>46170</v>
      </c>
      <c r="B1565" s="73">
        <f>VLOOKUP(G1565,'Daily Flash NL'!A:D,4,0)</f>
        <v>0.58333333333333304</v>
      </c>
      <c r="C1565" s="77">
        <v>46170</v>
      </c>
      <c r="D1565" s="57"/>
      <c r="E1565" s="62" t="s">
        <v>85</v>
      </c>
      <c r="F1565" s="62"/>
      <c r="G1565" s="62">
        <v>14</v>
      </c>
      <c r="H1565" s="63">
        <v>0.77777777777777779</v>
      </c>
      <c r="I1565" s="64">
        <v>9</v>
      </c>
      <c r="J1565" s="64">
        <v>8</v>
      </c>
      <c r="K1565" s="64">
        <v>7</v>
      </c>
      <c r="L1565" s="65">
        <v>0.88888888888888884</v>
      </c>
      <c r="M1565" s="64">
        <v>1</v>
      </c>
      <c r="N1565" s="64">
        <v>0</v>
      </c>
      <c r="O1565" s="66">
        <v>228.38964583333285</v>
      </c>
      <c r="P1565" s="63">
        <v>0.1111111111111111</v>
      </c>
    </row>
    <row r="1566" spans="1:16" ht="14.4">
      <c r="A1566" s="72">
        <f t="shared" si="36"/>
        <v>46170</v>
      </c>
      <c r="B1566" s="73">
        <f>VLOOKUP(G1566,'Daily Flash NL'!A:D,4,0)</f>
        <v>0.625</v>
      </c>
      <c r="C1566" s="77">
        <v>46170</v>
      </c>
      <c r="D1566" s="57"/>
      <c r="E1566" s="62" t="s">
        <v>85</v>
      </c>
      <c r="F1566" s="62"/>
      <c r="G1566" s="62">
        <v>15</v>
      </c>
      <c r="H1566" s="63">
        <v>1</v>
      </c>
      <c r="I1566" s="64">
        <v>7</v>
      </c>
      <c r="J1566" s="64">
        <v>7</v>
      </c>
      <c r="K1566" s="64">
        <v>7</v>
      </c>
      <c r="L1566" s="65">
        <v>1</v>
      </c>
      <c r="M1566" s="64">
        <v>0</v>
      </c>
      <c r="N1566" s="64">
        <v>0</v>
      </c>
      <c r="O1566" s="66">
        <v>258.79021428571434</v>
      </c>
      <c r="P1566" s="63">
        <v>0</v>
      </c>
    </row>
    <row r="1567" spans="1:16" ht="14.4">
      <c r="A1567" s="72">
        <f t="shared" si="36"/>
        <v>46170</v>
      </c>
      <c r="B1567" s="73">
        <f>VLOOKUP(G1567,'Daily Flash NL'!A:D,4,0)</f>
        <v>0.66666666666666696</v>
      </c>
      <c r="C1567" s="77">
        <v>46170</v>
      </c>
      <c r="D1567" s="57"/>
      <c r="E1567" s="62" t="s">
        <v>85</v>
      </c>
      <c r="F1567" s="62"/>
      <c r="G1567" s="62">
        <v>16</v>
      </c>
      <c r="H1567" s="63">
        <v>0.6</v>
      </c>
      <c r="I1567" s="64">
        <v>10</v>
      </c>
      <c r="J1567" s="64">
        <v>10</v>
      </c>
      <c r="K1567" s="64">
        <v>6</v>
      </c>
      <c r="L1567" s="65">
        <v>1</v>
      </c>
      <c r="M1567" s="64">
        <v>0</v>
      </c>
      <c r="N1567" s="64">
        <v>0</v>
      </c>
      <c r="O1567" s="66">
        <v>253.17519999999999</v>
      </c>
      <c r="P1567" s="63">
        <v>0</v>
      </c>
    </row>
    <row r="1568" spans="1:16" ht="14.4">
      <c r="A1568" s="72">
        <f t="shared" si="36"/>
        <v>46170</v>
      </c>
      <c r="B1568" s="73" t="e">
        <f>VLOOKUP(G1568,'Daily Flash NL'!A:D,4,0)</f>
        <v>#N/A</v>
      </c>
      <c r="C1568" s="77">
        <v>46170</v>
      </c>
      <c r="D1568" s="57"/>
      <c r="E1568" s="62" t="s">
        <v>85</v>
      </c>
      <c r="F1568" s="62"/>
      <c r="G1568" s="62">
        <v>17</v>
      </c>
      <c r="H1568" s="63">
        <v>0.6</v>
      </c>
      <c r="I1568" s="64">
        <v>10</v>
      </c>
      <c r="J1568" s="64">
        <v>10</v>
      </c>
      <c r="K1568" s="64">
        <v>6</v>
      </c>
      <c r="L1568" s="65">
        <v>1</v>
      </c>
      <c r="M1568" s="64">
        <v>0</v>
      </c>
      <c r="N1568" s="64">
        <v>0</v>
      </c>
      <c r="O1568" s="66">
        <v>342.20335</v>
      </c>
      <c r="P1568" s="63">
        <v>0</v>
      </c>
    </row>
    <row r="1569" spans="1:16" ht="14.4">
      <c r="A1569" s="72">
        <f t="shared" si="36"/>
        <v>46170</v>
      </c>
      <c r="B1569" s="73" t="e">
        <f>VLOOKUP(G1569,'Daily Flash NL'!A:D,4,0)</f>
        <v>#N/A</v>
      </c>
      <c r="C1569" s="77">
        <v>46170</v>
      </c>
      <c r="D1569" s="57"/>
      <c r="E1569" s="62" t="s">
        <v>85</v>
      </c>
      <c r="F1569" s="62"/>
      <c r="G1569" s="62">
        <v>18</v>
      </c>
      <c r="H1569" s="63">
        <v>0.5</v>
      </c>
      <c r="I1569" s="64">
        <v>2</v>
      </c>
      <c r="J1569" s="64">
        <v>2</v>
      </c>
      <c r="K1569" s="64">
        <v>1</v>
      </c>
      <c r="L1569" s="65">
        <v>1</v>
      </c>
      <c r="M1569" s="64">
        <v>0</v>
      </c>
      <c r="N1569" s="64">
        <v>0</v>
      </c>
      <c r="O1569" s="66">
        <v>405.0569999999999</v>
      </c>
      <c r="P1569" s="63">
        <v>0</v>
      </c>
    </row>
    <row r="1570" spans="1:16" ht="14.4">
      <c r="A1570" s="72">
        <f t="shared" si="36"/>
        <v>46170</v>
      </c>
      <c r="B1570" s="73" t="e">
        <f>VLOOKUP(G1570,'Daily Flash NL'!A:D,4,0)</f>
        <v>#N/A</v>
      </c>
      <c r="C1570" s="77">
        <v>46170</v>
      </c>
      <c r="D1570" s="57"/>
      <c r="E1570" s="62" t="s">
        <v>85</v>
      </c>
      <c r="F1570" s="62"/>
      <c r="G1570" s="62">
        <v>19</v>
      </c>
      <c r="H1570" s="63">
        <v>0.66666666666666663</v>
      </c>
      <c r="I1570" s="64">
        <v>6</v>
      </c>
      <c r="J1570" s="64">
        <v>5</v>
      </c>
      <c r="K1570" s="64">
        <v>4</v>
      </c>
      <c r="L1570" s="65">
        <v>0.83333333333333337</v>
      </c>
      <c r="M1570" s="64">
        <v>1</v>
      </c>
      <c r="N1570" s="64">
        <v>0</v>
      </c>
      <c r="O1570" s="66">
        <v>399.42060000000004</v>
      </c>
      <c r="P1570" s="63">
        <v>0.16666666666666666</v>
      </c>
    </row>
    <row r="1571" spans="1:16" ht="14.4">
      <c r="A1571" s="72">
        <f t="shared" ref="A1571:A1581" si="37">C1571</f>
        <v>46170</v>
      </c>
      <c r="B1571" s="73" t="e">
        <f>VLOOKUP(G1571,'Daily Flash NL'!A:D,4,0)</f>
        <v>#N/A</v>
      </c>
      <c r="C1571" s="77">
        <v>46170</v>
      </c>
      <c r="D1571" s="57"/>
      <c r="E1571" s="62" t="s">
        <v>85</v>
      </c>
      <c r="F1571" s="62"/>
      <c r="G1571" s="62">
        <v>20</v>
      </c>
      <c r="H1571" s="63">
        <v>0.42857142857142855</v>
      </c>
      <c r="I1571" s="64">
        <v>8</v>
      </c>
      <c r="J1571" s="64">
        <v>6</v>
      </c>
      <c r="K1571" s="64">
        <v>3</v>
      </c>
      <c r="L1571" s="65">
        <v>0.75</v>
      </c>
      <c r="M1571" s="64">
        <v>2</v>
      </c>
      <c r="N1571" s="64">
        <v>1</v>
      </c>
      <c r="O1571" s="66">
        <v>394.37116666666662</v>
      </c>
      <c r="P1571" s="63">
        <v>0.25</v>
      </c>
    </row>
    <row r="1572" spans="1:16" ht="14.4">
      <c r="A1572" s="72">
        <f t="shared" si="37"/>
        <v>46170</v>
      </c>
      <c r="B1572" s="73" t="e">
        <f>VLOOKUP(G1572,'Daily Flash NL'!A:D,4,0)</f>
        <v>#N/A</v>
      </c>
      <c r="C1572" s="77">
        <v>46170</v>
      </c>
      <c r="D1572" s="57"/>
      <c r="E1572" s="62" t="s">
        <v>85</v>
      </c>
      <c r="F1572" s="62"/>
      <c r="G1572" s="62">
        <v>21</v>
      </c>
      <c r="H1572" s="63">
        <v>0.66666666666666663</v>
      </c>
      <c r="I1572" s="64">
        <v>3</v>
      </c>
      <c r="J1572" s="64">
        <v>3</v>
      </c>
      <c r="K1572" s="64">
        <v>2</v>
      </c>
      <c r="L1572" s="65">
        <v>1</v>
      </c>
      <c r="M1572" s="64">
        <v>0</v>
      </c>
      <c r="N1572" s="64">
        <v>0</v>
      </c>
      <c r="O1572" s="66">
        <v>236.619</v>
      </c>
      <c r="P1572" s="63">
        <v>0</v>
      </c>
    </row>
    <row r="1573" spans="1:16" ht="14.4">
      <c r="A1573" s="72">
        <f t="shared" si="37"/>
        <v>46170</v>
      </c>
      <c r="B1573" s="73" t="e">
        <f>VLOOKUP(G1573,'Daily Flash NL'!A:D,4,0)</f>
        <v>#N/A</v>
      </c>
      <c r="C1573" s="77">
        <v>46170</v>
      </c>
      <c r="D1573" s="57"/>
      <c r="E1573" s="62" t="s">
        <v>85</v>
      </c>
      <c r="F1573" s="62"/>
      <c r="G1573" s="62">
        <v>22</v>
      </c>
      <c r="H1573" s="63">
        <v>0</v>
      </c>
      <c r="I1573" s="64">
        <v>2</v>
      </c>
      <c r="J1573" s="64">
        <v>1</v>
      </c>
      <c r="K1573" s="64">
        <v>0</v>
      </c>
      <c r="L1573" s="65">
        <v>0.5</v>
      </c>
      <c r="M1573" s="64">
        <v>1</v>
      </c>
      <c r="N1573" s="64">
        <v>0</v>
      </c>
      <c r="O1573" s="66">
        <v>165.47499999999999</v>
      </c>
      <c r="P1573" s="63">
        <v>0.5</v>
      </c>
    </row>
    <row r="1574" spans="1:16" ht="14.4">
      <c r="A1574" s="72">
        <f t="shared" si="37"/>
        <v>46170</v>
      </c>
      <c r="B1574" s="73" t="e">
        <f>VLOOKUP(G1574,'Daily Flash NL'!A:D,4,0)</f>
        <v>#N/A</v>
      </c>
      <c r="C1574" s="77">
        <v>46170</v>
      </c>
      <c r="D1574" s="57"/>
      <c r="E1574" s="62" t="s">
        <v>85</v>
      </c>
      <c r="F1574" s="62"/>
      <c r="G1574" s="62">
        <v>23</v>
      </c>
      <c r="H1574" s="63">
        <v>0</v>
      </c>
      <c r="I1574" s="64">
        <v>2</v>
      </c>
      <c r="J1574" s="64">
        <v>0</v>
      </c>
      <c r="K1574" s="64">
        <v>0</v>
      </c>
      <c r="L1574" s="65">
        <v>0</v>
      </c>
      <c r="M1574" s="64">
        <v>2</v>
      </c>
      <c r="N1574" s="64">
        <v>0</v>
      </c>
      <c r="O1574" s="66"/>
      <c r="P1574" s="63">
        <v>1</v>
      </c>
    </row>
    <row r="1575" spans="1:16" ht="14.4">
      <c r="A1575" s="72">
        <f t="shared" si="37"/>
        <v>46170</v>
      </c>
      <c r="B1575" s="73" t="e">
        <f>VLOOKUP(G1575,'Daily Flash NL'!A:D,4,0)</f>
        <v>#N/A</v>
      </c>
      <c r="C1575" s="77">
        <v>46170</v>
      </c>
      <c r="D1575" s="57"/>
      <c r="E1575" s="62" t="s">
        <v>68</v>
      </c>
      <c r="F1575" s="62"/>
      <c r="G1575" s="62"/>
      <c r="H1575" s="63">
        <v>0.26271186440677968</v>
      </c>
      <c r="I1575" s="64">
        <v>712</v>
      </c>
      <c r="J1575" s="64">
        <v>633</v>
      </c>
      <c r="K1575" s="64">
        <v>186</v>
      </c>
      <c r="L1575" s="65">
        <v>0.8890449438202247</v>
      </c>
      <c r="M1575" s="64">
        <v>79</v>
      </c>
      <c r="N1575" s="64">
        <v>4</v>
      </c>
      <c r="O1575" s="66">
        <v>284.2867646656137</v>
      </c>
      <c r="P1575" s="63">
        <v>0.11095505617977527</v>
      </c>
    </row>
    <row r="1576" spans="1:16" ht="14.4">
      <c r="A1576" s="72">
        <f t="shared" si="37"/>
        <v>46170</v>
      </c>
      <c r="B1576" s="73" t="e">
        <f>VLOOKUP(G1576,'Daily Flash NL'!A:D,4,0)</f>
        <v>#N/A</v>
      </c>
      <c r="C1576" s="77">
        <v>46170</v>
      </c>
      <c r="D1576" s="57"/>
      <c r="E1576" s="62" t="s">
        <v>68</v>
      </c>
      <c r="F1576" s="57" t="s">
        <v>69</v>
      </c>
      <c r="G1576" s="57"/>
      <c r="H1576" s="58"/>
      <c r="I1576" s="59"/>
      <c r="J1576" s="59"/>
      <c r="K1576" s="59"/>
      <c r="L1576" s="60"/>
      <c r="M1576" s="59"/>
      <c r="N1576" s="59"/>
      <c r="O1576" s="61"/>
      <c r="P1576" s="58"/>
    </row>
    <row r="1577" spans="1:16" ht="14.4">
      <c r="A1577" s="72">
        <f t="shared" si="37"/>
        <v>46170</v>
      </c>
      <c r="B1577" s="73" t="e">
        <f>VLOOKUP(G1577,'Daily Flash NL'!A:D,4,0)</f>
        <v>#N/A</v>
      </c>
      <c r="C1577" s="77">
        <v>46170</v>
      </c>
      <c r="D1577" s="57"/>
      <c r="E1577" s="62" t="s">
        <v>68</v>
      </c>
      <c r="F1577" s="62"/>
      <c r="G1577" s="62">
        <v>6</v>
      </c>
      <c r="H1577" s="63">
        <v>0.33333333333333331</v>
      </c>
      <c r="I1577" s="64">
        <v>6</v>
      </c>
      <c r="J1577" s="64">
        <v>5</v>
      </c>
      <c r="K1577" s="64">
        <v>2</v>
      </c>
      <c r="L1577" s="65">
        <v>0.83333333333333337</v>
      </c>
      <c r="M1577" s="64">
        <v>1</v>
      </c>
      <c r="N1577" s="64">
        <v>0</v>
      </c>
      <c r="O1577" s="66">
        <v>237.99420000000001</v>
      </c>
      <c r="P1577" s="63">
        <v>0.16666666666666666</v>
      </c>
    </row>
    <row r="1578" spans="1:16" ht="14.4">
      <c r="A1578" s="72">
        <f t="shared" si="37"/>
        <v>46170</v>
      </c>
      <c r="B1578" s="73">
        <f>VLOOKUP(G1578,'Daily Flash NL'!A:D,4,0)</f>
        <v>0.29166666666666669</v>
      </c>
      <c r="C1578" s="77">
        <v>46170</v>
      </c>
      <c r="D1578" s="57"/>
      <c r="E1578" s="62" t="s">
        <v>68</v>
      </c>
      <c r="F1578" s="62"/>
      <c r="G1578" s="62">
        <v>7</v>
      </c>
      <c r="H1578" s="63">
        <v>0.77777777777777779</v>
      </c>
      <c r="I1578" s="64">
        <v>18</v>
      </c>
      <c r="J1578" s="64">
        <v>18</v>
      </c>
      <c r="K1578" s="64">
        <v>14</v>
      </c>
      <c r="L1578" s="65">
        <v>1</v>
      </c>
      <c r="M1578" s="64">
        <v>0</v>
      </c>
      <c r="N1578" s="64">
        <v>0</v>
      </c>
      <c r="O1578" s="66">
        <v>306.11669444444448</v>
      </c>
      <c r="P1578" s="63">
        <v>0</v>
      </c>
    </row>
    <row r="1579" spans="1:16" ht="14.4">
      <c r="A1579" s="72">
        <f t="shared" si="37"/>
        <v>46170</v>
      </c>
      <c r="B1579" s="73">
        <f>VLOOKUP(G1579,'Daily Flash NL'!A:D,4,0)</f>
        <v>0.33333333333333298</v>
      </c>
      <c r="C1579" s="77">
        <v>46170</v>
      </c>
      <c r="D1579" s="57"/>
      <c r="E1579" s="62" t="s">
        <v>68</v>
      </c>
      <c r="F1579" s="62"/>
      <c r="G1579" s="62">
        <v>8</v>
      </c>
      <c r="H1579" s="63">
        <v>0.25</v>
      </c>
      <c r="I1579" s="64">
        <v>44</v>
      </c>
      <c r="J1579" s="64">
        <v>42</v>
      </c>
      <c r="K1579" s="64">
        <v>11</v>
      </c>
      <c r="L1579" s="65">
        <v>0.95454545454545459</v>
      </c>
      <c r="M1579" s="64">
        <v>2</v>
      </c>
      <c r="N1579" s="64">
        <v>0</v>
      </c>
      <c r="O1579" s="66">
        <v>282.75969841269836</v>
      </c>
      <c r="P1579" s="63">
        <v>4.5454545454545456E-2</v>
      </c>
    </row>
    <row r="1580" spans="1:16" ht="14.4">
      <c r="A1580" s="72">
        <f t="shared" si="37"/>
        <v>46170</v>
      </c>
      <c r="B1580" s="73">
        <f>VLOOKUP(G1580,'Daily Flash NL'!A:D,4,0)</f>
        <v>0.375</v>
      </c>
      <c r="C1580" s="77">
        <v>46170</v>
      </c>
      <c r="D1580" s="57"/>
      <c r="E1580" s="62" t="s">
        <v>68</v>
      </c>
      <c r="F1580" s="62"/>
      <c r="G1580" s="62">
        <v>9</v>
      </c>
      <c r="H1580" s="63">
        <v>0.20689655172413793</v>
      </c>
      <c r="I1580" s="64">
        <v>58</v>
      </c>
      <c r="J1580" s="64">
        <v>55</v>
      </c>
      <c r="K1580" s="64">
        <v>12</v>
      </c>
      <c r="L1580" s="65">
        <v>0.94827586206896552</v>
      </c>
      <c r="M1580" s="64">
        <v>3</v>
      </c>
      <c r="N1580" s="64">
        <v>0</v>
      </c>
      <c r="O1580" s="66">
        <v>265.63879696969695</v>
      </c>
      <c r="P1580" s="63">
        <v>5.1724137931034482E-2</v>
      </c>
    </row>
    <row r="1581" spans="1:16" ht="14.4">
      <c r="A1581" s="72">
        <f t="shared" si="37"/>
        <v>46170</v>
      </c>
      <c r="B1581" s="73">
        <f>VLOOKUP(G1581,'Daily Flash NL'!A:D,4,0)</f>
        <v>0.41666666666666702</v>
      </c>
      <c r="C1581" s="77">
        <v>46170</v>
      </c>
      <c r="D1581" s="57"/>
      <c r="E1581" s="62" t="s">
        <v>68</v>
      </c>
      <c r="F1581" s="62"/>
      <c r="G1581" s="62">
        <v>10</v>
      </c>
      <c r="H1581" s="63">
        <v>0.29032258064516131</v>
      </c>
      <c r="I1581" s="64">
        <v>62</v>
      </c>
      <c r="J1581" s="64">
        <v>56</v>
      </c>
      <c r="K1581" s="64">
        <v>18</v>
      </c>
      <c r="L1581" s="65">
        <v>0.90322580645161288</v>
      </c>
      <c r="M1581" s="64">
        <v>6</v>
      </c>
      <c r="N1581" s="64">
        <v>0</v>
      </c>
      <c r="O1581" s="66">
        <v>338.82736011904763</v>
      </c>
      <c r="P1581" s="63">
        <v>9.6774193548387094E-2</v>
      </c>
    </row>
    <row r="1582" spans="1:16" ht="14.4">
      <c r="A1582" s="72">
        <f t="shared" ref="A1582:A1603" si="38">C1582</f>
        <v>46170</v>
      </c>
      <c r="B1582" s="73">
        <f>VLOOKUP(G1582,'Daily Flash NL'!A:D,4,0)</f>
        <v>0.45833333333333298</v>
      </c>
      <c r="C1582" s="77">
        <v>46170</v>
      </c>
      <c r="D1582" s="57"/>
      <c r="E1582" s="62" t="s">
        <v>68</v>
      </c>
      <c r="F1582" s="62"/>
      <c r="G1582" s="62">
        <v>11</v>
      </c>
      <c r="H1582" s="63">
        <v>8.0645161290322578E-2</v>
      </c>
      <c r="I1582" s="64">
        <v>63</v>
      </c>
      <c r="J1582" s="64">
        <v>59</v>
      </c>
      <c r="K1582" s="64">
        <v>5</v>
      </c>
      <c r="L1582" s="65">
        <v>0.93650793650793651</v>
      </c>
      <c r="M1582" s="64">
        <v>4</v>
      </c>
      <c r="N1582" s="64">
        <v>1</v>
      </c>
      <c r="O1582" s="66">
        <v>253.43490395480217</v>
      </c>
      <c r="P1582" s="63">
        <v>6.3492063492063489E-2</v>
      </c>
    </row>
    <row r="1583" spans="1:16" ht="14.4">
      <c r="A1583" s="72">
        <f t="shared" si="38"/>
        <v>46170</v>
      </c>
      <c r="B1583" s="73">
        <f>VLOOKUP(G1583,'Daily Flash NL'!A:D,4,0)</f>
        <v>0.5</v>
      </c>
      <c r="C1583" s="77">
        <v>46170</v>
      </c>
      <c r="D1583" s="57"/>
      <c r="E1583" s="62" t="s">
        <v>68</v>
      </c>
      <c r="F1583" s="62"/>
      <c r="G1583" s="62">
        <v>12</v>
      </c>
      <c r="H1583" s="63">
        <v>0.1702127659574468</v>
      </c>
      <c r="I1583" s="64">
        <v>47</v>
      </c>
      <c r="J1583" s="64">
        <v>45</v>
      </c>
      <c r="K1583" s="64">
        <v>8</v>
      </c>
      <c r="L1583" s="65">
        <v>0.95744680851063835</v>
      </c>
      <c r="M1583" s="64">
        <v>2</v>
      </c>
      <c r="N1583" s="64">
        <v>0</v>
      </c>
      <c r="O1583" s="66">
        <v>323.66996666666665</v>
      </c>
      <c r="P1583" s="63">
        <v>4.2553191489361701E-2</v>
      </c>
    </row>
    <row r="1584" spans="1:16" ht="14.4">
      <c r="A1584" s="72">
        <f t="shared" si="38"/>
        <v>46170</v>
      </c>
      <c r="B1584" s="73">
        <f>VLOOKUP(G1584,'Daily Flash NL'!A:D,4,0)</f>
        <v>0.54166666666666696</v>
      </c>
      <c r="C1584" s="77">
        <v>46170</v>
      </c>
      <c r="D1584" s="57"/>
      <c r="E1584" s="62" t="s">
        <v>68</v>
      </c>
      <c r="F1584" s="62"/>
      <c r="G1584" s="62">
        <v>13</v>
      </c>
      <c r="H1584" s="63">
        <v>0.23636363636363636</v>
      </c>
      <c r="I1584" s="64">
        <v>56</v>
      </c>
      <c r="J1584" s="64">
        <v>51</v>
      </c>
      <c r="K1584" s="64">
        <v>13</v>
      </c>
      <c r="L1584" s="65">
        <v>0.9107142857142857</v>
      </c>
      <c r="M1584" s="64">
        <v>5</v>
      </c>
      <c r="N1584" s="64">
        <v>1</v>
      </c>
      <c r="O1584" s="66">
        <v>297.53472222222223</v>
      </c>
      <c r="P1584" s="63">
        <v>8.9285714285714288E-2</v>
      </c>
    </row>
    <row r="1585" spans="1:16" ht="14.4">
      <c r="A1585" s="72">
        <f t="shared" si="38"/>
        <v>46170</v>
      </c>
      <c r="B1585" s="73">
        <f>VLOOKUP(G1585,'Daily Flash NL'!A:D,4,0)</f>
        <v>0.58333333333333304</v>
      </c>
      <c r="C1585" s="77">
        <v>46170</v>
      </c>
      <c r="D1585" s="57"/>
      <c r="E1585" s="62" t="s">
        <v>68</v>
      </c>
      <c r="F1585" s="62"/>
      <c r="G1585" s="62">
        <v>14</v>
      </c>
      <c r="H1585" s="63">
        <v>0.39534883720930231</v>
      </c>
      <c r="I1585" s="64">
        <v>43</v>
      </c>
      <c r="J1585" s="64">
        <v>40</v>
      </c>
      <c r="K1585" s="64">
        <v>17</v>
      </c>
      <c r="L1585" s="65">
        <v>0.93023255813953487</v>
      </c>
      <c r="M1585" s="64">
        <v>3</v>
      </c>
      <c r="N1585" s="64">
        <v>0</v>
      </c>
      <c r="O1585" s="66">
        <v>282.88138333333347</v>
      </c>
      <c r="P1585" s="63">
        <v>6.9767441860465115E-2</v>
      </c>
    </row>
    <row r="1586" spans="1:16" ht="14.4">
      <c r="A1586" s="72">
        <f t="shared" si="38"/>
        <v>46170</v>
      </c>
      <c r="B1586" s="73">
        <f>VLOOKUP(G1586,'Daily Flash NL'!A:D,4,0)</f>
        <v>0.625</v>
      </c>
      <c r="C1586" s="77">
        <v>46170</v>
      </c>
      <c r="D1586" s="57"/>
      <c r="E1586" s="62" t="s">
        <v>68</v>
      </c>
      <c r="F1586" s="62"/>
      <c r="G1586" s="62">
        <v>15</v>
      </c>
      <c r="H1586" s="63">
        <v>0.26315789473684209</v>
      </c>
      <c r="I1586" s="64">
        <v>57</v>
      </c>
      <c r="J1586" s="64">
        <v>52</v>
      </c>
      <c r="K1586" s="64">
        <v>15</v>
      </c>
      <c r="L1586" s="65">
        <v>0.91228070175438591</v>
      </c>
      <c r="M1586" s="64">
        <v>5</v>
      </c>
      <c r="N1586" s="64">
        <v>0</v>
      </c>
      <c r="O1586" s="66">
        <v>335.31317852564098</v>
      </c>
      <c r="P1586" s="63">
        <v>8.771929824561403E-2</v>
      </c>
    </row>
    <row r="1587" spans="1:16" ht="14.4">
      <c r="A1587" s="72">
        <f t="shared" si="38"/>
        <v>46170</v>
      </c>
      <c r="B1587" s="73">
        <f>VLOOKUP(G1587,'Daily Flash NL'!A:D,4,0)</f>
        <v>0.66666666666666696</v>
      </c>
      <c r="C1587" s="77">
        <v>46170</v>
      </c>
      <c r="D1587" s="57"/>
      <c r="E1587" s="62" t="s">
        <v>68</v>
      </c>
      <c r="F1587" s="62"/>
      <c r="G1587" s="62">
        <v>16</v>
      </c>
      <c r="H1587" s="63">
        <v>7.2727272727272724E-2</v>
      </c>
      <c r="I1587" s="64">
        <v>55</v>
      </c>
      <c r="J1587" s="64">
        <v>41</v>
      </c>
      <c r="K1587" s="64">
        <v>4</v>
      </c>
      <c r="L1587" s="65">
        <v>0.74545454545454548</v>
      </c>
      <c r="M1587" s="64">
        <v>14</v>
      </c>
      <c r="N1587" s="64">
        <v>0</v>
      </c>
      <c r="O1587" s="66">
        <v>330.42850406504073</v>
      </c>
      <c r="P1587" s="63">
        <v>0.25454545454545452</v>
      </c>
    </row>
    <row r="1588" spans="1:16" ht="14.4">
      <c r="A1588" s="72">
        <f t="shared" si="38"/>
        <v>46170</v>
      </c>
      <c r="B1588" s="73" t="e">
        <f>VLOOKUP(G1588,'Daily Flash NL'!A:D,4,0)</f>
        <v>#N/A</v>
      </c>
      <c r="C1588" s="77">
        <v>46170</v>
      </c>
      <c r="D1588" s="57"/>
      <c r="E1588" s="62" t="s">
        <v>68</v>
      </c>
      <c r="F1588" s="62"/>
      <c r="G1588" s="62">
        <v>17</v>
      </c>
      <c r="H1588" s="63">
        <v>8.8888888888888892E-2</v>
      </c>
      <c r="I1588" s="64">
        <v>46</v>
      </c>
      <c r="J1588" s="64">
        <v>31</v>
      </c>
      <c r="K1588" s="64">
        <v>4</v>
      </c>
      <c r="L1588" s="65">
        <v>0.67391304347826086</v>
      </c>
      <c r="M1588" s="64">
        <v>15</v>
      </c>
      <c r="N1588" s="64">
        <v>1</v>
      </c>
      <c r="O1588" s="66">
        <v>291.98598387096774</v>
      </c>
      <c r="P1588" s="63">
        <v>0.32608695652173914</v>
      </c>
    </row>
    <row r="1589" spans="1:16" ht="14.4">
      <c r="A1589" s="72">
        <f t="shared" si="38"/>
        <v>46170</v>
      </c>
      <c r="B1589" s="73" t="e">
        <f>VLOOKUP(G1589,'Daily Flash NL'!A:D,4,0)</f>
        <v>#N/A</v>
      </c>
      <c r="C1589" s="77">
        <v>46170</v>
      </c>
      <c r="D1589" s="57"/>
      <c r="E1589" s="62" t="s">
        <v>68</v>
      </c>
      <c r="F1589" s="62"/>
      <c r="G1589" s="62">
        <v>18</v>
      </c>
      <c r="H1589" s="63">
        <v>0.46153846153846156</v>
      </c>
      <c r="I1589" s="64">
        <v>39</v>
      </c>
      <c r="J1589" s="64">
        <v>36</v>
      </c>
      <c r="K1589" s="64">
        <v>18</v>
      </c>
      <c r="L1589" s="65">
        <v>0.92307692307692313</v>
      </c>
      <c r="M1589" s="64">
        <v>3</v>
      </c>
      <c r="N1589" s="64">
        <v>0</v>
      </c>
      <c r="O1589" s="66">
        <v>214.62657407407394</v>
      </c>
      <c r="P1589" s="63">
        <v>7.6923076923076927E-2</v>
      </c>
    </row>
    <row r="1590" spans="1:16" ht="14.4">
      <c r="A1590" s="72">
        <f t="shared" si="38"/>
        <v>46170</v>
      </c>
      <c r="B1590" s="73" t="e">
        <f>VLOOKUP(G1590,'Daily Flash NL'!A:D,4,0)</f>
        <v>#N/A</v>
      </c>
      <c r="C1590" s="77">
        <v>46170</v>
      </c>
      <c r="D1590" s="57"/>
      <c r="E1590" s="62" t="s">
        <v>68</v>
      </c>
      <c r="F1590" s="62"/>
      <c r="G1590" s="62">
        <v>19</v>
      </c>
      <c r="H1590" s="63">
        <v>0.11363636363636363</v>
      </c>
      <c r="I1590" s="64">
        <v>44</v>
      </c>
      <c r="J1590" s="64">
        <v>34</v>
      </c>
      <c r="K1590" s="64">
        <v>5</v>
      </c>
      <c r="L1590" s="65">
        <v>0.77272727272727271</v>
      </c>
      <c r="M1590" s="64">
        <v>10</v>
      </c>
      <c r="N1590" s="64">
        <v>0</v>
      </c>
      <c r="O1590" s="66">
        <v>203.09259068627463</v>
      </c>
      <c r="P1590" s="63">
        <v>0.22727272727272727</v>
      </c>
    </row>
    <row r="1591" spans="1:16" ht="14.4">
      <c r="A1591" s="72">
        <f t="shared" si="38"/>
        <v>46170</v>
      </c>
      <c r="B1591" s="73" t="e">
        <f>VLOOKUP(G1591,'Daily Flash NL'!A:D,4,0)</f>
        <v>#N/A</v>
      </c>
      <c r="C1591" s="77">
        <v>46170</v>
      </c>
      <c r="D1591" s="57"/>
      <c r="E1591" s="62" t="s">
        <v>68</v>
      </c>
      <c r="F1591" s="62"/>
      <c r="G1591" s="62">
        <v>20</v>
      </c>
      <c r="H1591" s="63">
        <v>0.33333333333333331</v>
      </c>
      <c r="I1591" s="64">
        <v>28</v>
      </c>
      <c r="J1591" s="64">
        <v>25</v>
      </c>
      <c r="K1591" s="64">
        <v>9</v>
      </c>
      <c r="L1591" s="65">
        <v>0.8928571428571429</v>
      </c>
      <c r="M1591" s="64">
        <v>3</v>
      </c>
      <c r="N1591" s="64">
        <v>1</v>
      </c>
      <c r="O1591" s="66">
        <v>204.22449999999986</v>
      </c>
      <c r="P1591" s="63">
        <v>0.10714285714285714</v>
      </c>
    </row>
    <row r="1592" spans="1:16" ht="14.4">
      <c r="A1592" s="72">
        <f t="shared" si="38"/>
        <v>46170</v>
      </c>
      <c r="B1592" s="73" t="e">
        <f>VLOOKUP(G1592,'Daily Flash NL'!A:D,4,0)</f>
        <v>#N/A</v>
      </c>
      <c r="C1592" s="77">
        <v>46170</v>
      </c>
      <c r="D1592" s="57"/>
      <c r="E1592" s="62" t="s">
        <v>68</v>
      </c>
      <c r="F1592" s="62"/>
      <c r="G1592" s="62">
        <v>21</v>
      </c>
      <c r="H1592" s="63">
        <v>0.83333333333333337</v>
      </c>
      <c r="I1592" s="64">
        <v>24</v>
      </c>
      <c r="J1592" s="64">
        <v>24</v>
      </c>
      <c r="K1592" s="64">
        <v>20</v>
      </c>
      <c r="L1592" s="65">
        <v>1</v>
      </c>
      <c r="M1592" s="64">
        <v>0</v>
      </c>
      <c r="N1592" s="64">
        <v>0</v>
      </c>
      <c r="O1592" s="66">
        <v>280.18933333333337</v>
      </c>
      <c r="P1592" s="63">
        <v>0</v>
      </c>
    </row>
    <row r="1593" spans="1:16" ht="14.4">
      <c r="A1593" s="72">
        <f t="shared" si="38"/>
        <v>46170</v>
      </c>
      <c r="B1593" s="73" t="e">
        <f>VLOOKUP(G1593,'Daily Flash NL'!A:D,4,0)</f>
        <v>#N/A</v>
      </c>
      <c r="C1593" s="77">
        <v>46170</v>
      </c>
      <c r="D1593" s="57"/>
      <c r="E1593" s="62" t="s">
        <v>68</v>
      </c>
      <c r="F1593" s="62"/>
      <c r="G1593" s="62">
        <v>22</v>
      </c>
      <c r="H1593" s="63">
        <v>0.84615384615384615</v>
      </c>
      <c r="I1593" s="64">
        <v>13</v>
      </c>
      <c r="J1593" s="64">
        <v>13</v>
      </c>
      <c r="K1593" s="64">
        <v>11</v>
      </c>
      <c r="L1593" s="65">
        <v>1</v>
      </c>
      <c r="M1593" s="64">
        <v>0</v>
      </c>
      <c r="N1593" s="64">
        <v>0</v>
      </c>
      <c r="O1593" s="66">
        <v>276.88111538461538</v>
      </c>
      <c r="P1593" s="63">
        <v>0</v>
      </c>
    </row>
    <row r="1594" spans="1:16" ht="14.4">
      <c r="A1594" s="72">
        <f t="shared" si="38"/>
        <v>46170</v>
      </c>
      <c r="B1594" s="73" t="e">
        <f>VLOOKUP(G1594,'Daily Flash NL'!A:D,4,0)</f>
        <v>#N/A</v>
      </c>
      <c r="C1594" s="77">
        <v>46170</v>
      </c>
      <c r="D1594" s="57"/>
      <c r="E1594" s="62" t="s">
        <v>68</v>
      </c>
      <c r="F1594" s="62"/>
      <c r="G1594" s="62">
        <v>23</v>
      </c>
      <c r="H1594" s="63">
        <v>0</v>
      </c>
      <c r="I1594" s="64">
        <v>9</v>
      </c>
      <c r="J1594" s="64">
        <v>6</v>
      </c>
      <c r="K1594" s="64">
        <v>0</v>
      </c>
      <c r="L1594" s="65">
        <v>0.66666666666666663</v>
      </c>
      <c r="M1594" s="64">
        <v>3</v>
      </c>
      <c r="N1594" s="64">
        <v>0</v>
      </c>
      <c r="O1594" s="66">
        <v>281.50133333333332</v>
      </c>
      <c r="P1594" s="63">
        <v>0.33333333333333331</v>
      </c>
    </row>
    <row r="1595" spans="1:16" ht="14.4">
      <c r="A1595" s="72">
        <f t="shared" si="38"/>
        <v>46170</v>
      </c>
      <c r="B1595" s="73" t="e">
        <f>VLOOKUP(G1595,'Daily Flash NL'!A:D,4,0)</f>
        <v>#N/A</v>
      </c>
      <c r="C1595" s="77">
        <v>46170</v>
      </c>
      <c r="D1595" s="57" t="s">
        <v>70</v>
      </c>
      <c r="E1595" s="57"/>
      <c r="F1595" s="57"/>
      <c r="G1595" s="57"/>
      <c r="H1595" s="58">
        <v>0.31876332622601278</v>
      </c>
      <c r="I1595" s="59">
        <v>945</v>
      </c>
      <c r="J1595" s="59">
        <v>835</v>
      </c>
      <c r="K1595" s="59">
        <v>299</v>
      </c>
      <c r="L1595" s="60">
        <v>0.8835978835978836</v>
      </c>
      <c r="M1595" s="59">
        <v>110</v>
      </c>
      <c r="N1595" s="59">
        <v>7</v>
      </c>
      <c r="O1595" s="61">
        <v>286.52722079840345</v>
      </c>
      <c r="P1595" s="58">
        <v>0.1164021164021164</v>
      </c>
    </row>
    <row r="1596" spans="1:16" ht="14.4">
      <c r="A1596" s="72" t="str">
        <f t="shared" si="38"/>
        <v>Total 28/05/2026</v>
      </c>
      <c r="B1596" s="73" t="e">
        <f>VLOOKUP(G1596,'Daily Flash NL'!A:D,4,0)</f>
        <v>#N/A</v>
      </c>
      <c r="C1596" s="78" t="s">
        <v>203</v>
      </c>
      <c r="D1596" s="67"/>
      <c r="E1596" s="67"/>
      <c r="F1596" s="67"/>
      <c r="G1596" s="67"/>
      <c r="H1596" s="68">
        <v>0.31876332622601278</v>
      </c>
      <c r="I1596" s="69">
        <v>945</v>
      </c>
      <c r="J1596" s="69">
        <v>835</v>
      </c>
      <c r="K1596" s="69">
        <v>299</v>
      </c>
      <c r="L1596" s="70">
        <v>0.8835978835978836</v>
      </c>
      <c r="M1596" s="69">
        <v>110</v>
      </c>
      <c r="N1596" s="69">
        <v>7</v>
      </c>
      <c r="O1596" s="71">
        <v>286.52722079840345</v>
      </c>
      <c r="P1596" s="68">
        <v>0.1164021164021164</v>
      </c>
    </row>
    <row r="1597" spans="1:16" ht="15" thickBot="1">
      <c r="A1597" s="72" t="str">
        <f t="shared" si="38"/>
        <v>Total général</v>
      </c>
      <c r="B1597" s="73" t="e">
        <f>VLOOKUP(G1597,'Daily Flash NL'!A:D,4,0)</f>
        <v>#N/A</v>
      </c>
      <c r="C1597" s="116" t="s">
        <v>73</v>
      </c>
      <c r="D1597" s="117"/>
      <c r="E1597" s="117"/>
      <c r="F1597" s="117"/>
      <c r="G1597" s="117"/>
      <c r="H1597" s="118">
        <v>0.31876332622601278</v>
      </c>
      <c r="I1597" s="119">
        <v>945</v>
      </c>
      <c r="J1597" s="119">
        <v>835</v>
      </c>
      <c r="K1597" s="119">
        <v>299</v>
      </c>
      <c r="L1597" s="120">
        <v>0.8835978835978836</v>
      </c>
      <c r="M1597" s="119">
        <v>110</v>
      </c>
      <c r="N1597" s="119">
        <v>7</v>
      </c>
      <c r="O1597" s="121">
        <v>286.52722079840345</v>
      </c>
      <c r="P1597" s="122">
        <v>0.1164021164021164</v>
      </c>
    </row>
    <row r="1598" spans="1:16" ht="14.4">
      <c r="A1598" s="72">
        <f t="shared" si="38"/>
        <v>46171</v>
      </c>
      <c r="B1598" s="73" t="e">
        <f>VLOOKUP(G1598,'Daily Flash NL'!A:D,4,0)</f>
        <v>#N/A</v>
      </c>
      <c r="C1598" s="77">
        <v>46171</v>
      </c>
      <c r="D1598" s="57" t="s">
        <v>67</v>
      </c>
      <c r="E1598" s="62" t="s">
        <v>85</v>
      </c>
      <c r="F1598" s="62"/>
      <c r="G1598" s="62"/>
      <c r="H1598" s="63">
        <v>0.75829383886255919</v>
      </c>
      <c r="I1598" s="64">
        <v>211</v>
      </c>
      <c r="J1598" s="64">
        <v>200</v>
      </c>
      <c r="K1598" s="64">
        <v>160</v>
      </c>
      <c r="L1598" s="65">
        <v>0.94786729857819907</v>
      </c>
      <c r="M1598" s="64">
        <v>11</v>
      </c>
      <c r="N1598" s="64">
        <v>0</v>
      </c>
      <c r="O1598" s="66">
        <v>244.50686241666662</v>
      </c>
      <c r="P1598" s="63">
        <v>5.2132701421800945E-2</v>
      </c>
    </row>
    <row r="1599" spans="1:16" ht="14.4">
      <c r="A1599" s="72">
        <f t="shared" si="38"/>
        <v>46171</v>
      </c>
      <c r="B1599" s="73" t="e">
        <f>VLOOKUP(G1599,'Daily Flash NL'!A:D,4,0)</f>
        <v>#N/A</v>
      </c>
      <c r="C1599" s="77">
        <v>46171</v>
      </c>
      <c r="D1599" s="57"/>
      <c r="E1599" s="62" t="s">
        <v>85</v>
      </c>
      <c r="F1599" s="57" t="s">
        <v>69</v>
      </c>
      <c r="G1599" s="57"/>
      <c r="H1599" s="58"/>
      <c r="I1599" s="59"/>
      <c r="J1599" s="59"/>
      <c r="K1599" s="59"/>
      <c r="L1599" s="60"/>
      <c r="M1599" s="59"/>
      <c r="N1599" s="59"/>
      <c r="O1599" s="61"/>
      <c r="P1599" s="58"/>
    </row>
    <row r="1600" spans="1:16" ht="14.4">
      <c r="A1600" s="72">
        <f t="shared" si="38"/>
        <v>46171</v>
      </c>
      <c r="B1600" s="73" t="e">
        <f>VLOOKUP(G1600,'Daily Flash NL'!A:D,4,0)</f>
        <v>#N/A</v>
      </c>
      <c r="C1600" s="77">
        <v>46171</v>
      </c>
      <c r="D1600" s="57"/>
      <c r="E1600" s="62" t="s">
        <v>85</v>
      </c>
      <c r="F1600" s="62"/>
      <c r="G1600" s="62">
        <v>6</v>
      </c>
      <c r="H1600" s="63">
        <v>1</v>
      </c>
      <c r="I1600" s="64">
        <v>1</v>
      </c>
      <c r="J1600" s="64">
        <v>1</v>
      </c>
      <c r="K1600" s="64">
        <v>1</v>
      </c>
      <c r="L1600" s="65">
        <v>1</v>
      </c>
      <c r="M1600" s="64">
        <v>0</v>
      </c>
      <c r="N1600" s="64">
        <v>0</v>
      </c>
      <c r="O1600" s="66">
        <v>306.35599999999999</v>
      </c>
      <c r="P1600" s="63">
        <v>0</v>
      </c>
    </row>
    <row r="1601" spans="1:16" ht="14.4">
      <c r="A1601" s="72">
        <f t="shared" si="38"/>
        <v>46171</v>
      </c>
      <c r="B1601" s="73">
        <f>VLOOKUP(G1601,'Daily Flash NL'!A:D,4,0)</f>
        <v>0.29166666666666669</v>
      </c>
      <c r="C1601" s="77">
        <v>46171</v>
      </c>
      <c r="D1601" s="57"/>
      <c r="E1601" s="62" t="s">
        <v>85</v>
      </c>
      <c r="F1601" s="62"/>
      <c r="G1601" s="62">
        <v>7</v>
      </c>
      <c r="H1601" s="63">
        <v>0.5</v>
      </c>
      <c r="I1601" s="64">
        <v>2</v>
      </c>
      <c r="J1601" s="64">
        <v>1</v>
      </c>
      <c r="K1601" s="64">
        <v>1</v>
      </c>
      <c r="L1601" s="65">
        <v>0.5</v>
      </c>
      <c r="M1601" s="64">
        <v>1</v>
      </c>
      <c r="N1601" s="64">
        <v>0</v>
      </c>
      <c r="O1601" s="66">
        <v>2495.1350000000002</v>
      </c>
      <c r="P1601" s="63">
        <v>0.5</v>
      </c>
    </row>
    <row r="1602" spans="1:16" ht="14.4">
      <c r="A1602" s="72">
        <f t="shared" si="38"/>
        <v>46171</v>
      </c>
      <c r="B1602" s="73">
        <f>VLOOKUP(G1602,'Daily Flash NL'!A:D,4,0)</f>
        <v>0.33333333333333298</v>
      </c>
      <c r="C1602" s="77">
        <v>46171</v>
      </c>
      <c r="D1602" s="57"/>
      <c r="E1602" s="62" t="s">
        <v>85</v>
      </c>
      <c r="F1602" s="62"/>
      <c r="G1602" s="62">
        <v>8</v>
      </c>
      <c r="H1602" s="63">
        <v>0.5</v>
      </c>
      <c r="I1602" s="64">
        <v>4</v>
      </c>
      <c r="J1602" s="64">
        <v>4</v>
      </c>
      <c r="K1602" s="64">
        <v>2</v>
      </c>
      <c r="L1602" s="65">
        <v>1</v>
      </c>
      <c r="M1602" s="64">
        <v>0</v>
      </c>
      <c r="N1602" s="64">
        <v>0</v>
      </c>
      <c r="O1602" s="66">
        <v>725.19974999999999</v>
      </c>
      <c r="P1602" s="63">
        <v>0</v>
      </c>
    </row>
    <row r="1603" spans="1:16" ht="14.4">
      <c r="A1603" s="72">
        <f t="shared" si="38"/>
        <v>46171</v>
      </c>
      <c r="B1603" s="73">
        <f>VLOOKUP(G1603,'Daily Flash NL'!A:D,4,0)</f>
        <v>0.375</v>
      </c>
      <c r="C1603" s="77">
        <v>46171</v>
      </c>
      <c r="D1603" s="57"/>
      <c r="E1603" s="62" t="s">
        <v>85</v>
      </c>
      <c r="F1603" s="62"/>
      <c r="G1603" s="62">
        <v>9</v>
      </c>
      <c r="H1603" s="63">
        <v>1</v>
      </c>
      <c r="I1603" s="64">
        <v>4</v>
      </c>
      <c r="J1603" s="64">
        <v>4</v>
      </c>
      <c r="K1603" s="64">
        <v>4</v>
      </c>
      <c r="L1603" s="65">
        <v>1</v>
      </c>
      <c r="M1603" s="64">
        <v>0</v>
      </c>
      <c r="N1603" s="64">
        <v>0</v>
      </c>
      <c r="O1603" s="66">
        <v>329.39699999999999</v>
      </c>
      <c r="P1603" s="63">
        <v>0</v>
      </c>
    </row>
    <row r="1604" spans="1:16" ht="14.4">
      <c r="A1604" s="72">
        <f t="shared" ref="A1604:A1667" si="39">C1604</f>
        <v>46171</v>
      </c>
      <c r="B1604" s="73">
        <f>VLOOKUP(G1604,'Daily Flash NL'!A:D,4,0)</f>
        <v>0.41666666666666702</v>
      </c>
      <c r="C1604" s="77">
        <v>46171</v>
      </c>
      <c r="D1604" s="57"/>
      <c r="E1604" s="62" t="s">
        <v>85</v>
      </c>
      <c r="F1604" s="62"/>
      <c r="G1604" s="62">
        <v>10</v>
      </c>
      <c r="H1604" s="63">
        <v>0.5714285714285714</v>
      </c>
      <c r="I1604" s="64">
        <v>7</v>
      </c>
      <c r="J1604" s="64">
        <v>7</v>
      </c>
      <c r="K1604" s="64">
        <v>4</v>
      </c>
      <c r="L1604" s="65">
        <v>1</v>
      </c>
      <c r="M1604" s="64">
        <v>0</v>
      </c>
      <c r="N1604" s="64">
        <v>0</v>
      </c>
      <c r="O1604" s="66">
        <v>248.57571428571433</v>
      </c>
      <c r="P1604" s="63">
        <v>0</v>
      </c>
    </row>
    <row r="1605" spans="1:16" ht="14.4">
      <c r="A1605" s="72">
        <f t="shared" si="39"/>
        <v>46171</v>
      </c>
      <c r="B1605" s="73">
        <f>VLOOKUP(G1605,'Daily Flash NL'!A:D,4,0)</f>
        <v>0.45833333333333298</v>
      </c>
      <c r="C1605" s="77">
        <v>46171</v>
      </c>
      <c r="D1605" s="57"/>
      <c r="E1605" s="62" t="s">
        <v>85</v>
      </c>
      <c r="F1605" s="62"/>
      <c r="G1605" s="62">
        <v>11</v>
      </c>
      <c r="H1605" s="63">
        <v>1</v>
      </c>
      <c r="I1605" s="64">
        <v>4</v>
      </c>
      <c r="J1605" s="64">
        <v>4</v>
      </c>
      <c r="K1605" s="64">
        <v>4</v>
      </c>
      <c r="L1605" s="65">
        <v>1</v>
      </c>
      <c r="M1605" s="64">
        <v>0</v>
      </c>
      <c r="N1605" s="64">
        <v>0</v>
      </c>
      <c r="O1605" s="66">
        <v>363.35474999999997</v>
      </c>
      <c r="P1605" s="63">
        <v>0</v>
      </c>
    </row>
    <row r="1606" spans="1:16" ht="14.4">
      <c r="A1606" s="72">
        <f t="shared" si="39"/>
        <v>46171</v>
      </c>
      <c r="B1606" s="73">
        <f>VLOOKUP(G1606,'Daily Flash NL'!A:D,4,0)</f>
        <v>0.5</v>
      </c>
      <c r="C1606" s="77">
        <v>46171</v>
      </c>
      <c r="D1606" s="57"/>
      <c r="E1606" s="62" t="s">
        <v>85</v>
      </c>
      <c r="F1606" s="62"/>
      <c r="G1606" s="62">
        <v>12</v>
      </c>
      <c r="H1606" s="63">
        <v>0.7</v>
      </c>
      <c r="I1606" s="64">
        <v>10</v>
      </c>
      <c r="J1606" s="64">
        <v>10</v>
      </c>
      <c r="K1606" s="64">
        <v>7</v>
      </c>
      <c r="L1606" s="65">
        <v>1</v>
      </c>
      <c r="M1606" s="64">
        <v>0</v>
      </c>
      <c r="N1606" s="64">
        <v>0</v>
      </c>
      <c r="O1606" s="66">
        <v>276.18683999999996</v>
      </c>
      <c r="P1606" s="63">
        <v>0</v>
      </c>
    </row>
    <row r="1607" spans="1:16" ht="14.4">
      <c r="A1607" s="72">
        <f t="shared" si="39"/>
        <v>46171</v>
      </c>
      <c r="B1607" s="73">
        <f>VLOOKUP(G1607,'Daily Flash NL'!A:D,4,0)</f>
        <v>0.54166666666666696</v>
      </c>
      <c r="C1607" s="77">
        <v>46171</v>
      </c>
      <c r="D1607" s="57"/>
      <c r="E1607" s="62" t="s">
        <v>85</v>
      </c>
      <c r="F1607" s="62"/>
      <c r="G1607" s="62">
        <v>13</v>
      </c>
      <c r="H1607" s="63">
        <v>0.8571428571428571</v>
      </c>
      <c r="I1607" s="64">
        <v>7</v>
      </c>
      <c r="J1607" s="64">
        <v>7</v>
      </c>
      <c r="K1607" s="64">
        <v>6</v>
      </c>
      <c r="L1607" s="65">
        <v>1</v>
      </c>
      <c r="M1607" s="64">
        <v>0</v>
      </c>
      <c r="N1607" s="64">
        <v>0</v>
      </c>
      <c r="O1607" s="66">
        <v>280.34585714285674</v>
      </c>
      <c r="P1607" s="63">
        <v>0</v>
      </c>
    </row>
    <row r="1608" spans="1:16" ht="14.4">
      <c r="A1608" s="72">
        <f t="shared" si="39"/>
        <v>46171</v>
      </c>
      <c r="B1608" s="73">
        <f>VLOOKUP(G1608,'Daily Flash NL'!A:D,4,0)</f>
        <v>0.58333333333333304</v>
      </c>
      <c r="C1608" s="77">
        <v>46171</v>
      </c>
      <c r="D1608" s="57"/>
      <c r="E1608" s="62" t="s">
        <v>85</v>
      </c>
      <c r="F1608" s="62"/>
      <c r="G1608" s="62">
        <v>14</v>
      </c>
      <c r="H1608" s="63">
        <v>0.8</v>
      </c>
      <c r="I1608" s="64">
        <v>15</v>
      </c>
      <c r="J1608" s="64">
        <v>15</v>
      </c>
      <c r="K1608" s="64">
        <v>12</v>
      </c>
      <c r="L1608" s="65">
        <v>1</v>
      </c>
      <c r="M1608" s="64">
        <v>0</v>
      </c>
      <c r="N1608" s="64">
        <v>0</v>
      </c>
      <c r="O1608" s="66">
        <v>120.49874999999997</v>
      </c>
      <c r="P1608" s="63">
        <v>0</v>
      </c>
    </row>
    <row r="1609" spans="1:16" ht="14.4">
      <c r="A1609" s="72">
        <f t="shared" si="39"/>
        <v>46171</v>
      </c>
      <c r="B1609" s="73">
        <f>VLOOKUP(G1609,'Daily Flash NL'!A:D,4,0)</f>
        <v>0.625</v>
      </c>
      <c r="C1609" s="77">
        <v>46171</v>
      </c>
      <c r="D1609" s="57"/>
      <c r="E1609" s="62" t="s">
        <v>85</v>
      </c>
      <c r="F1609" s="62"/>
      <c r="G1609" s="62">
        <v>15</v>
      </c>
      <c r="H1609" s="63">
        <v>0.41666666666666669</v>
      </c>
      <c r="I1609" s="64">
        <v>12</v>
      </c>
      <c r="J1609" s="64">
        <v>11</v>
      </c>
      <c r="K1609" s="64">
        <v>5</v>
      </c>
      <c r="L1609" s="65">
        <v>0.91666666666666663</v>
      </c>
      <c r="M1609" s="64">
        <v>1</v>
      </c>
      <c r="N1609" s="64">
        <v>0</v>
      </c>
      <c r="O1609" s="66">
        <v>225.83890909090906</v>
      </c>
      <c r="P1609" s="63">
        <v>8.3333333333333329E-2</v>
      </c>
    </row>
    <row r="1610" spans="1:16" ht="14.4">
      <c r="A1610" s="72">
        <f t="shared" si="39"/>
        <v>46171</v>
      </c>
      <c r="B1610" s="73">
        <f>VLOOKUP(G1610,'Daily Flash NL'!A:D,4,0)</f>
        <v>0.66666666666666696</v>
      </c>
      <c r="C1610" s="77">
        <v>46171</v>
      </c>
      <c r="D1610" s="57"/>
      <c r="E1610" s="62" t="s">
        <v>85</v>
      </c>
      <c r="F1610" s="62"/>
      <c r="G1610" s="62">
        <v>16</v>
      </c>
      <c r="H1610" s="63">
        <v>0.33333333333333331</v>
      </c>
      <c r="I1610" s="64">
        <v>12</v>
      </c>
      <c r="J1610" s="64">
        <v>8</v>
      </c>
      <c r="K1610" s="64">
        <v>4</v>
      </c>
      <c r="L1610" s="65">
        <v>0.66666666666666663</v>
      </c>
      <c r="M1610" s="64">
        <v>4</v>
      </c>
      <c r="N1610" s="64">
        <v>0</v>
      </c>
      <c r="O1610" s="66">
        <v>96.661637499999998</v>
      </c>
      <c r="P1610" s="63">
        <v>0.33333333333333331</v>
      </c>
    </row>
    <row r="1611" spans="1:16" ht="14.4">
      <c r="A1611" s="72">
        <f t="shared" si="39"/>
        <v>46171</v>
      </c>
      <c r="B1611" s="73" t="e">
        <f>VLOOKUP(G1611,'Daily Flash NL'!A:D,4,0)</f>
        <v>#N/A</v>
      </c>
      <c r="C1611" s="77">
        <v>46171</v>
      </c>
      <c r="D1611" s="57"/>
      <c r="E1611" s="62" t="s">
        <v>85</v>
      </c>
      <c r="F1611" s="62"/>
      <c r="G1611" s="62">
        <v>17</v>
      </c>
      <c r="H1611" s="63">
        <v>0</v>
      </c>
      <c r="I1611" s="64">
        <v>4</v>
      </c>
      <c r="J1611" s="64">
        <v>2</v>
      </c>
      <c r="K1611" s="64">
        <v>0</v>
      </c>
      <c r="L1611" s="65">
        <v>0.5</v>
      </c>
      <c r="M1611" s="64">
        <v>2</v>
      </c>
      <c r="N1611" s="64">
        <v>0</v>
      </c>
      <c r="O1611" s="66">
        <v>224.87949999999998</v>
      </c>
      <c r="P1611" s="63">
        <v>0.5</v>
      </c>
    </row>
    <row r="1612" spans="1:16" ht="14.4">
      <c r="A1612" s="72">
        <f t="shared" si="39"/>
        <v>46171</v>
      </c>
      <c r="B1612" s="73" t="e">
        <f>VLOOKUP(G1612,'Daily Flash NL'!A:D,4,0)</f>
        <v>#N/A</v>
      </c>
      <c r="C1612" s="77">
        <v>46171</v>
      </c>
      <c r="D1612" s="57"/>
      <c r="E1612" s="62" t="s">
        <v>85</v>
      </c>
      <c r="F1612" s="57" t="s">
        <v>86</v>
      </c>
      <c r="G1612" s="57"/>
      <c r="H1612" s="58"/>
      <c r="I1612" s="59"/>
      <c r="J1612" s="59"/>
      <c r="K1612" s="59"/>
      <c r="L1612" s="60"/>
      <c r="M1612" s="59"/>
      <c r="N1612" s="59"/>
      <c r="O1612" s="61"/>
      <c r="P1612" s="58"/>
    </row>
    <row r="1613" spans="1:16" ht="14.4">
      <c r="A1613" s="72">
        <f t="shared" si="39"/>
        <v>46171</v>
      </c>
      <c r="B1613" s="73" t="e">
        <f>VLOOKUP(G1613,'Daily Flash NL'!A:D,4,0)</f>
        <v>#N/A</v>
      </c>
      <c r="C1613" s="77">
        <v>46171</v>
      </c>
      <c r="D1613" s="57"/>
      <c r="E1613" s="62" t="s">
        <v>85</v>
      </c>
      <c r="F1613" s="62"/>
      <c r="G1613" s="62">
        <v>6</v>
      </c>
      <c r="H1613" s="63">
        <v>0.5</v>
      </c>
      <c r="I1613" s="64">
        <v>2</v>
      </c>
      <c r="J1613" s="64">
        <v>1</v>
      </c>
      <c r="K1613" s="64">
        <v>1</v>
      </c>
      <c r="L1613" s="65">
        <v>0.5</v>
      </c>
      <c r="M1613" s="64">
        <v>1</v>
      </c>
      <c r="N1613" s="64">
        <v>0</v>
      </c>
      <c r="O1613" s="66">
        <v>90.192999999999998</v>
      </c>
      <c r="P1613" s="63">
        <v>0.5</v>
      </c>
    </row>
    <row r="1614" spans="1:16" ht="14.4">
      <c r="A1614" s="72">
        <f t="shared" si="39"/>
        <v>46171</v>
      </c>
      <c r="B1614" s="73">
        <f>VLOOKUP(G1614,'Daily Flash NL'!A:D,4,0)</f>
        <v>0.29166666666666669</v>
      </c>
      <c r="C1614" s="77">
        <v>46171</v>
      </c>
      <c r="D1614" s="57"/>
      <c r="E1614" s="62" t="s">
        <v>85</v>
      </c>
      <c r="F1614" s="62"/>
      <c r="G1614" s="62">
        <v>7</v>
      </c>
      <c r="H1614" s="63">
        <v>1</v>
      </c>
      <c r="I1614" s="64">
        <v>2</v>
      </c>
      <c r="J1614" s="64">
        <v>2</v>
      </c>
      <c r="K1614" s="64">
        <v>2</v>
      </c>
      <c r="L1614" s="65">
        <v>1</v>
      </c>
      <c r="M1614" s="64">
        <v>0</v>
      </c>
      <c r="N1614" s="64">
        <v>0</v>
      </c>
      <c r="O1614" s="66">
        <v>282.95</v>
      </c>
      <c r="P1614" s="63">
        <v>0</v>
      </c>
    </row>
    <row r="1615" spans="1:16" ht="14.4">
      <c r="A1615" s="72">
        <f t="shared" si="39"/>
        <v>46171</v>
      </c>
      <c r="B1615" s="73">
        <f>VLOOKUP(G1615,'Daily Flash NL'!A:D,4,0)</f>
        <v>0.33333333333333298</v>
      </c>
      <c r="C1615" s="77">
        <v>46171</v>
      </c>
      <c r="D1615" s="57"/>
      <c r="E1615" s="62" t="s">
        <v>85</v>
      </c>
      <c r="F1615" s="62"/>
      <c r="G1615" s="62">
        <v>8</v>
      </c>
      <c r="H1615" s="63">
        <v>1</v>
      </c>
      <c r="I1615" s="64">
        <v>6</v>
      </c>
      <c r="J1615" s="64">
        <v>6</v>
      </c>
      <c r="K1615" s="64">
        <v>6</v>
      </c>
      <c r="L1615" s="65">
        <v>1</v>
      </c>
      <c r="M1615" s="64">
        <v>0</v>
      </c>
      <c r="N1615" s="64">
        <v>0</v>
      </c>
      <c r="O1615" s="66">
        <v>196.69316666666668</v>
      </c>
      <c r="P1615" s="63">
        <v>0</v>
      </c>
    </row>
    <row r="1616" spans="1:16" ht="14.4">
      <c r="A1616" s="72">
        <f t="shared" si="39"/>
        <v>46171</v>
      </c>
      <c r="B1616" s="73">
        <f>VLOOKUP(G1616,'Daily Flash NL'!A:D,4,0)</f>
        <v>0.375</v>
      </c>
      <c r="C1616" s="77">
        <v>46171</v>
      </c>
      <c r="D1616" s="57"/>
      <c r="E1616" s="62" t="s">
        <v>85</v>
      </c>
      <c r="F1616" s="62"/>
      <c r="G1616" s="62">
        <v>9</v>
      </c>
      <c r="H1616" s="63">
        <v>0.72222222222222221</v>
      </c>
      <c r="I1616" s="64">
        <v>18</v>
      </c>
      <c r="J1616" s="64">
        <v>17</v>
      </c>
      <c r="K1616" s="64">
        <v>13</v>
      </c>
      <c r="L1616" s="65">
        <v>0.94444444444444442</v>
      </c>
      <c r="M1616" s="64">
        <v>1</v>
      </c>
      <c r="N1616" s="64">
        <v>0</v>
      </c>
      <c r="O1616" s="66">
        <v>362.76670588235294</v>
      </c>
      <c r="P1616" s="63">
        <v>5.5555555555555552E-2</v>
      </c>
    </row>
    <row r="1617" spans="1:16" ht="14.4">
      <c r="A1617" s="72">
        <f t="shared" si="39"/>
        <v>46171</v>
      </c>
      <c r="B1617" s="73">
        <f>VLOOKUP(G1617,'Daily Flash NL'!A:D,4,0)</f>
        <v>0.41666666666666702</v>
      </c>
      <c r="C1617" s="77">
        <v>46171</v>
      </c>
      <c r="D1617" s="57"/>
      <c r="E1617" s="62" t="s">
        <v>85</v>
      </c>
      <c r="F1617" s="62"/>
      <c r="G1617" s="62">
        <v>10</v>
      </c>
      <c r="H1617" s="63">
        <v>0.81818181818181823</v>
      </c>
      <c r="I1617" s="64">
        <v>11</v>
      </c>
      <c r="J1617" s="64">
        <v>11</v>
      </c>
      <c r="K1617" s="64">
        <v>9</v>
      </c>
      <c r="L1617" s="65">
        <v>1</v>
      </c>
      <c r="M1617" s="64">
        <v>0</v>
      </c>
      <c r="N1617" s="64">
        <v>0</v>
      </c>
      <c r="O1617" s="66">
        <v>222.40349999999972</v>
      </c>
      <c r="P1617" s="63">
        <v>0</v>
      </c>
    </row>
    <row r="1618" spans="1:16" ht="14.4">
      <c r="A1618" s="72">
        <f t="shared" si="39"/>
        <v>46171</v>
      </c>
      <c r="B1618" s="73">
        <f>VLOOKUP(G1618,'Daily Flash NL'!A:D,4,0)</f>
        <v>0.45833333333333298</v>
      </c>
      <c r="C1618" s="77">
        <v>46171</v>
      </c>
      <c r="D1618" s="57"/>
      <c r="E1618" s="62" t="s">
        <v>85</v>
      </c>
      <c r="F1618" s="62"/>
      <c r="G1618" s="62">
        <v>11</v>
      </c>
      <c r="H1618" s="63">
        <v>1</v>
      </c>
      <c r="I1618" s="64">
        <v>19</v>
      </c>
      <c r="J1618" s="64">
        <v>19</v>
      </c>
      <c r="K1618" s="64">
        <v>19</v>
      </c>
      <c r="L1618" s="65">
        <v>1</v>
      </c>
      <c r="M1618" s="64">
        <v>0</v>
      </c>
      <c r="N1618" s="64">
        <v>0</v>
      </c>
      <c r="O1618" s="66">
        <v>254.39360526315789</v>
      </c>
      <c r="P1618" s="63">
        <v>0</v>
      </c>
    </row>
    <row r="1619" spans="1:16" ht="14.4">
      <c r="A1619" s="72">
        <f t="shared" si="39"/>
        <v>46171</v>
      </c>
      <c r="B1619" s="73">
        <f>VLOOKUP(G1619,'Daily Flash NL'!A:D,4,0)</f>
        <v>0.5</v>
      </c>
      <c r="C1619" s="77">
        <v>46171</v>
      </c>
      <c r="D1619" s="57"/>
      <c r="E1619" s="62" t="s">
        <v>85</v>
      </c>
      <c r="F1619" s="62"/>
      <c r="G1619" s="62">
        <v>12</v>
      </c>
      <c r="H1619" s="63">
        <v>0.54545454545454541</v>
      </c>
      <c r="I1619" s="64">
        <v>11</v>
      </c>
      <c r="J1619" s="64">
        <v>11</v>
      </c>
      <c r="K1619" s="64">
        <v>6</v>
      </c>
      <c r="L1619" s="65">
        <v>1</v>
      </c>
      <c r="M1619" s="64">
        <v>0</v>
      </c>
      <c r="N1619" s="64">
        <v>0</v>
      </c>
      <c r="O1619" s="66">
        <v>288.94619696969704</v>
      </c>
      <c r="P1619" s="63">
        <v>0</v>
      </c>
    </row>
    <row r="1620" spans="1:16" ht="14.4">
      <c r="A1620" s="72">
        <f t="shared" si="39"/>
        <v>46171</v>
      </c>
      <c r="B1620" s="73">
        <f>VLOOKUP(G1620,'Daily Flash NL'!A:D,4,0)</f>
        <v>0.54166666666666696</v>
      </c>
      <c r="C1620" s="77">
        <v>46171</v>
      </c>
      <c r="D1620" s="57"/>
      <c r="E1620" s="62" t="s">
        <v>85</v>
      </c>
      <c r="F1620" s="62"/>
      <c r="G1620" s="62">
        <v>13</v>
      </c>
      <c r="H1620" s="63">
        <v>1</v>
      </c>
      <c r="I1620" s="64">
        <v>21</v>
      </c>
      <c r="J1620" s="64">
        <v>21</v>
      </c>
      <c r="K1620" s="64">
        <v>21</v>
      </c>
      <c r="L1620" s="65">
        <v>1</v>
      </c>
      <c r="M1620" s="64">
        <v>0</v>
      </c>
      <c r="N1620" s="64">
        <v>0</v>
      </c>
      <c r="O1620" s="66">
        <v>139.9850158730157</v>
      </c>
      <c r="P1620" s="63">
        <v>0</v>
      </c>
    </row>
    <row r="1621" spans="1:16" ht="14.4">
      <c r="A1621" s="72">
        <f t="shared" si="39"/>
        <v>46171</v>
      </c>
      <c r="B1621" s="73">
        <f>VLOOKUP(G1621,'Daily Flash NL'!A:D,4,0)</f>
        <v>0.58333333333333304</v>
      </c>
      <c r="C1621" s="77">
        <v>46171</v>
      </c>
      <c r="D1621" s="57"/>
      <c r="E1621" s="62" t="s">
        <v>85</v>
      </c>
      <c r="F1621" s="62"/>
      <c r="G1621" s="62">
        <v>14</v>
      </c>
      <c r="H1621" s="63">
        <v>0.7857142857142857</v>
      </c>
      <c r="I1621" s="64">
        <v>14</v>
      </c>
      <c r="J1621" s="64">
        <v>14</v>
      </c>
      <c r="K1621" s="64">
        <v>11</v>
      </c>
      <c r="L1621" s="65">
        <v>1</v>
      </c>
      <c r="M1621" s="64">
        <v>0</v>
      </c>
      <c r="N1621" s="64">
        <v>0</v>
      </c>
      <c r="O1621" s="66">
        <v>188.66521428571428</v>
      </c>
      <c r="P1621" s="63">
        <v>0</v>
      </c>
    </row>
    <row r="1622" spans="1:16" ht="14.4">
      <c r="A1622" s="72">
        <f t="shared" si="39"/>
        <v>46171</v>
      </c>
      <c r="B1622" s="73">
        <f>VLOOKUP(G1622,'Daily Flash NL'!A:D,4,0)</f>
        <v>0.625</v>
      </c>
      <c r="C1622" s="77">
        <v>46171</v>
      </c>
      <c r="D1622" s="57"/>
      <c r="E1622" s="62" t="s">
        <v>85</v>
      </c>
      <c r="F1622" s="62"/>
      <c r="G1622" s="62">
        <v>15</v>
      </c>
      <c r="H1622" s="63">
        <v>0.7857142857142857</v>
      </c>
      <c r="I1622" s="64">
        <v>14</v>
      </c>
      <c r="J1622" s="64">
        <v>13</v>
      </c>
      <c r="K1622" s="64">
        <v>11</v>
      </c>
      <c r="L1622" s="65">
        <v>0.9285714285714286</v>
      </c>
      <c r="M1622" s="64">
        <v>1</v>
      </c>
      <c r="N1622" s="64">
        <v>0</v>
      </c>
      <c r="O1622" s="66">
        <v>166.09459487179518</v>
      </c>
      <c r="P1622" s="63">
        <v>7.1428571428571425E-2</v>
      </c>
    </row>
    <row r="1623" spans="1:16" ht="14.4">
      <c r="A1623" s="72">
        <f t="shared" si="39"/>
        <v>46171</v>
      </c>
      <c r="B1623" s="73">
        <f>VLOOKUP(G1623,'Daily Flash NL'!A:D,4,0)</f>
        <v>0.66666666666666696</v>
      </c>
      <c r="C1623" s="77">
        <v>46171</v>
      </c>
      <c r="D1623" s="57"/>
      <c r="E1623" s="62" t="s">
        <v>85</v>
      </c>
      <c r="F1623" s="62"/>
      <c r="G1623" s="62">
        <v>16</v>
      </c>
      <c r="H1623" s="63">
        <v>1</v>
      </c>
      <c r="I1623" s="64">
        <v>10</v>
      </c>
      <c r="J1623" s="64">
        <v>10</v>
      </c>
      <c r="K1623" s="64">
        <v>10</v>
      </c>
      <c r="L1623" s="65">
        <v>1</v>
      </c>
      <c r="M1623" s="64">
        <v>0</v>
      </c>
      <c r="N1623" s="64">
        <v>0</v>
      </c>
      <c r="O1623" s="66">
        <v>193.44705000000005</v>
      </c>
      <c r="P1623" s="63">
        <v>0</v>
      </c>
    </row>
    <row r="1624" spans="1:16" ht="14.4">
      <c r="A1624" s="72">
        <f t="shared" si="39"/>
        <v>46171</v>
      </c>
      <c r="B1624" s="73" t="e">
        <f>VLOOKUP(G1624,'Daily Flash NL'!A:D,4,0)</f>
        <v>#N/A</v>
      </c>
      <c r="C1624" s="77">
        <v>46171</v>
      </c>
      <c r="D1624" s="57"/>
      <c r="E1624" s="62" t="s">
        <v>85</v>
      </c>
      <c r="F1624" s="62"/>
      <c r="G1624" s="62">
        <v>17</v>
      </c>
      <c r="H1624" s="63">
        <v>1</v>
      </c>
      <c r="I1624" s="64">
        <v>1</v>
      </c>
      <c r="J1624" s="64">
        <v>1</v>
      </c>
      <c r="K1624" s="64">
        <v>1</v>
      </c>
      <c r="L1624" s="65">
        <v>1</v>
      </c>
      <c r="M1624" s="64">
        <v>0</v>
      </c>
      <c r="N1624" s="64">
        <v>0</v>
      </c>
      <c r="O1624" s="66">
        <v>312.685</v>
      </c>
      <c r="P1624" s="63">
        <v>0</v>
      </c>
    </row>
    <row r="1625" spans="1:16" ht="14.4">
      <c r="A1625" s="72">
        <f t="shared" si="39"/>
        <v>46171</v>
      </c>
      <c r="B1625" s="73" t="e">
        <f>VLOOKUP(G1625,'Daily Flash NL'!A:D,4,0)</f>
        <v>#N/A</v>
      </c>
      <c r="C1625" s="77">
        <v>46171</v>
      </c>
      <c r="D1625" s="57"/>
      <c r="E1625" s="62" t="s">
        <v>68</v>
      </c>
      <c r="F1625" s="62"/>
      <c r="G1625" s="62"/>
      <c r="H1625" s="63">
        <v>0.19523099850968703</v>
      </c>
      <c r="I1625" s="64">
        <v>674</v>
      </c>
      <c r="J1625" s="64">
        <v>601</v>
      </c>
      <c r="K1625" s="64">
        <v>131</v>
      </c>
      <c r="L1625" s="65">
        <v>0.89169139465875369</v>
      </c>
      <c r="M1625" s="64">
        <v>73</v>
      </c>
      <c r="N1625" s="64">
        <v>3</v>
      </c>
      <c r="O1625" s="66">
        <v>255.06398056017773</v>
      </c>
      <c r="P1625" s="63">
        <v>0.1083086053412463</v>
      </c>
    </row>
    <row r="1626" spans="1:16" ht="14.4">
      <c r="A1626" s="72">
        <f t="shared" si="39"/>
        <v>46171</v>
      </c>
      <c r="B1626" s="73" t="e">
        <f>VLOOKUP(G1626,'Daily Flash NL'!A:D,4,0)</f>
        <v>#N/A</v>
      </c>
      <c r="C1626" s="77">
        <v>46171</v>
      </c>
      <c r="D1626" s="57"/>
      <c r="E1626" s="62" t="s">
        <v>68</v>
      </c>
      <c r="F1626" s="57" t="s">
        <v>69</v>
      </c>
      <c r="G1626" s="57"/>
      <c r="H1626" s="58"/>
      <c r="I1626" s="59"/>
      <c r="J1626" s="59"/>
      <c r="K1626" s="59"/>
      <c r="L1626" s="60"/>
      <c r="M1626" s="59"/>
      <c r="N1626" s="59"/>
      <c r="O1626" s="61"/>
      <c r="P1626" s="58"/>
    </row>
    <row r="1627" spans="1:16" ht="14.4">
      <c r="A1627" s="72">
        <f t="shared" si="39"/>
        <v>46171</v>
      </c>
      <c r="B1627" s="73" t="e">
        <f>VLOOKUP(G1627,'Daily Flash NL'!A:D,4,0)</f>
        <v>#N/A</v>
      </c>
      <c r="C1627" s="77">
        <v>46171</v>
      </c>
      <c r="D1627" s="57"/>
      <c r="E1627" s="62" t="s">
        <v>68</v>
      </c>
      <c r="F1627" s="62"/>
      <c r="G1627" s="62">
        <v>6</v>
      </c>
      <c r="H1627" s="63">
        <v>0.7142857142857143</v>
      </c>
      <c r="I1627" s="64">
        <v>7</v>
      </c>
      <c r="J1627" s="64">
        <v>7</v>
      </c>
      <c r="K1627" s="64">
        <v>5</v>
      </c>
      <c r="L1627" s="65">
        <v>1</v>
      </c>
      <c r="M1627" s="64">
        <v>0</v>
      </c>
      <c r="N1627" s="64">
        <v>0</v>
      </c>
      <c r="O1627" s="66">
        <v>322.97657142857145</v>
      </c>
      <c r="P1627" s="63">
        <v>0</v>
      </c>
    </row>
    <row r="1628" spans="1:16" ht="14.4">
      <c r="A1628" s="72">
        <f t="shared" si="39"/>
        <v>46171</v>
      </c>
      <c r="B1628" s="73">
        <f>VLOOKUP(G1628,'Daily Flash NL'!A:D,4,0)</f>
        <v>0.29166666666666669</v>
      </c>
      <c r="C1628" s="77">
        <v>46171</v>
      </c>
      <c r="D1628" s="57"/>
      <c r="E1628" s="62" t="s">
        <v>68</v>
      </c>
      <c r="F1628" s="62"/>
      <c r="G1628" s="62">
        <v>7</v>
      </c>
      <c r="H1628" s="63">
        <v>0.52173913043478259</v>
      </c>
      <c r="I1628" s="64">
        <v>23</v>
      </c>
      <c r="J1628" s="64">
        <v>23</v>
      </c>
      <c r="K1628" s="64">
        <v>12</v>
      </c>
      <c r="L1628" s="65">
        <v>1</v>
      </c>
      <c r="M1628" s="64">
        <v>0</v>
      </c>
      <c r="N1628" s="64">
        <v>0</v>
      </c>
      <c r="O1628" s="66">
        <v>260.40377173913038</v>
      </c>
      <c r="P1628" s="63">
        <v>0</v>
      </c>
    </row>
    <row r="1629" spans="1:16" ht="14.4">
      <c r="A1629" s="72">
        <f t="shared" si="39"/>
        <v>46171</v>
      </c>
      <c r="B1629" s="73">
        <f>VLOOKUP(G1629,'Daily Flash NL'!A:D,4,0)</f>
        <v>0.33333333333333298</v>
      </c>
      <c r="C1629" s="77">
        <v>46171</v>
      </c>
      <c r="D1629" s="57"/>
      <c r="E1629" s="62" t="s">
        <v>68</v>
      </c>
      <c r="F1629" s="62"/>
      <c r="G1629" s="62">
        <v>8</v>
      </c>
      <c r="H1629" s="63">
        <v>0.47619047619047616</v>
      </c>
      <c r="I1629" s="64">
        <v>42</v>
      </c>
      <c r="J1629" s="64">
        <v>42</v>
      </c>
      <c r="K1629" s="64">
        <v>20</v>
      </c>
      <c r="L1629" s="65">
        <v>1</v>
      </c>
      <c r="M1629" s="64">
        <v>0</v>
      </c>
      <c r="N1629" s="64">
        <v>0</v>
      </c>
      <c r="O1629" s="66">
        <v>280.40941825396834</v>
      </c>
      <c r="P1629" s="63">
        <v>0</v>
      </c>
    </row>
    <row r="1630" spans="1:16" ht="14.4">
      <c r="A1630" s="72">
        <f t="shared" si="39"/>
        <v>46171</v>
      </c>
      <c r="B1630" s="73">
        <f>VLOOKUP(G1630,'Daily Flash NL'!A:D,4,0)</f>
        <v>0.375</v>
      </c>
      <c r="C1630" s="77">
        <v>46171</v>
      </c>
      <c r="D1630" s="57"/>
      <c r="E1630" s="62" t="s">
        <v>68</v>
      </c>
      <c r="F1630" s="62"/>
      <c r="G1630" s="62">
        <v>9</v>
      </c>
      <c r="H1630" s="63">
        <v>0.515625</v>
      </c>
      <c r="I1630" s="64">
        <v>64</v>
      </c>
      <c r="J1630" s="64">
        <v>63</v>
      </c>
      <c r="K1630" s="64">
        <v>33</v>
      </c>
      <c r="L1630" s="65">
        <v>0.984375</v>
      </c>
      <c r="M1630" s="64">
        <v>1</v>
      </c>
      <c r="N1630" s="64">
        <v>0</v>
      </c>
      <c r="O1630" s="66">
        <v>239.16832275132271</v>
      </c>
      <c r="P1630" s="63">
        <v>1.5625E-2</v>
      </c>
    </row>
    <row r="1631" spans="1:16" ht="14.4">
      <c r="A1631" s="72">
        <f t="shared" si="39"/>
        <v>46171</v>
      </c>
      <c r="B1631" s="73">
        <f>VLOOKUP(G1631,'Daily Flash NL'!A:D,4,0)</f>
        <v>0.41666666666666702</v>
      </c>
      <c r="C1631" s="77">
        <v>46171</v>
      </c>
      <c r="D1631" s="57"/>
      <c r="E1631" s="62" t="s">
        <v>68</v>
      </c>
      <c r="F1631" s="62"/>
      <c r="G1631" s="62">
        <v>10</v>
      </c>
      <c r="H1631" s="63">
        <v>0.2318840579710145</v>
      </c>
      <c r="I1631" s="64">
        <v>70</v>
      </c>
      <c r="J1631" s="64">
        <v>65</v>
      </c>
      <c r="K1631" s="64">
        <v>16</v>
      </c>
      <c r="L1631" s="65">
        <v>0.9285714285714286</v>
      </c>
      <c r="M1631" s="64">
        <v>5</v>
      </c>
      <c r="N1631" s="64">
        <v>1</v>
      </c>
      <c r="O1631" s="66">
        <v>255.66694512820524</v>
      </c>
      <c r="P1631" s="63">
        <v>7.1428571428571425E-2</v>
      </c>
    </row>
    <row r="1632" spans="1:16" ht="14.4">
      <c r="A1632" s="72">
        <f t="shared" si="39"/>
        <v>46171</v>
      </c>
      <c r="B1632" s="73">
        <f>VLOOKUP(G1632,'Daily Flash NL'!A:D,4,0)</f>
        <v>0.45833333333333298</v>
      </c>
      <c r="C1632" s="77">
        <v>46171</v>
      </c>
      <c r="D1632" s="57"/>
      <c r="E1632" s="62" t="s">
        <v>68</v>
      </c>
      <c r="F1632" s="62"/>
      <c r="G1632" s="62">
        <v>11</v>
      </c>
      <c r="H1632" s="63">
        <v>6.8493150684931503E-2</v>
      </c>
      <c r="I1632" s="64">
        <v>73</v>
      </c>
      <c r="J1632" s="64">
        <v>66</v>
      </c>
      <c r="K1632" s="64">
        <v>5</v>
      </c>
      <c r="L1632" s="65">
        <v>0.90410958904109584</v>
      </c>
      <c r="M1632" s="64">
        <v>7</v>
      </c>
      <c r="N1632" s="64">
        <v>0</v>
      </c>
      <c r="O1632" s="66">
        <v>275.65275252525259</v>
      </c>
      <c r="P1632" s="63">
        <v>9.5890410958904104E-2</v>
      </c>
    </row>
    <row r="1633" spans="1:16" ht="14.4">
      <c r="A1633" s="72">
        <f t="shared" si="39"/>
        <v>46171</v>
      </c>
      <c r="B1633" s="73">
        <f>VLOOKUP(G1633,'Daily Flash NL'!A:D,4,0)</f>
        <v>0.5</v>
      </c>
      <c r="C1633" s="77">
        <v>46171</v>
      </c>
      <c r="D1633" s="57"/>
      <c r="E1633" s="62" t="s">
        <v>68</v>
      </c>
      <c r="F1633" s="62"/>
      <c r="G1633" s="62">
        <v>12</v>
      </c>
      <c r="H1633" s="63">
        <v>1.4705882352941176E-2</v>
      </c>
      <c r="I1633" s="64">
        <v>68</v>
      </c>
      <c r="J1633" s="64">
        <v>57</v>
      </c>
      <c r="K1633" s="64">
        <v>1</v>
      </c>
      <c r="L1633" s="65">
        <v>0.83823529411764708</v>
      </c>
      <c r="M1633" s="64">
        <v>11</v>
      </c>
      <c r="N1633" s="64">
        <v>0</v>
      </c>
      <c r="O1633" s="66">
        <v>264.2264736842107</v>
      </c>
      <c r="P1633" s="63">
        <v>0.16176470588235295</v>
      </c>
    </row>
    <row r="1634" spans="1:16" ht="14.4">
      <c r="A1634" s="72">
        <f t="shared" si="39"/>
        <v>46171</v>
      </c>
      <c r="B1634" s="73">
        <f>VLOOKUP(G1634,'Daily Flash NL'!A:D,4,0)</f>
        <v>0.54166666666666696</v>
      </c>
      <c r="C1634" s="77">
        <v>46171</v>
      </c>
      <c r="D1634" s="57"/>
      <c r="E1634" s="62" t="s">
        <v>68</v>
      </c>
      <c r="F1634" s="62"/>
      <c r="G1634" s="62">
        <v>13</v>
      </c>
      <c r="H1634" s="63">
        <v>0.24096385542168675</v>
      </c>
      <c r="I1634" s="64">
        <v>83</v>
      </c>
      <c r="J1634" s="64">
        <v>72</v>
      </c>
      <c r="K1634" s="64">
        <v>20</v>
      </c>
      <c r="L1634" s="65">
        <v>0.86746987951807231</v>
      </c>
      <c r="M1634" s="64">
        <v>11</v>
      </c>
      <c r="N1634" s="64">
        <v>0</v>
      </c>
      <c r="O1634" s="66">
        <v>216.15469930555562</v>
      </c>
      <c r="P1634" s="63">
        <v>0.13253012048192772</v>
      </c>
    </row>
    <row r="1635" spans="1:16" ht="14.4">
      <c r="A1635" s="72">
        <f t="shared" si="39"/>
        <v>46171</v>
      </c>
      <c r="B1635" s="73">
        <f>VLOOKUP(G1635,'Daily Flash NL'!A:D,4,0)</f>
        <v>0.58333333333333304</v>
      </c>
      <c r="C1635" s="77">
        <v>46171</v>
      </c>
      <c r="D1635" s="57"/>
      <c r="E1635" s="62" t="s">
        <v>68</v>
      </c>
      <c r="F1635" s="62"/>
      <c r="G1635" s="62">
        <v>14</v>
      </c>
      <c r="H1635" s="63">
        <v>0.10714285714285714</v>
      </c>
      <c r="I1635" s="64">
        <v>84</v>
      </c>
      <c r="J1635" s="64">
        <v>77</v>
      </c>
      <c r="K1635" s="64">
        <v>9</v>
      </c>
      <c r="L1635" s="65">
        <v>0.91666666666666663</v>
      </c>
      <c r="M1635" s="64">
        <v>7</v>
      </c>
      <c r="N1635" s="64">
        <v>0</v>
      </c>
      <c r="O1635" s="66">
        <v>277.60250541125538</v>
      </c>
      <c r="P1635" s="63">
        <v>8.3333333333333329E-2</v>
      </c>
    </row>
    <row r="1636" spans="1:16" ht="14.4">
      <c r="A1636" s="72">
        <f t="shared" si="39"/>
        <v>46171</v>
      </c>
      <c r="B1636" s="73">
        <f>VLOOKUP(G1636,'Daily Flash NL'!A:D,4,0)</f>
        <v>0.625</v>
      </c>
      <c r="C1636" s="77">
        <v>46171</v>
      </c>
      <c r="D1636" s="57"/>
      <c r="E1636" s="62" t="s">
        <v>68</v>
      </c>
      <c r="F1636" s="62"/>
      <c r="G1636" s="62">
        <v>15</v>
      </c>
      <c r="H1636" s="63">
        <v>0.05</v>
      </c>
      <c r="I1636" s="64">
        <v>80</v>
      </c>
      <c r="J1636" s="64">
        <v>71</v>
      </c>
      <c r="K1636" s="64">
        <v>4</v>
      </c>
      <c r="L1636" s="65">
        <v>0.88749999999999996</v>
      </c>
      <c r="M1636" s="64">
        <v>9</v>
      </c>
      <c r="N1636" s="64">
        <v>0</v>
      </c>
      <c r="O1636" s="66">
        <v>258.34397840375601</v>
      </c>
      <c r="P1636" s="63">
        <v>0.1125</v>
      </c>
    </row>
    <row r="1637" spans="1:16" ht="14.4">
      <c r="A1637" s="72">
        <f t="shared" si="39"/>
        <v>46171</v>
      </c>
      <c r="B1637" s="73">
        <f>VLOOKUP(G1637,'Daily Flash NL'!A:D,4,0)</f>
        <v>0.66666666666666696</v>
      </c>
      <c r="C1637" s="77">
        <v>46171</v>
      </c>
      <c r="D1637" s="57"/>
      <c r="E1637" s="62" t="s">
        <v>68</v>
      </c>
      <c r="F1637" s="62"/>
      <c r="G1637" s="62">
        <v>16</v>
      </c>
      <c r="H1637" s="63">
        <v>4.4117647058823532E-2</v>
      </c>
      <c r="I1637" s="64">
        <v>69</v>
      </c>
      <c r="J1637" s="64">
        <v>49</v>
      </c>
      <c r="K1637" s="64">
        <v>3</v>
      </c>
      <c r="L1637" s="65">
        <v>0.71014492753623193</v>
      </c>
      <c r="M1637" s="64">
        <v>20</v>
      </c>
      <c r="N1637" s="64">
        <v>1</v>
      </c>
      <c r="O1637" s="66">
        <v>240.17449999999991</v>
      </c>
      <c r="P1637" s="63">
        <v>0.28985507246376813</v>
      </c>
    </row>
    <row r="1638" spans="1:16" ht="14.4">
      <c r="A1638" s="72">
        <f t="shared" si="39"/>
        <v>46171</v>
      </c>
      <c r="B1638" s="73" t="e">
        <f>VLOOKUP(G1638,'Daily Flash NL'!A:D,4,0)</f>
        <v>#N/A</v>
      </c>
      <c r="C1638" s="77">
        <v>46171</v>
      </c>
      <c r="D1638" s="57"/>
      <c r="E1638" s="62" t="s">
        <v>68</v>
      </c>
      <c r="F1638" s="62"/>
      <c r="G1638" s="62">
        <v>17</v>
      </c>
      <c r="H1638" s="63">
        <v>0.3</v>
      </c>
      <c r="I1638" s="64">
        <v>11</v>
      </c>
      <c r="J1638" s="64">
        <v>9</v>
      </c>
      <c r="K1638" s="64">
        <v>3</v>
      </c>
      <c r="L1638" s="65">
        <v>0.81818181818181823</v>
      </c>
      <c r="M1638" s="64">
        <v>2</v>
      </c>
      <c r="N1638" s="64">
        <v>1</v>
      </c>
      <c r="O1638" s="66">
        <v>141.85370370370367</v>
      </c>
      <c r="P1638" s="63">
        <v>0.18181818181818182</v>
      </c>
    </row>
    <row r="1639" spans="1:16" ht="14.4">
      <c r="A1639" s="72">
        <f t="shared" si="39"/>
        <v>46171</v>
      </c>
      <c r="B1639" s="73" t="e">
        <f>VLOOKUP(G1639,'Daily Flash NL'!A:D,4,0)</f>
        <v>#N/A</v>
      </c>
      <c r="C1639" s="77">
        <v>46171</v>
      </c>
      <c r="D1639" s="57" t="s">
        <v>70</v>
      </c>
      <c r="E1639" s="57"/>
      <c r="F1639" s="57"/>
      <c r="G1639" s="57"/>
      <c r="H1639" s="58">
        <v>0.32993197278911562</v>
      </c>
      <c r="I1639" s="59">
        <v>885</v>
      </c>
      <c r="J1639" s="59">
        <v>801</v>
      </c>
      <c r="K1639" s="59">
        <v>291</v>
      </c>
      <c r="L1639" s="60">
        <v>0.90508474576271192</v>
      </c>
      <c r="M1639" s="59">
        <v>84</v>
      </c>
      <c r="N1639" s="59">
        <v>3</v>
      </c>
      <c r="O1639" s="61">
        <v>252.42799600499393</v>
      </c>
      <c r="P1639" s="58">
        <v>9.4915254237288138E-2</v>
      </c>
    </row>
    <row r="1640" spans="1:16" ht="14.4">
      <c r="A1640" s="72" t="str">
        <f t="shared" si="39"/>
        <v>Total 29/05/2026</v>
      </c>
      <c r="B1640" s="73" t="e">
        <f>VLOOKUP(G1640,'Daily Flash NL'!A:D,4,0)</f>
        <v>#N/A</v>
      </c>
      <c r="C1640" s="78" t="s">
        <v>204</v>
      </c>
      <c r="D1640" s="67"/>
      <c r="E1640" s="67"/>
      <c r="F1640" s="67"/>
      <c r="G1640" s="67"/>
      <c r="H1640" s="68">
        <v>0.32993197278911562</v>
      </c>
      <c r="I1640" s="69">
        <v>885</v>
      </c>
      <c r="J1640" s="69">
        <v>801</v>
      </c>
      <c r="K1640" s="69">
        <v>291</v>
      </c>
      <c r="L1640" s="70">
        <v>0.90508474576271192</v>
      </c>
      <c r="M1640" s="69">
        <v>84</v>
      </c>
      <c r="N1640" s="69">
        <v>3</v>
      </c>
      <c r="O1640" s="71">
        <v>252.42799600499393</v>
      </c>
      <c r="P1640" s="68">
        <v>9.4915254237288138E-2</v>
      </c>
    </row>
    <row r="1641" spans="1:16" ht="15" thickBot="1">
      <c r="A1641" s="72" t="str">
        <f t="shared" si="39"/>
        <v>Total général</v>
      </c>
      <c r="B1641" s="73" t="e">
        <f>VLOOKUP(G1641,'Daily Flash NL'!A:D,4,0)</f>
        <v>#N/A</v>
      </c>
      <c r="C1641" s="116" t="s">
        <v>73</v>
      </c>
      <c r="D1641" s="117"/>
      <c r="E1641" s="117"/>
      <c r="F1641" s="117"/>
      <c r="G1641" s="117"/>
      <c r="H1641" s="118">
        <v>0.32993197278911562</v>
      </c>
      <c r="I1641" s="119">
        <v>885</v>
      </c>
      <c r="J1641" s="119">
        <v>801</v>
      </c>
      <c r="K1641" s="119">
        <v>291</v>
      </c>
      <c r="L1641" s="120">
        <v>0.90508474576271192</v>
      </c>
      <c r="M1641" s="119">
        <v>84</v>
      </c>
      <c r="N1641" s="119">
        <v>3</v>
      </c>
      <c r="O1641" s="121">
        <v>252.42799600499393</v>
      </c>
      <c r="P1641" s="122">
        <v>9.4915254237288138E-2</v>
      </c>
    </row>
    <row r="1642" spans="1:16" ht="14.4">
      <c r="A1642" s="72">
        <f t="shared" si="39"/>
        <v>46172</v>
      </c>
      <c r="B1642" s="73" t="e">
        <f>VLOOKUP(G1642,'Daily Flash NL'!A:D,4,0)</f>
        <v>#N/A</v>
      </c>
      <c r="C1642" s="77">
        <v>46172</v>
      </c>
      <c r="D1642" s="57" t="s">
        <v>67</v>
      </c>
      <c r="E1642" s="62" t="s">
        <v>85</v>
      </c>
      <c r="F1642" s="62"/>
      <c r="G1642" s="62"/>
      <c r="H1642" s="63">
        <v>0.63583815028901736</v>
      </c>
      <c r="I1642" s="64">
        <v>174</v>
      </c>
      <c r="J1642" s="64">
        <v>156</v>
      </c>
      <c r="K1642" s="64">
        <v>110</v>
      </c>
      <c r="L1642" s="65">
        <v>0.89655172413793105</v>
      </c>
      <c r="M1642" s="64">
        <v>18</v>
      </c>
      <c r="N1642" s="64">
        <v>1</v>
      </c>
      <c r="O1642" s="66">
        <v>261.21530128205131</v>
      </c>
      <c r="P1642" s="63">
        <v>0.10344827586206896</v>
      </c>
    </row>
    <row r="1643" spans="1:16" ht="14.4">
      <c r="A1643" s="72">
        <f t="shared" si="39"/>
        <v>46172</v>
      </c>
      <c r="B1643" s="73" t="e">
        <f>VLOOKUP(G1643,'Daily Flash NL'!A:D,4,0)</f>
        <v>#N/A</v>
      </c>
      <c r="C1643" s="77">
        <v>46172</v>
      </c>
      <c r="D1643" s="57"/>
      <c r="E1643" s="62" t="s">
        <v>85</v>
      </c>
      <c r="F1643" s="57" t="s">
        <v>69</v>
      </c>
      <c r="G1643" s="57"/>
      <c r="H1643" s="58"/>
      <c r="I1643" s="59"/>
      <c r="J1643" s="59"/>
      <c r="K1643" s="59"/>
      <c r="L1643" s="60"/>
      <c r="M1643" s="59"/>
      <c r="N1643" s="59"/>
      <c r="O1643" s="61"/>
      <c r="P1643" s="58"/>
    </row>
    <row r="1644" spans="1:16" ht="14.4">
      <c r="A1644" s="72">
        <f t="shared" si="39"/>
        <v>46172</v>
      </c>
      <c r="B1644" s="73">
        <f>VLOOKUP(G1644,'Daily Flash NL'!A:D,4,0)</f>
        <v>0.29166666666666669</v>
      </c>
      <c r="C1644" s="77">
        <v>46172</v>
      </c>
      <c r="D1644" s="57"/>
      <c r="E1644" s="62" t="s">
        <v>85</v>
      </c>
      <c r="F1644" s="62"/>
      <c r="G1644" s="62">
        <v>7</v>
      </c>
      <c r="H1644" s="63">
        <v>1</v>
      </c>
      <c r="I1644" s="64">
        <v>2</v>
      </c>
      <c r="J1644" s="64">
        <v>2</v>
      </c>
      <c r="K1644" s="64">
        <v>2</v>
      </c>
      <c r="L1644" s="65">
        <v>1</v>
      </c>
      <c r="M1644" s="64">
        <v>0</v>
      </c>
      <c r="N1644" s="64">
        <v>0</v>
      </c>
      <c r="O1644" s="66">
        <v>117.41275</v>
      </c>
      <c r="P1644" s="63">
        <v>0</v>
      </c>
    </row>
    <row r="1645" spans="1:16" ht="14.4">
      <c r="A1645" s="72">
        <f t="shared" si="39"/>
        <v>46172</v>
      </c>
      <c r="B1645" s="73">
        <f>VLOOKUP(G1645,'Daily Flash NL'!A:D,4,0)</f>
        <v>0.33333333333333298</v>
      </c>
      <c r="C1645" s="77">
        <v>46172</v>
      </c>
      <c r="D1645" s="57"/>
      <c r="E1645" s="62" t="s">
        <v>85</v>
      </c>
      <c r="F1645" s="62"/>
      <c r="G1645" s="62">
        <v>8</v>
      </c>
      <c r="H1645" s="63">
        <v>1</v>
      </c>
      <c r="I1645" s="64">
        <v>6</v>
      </c>
      <c r="J1645" s="64">
        <v>6</v>
      </c>
      <c r="K1645" s="64">
        <v>6</v>
      </c>
      <c r="L1645" s="65">
        <v>1</v>
      </c>
      <c r="M1645" s="64">
        <v>0</v>
      </c>
      <c r="N1645" s="64">
        <v>0</v>
      </c>
      <c r="O1645" s="66">
        <v>87.704083333333344</v>
      </c>
      <c r="P1645" s="63">
        <v>0</v>
      </c>
    </row>
    <row r="1646" spans="1:16" ht="14.4">
      <c r="A1646" s="72">
        <f t="shared" si="39"/>
        <v>46172</v>
      </c>
      <c r="B1646" s="73">
        <f>VLOOKUP(G1646,'Daily Flash NL'!A:D,4,0)</f>
        <v>0.375</v>
      </c>
      <c r="C1646" s="77">
        <v>46172</v>
      </c>
      <c r="D1646" s="57"/>
      <c r="E1646" s="62" t="s">
        <v>85</v>
      </c>
      <c r="F1646" s="62"/>
      <c r="G1646" s="62">
        <v>9</v>
      </c>
      <c r="H1646" s="63">
        <v>1</v>
      </c>
      <c r="I1646" s="64">
        <v>4</v>
      </c>
      <c r="J1646" s="64">
        <v>4</v>
      </c>
      <c r="K1646" s="64">
        <v>4</v>
      </c>
      <c r="L1646" s="65">
        <v>1</v>
      </c>
      <c r="M1646" s="64">
        <v>0</v>
      </c>
      <c r="N1646" s="64">
        <v>0</v>
      </c>
      <c r="O1646" s="66">
        <v>434.51937500000003</v>
      </c>
      <c r="P1646" s="63">
        <v>0</v>
      </c>
    </row>
    <row r="1647" spans="1:16" ht="14.4">
      <c r="A1647" s="72">
        <f t="shared" si="39"/>
        <v>46172</v>
      </c>
      <c r="B1647" s="73">
        <f>VLOOKUP(G1647,'Daily Flash NL'!A:D,4,0)</f>
        <v>0.41666666666666702</v>
      </c>
      <c r="C1647" s="77">
        <v>46172</v>
      </c>
      <c r="D1647" s="57"/>
      <c r="E1647" s="62" t="s">
        <v>85</v>
      </c>
      <c r="F1647" s="62"/>
      <c r="G1647" s="62">
        <v>10</v>
      </c>
      <c r="H1647" s="63">
        <v>0.77777777777777779</v>
      </c>
      <c r="I1647" s="64">
        <v>9</v>
      </c>
      <c r="J1647" s="64">
        <v>9</v>
      </c>
      <c r="K1647" s="64">
        <v>7</v>
      </c>
      <c r="L1647" s="65">
        <v>1</v>
      </c>
      <c r="M1647" s="64">
        <v>0</v>
      </c>
      <c r="N1647" s="64">
        <v>0</v>
      </c>
      <c r="O1647" s="66">
        <v>117.74753703703745</v>
      </c>
      <c r="P1647" s="63">
        <v>0</v>
      </c>
    </row>
    <row r="1648" spans="1:16" ht="14.4">
      <c r="A1648" s="72">
        <f t="shared" si="39"/>
        <v>46172</v>
      </c>
      <c r="B1648" s="73">
        <f>VLOOKUP(G1648,'Daily Flash NL'!A:D,4,0)</f>
        <v>0.45833333333333298</v>
      </c>
      <c r="C1648" s="77">
        <v>46172</v>
      </c>
      <c r="D1648" s="57"/>
      <c r="E1648" s="62" t="s">
        <v>85</v>
      </c>
      <c r="F1648" s="62"/>
      <c r="G1648" s="62">
        <v>11</v>
      </c>
      <c r="H1648" s="63">
        <v>1</v>
      </c>
      <c r="I1648" s="64">
        <v>8</v>
      </c>
      <c r="J1648" s="64">
        <v>8</v>
      </c>
      <c r="K1648" s="64">
        <v>8</v>
      </c>
      <c r="L1648" s="65">
        <v>1</v>
      </c>
      <c r="M1648" s="64">
        <v>0</v>
      </c>
      <c r="N1648" s="64">
        <v>0</v>
      </c>
      <c r="O1648" s="66">
        <v>97.083333333332888</v>
      </c>
      <c r="P1648" s="63">
        <v>0</v>
      </c>
    </row>
    <row r="1649" spans="1:16" ht="14.4">
      <c r="A1649" s="72">
        <f t="shared" si="39"/>
        <v>46172</v>
      </c>
      <c r="B1649" s="73">
        <f>VLOOKUP(G1649,'Daily Flash NL'!A:D,4,0)</f>
        <v>0.5</v>
      </c>
      <c r="C1649" s="77">
        <v>46172</v>
      </c>
      <c r="D1649" s="57"/>
      <c r="E1649" s="62" t="s">
        <v>85</v>
      </c>
      <c r="F1649" s="62"/>
      <c r="G1649" s="62">
        <v>12</v>
      </c>
      <c r="H1649" s="63">
        <v>1</v>
      </c>
      <c r="I1649" s="64">
        <v>10</v>
      </c>
      <c r="J1649" s="64">
        <v>10</v>
      </c>
      <c r="K1649" s="64">
        <v>10</v>
      </c>
      <c r="L1649" s="65">
        <v>1</v>
      </c>
      <c r="M1649" s="64">
        <v>0</v>
      </c>
      <c r="N1649" s="64">
        <v>0</v>
      </c>
      <c r="O1649" s="66">
        <v>104.15979166666698</v>
      </c>
      <c r="P1649" s="63">
        <v>0</v>
      </c>
    </row>
    <row r="1650" spans="1:16" ht="14.4">
      <c r="A1650" s="72">
        <f t="shared" si="39"/>
        <v>46172</v>
      </c>
      <c r="B1650" s="73">
        <f>VLOOKUP(G1650,'Daily Flash NL'!A:D,4,0)</f>
        <v>0.54166666666666696</v>
      </c>
      <c r="C1650" s="77">
        <v>46172</v>
      </c>
      <c r="D1650" s="57"/>
      <c r="E1650" s="62" t="s">
        <v>85</v>
      </c>
      <c r="F1650" s="62"/>
      <c r="G1650" s="62">
        <v>13</v>
      </c>
      <c r="H1650" s="63">
        <v>1</v>
      </c>
      <c r="I1650" s="64">
        <v>4</v>
      </c>
      <c r="J1650" s="64">
        <v>4</v>
      </c>
      <c r="K1650" s="64">
        <v>4</v>
      </c>
      <c r="L1650" s="65">
        <v>1</v>
      </c>
      <c r="M1650" s="64">
        <v>0</v>
      </c>
      <c r="N1650" s="64">
        <v>0</v>
      </c>
      <c r="O1650" s="66">
        <v>217.59774999999999</v>
      </c>
      <c r="P1650" s="63">
        <v>0</v>
      </c>
    </row>
    <row r="1651" spans="1:16" ht="14.4">
      <c r="A1651" s="72">
        <f t="shared" si="39"/>
        <v>46172</v>
      </c>
      <c r="B1651" s="73">
        <f>VLOOKUP(G1651,'Daily Flash NL'!A:D,4,0)</f>
        <v>0.58333333333333304</v>
      </c>
      <c r="C1651" s="77">
        <v>46172</v>
      </c>
      <c r="D1651" s="57"/>
      <c r="E1651" s="62" t="s">
        <v>85</v>
      </c>
      <c r="F1651" s="62"/>
      <c r="G1651" s="62">
        <v>14</v>
      </c>
      <c r="H1651" s="63">
        <v>1</v>
      </c>
      <c r="I1651" s="64">
        <v>4</v>
      </c>
      <c r="J1651" s="64">
        <v>4</v>
      </c>
      <c r="K1651" s="64">
        <v>4</v>
      </c>
      <c r="L1651" s="65">
        <v>1</v>
      </c>
      <c r="M1651" s="64">
        <v>0</v>
      </c>
      <c r="N1651" s="64">
        <v>0</v>
      </c>
      <c r="O1651" s="66">
        <v>309.58800000000002</v>
      </c>
      <c r="P1651" s="63">
        <v>0</v>
      </c>
    </row>
    <row r="1652" spans="1:16" ht="14.4">
      <c r="A1652" s="72">
        <f t="shared" si="39"/>
        <v>46172</v>
      </c>
      <c r="B1652" s="73">
        <f>VLOOKUP(G1652,'Daily Flash NL'!A:D,4,0)</f>
        <v>0.625</v>
      </c>
      <c r="C1652" s="77">
        <v>46172</v>
      </c>
      <c r="D1652" s="57"/>
      <c r="E1652" s="62" t="s">
        <v>85</v>
      </c>
      <c r="F1652" s="62"/>
      <c r="G1652" s="62">
        <v>15</v>
      </c>
      <c r="H1652" s="63">
        <v>1</v>
      </c>
      <c r="I1652" s="64">
        <v>3</v>
      </c>
      <c r="J1652" s="64">
        <v>3</v>
      </c>
      <c r="K1652" s="64">
        <v>3</v>
      </c>
      <c r="L1652" s="65">
        <v>1</v>
      </c>
      <c r="M1652" s="64">
        <v>0</v>
      </c>
      <c r="N1652" s="64">
        <v>0</v>
      </c>
      <c r="O1652" s="66">
        <v>218.54933333333335</v>
      </c>
      <c r="P1652" s="63">
        <v>0</v>
      </c>
    </row>
    <row r="1653" spans="1:16" ht="14.4">
      <c r="A1653" s="72">
        <f t="shared" si="39"/>
        <v>46172</v>
      </c>
      <c r="B1653" s="73">
        <f>VLOOKUP(G1653,'Daily Flash NL'!A:D,4,0)</f>
        <v>0.66666666666666696</v>
      </c>
      <c r="C1653" s="77">
        <v>46172</v>
      </c>
      <c r="D1653" s="57"/>
      <c r="E1653" s="62" t="s">
        <v>85</v>
      </c>
      <c r="F1653" s="62"/>
      <c r="G1653" s="62">
        <v>16</v>
      </c>
      <c r="H1653" s="63">
        <v>1</v>
      </c>
      <c r="I1653" s="64">
        <v>4</v>
      </c>
      <c r="J1653" s="64">
        <v>4</v>
      </c>
      <c r="K1653" s="64">
        <v>4</v>
      </c>
      <c r="L1653" s="65">
        <v>1</v>
      </c>
      <c r="M1653" s="64">
        <v>0</v>
      </c>
      <c r="N1653" s="64">
        <v>0</v>
      </c>
      <c r="O1653" s="66">
        <v>239.55324999999999</v>
      </c>
      <c r="P1653" s="63">
        <v>0</v>
      </c>
    </row>
    <row r="1654" spans="1:16" ht="14.4">
      <c r="A1654" s="72">
        <f t="shared" si="39"/>
        <v>46172</v>
      </c>
      <c r="B1654" s="73" t="e">
        <f>VLOOKUP(G1654,'Daily Flash NL'!A:D,4,0)</f>
        <v>#N/A</v>
      </c>
      <c r="C1654" s="77">
        <v>46172</v>
      </c>
      <c r="D1654" s="57"/>
      <c r="E1654" s="62" t="s">
        <v>85</v>
      </c>
      <c r="F1654" s="62"/>
      <c r="G1654" s="62">
        <v>17</v>
      </c>
      <c r="H1654" s="63">
        <v>1</v>
      </c>
      <c r="I1654" s="64">
        <v>3</v>
      </c>
      <c r="J1654" s="64">
        <v>3</v>
      </c>
      <c r="K1654" s="64">
        <v>3</v>
      </c>
      <c r="L1654" s="65">
        <v>1</v>
      </c>
      <c r="M1654" s="64">
        <v>0</v>
      </c>
      <c r="N1654" s="64">
        <v>0</v>
      </c>
      <c r="O1654" s="66">
        <v>144.47300000000001</v>
      </c>
      <c r="P1654" s="63">
        <v>0</v>
      </c>
    </row>
    <row r="1655" spans="1:16" ht="14.4">
      <c r="A1655" s="72">
        <f t="shared" si="39"/>
        <v>46172</v>
      </c>
      <c r="B1655" s="73" t="e">
        <f>VLOOKUP(G1655,'Daily Flash NL'!A:D,4,0)</f>
        <v>#N/A</v>
      </c>
      <c r="C1655" s="77">
        <v>46172</v>
      </c>
      <c r="D1655" s="57"/>
      <c r="E1655" s="62" t="s">
        <v>85</v>
      </c>
      <c r="F1655" s="62"/>
      <c r="G1655" s="62">
        <v>18</v>
      </c>
      <c r="H1655" s="63">
        <v>1</v>
      </c>
      <c r="I1655" s="64">
        <v>1</v>
      </c>
      <c r="J1655" s="64">
        <v>1</v>
      </c>
      <c r="K1655" s="64">
        <v>1</v>
      </c>
      <c r="L1655" s="65">
        <v>1</v>
      </c>
      <c r="M1655" s="64">
        <v>0</v>
      </c>
      <c r="N1655" s="64">
        <v>0</v>
      </c>
      <c r="O1655" s="66">
        <v>1507.74</v>
      </c>
      <c r="P1655" s="63">
        <v>0</v>
      </c>
    </row>
    <row r="1656" spans="1:16" ht="14.4">
      <c r="A1656" s="72">
        <f t="shared" si="39"/>
        <v>46172</v>
      </c>
      <c r="B1656" s="73" t="e">
        <f>VLOOKUP(G1656,'Daily Flash NL'!A:D,4,0)</f>
        <v>#N/A</v>
      </c>
      <c r="C1656" s="77">
        <v>46172</v>
      </c>
      <c r="D1656" s="57"/>
      <c r="E1656" s="62" t="s">
        <v>85</v>
      </c>
      <c r="F1656" s="62"/>
      <c r="G1656" s="62">
        <v>19</v>
      </c>
      <c r="H1656" s="63">
        <v>1</v>
      </c>
      <c r="I1656" s="64">
        <v>2</v>
      </c>
      <c r="J1656" s="64">
        <v>2</v>
      </c>
      <c r="K1656" s="64">
        <v>2</v>
      </c>
      <c r="L1656" s="65">
        <v>1</v>
      </c>
      <c r="M1656" s="64">
        <v>0</v>
      </c>
      <c r="N1656" s="64">
        <v>0</v>
      </c>
      <c r="O1656" s="66">
        <v>262.78899999999999</v>
      </c>
      <c r="P1656" s="63">
        <v>0</v>
      </c>
    </row>
    <row r="1657" spans="1:16" ht="14.4">
      <c r="A1657" s="72">
        <f t="shared" si="39"/>
        <v>46172</v>
      </c>
      <c r="B1657" s="73" t="e">
        <f>VLOOKUP(G1657,'Daily Flash NL'!A:D,4,0)</f>
        <v>#N/A</v>
      </c>
      <c r="C1657" s="77">
        <v>46172</v>
      </c>
      <c r="D1657" s="57"/>
      <c r="E1657" s="62" t="s">
        <v>85</v>
      </c>
      <c r="F1657" s="62"/>
      <c r="G1657" s="62">
        <v>20</v>
      </c>
      <c r="H1657" s="63">
        <v>0.5</v>
      </c>
      <c r="I1657" s="64">
        <v>2</v>
      </c>
      <c r="J1657" s="64">
        <v>1</v>
      </c>
      <c r="K1657" s="64">
        <v>1</v>
      </c>
      <c r="L1657" s="65">
        <v>0.5</v>
      </c>
      <c r="M1657" s="64">
        <v>1</v>
      </c>
      <c r="N1657" s="64">
        <v>0</v>
      </c>
      <c r="O1657" s="66">
        <v>541.44600000000003</v>
      </c>
      <c r="P1657" s="63">
        <v>0.5</v>
      </c>
    </row>
    <row r="1658" spans="1:16" ht="14.4">
      <c r="A1658" s="72">
        <f t="shared" si="39"/>
        <v>46172</v>
      </c>
      <c r="B1658" s="73" t="e">
        <f>VLOOKUP(G1658,'Daily Flash NL'!A:D,4,0)</f>
        <v>#N/A</v>
      </c>
      <c r="C1658" s="77">
        <v>46172</v>
      </c>
      <c r="D1658" s="57"/>
      <c r="E1658" s="62" t="s">
        <v>85</v>
      </c>
      <c r="F1658" s="62"/>
      <c r="G1658" s="62">
        <v>21</v>
      </c>
      <c r="H1658" s="63">
        <v>1</v>
      </c>
      <c r="I1658" s="64">
        <v>1</v>
      </c>
      <c r="J1658" s="64">
        <v>1</v>
      </c>
      <c r="K1658" s="64">
        <v>1</v>
      </c>
      <c r="L1658" s="65">
        <v>1</v>
      </c>
      <c r="M1658" s="64">
        <v>0</v>
      </c>
      <c r="N1658" s="64">
        <v>0</v>
      </c>
      <c r="O1658" s="66">
        <v>1053.595</v>
      </c>
      <c r="P1658" s="63">
        <v>0</v>
      </c>
    </row>
    <row r="1659" spans="1:16" ht="14.4">
      <c r="A1659" s="72">
        <f t="shared" si="39"/>
        <v>46172</v>
      </c>
      <c r="B1659" s="73" t="e">
        <f>VLOOKUP(G1659,'Daily Flash NL'!A:D,4,0)</f>
        <v>#N/A</v>
      </c>
      <c r="C1659" s="77">
        <v>46172</v>
      </c>
      <c r="D1659" s="57"/>
      <c r="E1659" s="62" t="s">
        <v>85</v>
      </c>
      <c r="F1659" s="62"/>
      <c r="G1659" s="62">
        <v>22</v>
      </c>
      <c r="H1659" s="63">
        <v>0</v>
      </c>
      <c r="I1659" s="64">
        <v>1</v>
      </c>
      <c r="J1659" s="64">
        <v>0</v>
      </c>
      <c r="K1659" s="64">
        <v>0</v>
      </c>
      <c r="L1659" s="65">
        <v>0</v>
      </c>
      <c r="M1659" s="64">
        <v>1</v>
      </c>
      <c r="N1659" s="64">
        <v>0</v>
      </c>
      <c r="O1659" s="66"/>
      <c r="P1659" s="63">
        <v>1</v>
      </c>
    </row>
    <row r="1660" spans="1:16" ht="14.4">
      <c r="A1660" s="72">
        <f t="shared" si="39"/>
        <v>46172</v>
      </c>
      <c r="B1660" s="73" t="e">
        <f>VLOOKUP(G1660,'Daily Flash NL'!A:D,4,0)</f>
        <v>#N/A</v>
      </c>
      <c r="C1660" s="77">
        <v>46172</v>
      </c>
      <c r="D1660" s="57"/>
      <c r="E1660" s="62" t="s">
        <v>85</v>
      </c>
      <c r="F1660" s="62"/>
      <c r="G1660" s="62">
        <v>23</v>
      </c>
      <c r="H1660" s="63">
        <v>0</v>
      </c>
      <c r="I1660" s="64">
        <v>2</v>
      </c>
      <c r="J1660" s="64">
        <v>2</v>
      </c>
      <c r="K1660" s="64">
        <v>0</v>
      </c>
      <c r="L1660" s="65">
        <v>1</v>
      </c>
      <c r="M1660" s="64">
        <v>0</v>
      </c>
      <c r="N1660" s="64">
        <v>0</v>
      </c>
      <c r="O1660" s="66">
        <v>713.89799999999991</v>
      </c>
      <c r="P1660" s="63">
        <v>0</v>
      </c>
    </row>
    <row r="1661" spans="1:16" ht="14.4">
      <c r="A1661" s="72">
        <f t="shared" si="39"/>
        <v>46172</v>
      </c>
      <c r="B1661" s="73" t="e">
        <f>VLOOKUP(G1661,'Daily Flash NL'!A:D,4,0)</f>
        <v>#N/A</v>
      </c>
      <c r="C1661" s="77">
        <v>46172</v>
      </c>
      <c r="D1661" s="57"/>
      <c r="E1661" s="62" t="s">
        <v>85</v>
      </c>
      <c r="F1661" s="57" t="s">
        <v>86</v>
      </c>
      <c r="G1661" s="57"/>
      <c r="H1661" s="58"/>
      <c r="I1661" s="59"/>
      <c r="J1661" s="59"/>
      <c r="K1661" s="59"/>
      <c r="L1661" s="60"/>
      <c r="M1661" s="59"/>
      <c r="N1661" s="59"/>
      <c r="O1661" s="61"/>
      <c r="P1661" s="58"/>
    </row>
    <row r="1662" spans="1:16" ht="14.4">
      <c r="A1662" s="72">
        <f t="shared" si="39"/>
        <v>46172</v>
      </c>
      <c r="B1662" s="73" t="e">
        <f>VLOOKUP(G1662,'Daily Flash NL'!A:D,4,0)</f>
        <v>#N/A</v>
      </c>
      <c r="C1662" s="77">
        <v>46172</v>
      </c>
      <c r="D1662" s="57"/>
      <c r="E1662" s="62" t="s">
        <v>85</v>
      </c>
      <c r="F1662" s="62"/>
      <c r="G1662" s="62">
        <v>6</v>
      </c>
      <c r="H1662" s="63">
        <v>1</v>
      </c>
      <c r="I1662" s="64">
        <v>1</v>
      </c>
      <c r="J1662" s="64">
        <v>1</v>
      </c>
      <c r="K1662" s="64">
        <v>1</v>
      </c>
      <c r="L1662" s="65">
        <v>1</v>
      </c>
      <c r="M1662" s="64">
        <v>0</v>
      </c>
      <c r="N1662" s="64">
        <v>0</v>
      </c>
      <c r="O1662" s="66">
        <v>89.35499999999999</v>
      </c>
      <c r="P1662" s="63">
        <v>0</v>
      </c>
    </row>
    <row r="1663" spans="1:16" ht="14.4">
      <c r="A1663" s="72">
        <f t="shared" si="39"/>
        <v>46172</v>
      </c>
      <c r="B1663" s="73">
        <f>VLOOKUP(G1663,'Daily Flash NL'!A:D,4,0)</f>
        <v>0.29166666666666669</v>
      </c>
      <c r="C1663" s="77">
        <v>46172</v>
      </c>
      <c r="D1663" s="57"/>
      <c r="E1663" s="62" t="s">
        <v>85</v>
      </c>
      <c r="F1663" s="62"/>
      <c r="G1663" s="62">
        <v>7</v>
      </c>
      <c r="H1663" s="63">
        <v>0</v>
      </c>
      <c r="I1663" s="64">
        <v>1</v>
      </c>
      <c r="J1663" s="64">
        <v>1</v>
      </c>
      <c r="K1663" s="64">
        <v>0</v>
      </c>
      <c r="L1663" s="65">
        <v>1</v>
      </c>
      <c r="M1663" s="64">
        <v>0</v>
      </c>
      <c r="N1663" s="64">
        <v>0</v>
      </c>
      <c r="O1663" s="66">
        <v>345.75099999999998</v>
      </c>
      <c r="P1663" s="63">
        <v>0</v>
      </c>
    </row>
    <row r="1664" spans="1:16" ht="14.4">
      <c r="A1664" s="72">
        <f t="shared" si="39"/>
        <v>46172</v>
      </c>
      <c r="B1664" s="73">
        <f>VLOOKUP(G1664,'Daily Flash NL'!A:D,4,0)</f>
        <v>0.33333333333333298</v>
      </c>
      <c r="C1664" s="77">
        <v>46172</v>
      </c>
      <c r="D1664" s="57"/>
      <c r="E1664" s="62" t="s">
        <v>85</v>
      </c>
      <c r="F1664" s="62"/>
      <c r="G1664" s="62">
        <v>8</v>
      </c>
      <c r="H1664" s="63">
        <v>1</v>
      </c>
      <c r="I1664" s="64">
        <v>1</v>
      </c>
      <c r="J1664" s="64">
        <v>1</v>
      </c>
      <c r="K1664" s="64">
        <v>1</v>
      </c>
      <c r="L1664" s="65">
        <v>1</v>
      </c>
      <c r="M1664" s="64">
        <v>0</v>
      </c>
      <c r="N1664" s="64">
        <v>0</v>
      </c>
      <c r="O1664" s="66">
        <v>115.36</v>
      </c>
      <c r="P1664" s="63">
        <v>0</v>
      </c>
    </row>
    <row r="1665" spans="1:16" ht="14.4">
      <c r="A1665" s="72">
        <f t="shared" si="39"/>
        <v>46172</v>
      </c>
      <c r="B1665" s="73">
        <f>VLOOKUP(G1665,'Daily Flash NL'!A:D,4,0)</f>
        <v>0.375</v>
      </c>
      <c r="C1665" s="77">
        <v>46172</v>
      </c>
      <c r="D1665" s="57"/>
      <c r="E1665" s="62" t="s">
        <v>85</v>
      </c>
      <c r="F1665" s="62"/>
      <c r="G1665" s="62">
        <v>9</v>
      </c>
      <c r="H1665" s="63">
        <v>1</v>
      </c>
      <c r="I1665" s="64">
        <v>4</v>
      </c>
      <c r="J1665" s="64">
        <v>4</v>
      </c>
      <c r="K1665" s="64">
        <v>4</v>
      </c>
      <c r="L1665" s="65">
        <v>1</v>
      </c>
      <c r="M1665" s="64">
        <v>0</v>
      </c>
      <c r="N1665" s="64">
        <v>0</v>
      </c>
      <c r="O1665" s="66">
        <v>83.795666666666506</v>
      </c>
      <c r="P1665" s="63">
        <v>0</v>
      </c>
    </row>
    <row r="1666" spans="1:16" ht="14.4">
      <c r="A1666" s="72">
        <f t="shared" si="39"/>
        <v>46172</v>
      </c>
      <c r="B1666" s="73">
        <f>VLOOKUP(G1666,'Daily Flash NL'!A:D,4,0)</f>
        <v>0.41666666666666702</v>
      </c>
      <c r="C1666" s="77">
        <v>46172</v>
      </c>
      <c r="D1666" s="57"/>
      <c r="E1666" s="62" t="s">
        <v>85</v>
      </c>
      <c r="F1666" s="62"/>
      <c r="G1666" s="62">
        <v>10</v>
      </c>
      <c r="H1666" s="63">
        <v>0.7</v>
      </c>
      <c r="I1666" s="64">
        <v>10</v>
      </c>
      <c r="J1666" s="64">
        <v>9</v>
      </c>
      <c r="K1666" s="64">
        <v>7</v>
      </c>
      <c r="L1666" s="65">
        <v>0.9</v>
      </c>
      <c r="M1666" s="64">
        <v>1</v>
      </c>
      <c r="N1666" s="64">
        <v>0</v>
      </c>
      <c r="O1666" s="66">
        <v>291.72199999999998</v>
      </c>
      <c r="P1666" s="63">
        <v>0.1</v>
      </c>
    </row>
    <row r="1667" spans="1:16" ht="14.4">
      <c r="A1667" s="72">
        <f t="shared" si="39"/>
        <v>46172</v>
      </c>
      <c r="B1667" s="73">
        <f>VLOOKUP(G1667,'Daily Flash NL'!A:D,4,0)</f>
        <v>0.45833333333333298</v>
      </c>
      <c r="C1667" s="77">
        <v>46172</v>
      </c>
      <c r="D1667" s="57"/>
      <c r="E1667" s="62" t="s">
        <v>85</v>
      </c>
      <c r="F1667" s="62"/>
      <c r="G1667" s="62">
        <v>11</v>
      </c>
      <c r="H1667" s="63">
        <v>0.5714285714285714</v>
      </c>
      <c r="I1667" s="64">
        <v>14</v>
      </c>
      <c r="J1667" s="64">
        <v>14</v>
      </c>
      <c r="K1667" s="64">
        <v>8</v>
      </c>
      <c r="L1667" s="65">
        <v>1</v>
      </c>
      <c r="M1667" s="64">
        <v>0</v>
      </c>
      <c r="N1667" s="64">
        <v>0</v>
      </c>
      <c r="O1667" s="66">
        <v>143.60273214285712</v>
      </c>
      <c r="P1667" s="63">
        <v>0</v>
      </c>
    </row>
    <row r="1668" spans="1:16" ht="14.4">
      <c r="A1668" s="72">
        <f t="shared" ref="A1668:A1731" si="40">C1668</f>
        <v>46172</v>
      </c>
      <c r="B1668" s="73">
        <f>VLOOKUP(G1668,'Daily Flash NL'!A:D,4,0)</f>
        <v>0.5</v>
      </c>
      <c r="C1668" s="77">
        <v>46172</v>
      </c>
      <c r="D1668" s="57"/>
      <c r="E1668" s="62" t="s">
        <v>85</v>
      </c>
      <c r="F1668" s="62"/>
      <c r="G1668" s="62">
        <v>12</v>
      </c>
      <c r="H1668" s="63">
        <v>0.16666666666666666</v>
      </c>
      <c r="I1668" s="64">
        <v>12</v>
      </c>
      <c r="J1668" s="64">
        <v>10</v>
      </c>
      <c r="K1668" s="64">
        <v>2</v>
      </c>
      <c r="L1668" s="65">
        <v>0.83333333333333337</v>
      </c>
      <c r="M1668" s="64">
        <v>2</v>
      </c>
      <c r="N1668" s="64">
        <v>0</v>
      </c>
      <c r="O1668" s="66">
        <v>250.89090000000002</v>
      </c>
      <c r="P1668" s="63">
        <v>0.16666666666666666</v>
      </c>
    </row>
    <row r="1669" spans="1:16" ht="14.4">
      <c r="A1669" s="72">
        <f t="shared" si="40"/>
        <v>46172</v>
      </c>
      <c r="B1669" s="73">
        <f>VLOOKUP(G1669,'Daily Flash NL'!A:D,4,0)</f>
        <v>0.54166666666666696</v>
      </c>
      <c r="C1669" s="77">
        <v>46172</v>
      </c>
      <c r="D1669" s="57"/>
      <c r="E1669" s="62" t="s">
        <v>85</v>
      </c>
      <c r="F1669" s="62"/>
      <c r="G1669" s="62">
        <v>13</v>
      </c>
      <c r="H1669" s="63">
        <v>0.25</v>
      </c>
      <c r="I1669" s="64">
        <v>16</v>
      </c>
      <c r="J1669" s="64">
        <v>14</v>
      </c>
      <c r="K1669" s="64">
        <v>4</v>
      </c>
      <c r="L1669" s="65">
        <v>0.875</v>
      </c>
      <c r="M1669" s="64">
        <v>2</v>
      </c>
      <c r="N1669" s="64">
        <v>0</v>
      </c>
      <c r="O1669" s="66">
        <v>306.38376190476191</v>
      </c>
      <c r="P1669" s="63">
        <v>0.125</v>
      </c>
    </row>
    <row r="1670" spans="1:16" ht="14.4">
      <c r="A1670" s="72">
        <f t="shared" si="40"/>
        <v>46172</v>
      </c>
      <c r="B1670" s="73">
        <f>VLOOKUP(G1670,'Daily Flash NL'!A:D,4,0)</f>
        <v>0.58333333333333304</v>
      </c>
      <c r="C1670" s="77">
        <v>46172</v>
      </c>
      <c r="D1670" s="57"/>
      <c r="E1670" s="62" t="s">
        <v>85</v>
      </c>
      <c r="F1670" s="62"/>
      <c r="G1670" s="62">
        <v>14</v>
      </c>
      <c r="H1670" s="63">
        <v>0.42857142857142855</v>
      </c>
      <c r="I1670" s="64">
        <v>7</v>
      </c>
      <c r="J1670" s="64">
        <v>6</v>
      </c>
      <c r="K1670" s="64">
        <v>3</v>
      </c>
      <c r="L1670" s="65">
        <v>0.8571428571428571</v>
      </c>
      <c r="M1670" s="64">
        <v>1</v>
      </c>
      <c r="N1670" s="64">
        <v>0</v>
      </c>
      <c r="O1670" s="66">
        <v>336.88499999999999</v>
      </c>
      <c r="P1670" s="63">
        <v>0.14285714285714285</v>
      </c>
    </row>
    <row r="1671" spans="1:16" ht="14.4">
      <c r="A1671" s="72">
        <f t="shared" si="40"/>
        <v>46172</v>
      </c>
      <c r="B1671" s="73">
        <f>VLOOKUP(G1671,'Daily Flash NL'!A:D,4,0)</f>
        <v>0.625</v>
      </c>
      <c r="C1671" s="77">
        <v>46172</v>
      </c>
      <c r="D1671" s="57"/>
      <c r="E1671" s="62" t="s">
        <v>85</v>
      </c>
      <c r="F1671" s="62"/>
      <c r="G1671" s="62">
        <v>15</v>
      </c>
      <c r="H1671" s="63">
        <v>0.77777777777777779</v>
      </c>
      <c r="I1671" s="64">
        <v>9</v>
      </c>
      <c r="J1671" s="64">
        <v>9</v>
      </c>
      <c r="K1671" s="64">
        <v>7</v>
      </c>
      <c r="L1671" s="65">
        <v>1</v>
      </c>
      <c r="M1671" s="64">
        <v>0</v>
      </c>
      <c r="N1671" s="64">
        <v>0</v>
      </c>
      <c r="O1671" s="66">
        <v>434.43116666666657</v>
      </c>
      <c r="P1671" s="63">
        <v>0</v>
      </c>
    </row>
    <row r="1672" spans="1:16" ht="14.4">
      <c r="A1672" s="72">
        <f t="shared" si="40"/>
        <v>46172</v>
      </c>
      <c r="B1672" s="73">
        <f>VLOOKUP(G1672,'Daily Flash NL'!A:D,4,0)</f>
        <v>0.66666666666666696</v>
      </c>
      <c r="C1672" s="77">
        <v>46172</v>
      </c>
      <c r="D1672" s="57"/>
      <c r="E1672" s="62" t="s">
        <v>85</v>
      </c>
      <c r="F1672" s="62"/>
      <c r="G1672" s="62">
        <v>16</v>
      </c>
      <c r="H1672" s="63">
        <v>1</v>
      </c>
      <c r="I1672" s="64">
        <v>5</v>
      </c>
      <c r="J1672" s="64">
        <v>5</v>
      </c>
      <c r="K1672" s="64">
        <v>5</v>
      </c>
      <c r="L1672" s="65">
        <v>1</v>
      </c>
      <c r="M1672" s="64">
        <v>0</v>
      </c>
      <c r="N1672" s="64">
        <v>0</v>
      </c>
      <c r="O1672" s="66">
        <v>276.46179999999998</v>
      </c>
      <c r="P1672" s="63">
        <v>0</v>
      </c>
    </row>
    <row r="1673" spans="1:16" ht="14.4">
      <c r="A1673" s="72">
        <f t="shared" si="40"/>
        <v>46172</v>
      </c>
      <c r="B1673" s="73" t="e">
        <f>VLOOKUP(G1673,'Daily Flash NL'!A:D,4,0)</f>
        <v>#N/A</v>
      </c>
      <c r="C1673" s="77">
        <v>46172</v>
      </c>
      <c r="D1673" s="57"/>
      <c r="E1673" s="62" t="s">
        <v>85</v>
      </c>
      <c r="F1673" s="62"/>
      <c r="G1673" s="62">
        <v>17</v>
      </c>
      <c r="H1673" s="63">
        <v>0.5</v>
      </c>
      <c r="I1673" s="64">
        <v>6</v>
      </c>
      <c r="J1673" s="64">
        <v>5</v>
      </c>
      <c r="K1673" s="64">
        <v>3</v>
      </c>
      <c r="L1673" s="65">
        <v>0.83333333333333337</v>
      </c>
      <c r="M1673" s="64">
        <v>1</v>
      </c>
      <c r="N1673" s="64">
        <v>0</v>
      </c>
      <c r="O1673" s="66">
        <v>387.01460000000003</v>
      </c>
      <c r="P1673" s="63">
        <v>0.16666666666666666</v>
      </c>
    </row>
    <row r="1674" spans="1:16" ht="14.4">
      <c r="A1674" s="72">
        <f t="shared" si="40"/>
        <v>46172</v>
      </c>
      <c r="B1674" s="73" t="e">
        <f>VLOOKUP(G1674,'Daily Flash NL'!A:D,4,0)</f>
        <v>#N/A</v>
      </c>
      <c r="C1674" s="77">
        <v>46172</v>
      </c>
      <c r="D1674" s="57"/>
      <c r="E1674" s="62" t="s">
        <v>85</v>
      </c>
      <c r="F1674" s="62"/>
      <c r="G1674" s="62">
        <v>18</v>
      </c>
      <c r="H1674" s="63">
        <v>0.5</v>
      </c>
      <c r="I1674" s="64">
        <v>4</v>
      </c>
      <c r="J1674" s="64">
        <v>4</v>
      </c>
      <c r="K1674" s="64">
        <v>2</v>
      </c>
      <c r="L1674" s="65">
        <v>1</v>
      </c>
      <c r="M1674" s="64">
        <v>0</v>
      </c>
      <c r="N1674" s="64">
        <v>0</v>
      </c>
      <c r="O1674" s="66">
        <v>304.98500000000001</v>
      </c>
      <c r="P1674" s="63">
        <v>0</v>
      </c>
    </row>
    <row r="1675" spans="1:16" ht="14.4">
      <c r="A1675" s="72">
        <f t="shared" si="40"/>
        <v>46172</v>
      </c>
      <c r="B1675" s="73" t="e">
        <f>VLOOKUP(G1675,'Daily Flash NL'!A:D,4,0)</f>
        <v>#N/A</v>
      </c>
      <c r="C1675" s="77">
        <v>46172</v>
      </c>
      <c r="D1675" s="57"/>
      <c r="E1675" s="62" t="s">
        <v>85</v>
      </c>
      <c r="F1675" s="62"/>
      <c r="G1675" s="62">
        <v>19</v>
      </c>
      <c r="H1675" s="63">
        <v>0</v>
      </c>
      <c r="I1675" s="64">
        <v>3</v>
      </c>
      <c r="J1675" s="64">
        <v>2</v>
      </c>
      <c r="K1675" s="64">
        <v>0</v>
      </c>
      <c r="L1675" s="65">
        <v>0.66666666666666663</v>
      </c>
      <c r="M1675" s="64">
        <v>1</v>
      </c>
      <c r="N1675" s="64">
        <v>0</v>
      </c>
      <c r="O1675" s="66">
        <v>584.77600000000007</v>
      </c>
      <c r="P1675" s="63">
        <v>0.33333333333333331</v>
      </c>
    </row>
    <row r="1676" spans="1:16" ht="14.4">
      <c r="A1676" s="72">
        <f t="shared" si="40"/>
        <v>46172</v>
      </c>
      <c r="B1676" s="73" t="e">
        <f>VLOOKUP(G1676,'Daily Flash NL'!A:D,4,0)</f>
        <v>#N/A</v>
      </c>
      <c r="C1676" s="77">
        <v>46172</v>
      </c>
      <c r="D1676" s="57"/>
      <c r="E1676" s="62" t="s">
        <v>85</v>
      </c>
      <c r="F1676" s="62"/>
      <c r="G1676" s="62">
        <v>20</v>
      </c>
      <c r="H1676" s="63">
        <v>0.4</v>
      </c>
      <c r="I1676" s="64">
        <v>5</v>
      </c>
      <c r="J1676" s="64">
        <v>5</v>
      </c>
      <c r="K1676" s="64">
        <v>2</v>
      </c>
      <c r="L1676" s="65">
        <v>1</v>
      </c>
      <c r="M1676" s="64">
        <v>0</v>
      </c>
      <c r="N1676" s="64">
        <v>0</v>
      </c>
      <c r="O1676" s="66">
        <v>258.84219999999993</v>
      </c>
      <c r="P1676" s="63">
        <v>0</v>
      </c>
    </row>
    <row r="1677" spans="1:16" ht="14.4">
      <c r="A1677" s="72">
        <f t="shared" si="40"/>
        <v>46172</v>
      </c>
      <c r="B1677" s="73" t="e">
        <f>VLOOKUP(G1677,'Daily Flash NL'!A:D,4,0)</f>
        <v>#N/A</v>
      </c>
      <c r="C1677" s="77">
        <v>46172</v>
      </c>
      <c r="D1677" s="57"/>
      <c r="E1677" s="62" t="s">
        <v>85</v>
      </c>
      <c r="F1677" s="62"/>
      <c r="G1677" s="62">
        <v>21</v>
      </c>
      <c r="H1677" s="63">
        <v>1</v>
      </c>
      <c r="I1677" s="64">
        <v>1</v>
      </c>
      <c r="J1677" s="64">
        <v>1</v>
      </c>
      <c r="K1677" s="64">
        <v>1</v>
      </c>
      <c r="L1677" s="65">
        <v>1</v>
      </c>
      <c r="M1677" s="64">
        <v>0</v>
      </c>
      <c r="N1677" s="64">
        <v>0</v>
      </c>
      <c r="O1677" s="66">
        <v>865.80000000000007</v>
      </c>
      <c r="P1677" s="63">
        <v>0</v>
      </c>
    </row>
    <row r="1678" spans="1:16" ht="14.4">
      <c r="A1678" s="72">
        <f t="shared" si="40"/>
        <v>46172</v>
      </c>
      <c r="B1678" s="73" t="e">
        <f>VLOOKUP(G1678,'Daily Flash NL'!A:D,4,0)</f>
        <v>#N/A</v>
      </c>
      <c r="C1678" s="77">
        <v>46172</v>
      </c>
      <c r="D1678" s="57"/>
      <c r="E1678" s="62" t="s">
        <v>85</v>
      </c>
      <c r="F1678" s="62"/>
      <c r="G1678" s="62">
        <v>22</v>
      </c>
      <c r="H1678" s="63">
        <v>0</v>
      </c>
      <c r="I1678" s="64">
        <v>6</v>
      </c>
      <c r="J1678" s="64">
        <v>1</v>
      </c>
      <c r="K1678" s="64">
        <v>0</v>
      </c>
      <c r="L1678" s="65">
        <v>0.16666666666666666</v>
      </c>
      <c r="M1678" s="64">
        <v>5</v>
      </c>
      <c r="N1678" s="64">
        <v>0</v>
      </c>
      <c r="O1678" s="66">
        <v>42.347000000000001</v>
      </c>
      <c r="P1678" s="63">
        <v>0.83333333333333337</v>
      </c>
    </row>
    <row r="1679" spans="1:16" ht="14.4">
      <c r="A1679" s="72">
        <f t="shared" si="40"/>
        <v>46172</v>
      </c>
      <c r="B1679" s="73" t="e">
        <f>VLOOKUP(G1679,'Daily Flash NL'!A:D,4,0)</f>
        <v>#N/A</v>
      </c>
      <c r="C1679" s="77">
        <v>46172</v>
      </c>
      <c r="D1679" s="57"/>
      <c r="E1679" s="62" t="s">
        <v>85</v>
      </c>
      <c r="F1679" s="62"/>
      <c r="G1679" s="62">
        <v>23</v>
      </c>
      <c r="H1679" s="63">
        <v>0</v>
      </c>
      <c r="I1679" s="64">
        <v>3</v>
      </c>
      <c r="J1679" s="64">
        <v>0</v>
      </c>
      <c r="K1679" s="64">
        <v>0</v>
      </c>
      <c r="L1679" s="65">
        <v>0</v>
      </c>
      <c r="M1679" s="64">
        <v>3</v>
      </c>
      <c r="N1679" s="64">
        <v>1</v>
      </c>
      <c r="O1679" s="66"/>
      <c r="P1679" s="63">
        <v>1</v>
      </c>
    </row>
    <row r="1680" spans="1:16" ht="14.4">
      <c r="A1680" s="72">
        <f t="shared" si="40"/>
        <v>46172</v>
      </c>
      <c r="B1680" s="73" t="e">
        <f>VLOOKUP(G1680,'Daily Flash NL'!A:D,4,0)</f>
        <v>#N/A</v>
      </c>
      <c r="C1680" s="77">
        <v>46172</v>
      </c>
      <c r="D1680" s="57"/>
      <c r="E1680" s="62" t="s">
        <v>68</v>
      </c>
      <c r="F1680" s="62"/>
      <c r="G1680" s="62"/>
      <c r="H1680" s="63">
        <v>0.60606060606060608</v>
      </c>
      <c r="I1680" s="64">
        <v>630</v>
      </c>
      <c r="J1680" s="64">
        <v>612</v>
      </c>
      <c r="K1680" s="64">
        <v>380</v>
      </c>
      <c r="L1680" s="65">
        <v>0.97142857142857142</v>
      </c>
      <c r="M1680" s="64">
        <v>18</v>
      </c>
      <c r="N1680" s="64">
        <v>3</v>
      </c>
      <c r="O1680" s="66">
        <v>232.59100054466236</v>
      </c>
      <c r="P1680" s="63">
        <v>2.8571428571428571E-2</v>
      </c>
    </row>
    <row r="1681" spans="1:16" ht="14.4">
      <c r="A1681" s="72">
        <f t="shared" si="40"/>
        <v>46172</v>
      </c>
      <c r="B1681" s="73" t="e">
        <f>VLOOKUP(G1681,'Daily Flash NL'!A:D,4,0)</f>
        <v>#N/A</v>
      </c>
      <c r="C1681" s="77">
        <v>46172</v>
      </c>
      <c r="D1681" s="57"/>
      <c r="E1681" s="62" t="s">
        <v>68</v>
      </c>
      <c r="F1681" s="57" t="s">
        <v>69</v>
      </c>
      <c r="G1681" s="57"/>
      <c r="H1681" s="58"/>
      <c r="I1681" s="59"/>
      <c r="J1681" s="59"/>
      <c r="K1681" s="59"/>
      <c r="L1681" s="60"/>
      <c r="M1681" s="59"/>
      <c r="N1681" s="59"/>
      <c r="O1681" s="61"/>
      <c r="P1681" s="58"/>
    </row>
    <row r="1682" spans="1:16" ht="14.4">
      <c r="A1682" s="72">
        <f t="shared" si="40"/>
        <v>46172</v>
      </c>
      <c r="B1682" s="73" t="e">
        <f>VLOOKUP(G1682,'Daily Flash NL'!A:D,4,0)</f>
        <v>#N/A</v>
      </c>
      <c r="C1682" s="77">
        <v>46172</v>
      </c>
      <c r="D1682" s="57"/>
      <c r="E1682" s="62" t="s">
        <v>68</v>
      </c>
      <c r="F1682" s="62"/>
      <c r="G1682" s="62">
        <v>6</v>
      </c>
      <c r="H1682" s="63">
        <v>0.66666666666666663</v>
      </c>
      <c r="I1682" s="64">
        <v>6</v>
      </c>
      <c r="J1682" s="64">
        <v>6</v>
      </c>
      <c r="K1682" s="64">
        <v>4</v>
      </c>
      <c r="L1682" s="65">
        <v>1</v>
      </c>
      <c r="M1682" s="64">
        <v>0</v>
      </c>
      <c r="N1682" s="64">
        <v>0</v>
      </c>
      <c r="O1682" s="66">
        <v>246.81555555555619</v>
      </c>
      <c r="P1682" s="63">
        <v>0</v>
      </c>
    </row>
    <row r="1683" spans="1:16" ht="14.4">
      <c r="A1683" s="72">
        <f t="shared" si="40"/>
        <v>46172</v>
      </c>
      <c r="B1683" s="73">
        <f>VLOOKUP(G1683,'Daily Flash NL'!A:D,4,0)</f>
        <v>0.29166666666666669</v>
      </c>
      <c r="C1683" s="77">
        <v>46172</v>
      </c>
      <c r="D1683" s="57"/>
      <c r="E1683" s="62" t="s">
        <v>68</v>
      </c>
      <c r="F1683" s="62"/>
      <c r="G1683" s="62">
        <v>7</v>
      </c>
      <c r="H1683" s="63">
        <v>0.4</v>
      </c>
      <c r="I1683" s="64">
        <v>10</v>
      </c>
      <c r="J1683" s="64">
        <v>9</v>
      </c>
      <c r="K1683" s="64">
        <v>4</v>
      </c>
      <c r="L1683" s="65">
        <v>0.9</v>
      </c>
      <c r="M1683" s="64">
        <v>1</v>
      </c>
      <c r="N1683" s="64">
        <v>0</v>
      </c>
      <c r="O1683" s="66">
        <v>358.45761111111113</v>
      </c>
      <c r="P1683" s="63">
        <v>0.1</v>
      </c>
    </row>
    <row r="1684" spans="1:16" ht="14.4">
      <c r="A1684" s="72">
        <f t="shared" si="40"/>
        <v>46172</v>
      </c>
      <c r="B1684" s="73">
        <f>VLOOKUP(G1684,'Daily Flash NL'!A:D,4,0)</f>
        <v>0.33333333333333298</v>
      </c>
      <c r="C1684" s="77">
        <v>46172</v>
      </c>
      <c r="D1684" s="57"/>
      <c r="E1684" s="62" t="s">
        <v>68</v>
      </c>
      <c r="F1684" s="62"/>
      <c r="G1684" s="62">
        <v>8</v>
      </c>
      <c r="H1684" s="63">
        <v>0.15384615384615385</v>
      </c>
      <c r="I1684" s="64">
        <v>26</v>
      </c>
      <c r="J1684" s="64">
        <v>25</v>
      </c>
      <c r="K1684" s="64">
        <v>4</v>
      </c>
      <c r="L1684" s="65">
        <v>0.96153846153846156</v>
      </c>
      <c r="M1684" s="64">
        <v>1</v>
      </c>
      <c r="N1684" s="64">
        <v>0</v>
      </c>
      <c r="O1684" s="66">
        <v>269.28758666666681</v>
      </c>
      <c r="P1684" s="63">
        <v>3.8461538461538464E-2</v>
      </c>
    </row>
    <row r="1685" spans="1:16" ht="14.4">
      <c r="A1685" s="72">
        <f t="shared" si="40"/>
        <v>46172</v>
      </c>
      <c r="B1685" s="73">
        <f>VLOOKUP(G1685,'Daily Flash NL'!A:D,4,0)</f>
        <v>0.375</v>
      </c>
      <c r="C1685" s="77">
        <v>46172</v>
      </c>
      <c r="D1685" s="57"/>
      <c r="E1685" s="62" t="s">
        <v>68</v>
      </c>
      <c r="F1685" s="62"/>
      <c r="G1685" s="62">
        <v>9</v>
      </c>
      <c r="H1685" s="63">
        <v>0.22222222222222221</v>
      </c>
      <c r="I1685" s="64">
        <v>63</v>
      </c>
      <c r="J1685" s="64">
        <v>58</v>
      </c>
      <c r="K1685" s="64">
        <v>14</v>
      </c>
      <c r="L1685" s="65">
        <v>0.92063492063492058</v>
      </c>
      <c r="M1685" s="64">
        <v>5</v>
      </c>
      <c r="N1685" s="64">
        <v>0</v>
      </c>
      <c r="O1685" s="66">
        <v>215.72467097701167</v>
      </c>
      <c r="P1685" s="63">
        <v>7.9365079365079361E-2</v>
      </c>
    </row>
    <row r="1686" spans="1:16" ht="14.4">
      <c r="A1686" s="72">
        <f t="shared" si="40"/>
        <v>46172</v>
      </c>
      <c r="B1686" s="73">
        <f>VLOOKUP(G1686,'Daily Flash NL'!A:D,4,0)</f>
        <v>0.41666666666666702</v>
      </c>
      <c r="C1686" s="77">
        <v>46172</v>
      </c>
      <c r="D1686" s="57"/>
      <c r="E1686" s="62" t="s">
        <v>68</v>
      </c>
      <c r="F1686" s="62"/>
      <c r="G1686" s="62">
        <v>10</v>
      </c>
      <c r="H1686" s="63">
        <v>0.52380952380952384</v>
      </c>
      <c r="I1686" s="64">
        <v>42</v>
      </c>
      <c r="J1686" s="64">
        <v>42</v>
      </c>
      <c r="K1686" s="64">
        <v>22</v>
      </c>
      <c r="L1686" s="65">
        <v>1</v>
      </c>
      <c r="M1686" s="64">
        <v>0</v>
      </c>
      <c r="N1686" s="64">
        <v>0</v>
      </c>
      <c r="O1686" s="66">
        <v>244.84720634920626</v>
      </c>
      <c r="P1686" s="63">
        <v>0</v>
      </c>
    </row>
    <row r="1687" spans="1:16" ht="14.4">
      <c r="A1687" s="72">
        <f t="shared" si="40"/>
        <v>46172</v>
      </c>
      <c r="B1687" s="73">
        <f>VLOOKUP(G1687,'Daily Flash NL'!A:D,4,0)</f>
        <v>0.45833333333333298</v>
      </c>
      <c r="C1687" s="77">
        <v>46172</v>
      </c>
      <c r="D1687" s="57"/>
      <c r="E1687" s="62" t="s">
        <v>68</v>
      </c>
      <c r="F1687" s="62"/>
      <c r="G1687" s="62">
        <v>11</v>
      </c>
      <c r="H1687" s="63">
        <v>0.61818181818181817</v>
      </c>
      <c r="I1687" s="64">
        <v>56</v>
      </c>
      <c r="J1687" s="64">
        <v>55</v>
      </c>
      <c r="K1687" s="64">
        <v>34</v>
      </c>
      <c r="L1687" s="65">
        <v>0.9821428571428571</v>
      </c>
      <c r="M1687" s="64">
        <v>1</v>
      </c>
      <c r="N1687" s="64">
        <v>1</v>
      </c>
      <c r="O1687" s="66">
        <v>212.9817833333334</v>
      </c>
      <c r="P1687" s="63">
        <v>1.7857142857142856E-2</v>
      </c>
    </row>
    <row r="1688" spans="1:16" ht="14.4">
      <c r="A1688" s="72">
        <f t="shared" si="40"/>
        <v>46172</v>
      </c>
      <c r="B1688" s="73">
        <f>VLOOKUP(G1688,'Daily Flash NL'!A:D,4,0)</f>
        <v>0.5</v>
      </c>
      <c r="C1688" s="77">
        <v>46172</v>
      </c>
      <c r="D1688" s="57"/>
      <c r="E1688" s="62" t="s">
        <v>68</v>
      </c>
      <c r="F1688" s="62"/>
      <c r="G1688" s="62">
        <v>12</v>
      </c>
      <c r="H1688" s="63">
        <v>0.5</v>
      </c>
      <c r="I1688" s="64">
        <v>68</v>
      </c>
      <c r="J1688" s="64">
        <v>63</v>
      </c>
      <c r="K1688" s="64">
        <v>34</v>
      </c>
      <c r="L1688" s="65">
        <v>0.92647058823529416</v>
      </c>
      <c r="M1688" s="64">
        <v>5</v>
      </c>
      <c r="N1688" s="64">
        <v>0</v>
      </c>
      <c r="O1688" s="66">
        <v>217.4555343915344</v>
      </c>
      <c r="P1688" s="63">
        <v>7.3529411764705885E-2</v>
      </c>
    </row>
    <row r="1689" spans="1:16" ht="14.4">
      <c r="A1689" s="72">
        <f t="shared" si="40"/>
        <v>46172</v>
      </c>
      <c r="B1689" s="73">
        <f>VLOOKUP(G1689,'Daily Flash NL'!A:D,4,0)</f>
        <v>0.54166666666666696</v>
      </c>
      <c r="C1689" s="77">
        <v>46172</v>
      </c>
      <c r="D1689" s="57"/>
      <c r="E1689" s="62" t="s">
        <v>68</v>
      </c>
      <c r="F1689" s="62"/>
      <c r="G1689" s="62">
        <v>13</v>
      </c>
      <c r="H1689" s="63">
        <v>0.8035714285714286</v>
      </c>
      <c r="I1689" s="64">
        <v>56</v>
      </c>
      <c r="J1689" s="64">
        <v>56</v>
      </c>
      <c r="K1689" s="64">
        <v>45</v>
      </c>
      <c r="L1689" s="65">
        <v>1</v>
      </c>
      <c r="M1689" s="64">
        <v>0</v>
      </c>
      <c r="N1689" s="64">
        <v>0</v>
      </c>
      <c r="O1689" s="66">
        <v>237.35752678571438</v>
      </c>
      <c r="P1689" s="63">
        <v>0</v>
      </c>
    </row>
    <row r="1690" spans="1:16" ht="14.4">
      <c r="A1690" s="72">
        <f t="shared" si="40"/>
        <v>46172</v>
      </c>
      <c r="B1690" s="73">
        <f>VLOOKUP(G1690,'Daily Flash NL'!A:D,4,0)</f>
        <v>0.58333333333333304</v>
      </c>
      <c r="C1690" s="77">
        <v>46172</v>
      </c>
      <c r="D1690" s="57"/>
      <c r="E1690" s="62" t="s">
        <v>68</v>
      </c>
      <c r="F1690" s="62"/>
      <c r="G1690" s="62">
        <v>14</v>
      </c>
      <c r="H1690" s="63">
        <v>0.84615384615384615</v>
      </c>
      <c r="I1690" s="64">
        <v>52</v>
      </c>
      <c r="J1690" s="64">
        <v>52</v>
      </c>
      <c r="K1690" s="64">
        <v>44</v>
      </c>
      <c r="L1690" s="65">
        <v>1</v>
      </c>
      <c r="M1690" s="64">
        <v>0</v>
      </c>
      <c r="N1690" s="64">
        <v>0</v>
      </c>
      <c r="O1690" s="66">
        <v>187.14239423076927</v>
      </c>
      <c r="P1690" s="63">
        <v>0</v>
      </c>
    </row>
    <row r="1691" spans="1:16" ht="14.4">
      <c r="A1691" s="72">
        <f t="shared" si="40"/>
        <v>46172</v>
      </c>
      <c r="B1691" s="73">
        <f>VLOOKUP(G1691,'Daily Flash NL'!A:D,4,0)</f>
        <v>0.625</v>
      </c>
      <c r="C1691" s="77">
        <v>46172</v>
      </c>
      <c r="D1691" s="57"/>
      <c r="E1691" s="62" t="s">
        <v>68</v>
      </c>
      <c r="F1691" s="62"/>
      <c r="G1691" s="62">
        <v>15</v>
      </c>
      <c r="H1691" s="63">
        <v>0.84745762711864403</v>
      </c>
      <c r="I1691" s="64">
        <v>59</v>
      </c>
      <c r="J1691" s="64">
        <v>58</v>
      </c>
      <c r="K1691" s="64">
        <v>50</v>
      </c>
      <c r="L1691" s="65">
        <v>0.98305084745762716</v>
      </c>
      <c r="M1691" s="64">
        <v>1</v>
      </c>
      <c r="N1691" s="64">
        <v>0</v>
      </c>
      <c r="O1691" s="66">
        <v>172.0972887931035</v>
      </c>
      <c r="P1691" s="63">
        <v>1.6949152542372881E-2</v>
      </c>
    </row>
    <row r="1692" spans="1:16" ht="14.4">
      <c r="A1692" s="72">
        <f t="shared" si="40"/>
        <v>46172</v>
      </c>
      <c r="B1692" s="73">
        <f>VLOOKUP(G1692,'Daily Flash NL'!A:D,4,0)</f>
        <v>0.66666666666666696</v>
      </c>
      <c r="C1692" s="77">
        <v>46172</v>
      </c>
      <c r="D1692" s="57"/>
      <c r="E1692" s="62" t="s">
        <v>68</v>
      </c>
      <c r="F1692" s="62"/>
      <c r="G1692" s="62">
        <v>16</v>
      </c>
      <c r="H1692" s="63">
        <v>0.78048780487804881</v>
      </c>
      <c r="I1692" s="64">
        <v>41</v>
      </c>
      <c r="J1692" s="64">
        <v>41</v>
      </c>
      <c r="K1692" s="64">
        <v>32</v>
      </c>
      <c r="L1692" s="65">
        <v>1</v>
      </c>
      <c r="M1692" s="64">
        <v>0</v>
      </c>
      <c r="N1692" s="64">
        <v>0</v>
      </c>
      <c r="O1692" s="66">
        <v>257.741067073171</v>
      </c>
      <c r="P1692" s="63">
        <v>0</v>
      </c>
    </row>
    <row r="1693" spans="1:16" ht="14.4">
      <c r="A1693" s="72">
        <f t="shared" si="40"/>
        <v>46172</v>
      </c>
      <c r="B1693" s="73" t="e">
        <f>VLOOKUP(G1693,'Daily Flash NL'!A:D,4,0)</f>
        <v>#N/A</v>
      </c>
      <c r="C1693" s="77">
        <v>46172</v>
      </c>
      <c r="D1693" s="57"/>
      <c r="E1693" s="62" t="s">
        <v>68</v>
      </c>
      <c r="F1693" s="62"/>
      <c r="G1693" s="62">
        <v>17</v>
      </c>
      <c r="H1693" s="63">
        <v>0.76470588235294112</v>
      </c>
      <c r="I1693" s="64">
        <v>34</v>
      </c>
      <c r="J1693" s="64">
        <v>34</v>
      </c>
      <c r="K1693" s="64">
        <v>26</v>
      </c>
      <c r="L1693" s="65">
        <v>1</v>
      </c>
      <c r="M1693" s="64">
        <v>0</v>
      </c>
      <c r="N1693" s="64">
        <v>0</v>
      </c>
      <c r="O1693" s="66">
        <v>273.212049019608</v>
      </c>
      <c r="P1693" s="63">
        <v>0</v>
      </c>
    </row>
    <row r="1694" spans="1:16" ht="14.4">
      <c r="A1694" s="72">
        <f t="shared" si="40"/>
        <v>46172</v>
      </c>
      <c r="B1694" s="73" t="e">
        <f>VLOOKUP(G1694,'Daily Flash NL'!A:D,4,0)</f>
        <v>#N/A</v>
      </c>
      <c r="C1694" s="77">
        <v>46172</v>
      </c>
      <c r="D1694" s="57"/>
      <c r="E1694" s="62" t="s">
        <v>68</v>
      </c>
      <c r="F1694" s="62"/>
      <c r="G1694" s="62">
        <v>18</v>
      </c>
      <c r="H1694" s="63">
        <v>0.5</v>
      </c>
      <c r="I1694" s="64">
        <v>39</v>
      </c>
      <c r="J1694" s="64">
        <v>38</v>
      </c>
      <c r="K1694" s="64">
        <v>19</v>
      </c>
      <c r="L1694" s="65">
        <v>0.97435897435897434</v>
      </c>
      <c r="M1694" s="64">
        <v>1</v>
      </c>
      <c r="N1694" s="64">
        <v>1</v>
      </c>
      <c r="O1694" s="66">
        <v>232.2839078947367</v>
      </c>
      <c r="P1694" s="63">
        <v>2.564102564102564E-2</v>
      </c>
    </row>
    <row r="1695" spans="1:16" ht="14.4">
      <c r="A1695" s="72">
        <f t="shared" si="40"/>
        <v>46172</v>
      </c>
      <c r="B1695" s="73" t="e">
        <f>VLOOKUP(G1695,'Daily Flash NL'!A:D,4,0)</f>
        <v>#N/A</v>
      </c>
      <c r="C1695" s="77">
        <v>46172</v>
      </c>
      <c r="D1695" s="57"/>
      <c r="E1695" s="62" t="s">
        <v>68</v>
      </c>
      <c r="F1695" s="62"/>
      <c r="G1695" s="62">
        <v>19</v>
      </c>
      <c r="H1695" s="63">
        <v>0.6</v>
      </c>
      <c r="I1695" s="64">
        <v>26</v>
      </c>
      <c r="J1695" s="64">
        <v>24</v>
      </c>
      <c r="K1695" s="64">
        <v>15</v>
      </c>
      <c r="L1695" s="65">
        <v>0.92307692307692313</v>
      </c>
      <c r="M1695" s="64">
        <v>2</v>
      </c>
      <c r="N1695" s="64">
        <v>1</v>
      </c>
      <c r="O1695" s="66">
        <v>255.41063888888903</v>
      </c>
      <c r="P1695" s="63">
        <v>7.6923076923076927E-2</v>
      </c>
    </row>
    <row r="1696" spans="1:16" ht="14.4">
      <c r="A1696" s="72">
        <f t="shared" si="40"/>
        <v>46172</v>
      </c>
      <c r="B1696" s="73" t="e">
        <f>VLOOKUP(G1696,'Daily Flash NL'!A:D,4,0)</f>
        <v>#N/A</v>
      </c>
      <c r="C1696" s="77">
        <v>46172</v>
      </c>
      <c r="D1696" s="57"/>
      <c r="E1696" s="62" t="s">
        <v>68</v>
      </c>
      <c r="F1696" s="62"/>
      <c r="G1696" s="62">
        <v>20</v>
      </c>
      <c r="H1696" s="63">
        <v>0.6875</v>
      </c>
      <c r="I1696" s="64">
        <v>16</v>
      </c>
      <c r="J1696" s="64">
        <v>16</v>
      </c>
      <c r="K1696" s="64">
        <v>11</v>
      </c>
      <c r="L1696" s="65">
        <v>1</v>
      </c>
      <c r="M1696" s="64">
        <v>0</v>
      </c>
      <c r="N1696" s="64">
        <v>0</v>
      </c>
      <c r="O1696" s="66">
        <v>348.90540625</v>
      </c>
      <c r="P1696" s="63">
        <v>0</v>
      </c>
    </row>
    <row r="1697" spans="1:16" ht="14.4">
      <c r="A1697" s="72">
        <f t="shared" si="40"/>
        <v>46172</v>
      </c>
      <c r="B1697" s="73" t="e">
        <f>VLOOKUP(G1697,'Daily Flash NL'!A:D,4,0)</f>
        <v>#N/A</v>
      </c>
      <c r="C1697" s="77">
        <v>46172</v>
      </c>
      <c r="D1697" s="57"/>
      <c r="E1697" s="62" t="s">
        <v>68</v>
      </c>
      <c r="F1697" s="62"/>
      <c r="G1697" s="62">
        <v>21</v>
      </c>
      <c r="H1697" s="63">
        <v>0.52380952380952384</v>
      </c>
      <c r="I1697" s="64">
        <v>21</v>
      </c>
      <c r="J1697" s="64">
        <v>20</v>
      </c>
      <c r="K1697" s="64">
        <v>11</v>
      </c>
      <c r="L1697" s="65">
        <v>0.95238095238095233</v>
      </c>
      <c r="M1697" s="64">
        <v>1</v>
      </c>
      <c r="N1697" s="64">
        <v>0</v>
      </c>
      <c r="O1697" s="66">
        <v>280.60095000000001</v>
      </c>
      <c r="P1697" s="63">
        <v>4.7619047619047616E-2</v>
      </c>
    </row>
    <row r="1698" spans="1:16" ht="14.4">
      <c r="A1698" s="72">
        <f t="shared" si="40"/>
        <v>46172</v>
      </c>
      <c r="B1698" s="73" t="e">
        <f>VLOOKUP(G1698,'Daily Flash NL'!A:D,4,0)</f>
        <v>#N/A</v>
      </c>
      <c r="C1698" s="77">
        <v>46172</v>
      </c>
      <c r="D1698" s="57"/>
      <c r="E1698" s="62" t="s">
        <v>68</v>
      </c>
      <c r="F1698" s="62"/>
      <c r="G1698" s="62">
        <v>22</v>
      </c>
      <c r="H1698" s="63">
        <v>0.9</v>
      </c>
      <c r="I1698" s="64">
        <v>10</v>
      </c>
      <c r="J1698" s="64">
        <v>10</v>
      </c>
      <c r="K1698" s="64">
        <v>9</v>
      </c>
      <c r="L1698" s="65">
        <v>1</v>
      </c>
      <c r="M1698" s="64">
        <v>0</v>
      </c>
      <c r="N1698" s="64">
        <v>0</v>
      </c>
      <c r="O1698" s="66">
        <v>237.32070000000004</v>
      </c>
      <c r="P1698" s="63">
        <v>0</v>
      </c>
    </row>
    <row r="1699" spans="1:16" ht="14.4">
      <c r="A1699" s="72">
        <f t="shared" si="40"/>
        <v>46172</v>
      </c>
      <c r="B1699" s="73" t="e">
        <f>VLOOKUP(G1699,'Daily Flash NL'!A:D,4,0)</f>
        <v>#N/A</v>
      </c>
      <c r="C1699" s="77">
        <v>46172</v>
      </c>
      <c r="D1699" s="57"/>
      <c r="E1699" s="62" t="s">
        <v>68</v>
      </c>
      <c r="F1699" s="62"/>
      <c r="G1699" s="62">
        <v>23</v>
      </c>
      <c r="H1699" s="63">
        <v>0.4</v>
      </c>
      <c r="I1699" s="64">
        <v>5</v>
      </c>
      <c r="J1699" s="64">
        <v>5</v>
      </c>
      <c r="K1699" s="64">
        <v>2</v>
      </c>
      <c r="L1699" s="65">
        <v>1</v>
      </c>
      <c r="M1699" s="64">
        <v>0</v>
      </c>
      <c r="N1699" s="64">
        <v>0</v>
      </c>
      <c r="O1699" s="66">
        <v>262.23239999999998</v>
      </c>
      <c r="P1699" s="63">
        <v>0</v>
      </c>
    </row>
    <row r="1700" spans="1:16" ht="14.4">
      <c r="A1700" s="72">
        <f t="shared" si="40"/>
        <v>46172</v>
      </c>
      <c r="B1700" s="73" t="e">
        <f>VLOOKUP(G1700,'Daily Flash NL'!A:D,4,0)</f>
        <v>#N/A</v>
      </c>
      <c r="C1700" s="77">
        <v>46172</v>
      </c>
      <c r="D1700" s="57" t="s">
        <v>70</v>
      </c>
      <c r="E1700" s="57"/>
      <c r="F1700" s="57"/>
      <c r="G1700" s="57"/>
      <c r="H1700" s="58">
        <v>0.61250000000000004</v>
      </c>
      <c r="I1700" s="59">
        <v>804</v>
      </c>
      <c r="J1700" s="59">
        <v>768</v>
      </c>
      <c r="K1700" s="59">
        <v>490</v>
      </c>
      <c r="L1700" s="60">
        <v>0.95522388059701491</v>
      </c>
      <c r="M1700" s="59">
        <v>36</v>
      </c>
      <c r="N1700" s="59">
        <v>4</v>
      </c>
      <c r="O1700" s="61">
        <v>238.4053116319445</v>
      </c>
      <c r="P1700" s="58">
        <v>4.4776119402985072E-2</v>
      </c>
    </row>
    <row r="1701" spans="1:16" ht="14.4">
      <c r="A1701" s="72" t="str">
        <f t="shared" si="40"/>
        <v>Total 30/05/2026</v>
      </c>
      <c r="B1701" s="73" t="e">
        <f>VLOOKUP(G1701,'Daily Flash NL'!A:D,4,0)</f>
        <v>#N/A</v>
      </c>
      <c r="C1701" s="78" t="s">
        <v>217</v>
      </c>
      <c r="D1701" s="67"/>
      <c r="E1701" s="67"/>
      <c r="F1701" s="67"/>
      <c r="G1701" s="67"/>
      <c r="H1701" s="68">
        <v>0.61250000000000004</v>
      </c>
      <c r="I1701" s="69">
        <v>804</v>
      </c>
      <c r="J1701" s="69">
        <v>768</v>
      </c>
      <c r="K1701" s="69">
        <v>490</v>
      </c>
      <c r="L1701" s="70">
        <v>0.95522388059701491</v>
      </c>
      <c r="M1701" s="69">
        <v>36</v>
      </c>
      <c r="N1701" s="69">
        <v>4</v>
      </c>
      <c r="O1701" s="71">
        <v>238.4053116319445</v>
      </c>
      <c r="P1701" s="68">
        <v>4.4776119402985072E-2</v>
      </c>
    </row>
    <row r="1702" spans="1:16" ht="15" thickBot="1">
      <c r="A1702" s="72" t="str">
        <f t="shared" si="40"/>
        <v>Total général</v>
      </c>
      <c r="B1702" s="73" t="e">
        <f>VLOOKUP(G1702,'Daily Flash NL'!A:D,4,0)</f>
        <v>#N/A</v>
      </c>
      <c r="C1702" s="116" t="s">
        <v>73</v>
      </c>
      <c r="D1702" s="117"/>
      <c r="E1702" s="117"/>
      <c r="F1702" s="117"/>
      <c r="G1702" s="117"/>
      <c r="H1702" s="118">
        <v>0.61250000000000004</v>
      </c>
      <c r="I1702" s="119">
        <v>804</v>
      </c>
      <c r="J1702" s="119">
        <v>768</v>
      </c>
      <c r="K1702" s="119">
        <v>490</v>
      </c>
      <c r="L1702" s="120">
        <v>0.95522388059701491</v>
      </c>
      <c r="M1702" s="119">
        <v>36</v>
      </c>
      <c r="N1702" s="119">
        <v>4</v>
      </c>
      <c r="O1702" s="121">
        <v>238.4053116319445</v>
      </c>
      <c r="P1702" s="122">
        <v>4.4776119402985072E-2</v>
      </c>
    </row>
    <row r="1703" spans="1:16" ht="14.4">
      <c r="A1703" s="72">
        <f t="shared" si="40"/>
        <v>46173</v>
      </c>
      <c r="B1703" s="73" t="e">
        <f>VLOOKUP(G1703,'Daily Flash NL'!A:D,4,0)</f>
        <v>#N/A</v>
      </c>
      <c r="C1703" s="77">
        <v>46173</v>
      </c>
      <c r="D1703" s="57" t="s">
        <v>67</v>
      </c>
      <c r="E1703" s="62" t="s">
        <v>85</v>
      </c>
      <c r="F1703" s="62"/>
      <c r="G1703" s="62"/>
      <c r="H1703" s="63">
        <v>0.3258426966292135</v>
      </c>
      <c r="I1703" s="64">
        <v>89</v>
      </c>
      <c r="J1703" s="64">
        <v>64</v>
      </c>
      <c r="K1703" s="64">
        <v>29</v>
      </c>
      <c r="L1703" s="65">
        <v>0.7191011235955056</v>
      </c>
      <c r="M1703" s="64">
        <v>25</v>
      </c>
      <c r="N1703" s="64">
        <v>0</v>
      </c>
      <c r="O1703" s="66">
        <v>304.59691406249988</v>
      </c>
      <c r="P1703" s="63">
        <v>0.2808988764044944</v>
      </c>
    </row>
    <row r="1704" spans="1:16" ht="14.4">
      <c r="A1704" s="72">
        <f t="shared" si="40"/>
        <v>46173</v>
      </c>
      <c r="B1704" s="73" t="e">
        <f>VLOOKUP(G1704,'Daily Flash NL'!A:D,4,0)</f>
        <v>#N/A</v>
      </c>
      <c r="C1704" s="77">
        <v>46173</v>
      </c>
      <c r="D1704" s="57"/>
      <c r="E1704" s="62" t="s">
        <v>85</v>
      </c>
      <c r="F1704" s="57" t="s">
        <v>69</v>
      </c>
      <c r="G1704" s="57"/>
      <c r="H1704" s="58"/>
      <c r="I1704" s="59"/>
      <c r="J1704" s="59"/>
      <c r="K1704" s="59"/>
      <c r="L1704" s="60"/>
      <c r="M1704" s="59"/>
      <c r="N1704" s="59"/>
      <c r="O1704" s="61"/>
      <c r="P1704" s="58"/>
    </row>
    <row r="1705" spans="1:16" ht="14.4">
      <c r="A1705" s="72">
        <f t="shared" si="40"/>
        <v>46173</v>
      </c>
      <c r="B1705" s="73">
        <f>VLOOKUP(G1705,'Daily Flash NL'!A:D,4,0)</f>
        <v>0.33333333333333298</v>
      </c>
      <c r="C1705" s="77">
        <v>46173</v>
      </c>
      <c r="D1705" s="57"/>
      <c r="E1705" s="62" t="s">
        <v>85</v>
      </c>
      <c r="F1705" s="62"/>
      <c r="G1705" s="62">
        <v>8</v>
      </c>
      <c r="H1705" s="63">
        <v>0</v>
      </c>
      <c r="I1705" s="64">
        <v>3</v>
      </c>
      <c r="J1705" s="64">
        <v>3</v>
      </c>
      <c r="K1705" s="64">
        <v>0</v>
      </c>
      <c r="L1705" s="65">
        <v>1</v>
      </c>
      <c r="M1705" s="64">
        <v>0</v>
      </c>
      <c r="N1705" s="64">
        <v>0</v>
      </c>
      <c r="O1705" s="66">
        <v>196.30133333333333</v>
      </c>
      <c r="P1705" s="63">
        <v>0</v>
      </c>
    </row>
    <row r="1706" spans="1:16" ht="14.4">
      <c r="A1706" s="72">
        <f t="shared" si="40"/>
        <v>46173</v>
      </c>
      <c r="B1706" s="73">
        <f>VLOOKUP(G1706,'Daily Flash NL'!A:D,4,0)</f>
        <v>0.375</v>
      </c>
      <c r="C1706" s="77">
        <v>46173</v>
      </c>
      <c r="D1706" s="57"/>
      <c r="E1706" s="62" t="s">
        <v>85</v>
      </c>
      <c r="F1706" s="62"/>
      <c r="G1706" s="62">
        <v>9</v>
      </c>
      <c r="H1706" s="63">
        <v>0</v>
      </c>
      <c r="I1706" s="64">
        <v>1</v>
      </c>
      <c r="J1706" s="64">
        <v>1</v>
      </c>
      <c r="K1706" s="64">
        <v>0</v>
      </c>
      <c r="L1706" s="65">
        <v>1</v>
      </c>
      <c r="M1706" s="64">
        <v>0</v>
      </c>
      <c r="N1706" s="64">
        <v>0</v>
      </c>
      <c r="O1706" s="66">
        <v>1001.3869999999999</v>
      </c>
      <c r="P1706" s="63">
        <v>0</v>
      </c>
    </row>
    <row r="1707" spans="1:16" ht="14.4">
      <c r="A1707" s="72">
        <f t="shared" si="40"/>
        <v>46173</v>
      </c>
      <c r="B1707" s="73">
        <f>VLOOKUP(G1707,'Daily Flash NL'!A:D,4,0)</f>
        <v>0.41666666666666702</v>
      </c>
      <c r="C1707" s="77">
        <v>46173</v>
      </c>
      <c r="D1707" s="57"/>
      <c r="E1707" s="62" t="s">
        <v>85</v>
      </c>
      <c r="F1707" s="62"/>
      <c r="G1707" s="62">
        <v>10</v>
      </c>
      <c r="H1707" s="63">
        <v>0.2</v>
      </c>
      <c r="I1707" s="64">
        <v>5</v>
      </c>
      <c r="J1707" s="64">
        <v>5</v>
      </c>
      <c r="K1707" s="64">
        <v>1</v>
      </c>
      <c r="L1707" s="65">
        <v>1</v>
      </c>
      <c r="M1707" s="64">
        <v>0</v>
      </c>
      <c r="N1707" s="64">
        <v>0</v>
      </c>
      <c r="O1707" s="66">
        <v>293.66419999999999</v>
      </c>
      <c r="P1707" s="63">
        <v>0</v>
      </c>
    </row>
    <row r="1708" spans="1:16" ht="14.4">
      <c r="A1708" s="72">
        <f t="shared" si="40"/>
        <v>46173</v>
      </c>
      <c r="B1708" s="73">
        <f>VLOOKUP(G1708,'Daily Flash NL'!A:D,4,0)</f>
        <v>0.5</v>
      </c>
      <c r="C1708" s="77">
        <v>46173</v>
      </c>
      <c r="D1708" s="57"/>
      <c r="E1708" s="62" t="s">
        <v>85</v>
      </c>
      <c r="F1708" s="62"/>
      <c r="G1708" s="62">
        <v>12</v>
      </c>
      <c r="H1708" s="63">
        <v>0.6</v>
      </c>
      <c r="I1708" s="64">
        <v>5</v>
      </c>
      <c r="J1708" s="64">
        <v>5</v>
      </c>
      <c r="K1708" s="64">
        <v>3</v>
      </c>
      <c r="L1708" s="65">
        <v>1</v>
      </c>
      <c r="M1708" s="64">
        <v>0</v>
      </c>
      <c r="N1708" s="64">
        <v>0</v>
      </c>
      <c r="O1708" s="66">
        <v>591.30860000000007</v>
      </c>
      <c r="P1708" s="63">
        <v>0</v>
      </c>
    </row>
    <row r="1709" spans="1:16" ht="14.4">
      <c r="A1709" s="72">
        <f t="shared" si="40"/>
        <v>46173</v>
      </c>
      <c r="B1709" s="73">
        <f>VLOOKUP(G1709,'Daily Flash NL'!A:D,4,0)</f>
        <v>0.54166666666666696</v>
      </c>
      <c r="C1709" s="77">
        <v>46173</v>
      </c>
      <c r="D1709" s="57"/>
      <c r="E1709" s="62" t="s">
        <v>85</v>
      </c>
      <c r="F1709" s="62"/>
      <c r="G1709" s="62">
        <v>13</v>
      </c>
      <c r="H1709" s="63">
        <v>1</v>
      </c>
      <c r="I1709" s="64">
        <v>4</v>
      </c>
      <c r="J1709" s="64">
        <v>4</v>
      </c>
      <c r="K1709" s="64">
        <v>4</v>
      </c>
      <c r="L1709" s="65">
        <v>1</v>
      </c>
      <c r="M1709" s="64">
        <v>0</v>
      </c>
      <c r="N1709" s="64">
        <v>0</v>
      </c>
      <c r="O1709" s="66">
        <v>138.07249999999999</v>
      </c>
      <c r="P1709" s="63">
        <v>0</v>
      </c>
    </row>
    <row r="1710" spans="1:16" ht="14.4">
      <c r="A1710" s="72">
        <f t="shared" si="40"/>
        <v>46173</v>
      </c>
      <c r="B1710" s="73">
        <f>VLOOKUP(G1710,'Daily Flash NL'!A:D,4,0)</f>
        <v>0.58333333333333304</v>
      </c>
      <c r="C1710" s="77">
        <v>46173</v>
      </c>
      <c r="D1710" s="57"/>
      <c r="E1710" s="62" t="s">
        <v>85</v>
      </c>
      <c r="F1710" s="62"/>
      <c r="G1710" s="62">
        <v>14</v>
      </c>
      <c r="H1710" s="63">
        <v>1</v>
      </c>
      <c r="I1710" s="64">
        <v>5</v>
      </c>
      <c r="J1710" s="64">
        <v>5</v>
      </c>
      <c r="K1710" s="64">
        <v>5</v>
      </c>
      <c r="L1710" s="65">
        <v>1</v>
      </c>
      <c r="M1710" s="64">
        <v>0</v>
      </c>
      <c r="N1710" s="64">
        <v>0</v>
      </c>
      <c r="O1710" s="66">
        <v>289.78890000000001</v>
      </c>
      <c r="P1710" s="63">
        <v>0</v>
      </c>
    </row>
    <row r="1711" spans="1:16" ht="14.4">
      <c r="A1711" s="72">
        <f t="shared" si="40"/>
        <v>46173</v>
      </c>
      <c r="B1711" s="73">
        <f>VLOOKUP(G1711,'Daily Flash NL'!A:D,4,0)</f>
        <v>0.625</v>
      </c>
      <c r="C1711" s="77">
        <v>46173</v>
      </c>
      <c r="D1711" s="57"/>
      <c r="E1711" s="62" t="s">
        <v>85</v>
      </c>
      <c r="F1711" s="62"/>
      <c r="G1711" s="62">
        <v>15</v>
      </c>
      <c r="H1711" s="63">
        <v>0.66666666666666663</v>
      </c>
      <c r="I1711" s="64">
        <v>3</v>
      </c>
      <c r="J1711" s="64">
        <v>3</v>
      </c>
      <c r="K1711" s="64">
        <v>2</v>
      </c>
      <c r="L1711" s="65">
        <v>1</v>
      </c>
      <c r="M1711" s="64">
        <v>0</v>
      </c>
      <c r="N1711" s="64">
        <v>0</v>
      </c>
      <c r="O1711" s="66">
        <v>193.19933333333333</v>
      </c>
      <c r="P1711" s="63">
        <v>0</v>
      </c>
    </row>
    <row r="1712" spans="1:16" ht="14.4">
      <c r="A1712" s="72">
        <f t="shared" si="40"/>
        <v>46173</v>
      </c>
      <c r="B1712" s="73" t="e">
        <f>VLOOKUP(G1712,'Daily Flash NL'!A:D,4,0)</f>
        <v>#N/A</v>
      </c>
      <c r="C1712" s="77">
        <v>46173</v>
      </c>
      <c r="D1712" s="57"/>
      <c r="E1712" s="62" t="s">
        <v>85</v>
      </c>
      <c r="F1712" s="57" t="s">
        <v>86</v>
      </c>
      <c r="G1712" s="57"/>
      <c r="H1712" s="58"/>
      <c r="I1712" s="59"/>
      <c r="J1712" s="59"/>
      <c r="K1712" s="59"/>
      <c r="L1712" s="60"/>
      <c r="M1712" s="59"/>
      <c r="N1712" s="59"/>
      <c r="O1712" s="61"/>
      <c r="P1712" s="58"/>
    </row>
    <row r="1713" spans="1:16" ht="14.4">
      <c r="A1713" s="72">
        <f t="shared" si="40"/>
        <v>46173</v>
      </c>
      <c r="B1713" s="73">
        <f>VLOOKUP(G1713,'Daily Flash NL'!A:D,4,0)</f>
        <v>0.29166666666666669</v>
      </c>
      <c r="C1713" s="77">
        <v>46173</v>
      </c>
      <c r="D1713" s="57"/>
      <c r="E1713" s="62" t="s">
        <v>85</v>
      </c>
      <c r="F1713" s="62"/>
      <c r="G1713" s="62">
        <v>7</v>
      </c>
      <c r="H1713" s="63">
        <v>0.33333333333333331</v>
      </c>
      <c r="I1713" s="64">
        <v>3</v>
      </c>
      <c r="J1713" s="64">
        <v>1</v>
      </c>
      <c r="K1713" s="64">
        <v>1</v>
      </c>
      <c r="L1713" s="65">
        <v>0.33333333333333331</v>
      </c>
      <c r="M1713" s="64">
        <v>2</v>
      </c>
      <c r="N1713" s="64">
        <v>0</v>
      </c>
      <c r="O1713" s="66">
        <v>332.62699999999995</v>
      </c>
      <c r="P1713" s="63">
        <v>0.66666666666666663</v>
      </c>
    </row>
    <row r="1714" spans="1:16" ht="14.4">
      <c r="A1714" s="72">
        <f t="shared" si="40"/>
        <v>46173</v>
      </c>
      <c r="B1714" s="73">
        <f>VLOOKUP(G1714,'Daily Flash NL'!A:D,4,0)</f>
        <v>0.33333333333333298</v>
      </c>
      <c r="C1714" s="77">
        <v>46173</v>
      </c>
      <c r="D1714" s="57"/>
      <c r="E1714" s="62" t="s">
        <v>85</v>
      </c>
      <c r="F1714" s="62"/>
      <c r="G1714" s="62">
        <v>8</v>
      </c>
      <c r="H1714" s="63">
        <v>0</v>
      </c>
      <c r="I1714" s="64">
        <v>5</v>
      </c>
      <c r="J1714" s="64">
        <v>0</v>
      </c>
      <c r="K1714" s="64">
        <v>0</v>
      </c>
      <c r="L1714" s="65">
        <v>0</v>
      </c>
      <c r="M1714" s="64">
        <v>5</v>
      </c>
      <c r="N1714" s="64">
        <v>0</v>
      </c>
      <c r="O1714" s="66"/>
      <c r="P1714" s="63">
        <v>1</v>
      </c>
    </row>
    <row r="1715" spans="1:16" ht="14.4">
      <c r="A1715" s="72">
        <f t="shared" si="40"/>
        <v>46173</v>
      </c>
      <c r="B1715" s="73">
        <f>VLOOKUP(G1715,'Daily Flash NL'!A:D,4,0)</f>
        <v>0.375</v>
      </c>
      <c r="C1715" s="77">
        <v>46173</v>
      </c>
      <c r="D1715" s="57"/>
      <c r="E1715" s="62" t="s">
        <v>85</v>
      </c>
      <c r="F1715" s="62"/>
      <c r="G1715" s="62">
        <v>9</v>
      </c>
      <c r="H1715" s="63">
        <v>0</v>
      </c>
      <c r="I1715" s="64">
        <v>9</v>
      </c>
      <c r="J1715" s="64">
        <v>1</v>
      </c>
      <c r="K1715" s="64">
        <v>0</v>
      </c>
      <c r="L1715" s="65">
        <v>0.1111111111111111</v>
      </c>
      <c r="M1715" s="64">
        <v>8</v>
      </c>
      <c r="N1715" s="64">
        <v>0</v>
      </c>
      <c r="O1715" s="66">
        <v>202.988</v>
      </c>
      <c r="P1715" s="63">
        <v>0.88888888888888884</v>
      </c>
    </row>
    <row r="1716" spans="1:16" ht="14.4">
      <c r="A1716" s="72">
        <f t="shared" si="40"/>
        <v>46173</v>
      </c>
      <c r="B1716" s="73">
        <f>VLOOKUP(G1716,'Daily Flash NL'!A:D,4,0)</f>
        <v>0.41666666666666702</v>
      </c>
      <c r="C1716" s="77">
        <v>46173</v>
      </c>
      <c r="D1716" s="57"/>
      <c r="E1716" s="62" t="s">
        <v>85</v>
      </c>
      <c r="F1716" s="62"/>
      <c r="G1716" s="62">
        <v>10</v>
      </c>
      <c r="H1716" s="63">
        <v>0.5</v>
      </c>
      <c r="I1716" s="64">
        <v>6</v>
      </c>
      <c r="J1716" s="64">
        <v>5</v>
      </c>
      <c r="K1716" s="64">
        <v>3</v>
      </c>
      <c r="L1716" s="65">
        <v>0.83333333333333337</v>
      </c>
      <c r="M1716" s="64">
        <v>1</v>
      </c>
      <c r="N1716" s="64">
        <v>0</v>
      </c>
      <c r="O1716" s="66">
        <v>446.91409999999996</v>
      </c>
      <c r="P1716" s="63">
        <v>0.16666666666666666</v>
      </c>
    </row>
    <row r="1717" spans="1:16" ht="14.4">
      <c r="A1717" s="72">
        <f t="shared" si="40"/>
        <v>46173</v>
      </c>
      <c r="B1717" s="73">
        <f>VLOOKUP(G1717,'Daily Flash NL'!A:D,4,0)</f>
        <v>0.45833333333333298</v>
      </c>
      <c r="C1717" s="77">
        <v>46173</v>
      </c>
      <c r="D1717" s="57"/>
      <c r="E1717" s="62" t="s">
        <v>85</v>
      </c>
      <c r="F1717" s="62"/>
      <c r="G1717" s="62">
        <v>11</v>
      </c>
      <c r="H1717" s="63">
        <v>0.27272727272727271</v>
      </c>
      <c r="I1717" s="64">
        <v>11</v>
      </c>
      <c r="J1717" s="64">
        <v>9</v>
      </c>
      <c r="K1717" s="64">
        <v>3</v>
      </c>
      <c r="L1717" s="65">
        <v>0.81818181818181823</v>
      </c>
      <c r="M1717" s="64">
        <v>2</v>
      </c>
      <c r="N1717" s="64">
        <v>0</v>
      </c>
      <c r="O1717" s="66">
        <v>201.12305555555554</v>
      </c>
      <c r="P1717" s="63">
        <v>0.18181818181818182</v>
      </c>
    </row>
    <row r="1718" spans="1:16" ht="14.4">
      <c r="A1718" s="72">
        <f t="shared" si="40"/>
        <v>46173</v>
      </c>
      <c r="B1718" s="73">
        <f>VLOOKUP(G1718,'Daily Flash NL'!A:D,4,0)</f>
        <v>0.5</v>
      </c>
      <c r="C1718" s="77">
        <v>46173</v>
      </c>
      <c r="D1718" s="57"/>
      <c r="E1718" s="62" t="s">
        <v>85</v>
      </c>
      <c r="F1718" s="62"/>
      <c r="G1718" s="62">
        <v>12</v>
      </c>
      <c r="H1718" s="63">
        <v>0.16666666666666666</v>
      </c>
      <c r="I1718" s="64">
        <v>6</v>
      </c>
      <c r="J1718" s="64">
        <v>4</v>
      </c>
      <c r="K1718" s="64">
        <v>1</v>
      </c>
      <c r="L1718" s="65">
        <v>0.66666666666666663</v>
      </c>
      <c r="M1718" s="64">
        <v>2</v>
      </c>
      <c r="N1718" s="64">
        <v>0</v>
      </c>
      <c r="O1718" s="66">
        <v>179.65024999999997</v>
      </c>
      <c r="P1718" s="63">
        <v>0.33333333333333331</v>
      </c>
    </row>
    <row r="1719" spans="1:16" ht="14.4">
      <c r="A1719" s="72">
        <f t="shared" si="40"/>
        <v>46173</v>
      </c>
      <c r="B1719" s="73">
        <f>VLOOKUP(G1719,'Daily Flash NL'!A:D,4,0)</f>
        <v>0.54166666666666696</v>
      </c>
      <c r="C1719" s="77">
        <v>46173</v>
      </c>
      <c r="D1719" s="57"/>
      <c r="E1719" s="62" t="s">
        <v>85</v>
      </c>
      <c r="F1719" s="62"/>
      <c r="G1719" s="62">
        <v>13</v>
      </c>
      <c r="H1719" s="63">
        <v>0.2</v>
      </c>
      <c r="I1719" s="64">
        <v>10</v>
      </c>
      <c r="J1719" s="64">
        <v>9</v>
      </c>
      <c r="K1719" s="64">
        <v>2</v>
      </c>
      <c r="L1719" s="65">
        <v>0.9</v>
      </c>
      <c r="M1719" s="64">
        <v>1</v>
      </c>
      <c r="N1719" s="64">
        <v>0</v>
      </c>
      <c r="O1719" s="66">
        <v>249.67150000000004</v>
      </c>
      <c r="P1719" s="63">
        <v>0.1</v>
      </c>
    </row>
    <row r="1720" spans="1:16" ht="14.4">
      <c r="A1720" s="72">
        <f t="shared" si="40"/>
        <v>46173</v>
      </c>
      <c r="B1720" s="73">
        <f>VLOOKUP(G1720,'Daily Flash NL'!A:D,4,0)</f>
        <v>0.58333333333333304</v>
      </c>
      <c r="C1720" s="77">
        <v>46173</v>
      </c>
      <c r="D1720" s="57"/>
      <c r="E1720" s="62" t="s">
        <v>85</v>
      </c>
      <c r="F1720" s="62"/>
      <c r="G1720" s="62">
        <v>14</v>
      </c>
      <c r="H1720" s="63">
        <v>0.5</v>
      </c>
      <c r="I1720" s="64">
        <v>4</v>
      </c>
      <c r="J1720" s="64">
        <v>4</v>
      </c>
      <c r="K1720" s="64">
        <v>2</v>
      </c>
      <c r="L1720" s="65">
        <v>1</v>
      </c>
      <c r="M1720" s="64">
        <v>0</v>
      </c>
      <c r="N1720" s="64">
        <v>0</v>
      </c>
      <c r="O1720" s="66">
        <v>323.94562500000001</v>
      </c>
      <c r="P1720" s="63">
        <v>0</v>
      </c>
    </row>
    <row r="1721" spans="1:16" ht="14.4">
      <c r="A1721" s="72">
        <f t="shared" si="40"/>
        <v>46173</v>
      </c>
      <c r="B1721" s="73">
        <f>VLOOKUP(G1721,'Daily Flash NL'!A:D,4,0)</f>
        <v>0.625</v>
      </c>
      <c r="C1721" s="77">
        <v>46173</v>
      </c>
      <c r="D1721" s="57"/>
      <c r="E1721" s="62" t="s">
        <v>85</v>
      </c>
      <c r="F1721" s="62"/>
      <c r="G1721" s="62">
        <v>15</v>
      </c>
      <c r="H1721" s="63">
        <v>0.22222222222222221</v>
      </c>
      <c r="I1721" s="64">
        <v>9</v>
      </c>
      <c r="J1721" s="64">
        <v>5</v>
      </c>
      <c r="K1721" s="64">
        <v>2</v>
      </c>
      <c r="L1721" s="65">
        <v>0.55555555555555558</v>
      </c>
      <c r="M1721" s="64">
        <v>4</v>
      </c>
      <c r="N1721" s="64">
        <v>0</v>
      </c>
      <c r="O1721" s="66">
        <v>411.29899999999998</v>
      </c>
      <c r="P1721" s="63">
        <v>0.44444444444444442</v>
      </c>
    </row>
    <row r="1722" spans="1:16" ht="14.4">
      <c r="A1722" s="72">
        <f t="shared" si="40"/>
        <v>46173</v>
      </c>
      <c r="B1722" s="73" t="e">
        <f>VLOOKUP(G1722,'Daily Flash NL'!A:D,4,0)</f>
        <v>#N/A</v>
      </c>
      <c r="C1722" s="77">
        <v>46173</v>
      </c>
      <c r="D1722" s="57"/>
      <c r="E1722" s="62" t="s">
        <v>68</v>
      </c>
      <c r="F1722" s="62"/>
      <c r="G1722" s="62"/>
      <c r="H1722" s="63">
        <v>0.30882352941176472</v>
      </c>
      <c r="I1722" s="64">
        <v>341</v>
      </c>
      <c r="J1722" s="64">
        <v>299</v>
      </c>
      <c r="K1722" s="64">
        <v>105</v>
      </c>
      <c r="L1722" s="65">
        <v>0.87683284457478006</v>
      </c>
      <c r="M1722" s="64">
        <v>42</v>
      </c>
      <c r="N1722" s="64">
        <v>1</v>
      </c>
      <c r="O1722" s="66">
        <v>246.27515973881188</v>
      </c>
      <c r="P1722" s="63">
        <v>0.12316715542521994</v>
      </c>
    </row>
    <row r="1723" spans="1:16" ht="14.4">
      <c r="A1723" s="72">
        <f t="shared" si="40"/>
        <v>46173</v>
      </c>
      <c r="B1723" s="73" t="e">
        <f>VLOOKUP(G1723,'Daily Flash NL'!A:D,4,0)</f>
        <v>#N/A</v>
      </c>
      <c r="C1723" s="77">
        <v>46173</v>
      </c>
      <c r="D1723" s="57"/>
      <c r="E1723" s="62" t="s">
        <v>68</v>
      </c>
      <c r="F1723" s="57" t="s">
        <v>69</v>
      </c>
      <c r="G1723" s="57"/>
      <c r="H1723" s="58"/>
      <c r="I1723" s="59"/>
      <c r="J1723" s="59"/>
      <c r="K1723" s="59"/>
      <c r="L1723" s="60"/>
      <c r="M1723" s="59"/>
      <c r="N1723" s="59"/>
      <c r="O1723" s="61"/>
      <c r="P1723" s="58"/>
    </row>
    <row r="1724" spans="1:16" ht="14.4">
      <c r="A1724" s="72">
        <f t="shared" si="40"/>
        <v>46173</v>
      </c>
      <c r="B1724" s="73">
        <f>VLOOKUP(G1724,'Daily Flash NL'!A:D,4,0)</f>
        <v>0.29166666666666669</v>
      </c>
      <c r="C1724" s="77">
        <v>46173</v>
      </c>
      <c r="D1724" s="57"/>
      <c r="E1724" s="62" t="s">
        <v>68</v>
      </c>
      <c r="F1724" s="62"/>
      <c r="G1724" s="62">
        <v>7</v>
      </c>
      <c r="H1724" s="63">
        <v>0</v>
      </c>
      <c r="I1724" s="64">
        <v>9</v>
      </c>
      <c r="J1724" s="64">
        <v>2</v>
      </c>
      <c r="K1724" s="64">
        <v>0</v>
      </c>
      <c r="L1724" s="65">
        <v>0.22222222222222221</v>
      </c>
      <c r="M1724" s="64">
        <v>7</v>
      </c>
      <c r="N1724" s="64">
        <v>0</v>
      </c>
      <c r="O1724" s="66">
        <v>173.04450000000003</v>
      </c>
      <c r="P1724" s="63">
        <v>0.77777777777777779</v>
      </c>
    </row>
    <row r="1725" spans="1:16" ht="14.4">
      <c r="A1725" s="72">
        <f t="shared" si="40"/>
        <v>46173</v>
      </c>
      <c r="B1725" s="73">
        <f>VLOOKUP(G1725,'Daily Flash NL'!A:D,4,0)</f>
        <v>0.33333333333333298</v>
      </c>
      <c r="C1725" s="77">
        <v>46173</v>
      </c>
      <c r="D1725" s="57"/>
      <c r="E1725" s="62" t="s">
        <v>68</v>
      </c>
      <c r="F1725" s="62"/>
      <c r="G1725" s="62">
        <v>8</v>
      </c>
      <c r="H1725" s="63">
        <v>0</v>
      </c>
      <c r="I1725" s="64">
        <v>20</v>
      </c>
      <c r="J1725" s="64">
        <v>10</v>
      </c>
      <c r="K1725" s="64">
        <v>0</v>
      </c>
      <c r="L1725" s="65">
        <v>0.5</v>
      </c>
      <c r="M1725" s="64">
        <v>10</v>
      </c>
      <c r="N1725" s="64">
        <v>1</v>
      </c>
      <c r="O1725" s="66">
        <v>229.63614999999999</v>
      </c>
      <c r="P1725" s="63">
        <v>0.5</v>
      </c>
    </row>
    <row r="1726" spans="1:16" ht="14.4">
      <c r="A1726" s="72">
        <f t="shared" si="40"/>
        <v>46173</v>
      </c>
      <c r="B1726" s="73">
        <f>VLOOKUP(G1726,'Daily Flash NL'!A:D,4,0)</f>
        <v>0.375</v>
      </c>
      <c r="C1726" s="77">
        <v>46173</v>
      </c>
      <c r="D1726" s="57"/>
      <c r="E1726" s="62" t="s">
        <v>68</v>
      </c>
      <c r="F1726" s="62"/>
      <c r="G1726" s="62">
        <v>9</v>
      </c>
      <c r="H1726" s="63">
        <v>0.27027027027027029</v>
      </c>
      <c r="I1726" s="64">
        <v>37</v>
      </c>
      <c r="J1726" s="64">
        <v>34</v>
      </c>
      <c r="K1726" s="64">
        <v>10</v>
      </c>
      <c r="L1726" s="65">
        <v>0.91891891891891897</v>
      </c>
      <c r="M1726" s="64">
        <v>3</v>
      </c>
      <c r="N1726" s="64">
        <v>0</v>
      </c>
      <c r="O1726" s="66">
        <v>361.0671323529412</v>
      </c>
      <c r="P1726" s="63">
        <v>8.1081081081081086E-2</v>
      </c>
    </row>
    <row r="1727" spans="1:16" ht="14.4">
      <c r="A1727" s="72">
        <f t="shared" si="40"/>
        <v>46173</v>
      </c>
      <c r="B1727" s="73">
        <f>VLOOKUP(G1727,'Daily Flash NL'!A:D,4,0)</f>
        <v>0.41666666666666702</v>
      </c>
      <c r="C1727" s="77">
        <v>46173</v>
      </c>
      <c r="D1727" s="57"/>
      <c r="E1727" s="62" t="s">
        <v>68</v>
      </c>
      <c r="F1727" s="62"/>
      <c r="G1727" s="62">
        <v>10</v>
      </c>
      <c r="H1727" s="63">
        <v>7.1428571428571425E-2</v>
      </c>
      <c r="I1727" s="64">
        <v>42</v>
      </c>
      <c r="J1727" s="64">
        <v>35</v>
      </c>
      <c r="K1727" s="64">
        <v>3</v>
      </c>
      <c r="L1727" s="65">
        <v>0.83333333333333337</v>
      </c>
      <c r="M1727" s="64">
        <v>7</v>
      </c>
      <c r="N1727" s="64">
        <v>0</v>
      </c>
      <c r="O1727" s="66">
        <v>246.42332857142864</v>
      </c>
      <c r="P1727" s="63">
        <v>0.16666666666666666</v>
      </c>
    </row>
    <row r="1728" spans="1:16" ht="14.4">
      <c r="A1728" s="72">
        <f t="shared" si="40"/>
        <v>46173</v>
      </c>
      <c r="B1728" s="73">
        <f>VLOOKUP(G1728,'Daily Flash NL'!A:D,4,0)</f>
        <v>0.45833333333333298</v>
      </c>
      <c r="C1728" s="77">
        <v>46173</v>
      </c>
      <c r="D1728" s="57"/>
      <c r="E1728" s="62" t="s">
        <v>68</v>
      </c>
      <c r="F1728" s="62"/>
      <c r="G1728" s="62">
        <v>11</v>
      </c>
      <c r="H1728" s="63">
        <v>4.5454545454545456E-2</v>
      </c>
      <c r="I1728" s="64">
        <v>44</v>
      </c>
      <c r="J1728" s="64">
        <v>40</v>
      </c>
      <c r="K1728" s="64">
        <v>2</v>
      </c>
      <c r="L1728" s="65">
        <v>0.90909090909090906</v>
      </c>
      <c r="M1728" s="64">
        <v>4</v>
      </c>
      <c r="N1728" s="64">
        <v>0</v>
      </c>
      <c r="O1728" s="66">
        <v>329.89443333333321</v>
      </c>
      <c r="P1728" s="63">
        <v>9.0909090909090912E-2</v>
      </c>
    </row>
    <row r="1729" spans="1:16" ht="14.4">
      <c r="A1729" s="72">
        <f t="shared" si="40"/>
        <v>46173</v>
      </c>
      <c r="B1729" s="73">
        <f>VLOOKUP(G1729,'Daily Flash NL'!A:D,4,0)</f>
        <v>0.5</v>
      </c>
      <c r="C1729" s="77">
        <v>46173</v>
      </c>
      <c r="D1729" s="57"/>
      <c r="E1729" s="62" t="s">
        <v>68</v>
      </c>
      <c r="F1729" s="62"/>
      <c r="G1729" s="62">
        <v>12</v>
      </c>
      <c r="H1729" s="63">
        <v>1.8518518518518517E-2</v>
      </c>
      <c r="I1729" s="64">
        <v>54</v>
      </c>
      <c r="J1729" s="64">
        <v>44</v>
      </c>
      <c r="K1729" s="64">
        <v>1</v>
      </c>
      <c r="L1729" s="65">
        <v>0.81481481481481477</v>
      </c>
      <c r="M1729" s="64">
        <v>10</v>
      </c>
      <c r="N1729" s="64">
        <v>0</v>
      </c>
      <c r="O1729" s="66">
        <v>204.05953138528139</v>
      </c>
      <c r="P1729" s="63">
        <v>0.18518518518518517</v>
      </c>
    </row>
    <row r="1730" spans="1:16" ht="14.4">
      <c r="A1730" s="72">
        <f t="shared" si="40"/>
        <v>46173</v>
      </c>
      <c r="B1730" s="73">
        <f>VLOOKUP(G1730,'Daily Flash NL'!A:D,4,0)</f>
        <v>0.54166666666666696</v>
      </c>
      <c r="C1730" s="77">
        <v>46173</v>
      </c>
      <c r="D1730" s="57"/>
      <c r="E1730" s="62" t="s">
        <v>68</v>
      </c>
      <c r="F1730" s="62"/>
      <c r="G1730" s="62">
        <v>13</v>
      </c>
      <c r="H1730" s="63">
        <v>0.64</v>
      </c>
      <c r="I1730" s="64">
        <v>50</v>
      </c>
      <c r="J1730" s="64">
        <v>50</v>
      </c>
      <c r="K1730" s="64">
        <v>32</v>
      </c>
      <c r="L1730" s="65">
        <v>1</v>
      </c>
      <c r="M1730" s="64">
        <v>0</v>
      </c>
      <c r="N1730" s="64">
        <v>0</v>
      </c>
      <c r="O1730" s="66">
        <v>188.52576000000005</v>
      </c>
      <c r="P1730" s="63">
        <v>0</v>
      </c>
    </row>
    <row r="1731" spans="1:16" ht="14.4">
      <c r="A1731" s="72">
        <f t="shared" si="40"/>
        <v>46173</v>
      </c>
      <c r="B1731" s="73">
        <f>VLOOKUP(G1731,'Daily Flash NL'!A:D,4,0)</f>
        <v>0.58333333333333304</v>
      </c>
      <c r="C1731" s="77">
        <v>46173</v>
      </c>
      <c r="D1731" s="57"/>
      <c r="E1731" s="62" t="s">
        <v>68</v>
      </c>
      <c r="F1731" s="62"/>
      <c r="G1731" s="62">
        <v>14</v>
      </c>
      <c r="H1731" s="63">
        <v>0.7</v>
      </c>
      <c r="I1731" s="64">
        <v>40</v>
      </c>
      <c r="J1731" s="64">
        <v>40</v>
      </c>
      <c r="K1731" s="64">
        <v>28</v>
      </c>
      <c r="L1731" s="65">
        <v>1</v>
      </c>
      <c r="M1731" s="64">
        <v>0</v>
      </c>
      <c r="N1731" s="64">
        <v>0</v>
      </c>
      <c r="O1731" s="66">
        <v>233.60828869047609</v>
      </c>
      <c r="P1731" s="63">
        <v>0</v>
      </c>
    </row>
    <row r="1732" spans="1:16" ht="14.4">
      <c r="A1732" s="72">
        <f t="shared" ref="A1732:A1757" si="41">C1732</f>
        <v>46173</v>
      </c>
      <c r="B1732" s="73">
        <f>VLOOKUP(G1732,'Daily Flash NL'!A:D,4,0)</f>
        <v>0.625</v>
      </c>
      <c r="C1732" s="77">
        <v>46173</v>
      </c>
      <c r="D1732" s="57"/>
      <c r="E1732" s="62" t="s">
        <v>68</v>
      </c>
      <c r="F1732" s="62"/>
      <c r="G1732" s="62">
        <v>15</v>
      </c>
      <c r="H1732" s="63">
        <v>0.64444444444444449</v>
      </c>
      <c r="I1732" s="64">
        <v>45</v>
      </c>
      <c r="J1732" s="64">
        <v>44</v>
      </c>
      <c r="K1732" s="64">
        <v>29</v>
      </c>
      <c r="L1732" s="65">
        <v>0.97777777777777775</v>
      </c>
      <c r="M1732" s="64">
        <v>1</v>
      </c>
      <c r="N1732" s="64">
        <v>0</v>
      </c>
      <c r="O1732" s="66">
        <v>207.90243181818187</v>
      </c>
      <c r="P1732" s="63">
        <v>2.2222222222222223E-2</v>
      </c>
    </row>
    <row r="1733" spans="1:16" ht="14.4">
      <c r="A1733" s="72">
        <f t="shared" si="41"/>
        <v>46173</v>
      </c>
      <c r="B1733" s="73" t="e">
        <f>VLOOKUP(G1733,'Daily Flash NL'!A:D,4,0)</f>
        <v>#N/A</v>
      </c>
      <c r="C1733" s="77">
        <v>46173</v>
      </c>
      <c r="D1733" s="57" t="s">
        <v>70</v>
      </c>
      <c r="E1733" s="57"/>
      <c r="F1733" s="57"/>
      <c r="G1733" s="57"/>
      <c r="H1733" s="58">
        <v>0.31235431235431238</v>
      </c>
      <c r="I1733" s="59">
        <v>430</v>
      </c>
      <c r="J1733" s="59">
        <v>363</v>
      </c>
      <c r="K1733" s="59">
        <v>134</v>
      </c>
      <c r="L1733" s="60">
        <v>0.84418604651162787</v>
      </c>
      <c r="M1733" s="59">
        <v>67</v>
      </c>
      <c r="N1733" s="59">
        <v>1</v>
      </c>
      <c r="O1733" s="61">
        <v>256.55778309064658</v>
      </c>
      <c r="P1733" s="58">
        <v>0.1558139534883721</v>
      </c>
    </row>
    <row r="1734" spans="1:16" ht="14.4">
      <c r="A1734" s="72" t="str">
        <f t="shared" si="41"/>
        <v>Total 31/05/2026</v>
      </c>
      <c r="B1734" s="73" t="e">
        <f>VLOOKUP(G1734,'Daily Flash NL'!A:D,4,0)</f>
        <v>#N/A</v>
      </c>
      <c r="C1734" s="78" t="s">
        <v>218</v>
      </c>
      <c r="D1734" s="67"/>
      <c r="E1734" s="67"/>
      <c r="F1734" s="67"/>
      <c r="G1734" s="67"/>
      <c r="H1734" s="68">
        <v>0.31235431235431238</v>
      </c>
      <c r="I1734" s="69">
        <v>430</v>
      </c>
      <c r="J1734" s="69">
        <v>363</v>
      </c>
      <c r="K1734" s="69">
        <v>134</v>
      </c>
      <c r="L1734" s="70">
        <v>0.84418604651162787</v>
      </c>
      <c r="M1734" s="69">
        <v>67</v>
      </c>
      <c r="N1734" s="69">
        <v>1</v>
      </c>
      <c r="O1734" s="71">
        <v>256.55778309064658</v>
      </c>
      <c r="P1734" s="68">
        <v>0.1558139534883721</v>
      </c>
    </row>
    <row r="1735" spans="1:16" ht="15" thickBot="1">
      <c r="A1735" s="72" t="str">
        <f t="shared" si="41"/>
        <v>Total général</v>
      </c>
      <c r="B1735" s="73" t="e">
        <f>VLOOKUP(G1735,'Daily Flash NL'!A:D,4,0)</f>
        <v>#N/A</v>
      </c>
      <c r="C1735" s="116" t="s">
        <v>73</v>
      </c>
      <c r="D1735" s="117"/>
      <c r="E1735" s="117"/>
      <c r="F1735" s="117"/>
      <c r="G1735" s="117"/>
      <c r="H1735" s="118">
        <v>0.31235431235431238</v>
      </c>
      <c r="I1735" s="119">
        <v>430</v>
      </c>
      <c r="J1735" s="119">
        <v>363</v>
      </c>
      <c r="K1735" s="119">
        <v>134</v>
      </c>
      <c r="L1735" s="120">
        <v>0.84418604651162787</v>
      </c>
      <c r="M1735" s="119">
        <v>67</v>
      </c>
      <c r="N1735" s="119">
        <v>1</v>
      </c>
      <c r="O1735" s="121">
        <v>256.55778309064658</v>
      </c>
      <c r="P1735" s="122">
        <v>0.1558139534883721</v>
      </c>
    </row>
    <row r="1736" spans="1:16">
      <c r="A1736" s="72">
        <f t="shared" si="41"/>
        <v>0</v>
      </c>
      <c r="B1736" s="73" t="e">
        <f>VLOOKUP(G1736,'Daily Flash NL'!A:D,4,0)</f>
        <v>#N/A</v>
      </c>
    </row>
    <row r="1737" spans="1:16" ht="14.4">
      <c r="A1737" s="72">
        <f t="shared" si="41"/>
        <v>46174</v>
      </c>
      <c r="B1737" s="73" t="e">
        <f>VLOOKUP(G1737,'Daily Flash NL'!A:D,4,0)</f>
        <v>#N/A</v>
      </c>
      <c r="C1737" s="77">
        <v>46174</v>
      </c>
      <c r="D1737" s="57" t="s">
        <v>67</v>
      </c>
      <c r="E1737" s="62" t="s">
        <v>85</v>
      </c>
      <c r="F1737" s="62"/>
      <c r="G1737" s="62"/>
      <c r="H1737" s="63">
        <v>0.63315217391304346</v>
      </c>
      <c r="I1737" s="64">
        <v>372</v>
      </c>
      <c r="J1737" s="64">
        <v>344</v>
      </c>
      <c r="K1737" s="64">
        <v>233</v>
      </c>
      <c r="L1737" s="65">
        <v>0.92473118279569888</v>
      </c>
      <c r="M1737" s="64">
        <v>28</v>
      </c>
      <c r="N1737" s="64">
        <v>4</v>
      </c>
      <c r="O1737" s="66">
        <v>229.58284341085269</v>
      </c>
      <c r="P1737" s="63">
        <v>7.5268817204301078E-2</v>
      </c>
    </row>
    <row r="1738" spans="1:16" ht="14.4">
      <c r="A1738" s="72">
        <f t="shared" si="41"/>
        <v>46174</v>
      </c>
      <c r="B1738" s="73" t="e">
        <f>VLOOKUP(G1738,'Daily Flash NL'!A:D,4,0)</f>
        <v>#N/A</v>
      </c>
      <c r="C1738" s="77">
        <v>46174</v>
      </c>
      <c r="D1738" s="57"/>
      <c r="E1738" s="62" t="s">
        <v>85</v>
      </c>
      <c r="F1738" s="57" t="s">
        <v>69</v>
      </c>
      <c r="G1738" s="57"/>
      <c r="H1738" s="58"/>
      <c r="I1738" s="59"/>
      <c r="J1738" s="59"/>
      <c r="K1738" s="59"/>
      <c r="L1738" s="60"/>
      <c r="M1738" s="59"/>
      <c r="N1738" s="59"/>
      <c r="O1738" s="61"/>
      <c r="P1738" s="58"/>
    </row>
    <row r="1739" spans="1:16" ht="14.4">
      <c r="A1739" s="72">
        <f t="shared" si="41"/>
        <v>46174</v>
      </c>
      <c r="B1739" s="73" t="e">
        <f>VLOOKUP(G1739,'Daily Flash NL'!A:D,4,0)</f>
        <v>#N/A</v>
      </c>
      <c r="C1739" s="77">
        <v>46174</v>
      </c>
      <c r="D1739" s="57"/>
      <c r="E1739" s="62" t="s">
        <v>85</v>
      </c>
      <c r="F1739" s="62"/>
      <c r="G1739" s="62">
        <v>6</v>
      </c>
      <c r="H1739" s="63">
        <v>0</v>
      </c>
      <c r="I1739" s="64">
        <v>7</v>
      </c>
      <c r="J1739" s="64">
        <v>1</v>
      </c>
      <c r="K1739" s="64">
        <v>0</v>
      </c>
      <c r="L1739" s="65">
        <v>0.14285714285714285</v>
      </c>
      <c r="M1739" s="64">
        <v>6</v>
      </c>
      <c r="N1739" s="64">
        <v>0</v>
      </c>
      <c r="O1739" s="66">
        <v>497.46900000000005</v>
      </c>
      <c r="P1739" s="63">
        <v>0.8571428571428571</v>
      </c>
    </row>
    <row r="1740" spans="1:16" ht="14.4">
      <c r="A1740" s="72">
        <f t="shared" si="41"/>
        <v>46174</v>
      </c>
      <c r="B1740" s="73">
        <f>VLOOKUP(G1740,'Daily Flash NL'!A:D,4,0)</f>
        <v>0.29166666666666669</v>
      </c>
      <c r="C1740" s="77">
        <v>46174</v>
      </c>
      <c r="D1740" s="57"/>
      <c r="E1740" s="62" t="s">
        <v>85</v>
      </c>
      <c r="F1740" s="62"/>
      <c r="G1740" s="62">
        <v>7</v>
      </c>
      <c r="H1740" s="63">
        <v>0.42857142857142855</v>
      </c>
      <c r="I1740" s="64">
        <v>8</v>
      </c>
      <c r="J1740" s="64">
        <v>6</v>
      </c>
      <c r="K1740" s="64">
        <v>3</v>
      </c>
      <c r="L1740" s="65">
        <v>0.75</v>
      </c>
      <c r="M1740" s="64">
        <v>2</v>
      </c>
      <c r="N1740" s="64">
        <v>1</v>
      </c>
      <c r="O1740" s="66">
        <v>425.39541666666668</v>
      </c>
      <c r="P1740" s="63">
        <v>0.25</v>
      </c>
    </row>
    <row r="1741" spans="1:16" ht="14.4">
      <c r="A1741" s="72">
        <f t="shared" si="41"/>
        <v>46174</v>
      </c>
      <c r="B1741" s="73">
        <f>VLOOKUP(G1741,'Daily Flash NL'!A:D,4,0)</f>
        <v>0.33333333333333298</v>
      </c>
      <c r="C1741" s="77">
        <v>46174</v>
      </c>
      <c r="D1741" s="57"/>
      <c r="E1741" s="62" t="s">
        <v>85</v>
      </c>
      <c r="F1741" s="62"/>
      <c r="G1741" s="62">
        <v>8</v>
      </c>
      <c r="H1741" s="63">
        <v>0.81818181818181823</v>
      </c>
      <c r="I1741" s="64">
        <v>11</v>
      </c>
      <c r="J1741" s="64">
        <v>11</v>
      </c>
      <c r="K1741" s="64">
        <v>9</v>
      </c>
      <c r="L1741" s="65">
        <v>1</v>
      </c>
      <c r="M1741" s="64">
        <v>0</v>
      </c>
      <c r="N1741" s="64">
        <v>0</v>
      </c>
      <c r="O1741" s="66">
        <v>201.83122727272723</v>
      </c>
      <c r="P1741" s="63">
        <v>0</v>
      </c>
    </row>
    <row r="1742" spans="1:16" ht="14.4">
      <c r="A1742" s="72">
        <f t="shared" si="41"/>
        <v>46174</v>
      </c>
      <c r="B1742" s="73">
        <f>VLOOKUP(G1742,'Daily Flash NL'!A:D,4,0)</f>
        <v>0.375</v>
      </c>
      <c r="C1742" s="77">
        <v>46174</v>
      </c>
      <c r="D1742" s="57"/>
      <c r="E1742" s="62" t="s">
        <v>85</v>
      </c>
      <c r="F1742" s="62"/>
      <c r="G1742" s="62">
        <v>9</v>
      </c>
      <c r="H1742" s="63">
        <v>0.25</v>
      </c>
      <c r="I1742" s="64">
        <v>16</v>
      </c>
      <c r="J1742" s="64">
        <v>14</v>
      </c>
      <c r="K1742" s="64">
        <v>4</v>
      </c>
      <c r="L1742" s="65">
        <v>0.875</v>
      </c>
      <c r="M1742" s="64">
        <v>2</v>
      </c>
      <c r="N1742" s="64">
        <v>0</v>
      </c>
      <c r="O1742" s="66">
        <v>280.03435714285712</v>
      </c>
      <c r="P1742" s="63">
        <v>0.125</v>
      </c>
    </row>
    <row r="1743" spans="1:16" ht="14.4">
      <c r="A1743" s="72">
        <f t="shared" si="41"/>
        <v>46174</v>
      </c>
      <c r="B1743" s="73">
        <f>VLOOKUP(G1743,'Daily Flash NL'!A:D,4,0)</f>
        <v>0.41666666666666702</v>
      </c>
      <c r="C1743" s="77">
        <v>46174</v>
      </c>
      <c r="D1743" s="57"/>
      <c r="E1743" s="62" t="s">
        <v>85</v>
      </c>
      <c r="F1743" s="62"/>
      <c r="G1743" s="62">
        <v>10</v>
      </c>
      <c r="H1743" s="63">
        <v>0.8571428571428571</v>
      </c>
      <c r="I1743" s="64">
        <v>7</v>
      </c>
      <c r="J1743" s="64">
        <v>7</v>
      </c>
      <c r="K1743" s="64">
        <v>6</v>
      </c>
      <c r="L1743" s="65">
        <v>1</v>
      </c>
      <c r="M1743" s="64">
        <v>0</v>
      </c>
      <c r="N1743" s="64">
        <v>0</v>
      </c>
      <c r="O1743" s="66">
        <v>317.45495238095242</v>
      </c>
      <c r="P1743" s="63">
        <v>0</v>
      </c>
    </row>
    <row r="1744" spans="1:16" ht="14.4">
      <c r="A1744" s="72">
        <f t="shared" si="41"/>
        <v>46174</v>
      </c>
      <c r="B1744" s="73">
        <f>VLOOKUP(G1744,'Daily Flash NL'!A:D,4,0)</f>
        <v>0.45833333333333298</v>
      </c>
      <c r="C1744" s="77">
        <v>46174</v>
      </c>
      <c r="D1744" s="57"/>
      <c r="E1744" s="62" t="s">
        <v>85</v>
      </c>
      <c r="F1744" s="62"/>
      <c r="G1744" s="62">
        <v>11</v>
      </c>
      <c r="H1744" s="63">
        <v>1</v>
      </c>
      <c r="I1744" s="64">
        <v>7</v>
      </c>
      <c r="J1744" s="64">
        <v>7</v>
      </c>
      <c r="K1744" s="64">
        <v>7</v>
      </c>
      <c r="L1744" s="65">
        <v>1</v>
      </c>
      <c r="M1744" s="64">
        <v>0</v>
      </c>
      <c r="N1744" s="64">
        <v>0</v>
      </c>
      <c r="O1744" s="66">
        <v>218.90219047619044</v>
      </c>
      <c r="P1744" s="63">
        <v>0</v>
      </c>
    </row>
    <row r="1745" spans="1:16" ht="14.4">
      <c r="A1745" s="72">
        <f t="shared" si="41"/>
        <v>46174</v>
      </c>
      <c r="B1745" s="73">
        <f>VLOOKUP(G1745,'Daily Flash NL'!A:D,4,0)</f>
        <v>0.5</v>
      </c>
      <c r="C1745" s="77">
        <v>46174</v>
      </c>
      <c r="D1745" s="57"/>
      <c r="E1745" s="62" t="s">
        <v>85</v>
      </c>
      <c r="F1745" s="62"/>
      <c r="G1745" s="62">
        <v>12</v>
      </c>
      <c r="H1745" s="63">
        <v>0.83333333333333337</v>
      </c>
      <c r="I1745" s="64">
        <v>12</v>
      </c>
      <c r="J1745" s="64">
        <v>11</v>
      </c>
      <c r="K1745" s="64">
        <v>10</v>
      </c>
      <c r="L1745" s="65">
        <v>0.91666666666666663</v>
      </c>
      <c r="M1745" s="64">
        <v>1</v>
      </c>
      <c r="N1745" s="64">
        <v>0</v>
      </c>
      <c r="O1745" s="66">
        <v>172.5745</v>
      </c>
      <c r="P1745" s="63">
        <v>8.3333333333333329E-2</v>
      </c>
    </row>
    <row r="1746" spans="1:16" ht="14.4">
      <c r="A1746" s="72">
        <f t="shared" si="41"/>
        <v>46174</v>
      </c>
      <c r="B1746" s="73">
        <f>VLOOKUP(G1746,'Daily Flash NL'!A:D,4,0)</f>
        <v>0.54166666666666696</v>
      </c>
      <c r="C1746" s="77">
        <v>46174</v>
      </c>
      <c r="D1746" s="57"/>
      <c r="E1746" s="62" t="s">
        <v>85</v>
      </c>
      <c r="F1746" s="62"/>
      <c r="G1746" s="62">
        <v>13</v>
      </c>
      <c r="H1746" s="63">
        <v>1</v>
      </c>
      <c r="I1746" s="64">
        <v>11</v>
      </c>
      <c r="J1746" s="64">
        <v>11</v>
      </c>
      <c r="K1746" s="64">
        <v>11</v>
      </c>
      <c r="L1746" s="65">
        <v>1</v>
      </c>
      <c r="M1746" s="64">
        <v>0</v>
      </c>
      <c r="N1746" s="64">
        <v>0</v>
      </c>
      <c r="O1746" s="66">
        <v>337.47536363636368</v>
      </c>
      <c r="P1746" s="63">
        <v>0</v>
      </c>
    </row>
    <row r="1747" spans="1:16" ht="14.4">
      <c r="A1747" s="72">
        <f t="shared" si="41"/>
        <v>46174</v>
      </c>
      <c r="B1747" s="73">
        <f>VLOOKUP(G1747,'Daily Flash NL'!A:D,4,0)</f>
        <v>0.58333333333333304</v>
      </c>
      <c r="C1747" s="77">
        <v>46174</v>
      </c>
      <c r="D1747" s="57"/>
      <c r="E1747" s="62" t="s">
        <v>85</v>
      </c>
      <c r="F1747" s="62"/>
      <c r="G1747" s="62">
        <v>14</v>
      </c>
      <c r="H1747" s="63">
        <v>0.91666666666666663</v>
      </c>
      <c r="I1747" s="64">
        <v>12</v>
      </c>
      <c r="J1747" s="64">
        <v>12</v>
      </c>
      <c r="K1747" s="64">
        <v>11</v>
      </c>
      <c r="L1747" s="65">
        <v>1</v>
      </c>
      <c r="M1747" s="64">
        <v>0</v>
      </c>
      <c r="N1747" s="64">
        <v>0</v>
      </c>
      <c r="O1747" s="66">
        <v>261.41570833333338</v>
      </c>
      <c r="P1747" s="63">
        <v>0</v>
      </c>
    </row>
    <row r="1748" spans="1:16" ht="14.4">
      <c r="A1748" s="72">
        <f t="shared" si="41"/>
        <v>46174</v>
      </c>
      <c r="B1748" s="73">
        <f>VLOOKUP(G1748,'Daily Flash NL'!A:D,4,0)</f>
        <v>0.625</v>
      </c>
      <c r="C1748" s="77">
        <v>46174</v>
      </c>
      <c r="D1748" s="57"/>
      <c r="E1748" s="62" t="s">
        <v>85</v>
      </c>
      <c r="F1748" s="62"/>
      <c r="G1748" s="62">
        <v>15</v>
      </c>
      <c r="H1748" s="63">
        <v>0.94117647058823528</v>
      </c>
      <c r="I1748" s="64">
        <v>17</v>
      </c>
      <c r="J1748" s="64">
        <v>16</v>
      </c>
      <c r="K1748" s="64">
        <v>16</v>
      </c>
      <c r="L1748" s="65">
        <v>0.94117647058823528</v>
      </c>
      <c r="M1748" s="64">
        <v>1</v>
      </c>
      <c r="N1748" s="64">
        <v>0</v>
      </c>
      <c r="O1748" s="66">
        <v>226.41491666666641</v>
      </c>
      <c r="P1748" s="63">
        <v>5.8823529411764705E-2</v>
      </c>
    </row>
    <row r="1749" spans="1:16" ht="14.4">
      <c r="A1749" s="72">
        <f t="shared" si="41"/>
        <v>46174</v>
      </c>
      <c r="B1749" s="73">
        <f>VLOOKUP(G1749,'Daily Flash NL'!A:D,4,0)</f>
        <v>0.66666666666666696</v>
      </c>
      <c r="C1749" s="77">
        <v>46174</v>
      </c>
      <c r="D1749" s="57"/>
      <c r="E1749" s="62" t="s">
        <v>85</v>
      </c>
      <c r="F1749" s="62"/>
      <c r="G1749" s="62">
        <v>16</v>
      </c>
      <c r="H1749" s="63">
        <v>1</v>
      </c>
      <c r="I1749" s="64">
        <v>11</v>
      </c>
      <c r="J1749" s="64">
        <v>11</v>
      </c>
      <c r="K1749" s="64">
        <v>11</v>
      </c>
      <c r="L1749" s="65">
        <v>1</v>
      </c>
      <c r="M1749" s="64">
        <v>0</v>
      </c>
      <c r="N1749" s="64">
        <v>0</v>
      </c>
      <c r="O1749" s="66">
        <v>334.67484848484816</v>
      </c>
      <c r="P1749" s="63">
        <v>0</v>
      </c>
    </row>
    <row r="1750" spans="1:16" ht="14.4">
      <c r="A1750" s="72">
        <f t="shared" si="41"/>
        <v>46174</v>
      </c>
      <c r="B1750" s="73" t="e">
        <f>VLOOKUP(G1750,'Daily Flash NL'!A:D,4,0)</f>
        <v>#N/A</v>
      </c>
      <c r="C1750" s="77">
        <v>46174</v>
      </c>
      <c r="D1750" s="57"/>
      <c r="E1750" s="62" t="s">
        <v>85</v>
      </c>
      <c r="F1750" s="62"/>
      <c r="G1750" s="62">
        <v>17</v>
      </c>
      <c r="H1750" s="63">
        <v>0.70588235294117652</v>
      </c>
      <c r="I1750" s="64">
        <v>17</v>
      </c>
      <c r="J1750" s="64">
        <v>16</v>
      </c>
      <c r="K1750" s="64">
        <v>12</v>
      </c>
      <c r="L1750" s="65">
        <v>0.94117647058823528</v>
      </c>
      <c r="M1750" s="64">
        <v>1</v>
      </c>
      <c r="N1750" s="64">
        <v>0</v>
      </c>
      <c r="O1750" s="66">
        <v>114.78810833333337</v>
      </c>
      <c r="P1750" s="63">
        <v>5.8823529411764705E-2</v>
      </c>
    </row>
    <row r="1751" spans="1:16" ht="14.4">
      <c r="A1751" s="72">
        <f t="shared" si="41"/>
        <v>46174</v>
      </c>
      <c r="B1751" s="73" t="e">
        <f>VLOOKUP(G1751,'Daily Flash NL'!A:D,4,0)</f>
        <v>#N/A</v>
      </c>
      <c r="C1751" s="77">
        <v>46174</v>
      </c>
      <c r="D1751" s="57"/>
      <c r="E1751" s="62" t="s">
        <v>85</v>
      </c>
      <c r="F1751" s="62"/>
      <c r="G1751" s="62">
        <v>18</v>
      </c>
      <c r="H1751" s="63">
        <v>0.2</v>
      </c>
      <c r="I1751" s="64">
        <v>15</v>
      </c>
      <c r="J1751" s="64">
        <v>14</v>
      </c>
      <c r="K1751" s="64">
        <v>3</v>
      </c>
      <c r="L1751" s="65">
        <v>0.93333333333333335</v>
      </c>
      <c r="M1751" s="64">
        <v>1</v>
      </c>
      <c r="N1751" s="64">
        <v>0</v>
      </c>
      <c r="O1751" s="66">
        <v>143.5638928571428</v>
      </c>
      <c r="P1751" s="63">
        <v>6.6666666666666666E-2</v>
      </c>
    </row>
    <row r="1752" spans="1:16" ht="14.4">
      <c r="A1752" s="72">
        <f t="shared" si="41"/>
        <v>46174</v>
      </c>
      <c r="B1752" s="73" t="e">
        <f>VLOOKUP(G1752,'Daily Flash NL'!A:D,4,0)</f>
        <v>#N/A</v>
      </c>
      <c r="C1752" s="77">
        <v>46174</v>
      </c>
      <c r="D1752" s="57"/>
      <c r="E1752" s="62" t="s">
        <v>85</v>
      </c>
      <c r="F1752" s="62"/>
      <c r="G1752" s="62">
        <v>19</v>
      </c>
      <c r="H1752" s="63">
        <v>0.66666666666666663</v>
      </c>
      <c r="I1752" s="64">
        <v>9</v>
      </c>
      <c r="J1752" s="64">
        <v>8</v>
      </c>
      <c r="K1752" s="64">
        <v>6</v>
      </c>
      <c r="L1752" s="65">
        <v>0.88888888888888884</v>
      </c>
      <c r="M1752" s="64">
        <v>1</v>
      </c>
      <c r="N1752" s="64">
        <v>0</v>
      </c>
      <c r="O1752" s="66">
        <v>163.85410416666707</v>
      </c>
      <c r="P1752" s="63">
        <v>0.1111111111111111</v>
      </c>
    </row>
    <row r="1753" spans="1:16" ht="14.4">
      <c r="A1753" s="72">
        <f t="shared" si="41"/>
        <v>46174</v>
      </c>
      <c r="B1753" s="73" t="e">
        <f>VLOOKUP(G1753,'Daily Flash NL'!A:D,4,0)</f>
        <v>#N/A</v>
      </c>
      <c r="C1753" s="77">
        <v>46174</v>
      </c>
      <c r="D1753" s="57"/>
      <c r="E1753" s="62" t="s">
        <v>85</v>
      </c>
      <c r="F1753" s="62"/>
      <c r="G1753" s="62">
        <v>20</v>
      </c>
      <c r="H1753" s="63">
        <v>0</v>
      </c>
      <c r="I1753" s="64">
        <v>6</v>
      </c>
      <c r="J1753" s="64">
        <v>6</v>
      </c>
      <c r="K1753" s="64">
        <v>0</v>
      </c>
      <c r="L1753" s="65">
        <v>1</v>
      </c>
      <c r="M1753" s="64">
        <v>0</v>
      </c>
      <c r="N1753" s="64">
        <v>0</v>
      </c>
      <c r="O1753" s="66">
        <v>234.00099999999998</v>
      </c>
      <c r="P1753" s="63">
        <v>0</v>
      </c>
    </row>
    <row r="1754" spans="1:16" ht="14.4">
      <c r="A1754" s="72">
        <f t="shared" si="41"/>
        <v>46174</v>
      </c>
      <c r="B1754" s="73" t="e">
        <f>VLOOKUP(G1754,'Daily Flash NL'!A:D,4,0)</f>
        <v>#N/A</v>
      </c>
      <c r="C1754" s="77">
        <v>46174</v>
      </c>
      <c r="D1754" s="57"/>
      <c r="E1754" s="62" t="s">
        <v>85</v>
      </c>
      <c r="F1754" s="62"/>
      <c r="G1754" s="62">
        <v>21</v>
      </c>
      <c r="H1754" s="63">
        <v>1</v>
      </c>
      <c r="I1754" s="64">
        <v>3</v>
      </c>
      <c r="J1754" s="64">
        <v>3</v>
      </c>
      <c r="K1754" s="64">
        <v>3</v>
      </c>
      <c r="L1754" s="65">
        <v>1</v>
      </c>
      <c r="M1754" s="64">
        <v>0</v>
      </c>
      <c r="N1754" s="64">
        <v>0</v>
      </c>
      <c r="O1754" s="66">
        <v>123.87083333333334</v>
      </c>
      <c r="P1754" s="63">
        <v>0</v>
      </c>
    </row>
    <row r="1755" spans="1:16" ht="14.4">
      <c r="A1755" s="72">
        <f t="shared" si="41"/>
        <v>46174</v>
      </c>
      <c r="B1755" s="73" t="e">
        <f>VLOOKUP(G1755,'Daily Flash NL'!A:D,4,0)</f>
        <v>#N/A</v>
      </c>
      <c r="C1755" s="77">
        <v>46174</v>
      </c>
      <c r="D1755" s="57"/>
      <c r="E1755" s="62" t="s">
        <v>85</v>
      </c>
      <c r="F1755" s="57" t="s">
        <v>86</v>
      </c>
      <c r="G1755" s="57"/>
      <c r="H1755" s="58"/>
      <c r="I1755" s="59"/>
      <c r="J1755" s="59"/>
      <c r="K1755" s="59"/>
      <c r="L1755" s="60"/>
      <c r="M1755" s="59"/>
      <c r="N1755" s="59"/>
      <c r="O1755" s="61"/>
      <c r="P1755" s="58"/>
    </row>
    <row r="1756" spans="1:16" ht="14.4">
      <c r="A1756" s="72">
        <f t="shared" si="41"/>
        <v>46174</v>
      </c>
      <c r="B1756" s="73" t="e">
        <f>VLOOKUP(G1756,'Daily Flash NL'!A:D,4,0)</f>
        <v>#N/A</v>
      </c>
      <c r="C1756" s="77">
        <v>46174</v>
      </c>
      <c r="D1756" s="57"/>
      <c r="E1756" s="62" t="s">
        <v>85</v>
      </c>
      <c r="F1756" s="62"/>
      <c r="G1756" s="62">
        <v>6</v>
      </c>
      <c r="H1756" s="63">
        <v>0</v>
      </c>
      <c r="I1756" s="64">
        <v>4</v>
      </c>
      <c r="J1756" s="64">
        <v>2</v>
      </c>
      <c r="K1756" s="64">
        <v>0</v>
      </c>
      <c r="L1756" s="65">
        <v>0.5</v>
      </c>
      <c r="M1756" s="64">
        <v>2</v>
      </c>
      <c r="N1756" s="64">
        <v>0</v>
      </c>
      <c r="O1756" s="66">
        <v>754.33749999999998</v>
      </c>
      <c r="P1756" s="63">
        <v>0.5</v>
      </c>
    </row>
    <row r="1757" spans="1:16" ht="14.4">
      <c r="A1757" s="72">
        <f t="shared" si="41"/>
        <v>46174</v>
      </c>
      <c r="B1757" s="73">
        <f>VLOOKUP(G1757,'Daily Flash NL'!A:D,4,0)</f>
        <v>0.29166666666666669</v>
      </c>
      <c r="C1757" s="77">
        <v>46174</v>
      </c>
      <c r="D1757" s="57"/>
      <c r="E1757" s="62" t="s">
        <v>85</v>
      </c>
      <c r="F1757" s="62"/>
      <c r="G1757" s="62">
        <v>7</v>
      </c>
      <c r="H1757" s="63">
        <v>0.2857142857142857</v>
      </c>
      <c r="I1757" s="64">
        <v>7</v>
      </c>
      <c r="J1757" s="64">
        <v>5</v>
      </c>
      <c r="K1757" s="64">
        <v>2</v>
      </c>
      <c r="L1757" s="65">
        <v>0.7142857142857143</v>
      </c>
      <c r="M1757" s="64">
        <v>2</v>
      </c>
      <c r="N1757" s="64">
        <v>0</v>
      </c>
      <c r="O1757" s="66">
        <v>324.35720000000003</v>
      </c>
      <c r="P1757" s="63">
        <v>0.2857142857142857</v>
      </c>
    </row>
    <row r="1758" spans="1:16" ht="14.4">
      <c r="A1758" s="72">
        <f t="shared" ref="A1758:A1819" si="42">C1758</f>
        <v>46174</v>
      </c>
      <c r="B1758" s="73">
        <f>VLOOKUP(G1758,'Daily Flash NL'!A:D,4,0)</f>
        <v>0.33333333333333298</v>
      </c>
      <c r="C1758" s="77">
        <v>46174</v>
      </c>
      <c r="D1758" s="57"/>
      <c r="E1758" s="62" t="s">
        <v>85</v>
      </c>
      <c r="F1758" s="62"/>
      <c r="G1758" s="62">
        <v>8</v>
      </c>
      <c r="H1758" s="63">
        <v>0.27777777777777779</v>
      </c>
      <c r="I1758" s="64">
        <v>19</v>
      </c>
      <c r="J1758" s="64">
        <v>17</v>
      </c>
      <c r="K1758" s="64">
        <v>5</v>
      </c>
      <c r="L1758" s="65">
        <v>0.89473684210526316</v>
      </c>
      <c r="M1758" s="64">
        <v>2</v>
      </c>
      <c r="N1758" s="64">
        <v>1</v>
      </c>
      <c r="O1758" s="66">
        <v>180.33667156862748</v>
      </c>
      <c r="P1758" s="63">
        <v>0.10526315789473684</v>
      </c>
    </row>
    <row r="1759" spans="1:16" ht="14.4">
      <c r="A1759" s="72">
        <f t="shared" si="42"/>
        <v>46174</v>
      </c>
      <c r="B1759" s="73">
        <f>VLOOKUP(G1759,'Daily Flash NL'!A:D,4,0)</f>
        <v>0.375</v>
      </c>
      <c r="C1759" s="77">
        <v>46174</v>
      </c>
      <c r="D1759" s="57"/>
      <c r="E1759" s="62" t="s">
        <v>85</v>
      </c>
      <c r="F1759" s="62"/>
      <c r="G1759" s="62">
        <v>9</v>
      </c>
      <c r="H1759" s="63">
        <v>8.3333333333333329E-2</v>
      </c>
      <c r="I1759" s="64">
        <v>26</v>
      </c>
      <c r="J1759" s="64">
        <v>21</v>
      </c>
      <c r="K1759" s="64">
        <v>2</v>
      </c>
      <c r="L1759" s="65">
        <v>0.80769230769230771</v>
      </c>
      <c r="M1759" s="64">
        <v>5</v>
      </c>
      <c r="N1759" s="64">
        <v>2</v>
      </c>
      <c r="O1759" s="66">
        <v>94.636619047619178</v>
      </c>
      <c r="P1759" s="63">
        <v>0.19230769230769232</v>
      </c>
    </row>
    <row r="1760" spans="1:16" ht="14.4">
      <c r="A1760" s="72">
        <f t="shared" si="42"/>
        <v>46174</v>
      </c>
      <c r="B1760" s="73">
        <f>VLOOKUP(G1760,'Daily Flash NL'!A:D,4,0)</f>
        <v>0.41666666666666702</v>
      </c>
      <c r="C1760" s="77">
        <v>46174</v>
      </c>
      <c r="D1760" s="57"/>
      <c r="E1760" s="62" t="s">
        <v>85</v>
      </c>
      <c r="F1760" s="62"/>
      <c r="G1760" s="62">
        <v>10</v>
      </c>
      <c r="H1760" s="63">
        <v>0.41379310344827586</v>
      </c>
      <c r="I1760" s="64">
        <v>29</v>
      </c>
      <c r="J1760" s="64">
        <v>27</v>
      </c>
      <c r="K1760" s="64">
        <v>12</v>
      </c>
      <c r="L1760" s="65">
        <v>0.93103448275862066</v>
      </c>
      <c r="M1760" s="64">
        <v>2</v>
      </c>
      <c r="N1760" s="64">
        <v>0</v>
      </c>
      <c r="O1760" s="66">
        <v>152.97550555555557</v>
      </c>
      <c r="P1760" s="63">
        <v>6.8965517241379309E-2</v>
      </c>
    </row>
    <row r="1761" spans="1:16" ht="14.4">
      <c r="A1761" s="72">
        <f t="shared" si="42"/>
        <v>46174</v>
      </c>
      <c r="B1761" s="73">
        <f>VLOOKUP(G1761,'Daily Flash NL'!A:D,4,0)</f>
        <v>0.45833333333333298</v>
      </c>
      <c r="C1761" s="77">
        <v>46174</v>
      </c>
      <c r="D1761" s="57"/>
      <c r="E1761" s="62" t="s">
        <v>85</v>
      </c>
      <c r="F1761" s="62"/>
      <c r="G1761" s="62">
        <v>11</v>
      </c>
      <c r="H1761" s="63">
        <v>0.83333333333333337</v>
      </c>
      <c r="I1761" s="64">
        <v>24</v>
      </c>
      <c r="J1761" s="64">
        <v>24</v>
      </c>
      <c r="K1761" s="64">
        <v>20</v>
      </c>
      <c r="L1761" s="65">
        <v>1</v>
      </c>
      <c r="M1761" s="64">
        <v>0</v>
      </c>
      <c r="N1761" s="64">
        <v>0</v>
      </c>
      <c r="O1761" s="66">
        <v>280.60148611111117</v>
      </c>
      <c r="P1761" s="63">
        <v>0</v>
      </c>
    </row>
    <row r="1762" spans="1:16" ht="14.4">
      <c r="A1762" s="72">
        <f t="shared" si="42"/>
        <v>46174</v>
      </c>
      <c r="B1762" s="73">
        <f>VLOOKUP(G1762,'Daily Flash NL'!A:D,4,0)</f>
        <v>0.5</v>
      </c>
      <c r="C1762" s="77">
        <v>46174</v>
      </c>
      <c r="D1762" s="57"/>
      <c r="E1762" s="62" t="s">
        <v>85</v>
      </c>
      <c r="F1762" s="62"/>
      <c r="G1762" s="62">
        <v>12</v>
      </c>
      <c r="H1762" s="63">
        <v>0.58823529411764708</v>
      </c>
      <c r="I1762" s="64">
        <v>17</v>
      </c>
      <c r="J1762" s="64">
        <v>17</v>
      </c>
      <c r="K1762" s="64">
        <v>10</v>
      </c>
      <c r="L1762" s="65">
        <v>1</v>
      </c>
      <c r="M1762" s="64">
        <v>0</v>
      </c>
      <c r="N1762" s="64">
        <v>0</v>
      </c>
      <c r="O1762" s="66">
        <v>155.12032843137251</v>
      </c>
      <c r="P1762" s="63">
        <v>0</v>
      </c>
    </row>
    <row r="1763" spans="1:16" ht="14.4">
      <c r="A1763" s="72">
        <f t="shared" si="42"/>
        <v>46174</v>
      </c>
      <c r="B1763" s="73">
        <f>VLOOKUP(G1763,'Daily Flash NL'!A:D,4,0)</f>
        <v>0.54166666666666696</v>
      </c>
      <c r="C1763" s="77">
        <v>46174</v>
      </c>
      <c r="D1763" s="57"/>
      <c r="E1763" s="62" t="s">
        <v>85</v>
      </c>
      <c r="F1763" s="62"/>
      <c r="G1763" s="62">
        <v>13</v>
      </c>
      <c r="H1763" s="63">
        <v>0.90476190476190477</v>
      </c>
      <c r="I1763" s="64">
        <v>21</v>
      </c>
      <c r="J1763" s="64">
        <v>21</v>
      </c>
      <c r="K1763" s="64">
        <v>19</v>
      </c>
      <c r="L1763" s="65">
        <v>1</v>
      </c>
      <c r="M1763" s="64">
        <v>0</v>
      </c>
      <c r="N1763" s="64">
        <v>0</v>
      </c>
      <c r="O1763" s="66">
        <v>216.36658333333335</v>
      </c>
      <c r="P1763" s="63">
        <v>0</v>
      </c>
    </row>
    <row r="1764" spans="1:16" ht="14.4">
      <c r="A1764" s="72">
        <f t="shared" si="42"/>
        <v>46174</v>
      </c>
      <c r="B1764" s="73">
        <f>VLOOKUP(G1764,'Daily Flash NL'!A:D,4,0)</f>
        <v>0.58333333333333304</v>
      </c>
      <c r="C1764" s="77">
        <v>46174</v>
      </c>
      <c r="D1764" s="57"/>
      <c r="E1764" s="62" t="s">
        <v>85</v>
      </c>
      <c r="F1764" s="62"/>
      <c r="G1764" s="62">
        <v>14</v>
      </c>
      <c r="H1764" s="63">
        <v>0.88235294117647056</v>
      </c>
      <c r="I1764" s="64">
        <v>17</v>
      </c>
      <c r="J1764" s="64">
        <v>17</v>
      </c>
      <c r="K1764" s="64">
        <v>15</v>
      </c>
      <c r="L1764" s="65">
        <v>1</v>
      </c>
      <c r="M1764" s="64">
        <v>0</v>
      </c>
      <c r="N1764" s="64">
        <v>0</v>
      </c>
      <c r="O1764" s="66">
        <v>206.41885294117648</v>
      </c>
      <c r="P1764" s="63">
        <v>0</v>
      </c>
    </row>
    <row r="1765" spans="1:16" ht="14.4">
      <c r="A1765" s="72">
        <f t="shared" si="42"/>
        <v>46174</v>
      </c>
      <c r="B1765" s="73">
        <f>VLOOKUP(G1765,'Daily Flash NL'!A:D,4,0)</f>
        <v>0.625</v>
      </c>
      <c r="C1765" s="77">
        <v>46174</v>
      </c>
      <c r="D1765" s="57"/>
      <c r="E1765" s="62" t="s">
        <v>85</v>
      </c>
      <c r="F1765" s="62"/>
      <c r="G1765" s="62">
        <v>15</v>
      </c>
      <c r="H1765" s="63">
        <v>0.9375</v>
      </c>
      <c r="I1765" s="64">
        <v>16</v>
      </c>
      <c r="J1765" s="64">
        <v>16</v>
      </c>
      <c r="K1765" s="64">
        <v>15</v>
      </c>
      <c r="L1765" s="65">
        <v>1</v>
      </c>
      <c r="M1765" s="64">
        <v>0</v>
      </c>
      <c r="N1765" s="64">
        <v>0</v>
      </c>
      <c r="O1765" s="66">
        <v>339.78059374999998</v>
      </c>
      <c r="P1765" s="63">
        <v>0</v>
      </c>
    </row>
    <row r="1766" spans="1:16" ht="14.4">
      <c r="A1766" s="72">
        <f t="shared" si="42"/>
        <v>46174</v>
      </c>
      <c r="B1766" s="73">
        <f>VLOOKUP(G1766,'Daily Flash NL'!A:D,4,0)</f>
        <v>0.66666666666666696</v>
      </c>
      <c r="C1766" s="77">
        <v>46174</v>
      </c>
      <c r="D1766" s="57"/>
      <c r="E1766" s="62" t="s">
        <v>85</v>
      </c>
      <c r="F1766" s="62"/>
      <c r="G1766" s="62">
        <v>16</v>
      </c>
      <c r="H1766" s="63">
        <v>1</v>
      </c>
      <c r="I1766" s="64">
        <v>10</v>
      </c>
      <c r="J1766" s="64">
        <v>10</v>
      </c>
      <c r="K1766" s="64">
        <v>10</v>
      </c>
      <c r="L1766" s="65">
        <v>1</v>
      </c>
      <c r="M1766" s="64">
        <v>0</v>
      </c>
      <c r="N1766" s="64">
        <v>0</v>
      </c>
      <c r="O1766" s="66">
        <v>297.61440000000005</v>
      </c>
      <c r="P1766" s="63">
        <v>0</v>
      </c>
    </row>
    <row r="1767" spans="1:16" ht="14.4">
      <c r="A1767" s="72">
        <f t="shared" si="42"/>
        <v>46174</v>
      </c>
      <c r="B1767" s="73" t="e">
        <f>VLOOKUP(G1767,'Daily Flash NL'!A:D,4,0)</f>
        <v>#N/A</v>
      </c>
      <c r="C1767" s="77">
        <v>46174</v>
      </c>
      <c r="D1767" s="57"/>
      <c r="E1767" s="62" t="s">
        <v>85</v>
      </c>
      <c r="F1767" s="62"/>
      <c r="G1767" s="62">
        <v>17</v>
      </c>
      <c r="H1767" s="63">
        <v>1</v>
      </c>
      <c r="I1767" s="64">
        <v>5</v>
      </c>
      <c r="J1767" s="64">
        <v>5</v>
      </c>
      <c r="K1767" s="64">
        <v>5</v>
      </c>
      <c r="L1767" s="65">
        <v>1</v>
      </c>
      <c r="M1767" s="64">
        <v>0</v>
      </c>
      <c r="N1767" s="64">
        <v>0</v>
      </c>
      <c r="O1767" s="66">
        <v>348.74220000000003</v>
      </c>
      <c r="P1767" s="63">
        <v>0</v>
      </c>
    </row>
    <row r="1768" spans="1:16" ht="14.4">
      <c r="A1768" s="72">
        <f t="shared" si="42"/>
        <v>46174</v>
      </c>
      <c r="B1768" s="73" t="e">
        <f>VLOOKUP(G1768,'Daily Flash NL'!A:D,4,0)</f>
        <v>#N/A</v>
      </c>
      <c r="C1768" s="77">
        <v>46174</v>
      </c>
      <c r="D1768" s="57"/>
      <c r="E1768" s="62" t="s">
        <v>85</v>
      </c>
      <c r="F1768" s="62"/>
      <c r="G1768" s="62">
        <v>18</v>
      </c>
      <c r="H1768" s="63">
        <v>0.66666666666666663</v>
      </c>
      <c r="I1768" s="64">
        <v>3</v>
      </c>
      <c r="J1768" s="64">
        <v>3</v>
      </c>
      <c r="K1768" s="64">
        <v>2</v>
      </c>
      <c r="L1768" s="65">
        <v>1</v>
      </c>
      <c r="M1768" s="64">
        <v>0</v>
      </c>
      <c r="N1768" s="64">
        <v>0</v>
      </c>
      <c r="O1768" s="66">
        <v>412.85599999999999</v>
      </c>
      <c r="P1768" s="63">
        <v>0</v>
      </c>
    </row>
    <row r="1769" spans="1:16" ht="14.4">
      <c r="A1769" s="72">
        <f t="shared" si="42"/>
        <v>46174</v>
      </c>
      <c r="B1769" s="73" t="e">
        <f>VLOOKUP(G1769,'Daily Flash NL'!A:D,4,0)</f>
        <v>#N/A</v>
      </c>
      <c r="C1769" s="77">
        <v>46174</v>
      </c>
      <c r="D1769" s="57"/>
      <c r="E1769" s="62" t="s">
        <v>85</v>
      </c>
      <c r="F1769" s="62"/>
      <c r="G1769" s="62">
        <v>20</v>
      </c>
      <c r="H1769" s="63">
        <v>1</v>
      </c>
      <c r="I1769" s="64">
        <v>2</v>
      </c>
      <c r="J1769" s="64">
        <v>2</v>
      </c>
      <c r="K1769" s="64">
        <v>2</v>
      </c>
      <c r="L1769" s="65">
        <v>1</v>
      </c>
      <c r="M1769" s="64">
        <v>0</v>
      </c>
      <c r="N1769" s="64">
        <v>0</v>
      </c>
      <c r="O1769" s="66">
        <v>294.48450000000003</v>
      </c>
      <c r="P1769" s="63">
        <v>0</v>
      </c>
    </row>
    <row r="1770" spans="1:16" ht="14.4">
      <c r="A1770" s="72">
        <f t="shared" si="42"/>
        <v>46174</v>
      </c>
      <c r="B1770" s="73" t="e">
        <f>VLOOKUP(G1770,'Daily Flash NL'!A:D,4,0)</f>
        <v>#N/A</v>
      </c>
      <c r="C1770" s="77">
        <v>46174</v>
      </c>
      <c r="D1770" s="57"/>
      <c r="E1770" s="62" t="s">
        <v>85</v>
      </c>
      <c r="F1770" s="62"/>
      <c r="G1770" s="62">
        <v>21</v>
      </c>
      <c r="H1770" s="63">
        <v>1</v>
      </c>
      <c r="I1770" s="64">
        <v>1</v>
      </c>
      <c r="J1770" s="64">
        <v>1</v>
      </c>
      <c r="K1770" s="64">
        <v>1</v>
      </c>
      <c r="L1770" s="65">
        <v>1</v>
      </c>
      <c r="M1770" s="64">
        <v>0</v>
      </c>
      <c r="N1770" s="64">
        <v>0</v>
      </c>
      <c r="O1770" s="66">
        <v>600.36799999999994</v>
      </c>
      <c r="P1770" s="63">
        <v>0</v>
      </c>
    </row>
    <row r="1771" spans="1:16" ht="14.4">
      <c r="A1771" s="72">
        <f t="shared" si="42"/>
        <v>46174</v>
      </c>
      <c r="B1771" s="73" t="e">
        <f>VLOOKUP(G1771,'Daily Flash NL'!A:D,4,0)</f>
        <v>#N/A</v>
      </c>
      <c r="C1771" s="77">
        <v>46174</v>
      </c>
      <c r="D1771" s="57"/>
      <c r="E1771" s="62" t="s">
        <v>85</v>
      </c>
      <c r="F1771" s="62"/>
      <c r="G1771" s="62">
        <v>22</v>
      </c>
      <c r="H1771" s="63">
        <v>0</v>
      </c>
      <c r="I1771" s="64">
        <v>1</v>
      </c>
      <c r="J1771" s="64">
        <v>1</v>
      </c>
      <c r="K1771" s="64">
        <v>0</v>
      </c>
      <c r="L1771" s="65">
        <v>1</v>
      </c>
      <c r="M1771" s="64">
        <v>0</v>
      </c>
      <c r="N1771" s="64">
        <v>0</v>
      </c>
      <c r="O1771" s="66">
        <v>291.75199999999995</v>
      </c>
      <c r="P1771" s="63">
        <v>0</v>
      </c>
    </row>
    <row r="1772" spans="1:16" ht="14.4">
      <c r="A1772" s="72">
        <f t="shared" si="42"/>
        <v>46174</v>
      </c>
      <c r="B1772" s="73" t="e">
        <f>VLOOKUP(G1772,'Daily Flash NL'!A:D,4,0)</f>
        <v>#N/A</v>
      </c>
      <c r="C1772" s="77">
        <v>46174</v>
      </c>
      <c r="D1772" s="57"/>
      <c r="E1772" s="62" t="s">
        <v>85</v>
      </c>
      <c r="F1772" s="62"/>
      <c r="G1772" s="62">
        <v>23</v>
      </c>
      <c r="H1772" s="63">
        <v>1</v>
      </c>
      <c r="I1772" s="64">
        <v>1</v>
      </c>
      <c r="J1772" s="64">
        <v>1</v>
      </c>
      <c r="K1772" s="64">
        <v>1</v>
      </c>
      <c r="L1772" s="65">
        <v>1</v>
      </c>
      <c r="M1772" s="64">
        <v>0</v>
      </c>
      <c r="N1772" s="64">
        <v>0</v>
      </c>
      <c r="O1772" s="66">
        <v>432.78399999999999</v>
      </c>
      <c r="P1772" s="63">
        <v>0</v>
      </c>
    </row>
    <row r="1773" spans="1:16" ht="14.4">
      <c r="A1773" s="72">
        <f t="shared" si="42"/>
        <v>46174</v>
      </c>
      <c r="B1773" s="73" t="e">
        <f>VLOOKUP(G1773,'Daily Flash NL'!A:D,4,0)</f>
        <v>#N/A</v>
      </c>
      <c r="C1773" s="77">
        <v>46174</v>
      </c>
      <c r="D1773" s="57"/>
      <c r="E1773" s="62" t="s">
        <v>68</v>
      </c>
      <c r="F1773" s="62"/>
      <c r="G1773" s="62"/>
      <c r="H1773" s="63">
        <v>0.62387387387387383</v>
      </c>
      <c r="I1773" s="64">
        <v>890</v>
      </c>
      <c r="J1773" s="64">
        <v>858</v>
      </c>
      <c r="K1773" s="64">
        <v>554</v>
      </c>
      <c r="L1773" s="65">
        <v>0.96404494382022476</v>
      </c>
      <c r="M1773" s="64">
        <v>32</v>
      </c>
      <c r="N1773" s="64">
        <v>2</v>
      </c>
      <c r="O1773" s="66">
        <v>222.03235644355638</v>
      </c>
      <c r="P1773" s="63">
        <v>3.5955056179775284E-2</v>
      </c>
    </row>
    <row r="1774" spans="1:16" ht="14.4">
      <c r="A1774" s="72">
        <f t="shared" si="42"/>
        <v>46174</v>
      </c>
      <c r="B1774" s="73" t="e">
        <f>VLOOKUP(G1774,'Daily Flash NL'!A:D,4,0)</f>
        <v>#N/A</v>
      </c>
      <c r="C1774" s="77">
        <v>46174</v>
      </c>
      <c r="D1774" s="57"/>
      <c r="E1774" s="62" t="s">
        <v>68</v>
      </c>
      <c r="F1774" s="57" t="s">
        <v>69</v>
      </c>
      <c r="G1774" s="57"/>
      <c r="H1774" s="58"/>
      <c r="I1774" s="59"/>
      <c r="J1774" s="59"/>
      <c r="K1774" s="59"/>
      <c r="L1774" s="60"/>
      <c r="M1774" s="59"/>
      <c r="N1774" s="59"/>
      <c r="O1774" s="61"/>
      <c r="P1774" s="58"/>
    </row>
    <row r="1775" spans="1:16" ht="14.4">
      <c r="A1775" s="72">
        <f t="shared" si="42"/>
        <v>46174</v>
      </c>
      <c r="B1775" s="73" t="e">
        <f>VLOOKUP(G1775,'Daily Flash NL'!A:D,4,0)</f>
        <v>#N/A</v>
      </c>
      <c r="C1775" s="77">
        <v>46174</v>
      </c>
      <c r="D1775" s="57"/>
      <c r="E1775" s="62" t="s">
        <v>68</v>
      </c>
      <c r="F1775" s="62"/>
      <c r="G1775" s="62">
        <v>6</v>
      </c>
      <c r="H1775" s="63">
        <v>0.33333333333333331</v>
      </c>
      <c r="I1775" s="64">
        <v>6</v>
      </c>
      <c r="J1775" s="64">
        <v>5</v>
      </c>
      <c r="K1775" s="64">
        <v>2</v>
      </c>
      <c r="L1775" s="65">
        <v>0.83333333333333337</v>
      </c>
      <c r="M1775" s="64">
        <v>1</v>
      </c>
      <c r="N1775" s="64">
        <v>0</v>
      </c>
      <c r="O1775" s="66">
        <v>188.88000000000002</v>
      </c>
      <c r="P1775" s="63">
        <v>0.16666666666666666</v>
      </c>
    </row>
    <row r="1776" spans="1:16" ht="14.4">
      <c r="A1776" s="72">
        <f t="shared" si="42"/>
        <v>46174</v>
      </c>
      <c r="B1776" s="73">
        <f>VLOOKUP(G1776,'Daily Flash NL'!A:D,4,0)</f>
        <v>0.29166666666666669</v>
      </c>
      <c r="C1776" s="77">
        <v>46174</v>
      </c>
      <c r="D1776" s="57"/>
      <c r="E1776" s="62" t="s">
        <v>68</v>
      </c>
      <c r="F1776" s="62"/>
      <c r="G1776" s="62">
        <v>7</v>
      </c>
      <c r="H1776" s="63">
        <v>1</v>
      </c>
      <c r="I1776" s="64">
        <v>23</v>
      </c>
      <c r="J1776" s="64">
        <v>23</v>
      </c>
      <c r="K1776" s="64">
        <v>23</v>
      </c>
      <c r="L1776" s="65">
        <v>1</v>
      </c>
      <c r="M1776" s="64">
        <v>0</v>
      </c>
      <c r="N1776" s="64">
        <v>0</v>
      </c>
      <c r="O1776" s="66">
        <v>213.6700797101449</v>
      </c>
      <c r="P1776" s="63">
        <v>0</v>
      </c>
    </row>
    <row r="1777" spans="1:16" ht="14.4">
      <c r="A1777" s="72">
        <f t="shared" si="42"/>
        <v>46174</v>
      </c>
      <c r="B1777" s="73">
        <f>VLOOKUP(G1777,'Daily Flash NL'!A:D,4,0)</f>
        <v>0.33333333333333298</v>
      </c>
      <c r="C1777" s="77">
        <v>46174</v>
      </c>
      <c r="D1777" s="57"/>
      <c r="E1777" s="62" t="s">
        <v>68</v>
      </c>
      <c r="F1777" s="62"/>
      <c r="G1777" s="62">
        <v>8</v>
      </c>
      <c r="H1777" s="63">
        <v>0.86956521739130432</v>
      </c>
      <c r="I1777" s="64">
        <v>69</v>
      </c>
      <c r="J1777" s="64">
        <v>69</v>
      </c>
      <c r="K1777" s="64">
        <v>60</v>
      </c>
      <c r="L1777" s="65">
        <v>1</v>
      </c>
      <c r="M1777" s="64">
        <v>0</v>
      </c>
      <c r="N1777" s="64">
        <v>0</v>
      </c>
      <c r="O1777" s="66">
        <v>152.67050169082123</v>
      </c>
      <c r="P1777" s="63">
        <v>0</v>
      </c>
    </row>
    <row r="1778" spans="1:16" ht="14.4">
      <c r="A1778" s="72">
        <f t="shared" si="42"/>
        <v>46174</v>
      </c>
      <c r="B1778" s="73">
        <f>VLOOKUP(G1778,'Daily Flash NL'!A:D,4,0)</f>
        <v>0.375</v>
      </c>
      <c r="C1778" s="77">
        <v>46174</v>
      </c>
      <c r="D1778" s="57"/>
      <c r="E1778" s="62" t="s">
        <v>68</v>
      </c>
      <c r="F1778" s="62"/>
      <c r="G1778" s="62">
        <v>9</v>
      </c>
      <c r="H1778" s="63">
        <v>0.51546391752577314</v>
      </c>
      <c r="I1778" s="64">
        <v>97</v>
      </c>
      <c r="J1778" s="64">
        <v>96</v>
      </c>
      <c r="K1778" s="64">
        <v>50</v>
      </c>
      <c r="L1778" s="65">
        <v>0.98969072164948457</v>
      </c>
      <c r="M1778" s="64">
        <v>1</v>
      </c>
      <c r="N1778" s="64">
        <v>0</v>
      </c>
      <c r="O1778" s="66">
        <v>209.3814460069444</v>
      </c>
      <c r="P1778" s="63">
        <v>1.0309278350515464E-2</v>
      </c>
    </row>
    <row r="1779" spans="1:16" ht="14.4">
      <c r="A1779" s="72">
        <f t="shared" si="42"/>
        <v>46174</v>
      </c>
      <c r="B1779" s="73">
        <f>VLOOKUP(G1779,'Daily Flash NL'!A:D,4,0)</f>
        <v>0.41666666666666702</v>
      </c>
      <c r="C1779" s="77">
        <v>46174</v>
      </c>
      <c r="D1779" s="57"/>
      <c r="E1779" s="62" t="s">
        <v>68</v>
      </c>
      <c r="F1779" s="62"/>
      <c r="G1779" s="62">
        <v>10</v>
      </c>
      <c r="H1779" s="63">
        <v>0.93975903614457834</v>
      </c>
      <c r="I1779" s="64">
        <v>83</v>
      </c>
      <c r="J1779" s="64">
        <v>83</v>
      </c>
      <c r="K1779" s="64">
        <v>78</v>
      </c>
      <c r="L1779" s="65">
        <v>1</v>
      </c>
      <c r="M1779" s="64">
        <v>0</v>
      </c>
      <c r="N1779" s="64">
        <v>0</v>
      </c>
      <c r="O1779" s="66">
        <v>175.58483353413666</v>
      </c>
      <c r="P1779" s="63">
        <v>0</v>
      </c>
    </row>
    <row r="1780" spans="1:16" ht="14.4">
      <c r="A1780" s="72">
        <f t="shared" si="42"/>
        <v>46174</v>
      </c>
      <c r="B1780" s="73">
        <f>VLOOKUP(G1780,'Daily Flash NL'!A:D,4,0)</f>
        <v>0.45833333333333298</v>
      </c>
      <c r="C1780" s="77">
        <v>46174</v>
      </c>
      <c r="D1780" s="57"/>
      <c r="E1780" s="62" t="s">
        <v>68</v>
      </c>
      <c r="F1780" s="62"/>
      <c r="G1780" s="62">
        <v>11</v>
      </c>
      <c r="H1780" s="63">
        <v>0.91428571428571426</v>
      </c>
      <c r="I1780" s="64">
        <v>70</v>
      </c>
      <c r="J1780" s="64">
        <v>70</v>
      </c>
      <c r="K1780" s="64">
        <v>64</v>
      </c>
      <c r="L1780" s="65">
        <v>1</v>
      </c>
      <c r="M1780" s="64">
        <v>0</v>
      </c>
      <c r="N1780" s="64">
        <v>0</v>
      </c>
      <c r="O1780" s="66">
        <v>209.95319285714294</v>
      </c>
      <c r="P1780" s="63">
        <v>0</v>
      </c>
    </row>
    <row r="1781" spans="1:16" ht="14.4">
      <c r="A1781" s="72">
        <f t="shared" si="42"/>
        <v>46174</v>
      </c>
      <c r="B1781" s="73">
        <f>VLOOKUP(G1781,'Daily Flash NL'!A:D,4,0)</f>
        <v>0.5</v>
      </c>
      <c r="C1781" s="77">
        <v>46174</v>
      </c>
      <c r="D1781" s="57"/>
      <c r="E1781" s="62" t="s">
        <v>68</v>
      </c>
      <c r="F1781" s="62"/>
      <c r="G1781" s="62">
        <v>12</v>
      </c>
      <c r="H1781" s="63">
        <v>0.6428571428571429</v>
      </c>
      <c r="I1781" s="64">
        <v>84</v>
      </c>
      <c r="J1781" s="64">
        <v>83</v>
      </c>
      <c r="K1781" s="64">
        <v>54</v>
      </c>
      <c r="L1781" s="65">
        <v>0.98809523809523814</v>
      </c>
      <c r="M1781" s="64">
        <v>1</v>
      </c>
      <c r="N1781" s="64">
        <v>0</v>
      </c>
      <c r="O1781" s="66">
        <v>241.09943393574292</v>
      </c>
      <c r="P1781" s="63">
        <v>1.1904761904761904E-2</v>
      </c>
    </row>
    <row r="1782" spans="1:16" ht="14.4">
      <c r="A1782" s="72">
        <f t="shared" si="42"/>
        <v>46174</v>
      </c>
      <c r="B1782" s="73">
        <f>VLOOKUP(G1782,'Daily Flash NL'!A:D,4,0)</f>
        <v>0.54166666666666696</v>
      </c>
      <c r="C1782" s="77">
        <v>46174</v>
      </c>
      <c r="D1782" s="57"/>
      <c r="E1782" s="62" t="s">
        <v>68</v>
      </c>
      <c r="F1782" s="62"/>
      <c r="G1782" s="62">
        <v>13</v>
      </c>
      <c r="H1782" s="63">
        <v>0.4358974358974359</v>
      </c>
      <c r="I1782" s="64">
        <v>78</v>
      </c>
      <c r="J1782" s="64">
        <v>74</v>
      </c>
      <c r="K1782" s="64">
        <v>34</v>
      </c>
      <c r="L1782" s="65">
        <v>0.94871794871794868</v>
      </c>
      <c r="M1782" s="64">
        <v>4</v>
      </c>
      <c r="N1782" s="64">
        <v>0</v>
      </c>
      <c r="O1782" s="66">
        <v>191.5675148005148</v>
      </c>
      <c r="P1782" s="63">
        <v>5.128205128205128E-2</v>
      </c>
    </row>
    <row r="1783" spans="1:16" ht="14.4">
      <c r="A1783" s="72">
        <f t="shared" si="42"/>
        <v>46174</v>
      </c>
      <c r="B1783" s="73">
        <f>VLOOKUP(G1783,'Daily Flash NL'!A:D,4,0)</f>
        <v>0.58333333333333304</v>
      </c>
      <c r="C1783" s="77">
        <v>46174</v>
      </c>
      <c r="D1783" s="57"/>
      <c r="E1783" s="62" t="s">
        <v>68</v>
      </c>
      <c r="F1783" s="62"/>
      <c r="G1783" s="62">
        <v>14</v>
      </c>
      <c r="H1783" s="63">
        <v>0.88571428571428568</v>
      </c>
      <c r="I1783" s="64">
        <v>70</v>
      </c>
      <c r="J1783" s="64">
        <v>70</v>
      </c>
      <c r="K1783" s="64">
        <v>62</v>
      </c>
      <c r="L1783" s="65">
        <v>1</v>
      </c>
      <c r="M1783" s="64">
        <v>0</v>
      </c>
      <c r="N1783" s="64">
        <v>0</v>
      </c>
      <c r="O1783" s="66">
        <v>217.7390226190476</v>
      </c>
      <c r="P1783" s="63">
        <v>0</v>
      </c>
    </row>
    <row r="1784" spans="1:16" ht="14.4">
      <c r="A1784" s="72">
        <f t="shared" si="42"/>
        <v>46174</v>
      </c>
      <c r="B1784" s="73">
        <f>VLOOKUP(G1784,'Daily Flash NL'!A:D,4,0)</f>
        <v>0.625</v>
      </c>
      <c r="C1784" s="77">
        <v>46174</v>
      </c>
      <c r="D1784" s="57"/>
      <c r="E1784" s="62" t="s">
        <v>68</v>
      </c>
      <c r="F1784" s="62"/>
      <c r="G1784" s="62">
        <v>15</v>
      </c>
      <c r="H1784" s="63">
        <v>0.51807228915662651</v>
      </c>
      <c r="I1784" s="64">
        <v>83</v>
      </c>
      <c r="J1784" s="64">
        <v>82</v>
      </c>
      <c r="K1784" s="64">
        <v>43</v>
      </c>
      <c r="L1784" s="65">
        <v>0.98795180722891562</v>
      </c>
      <c r="M1784" s="64">
        <v>1</v>
      </c>
      <c r="N1784" s="64">
        <v>0</v>
      </c>
      <c r="O1784" s="66">
        <v>244.00760040650405</v>
      </c>
      <c r="P1784" s="63">
        <v>1.2048192771084338E-2</v>
      </c>
    </row>
    <row r="1785" spans="1:16" ht="14.4">
      <c r="A1785" s="72">
        <f t="shared" si="42"/>
        <v>46174</v>
      </c>
      <c r="B1785" s="73">
        <f>VLOOKUP(G1785,'Daily Flash NL'!A:D,4,0)</f>
        <v>0.66666666666666696</v>
      </c>
      <c r="C1785" s="77">
        <v>46174</v>
      </c>
      <c r="D1785" s="57"/>
      <c r="E1785" s="62" t="s">
        <v>68</v>
      </c>
      <c r="F1785" s="62"/>
      <c r="G1785" s="62">
        <v>16</v>
      </c>
      <c r="H1785" s="63">
        <v>9.3023255813953487E-2</v>
      </c>
      <c r="I1785" s="64">
        <v>88</v>
      </c>
      <c r="J1785" s="64">
        <v>74</v>
      </c>
      <c r="K1785" s="64">
        <v>8</v>
      </c>
      <c r="L1785" s="65">
        <v>0.84090909090909094</v>
      </c>
      <c r="M1785" s="64">
        <v>14</v>
      </c>
      <c r="N1785" s="64">
        <v>2</v>
      </c>
      <c r="O1785" s="66">
        <v>253.3295382882884</v>
      </c>
      <c r="P1785" s="63">
        <v>0.15909090909090909</v>
      </c>
    </row>
    <row r="1786" spans="1:16" ht="14.4">
      <c r="A1786" s="72">
        <f t="shared" si="42"/>
        <v>46174</v>
      </c>
      <c r="B1786" s="73" t="e">
        <f>VLOOKUP(G1786,'Daily Flash NL'!A:D,4,0)</f>
        <v>#N/A</v>
      </c>
      <c r="C1786" s="77">
        <v>46174</v>
      </c>
      <c r="D1786" s="57"/>
      <c r="E1786" s="62" t="s">
        <v>68</v>
      </c>
      <c r="F1786" s="62"/>
      <c r="G1786" s="62">
        <v>17</v>
      </c>
      <c r="H1786" s="63">
        <v>2.564102564102564E-2</v>
      </c>
      <c r="I1786" s="64">
        <v>39</v>
      </c>
      <c r="J1786" s="64">
        <v>29</v>
      </c>
      <c r="K1786" s="64">
        <v>1</v>
      </c>
      <c r="L1786" s="65">
        <v>0.74358974358974361</v>
      </c>
      <c r="M1786" s="64">
        <v>10</v>
      </c>
      <c r="N1786" s="64">
        <v>0</v>
      </c>
      <c r="O1786" s="66">
        <v>292.95479022988525</v>
      </c>
      <c r="P1786" s="63">
        <v>0.25641025641025639</v>
      </c>
    </row>
    <row r="1787" spans="1:16" ht="14.4">
      <c r="A1787" s="72">
        <f t="shared" si="42"/>
        <v>46174</v>
      </c>
      <c r="B1787" s="73" t="e">
        <f>VLOOKUP(G1787,'Daily Flash NL'!A:D,4,0)</f>
        <v>#N/A</v>
      </c>
      <c r="C1787" s="77">
        <v>46174</v>
      </c>
      <c r="D1787" s="57"/>
      <c r="E1787" s="62" t="s">
        <v>68</v>
      </c>
      <c r="F1787" s="62"/>
      <c r="G1787" s="62">
        <v>18</v>
      </c>
      <c r="H1787" s="63">
        <v>0.48571428571428571</v>
      </c>
      <c r="I1787" s="64">
        <v>35</v>
      </c>
      <c r="J1787" s="64">
        <v>35</v>
      </c>
      <c r="K1787" s="64">
        <v>17</v>
      </c>
      <c r="L1787" s="65">
        <v>1</v>
      </c>
      <c r="M1787" s="64">
        <v>0</v>
      </c>
      <c r="N1787" s="64">
        <v>0</v>
      </c>
      <c r="O1787" s="66">
        <v>257.16264857142858</v>
      </c>
      <c r="P1787" s="63">
        <v>0</v>
      </c>
    </row>
    <row r="1788" spans="1:16" ht="14.4">
      <c r="A1788" s="72">
        <f t="shared" si="42"/>
        <v>46174</v>
      </c>
      <c r="B1788" s="73" t="e">
        <f>VLOOKUP(G1788,'Daily Flash NL'!A:D,4,0)</f>
        <v>#N/A</v>
      </c>
      <c r="C1788" s="77">
        <v>46174</v>
      </c>
      <c r="D1788" s="57"/>
      <c r="E1788" s="62" t="s">
        <v>68</v>
      </c>
      <c r="F1788" s="62"/>
      <c r="G1788" s="62">
        <v>19</v>
      </c>
      <c r="H1788" s="63">
        <v>0.84</v>
      </c>
      <c r="I1788" s="64">
        <v>25</v>
      </c>
      <c r="J1788" s="64">
        <v>25</v>
      </c>
      <c r="K1788" s="64">
        <v>21</v>
      </c>
      <c r="L1788" s="65">
        <v>1</v>
      </c>
      <c r="M1788" s="64">
        <v>0</v>
      </c>
      <c r="N1788" s="64">
        <v>0</v>
      </c>
      <c r="O1788" s="66">
        <v>271.47268000000008</v>
      </c>
      <c r="P1788" s="63">
        <v>0</v>
      </c>
    </row>
    <row r="1789" spans="1:16" ht="14.4">
      <c r="A1789" s="72">
        <f t="shared" si="42"/>
        <v>46174</v>
      </c>
      <c r="B1789" s="73" t="e">
        <f>VLOOKUP(G1789,'Daily Flash NL'!A:D,4,0)</f>
        <v>#N/A</v>
      </c>
      <c r="C1789" s="77">
        <v>46174</v>
      </c>
      <c r="D1789" s="57"/>
      <c r="E1789" s="62" t="s">
        <v>68</v>
      </c>
      <c r="F1789" s="62"/>
      <c r="G1789" s="62">
        <v>20</v>
      </c>
      <c r="H1789" s="63">
        <v>0.94736842105263153</v>
      </c>
      <c r="I1789" s="64">
        <v>19</v>
      </c>
      <c r="J1789" s="64">
        <v>19</v>
      </c>
      <c r="K1789" s="64">
        <v>18</v>
      </c>
      <c r="L1789" s="65">
        <v>1</v>
      </c>
      <c r="M1789" s="64">
        <v>0</v>
      </c>
      <c r="N1789" s="64">
        <v>0</v>
      </c>
      <c r="O1789" s="66">
        <v>298.10560526315788</v>
      </c>
      <c r="P1789" s="63">
        <v>0</v>
      </c>
    </row>
    <row r="1790" spans="1:16" ht="14.4">
      <c r="A1790" s="72">
        <f t="shared" si="42"/>
        <v>46174</v>
      </c>
      <c r="B1790" s="73" t="e">
        <f>VLOOKUP(G1790,'Daily Flash NL'!A:D,4,0)</f>
        <v>#N/A</v>
      </c>
      <c r="C1790" s="77">
        <v>46174</v>
      </c>
      <c r="D1790" s="57"/>
      <c r="E1790" s="62" t="s">
        <v>68</v>
      </c>
      <c r="F1790" s="62"/>
      <c r="G1790" s="62">
        <v>21</v>
      </c>
      <c r="H1790" s="63">
        <v>1</v>
      </c>
      <c r="I1790" s="64">
        <v>10</v>
      </c>
      <c r="J1790" s="64">
        <v>10</v>
      </c>
      <c r="K1790" s="64">
        <v>10</v>
      </c>
      <c r="L1790" s="65">
        <v>1</v>
      </c>
      <c r="M1790" s="64">
        <v>0</v>
      </c>
      <c r="N1790" s="64">
        <v>0</v>
      </c>
      <c r="O1790" s="66">
        <v>374.9271</v>
      </c>
      <c r="P1790" s="63">
        <v>0</v>
      </c>
    </row>
    <row r="1791" spans="1:16" ht="14.4">
      <c r="A1791" s="72">
        <f t="shared" si="42"/>
        <v>46174</v>
      </c>
      <c r="B1791" s="73" t="e">
        <f>VLOOKUP(G1791,'Daily Flash NL'!A:D,4,0)</f>
        <v>#N/A</v>
      </c>
      <c r="C1791" s="77">
        <v>46174</v>
      </c>
      <c r="D1791" s="57"/>
      <c r="E1791" s="62" t="s">
        <v>68</v>
      </c>
      <c r="F1791" s="62"/>
      <c r="G1791" s="62">
        <v>22</v>
      </c>
      <c r="H1791" s="63">
        <v>1</v>
      </c>
      <c r="I1791" s="64">
        <v>9</v>
      </c>
      <c r="J1791" s="64">
        <v>9</v>
      </c>
      <c r="K1791" s="64">
        <v>9</v>
      </c>
      <c r="L1791" s="65">
        <v>1</v>
      </c>
      <c r="M1791" s="64">
        <v>0</v>
      </c>
      <c r="N1791" s="64">
        <v>0</v>
      </c>
      <c r="O1791" s="66">
        <v>244.322</v>
      </c>
      <c r="P1791" s="63">
        <v>0</v>
      </c>
    </row>
    <row r="1792" spans="1:16" ht="14.4">
      <c r="A1792" s="72">
        <f t="shared" si="42"/>
        <v>46174</v>
      </c>
      <c r="B1792" s="73" t="e">
        <f>VLOOKUP(G1792,'Daily Flash NL'!A:D,4,0)</f>
        <v>#N/A</v>
      </c>
      <c r="C1792" s="77">
        <v>46174</v>
      </c>
      <c r="D1792" s="57"/>
      <c r="E1792" s="62" t="s">
        <v>68</v>
      </c>
      <c r="F1792" s="62"/>
      <c r="G1792" s="62">
        <v>23</v>
      </c>
      <c r="H1792" s="63">
        <v>0</v>
      </c>
      <c r="I1792" s="64">
        <v>2</v>
      </c>
      <c r="J1792" s="64">
        <v>2</v>
      </c>
      <c r="K1792" s="64">
        <v>0</v>
      </c>
      <c r="L1792" s="65">
        <v>1</v>
      </c>
      <c r="M1792" s="64">
        <v>0</v>
      </c>
      <c r="N1792" s="64">
        <v>0</v>
      </c>
      <c r="O1792" s="66">
        <v>330.21900000000005</v>
      </c>
      <c r="P1792" s="63">
        <v>0</v>
      </c>
    </row>
    <row r="1793" spans="1:16" ht="14.4">
      <c r="A1793" s="72">
        <f t="shared" si="42"/>
        <v>46174</v>
      </c>
      <c r="B1793" s="73" t="e">
        <f>VLOOKUP(G1793,'Daily Flash NL'!A:D,4,0)</f>
        <v>#N/A</v>
      </c>
      <c r="C1793" s="77">
        <v>46174</v>
      </c>
      <c r="D1793" s="57" t="s">
        <v>70</v>
      </c>
      <c r="E1793" s="57"/>
      <c r="F1793" s="57"/>
      <c r="G1793" s="57"/>
      <c r="H1793" s="58">
        <v>0.62659235668789814</v>
      </c>
      <c r="I1793" s="59">
        <v>1262</v>
      </c>
      <c r="J1793" s="59">
        <v>1202</v>
      </c>
      <c r="K1793" s="59">
        <v>787</v>
      </c>
      <c r="L1793" s="60">
        <v>0.95245641838351824</v>
      </c>
      <c r="M1793" s="59">
        <v>60</v>
      </c>
      <c r="N1793" s="59">
        <v>6</v>
      </c>
      <c r="O1793" s="61">
        <v>224.19322792171775</v>
      </c>
      <c r="P1793" s="58">
        <v>4.7543581616481777E-2</v>
      </c>
    </row>
    <row r="1794" spans="1:16" ht="14.4">
      <c r="A1794" s="72" t="str">
        <f t="shared" si="42"/>
        <v>Total 01/06/2026</v>
      </c>
      <c r="B1794" s="73" t="e">
        <f>VLOOKUP(G1794,'Daily Flash NL'!A:D,4,0)</f>
        <v>#N/A</v>
      </c>
      <c r="C1794" s="78" t="s">
        <v>219</v>
      </c>
      <c r="D1794" s="67"/>
      <c r="E1794" s="67"/>
      <c r="F1794" s="67"/>
      <c r="G1794" s="67"/>
      <c r="H1794" s="68">
        <v>0.62659235668789814</v>
      </c>
      <c r="I1794" s="69">
        <v>1262</v>
      </c>
      <c r="J1794" s="69">
        <v>1202</v>
      </c>
      <c r="K1794" s="69">
        <v>787</v>
      </c>
      <c r="L1794" s="70">
        <v>0.95245641838351824</v>
      </c>
      <c r="M1794" s="69">
        <v>60</v>
      </c>
      <c r="N1794" s="69">
        <v>6</v>
      </c>
      <c r="O1794" s="71">
        <v>224.19322792171775</v>
      </c>
      <c r="P1794" s="68">
        <v>4.7543581616481777E-2</v>
      </c>
    </row>
    <row r="1795" spans="1:16" ht="15" thickBot="1">
      <c r="A1795" s="72" t="str">
        <f t="shared" si="42"/>
        <v>Total général</v>
      </c>
      <c r="B1795" s="73" t="e">
        <f>VLOOKUP(G1795,'Daily Flash NL'!A:D,4,0)</f>
        <v>#N/A</v>
      </c>
      <c r="C1795" s="116" t="s">
        <v>73</v>
      </c>
      <c r="D1795" s="117"/>
      <c r="E1795" s="117"/>
      <c r="F1795" s="117"/>
      <c r="G1795" s="117"/>
      <c r="H1795" s="118">
        <v>0.62659235668789814</v>
      </c>
      <c r="I1795" s="119">
        <v>1262</v>
      </c>
      <c r="J1795" s="119">
        <v>1202</v>
      </c>
      <c r="K1795" s="119">
        <v>787</v>
      </c>
      <c r="L1795" s="120">
        <v>0.95245641838351824</v>
      </c>
      <c r="M1795" s="119">
        <v>60</v>
      </c>
      <c r="N1795" s="119">
        <v>6</v>
      </c>
      <c r="O1795" s="121">
        <v>224.19322792171775</v>
      </c>
      <c r="P1795" s="122">
        <v>4.7543581616481777E-2</v>
      </c>
    </row>
    <row r="1796" spans="1:16" ht="14.4">
      <c r="A1796" s="72">
        <f t="shared" si="42"/>
        <v>46175</v>
      </c>
      <c r="B1796" s="73" t="e">
        <f>VLOOKUP(G1796,'Daily Flash NL'!A:D,4,0)</f>
        <v>#N/A</v>
      </c>
      <c r="C1796" s="77">
        <v>46175</v>
      </c>
      <c r="D1796" s="57" t="s">
        <v>67</v>
      </c>
      <c r="E1796" s="62" t="s">
        <v>85</v>
      </c>
      <c r="F1796" s="62"/>
      <c r="G1796" s="62"/>
      <c r="H1796" s="63">
        <v>0.84773662551440332</v>
      </c>
      <c r="I1796" s="64">
        <v>244</v>
      </c>
      <c r="J1796" s="64">
        <v>235</v>
      </c>
      <c r="K1796" s="64">
        <v>206</v>
      </c>
      <c r="L1796" s="65">
        <v>0.96311475409836067</v>
      </c>
      <c r="M1796" s="64">
        <v>9</v>
      </c>
      <c r="N1796" s="64">
        <v>1</v>
      </c>
      <c r="O1796" s="66">
        <v>272.95558829787245</v>
      </c>
      <c r="P1796" s="63">
        <v>3.6885245901639344E-2</v>
      </c>
    </row>
    <row r="1797" spans="1:16" ht="14.4">
      <c r="A1797" s="72">
        <f t="shared" si="42"/>
        <v>46175</v>
      </c>
      <c r="B1797" s="73" t="e">
        <f>VLOOKUP(G1797,'Daily Flash NL'!A:D,4,0)</f>
        <v>#N/A</v>
      </c>
      <c r="C1797" s="77">
        <v>46175</v>
      </c>
      <c r="D1797" s="57"/>
      <c r="E1797" s="62" t="s">
        <v>85</v>
      </c>
      <c r="F1797" s="57" t="s">
        <v>69</v>
      </c>
      <c r="G1797" s="57"/>
      <c r="H1797" s="58"/>
      <c r="I1797" s="59"/>
      <c r="J1797" s="59"/>
      <c r="K1797" s="59"/>
      <c r="L1797" s="60"/>
      <c r="M1797" s="59"/>
      <c r="N1797" s="59"/>
      <c r="O1797" s="61"/>
      <c r="P1797" s="58"/>
    </row>
    <row r="1798" spans="1:16" ht="14.4">
      <c r="A1798" s="72">
        <f t="shared" si="42"/>
        <v>46175</v>
      </c>
      <c r="B1798" s="73">
        <f>VLOOKUP(G1798,'Daily Flash NL'!A:D,4,0)</f>
        <v>0.29166666666666669</v>
      </c>
      <c r="C1798" s="77">
        <v>46175</v>
      </c>
      <c r="D1798" s="57"/>
      <c r="E1798" s="62" t="s">
        <v>85</v>
      </c>
      <c r="F1798" s="62"/>
      <c r="G1798" s="62">
        <v>7</v>
      </c>
      <c r="H1798" s="63">
        <v>1</v>
      </c>
      <c r="I1798" s="64">
        <v>3</v>
      </c>
      <c r="J1798" s="64">
        <v>3</v>
      </c>
      <c r="K1798" s="64">
        <v>3</v>
      </c>
      <c r="L1798" s="65">
        <v>1</v>
      </c>
      <c r="M1798" s="64">
        <v>0</v>
      </c>
      <c r="N1798" s="64">
        <v>0</v>
      </c>
      <c r="O1798" s="66">
        <v>430.36566666666664</v>
      </c>
      <c r="P1798" s="63">
        <v>0</v>
      </c>
    </row>
    <row r="1799" spans="1:16" ht="14.4">
      <c r="A1799" s="72">
        <f t="shared" si="42"/>
        <v>46175</v>
      </c>
      <c r="B1799" s="73">
        <f>VLOOKUP(G1799,'Daily Flash NL'!A:D,4,0)</f>
        <v>0.33333333333333298</v>
      </c>
      <c r="C1799" s="77">
        <v>46175</v>
      </c>
      <c r="D1799" s="57"/>
      <c r="E1799" s="62" t="s">
        <v>85</v>
      </c>
      <c r="F1799" s="62"/>
      <c r="G1799" s="62">
        <v>8</v>
      </c>
      <c r="H1799" s="63">
        <v>0.8</v>
      </c>
      <c r="I1799" s="64">
        <v>10</v>
      </c>
      <c r="J1799" s="64">
        <v>10</v>
      </c>
      <c r="K1799" s="64">
        <v>8</v>
      </c>
      <c r="L1799" s="65">
        <v>1</v>
      </c>
      <c r="M1799" s="64">
        <v>0</v>
      </c>
      <c r="N1799" s="64">
        <v>0</v>
      </c>
      <c r="O1799" s="66">
        <v>160.45939999999999</v>
      </c>
      <c r="P1799" s="63">
        <v>0</v>
      </c>
    </row>
    <row r="1800" spans="1:16" ht="14.4">
      <c r="A1800" s="72">
        <f t="shared" si="42"/>
        <v>46175</v>
      </c>
      <c r="B1800" s="73">
        <f>VLOOKUP(G1800,'Daily Flash NL'!A:D,4,0)</f>
        <v>0.375</v>
      </c>
      <c r="C1800" s="77">
        <v>46175</v>
      </c>
      <c r="D1800" s="57"/>
      <c r="E1800" s="62" t="s">
        <v>85</v>
      </c>
      <c r="F1800" s="62"/>
      <c r="G1800" s="62">
        <v>9</v>
      </c>
      <c r="H1800" s="63">
        <v>1</v>
      </c>
      <c r="I1800" s="64">
        <v>10</v>
      </c>
      <c r="J1800" s="64">
        <v>10</v>
      </c>
      <c r="K1800" s="64">
        <v>10</v>
      </c>
      <c r="L1800" s="65">
        <v>1</v>
      </c>
      <c r="M1800" s="64">
        <v>0</v>
      </c>
      <c r="N1800" s="64">
        <v>0</v>
      </c>
      <c r="O1800" s="66">
        <v>86.117725000000291</v>
      </c>
      <c r="P1800" s="63">
        <v>0</v>
      </c>
    </row>
    <row r="1801" spans="1:16" ht="14.4">
      <c r="A1801" s="72">
        <f t="shared" si="42"/>
        <v>46175</v>
      </c>
      <c r="B1801" s="73">
        <f>VLOOKUP(G1801,'Daily Flash NL'!A:D,4,0)</f>
        <v>0.41666666666666702</v>
      </c>
      <c r="C1801" s="77">
        <v>46175</v>
      </c>
      <c r="D1801" s="57"/>
      <c r="E1801" s="62" t="s">
        <v>85</v>
      </c>
      <c r="F1801" s="62"/>
      <c r="G1801" s="62">
        <v>10</v>
      </c>
      <c r="H1801" s="63">
        <v>0.88888888888888884</v>
      </c>
      <c r="I1801" s="64">
        <v>9</v>
      </c>
      <c r="J1801" s="64">
        <v>9</v>
      </c>
      <c r="K1801" s="64">
        <v>8</v>
      </c>
      <c r="L1801" s="65">
        <v>1</v>
      </c>
      <c r="M1801" s="64">
        <v>0</v>
      </c>
      <c r="N1801" s="64">
        <v>0</v>
      </c>
      <c r="O1801" s="66">
        <v>265.31625000000003</v>
      </c>
      <c r="P1801" s="63">
        <v>0</v>
      </c>
    </row>
    <row r="1802" spans="1:16" ht="14.4">
      <c r="A1802" s="72">
        <f t="shared" si="42"/>
        <v>46175</v>
      </c>
      <c r="B1802" s="73">
        <f>VLOOKUP(G1802,'Daily Flash NL'!A:D,4,0)</f>
        <v>0.45833333333333298</v>
      </c>
      <c r="C1802" s="77">
        <v>46175</v>
      </c>
      <c r="D1802" s="57"/>
      <c r="E1802" s="62" t="s">
        <v>85</v>
      </c>
      <c r="F1802" s="62"/>
      <c r="G1802" s="62">
        <v>11</v>
      </c>
      <c r="H1802" s="63">
        <v>0.91666666666666663</v>
      </c>
      <c r="I1802" s="64">
        <v>12</v>
      </c>
      <c r="J1802" s="64">
        <v>12</v>
      </c>
      <c r="K1802" s="64">
        <v>11</v>
      </c>
      <c r="L1802" s="65">
        <v>1</v>
      </c>
      <c r="M1802" s="64">
        <v>0</v>
      </c>
      <c r="N1802" s="64">
        <v>0</v>
      </c>
      <c r="O1802" s="66">
        <v>280.8688611111109</v>
      </c>
      <c r="P1802" s="63">
        <v>0</v>
      </c>
    </row>
    <row r="1803" spans="1:16" ht="14.4">
      <c r="A1803" s="72">
        <f t="shared" si="42"/>
        <v>46175</v>
      </c>
      <c r="B1803" s="73">
        <f>VLOOKUP(G1803,'Daily Flash NL'!A:D,4,0)</f>
        <v>0.5</v>
      </c>
      <c r="C1803" s="77">
        <v>46175</v>
      </c>
      <c r="D1803" s="57"/>
      <c r="E1803" s="62" t="s">
        <v>85</v>
      </c>
      <c r="F1803" s="62"/>
      <c r="G1803" s="62">
        <v>12</v>
      </c>
      <c r="H1803" s="63">
        <v>1</v>
      </c>
      <c r="I1803" s="64">
        <v>7</v>
      </c>
      <c r="J1803" s="64">
        <v>7</v>
      </c>
      <c r="K1803" s="64">
        <v>7</v>
      </c>
      <c r="L1803" s="65">
        <v>1</v>
      </c>
      <c r="M1803" s="64">
        <v>0</v>
      </c>
      <c r="N1803" s="64">
        <v>0</v>
      </c>
      <c r="O1803" s="66">
        <v>209.71778571428572</v>
      </c>
      <c r="P1803" s="63">
        <v>0</v>
      </c>
    </row>
    <row r="1804" spans="1:16" ht="14.4">
      <c r="A1804" s="72">
        <f t="shared" si="42"/>
        <v>46175</v>
      </c>
      <c r="B1804" s="73">
        <f>VLOOKUP(G1804,'Daily Flash NL'!A:D,4,0)</f>
        <v>0.54166666666666696</v>
      </c>
      <c r="C1804" s="77">
        <v>46175</v>
      </c>
      <c r="D1804" s="57"/>
      <c r="E1804" s="62" t="s">
        <v>85</v>
      </c>
      <c r="F1804" s="62"/>
      <c r="G1804" s="62">
        <v>13</v>
      </c>
      <c r="H1804" s="63">
        <v>1</v>
      </c>
      <c r="I1804" s="64">
        <v>9</v>
      </c>
      <c r="J1804" s="64">
        <v>9</v>
      </c>
      <c r="K1804" s="64">
        <v>9</v>
      </c>
      <c r="L1804" s="65">
        <v>1</v>
      </c>
      <c r="M1804" s="64">
        <v>0</v>
      </c>
      <c r="N1804" s="64">
        <v>0</v>
      </c>
      <c r="O1804" s="66">
        <v>271.81455555555522</v>
      </c>
      <c r="P1804" s="63">
        <v>0</v>
      </c>
    </row>
    <row r="1805" spans="1:16" ht="14.4">
      <c r="A1805" s="72">
        <f t="shared" si="42"/>
        <v>46175</v>
      </c>
      <c r="B1805" s="73">
        <f>VLOOKUP(G1805,'Daily Flash NL'!A:D,4,0)</f>
        <v>0.58333333333333304</v>
      </c>
      <c r="C1805" s="77">
        <v>46175</v>
      </c>
      <c r="D1805" s="57"/>
      <c r="E1805" s="62" t="s">
        <v>85</v>
      </c>
      <c r="F1805" s="62"/>
      <c r="G1805" s="62">
        <v>14</v>
      </c>
      <c r="H1805" s="63">
        <v>1</v>
      </c>
      <c r="I1805" s="64">
        <v>5</v>
      </c>
      <c r="J1805" s="64">
        <v>5</v>
      </c>
      <c r="K1805" s="64">
        <v>5</v>
      </c>
      <c r="L1805" s="65">
        <v>1</v>
      </c>
      <c r="M1805" s="64">
        <v>0</v>
      </c>
      <c r="N1805" s="64">
        <v>0</v>
      </c>
      <c r="O1805" s="66">
        <v>200.40929999999997</v>
      </c>
      <c r="P1805" s="63">
        <v>0</v>
      </c>
    </row>
    <row r="1806" spans="1:16" ht="14.4">
      <c r="A1806" s="72">
        <f t="shared" si="42"/>
        <v>46175</v>
      </c>
      <c r="B1806" s="73">
        <f>VLOOKUP(G1806,'Daily Flash NL'!A:D,4,0)</f>
        <v>0.625</v>
      </c>
      <c r="C1806" s="77">
        <v>46175</v>
      </c>
      <c r="D1806" s="57"/>
      <c r="E1806" s="62" t="s">
        <v>85</v>
      </c>
      <c r="F1806" s="62"/>
      <c r="G1806" s="62">
        <v>15</v>
      </c>
      <c r="H1806" s="63">
        <v>0.88888888888888884</v>
      </c>
      <c r="I1806" s="64">
        <v>9</v>
      </c>
      <c r="J1806" s="64">
        <v>9</v>
      </c>
      <c r="K1806" s="64">
        <v>8</v>
      </c>
      <c r="L1806" s="65">
        <v>1</v>
      </c>
      <c r="M1806" s="64">
        <v>0</v>
      </c>
      <c r="N1806" s="64">
        <v>0</v>
      </c>
      <c r="O1806" s="66">
        <v>267.26488888888889</v>
      </c>
      <c r="P1806" s="63">
        <v>0</v>
      </c>
    </row>
    <row r="1807" spans="1:16" ht="14.4">
      <c r="A1807" s="72">
        <f t="shared" si="42"/>
        <v>46175</v>
      </c>
      <c r="B1807" s="73">
        <f>VLOOKUP(G1807,'Daily Flash NL'!A:D,4,0)</f>
        <v>0.66666666666666696</v>
      </c>
      <c r="C1807" s="77">
        <v>46175</v>
      </c>
      <c r="D1807" s="57"/>
      <c r="E1807" s="62" t="s">
        <v>85</v>
      </c>
      <c r="F1807" s="62"/>
      <c r="G1807" s="62">
        <v>16</v>
      </c>
      <c r="H1807" s="63">
        <v>1</v>
      </c>
      <c r="I1807" s="64">
        <v>10</v>
      </c>
      <c r="J1807" s="64">
        <v>10</v>
      </c>
      <c r="K1807" s="64">
        <v>10</v>
      </c>
      <c r="L1807" s="65">
        <v>1</v>
      </c>
      <c r="M1807" s="64">
        <v>0</v>
      </c>
      <c r="N1807" s="64">
        <v>0</v>
      </c>
      <c r="O1807" s="66">
        <v>285.37123333333329</v>
      </c>
      <c r="P1807" s="63">
        <v>0</v>
      </c>
    </row>
    <row r="1808" spans="1:16" ht="14.4">
      <c r="A1808" s="72">
        <f t="shared" si="42"/>
        <v>46175</v>
      </c>
      <c r="B1808" s="73" t="e">
        <f>VLOOKUP(G1808,'Daily Flash NL'!A:D,4,0)</f>
        <v>#N/A</v>
      </c>
      <c r="C1808" s="77">
        <v>46175</v>
      </c>
      <c r="D1808" s="57"/>
      <c r="E1808" s="62" t="s">
        <v>85</v>
      </c>
      <c r="F1808" s="62"/>
      <c r="G1808" s="62">
        <v>17</v>
      </c>
      <c r="H1808" s="63">
        <v>1</v>
      </c>
      <c r="I1808" s="64">
        <v>4</v>
      </c>
      <c r="J1808" s="64">
        <v>4</v>
      </c>
      <c r="K1808" s="64">
        <v>4</v>
      </c>
      <c r="L1808" s="65">
        <v>1</v>
      </c>
      <c r="M1808" s="64">
        <v>0</v>
      </c>
      <c r="N1808" s="64">
        <v>0</v>
      </c>
      <c r="O1808" s="66">
        <v>80.507750000000001</v>
      </c>
      <c r="P1808" s="63">
        <v>0</v>
      </c>
    </row>
    <row r="1809" spans="1:16" ht="14.4">
      <c r="A1809" s="72">
        <f t="shared" si="42"/>
        <v>46175</v>
      </c>
      <c r="B1809" s="73" t="e">
        <f>VLOOKUP(G1809,'Daily Flash NL'!A:D,4,0)</f>
        <v>#N/A</v>
      </c>
      <c r="C1809" s="77">
        <v>46175</v>
      </c>
      <c r="D1809" s="57"/>
      <c r="E1809" s="62" t="s">
        <v>85</v>
      </c>
      <c r="F1809" s="62"/>
      <c r="G1809" s="62">
        <v>18</v>
      </c>
      <c r="H1809" s="63">
        <v>0.5</v>
      </c>
      <c r="I1809" s="64">
        <v>2</v>
      </c>
      <c r="J1809" s="64">
        <v>2</v>
      </c>
      <c r="K1809" s="64">
        <v>1</v>
      </c>
      <c r="L1809" s="65">
        <v>1</v>
      </c>
      <c r="M1809" s="64">
        <v>0</v>
      </c>
      <c r="N1809" s="64">
        <v>0</v>
      </c>
      <c r="O1809" s="66">
        <v>500.72550000000001</v>
      </c>
      <c r="P1809" s="63">
        <v>0</v>
      </c>
    </row>
    <row r="1810" spans="1:16" ht="14.4">
      <c r="A1810" s="72">
        <f t="shared" si="42"/>
        <v>46175</v>
      </c>
      <c r="B1810" s="73" t="e">
        <f>VLOOKUP(G1810,'Daily Flash NL'!A:D,4,0)</f>
        <v>#N/A</v>
      </c>
      <c r="C1810" s="77">
        <v>46175</v>
      </c>
      <c r="D1810" s="57"/>
      <c r="E1810" s="62" t="s">
        <v>85</v>
      </c>
      <c r="F1810" s="62"/>
      <c r="G1810" s="62">
        <v>19</v>
      </c>
      <c r="H1810" s="63">
        <v>0.75</v>
      </c>
      <c r="I1810" s="64">
        <v>4</v>
      </c>
      <c r="J1810" s="64">
        <v>4</v>
      </c>
      <c r="K1810" s="64">
        <v>3</v>
      </c>
      <c r="L1810" s="65">
        <v>1</v>
      </c>
      <c r="M1810" s="64">
        <v>0</v>
      </c>
      <c r="N1810" s="64">
        <v>0</v>
      </c>
      <c r="O1810" s="66">
        <v>383.97724999999997</v>
      </c>
      <c r="P1810" s="63">
        <v>0</v>
      </c>
    </row>
    <row r="1811" spans="1:16" ht="14.4">
      <c r="A1811" s="72">
        <f t="shared" si="42"/>
        <v>46175</v>
      </c>
      <c r="B1811" s="73" t="e">
        <f>VLOOKUP(G1811,'Daily Flash NL'!A:D,4,0)</f>
        <v>#N/A</v>
      </c>
      <c r="C1811" s="77">
        <v>46175</v>
      </c>
      <c r="D1811" s="57"/>
      <c r="E1811" s="62" t="s">
        <v>85</v>
      </c>
      <c r="F1811" s="57" t="s">
        <v>86</v>
      </c>
      <c r="G1811" s="57"/>
      <c r="H1811" s="58"/>
      <c r="I1811" s="59"/>
      <c r="J1811" s="59"/>
      <c r="K1811" s="59"/>
      <c r="L1811" s="60"/>
      <c r="M1811" s="59"/>
      <c r="N1811" s="59"/>
      <c r="O1811" s="61"/>
      <c r="P1811" s="58"/>
    </row>
    <row r="1812" spans="1:16" ht="14.4">
      <c r="A1812" s="72">
        <f t="shared" si="42"/>
        <v>46175</v>
      </c>
      <c r="B1812" s="73">
        <f>VLOOKUP(G1812,'Daily Flash NL'!A:D,4,0)</f>
        <v>0.29166666666666669</v>
      </c>
      <c r="C1812" s="77">
        <v>46175</v>
      </c>
      <c r="D1812" s="57"/>
      <c r="E1812" s="62" t="s">
        <v>85</v>
      </c>
      <c r="F1812" s="62"/>
      <c r="G1812" s="62">
        <v>7</v>
      </c>
      <c r="H1812" s="63">
        <v>0</v>
      </c>
      <c r="I1812" s="64">
        <v>4</v>
      </c>
      <c r="J1812" s="64">
        <v>1</v>
      </c>
      <c r="K1812" s="64">
        <v>0</v>
      </c>
      <c r="L1812" s="65">
        <v>0.25</v>
      </c>
      <c r="M1812" s="64">
        <v>3</v>
      </c>
      <c r="N1812" s="64">
        <v>0</v>
      </c>
      <c r="O1812" s="66">
        <v>286.65800000000002</v>
      </c>
      <c r="P1812" s="63">
        <v>0.75</v>
      </c>
    </row>
    <row r="1813" spans="1:16" ht="14.4">
      <c r="A1813" s="72">
        <f t="shared" si="42"/>
        <v>46175</v>
      </c>
      <c r="B1813" s="73">
        <f>VLOOKUP(G1813,'Daily Flash NL'!A:D,4,0)</f>
        <v>0.33333333333333298</v>
      </c>
      <c r="C1813" s="77">
        <v>46175</v>
      </c>
      <c r="D1813" s="57"/>
      <c r="E1813" s="62" t="s">
        <v>85</v>
      </c>
      <c r="F1813" s="62"/>
      <c r="G1813" s="62">
        <v>8</v>
      </c>
      <c r="H1813" s="63">
        <v>0.66666666666666663</v>
      </c>
      <c r="I1813" s="64">
        <v>3</v>
      </c>
      <c r="J1813" s="64">
        <v>3</v>
      </c>
      <c r="K1813" s="64">
        <v>2</v>
      </c>
      <c r="L1813" s="65">
        <v>1</v>
      </c>
      <c r="M1813" s="64">
        <v>0</v>
      </c>
      <c r="N1813" s="64">
        <v>0</v>
      </c>
      <c r="O1813" s="66">
        <v>409.33266666666668</v>
      </c>
      <c r="P1813" s="63">
        <v>0</v>
      </c>
    </row>
    <row r="1814" spans="1:16" ht="14.4">
      <c r="A1814" s="72">
        <f t="shared" si="42"/>
        <v>46175</v>
      </c>
      <c r="B1814" s="73">
        <f>VLOOKUP(G1814,'Daily Flash NL'!A:D,4,0)</f>
        <v>0.375</v>
      </c>
      <c r="C1814" s="77">
        <v>46175</v>
      </c>
      <c r="D1814" s="57"/>
      <c r="E1814" s="62" t="s">
        <v>85</v>
      </c>
      <c r="F1814" s="62"/>
      <c r="G1814" s="62">
        <v>9</v>
      </c>
      <c r="H1814" s="63">
        <v>1</v>
      </c>
      <c r="I1814" s="64">
        <v>13</v>
      </c>
      <c r="J1814" s="64">
        <v>13</v>
      </c>
      <c r="K1814" s="64">
        <v>13</v>
      </c>
      <c r="L1814" s="65">
        <v>1</v>
      </c>
      <c r="M1814" s="64">
        <v>0</v>
      </c>
      <c r="N1814" s="64">
        <v>0</v>
      </c>
      <c r="O1814" s="66">
        <v>240.16467948717946</v>
      </c>
      <c r="P1814" s="63">
        <v>0</v>
      </c>
    </row>
    <row r="1815" spans="1:16" ht="14.4">
      <c r="A1815" s="72">
        <f t="shared" si="42"/>
        <v>46175</v>
      </c>
      <c r="B1815" s="73">
        <f>VLOOKUP(G1815,'Daily Flash NL'!A:D,4,0)</f>
        <v>0.41666666666666702</v>
      </c>
      <c r="C1815" s="77">
        <v>46175</v>
      </c>
      <c r="D1815" s="57"/>
      <c r="E1815" s="62" t="s">
        <v>85</v>
      </c>
      <c r="F1815" s="62"/>
      <c r="G1815" s="62">
        <v>10</v>
      </c>
      <c r="H1815" s="63">
        <v>0.58823529411764708</v>
      </c>
      <c r="I1815" s="64">
        <v>17</v>
      </c>
      <c r="J1815" s="64">
        <v>15</v>
      </c>
      <c r="K1815" s="64">
        <v>10</v>
      </c>
      <c r="L1815" s="65">
        <v>0.88235294117647056</v>
      </c>
      <c r="M1815" s="64">
        <v>2</v>
      </c>
      <c r="N1815" s="64">
        <v>0</v>
      </c>
      <c r="O1815" s="66">
        <v>218.54295555555564</v>
      </c>
      <c r="P1815" s="63">
        <v>0.11764705882352941</v>
      </c>
    </row>
    <row r="1816" spans="1:16" ht="14.4">
      <c r="A1816" s="72">
        <f t="shared" si="42"/>
        <v>46175</v>
      </c>
      <c r="B1816" s="73">
        <f>VLOOKUP(G1816,'Daily Flash NL'!A:D,4,0)</f>
        <v>0.45833333333333298</v>
      </c>
      <c r="C1816" s="77">
        <v>46175</v>
      </c>
      <c r="D1816" s="57"/>
      <c r="E1816" s="62" t="s">
        <v>85</v>
      </c>
      <c r="F1816" s="62"/>
      <c r="G1816" s="62">
        <v>11</v>
      </c>
      <c r="H1816" s="63">
        <v>0.8571428571428571</v>
      </c>
      <c r="I1816" s="64">
        <v>14</v>
      </c>
      <c r="J1816" s="64">
        <v>14</v>
      </c>
      <c r="K1816" s="64">
        <v>12</v>
      </c>
      <c r="L1816" s="65">
        <v>1</v>
      </c>
      <c r="M1816" s="64">
        <v>0</v>
      </c>
      <c r="N1816" s="64">
        <v>0</v>
      </c>
      <c r="O1816" s="66">
        <v>352.41488095238071</v>
      </c>
      <c r="P1816" s="63">
        <v>0</v>
      </c>
    </row>
    <row r="1817" spans="1:16" ht="14.4">
      <c r="A1817" s="72">
        <f t="shared" si="42"/>
        <v>46175</v>
      </c>
      <c r="B1817" s="73">
        <f>VLOOKUP(G1817,'Daily Flash NL'!A:D,4,0)</f>
        <v>0.5</v>
      </c>
      <c r="C1817" s="77">
        <v>46175</v>
      </c>
      <c r="D1817" s="57"/>
      <c r="E1817" s="62" t="s">
        <v>85</v>
      </c>
      <c r="F1817" s="62"/>
      <c r="G1817" s="62">
        <v>12</v>
      </c>
      <c r="H1817" s="63">
        <v>0.91666666666666663</v>
      </c>
      <c r="I1817" s="64">
        <v>12</v>
      </c>
      <c r="J1817" s="64">
        <v>12</v>
      </c>
      <c r="K1817" s="64">
        <v>11</v>
      </c>
      <c r="L1817" s="65">
        <v>1</v>
      </c>
      <c r="M1817" s="64">
        <v>0</v>
      </c>
      <c r="N1817" s="64">
        <v>0</v>
      </c>
      <c r="O1817" s="66">
        <v>402.35066666666671</v>
      </c>
      <c r="P1817" s="63">
        <v>0</v>
      </c>
    </row>
    <row r="1818" spans="1:16" ht="14.4">
      <c r="A1818" s="72">
        <f t="shared" si="42"/>
        <v>46175</v>
      </c>
      <c r="B1818" s="73">
        <f>VLOOKUP(G1818,'Daily Flash NL'!A:D,4,0)</f>
        <v>0.54166666666666696</v>
      </c>
      <c r="C1818" s="77">
        <v>46175</v>
      </c>
      <c r="D1818" s="57"/>
      <c r="E1818" s="62" t="s">
        <v>85</v>
      </c>
      <c r="F1818" s="62"/>
      <c r="G1818" s="62">
        <v>13</v>
      </c>
      <c r="H1818" s="63">
        <v>1</v>
      </c>
      <c r="I1818" s="64">
        <v>8</v>
      </c>
      <c r="J1818" s="64">
        <v>8</v>
      </c>
      <c r="K1818" s="64">
        <v>8</v>
      </c>
      <c r="L1818" s="65">
        <v>1</v>
      </c>
      <c r="M1818" s="64">
        <v>0</v>
      </c>
      <c r="N1818" s="64">
        <v>0</v>
      </c>
      <c r="O1818" s="66">
        <v>407.24368750000002</v>
      </c>
      <c r="P1818" s="63">
        <v>0</v>
      </c>
    </row>
    <row r="1819" spans="1:16" ht="14.4">
      <c r="A1819" s="72">
        <f t="shared" si="42"/>
        <v>46175</v>
      </c>
      <c r="B1819" s="73">
        <f>VLOOKUP(G1819,'Daily Flash NL'!A:D,4,0)</f>
        <v>0.58333333333333304</v>
      </c>
      <c r="C1819" s="77">
        <v>46175</v>
      </c>
      <c r="D1819" s="57"/>
      <c r="E1819" s="62" t="s">
        <v>85</v>
      </c>
      <c r="F1819" s="62"/>
      <c r="G1819" s="62">
        <v>14</v>
      </c>
      <c r="H1819" s="63">
        <v>1</v>
      </c>
      <c r="I1819" s="64">
        <v>12</v>
      </c>
      <c r="J1819" s="64">
        <v>12</v>
      </c>
      <c r="K1819" s="64">
        <v>12</v>
      </c>
      <c r="L1819" s="65">
        <v>1</v>
      </c>
      <c r="M1819" s="64">
        <v>0</v>
      </c>
      <c r="N1819" s="64">
        <v>0</v>
      </c>
      <c r="O1819" s="66">
        <v>275.95813888888921</v>
      </c>
      <c r="P1819" s="63">
        <v>0</v>
      </c>
    </row>
    <row r="1820" spans="1:16" ht="14.4">
      <c r="A1820" s="72">
        <f t="shared" ref="A1820:A1874" si="43">C1820</f>
        <v>46175</v>
      </c>
      <c r="B1820" s="73">
        <f>VLOOKUP(G1820,'Daily Flash NL'!A:D,4,0)</f>
        <v>0.625</v>
      </c>
      <c r="C1820" s="77">
        <v>46175</v>
      </c>
      <c r="D1820" s="57"/>
      <c r="E1820" s="62" t="s">
        <v>85</v>
      </c>
      <c r="F1820" s="62"/>
      <c r="G1820" s="62">
        <v>15</v>
      </c>
      <c r="H1820" s="63">
        <v>0.94117647058823528</v>
      </c>
      <c r="I1820" s="64">
        <v>17</v>
      </c>
      <c r="J1820" s="64">
        <v>17</v>
      </c>
      <c r="K1820" s="64">
        <v>16</v>
      </c>
      <c r="L1820" s="65">
        <v>1</v>
      </c>
      <c r="M1820" s="64">
        <v>0</v>
      </c>
      <c r="N1820" s="64">
        <v>0</v>
      </c>
      <c r="O1820" s="66">
        <v>219.56204411764708</v>
      </c>
      <c r="P1820" s="63">
        <v>0</v>
      </c>
    </row>
    <row r="1821" spans="1:16" ht="14.4">
      <c r="A1821" s="72">
        <f t="shared" si="43"/>
        <v>46175</v>
      </c>
      <c r="B1821" s="73">
        <f>VLOOKUP(G1821,'Daily Flash NL'!A:D,4,0)</f>
        <v>0.66666666666666696</v>
      </c>
      <c r="C1821" s="77">
        <v>46175</v>
      </c>
      <c r="D1821" s="57"/>
      <c r="E1821" s="62" t="s">
        <v>85</v>
      </c>
      <c r="F1821" s="62"/>
      <c r="G1821" s="62">
        <v>16</v>
      </c>
      <c r="H1821" s="63">
        <v>0.9375</v>
      </c>
      <c r="I1821" s="64">
        <v>16</v>
      </c>
      <c r="J1821" s="64">
        <v>16</v>
      </c>
      <c r="K1821" s="64">
        <v>15</v>
      </c>
      <c r="L1821" s="65">
        <v>1</v>
      </c>
      <c r="M1821" s="64">
        <v>0</v>
      </c>
      <c r="N1821" s="64">
        <v>0</v>
      </c>
      <c r="O1821" s="66">
        <v>301.77109374999981</v>
      </c>
      <c r="P1821" s="63">
        <v>0</v>
      </c>
    </row>
    <row r="1822" spans="1:16" ht="14.4">
      <c r="A1822" s="72">
        <f t="shared" si="43"/>
        <v>46175</v>
      </c>
      <c r="B1822" s="73" t="e">
        <f>VLOOKUP(G1822,'Daily Flash NL'!A:D,4,0)</f>
        <v>#N/A</v>
      </c>
      <c r="C1822" s="77">
        <v>46175</v>
      </c>
      <c r="D1822" s="57"/>
      <c r="E1822" s="62" t="s">
        <v>85</v>
      </c>
      <c r="F1822" s="62"/>
      <c r="G1822" s="62">
        <v>17</v>
      </c>
      <c r="H1822" s="63">
        <v>0.90909090909090906</v>
      </c>
      <c r="I1822" s="64">
        <v>12</v>
      </c>
      <c r="J1822" s="64">
        <v>11</v>
      </c>
      <c r="K1822" s="64">
        <v>10</v>
      </c>
      <c r="L1822" s="65">
        <v>0.91666666666666663</v>
      </c>
      <c r="M1822" s="64">
        <v>1</v>
      </c>
      <c r="N1822" s="64">
        <v>1</v>
      </c>
      <c r="O1822" s="66">
        <v>300.16451515151545</v>
      </c>
      <c r="P1822" s="63">
        <v>8.3333333333333329E-2</v>
      </c>
    </row>
    <row r="1823" spans="1:16" ht="14.4">
      <c r="A1823" s="72">
        <f t="shared" si="43"/>
        <v>46175</v>
      </c>
      <c r="B1823" s="73" t="e">
        <f>VLOOKUP(G1823,'Daily Flash NL'!A:D,4,0)</f>
        <v>#N/A</v>
      </c>
      <c r="C1823" s="77">
        <v>46175</v>
      </c>
      <c r="D1823" s="57"/>
      <c r="E1823" s="62" t="s">
        <v>85</v>
      </c>
      <c r="F1823" s="62"/>
      <c r="G1823" s="62">
        <v>18</v>
      </c>
      <c r="H1823" s="63">
        <v>0.27272727272727271</v>
      </c>
      <c r="I1823" s="64">
        <v>11</v>
      </c>
      <c r="J1823" s="64">
        <v>8</v>
      </c>
      <c r="K1823" s="64">
        <v>3</v>
      </c>
      <c r="L1823" s="65">
        <v>0.72727272727272729</v>
      </c>
      <c r="M1823" s="64">
        <v>3</v>
      </c>
      <c r="N1823" s="64">
        <v>0</v>
      </c>
      <c r="O1823" s="66">
        <v>287.52143749999999</v>
      </c>
      <c r="P1823" s="63">
        <v>0.27272727272727271</v>
      </c>
    </row>
    <row r="1824" spans="1:16" ht="14.4">
      <c r="A1824" s="72">
        <f t="shared" si="43"/>
        <v>46175</v>
      </c>
      <c r="B1824" s="73" t="e">
        <f>VLOOKUP(G1824,'Daily Flash NL'!A:D,4,0)</f>
        <v>#N/A</v>
      </c>
      <c r="C1824" s="77">
        <v>46175</v>
      </c>
      <c r="D1824" s="57"/>
      <c r="E1824" s="62" t="s">
        <v>85</v>
      </c>
      <c r="F1824" s="62"/>
      <c r="G1824" s="62">
        <v>19</v>
      </c>
      <c r="H1824" s="63">
        <v>0.63636363636363635</v>
      </c>
      <c r="I1824" s="64">
        <v>11</v>
      </c>
      <c r="J1824" s="64">
        <v>11</v>
      </c>
      <c r="K1824" s="64">
        <v>7</v>
      </c>
      <c r="L1824" s="65">
        <v>1</v>
      </c>
      <c r="M1824" s="64">
        <v>0</v>
      </c>
      <c r="N1824" s="64">
        <v>0</v>
      </c>
      <c r="O1824" s="66">
        <v>289.56863636363636</v>
      </c>
      <c r="P1824" s="63">
        <v>0</v>
      </c>
    </row>
    <row r="1825" spans="1:16" ht="14.4">
      <c r="A1825" s="72">
        <f t="shared" si="43"/>
        <v>46175</v>
      </c>
      <c r="B1825" s="73" t="e">
        <f>VLOOKUP(G1825,'Daily Flash NL'!A:D,4,0)</f>
        <v>#N/A</v>
      </c>
      <c r="C1825" s="77">
        <v>46175</v>
      </c>
      <c r="D1825" s="57"/>
      <c r="E1825" s="62" t="s">
        <v>68</v>
      </c>
      <c r="F1825" s="62"/>
      <c r="G1825" s="62"/>
      <c r="H1825" s="63">
        <v>0.54021447721179627</v>
      </c>
      <c r="I1825" s="64">
        <v>747</v>
      </c>
      <c r="J1825" s="64">
        <v>713</v>
      </c>
      <c r="K1825" s="64">
        <v>403</v>
      </c>
      <c r="L1825" s="65">
        <v>0.95448460508701471</v>
      </c>
      <c r="M1825" s="64">
        <v>34</v>
      </c>
      <c r="N1825" s="64">
        <v>1</v>
      </c>
      <c r="O1825" s="66">
        <v>242.57084354838724</v>
      </c>
      <c r="P1825" s="63">
        <v>4.5515394912985271E-2</v>
      </c>
    </row>
    <row r="1826" spans="1:16" ht="14.4">
      <c r="A1826" s="72">
        <f t="shared" si="43"/>
        <v>46175</v>
      </c>
      <c r="B1826" s="73" t="e">
        <f>VLOOKUP(G1826,'Daily Flash NL'!A:D,4,0)</f>
        <v>#N/A</v>
      </c>
      <c r="C1826" s="77">
        <v>46175</v>
      </c>
      <c r="D1826" s="57"/>
      <c r="E1826" s="62" t="s">
        <v>68</v>
      </c>
      <c r="F1826" s="57" t="s">
        <v>69</v>
      </c>
      <c r="G1826" s="57"/>
      <c r="H1826" s="58"/>
      <c r="I1826" s="59"/>
      <c r="J1826" s="59"/>
      <c r="K1826" s="59"/>
      <c r="L1826" s="60"/>
      <c r="M1826" s="59"/>
      <c r="N1826" s="59"/>
      <c r="O1826" s="61"/>
      <c r="P1826" s="58"/>
    </row>
    <row r="1827" spans="1:16" ht="14.4">
      <c r="A1827" s="72">
        <f t="shared" si="43"/>
        <v>46175</v>
      </c>
      <c r="B1827" s="73" t="e">
        <f>VLOOKUP(G1827,'Daily Flash NL'!A:D,4,0)</f>
        <v>#N/A</v>
      </c>
      <c r="C1827" s="77">
        <v>46175</v>
      </c>
      <c r="D1827" s="57"/>
      <c r="E1827" s="62" t="s">
        <v>68</v>
      </c>
      <c r="F1827" s="62"/>
      <c r="G1827" s="62">
        <v>6</v>
      </c>
      <c r="H1827" s="63">
        <v>0</v>
      </c>
      <c r="I1827" s="64">
        <v>9</v>
      </c>
      <c r="J1827" s="64">
        <v>8</v>
      </c>
      <c r="K1827" s="64">
        <v>0</v>
      </c>
      <c r="L1827" s="65">
        <v>0.88888888888888884</v>
      </c>
      <c r="M1827" s="64">
        <v>1</v>
      </c>
      <c r="N1827" s="64">
        <v>0</v>
      </c>
      <c r="O1827" s="66">
        <v>85.527812499999996</v>
      </c>
      <c r="P1827" s="63">
        <v>0.1111111111111111</v>
      </c>
    </row>
    <row r="1828" spans="1:16" ht="14.4">
      <c r="A1828" s="72">
        <f t="shared" si="43"/>
        <v>46175</v>
      </c>
      <c r="B1828" s="73">
        <f>VLOOKUP(G1828,'Daily Flash NL'!A:D,4,0)</f>
        <v>0.29166666666666669</v>
      </c>
      <c r="C1828" s="77">
        <v>46175</v>
      </c>
      <c r="D1828" s="57"/>
      <c r="E1828" s="62" t="s">
        <v>68</v>
      </c>
      <c r="F1828" s="62"/>
      <c r="G1828" s="62">
        <v>7</v>
      </c>
      <c r="H1828" s="63">
        <v>0.86956521739130432</v>
      </c>
      <c r="I1828" s="64">
        <v>23</v>
      </c>
      <c r="J1828" s="64">
        <v>23</v>
      </c>
      <c r="K1828" s="64">
        <v>20</v>
      </c>
      <c r="L1828" s="65">
        <v>1</v>
      </c>
      <c r="M1828" s="64">
        <v>0</v>
      </c>
      <c r="N1828" s="64">
        <v>0</v>
      </c>
      <c r="O1828" s="66">
        <v>269.44160869565212</v>
      </c>
      <c r="P1828" s="63">
        <v>0</v>
      </c>
    </row>
    <row r="1829" spans="1:16" ht="14.4">
      <c r="A1829" s="72">
        <f t="shared" si="43"/>
        <v>46175</v>
      </c>
      <c r="B1829" s="73">
        <f>VLOOKUP(G1829,'Daily Flash NL'!A:D,4,0)</f>
        <v>0.33333333333333298</v>
      </c>
      <c r="C1829" s="77">
        <v>46175</v>
      </c>
      <c r="D1829" s="57"/>
      <c r="E1829" s="62" t="s">
        <v>68</v>
      </c>
      <c r="F1829" s="62"/>
      <c r="G1829" s="62">
        <v>8</v>
      </c>
      <c r="H1829" s="63">
        <v>0.92105263157894735</v>
      </c>
      <c r="I1829" s="64">
        <v>38</v>
      </c>
      <c r="J1829" s="64">
        <v>38</v>
      </c>
      <c r="K1829" s="64">
        <v>35</v>
      </c>
      <c r="L1829" s="65">
        <v>1</v>
      </c>
      <c r="M1829" s="64">
        <v>0</v>
      </c>
      <c r="N1829" s="64">
        <v>0</v>
      </c>
      <c r="O1829" s="66">
        <v>300.69848333333351</v>
      </c>
      <c r="P1829" s="63">
        <v>0</v>
      </c>
    </row>
    <row r="1830" spans="1:16" ht="14.4">
      <c r="A1830" s="72">
        <f t="shared" si="43"/>
        <v>46175</v>
      </c>
      <c r="B1830" s="73">
        <f>VLOOKUP(G1830,'Daily Flash NL'!A:D,4,0)</f>
        <v>0.375</v>
      </c>
      <c r="C1830" s="77">
        <v>46175</v>
      </c>
      <c r="D1830" s="57"/>
      <c r="E1830" s="62" t="s">
        <v>68</v>
      </c>
      <c r="F1830" s="62"/>
      <c r="G1830" s="62">
        <v>9</v>
      </c>
      <c r="H1830" s="63">
        <v>0.73015873015873012</v>
      </c>
      <c r="I1830" s="64">
        <v>63</v>
      </c>
      <c r="J1830" s="64">
        <v>61</v>
      </c>
      <c r="K1830" s="64">
        <v>46</v>
      </c>
      <c r="L1830" s="65">
        <v>0.96825396825396826</v>
      </c>
      <c r="M1830" s="64">
        <v>2</v>
      </c>
      <c r="N1830" s="64">
        <v>0</v>
      </c>
      <c r="O1830" s="66">
        <v>181.21752896174877</v>
      </c>
      <c r="P1830" s="63">
        <v>3.1746031746031744E-2</v>
      </c>
    </row>
    <row r="1831" spans="1:16" ht="14.4">
      <c r="A1831" s="72">
        <f t="shared" si="43"/>
        <v>46175</v>
      </c>
      <c r="B1831" s="73">
        <f>VLOOKUP(G1831,'Daily Flash NL'!A:D,4,0)</f>
        <v>0.41666666666666702</v>
      </c>
      <c r="C1831" s="77">
        <v>46175</v>
      </c>
      <c r="D1831" s="57"/>
      <c r="E1831" s="62" t="s">
        <v>68</v>
      </c>
      <c r="F1831" s="62"/>
      <c r="G1831" s="62">
        <v>10</v>
      </c>
      <c r="H1831" s="63">
        <v>0.71794871794871795</v>
      </c>
      <c r="I1831" s="64">
        <v>78</v>
      </c>
      <c r="J1831" s="64">
        <v>77</v>
      </c>
      <c r="K1831" s="64">
        <v>56</v>
      </c>
      <c r="L1831" s="65">
        <v>0.98717948717948723</v>
      </c>
      <c r="M1831" s="64">
        <v>1</v>
      </c>
      <c r="N1831" s="64">
        <v>0</v>
      </c>
      <c r="O1831" s="66">
        <v>229.86878246753253</v>
      </c>
      <c r="P1831" s="63">
        <v>1.282051282051282E-2</v>
      </c>
    </row>
    <row r="1832" spans="1:16" ht="14.4">
      <c r="A1832" s="72">
        <f t="shared" si="43"/>
        <v>46175</v>
      </c>
      <c r="B1832" s="73">
        <f>VLOOKUP(G1832,'Daily Flash NL'!A:D,4,0)</f>
        <v>0.45833333333333298</v>
      </c>
      <c r="C1832" s="77">
        <v>46175</v>
      </c>
      <c r="D1832" s="57"/>
      <c r="E1832" s="62" t="s">
        <v>68</v>
      </c>
      <c r="F1832" s="62"/>
      <c r="G1832" s="62">
        <v>11</v>
      </c>
      <c r="H1832" s="63">
        <v>0.71875</v>
      </c>
      <c r="I1832" s="64">
        <v>64</v>
      </c>
      <c r="J1832" s="64">
        <v>63</v>
      </c>
      <c r="K1832" s="64">
        <v>46</v>
      </c>
      <c r="L1832" s="65">
        <v>0.984375</v>
      </c>
      <c r="M1832" s="64">
        <v>1</v>
      </c>
      <c r="N1832" s="64">
        <v>0</v>
      </c>
      <c r="O1832" s="66">
        <v>263.13484391534405</v>
      </c>
      <c r="P1832" s="63">
        <v>1.5625E-2</v>
      </c>
    </row>
    <row r="1833" spans="1:16" ht="14.4">
      <c r="A1833" s="72">
        <f t="shared" si="43"/>
        <v>46175</v>
      </c>
      <c r="B1833" s="73">
        <f>VLOOKUP(G1833,'Daily Flash NL'!A:D,4,0)</f>
        <v>0.5</v>
      </c>
      <c r="C1833" s="77">
        <v>46175</v>
      </c>
      <c r="D1833" s="57"/>
      <c r="E1833" s="62" t="s">
        <v>68</v>
      </c>
      <c r="F1833" s="62"/>
      <c r="G1833" s="62">
        <v>12</v>
      </c>
      <c r="H1833" s="63">
        <v>0.72727272727272729</v>
      </c>
      <c r="I1833" s="64">
        <v>77</v>
      </c>
      <c r="J1833" s="64">
        <v>77</v>
      </c>
      <c r="K1833" s="64">
        <v>56</v>
      </c>
      <c r="L1833" s="65">
        <v>1</v>
      </c>
      <c r="M1833" s="64">
        <v>0</v>
      </c>
      <c r="N1833" s="64">
        <v>0</v>
      </c>
      <c r="O1833" s="66">
        <v>188.83769956709952</v>
      </c>
      <c r="P1833" s="63">
        <v>0</v>
      </c>
    </row>
    <row r="1834" spans="1:16" ht="14.4">
      <c r="A1834" s="72">
        <f t="shared" si="43"/>
        <v>46175</v>
      </c>
      <c r="B1834" s="73">
        <f>VLOOKUP(G1834,'Daily Flash NL'!A:D,4,0)</f>
        <v>0.54166666666666696</v>
      </c>
      <c r="C1834" s="77">
        <v>46175</v>
      </c>
      <c r="D1834" s="57"/>
      <c r="E1834" s="62" t="s">
        <v>68</v>
      </c>
      <c r="F1834" s="62"/>
      <c r="G1834" s="62">
        <v>13</v>
      </c>
      <c r="H1834" s="63">
        <v>0.40259740259740262</v>
      </c>
      <c r="I1834" s="64">
        <v>77</v>
      </c>
      <c r="J1834" s="64">
        <v>69</v>
      </c>
      <c r="K1834" s="64">
        <v>31</v>
      </c>
      <c r="L1834" s="65">
        <v>0.89610389610389607</v>
      </c>
      <c r="M1834" s="64">
        <v>8</v>
      </c>
      <c r="N1834" s="64">
        <v>0</v>
      </c>
      <c r="O1834" s="66">
        <v>280.05531207729473</v>
      </c>
      <c r="P1834" s="63">
        <v>0.1038961038961039</v>
      </c>
    </row>
    <row r="1835" spans="1:16" ht="14.4">
      <c r="A1835" s="72">
        <f t="shared" si="43"/>
        <v>46176</v>
      </c>
      <c r="B1835" s="73" t="e">
        <f>VLOOKUP(G1835,'Daily Flash NL'!A:D,4,0)</f>
        <v>#N/A</v>
      </c>
      <c r="C1835" s="77">
        <v>46176</v>
      </c>
      <c r="D1835" s="57" t="s">
        <v>67</v>
      </c>
      <c r="E1835" s="62" t="s">
        <v>85</v>
      </c>
      <c r="F1835" s="62"/>
      <c r="G1835" s="62"/>
      <c r="H1835" s="63">
        <v>0.77083333333333337</v>
      </c>
      <c r="I1835" s="64">
        <v>240</v>
      </c>
      <c r="J1835" s="64">
        <v>227</v>
      </c>
      <c r="K1835" s="64">
        <v>185</v>
      </c>
      <c r="L1835" s="65">
        <v>0.9458333333333333</v>
      </c>
      <c r="M1835" s="64">
        <v>13</v>
      </c>
      <c r="N1835" s="64">
        <v>0</v>
      </c>
      <c r="O1835" s="66">
        <v>300.38971475770944</v>
      </c>
      <c r="P1835" s="63">
        <v>5.4166666666666669E-2</v>
      </c>
    </row>
    <row r="1836" spans="1:16" ht="14.4">
      <c r="A1836" s="72">
        <f t="shared" si="43"/>
        <v>46176</v>
      </c>
      <c r="B1836" s="73" t="e">
        <f>VLOOKUP(G1836,'Daily Flash NL'!A:D,4,0)</f>
        <v>#N/A</v>
      </c>
      <c r="C1836" s="77">
        <v>46176</v>
      </c>
      <c r="D1836" s="57"/>
      <c r="E1836" s="62" t="s">
        <v>85</v>
      </c>
      <c r="F1836" s="57" t="s">
        <v>69</v>
      </c>
      <c r="G1836" s="57"/>
      <c r="H1836" s="58"/>
      <c r="I1836" s="59"/>
      <c r="J1836" s="59"/>
      <c r="K1836" s="59"/>
      <c r="L1836" s="60"/>
      <c r="M1836" s="59"/>
      <c r="N1836" s="59"/>
      <c r="O1836" s="61"/>
      <c r="P1836" s="58"/>
    </row>
    <row r="1837" spans="1:16" ht="14.4">
      <c r="A1837" s="72">
        <f t="shared" si="43"/>
        <v>46176</v>
      </c>
      <c r="B1837" s="73">
        <f>VLOOKUP(G1837,'Daily Flash NL'!A:D,4,0)</f>
        <v>0.29166666666666669</v>
      </c>
      <c r="C1837" s="77">
        <v>46176</v>
      </c>
      <c r="D1837" s="57"/>
      <c r="E1837" s="62" t="s">
        <v>85</v>
      </c>
      <c r="F1837" s="62"/>
      <c r="G1837" s="62">
        <v>7</v>
      </c>
      <c r="H1837" s="63">
        <v>1</v>
      </c>
      <c r="I1837" s="64">
        <v>1</v>
      </c>
      <c r="J1837" s="64">
        <v>1</v>
      </c>
      <c r="K1837" s="64">
        <v>1</v>
      </c>
      <c r="L1837" s="65">
        <v>1</v>
      </c>
      <c r="M1837" s="64">
        <v>0</v>
      </c>
      <c r="N1837" s="64">
        <v>0</v>
      </c>
      <c r="O1837" s="66">
        <v>779.6880000000001</v>
      </c>
      <c r="P1837" s="63">
        <v>0</v>
      </c>
    </row>
    <row r="1838" spans="1:16" ht="14.4">
      <c r="A1838" s="72">
        <f t="shared" si="43"/>
        <v>46176</v>
      </c>
      <c r="B1838" s="73">
        <f>VLOOKUP(G1838,'Daily Flash NL'!A:D,4,0)</f>
        <v>0.33333333333333298</v>
      </c>
      <c r="C1838" s="77">
        <v>46176</v>
      </c>
      <c r="D1838" s="57"/>
      <c r="E1838" s="62" t="s">
        <v>85</v>
      </c>
      <c r="F1838" s="62"/>
      <c r="G1838" s="62">
        <v>8</v>
      </c>
      <c r="H1838" s="63">
        <v>1</v>
      </c>
      <c r="I1838" s="64">
        <v>9</v>
      </c>
      <c r="J1838" s="64">
        <v>9</v>
      </c>
      <c r="K1838" s="64">
        <v>9</v>
      </c>
      <c r="L1838" s="65">
        <v>1</v>
      </c>
      <c r="M1838" s="64">
        <v>0</v>
      </c>
      <c r="N1838" s="64">
        <v>0</v>
      </c>
      <c r="O1838" s="66">
        <v>191.65285185185144</v>
      </c>
      <c r="P1838" s="63">
        <v>0</v>
      </c>
    </row>
    <row r="1839" spans="1:16" ht="14.4">
      <c r="A1839" s="72">
        <f t="shared" si="43"/>
        <v>46176</v>
      </c>
      <c r="B1839" s="73">
        <f>VLOOKUP(G1839,'Daily Flash NL'!A:D,4,0)</f>
        <v>0.375</v>
      </c>
      <c r="C1839" s="77">
        <v>46176</v>
      </c>
      <c r="D1839" s="57"/>
      <c r="E1839" s="62" t="s">
        <v>85</v>
      </c>
      <c r="F1839" s="62"/>
      <c r="G1839" s="62">
        <v>9</v>
      </c>
      <c r="H1839" s="63">
        <v>1</v>
      </c>
      <c r="I1839" s="64">
        <v>10</v>
      </c>
      <c r="J1839" s="64">
        <v>10</v>
      </c>
      <c r="K1839" s="64">
        <v>10</v>
      </c>
      <c r="L1839" s="65">
        <v>1</v>
      </c>
      <c r="M1839" s="64">
        <v>0</v>
      </c>
      <c r="N1839" s="64">
        <v>0</v>
      </c>
      <c r="O1839" s="66">
        <v>306.14075000000003</v>
      </c>
      <c r="P1839" s="63">
        <v>0</v>
      </c>
    </row>
    <row r="1840" spans="1:16" ht="14.4">
      <c r="A1840" s="72">
        <f t="shared" si="43"/>
        <v>46176</v>
      </c>
      <c r="B1840" s="73">
        <f>VLOOKUP(G1840,'Daily Flash NL'!A:D,4,0)</f>
        <v>0.41666666666666702</v>
      </c>
      <c r="C1840" s="77">
        <v>46176</v>
      </c>
      <c r="D1840" s="57"/>
      <c r="E1840" s="62" t="s">
        <v>85</v>
      </c>
      <c r="F1840" s="62"/>
      <c r="G1840" s="62">
        <v>10</v>
      </c>
      <c r="H1840" s="63">
        <v>1</v>
      </c>
      <c r="I1840" s="64">
        <v>11</v>
      </c>
      <c r="J1840" s="64">
        <v>11</v>
      </c>
      <c r="K1840" s="64">
        <v>11</v>
      </c>
      <c r="L1840" s="65">
        <v>1</v>
      </c>
      <c r="M1840" s="64">
        <v>0</v>
      </c>
      <c r="N1840" s="64">
        <v>0</v>
      </c>
      <c r="O1840" s="66">
        <v>292.95550000000003</v>
      </c>
      <c r="P1840" s="63">
        <v>0</v>
      </c>
    </row>
    <row r="1841" spans="1:16" ht="14.4">
      <c r="A1841" s="72">
        <f t="shared" si="43"/>
        <v>46176</v>
      </c>
      <c r="B1841" s="73">
        <f>VLOOKUP(G1841,'Daily Flash NL'!A:D,4,0)</f>
        <v>0.45833333333333298</v>
      </c>
      <c r="C1841" s="77">
        <v>46176</v>
      </c>
      <c r="D1841" s="57"/>
      <c r="E1841" s="62" t="s">
        <v>85</v>
      </c>
      <c r="F1841" s="62"/>
      <c r="G1841" s="62">
        <v>11</v>
      </c>
      <c r="H1841" s="63">
        <v>1</v>
      </c>
      <c r="I1841" s="64">
        <v>4</v>
      </c>
      <c r="J1841" s="64">
        <v>4</v>
      </c>
      <c r="K1841" s="64">
        <v>4</v>
      </c>
      <c r="L1841" s="65">
        <v>1</v>
      </c>
      <c r="M1841" s="64">
        <v>0</v>
      </c>
      <c r="N1841" s="64">
        <v>0</v>
      </c>
      <c r="O1841" s="66">
        <v>396.31975</v>
      </c>
      <c r="P1841" s="63">
        <v>0</v>
      </c>
    </row>
    <row r="1842" spans="1:16" ht="14.4">
      <c r="A1842" s="72">
        <f t="shared" si="43"/>
        <v>46176</v>
      </c>
      <c r="B1842" s="73">
        <f>VLOOKUP(G1842,'Daily Flash NL'!A:D,4,0)</f>
        <v>0.5</v>
      </c>
      <c r="C1842" s="77">
        <v>46176</v>
      </c>
      <c r="D1842" s="57"/>
      <c r="E1842" s="62" t="s">
        <v>85</v>
      </c>
      <c r="F1842" s="62"/>
      <c r="G1842" s="62">
        <v>12</v>
      </c>
      <c r="H1842" s="63">
        <v>1</v>
      </c>
      <c r="I1842" s="64">
        <v>10</v>
      </c>
      <c r="J1842" s="64">
        <v>10</v>
      </c>
      <c r="K1842" s="64">
        <v>10</v>
      </c>
      <c r="L1842" s="65">
        <v>1</v>
      </c>
      <c r="M1842" s="64">
        <v>0</v>
      </c>
      <c r="N1842" s="64">
        <v>0</v>
      </c>
      <c r="O1842" s="66">
        <v>391.08302500000002</v>
      </c>
      <c r="P1842" s="63">
        <v>0</v>
      </c>
    </row>
    <row r="1843" spans="1:16" ht="14.4">
      <c r="A1843" s="72">
        <f t="shared" si="43"/>
        <v>46176</v>
      </c>
      <c r="B1843" s="73">
        <f>VLOOKUP(G1843,'Daily Flash NL'!A:D,4,0)</f>
        <v>0.54166666666666696</v>
      </c>
      <c r="C1843" s="77">
        <v>46176</v>
      </c>
      <c r="D1843" s="57"/>
      <c r="E1843" s="62" t="s">
        <v>85</v>
      </c>
      <c r="F1843" s="62"/>
      <c r="G1843" s="62">
        <v>13</v>
      </c>
      <c r="H1843" s="63">
        <v>1</v>
      </c>
      <c r="I1843" s="64">
        <v>7</v>
      </c>
      <c r="J1843" s="64">
        <v>7</v>
      </c>
      <c r="K1843" s="64">
        <v>7</v>
      </c>
      <c r="L1843" s="65">
        <v>1</v>
      </c>
      <c r="M1843" s="64">
        <v>0</v>
      </c>
      <c r="N1843" s="64">
        <v>0</v>
      </c>
      <c r="O1843" s="66">
        <v>387.91328571428579</v>
      </c>
      <c r="P1843" s="63">
        <v>0</v>
      </c>
    </row>
    <row r="1844" spans="1:16" ht="14.4">
      <c r="A1844" s="72">
        <f t="shared" si="43"/>
        <v>46176</v>
      </c>
      <c r="B1844" s="73">
        <f>VLOOKUP(G1844,'Daily Flash NL'!A:D,4,0)</f>
        <v>0.58333333333333304</v>
      </c>
      <c r="C1844" s="77">
        <v>46176</v>
      </c>
      <c r="D1844" s="57"/>
      <c r="E1844" s="62" t="s">
        <v>85</v>
      </c>
      <c r="F1844" s="62"/>
      <c r="G1844" s="62">
        <v>14</v>
      </c>
      <c r="H1844" s="63">
        <v>1</v>
      </c>
      <c r="I1844" s="64">
        <v>8</v>
      </c>
      <c r="J1844" s="64">
        <v>8</v>
      </c>
      <c r="K1844" s="64">
        <v>8</v>
      </c>
      <c r="L1844" s="65">
        <v>1</v>
      </c>
      <c r="M1844" s="64">
        <v>0</v>
      </c>
      <c r="N1844" s="64">
        <v>0</v>
      </c>
      <c r="O1844" s="66">
        <v>237.93968749999999</v>
      </c>
      <c r="P1844" s="63">
        <v>0</v>
      </c>
    </row>
    <row r="1845" spans="1:16" ht="14.4">
      <c r="A1845" s="72">
        <f t="shared" si="43"/>
        <v>46176</v>
      </c>
      <c r="B1845" s="73">
        <f>VLOOKUP(G1845,'Daily Flash NL'!A:D,4,0)</f>
        <v>0.625</v>
      </c>
      <c r="C1845" s="77">
        <v>46176</v>
      </c>
      <c r="D1845" s="57"/>
      <c r="E1845" s="62" t="s">
        <v>85</v>
      </c>
      <c r="F1845" s="62"/>
      <c r="G1845" s="62">
        <v>15</v>
      </c>
      <c r="H1845" s="63">
        <v>1</v>
      </c>
      <c r="I1845" s="64">
        <v>4</v>
      </c>
      <c r="J1845" s="64">
        <v>4</v>
      </c>
      <c r="K1845" s="64">
        <v>4</v>
      </c>
      <c r="L1845" s="65">
        <v>1</v>
      </c>
      <c r="M1845" s="64">
        <v>0</v>
      </c>
      <c r="N1845" s="64">
        <v>0</v>
      </c>
      <c r="O1845" s="66">
        <v>198.76812500000003</v>
      </c>
      <c r="P1845" s="63">
        <v>0</v>
      </c>
    </row>
    <row r="1846" spans="1:16" ht="14.4">
      <c r="A1846" s="72">
        <f t="shared" si="43"/>
        <v>46176</v>
      </c>
      <c r="B1846" s="73">
        <f>VLOOKUP(G1846,'Daily Flash NL'!A:D,4,0)</f>
        <v>0.66666666666666696</v>
      </c>
      <c r="C1846" s="77">
        <v>46176</v>
      </c>
      <c r="D1846" s="57"/>
      <c r="E1846" s="62" t="s">
        <v>85</v>
      </c>
      <c r="F1846" s="62"/>
      <c r="G1846" s="62">
        <v>16</v>
      </c>
      <c r="H1846" s="63">
        <v>1</v>
      </c>
      <c r="I1846" s="64">
        <v>8</v>
      </c>
      <c r="J1846" s="64">
        <v>8</v>
      </c>
      <c r="K1846" s="64">
        <v>8</v>
      </c>
      <c r="L1846" s="65">
        <v>1</v>
      </c>
      <c r="M1846" s="64">
        <v>0</v>
      </c>
      <c r="N1846" s="64">
        <v>0</v>
      </c>
      <c r="O1846" s="66">
        <v>323.27075000000008</v>
      </c>
      <c r="P1846" s="63">
        <v>0</v>
      </c>
    </row>
    <row r="1847" spans="1:16" ht="14.4">
      <c r="A1847" s="72">
        <f t="shared" si="43"/>
        <v>46176</v>
      </c>
      <c r="B1847" s="73" t="e">
        <f>VLOOKUP(G1847,'Daily Flash NL'!A:D,4,0)</f>
        <v>#N/A</v>
      </c>
      <c r="C1847" s="77">
        <v>46176</v>
      </c>
      <c r="D1847" s="57"/>
      <c r="E1847" s="62" t="s">
        <v>85</v>
      </c>
      <c r="F1847" s="62"/>
      <c r="G1847" s="62">
        <v>17</v>
      </c>
      <c r="H1847" s="63">
        <v>0.375</v>
      </c>
      <c r="I1847" s="64">
        <v>8</v>
      </c>
      <c r="J1847" s="64">
        <v>4</v>
      </c>
      <c r="K1847" s="64">
        <v>3</v>
      </c>
      <c r="L1847" s="65">
        <v>0.5</v>
      </c>
      <c r="M1847" s="64">
        <v>4</v>
      </c>
      <c r="N1847" s="64">
        <v>0</v>
      </c>
      <c r="O1847" s="66">
        <v>333.44662499999998</v>
      </c>
      <c r="P1847" s="63">
        <v>0.5</v>
      </c>
    </row>
    <row r="1848" spans="1:16" ht="14.4">
      <c r="A1848" s="72">
        <f t="shared" si="43"/>
        <v>46176</v>
      </c>
      <c r="B1848" s="73" t="e">
        <f>VLOOKUP(G1848,'Daily Flash NL'!A:D,4,0)</f>
        <v>#N/A</v>
      </c>
      <c r="C1848" s="77">
        <v>46176</v>
      </c>
      <c r="D1848" s="57"/>
      <c r="E1848" s="62" t="s">
        <v>85</v>
      </c>
      <c r="F1848" s="62"/>
      <c r="G1848" s="62">
        <v>18</v>
      </c>
      <c r="H1848" s="63">
        <v>0.25</v>
      </c>
      <c r="I1848" s="64">
        <v>4</v>
      </c>
      <c r="J1848" s="64">
        <v>4</v>
      </c>
      <c r="K1848" s="64">
        <v>1</v>
      </c>
      <c r="L1848" s="65">
        <v>1</v>
      </c>
      <c r="M1848" s="64">
        <v>0</v>
      </c>
      <c r="N1848" s="64">
        <v>0</v>
      </c>
      <c r="O1848" s="66">
        <v>259.49375000000083</v>
      </c>
      <c r="P1848" s="63">
        <v>0</v>
      </c>
    </row>
    <row r="1849" spans="1:16" ht="14.4">
      <c r="A1849" s="72">
        <f t="shared" si="43"/>
        <v>46176</v>
      </c>
      <c r="B1849" s="73" t="e">
        <f>VLOOKUP(G1849,'Daily Flash NL'!A:D,4,0)</f>
        <v>#N/A</v>
      </c>
      <c r="C1849" s="77">
        <v>46176</v>
      </c>
      <c r="D1849" s="57"/>
      <c r="E1849" s="62" t="s">
        <v>85</v>
      </c>
      <c r="F1849" s="62"/>
      <c r="G1849" s="62">
        <v>22</v>
      </c>
      <c r="H1849" s="63">
        <v>0</v>
      </c>
      <c r="I1849" s="64">
        <v>1</v>
      </c>
      <c r="J1849" s="64">
        <v>1</v>
      </c>
      <c r="K1849" s="64">
        <v>0</v>
      </c>
      <c r="L1849" s="65">
        <v>1</v>
      </c>
      <c r="M1849" s="64">
        <v>0</v>
      </c>
      <c r="N1849" s="64">
        <v>0</v>
      </c>
      <c r="O1849" s="66">
        <v>146.15599999999998</v>
      </c>
      <c r="P1849" s="63">
        <v>0</v>
      </c>
    </row>
    <row r="1850" spans="1:16" ht="14.4">
      <c r="A1850" s="72">
        <f t="shared" si="43"/>
        <v>46176</v>
      </c>
      <c r="B1850" s="73" t="e">
        <f>VLOOKUP(G1850,'Daily Flash NL'!A:D,4,0)</f>
        <v>#N/A</v>
      </c>
      <c r="C1850" s="77">
        <v>46176</v>
      </c>
      <c r="D1850" s="57"/>
      <c r="E1850" s="62" t="s">
        <v>85</v>
      </c>
      <c r="F1850" s="62"/>
      <c r="G1850" s="62">
        <v>23</v>
      </c>
      <c r="H1850" s="63">
        <v>0</v>
      </c>
      <c r="I1850" s="64">
        <v>1</v>
      </c>
      <c r="J1850" s="64">
        <v>1</v>
      </c>
      <c r="K1850" s="64">
        <v>0</v>
      </c>
      <c r="L1850" s="65">
        <v>1</v>
      </c>
      <c r="M1850" s="64">
        <v>0</v>
      </c>
      <c r="N1850" s="64">
        <v>0</v>
      </c>
      <c r="O1850" s="66">
        <v>106.694</v>
      </c>
      <c r="P1850" s="63">
        <v>0</v>
      </c>
    </row>
    <row r="1851" spans="1:16" ht="14.4">
      <c r="A1851" s="72">
        <f t="shared" si="43"/>
        <v>46176</v>
      </c>
      <c r="B1851" s="73" t="e">
        <f>VLOOKUP(G1851,'Daily Flash NL'!A:D,4,0)</f>
        <v>#N/A</v>
      </c>
      <c r="C1851" s="77">
        <v>46176</v>
      </c>
      <c r="D1851" s="57"/>
      <c r="E1851" s="62" t="s">
        <v>85</v>
      </c>
      <c r="F1851" s="57" t="s">
        <v>86</v>
      </c>
      <c r="G1851" s="57"/>
      <c r="H1851" s="58"/>
      <c r="I1851" s="59"/>
      <c r="J1851" s="59"/>
      <c r="K1851" s="59"/>
      <c r="L1851" s="60"/>
      <c r="M1851" s="59"/>
      <c r="N1851" s="59"/>
      <c r="O1851" s="61"/>
      <c r="P1851" s="58"/>
    </row>
    <row r="1852" spans="1:16" ht="14.4">
      <c r="A1852" s="72">
        <f t="shared" si="43"/>
        <v>46176</v>
      </c>
      <c r="B1852" s="73" t="e">
        <f>VLOOKUP(G1852,'Daily Flash NL'!A:D,4,0)</f>
        <v>#N/A</v>
      </c>
      <c r="C1852" s="77">
        <v>46176</v>
      </c>
      <c r="D1852" s="57"/>
      <c r="E1852" s="62" t="s">
        <v>85</v>
      </c>
      <c r="F1852" s="62"/>
      <c r="G1852" s="62">
        <v>6</v>
      </c>
      <c r="H1852" s="63">
        <v>0</v>
      </c>
      <c r="I1852" s="64">
        <v>3</v>
      </c>
      <c r="J1852" s="64">
        <v>1</v>
      </c>
      <c r="K1852" s="64">
        <v>0</v>
      </c>
      <c r="L1852" s="65">
        <v>0.33333333333333331</v>
      </c>
      <c r="M1852" s="64">
        <v>2</v>
      </c>
      <c r="N1852" s="64">
        <v>0</v>
      </c>
      <c r="O1852" s="66">
        <v>389.02199999999999</v>
      </c>
      <c r="P1852" s="63">
        <v>0.66666666666666663</v>
      </c>
    </row>
    <row r="1853" spans="1:16" ht="14.4">
      <c r="A1853" s="72">
        <f t="shared" si="43"/>
        <v>46176</v>
      </c>
      <c r="B1853" s="73">
        <f>VLOOKUP(G1853,'Daily Flash NL'!A:D,4,0)</f>
        <v>0.29166666666666669</v>
      </c>
      <c r="C1853" s="77">
        <v>46176</v>
      </c>
      <c r="D1853" s="57"/>
      <c r="E1853" s="62" t="s">
        <v>85</v>
      </c>
      <c r="F1853" s="62"/>
      <c r="G1853" s="62">
        <v>7</v>
      </c>
      <c r="H1853" s="63">
        <v>1</v>
      </c>
      <c r="I1853" s="64">
        <v>3</v>
      </c>
      <c r="J1853" s="64">
        <v>3</v>
      </c>
      <c r="K1853" s="64">
        <v>3</v>
      </c>
      <c r="L1853" s="65">
        <v>1</v>
      </c>
      <c r="M1853" s="64">
        <v>0</v>
      </c>
      <c r="N1853" s="64">
        <v>0</v>
      </c>
      <c r="O1853" s="66">
        <v>425.72866666666664</v>
      </c>
      <c r="P1853" s="63">
        <v>0</v>
      </c>
    </row>
    <row r="1854" spans="1:16" ht="14.4">
      <c r="A1854" s="72">
        <f t="shared" si="43"/>
        <v>46176</v>
      </c>
      <c r="B1854" s="73">
        <f>VLOOKUP(G1854,'Daily Flash NL'!A:D,4,0)</f>
        <v>0.33333333333333298</v>
      </c>
      <c r="C1854" s="77">
        <v>46176</v>
      </c>
      <c r="D1854" s="57"/>
      <c r="E1854" s="62" t="s">
        <v>85</v>
      </c>
      <c r="F1854" s="62"/>
      <c r="G1854" s="62">
        <v>8</v>
      </c>
      <c r="H1854" s="63">
        <v>1</v>
      </c>
      <c r="I1854" s="64">
        <v>7</v>
      </c>
      <c r="J1854" s="64">
        <v>7</v>
      </c>
      <c r="K1854" s="64">
        <v>7</v>
      </c>
      <c r="L1854" s="65">
        <v>1</v>
      </c>
      <c r="M1854" s="64">
        <v>0</v>
      </c>
      <c r="N1854" s="64">
        <v>0</v>
      </c>
      <c r="O1854" s="66">
        <v>378.48328571428573</v>
      </c>
      <c r="P1854" s="63">
        <v>0</v>
      </c>
    </row>
    <row r="1855" spans="1:16" ht="14.4">
      <c r="A1855" s="72">
        <f t="shared" si="43"/>
        <v>46176</v>
      </c>
      <c r="B1855" s="73">
        <f>VLOOKUP(G1855,'Daily Flash NL'!A:D,4,0)</f>
        <v>0.375</v>
      </c>
      <c r="C1855" s="77">
        <v>46176</v>
      </c>
      <c r="D1855" s="57"/>
      <c r="E1855" s="62" t="s">
        <v>85</v>
      </c>
      <c r="F1855" s="62"/>
      <c r="G1855" s="62">
        <v>9</v>
      </c>
      <c r="H1855" s="63">
        <v>0.35714285714285715</v>
      </c>
      <c r="I1855" s="64">
        <v>14</v>
      </c>
      <c r="J1855" s="64">
        <v>12</v>
      </c>
      <c r="K1855" s="64">
        <v>5</v>
      </c>
      <c r="L1855" s="65">
        <v>0.8571428571428571</v>
      </c>
      <c r="M1855" s="64">
        <v>2</v>
      </c>
      <c r="N1855" s="64">
        <v>0</v>
      </c>
      <c r="O1855" s="66">
        <v>254.19775000000087</v>
      </c>
      <c r="P1855" s="63">
        <v>0.14285714285714285</v>
      </c>
    </row>
    <row r="1856" spans="1:16" ht="14.4">
      <c r="A1856" s="72">
        <f t="shared" si="43"/>
        <v>46176</v>
      </c>
      <c r="B1856" s="73">
        <f>VLOOKUP(G1856,'Daily Flash NL'!A:D,4,0)</f>
        <v>0.41666666666666702</v>
      </c>
      <c r="C1856" s="77">
        <v>46176</v>
      </c>
      <c r="D1856" s="57"/>
      <c r="E1856" s="62" t="s">
        <v>85</v>
      </c>
      <c r="F1856" s="62"/>
      <c r="G1856" s="62">
        <v>10</v>
      </c>
      <c r="H1856" s="63">
        <v>0.35294117647058826</v>
      </c>
      <c r="I1856" s="64">
        <v>17</v>
      </c>
      <c r="J1856" s="64">
        <v>14</v>
      </c>
      <c r="K1856" s="64">
        <v>6</v>
      </c>
      <c r="L1856" s="65">
        <v>0.82352941176470584</v>
      </c>
      <c r="M1856" s="64">
        <v>3</v>
      </c>
      <c r="N1856" s="64">
        <v>0</v>
      </c>
      <c r="O1856" s="66">
        <v>345.11257142857147</v>
      </c>
      <c r="P1856" s="63">
        <v>0.17647058823529413</v>
      </c>
    </row>
    <row r="1857" spans="1:16" ht="14.4">
      <c r="A1857" s="72">
        <f t="shared" si="43"/>
        <v>46176</v>
      </c>
      <c r="B1857" s="73">
        <f>VLOOKUP(G1857,'Daily Flash NL'!A:D,4,0)</f>
        <v>0.45833333333333298</v>
      </c>
      <c r="C1857" s="77">
        <v>46176</v>
      </c>
      <c r="D1857" s="57"/>
      <c r="E1857" s="62" t="s">
        <v>85</v>
      </c>
      <c r="F1857" s="62"/>
      <c r="G1857" s="62">
        <v>11</v>
      </c>
      <c r="H1857" s="63">
        <v>0.5714285714285714</v>
      </c>
      <c r="I1857" s="64">
        <v>14</v>
      </c>
      <c r="J1857" s="64">
        <v>14</v>
      </c>
      <c r="K1857" s="64">
        <v>8</v>
      </c>
      <c r="L1857" s="65">
        <v>1</v>
      </c>
      <c r="M1857" s="64">
        <v>0</v>
      </c>
      <c r="N1857" s="64">
        <v>0</v>
      </c>
      <c r="O1857" s="66">
        <v>394.8138571428571</v>
      </c>
      <c r="P1857" s="63">
        <v>0</v>
      </c>
    </row>
    <row r="1858" spans="1:16" ht="14.4">
      <c r="A1858" s="72">
        <f t="shared" si="43"/>
        <v>46176</v>
      </c>
      <c r="B1858" s="73">
        <f>VLOOKUP(G1858,'Daily Flash NL'!A:D,4,0)</f>
        <v>0.5</v>
      </c>
      <c r="C1858" s="77">
        <v>46176</v>
      </c>
      <c r="D1858" s="57"/>
      <c r="E1858" s="62" t="s">
        <v>85</v>
      </c>
      <c r="F1858" s="62"/>
      <c r="G1858" s="62">
        <v>12</v>
      </c>
      <c r="H1858" s="63">
        <v>0.88888888888888884</v>
      </c>
      <c r="I1858" s="64">
        <v>9</v>
      </c>
      <c r="J1858" s="64">
        <v>9</v>
      </c>
      <c r="K1858" s="64">
        <v>8</v>
      </c>
      <c r="L1858" s="65">
        <v>1</v>
      </c>
      <c r="M1858" s="64">
        <v>0</v>
      </c>
      <c r="N1858" s="64">
        <v>0</v>
      </c>
      <c r="O1858" s="66">
        <v>285.47327777777781</v>
      </c>
      <c r="P1858" s="63">
        <v>0</v>
      </c>
    </row>
    <row r="1859" spans="1:16" ht="14.4">
      <c r="A1859" s="72">
        <f t="shared" si="43"/>
        <v>46176</v>
      </c>
      <c r="B1859" s="73">
        <f>VLOOKUP(G1859,'Daily Flash NL'!A:D,4,0)</f>
        <v>0.54166666666666696</v>
      </c>
      <c r="C1859" s="77">
        <v>46176</v>
      </c>
      <c r="D1859" s="57"/>
      <c r="E1859" s="62" t="s">
        <v>85</v>
      </c>
      <c r="F1859" s="62"/>
      <c r="G1859" s="62">
        <v>13</v>
      </c>
      <c r="H1859" s="63">
        <v>0.875</v>
      </c>
      <c r="I1859" s="64">
        <v>16</v>
      </c>
      <c r="J1859" s="64">
        <v>16</v>
      </c>
      <c r="K1859" s="64">
        <v>14</v>
      </c>
      <c r="L1859" s="65">
        <v>1</v>
      </c>
      <c r="M1859" s="64">
        <v>0</v>
      </c>
      <c r="N1859" s="64">
        <v>0</v>
      </c>
      <c r="O1859" s="66">
        <v>318.07924999999994</v>
      </c>
      <c r="P1859" s="63">
        <v>0</v>
      </c>
    </row>
    <row r="1860" spans="1:16" ht="14.4">
      <c r="A1860" s="72">
        <f t="shared" si="43"/>
        <v>46176</v>
      </c>
      <c r="B1860" s="73">
        <f>VLOOKUP(G1860,'Daily Flash NL'!A:D,4,0)</f>
        <v>0.58333333333333304</v>
      </c>
      <c r="C1860" s="77">
        <v>46176</v>
      </c>
      <c r="D1860" s="57"/>
      <c r="E1860" s="62" t="s">
        <v>85</v>
      </c>
      <c r="F1860" s="62"/>
      <c r="G1860" s="62">
        <v>14</v>
      </c>
      <c r="H1860" s="63">
        <v>0.9375</v>
      </c>
      <c r="I1860" s="64">
        <v>16</v>
      </c>
      <c r="J1860" s="64">
        <v>16</v>
      </c>
      <c r="K1860" s="64">
        <v>15</v>
      </c>
      <c r="L1860" s="65">
        <v>1</v>
      </c>
      <c r="M1860" s="64">
        <v>0</v>
      </c>
      <c r="N1860" s="64">
        <v>0</v>
      </c>
      <c r="O1860" s="66">
        <v>188.29318750000004</v>
      </c>
      <c r="P1860" s="63">
        <v>0</v>
      </c>
    </row>
    <row r="1861" spans="1:16" ht="14.4">
      <c r="A1861" s="72">
        <f t="shared" si="43"/>
        <v>46176</v>
      </c>
      <c r="B1861" s="73">
        <f>VLOOKUP(G1861,'Daily Flash NL'!A:D,4,0)</f>
        <v>0.625</v>
      </c>
      <c r="C1861" s="77">
        <v>46176</v>
      </c>
      <c r="D1861" s="57"/>
      <c r="E1861" s="62" t="s">
        <v>85</v>
      </c>
      <c r="F1861" s="62"/>
      <c r="G1861" s="62">
        <v>15</v>
      </c>
      <c r="H1861" s="63">
        <v>0.875</v>
      </c>
      <c r="I1861" s="64">
        <v>24</v>
      </c>
      <c r="J1861" s="64">
        <v>24</v>
      </c>
      <c r="K1861" s="64">
        <v>21</v>
      </c>
      <c r="L1861" s="65">
        <v>1</v>
      </c>
      <c r="M1861" s="64">
        <v>0</v>
      </c>
      <c r="N1861" s="64">
        <v>0</v>
      </c>
      <c r="O1861" s="66">
        <v>169.66315972222222</v>
      </c>
      <c r="P1861" s="63">
        <v>0</v>
      </c>
    </row>
    <row r="1862" spans="1:16" ht="14.4">
      <c r="A1862" s="72">
        <f t="shared" si="43"/>
        <v>46176</v>
      </c>
      <c r="B1862" s="73">
        <f>VLOOKUP(G1862,'Daily Flash NL'!A:D,4,0)</f>
        <v>0.66666666666666696</v>
      </c>
      <c r="C1862" s="77">
        <v>46176</v>
      </c>
      <c r="D1862" s="57"/>
      <c r="E1862" s="62" t="s">
        <v>85</v>
      </c>
      <c r="F1862" s="62"/>
      <c r="G1862" s="62">
        <v>16</v>
      </c>
      <c r="H1862" s="63">
        <v>0.5714285714285714</v>
      </c>
      <c r="I1862" s="64">
        <v>14</v>
      </c>
      <c r="J1862" s="64">
        <v>14</v>
      </c>
      <c r="K1862" s="64">
        <v>8</v>
      </c>
      <c r="L1862" s="65">
        <v>1</v>
      </c>
      <c r="M1862" s="64">
        <v>0</v>
      </c>
      <c r="N1862" s="64">
        <v>0</v>
      </c>
      <c r="O1862" s="66">
        <v>332.70282142857144</v>
      </c>
      <c r="P1862" s="63">
        <v>0</v>
      </c>
    </row>
    <row r="1863" spans="1:16" ht="14.4">
      <c r="A1863" s="72">
        <f t="shared" si="43"/>
        <v>46176</v>
      </c>
      <c r="B1863" s="73" t="e">
        <f>VLOOKUP(G1863,'Daily Flash NL'!A:D,4,0)</f>
        <v>#N/A</v>
      </c>
      <c r="C1863" s="77">
        <v>46176</v>
      </c>
      <c r="D1863" s="57"/>
      <c r="E1863" s="62" t="s">
        <v>85</v>
      </c>
      <c r="F1863" s="62"/>
      <c r="G1863" s="62">
        <v>17</v>
      </c>
      <c r="H1863" s="63">
        <v>1</v>
      </c>
      <c r="I1863" s="64">
        <v>6</v>
      </c>
      <c r="J1863" s="64">
        <v>6</v>
      </c>
      <c r="K1863" s="64">
        <v>6</v>
      </c>
      <c r="L1863" s="65">
        <v>1</v>
      </c>
      <c r="M1863" s="64">
        <v>0</v>
      </c>
      <c r="N1863" s="64">
        <v>0</v>
      </c>
      <c r="O1863" s="66">
        <v>326.19366666666662</v>
      </c>
      <c r="P1863" s="63">
        <v>0</v>
      </c>
    </row>
    <row r="1864" spans="1:16" ht="14.4">
      <c r="A1864" s="72">
        <f t="shared" si="43"/>
        <v>46176</v>
      </c>
      <c r="B1864" s="73" t="e">
        <f>VLOOKUP(G1864,'Daily Flash NL'!A:D,4,0)</f>
        <v>#N/A</v>
      </c>
      <c r="C1864" s="77">
        <v>46176</v>
      </c>
      <c r="D1864" s="57"/>
      <c r="E1864" s="62" t="s">
        <v>85</v>
      </c>
      <c r="F1864" s="62"/>
      <c r="G1864" s="62">
        <v>18</v>
      </c>
      <c r="H1864" s="63">
        <v>1</v>
      </c>
      <c r="I1864" s="64">
        <v>4</v>
      </c>
      <c r="J1864" s="64">
        <v>4</v>
      </c>
      <c r="K1864" s="64">
        <v>4</v>
      </c>
      <c r="L1864" s="65">
        <v>1</v>
      </c>
      <c r="M1864" s="64">
        <v>0</v>
      </c>
      <c r="N1864" s="64">
        <v>0</v>
      </c>
      <c r="O1864" s="66">
        <v>270.83949999999999</v>
      </c>
      <c r="P1864" s="63">
        <v>0</v>
      </c>
    </row>
    <row r="1865" spans="1:16" ht="14.4">
      <c r="A1865" s="72">
        <f t="shared" si="43"/>
        <v>46176</v>
      </c>
      <c r="B1865" s="73" t="e">
        <f>VLOOKUP(G1865,'Daily Flash NL'!A:D,4,0)</f>
        <v>#N/A</v>
      </c>
      <c r="C1865" s="77">
        <v>46176</v>
      </c>
      <c r="D1865" s="57"/>
      <c r="E1865" s="62" t="s">
        <v>85</v>
      </c>
      <c r="F1865" s="62"/>
      <c r="G1865" s="62">
        <v>20</v>
      </c>
      <c r="H1865" s="63">
        <v>1</v>
      </c>
      <c r="I1865" s="64">
        <v>2</v>
      </c>
      <c r="J1865" s="64">
        <v>2</v>
      </c>
      <c r="K1865" s="64">
        <v>2</v>
      </c>
      <c r="L1865" s="65">
        <v>1</v>
      </c>
      <c r="M1865" s="64">
        <v>0</v>
      </c>
      <c r="N1865" s="64">
        <v>0</v>
      </c>
      <c r="O1865" s="66">
        <v>447.721</v>
      </c>
      <c r="P1865" s="63">
        <v>0</v>
      </c>
    </row>
    <row r="1866" spans="1:16" ht="14.4">
      <c r="A1866" s="72">
        <f t="shared" si="43"/>
        <v>46176</v>
      </c>
      <c r="B1866" s="73" t="e">
        <f>VLOOKUP(G1866,'Daily Flash NL'!A:D,4,0)</f>
        <v>#N/A</v>
      </c>
      <c r="C1866" s="77">
        <v>46176</v>
      </c>
      <c r="D1866" s="57"/>
      <c r="E1866" s="62" t="s">
        <v>85</v>
      </c>
      <c r="F1866" s="62"/>
      <c r="G1866" s="62">
        <v>21</v>
      </c>
      <c r="H1866" s="63">
        <v>0.66666666666666663</v>
      </c>
      <c r="I1866" s="64">
        <v>3</v>
      </c>
      <c r="J1866" s="64">
        <v>2</v>
      </c>
      <c r="K1866" s="64">
        <v>2</v>
      </c>
      <c r="L1866" s="65">
        <v>0.66666666666666663</v>
      </c>
      <c r="M1866" s="64">
        <v>1</v>
      </c>
      <c r="N1866" s="64">
        <v>0</v>
      </c>
      <c r="O1866" s="66">
        <v>889.25049999999999</v>
      </c>
      <c r="P1866" s="63">
        <v>0.33333333333333331</v>
      </c>
    </row>
    <row r="1867" spans="1:16" ht="14.4">
      <c r="A1867" s="72">
        <f t="shared" si="43"/>
        <v>46176</v>
      </c>
      <c r="B1867" s="73" t="e">
        <f>VLOOKUP(G1867,'Daily Flash NL'!A:D,4,0)</f>
        <v>#N/A</v>
      </c>
      <c r="C1867" s="77">
        <v>46176</v>
      </c>
      <c r="D1867" s="57"/>
      <c r="E1867" s="62" t="s">
        <v>85</v>
      </c>
      <c r="F1867" s="62"/>
      <c r="G1867" s="62">
        <v>22</v>
      </c>
      <c r="H1867" s="63">
        <v>0</v>
      </c>
      <c r="I1867" s="64">
        <v>2</v>
      </c>
      <c r="J1867" s="64">
        <v>1</v>
      </c>
      <c r="K1867" s="64">
        <v>0</v>
      </c>
      <c r="L1867" s="65">
        <v>0.5</v>
      </c>
      <c r="M1867" s="64">
        <v>1</v>
      </c>
      <c r="N1867" s="64">
        <v>0</v>
      </c>
      <c r="O1867" s="66">
        <v>438.74299999999999</v>
      </c>
      <c r="P1867" s="63">
        <v>0.5</v>
      </c>
    </row>
    <row r="1868" spans="1:16" ht="14.4">
      <c r="A1868" s="72">
        <f t="shared" si="43"/>
        <v>46176</v>
      </c>
      <c r="B1868" s="73" t="e">
        <f>VLOOKUP(G1868,'Daily Flash NL'!A:D,4,0)</f>
        <v>#N/A</v>
      </c>
      <c r="C1868" s="77">
        <v>46176</v>
      </c>
      <c r="D1868" s="57"/>
      <c r="E1868" s="62" t="s">
        <v>68</v>
      </c>
      <c r="F1868" s="62"/>
      <c r="G1868" s="62"/>
      <c r="H1868" s="63">
        <v>0.63561643835616444</v>
      </c>
      <c r="I1868" s="64">
        <v>733</v>
      </c>
      <c r="J1868" s="64">
        <v>705</v>
      </c>
      <c r="K1868" s="64">
        <v>464</v>
      </c>
      <c r="L1868" s="65">
        <v>0.9618008185538881</v>
      </c>
      <c r="M1868" s="64">
        <v>28</v>
      </c>
      <c r="N1868" s="64">
        <v>3</v>
      </c>
      <c r="O1868" s="66">
        <v>201.45890938534276</v>
      </c>
      <c r="P1868" s="63">
        <v>3.8199181446111868E-2</v>
      </c>
    </row>
    <row r="1869" spans="1:16" ht="14.4">
      <c r="A1869" s="72">
        <f t="shared" si="43"/>
        <v>46176</v>
      </c>
      <c r="B1869" s="73" t="e">
        <f>VLOOKUP(G1869,'Daily Flash NL'!A:D,4,0)</f>
        <v>#N/A</v>
      </c>
      <c r="C1869" s="77">
        <v>46176</v>
      </c>
      <c r="D1869" s="57"/>
      <c r="E1869" s="62" t="s">
        <v>68</v>
      </c>
      <c r="F1869" s="57" t="s">
        <v>69</v>
      </c>
      <c r="G1869" s="57"/>
      <c r="H1869" s="58"/>
      <c r="I1869" s="59"/>
      <c r="J1869" s="59"/>
      <c r="K1869" s="59"/>
      <c r="L1869" s="60"/>
      <c r="M1869" s="59"/>
      <c r="N1869" s="59"/>
      <c r="O1869" s="61"/>
      <c r="P1869" s="58"/>
    </row>
    <row r="1870" spans="1:16" ht="14.4">
      <c r="A1870" s="72">
        <f t="shared" si="43"/>
        <v>46176</v>
      </c>
      <c r="B1870" s="73" t="e">
        <f>VLOOKUP(G1870,'Daily Flash NL'!A:D,4,0)</f>
        <v>#N/A</v>
      </c>
      <c r="C1870" s="77">
        <v>46176</v>
      </c>
      <c r="D1870" s="57"/>
      <c r="E1870" s="62" t="s">
        <v>68</v>
      </c>
      <c r="F1870" s="62"/>
      <c r="G1870" s="62">
        <v>6</v>
      </c>
      <c r="H1870" s="63">
        <v>0.1</v>
      </c>
      <c r="I1870" s="64">
        <v>10</v>
      </c>
      <c r="J1870" s="64">
        <v>10</v>
      </c>
      <c r="K1870" s="64">
        <v>1</v>
      </c>
      <c r="L1870" s="65">
        <v>1</v>
      </c>
      <c r="M1870" s="64">
        <v>0</v>
      </c>
      <c r="N1870" s="64">
        <v>0</v>
      </c>
      <c r="O1870" s="66">
        <v>179.43334999999999</v>
      </c>
      <c r="P1870" s="63">
        <v>0</v>
      </c>
    </row>
    <row r="1871" spans="1:16" ht="14.4">
      <c r="A1871" s="72">
        <f t="shared" si="43"/>
        <v>46176</v>
      </c>
      <c r="B1871" s="73">
        <f>VLOOKUP(G1871,'Daily Flash NL'!A:D,4,0)</f>
        <v>0.29166666666666669</v>
      </c>
      <c r="C1871" s="77">
        <v>46176</v>
      </c>
      <c r="D1871" s="57"/>
      <c r="E1871" s="62" t="s">
        <v>68</v>
      </c>
      <c r="F1871" s="62"/>
      <c r="G1871" s="62">
        <v>7</v>
      </c>
      <c r="H1871" s="63">
        <v>0.89473684210526316</v>
      </c>
      <c r="I1871" s="64">
        <v>19</v>
      </c>
      <c r="J1871" s="64">
        <v>19</v>
      </c>
      <c r="K1871" s="64">
        <v>17</v>
      </c>
      <c r="L1871" s="65">
        <v>1</v>
      </c>
      <c r="M1871" s="64">
        <v>0</v>
      </c>
      <c r="N1871" s="64">
        <v>0</v>
      </c>
      <c r="O1871" s="66">
        <v>197.42095614035085</v>
      </c>
      <c r="P1871" s="63">
        <v>0</v>
      </c>
    </row>
    <row r="1872" spans="1:16" ht="14.4">
      <c r="A1872" s="72">
        <f t="shared" si="43"/>
        <v>46176</v>
      </c>
      <c r="B1872" s="73">
        <f>VLOOKUP(G1872,'Daily Flash NL'!A:D,4,0)</f>
        <v>0.33333333333333298</v>
      </c>
      <c r="C1872" s="77">
        <v>46176</v>
      </c>
      <c r="D1872" s="57"/>
      <c r="E1872" s="62" t="s">
        <v>68</v>
      </c>
      <c r="F1872" s="62"/>
      <c r="G1872" s="62">
        <v>8</v>
      </c>
      <c r="H1872" s="63">
        <v>0.27500000000000002</v>
      </c>
      <c r="I1872" s="64">
        <v>41</v>
      </c>
      <c r="J1872" s="64">
        <v>38</v>
      </c>
      <c r="K1872" s="64">
        <v>11</v>
      </c>
      <c r="L1872" s="65">
        <v>0.92682926829268297</v>
      </c>
      <c r="M1872" s="64">
        <v>3</v>
      </c>
      <c r="N1872" s="64">
        <v>1</v>
      </c>
      <c r="O1872" s="66">
        <v>170.28370833333341</v>
      </c>
      <c r="P1872" s="63">
        <v>7.3170731707317069E-2</v>
      </c>
    </row>
    <row r="1873" spans="1:16" ht="14.4">
      <c r="A1873" s="72">
        <f t="shared" si="43"/>
        <v>46176</v>
      </c>
      <c r="B1873" s="73">
        <f>VLOOKUP(G1873,'Daily Flash NL'!A:D,4,0)</f>
        <v>0.375</v>
      </c>
      <c r="C1873" s="77">
        <v>46176</v>
      </c>
      <c r="D1873" s="57"/>
      <c r="E1873" s="62" t="s">
        <v>68</v>
      </c>
      <c r="F1873" s="62"/>
      <c r="G1873" s="62">
        <v>9</v>
      </c>
      <c r="H1873" s="63">
        <v>0.10526315789473684</v>
      </c>
      <c r="I1873" s="64">
        <v>76</v>
      </c>
      <c r="J1873" s="64">
        <v>69</v>
      </c>
      <c r="K1873" s="64">
        <v>8</v>
      </c>
      <c r="L1873" s="65">
        <v>0.90789473684210531</v>
      </c>
      <c r="M1873" s="64">
        <v>7</v>
      </c>
      <c r="N1873" s="64">
        <v>0</v>
      </c>
      <c r="O1873" s="66">
        <v>197.53047729468588</v>
      </c>
      <c r="P1873" s="63">
        <v>9.2105263157894732E-2</v>
      </c>
    </row>
    <row r="1874" spans="1:16" ht="14.4">
      <c r="A1874" s="72">
        <f t="shared" si="43"/>
        <v>46176</v>
      </c>
      <c r="B1874" s="73">
        <f>VLOOKUP(G1874,'Daily Flash NL'!A:D,4,0)</f>
        <v>0.41666666666666702</v>
      </c>
      <c r="C1874" s="77">
        <v>46176</v>
      </c>
      <c r="D1874" s="57"/>
      <c r="E1874" s="62" t="s">
        <v>68</v>
      </c>
      <c r="F1874" s="62"/>
      <c r="G1874" s="62">
        <v>10</v>
      </c>
      <c r="H1874" s="63">
        <v>0.875</v>
      </c>
      <c r="I1874" s="64">
        <v>57</v>
      </c>
      <c r="J1874" s="64">
        <v>56</v>
      </c>
      <c r="K1874" s="64">
        <v>49</v>
      </c>
      <c r="L1874" s="65">
        <v>0.98245614035087714</v>
      </c>
      <c r="M1874" s="64">
        <v>1</v>
      </c>
      <c r="N1874" s="64">
        <v>1</v>
      </c>
      <c r="O1874" s="66">
        <v>240.63222619047627</v>
      </c>
      <c r="P1874" s="63">
        <v>1.7543859649122806E-2</v>
      </c>
    </row>
    <row r="1875" spans="1:16" ht="14.4">
      <c r="A1875" s="72">
        <f t="shared" ref="A1875:A1895" si="44">C1875</f>
        <v>46176</v>
      </c>
      <c r="B1875" s="73">
        <f>VLOOKUP(G1875,'Daily Flash NL'!A:D,4,0)</f>
        <v>0.45833333333333298</v>
      </c>
      <c r="C1875" s="77">
        <v>46176</v>
      </c>
      <c r="D1875" s="57"/>
      <c r="E1875" s="62" t="s">
        <v>68</v>
      </c>
      <c r="F1875" s="62"/>
      <c r="G1875" s="62">
        <v>11</v>
      </c>
      <c r="H1875" s="63">
        <v>0.90909090909090906</v>
      </c>
      <c r="I1875" s="64">
        <v>66</v>
      </c>
      <c r="J1875" s="64">
        <v>66</v>
      </c>
      <c r="K1875" s="64">
        <v>60</v>
      </c>
      <c r="L1875" s="65">
        <v>1</v>
      </c>
      <c r="M1875" s="64">
        <v>0</v>
      </c>
      <c r="N1875" s="64">
        <v>0</v>
      </c>
      <c r="O1875" s="66">
        <v>195.5300108585858</v>
      </c>
      <c r="P1875" s="63">
        <v>0</v>
      </c>
    </row>
    <row r="1876" spans="1:16" ht="14.4">
      <c r="A1876" s="72">
        <f t="shared" si="44"/>
        <v>46176</v>
      </c>
      <c r="B1876" s="73">
        <f>VLOOKUP(G1876,'Daily Flash NL'!A:D,4,0)</f>
        <v>0.5</v>
      </c>
      <c r="C1876" s="77">
        <v>46176</v>
      </c>
      <c r="D1876" s="57"/>
      <c r="E1876" s="62" t="s">
        <v>68</v>
      </c>
      <c r="F1876" s="62"/>
      <c r="G1876" s="62">
        <v>12</v>
      </c>
      <c r="H1876" s="63">
        <v>0.875</v>
      </c>
      <c r="I1876" s="64">
        <v>72</v>
      </c>
      <c r="J1876" s="64">
        <v>72</v>
      </c>
      <c r="K1876" s="64">
        <v>63</v>
      </c>
      <c r="L1876" s="65">
        <v>1</v>
      </c>
      <c r="M1876" s="64">
        <v>0</v>
      </c>
      <c r="N1876" s="64">
        <v>0</v>
      </c>
      <c r="O1876" s="66">
        <v>185.87119328703704</v>
      </c>
      <c r="P1876" s="63">
        <v>0</v>
      </c>
    </row>
    <row r="1877" spans="1:16" ht="14.4">
      <c r="A1877" s="72">
        <f t="shared" si="44"/>
        <v>46176</v>
      </c>
      <c r="B1877" s="73">
        <f>VLOOKUP(G1877,'Daily Flash NL'!A:D,4,0)</f>
        <v>0.54166666666666696</v>
      </c>
      <c r="C1877" s="77">
        <v>46176</v>
      </c>
      <c r="D1877" s="57"/>
      <c r="E1877" s="62" t="s">
        <v>68</v>
      </c>
      <c r="F1877" s="62"/>
      <c r="G1877" s="62">
        <v>13</v>
      </c>
      <c r="H1877" s="63">
        <v>0.90384615384615385</v>
      </c>
      <c r="I1877" s="64">
        <v>52</v>
      </c>
      <c r="J1877" s="64">
        <v>52</v>
      </c>
      <c r="K1877" s="64">
        <v>47</v>
      </c>
      <c r="L1877" s="65">
        <v>1</v>
      </c>
      <c r="M1877" s="64">
        <v>0</v>
      </c>
      <c r="N1877" s="64">
        <v>0</v>
      </c>
      <c r="O1877" s="66">
        <v>213.91718910256407</v>
      </c>
      <c r="P1877" s="63">
        <v>0</v>
      </c>
    </row>
    <row r="1878" spans="1:16" ht="14.4">
      <c r="A1878" s="72">
        <f t="shared" si="44"/>
        <v>46176</v>
      </c>
      <c r="B1878" s="73">
        <f>VLOOKUP(G1878,'Daily Flash NL'!A:D,4,0)</f>
        <v>0.58333333333333304</v>
      </c>
      <c r="C1878" s="77">
        <v>46176</v>
      </c>
      <c r="D1878" s="57"/>
      <c r="E1878" s="62" t="s">
        <v>68</v>
      </c>
      <c r="F1878" s="62"/>
      <c r="G1878" s="62">
        <v>14</v>
      </c>
      <c r="H1878" s="63">
        <v>0.7678571428571429</v>
      </c>
      <c r="I1878" s="64">
        <v>56</v>
      </c>
      <c r="J1878" s="64">
        <v>56</v>
      </c>
      <c r="K1878" s="64">
        <v>43</v>
      </c>
      <c r="L1878" s="65">
        <v>1</v>
      </c>
      <c r="M1878" s="64">
        <v>0</v>
      </c>
      <c r="N1878" s="64">
        <v>0</v>
      </c>
      <c r="O1878" s="66">
        <v>206.23232738095234</v>
      </c>
      <c r="P1878" s="63">
        <v>0</v>
      </c>
    </row>
    <row r="1879" spans="1:16" ht="14.4">
      <c r="A1879" s="72">
        <f t="shared" si="44"/>
        <v>46176</v>
      </c>
      <c r="B1879" s="73">
        <f>VLOOKUP(G1879,'Daily Flash NL'!A:D,4,0)</f>
        <v>0.625</v>
      </c>
      <c r="C1879" s="77">
        <v>46176</v>
      </c>
      <c r="D1879" s="57"/>
      <c r="E1879" s="62" t="s">
        <v>68</v>
      </c>
      <c r="F1879" s="62"/>
      <c r="G1879" s="62">
        <v>15</v>
      </c>
      <c r="H1879" s="63">
        <v>0.96551724137931039</v>
      </c>
      <c r="I1879" s="64">
        <v>58</v>
      </c>
      <c r="J1879" s="64">
        <v>58</v>
      </c>
      <c r="K1879" s="64">
        <v>56</v>
      </c>
      <c r="L1879" s="65">
        <v>1</v>
      </c>
      <c r="M1879" s="64">
        <v>0</v>
      </c>
      <c r="N1879" s="64">
        <v>0</v>
      </c>
      <c r="O1879" s="66">
        <v>214.52141206896556</v>
      </c>
      <c r="P1879" s="63">
        <v>0</v>
      </c>
    </row>
    <row r="1880" spans="1:16" ht="14.4">
      <c r="A1880" s="72">
        <f t="shared" si="44"/>
        <v>46176</v>
      </c>
      <c r="B1880" s="73">
        <f>VLOOKUP(G1880,'Daily Flash NL'!A:D,4,0)</f>
        <v>0.66666666666666696</v>
      </c>
      <c r="C1880" s="77">
        <v>46176</v>
      </c>
      <c r="D1880" s="57"/>
      <c r="E1880" s="62" t="s">
        <v>68</v>
      </c>
      <c r="F1880" s="62"/>
      <c r="G1880" s="62">
        <v>16</v>
      </c>
      <c r="H1880" s="63">
        <v>0.6</v>
      </c>
      <c r="I1880" s="64">
        <v>60</v>
      </c>
      <c r="J1880" s="64">
        <v>59</v>
      </c>
      <c r="K1880" s="64">
        <v>36</v>
      </c>
      <c r="L1880" s="65">
        <v>0.98333333333333328</v>
      </c>
      <c r="M1880" s="64">
        <v>1</v>
      </c>
      <c r="N1880" s="64">
        <v>0</v>
      </c>
      <c r="O1880" s="66">
        <v>202.9627669491525</v>
      </c>
      <c r="P1880" s="63">
        <v>1.6666666666666666E-2</v>
      </c>
    </row>
    <row r="1881" spans="1:16" ht="14.4">
      <c r="A1881" s="72">
        <f t="shared" si="44"/>
        <v>46176</v>
      </c>
      <c r="B1881" s="73" t="e">
        <f>VLOOKUP(G1881,'Daily Flash NL'!A:D,4,0)</f>
        <v>#N/A</v>
      </c>
      <c r="C1881" s="77">
        <v>46176</v>
      </c>
      <c r="D1881" s="57"/>
      <c r="E1881" s="62" t="s">
        <v>68</v>
      </c>
      <c r="F1881" s="62"/>
      <c r="G1881" s="62">
        <v>17</v>
      </c>
      <c r="H1881" s="63">
        <v>0.51724137931034486</v>
      </c>
      <c r="I1881" s="64">
        <v>58</v>
      </c>
      <c r="J1881" s="64">
        <v>56</v>
      </c>
      <c r="K1881" s="64">
        <v>30</v>
      </c>
      <c r="L1881" s="65">
        <v>0.96551724137931039</v>
      </c>
      <c r="M1881" s="64">
        <v>2</v>
      </c>
      <c r="N1881" s="64">
        <v>0</v>
      </c>
      <c r="O1881" s="66">
        <v>227.95254136904754</v>
      </c>
      <c r="P1881" s="63">
        <v>3.4482758620689655E-2</v>
      </c>
    </row>
    <row r="1882" spans="1:16" ht="14.4">
      <c r="A1882" s="72">
        <f t="shared" si="44"/>
        <v>46176</v>
      </c>
      <c r="B1882" s="73" t="e">
        <f>VLOOKUP(G1882,'Daily Flash NL'!A:D,4,0)</f>
        <v>#N/A</v>
      </c>
      <c r="C1882" s="77">
        <v>46176</v>
      </c>
      <c r="D1882" s="57"/>
      <c r="E1882" s="62" t="s">
        <v>68</v>
      </c>
      <c r="F1882" s="62"/>
      <c r="G1882" s="62">
        <v>18</v>
      </c>
      <c r="H1882" s="63">
        <v>0.8</v>
      </c>
      <c r="I1882" s="64">
        <v>25</v>
      </c>
      <c r="J1882" s="64">
        <v>25</v>
      </c>
      <c r="K1882" s="64">
        <v>20</v>
      </c>
      <c r="L1882" s="65">
        <v>1</v>
      </c>
      <c r="M1882" s="64">
        <v>0</v>
      </c>
      <c r="N1882" s="64">
        <v>0</v>
      </c>
      <c r="O1882" s="66">
        <v>198.55689333333325</v>
      </c>
      <c r="P1882" s="63">
        <v>0</v>
      </c>
    </row>
    <row r="1883" spans="1:16" ht="14.4">
      <c r="A1883" s="72">
        <f t="shared" si="44"/>
        <v>46176</v>
      </c>
      <c r="B1883" s="73" t="e">
        <f>VLOOKUP(G1883,'Daily Flash NL'!A:D,4,0)</f>
        <v>#N/A</v>
      </c>
      <c r="C1883" s="77">
        <v>46176</v>
      </c>
      <c r="D1883" s="57"/>
      <c r="E1883" s="62" t="s">
        <v>68</v>
      </c>
      <c r="F1883" s="62"/>
      <c r="G1883" s="62">
        <v>19</v>
      </c>
      <c r="H1883" s="63">
        <v>0.63636363636363635</v>
      </c>
      <c r="I1883" s="64">
        <v>22</v>
      </c>
      <c r="J1883" s="64">
        <v>21</v>
      </c>
      <c r="K1883" s="64">
        <v>14</v>
      </c>
      <c r="L1883" s="65">
        <v>0.95454545454545459</v>
      </c>
      <c r="M1883" s="64">
        <v>1</v>
      </c>
      <c r="N1883" s="64">
        <v>0</v>
      </c>
      <c r="O1883" s="66">
        <v>158.92653174603143</v>
      </c>
      <c r="P1883" s="63">
        <v>4.5454545454545456E-2</v>
      </c>
    </row>
    <row r="1884" spans="1:16" ht="14.4">
      <c r="A1884" s="72">
        <f t="shared" si="44"/>
        <v>46176</v>
      </c>
      <c r="B1884" s="73" t="e">
        <f>VLOOKUP(G1884,'Daily Flash NL'!A:D,4,0)</f>
        <v>#N/A</v>
      </c>
      <c r="C1884" s="77">
        <v>46176</v>
      </c>
      <c r="D1884" s="57"/>
      <c r="E1884" s="62" t="s">
        <v>68</v>
      </c>
      <c r="F1884" s="62"/>
      <c r="G1884" s="62">
        <v>20</v>
      </c>
      <c r="H1884" s="63">
        <v>0</v>
      </c>
      <c r="I1884" s="64">
        <v>20</v>
      </c>
      <c r="J1884" s="64">
        <v>14</v>
      </c>
      <c r="K1884" s="64">
        <v>0</v>
      </c>
      <c r="L1884" s="65">
        <v>0.7</v>
      </c>
      <c r="M1884" s="64">
        <v>6</v>
      </c>
      <c r="N1884" s="64">
        <v>1</v>
      </c>
      <c r="O1884" s="66">
        <v>213.44121428571449</v>
      </c>
      <c r="P1884" s="63">
        <v>0.3</v>
      </c>
    </row>
    <row r="1885" spans="1:16" ht="14.4">
      <c r="A1885" s="72">
        <f t="shared" si="44"/>
        <v>46176</v>
      </c>
      <c r="B1885" s="73" t="e">
        <f>VLOOKUP(G1885,'Daily Flash NL'!A:D,4,0)</f>
        <v>#N/A</v>
      </c>
      <c r="C1885" s="77">
        <v>46176</v>
      </c>
      <c r="D1885" s="57"/>
      <c r="E1885" s="62" t="s">
        <v>68</v>
      </c>
      <c r="F1885" s="62"/>
      <c r="G1885" s="62">
        <v>21</v>
      </c>
      <c r="H1885" s="63">
        <v>4.3478260869565216E-2</v>
      </c>
      <c r="I1885" s="64">
        <v>23</v>
      </c>
      <c r="J1885" s="64">
        <v>18</v>
      </c>
      <c r="K1885" s="64">
        <v>1</v>
      </c>
      <c r="L1885" s="65">
        <v>0.78260869565217395</v>
      </c>
      <c r="M1885" s="64">
        <v>5</v>
      </c>
      <c r="N1885" s="64">
        <v>0</v>
      </c>
      <c r="O1885" s="66">
        <v>146.37545370370367</v>
      </c>
      <c r="P1885" s="63">
        <v>0.21739130434782608</v>
      </c>
    </row>
    <row r="1886" spans="1:16" ht="14.4">
      <c r="A1886" s="72">
        <f t="shared" si="44"/>
        <v>46176</v>
      </c>
      <c r="B1886" s="73" t="e">
        <f>VLOOKUP(G1886,'Daily Flash NL'!A:D,4,0)</f>
        <v>#N/A</v>
      </c>
      <c r="C1886" s="77">
        <v>46176</v>
      </c>
      <c r="D1886" s="57"/>
      <c r="E1886" s="62" t="s">
        <v>68</v>
      </c>
      <c r="F1886" s="62"/>
      <c r="G1886" s="62">
        <v>22</v>
      </c>
      <c r="H1886" s="63">
        <v>0.4</v>
      </c>
      <c r="I1886" s="64">
        <v>10</v>
      </c>
      <c r="J1886" s="64">
        <v>8</v>
      </c>
      <c r="K1886" s="64">
        <v>4</v>
      </c>
      <c r="L1886" s="65">
        <v>0.8</v>
      </c>
      <c r="M1886" s="64">
        <v>2</v>
      </c>
      <c r="N1886" s="64">
        <v>0</v>
      </c>
      <c r="O1886" s="66">
        <v>122.16349999999998</v>
      </c>
      <c r="P1886" s="63">
        <v>0.2</v>
      </c>
    </row>
    <row r="1887" spans="1:16" ht="14.4">
      <c r="A1887" s="72">
        <f t="shared" si="44"/>
        <v>46176</v>
      </c>
      <c r="B1887" s="73" t="e">
        <f>VLOOKUP(G1887,'Daily Flash NL'!A:D,4,0)</f>
        <v>#N/A</v>
      </c>
      <c r="C1887" s="77">
        <v>46176</v>
      </c>
      <c r="D1887" s="57"/>
      <c r="E1887" s="62" t="s">
        <v>68</v>
      </c>
      <c r="F1887" s="62"/>
      <c r="G1887" s="62">
        <v>23</v>
      </c>
      <c r="H1887" s="63">
        <v>0.5</v>
      </c>
      <c r="I1887" s="64">
        <v>8</v>
      </c>
      <c r="J1887" s="64">
        <v>8</v>
      </c>
      <c r="K1887" s="64">
        <v>4</v>
      </c>
      <c r="L1887" s="65">
        <v>1</v>
      </c>
      <c r="M1887" s="64">
        <v>0</v>
      </c>
      <c r="N1887" s="64">
        <v>0</v>
      </c>
      <c r="O1887" s="66">
        <v>232.87375</v>
      </c>
      <c r="P1887" s="63">
        <v>0</v>
      </c>
    </row>
    <row r="1888" spans="1:16" ht="14.4">
      <c r="A1888" s="72">
        <f t="shared" si="44"/>
        <v>46176</v>
      </c>
      <c r="B1888" s="73" t="e">
        <f>VLOOKUP(G1888,'Daily Flash NL'!A:D,4,0)</f>
        <v>#N/A</v>
      </c>
      <c r="C1888" s="77">
        <v>46176</v>
      </c>
      <c r="D1888" s="57" t="s">
        <v>70</v>
      </c>
      <c r="E1888" s="57"/>
      <c r="F1888" s="57"/>
      <c r="G1888" s="57"/>
      <c r="H1888" s="58">
        <v>0.66907216494845356</v>
      </c>
      <c r="I1888" s="59">
        <v>973</v>
      </c>
      <c r="J1888" s="59">
        <v>932</v>
      </c>
      <c r="K1888" s="59">
        <v>649</v>
      </c>
      <c r="L1888" s="60">
        <v>0.95786228160328879</v>
      </c>
      <c r="M1888" s="59">
        <v>41</v>
      </c>
      <c r="N1888" s="59">
        <v>3</v>
      </c>
      <c r="O1888" s="61">
        <v>225.55471713161666</v>
      </c>
      <c r="P1888" s="58">
        <v>4.2137718396711203E-2</v>
      </c>
    </row>
    <row r="1889" spans="1:16" ht="14.4">
      <c r="A1889" s="72" t="str">
        <f t="shared" si="44"/>
        <v>Total 03/06/2026</v>
      </c>
      <c r="B1889" s="73" t="e">
        <f>VLOOKUP(G1889,'Daily Flash NL'!A:D,4,0)</f>
        <v>#N/A</v>
      </c>
      <c r="C1889" s="78" t="s">
        <v>222</v>
      </c>
      <c r="D1889" s="67"/>
      <c r="E1889" s="67"/>
      <c r="F1889" s="67"/>
      <c r="G1889" s="67"/>
      <c r="H1889" s="68">
        <v>0.66907216494845356</v>
      </c>
      <c r="I1889" s="69">
        <v>973</v>
      </c>
      <c r="J1889" s="69">
        <v>932</v>
      </c>
      <c r="K1889" s="69">
        <v>649</v>
      </c>
      <c r="L1889" s="70">
        <v>0.95786228160328879</v>
      </c>
      <c r="M1889" s="69">
        <v>41</v>
      </c>
      <c r="N1889" s="69">
        <v>3</v>
      </c>
      <c r="O1889" s="71">
        <v>225.55471713161666</v>
      </c>
      <c r="P1889" s="68">
        <v>4.2137718396711203E-2</v>
      </c>
    </row>
    <row r="1890" spans="1:16" ht="15" thickBot="1">
      <c r="A1890" s="72" t="str">
        <f t="shared" si="44"/>
        <v>Total général</v>
      </c>
      <c r="B1890" s="73" t="e">
        <f>VLOOKUP(G1890,'Daily Flash NL'!A:D,4,0)</f>
        <v>#N/A</v>
      </c>
      <c r="C1890" s="116" t="s">
        <v>73</v>
      </c>
      <c r="D1890" s="117"/>
      <c r="E1890" s="117"/>
      <c r="F1890" s="117"/>
      <c r="G1890" s="117"/>
      <c r="H1890" s="118">
        <v>0.66907216494845356</v>
      </c>
      <c r="I1890" s="119">
        <v>973</v>
      </c>
      <c r="J1890" s="119">
        <v>932</v>
      </c>
      <c r="K1890" s="119">
        <v>649</v>
      </c>
      <c r="L1890" s="120">
        <v>0.95786228160328879</v>
      </c>
      <c r="M1890" s="119">
        <v>41</v>
      </c>
      <c r="N1890" s="119">
        <v>3</v>
      </c>
      <c r="O1890" s="121">
        <v>225.55471713161666</v>
      </c>
      <c r="P1890" s="122">
        <v>4.2137718396711203E-2</v>
      </c>
    </row>
    <row r="1891" spans="1:16" ht="14.4">
      <c r="A1891" s="72">
        <f t="shared" si="44"/>
        <v>46177</v>
      </c>
      <c r="B1891" s="73" t="e">
        <f>VLOOKUP(G1891,'Daily Flash NL'!A:D,4,0)</f>
        <v>#N/A</v>
      </c>
      <c r="C1891" s="77">
        <v>46177</v>
      </c>
      <c r="D1891" s="57" t="s">
        <v>67</v>
      </c>
      <c r="E1891" s="62" t="s">
        <v>85</v>
      </c>
      <c r="F1891" s="62"/>
      <c r="G1891" s="62"/>
      <c r="H1891" s="63">
        <v>0.56910569105691056</v>
      </c>
      <c r="I1891" s="64">
        <v>246</v>
      </c>
      <c r="J1891" s="64">
        <v>220</v>
      </c>
      <c r="K1891" s="64">
        <v>140</v>
      </c>
      <c r="L1891" s="65">
        <v>0.89430894308943087</v>
      </c>
      <c r="M1891" s="64">
        <v>26</v>
      </c>
      <c r="N1891" s="64">
        <v>0</v>
      </c>
      <c r="O1891" s="66">
        <v>289.55112863636379</v>
      </c>
      <c r="P1891" s="63">
        <v>0.10569105691056911</v>
      </c>
    </row>
    <row r="1892" spans="1:16" ht="14.4">
      <c r="A1892" s="72">
        <f t="shared" si="44"/>
        <v>46177</v>
      </c>
      <c r="B1892" s="73" t="e">
        <f>VLOOKUP(G1892,'Daily Flash NL'!A:D,4,0)</f>
        <v>#N/A</v>
      </c>
      <c r="C1892" s="77">
        <v>46177</v>
      </c>
      <c r="D1892" s="57"/>
      <c r="E1892" s="62" t="s">
        <v>85</v>
      </c>
      <c r="F1892" s="57" t="s">
        <v>69</v>
      </c>
      <c r="G1892" s="57"/>
      <c r="H1892" s="58"/>
      <c r="I1892" s="59"/>
      <c r="J1892" s="59"/>
      <c r="K1892" s="59"/>
      <c r="L1892" s="60"/>
      <c r="M1892" s="59"/>
      <c r="N1892" s="59"/>
      <c r="O1892" s="61"/>
      <c r="P1892" s="58"/>
    </row>
    <row r="1893" spans="1:16" ht="14.4">
      <c r="A1893" s="72">
        <f t="shared" si="44"/>
        <v>46177</v>
      </c>
      <c r="B1893" s="73">
        <f>VLOOKUP(G1893,'Daily Flash NL'!A:D,4,0)</f>
        <v>0.29166666666666669</v>
      </c>
      <c r="C1893" s="77">
        <v>46177</v>
      </c>
      <c r="D1893" s="57"/>
      <c r="E1893" s="62" t="s">
        <v>85</v>
      </c>
      <c r="F1893" s="62"/>
      <c r="G1893" s="62">
        <v>7</v>
      </c>
      <c r="H1893" s="63">
        <v>0.5714285714285714</v>
      </c>
      <c r="I1893" s="64">
        <v>7</v>
      </c>
      <c r="J1893" s="64">
        <v>7</v>
      </c>
      <c r="K1893" s="64">
        <v>4</v>
      </c>
      <c r="L1893" s="65">
        <v>1</v>
      </c>
      <c r="M1893" s="64">
        <v>0</v>
      </c>
      <c r="N1893" s="64">
        <v>0</v>
      </c>
      <c r="O1893" s="66">
        <v>42.042952380952428</v>
      </c>
      <c r="P1893" s="63">
        <v>0</v>
      </c>
    </row>
    <row r="1894" spans="1:16" ht="14.4">
      <c r="A1894" s="72">
        <f t="shared" si="44"/>
        <v>46177</v>
      </c>
      <c r="B1894" s="73">
        <f>VLOOKUP(G1894,'Daily Flash NL'!A:D,4,0)</f>
        <v>0.33333333333333298</v>
      </c>
      <c r="C1894" s="77">
        <v>46177</v>
      </c>
      <c r="D1894" s="57"/>
      <c r="E1894" s="62" t="s">
        <v>85</v>
      </c>
      <c r="F1894" s="62"/>
      <c r="G1894" s="62">
        <v>8</v>
      </c>
      <c r="H1894" s="63">
        <v>0.2</v>
      </c>
      <c r="I1894" s="64">
        <v>5</v>
      </c>
      <c r="J1894" s="64">
        <v>5</v>
      </c>
      <c r="K1894" s="64">
        <v>1</v>
      </c>
      <c r="L1894" s="65">
        <v>1</v>
      </c>
      <c r="M1894" s="64">
        <v>0</v>
      </c>
      <c r="N1894" s="64">
        <v>0</v>
      </c>
      <c r="O1894" s="66">
        <v>59.272400000000594</v>
      </c>
      <c r="P1894" s="63">
        <v>0</v>
      </c>
    </row>
    <row r="1895" spans="1:16" ht="14.4">
      <c r="A1895" s="72">
        <f t="shared" si="44"/>
        <v>46177</v>
      </c>
      <c r="B1895" s="73">
        <f>VLOOKUP(G1895,'Daily Flash NL'!A:D,4,0)</f>
        <v>0.375</v>
      </c>
      <c r="C1895" s="77">
        <v>46177</v>
      </c>
      <c r="D1895" s="57"/>
      <c r="E1895" s="62" t="s">
        <v>85</v>
      </c>
      <c r="F1895" s="62"/>
      <c r="G1895" s="62">
        <v>9</v>
      </c>
      <c r="H1895" s="63">
        <v>0.35294117647058826</v>
      </c>
      <c r="I1895" s="64">
        <v>17</v>
      </c>
      <c r="J1895" s="64">
        <v>17</v>
      </c>
      <c r="K1895" s="64">
        <v>6</v>
      </c>
      <c r="L1895" s="65">
        <v>1</v>
      </c>
      <c r="M1895" s="64">
        <v>0</v>
      </c>
      <c r="N1895" s="64">
        <v>0</v>
      </c>
      <c r="O1895" s="66">
        <v>107.42435294117664</v>
      </c>
      <c r="P1895" s="63">
        <v>0</v>
      </c>
    </row>
    <row r="1896" spans="1:16" ht="14.4">
      <c r="A1896" s="72">
        <f t="shared" ref="A1896:A1915" si="45">C1896</f>
        <v>46177</v>
      </c>
      <c r="B1896" s="73">
        <f>VLOOKUP(G1896,'Daily Flash NL'!A:D,4,0)</f>
        <v>0.41666666666666702</v>
      </c>
      <c r="C1896" s="77">
        <v>46177</v>
      </c>
      <c r="D1896" s="57"/>
      <c r="E1896" s="62" t="s">
        <v>85</v>
      </c>
      <c r="F1896" s="62"/>
      <c r="G1896" s="62">
        <v>10</v>
      </c>
      <c r="H1896" s="63">
        <v>0.15384615384615385</v>
      </c>
      <c r="I1896" s="64">
        <v>13</v>
      </c>
      <c r="J1896" s="64">
        <v>6</v>
      </c>
      <c r="K1896" s="64">
        <v>2</v>
      </c>
      <c r="L1896" s="65">
        <v>0.46153846153846156</v>
      </c>
      <c r="M1896" s="64">
        <v>7</v>
      </c>
      <c r="N1896" s="64">
        <v>0</v>
      </c>
      <c r="O1896" s="66">
        <v>436.62427777777719</v>
      </c>
      <c r="P1896" s="63">
        <v>0.53846153846153844</v>
      </c>
    </row>
    <row r="1897" spans="1:16" ht="14.4">
      <c r="A1897" s="72">
        <f t="shared" si="45"/>
        <v>46177</v>
      </c>
      <c r="B1897" s="73">
        <f>VLOOKUP(G1897,'Daily Flash NL'!A:D,4,0)</f>
        <v>0.45833333333333298</v>
      </c>
      <c r="C1897" s="77">
        <v>46177</v>
      </c>
      <c r="D1897" s="57"/>
      <c r="E1897" s="62" t="s">
        <v>85</v>
      </c>
      <c r="F1897" s="62"/>
      <c r="G1897" s="62">
        <v>11</v>
      </c>
      <c r="H1897" s="63">
        <v>0.75</v>
      </c>
      <c r="I1897" s="64">
        <v>8</v>
      </c>
      <c r="J1897" s="64">
        <v>8</v>
      </c>
      <c r="K1897" s="64">
        <v>6</v>
      </c>
      <c r="L1897" s="65">
        <v>1</v>
      </c>
      <c r="M1897" s="64">
        <v>0</v>
      </c>
      <c r="N1897" s="64">
        <v>0</v>
      </c>
      <c r="O1897" s="66">
        <v>394.68981250000002</v>
      </c>
      <c r="P1897" s="63">
        <v>0</v>
      </c>
    </row>
    <row r="1898" spans="1:16" ht="14.4">
      <c r="A1898" s="72">
        <f t="shared" si="45"/>
        <v>46177</v>
      </c>
      <c r="B1898" s="73">
        <f>VLOOKUP(G1898,'Daily Flash NL'!A:D,4,0)</f>
        <v>0.5</v>
      </c>
      <c r="C1898" s="77">
        <v>46177</v>
      </c>
      <c r="D1898" s="57"/>
      <c r="E1898" s="62" t="s">
        <v>85</v>
      </c>
      <c r="F1898" s="62"/>
      <c r="G1898" s="62">
        <v>12</v>
      </c>
      <c r="H1898" s="63">
        <v>0.9</v>
      </c>
      <c r="I1898" s="64">
        <v>10</v>
      </c>
      <c r="J1898" s="64">
        <v>9</v>
      </c>
      <c r="K1898" s="64">
        <v>9</v>
      </c>
      <c r="L1898" s="65">
        <v>0.9</v>
      </c>
      <c r="M1898" s="64">
        <v>1</v>
      </c>
      <c r="N1898" s="64">
        <v>0</v>
      </c>
      <c r="O1898" s="66">
        <v>339.11199999999997</v>
      </c>
      <c r="P1898" s="63">
        <v>0.1</v>
      </c>
    </row>
    <row r="1899" spans="1:16" ht="14.4">
      <c r="A1899" s="72">
        <f t="shared" si="45"/>
        <v>46177</v>
      </c>
      <c r="B1899" s="73">
        <f>VLOOKUP(G1899,'Daily Flash NL'!A:D,4,0)</f>
        <v>0.54166666666666696</v>
      </c>
      <c r="C1899" s="77">
        <v>46177</v>
      </c>
      <c r="D1899" s="57"/>
      <c r="E1899" s="62" t="s">
        <v>85</v>
      </c>
      <c r="F1899" s="62"/>
      <c r="G1899" s="62">
        <v>13</v>
      </c>
      <c r="H1899" s="63">
        <v>0.6</v>
      </c>
      <c r="I1899" s="64">
        <v>10</v>
      </c>
      <c r="J1899" s="64">
        <v>10</v>
      </c>
      <c r="K1899" s="64">
        <v>6</v>
      </c>
      <c r="L1899" s="65">
        <v>1</v>
      </c>
      <c r="M1899" s="64">
        <v>0</v>
      </c>
      <c r="N1899" s="64">
        <v>0</v>
      </c>
      <c r="O1899" s="66">
        <v>499.29689999999994</v>
      </c>
      <c r="P1899" s="63">
        <v>0</v>
      </c>
    </row>
    <row r="1900" spans="1:16" ht="14.4">
      <c r="A1900" s="72">
        <f t="shared" si="45"/>
        <v>46177</v>
      </c>
      <c r="B1900" s="73">
        <f>VLOOKUP(G1900,'Daily Flash NL'!A:D,4,0)</f>
        <v>0.58333333333333304</v>
      </c>
      <c r="C1900" s="77">
        <v>46177</v>
      </c>
      <c r="D1900" s="57"/>
      <c r="E1900" s="62" t="s">
        <v>85</v>
      </c>
      <c r="F1900" s="62"/>
      <c r="G1900" s="62">
        <v>14</v>
      </c>
      <c r="H1900" s="63">
        <v>0.5</v>
      </c>
      <c r="I1900" s="64">
        <v>14</v>
      </c>
      <c r="J1900" s="64">
        <v>13</v>
      </c>
      <c r="K1900" s="64">
        <v>7</v>
      </c>
      <c r="L1900" s="65">
        <v>0.9285714285714286</v>
      </c>
      <c r="M1900" s="64">
        <v>1</v>
      </c>
      <c r="N1900" s="64">
        <v>0</v>
      </c>
      <c r="O1900" s="66">
        <v>249.908538461539</v>
      </c>
      <c r="P1900" s="63">
        <v>7.1428571428571425E-2</v>
      </c>
    </row>
    <row r="1901" spans="1:16" ht="14.4">
      <c r="A1901" s="72">
        <f t="shared" si="45"/>
        <v>46177</v>
      </c>
      <c r="B1901" s="73">
        <f>VLOOKUP(G1901,'Daily Flash NL'!A:D,4,0)</f>
        <v>0.625</v>
      </c>
      <c r="C1901" s="77">
        <v>46177</v>
      </c>
      <c r="D1901" s="57"/>
      <c r="E1901" s="62" t="s">
        <v>85</v>
      </c>
      <c r="F1901" s="62"/>
      <c r="G1901" s="62">
        <v>15</v>
      </c>
      <c r="H1901" s="63">
        <v>1</v>
      </c>
      <c r="I1901" s="64">
        <v>8</v>
      </c>
      <c r="J1901" s="64">
        <v>8</v>
      </c>
      <c r="K1901" s="64">
        <v>8</v>
      </c>
      <c r="L1901" s="65">
        <v>1</v>
      </c>
      <c r="M1901" s="64">
        <v>0</v>
      </c>
      <c r="N1901" s="64">
        <v>0</v>
      </c>
      <c r="O1901" s="66">
        <v>210.59006249999999</v>
      </c>
      <c r="P1901" s="63">
        <v>0</v>
      </c>
    </row>
    <row r="1902" spans="1:16" ht="14.4">
      <c r="A1902" s="72">
        <f t="shared" si="45"/>
        <v>46177</v>
      </c>
      <c r="B1902" s="73">
        <f>VLOOKUP(G1902,'Daily Flash NL'!A:D,4,0)</f>
        <v>0.66666666666666696</v>
      </c>
      <c r="C1902" s="77">
        <v>46177</v>
      </c>
      <c r="D1902" s="57"/>
      <c r="E1902" s="62" t="s">
        <v>85</v>
      </c>
      <c r="F1902" s="62"/>
      <c r="G1902" s="62">
        <v>16</v>
      </c>
      <c r="H1902" s="63">
        <v>1</v>
      </c>
      <c r="I1902" s="64">
        <v>2</v>
      </c>
      <c r="J1902" s="64">
        <v>2</v>
      </c>
      <c r="K1902" s="64">
        <v>2</v>
      </c>
      <c r="L1902" s="65">
        <v>1</v>
      </c>
      <c r="M1902" s="64">
        <v>0</v>
      </c>
      <c r="N1902" s="64">
        <v>0</v>
      </c>
      <c r="O1902" s="66">
        <v>352.14449999999999</v>
      </c>
      <c r="P1902" s="63">
        <v>0</v>
      </c>
    </row>
    <row r="1903" spans="1:16" ht="14.4">
      <c r="A1903" s="72">
        <f t="shared" si="45"/>
        <v>46177</v>
      </c>
      <c r="B1903" s="73" t="e">
        <f>VLOOKUP(G1903,'Daily Flash NL'!A:D,4,0)</f>
        <v>#N/A</v>
      </c>
      <c r="C1903" s="77">
        <v>46177</v>
      </c>
      <c r="D1903" s="57"/>
      <c r="E1903" s="62" t="s">
        <v>85</v>
      </c>
      <c r="F1903" s="62"/>
      <c r="G1903" s="62">
        <v>17</v>
      </c>
      <c r="H1903" s="63">
        <v>1</v>
      </c>
      <c r="I1903" s="64">
        <v>2</v>
      </c>
      <c r="J1903" s="64">
        <v>2</v>
      </c>
      <c r="K1903" s="64">
        <v>2</v>
      </c>
      <c r="L1903" s="65">
        <v>1</v>
      </c>
      <c r="M1903" s="64">
        <v>0</v>
      </c>
      <c r="N1903" s="64">
        <v>0</v>
      </c>
      <c r="O1903" s="66">
        <v>558.33100000000002</v>
      </c>
      <c r="P1903" s="63">
        <v>0</v>
      </c>
    </row>
    <row r="1904" spans="1:16" ht="14.4">
      <c r="A1904" s="72">
        <f t="shared" si="45"/>
        <v>46177</v>
      </c>
      <c r="B1904" s="73" t="e">
        <f>VLOOKUP(G1904,'Daily Flash NL'!A:D,4,0)</f>
        <v>#N/A</v>
      </c>
      <c r="C1904" s="77">
        <v>46177</v>
      </c>
      <c r="D1904" s="57"/>
      <c r="E1904" s="62" t="s">
        <v>85</v>
      </c>
      <c r="F1904" s="62"/>
      <c r="G1904" s="62">
        <v>18</v>
      </c>
      <c r="H1904" s="63">
        <v>1</v>
      </c>
      <c r="I1904" s="64">
        <v>4</v>
      </c>
      <c r="J1904" s="64">
        <v>4</v>
      </c>
      <c r="K1904" s="64">
        <v>4</v>
      </c>
      <c r="L1904" s="65">
        <v>1</v>
      </c>
      <c r="M1904" s="64">
        <v>0</v>
      </c>
      <c r="N1904" s="64">
        <v>0</v>
      </c>
      <c r="O1904" s="66">
        <v>400.56549999999999</v>
      </c>
      <c r="P1904" s="63">
        <v>0</v>
      </c>
    </row>
    <row r="1905" spans="1:16" ht="14.4">
      <c r="A1905" s="72">
        <f t="shared" si="45"/>
        <v>46177</v>
      </c>
      <c r="B1905" s="73" t="e">
        <f>VLOOKUP(G1905,'Daily Flash NL'!A:D,4,0)</f>
        <v>#N/A</v>
      </c>
      <c r="C1905" s="77">
        <v>46177</v>
      </c>
      <c r="D1905" s="57"/>
      <c r="E1905" s="62" t="s">
        <v>85</v>
      </c>
      <c r="F1905" s="62"/>
      <c r="G1905" s="62">
        <v>19</v>
      </c>
      <c r="H1905" s="63">
        <v>0.33333333333333331</v>
      </c>
      <c r="I1905" s="64">
        <v>6</v>
      </c>
      <c r="J1905" s="64">
        <v>4</v>
      </c>
      <c r="K1905" s="64">
        <v>2</v>
      </c>
      <c r="L1905" s="65">
        <v>0.66666666666666663</v>
      </c>
      <c r="M1905" s="64">
        <v>2</v>
      </c>
      <c r="N1905" s="64">
        <v>0</v>
      </c>
      <c r="O1905" s="66">
        <v>480.2475</v>
      </c>
      <c r="P1905" s="63">
        <v>0.33333333333333331</v>
      </c>
    </row>
    <row r="1906" spans="1:16" ht="14.4">
      <c r="A1906" s="72">
        <f t="shared" si="45"/>
        <v>46177</v>
      </c>
      <c r="B1906" s="73" t="e">
        <f>VLOOKUP(G1906,'Daily Flash NL'!A:D,4,0)</f>
        <v>#N/A</v>
      </c>
      <c r="C1906" s="77">
        <v>46177</v>
      </c>
      <c r="D1906" s="57"/>
      <c r="E1906" s="62" t="s">
        <v>85</v>
      </c>
      <c r="F1906" s="62"/>
      <c r="G1906" s="62">
        <v>21</v>
      </c>
      <c r="H1906" s="63">
        <v>0</v>
      </c>
      <c r="I1906" s="64">
        <v>1</v>
      </c>
      <c r="J1906" s="64">
        <v>1</v>
      </c>
      <c r="K1906" s="64">
        <v>0</v>
      </c>
      <c r="L1906" s="65">
        <v>1</v>
      </c>
      <c r="M1906" s="64">
        <v>0</v>
      </c>
      <c r="N1906" s="64">
        <v>0</v>
      </c>
      <c r="O1906" s="66">
        <v>345.31</v>
      </c>
      <c r="P1906" s="63">
        <v>0</v>
      </c>
    </row>
    <row r="1907" spans="1:16" ht="14.4">
      <c r="A1907" s="72">
        <f t="shared" si="45"/>
        <v>46177</v>
      </c>
      <c r="B1907" s="73" t="e">
        <f>VLOOKUP(G1907,'Daily Flash NL'!A:D,4,0)</f>
        <v>#N/A</v>
      </c>
      <c r="C1907" s="77">
        <v>46177</v>
      </c>
      <c r="D1907" s="57"/>
      <c r="E1907" s="62" t="s">
        <v>85</v>
      </c>
      <c r="F1907" s="57" t="s">
        <v>86</v>
      </c>
      <c r="G1907" s="57"/>
      <c r="H1907" s="58"/>
      <c r="I1907" s="59"/>
      <c r="J1907" s="59"/>
      <c r="K1907" s="59"/>
      <c r="L1907" s="60"/>
      <c r="M1907" s="59"/>
      <c r="N1907" s="59"/>
      <c r="O1907" s="61"/>
      <c r="P1907" s="58"/>
    </row>
    <row r="1908" spans="1:16" ht="14.4">
      <c r="A1908" s="72">
        <f t="shared" si="45"/>
        <v>46177</v>
      </c>
      <c r="B1908" s="73" t="e">
        <f>VLOOKUP(G1908,'Daily Flash NL'!A:D,4,0)</f>
        <v>#N/A</v>
      </c>
      <c r="C1908" s="77">
        <v>46177</v>
      </c>
      <c r="D1908" s="57"/>
      <c r="E1908" s="62" t="s">
        <v>85</v>
      </c>
      <c r="F1908" s="62"/>
      <c r="G1908" s="62">
        <v>6</v>
      </c>
      <c r="H1908" s="63">
        <v>0</v>
      </c>
      <c r="I1908" s="64">
        <v>4</v>
      </c>
      <c r="J1908" s="64">
        <v>0</v>
      </c>
      <c r="K1908" s="64">
        <v>0</v>
      </c>
      <c r="L1908" s="65">
        <v>0</v>
      </c>
      <c r="M1908" s="64">
        <v>4</v>
      </c>
      <c r="N1908" s="64">
        <v>0</v>
      </c>
      <c r="O1908" s="66"/>
      <c r="P1908" s="63">
        <v>1</v>
      </c>
    </row>
    <row r="1909" spans="1:16" ht="14.4">
      <c r="A1909" s="72">
        <f t="shared" si="45"/>
        <v>46177</v>
      </c>
      <c r="B1909" s="73">
        <f>VLOOKUP(G1909,'Daily Flash NL'!A:D,4,0)</f>
        <v>0.29166666666666669</v>
      </c>
      <c r="C1909" s="77">
        <v>46177</v>
      </c>
      <c r="D1909" s="57"/>
      <c r="E1909" s="62" t="s">
        <v>85</v>
      </c>
      <c r="F1909" s="62"/>
      <c r="G1909" s="62">
        <v>7</v>
      </c>
      <c r="H1909" s="63">
        <v>0</v>
      </c>
      <c r="I1909" s="64">
        <v>2</v>
      </c>
      <c r="J1909" s="64">
        <v>0</v>
      </c>
      <c r="K1909" s="64">
        <v>0</v>
      </c>
      <c r="L1909" s="65">
        <v>0</v>
      </c>
      <c r="M1909" s="64">
        <v>2</v>
      </c>
      <c r="N1909" s="64">
        <v>0</v>
      </c>
      <c r="O1909" s="66"/>
      <c r="P1909" s="63">
        <v>1</v>
      </c>
    </row>
    <row r="1910" spans="1:16" ht="14.4">
      <c r="A1910" s="72">
        <f t="shared" si="45"/>
        <v>46177</v>
      </c>
      <c r="B1910" s="73">
        <f>VLOOKUP(G1910,'Daily Flash NL'!A:D,4,0)</f>
        <v>0.33333333333333298</v>
      </c>
      <c r="C1910" s="77">
        <v>46177</v>
      </c>
      <c r="D1910" s="57"/>
      <c r="E1910" s="62" t="s">
        <v>85</v>
      </c>
      <c r="F1910" s="62"/>
      <c r="G1910" s="62">
        <v>8</v>
      </c>
      <c r="H1910" s="63">
        <v>0.4</v>
      </c>
      <c r="I1910" s="64">
        <v>5</v>
      </c>
      <c r="J1910" s="64">
        <v>4</v>
      </c>
      <c r="K1910" s="64">
        <v>2</v>
      </c>
      <c r="L1910" s="65">
        <v>0.8</v>
      </c>
      <c r="M1910" s="64">
        <v>1</v>
      </c>
      <c r="N1910" s="64">
        <v>0</v>
      </c>
      <c r="O1910" s="66">
        <v>571.27150000000006</v>
      </c>
      <c r="P1910" s="63">
        <v>0.2</v>
      </c>
    </row>
    <row r="1911" spans="1:16" ht="14.4">
      <c r="A1911" s="72">
        <f t="shared" si="45"/>
        <v>46177</v>
      </c>
      <c r="B1911" s="73">
        <f>VLOOKUP(G1911,'Daily Flash NL'!A:D,4,0)</f>
        <v>0.375</v>
      </c>
      <c r="C1911" s="77">
        <v>46177</v>
      </c>
      <c r="D1911" s="57"/>
      <c r="E1911" s="62" t="s">
        <v>85</v>
      </c>
      <c r="F1911" s="62"/>
      <c r="G1911" s="62">
        <v>9</v>
      </c>
      <c r="H1911" s="63">
        <v>5.8823529411764705E-2</v>
      </c>
      <c r="I1911" s="64">
        <v>17</v>
      </c>
      <c r="J1911" s="64">
        <v>13</v>
      </c>
      <c r="K1911" s="64">
        <v>1</v>
      </c>
      <c r="L1911" s="65">
        <v>0.76470588235294112</v>
      </c>
      <c r="M1911" s="64">
        <v>4</v>
      </c>
      <c r="N1911" s="64">
        <v>0</v>
      </c>
      <c r="O1911" s="66">
        <v>503.47253846153848</v>
      </c>
      <c r="P1911" s="63">
        <v>0.23529411764705882</v>
      </c>
    </row>
    <row r="1912" spans="1:16" ht="14.4">
      <c r="A1912" s="72">
        <f t="shared" si="45"/>
        <v>46177</v>
      </c>
      <c r="B1912" s="73">
        <f>VLOOKUP(G1912,'Daily Flash NL'!A:D,4,0)</f>
        <v>0.41666666666666702</v>
      </c>
      <c r="C1912" s="77">
        <v>46177</v>
      </c>
      <c r="D1912" s="57"/>
      <c r="E1912" s="62" t="s">
        <v>85</v>
      </c>
      <c r="F1912" s="62"/>
      <c r="G1912" s="62">
        <v>10</v>
      </c>
      <c r="H1912" s="63">
        <v>0.125</v>
      </c>
      <c r="I1912" s="64">
        <v>16</v>
      </c>
      <c r="J1912" s="64">
        <v>15</v>
      </c>
      <c r="K1912" s="64">
        <v>2</v>
      </c>
      <c r="L1912" s="65">
        <v>0.9375</v>
      </c>
      <c r="M1912" s="64">
        <v>1</v>
      </c>
      <c r="N1912" s="64">
        <v>0</v>
      </c>
      <c r="O1912" s="66">
        <v>315.37683333333354</v>
      </c>
      <c r="P1912" s="63">
        <v>6.25E-2</v>
      </c>
    </row>
    <row r="1913" spans="1:16" ht="14.4">
      <c r="A1913" s="72">
        <f t="shared" si="45"/>
        <v>46177</v>
      </c>
      <c r="B1913" s="73">
        <f>VLOOKUP(G1913,'Daily Flash NL'!A:D,4,0)</f>
        <v>0.45833333333333298</v>
      </c>
      <c r="C1913" s="77">
        <v>46177</v>
      </c>
      <c r="D1913" s="57"/>
      <c r="E1913" s="62" t="s">
        <v>85</v>
      </c>
      <c r="F1913" s="62"/>
      <c r="G1913" s="62">
        <v>11</v>
      </c>
      <c r="H1913" s="63">
        <v>0.76190476190476186</v>
      </c>
      <c r="I1913" s="64">
        <v>21</v>
      </c>
      <c r="J1913" s="64">
        <v>21</v>
      </c>
      <c r="K1913" s="64">
        <v>16</v>
      </c>
      <c r="L1913" s="65">
        <v>1</v>
      </c>
      <c r="M1913" s="64">
        <v>0</v>
      </c>
      <c r="N1913" s="64">
        <v>0</v>
      </c>
      <c r="O1913" s="66">
        <v>230.10165714285708</v>
      </c>
      <c r="P1913" s="63">
        <v>0</v>
      </c>
    </row>
    <row r="1914" spans="1:16" ht="14.4">
      <c r="A1914" s="72">
        <f t="shared" si="45"/>
        <v>46177</v>
      </c>
      <c r="B1914" s="73">
        <f>VLOOKUP(G1914,'Daily Flash NL'!A:D,4,0)</f>
        <v>0.5</v>
      </c>
      <c r="C1914" s="77">
        <v>46177</v>
      </c>
      <c r="D1914" s="57"/>
      <c r="E1914" s="62" t="s">
        <v>85</v>
      </c>
      <c r="F1914" s="62"/>
      <c r="G1914" s="62">
        <v>12</v>
      </c>
      <c r="H1914" s="63">
        <v>0.625</v>
      </c>
      <c r="I1914" s="64">
        <v>8</v>
      </c>
      <c r="J1914" s="64">
        <v>7</v>
      </c>
      <c r="K1914" s="64">
        <v>5</v>
      </c>
      <c r="L1914" s="65">
        <v>0.875</v>
      </c>
      <c r="M1914" s="64">
        <v>1</v>
      </c>
      <c r="N1914" s="64">
        <v>0</v>
      </c>
      <c r="O1914" s="66">
        <v>235.5709285714286</v>
      </c>
      <c r="P1914" s="63">
        <v>0.125</v>
      </c>
    </row>
    <row r="1915" spans="1:16" ht="14.4">
      <c r="A1915" s="72">
        <f t="shared" si="45"/>
        <v>46177</v>
      </c>
      <c r="B1915" s="73">
        <f>VLOOKUP(G1915,'Daily Flash NL'!A:D,4,0)</f>
        <v>0.54166666666666696</v>
      </c>
      <c r="C1915" s="77">
        <v>46177</v>
      </c>
      <c r="D1915" s="57"/>
      <c r="E1915" s="62" t="s">
        <v>85</v>
      </c>
      <c r="F1915" s="62"/>
      <c r="G1915" s="62">
        <v>13</v>
      </c>
      <c r="H1915" s="63">
        <v>1</v>
      </c>
      <c r="I1915" s="64">
        <v>9</v>
      </c>
      <c r="J1915" s="64">
        <v>9</v>
      </c>
      <c r="K1915" s="64">
        <v>9</v>
      </c>
      <c r="L1915" s="65">
        <v>1</v>
      </c>
      <c r="M1915" s="64">
        <v>0</v>
      </c>
      <c r="N1915" s="64">
        <v>0</v>
      </c>
      <c r="O1915" s="66">
        <v>148.72640740740778</v>
      </c>
      <c r="P1915" s="63">
        <v>0</v>
      </c>
    </row>
    <row r="1916" spans="1:16" ht="14.4">
      <c r="A1916" s="72">
        <f t="shared" ref="A1916:A1925" si="46">C1916</f>
        <v>46177</v>
      </c>
      <c r="B1916" s="73">
        <f>VLOOKUP(G1916,'Daily Flash NL'!A:D,4,0)</f>
        <v>0.58333333333333304</v>
      </c>
      <c r="C1916" s="77">
        <v>46177</v>
      </c>
      <c r="D1916" s="57"/>
      <c r="E1916" s="62" t="s">
        <v>85</v>
      </c>
      <c r="F1916" s="62"/>
      <c r="G1916" s="62">
        <v>14</v>
      </c>
      <c r="H1916" s="63">
        <v>0.8</v>
      </c>
      <c r="I1916" s="64">
        <v>10</v>
      </c>
      <c r="J1916" s="64">
        <v>10</v>
      </c>
      <c r="K1916" s="64">
        <v>8</v>
      </c>
      <c r="L1916" s="65">
        <v>1</v>
      </c>
      <c r="M1916" s="64">
        <v>0</v>
      </c>
      <c r="N1916" s="64">
        <v>0</v>
      </c>
      <c r="O1916" s="66">
        <v>292.10513333333301</v>
      </c>
      <c r="P1916" s="63">
        <v>0</v>
      </c>
    </row>
    <row r="1917" spans="1:16" ht="14.4">
      <c r="A1917" s="72">
        <f t="shared" si="46"/>
        <v>46177</v>
      </c>
      <c r="B1917" s="73">
        <f>VLOOKUP(G1917,'Daily Flash NL'!A:D,4,0)</f>
        <v>0.625</v>
      </c>
      <c r="C1917" s="77">
        <v>46177</v>
      </c>
      <c r="D1917" s="57"/>
      <c r="E1917" s="62" t="s">
        <v>85</v>
      </c>
      <c r="F1917" s="62"/>
      <c r="G1917" s="62">
        <v>15</v>
      </c>
      <c r="H1917" s="63">
        <v>0.78947368421052633</v>
      </c>
      <c r="I1917" s="64">
        <v>19</v>
      </c>
      <c r="J1917" s="64">
        <v>18</v>
      </c>
      <c r="K1917" s="64">
        <v>15</v>
      </c>
      <c r="L1917" s="65">
        <v>0.94736842105263153</v>
      </c>
      <c r="M1917" s="64">
        <v>1</v>
      </c>
      <c r="N1917" s="64">
        <v>0</v>
      </c>
      <c r="O1917" s="66">
        <v>247.40325000000004</v>
      </c>
      <c r="P1917" s="63">
        <v>5.2631578947368418E-2</v>
      </c>
    </row>
    <row r="1918" spans="1:16" ht="14.4">
      <c r="A1918" s="72">
        <f t="shared" si="46"/>
        <v>46177</v>
      </c>
      <c r="B1918" s="73">
        <f>VLOOKUP(G1918,'Daily Flash NL'!A:D,4,0)</f>
        <v>0.66666666666666696</v>
      </c>
      <c r="C1918" s="77">
        <v>46177</v>
      </c>
      <c r="D1918" s="57"/>
      <c r="E1918" s="62" t="s">
        <v>85</v>
      </c>
      <c r="F1918" s="62"/>
      <c r="G1918" s="62">
        <v>16</v>
      </c>
      <c r="H1918" s="63">
        <v>0.88235294117647056</v>
      </c>
      <c r="I1918" s="64">
        <v>17</v>
      </c>
      <c r="J1918" s="64">
        <v>17</v>
      </c>
      <c r="K1918" s="64">
        <v>15</v>
      </c>
      <c r="L1918" s="65">
        <v>1</v>
      </c>
      <c r="M1918" s="64">
        <v>0</v>
      </c>
      <c r="N1918" s="64">
        <v>0</v>
      </c>
      <c r="O1918" s="66">
        <v>271.53350980392156</v>
      </c>
      <c r="P1918" s="63">
        <v>0</v>
      </c>
    </row>
    <row r="1919" spans="1:16" ht="14.4">
      <c r="A1919" s="72">
        <f t="shared" si="46"/>
        <v>46177</v>
      </c>
      <c r="B1919" s="73" t="e">
        <f>VLOOKUP(G1919,'Daily Flash NL'!A:D,4,0)</f>
        <v>#N/A</v>
      </c>
      <c r="C1919" s="77">
        <v>46177</v>
      </c>
      <c r="D1919" s="57"/>
      <c r="E1919" s="62" t="s">
        <v>85</v>
      </c>
      <c r="F1919" s="62"/>
      <c r="G1919" s="62">
        <v>17</v>
      </c>
      <c r="H1919" s="63">
        <v>0.83333333333333337</v>
      </c>
      <c r="I1919" s="64">
        <v>6</v>
      </c>
      <c r="J1919" s="64">
        <v>6</v>
      </c>
      <c r="K1919" s="64">
        <v>5</v>
      </c>
      <c r="L1919" s="65">
        <v>1</v>
      </c>
      <c r="M1919" s="64">
        <v>0</v>
      </c>
      <c r="N1919" s="64">
        <v>0</v>
      </c>
      <c r="O1919" s="66">
        <v>274.71133333333336</v>
      </c>
      <c r="P1919" s="63">
        <v>0</v>
      </c>
    </row>
    <row r="1920" spans="1:16" ht="14.4">
      <c r="A1920" s="72">
        <f t="shared" si="46"/>
        <v>46177</v>
      </c>
      <c r="B1920" s="73" t="e">
        <f>VLOOKUP(G1920,'Daily Flash NL'!A:D,4,0)</f>
        <v>#N/A</v>
      </c>
      <c r="C1920" s="77">
        <v>46177</v>
      </c>
      <c r="D1920" s="57"/>
      <c r="E1920" s="62" t="s">
        <v>85</v>
      </c>
      <c r="F1920" s="62"/>
      <c r="G1920" s="62">
        <v>18</v>
      </c>
      <c r="H1920" s="63">
        <v>1</v>
      </c>
      <c r="I1920" s="64">
        <v>1</v>
      </c>
      <c r="J1920" s="64">
        <v>1</v>
      </c>
      <c r="K1920" s="64">
        <v>1</v>
      </c>
      <c r="L1920" s="65">
        <v>1</v>
      </c>
      <c r="M1920" s="64">
        <v>0</v>
      </c>
      <c r="N1920" s="64">
        <v>0</v>
      </c>
      <c r="O1920" s="66">
        <v>729.64100000000008</v>
      </c>
      <c r="P1920" s="63">
        <v>0</v>
      </c>
    </row>
    <row r="1921" spans="1:16" ht="14.4">
      <c r="A1921" s="72">
        <f t="shared" si="46"/>
        <v>46177</v>
      </c>
      <c r="B1921" s="73" t="e">
        <f>VLOOKUP(G1921,'Daily Flash NL'!A:D,4,0)</f>
        <v>#N/A</v>
      </c>
      <c r="C1921" s="77">
        <v>46177</v>
      </c>
      <c r="D1921" s="57"/>
      <c r="E1921" s="62" t="s">
        <v>85</v>
      </c>
      <c r="F1921" s="62"/>
      <c r="G1921" s="62">
        <v>20</v>
      </c>
      <c r="H1921" s="63">
        <v>1</v>
      </c>
      <c r="I1921" s="64">
        <v>1</v>
      </c>
      <c r="J1921" s="64">
        <v>1</v>
      </c>
      <c r="K1921" s="64">
        <v>1</v>
      </c>
      <c r="L1921" s="65">
        <v>1</v>
      </c>
      <c r="M1921" s="64">
        <v>0</v>
      </c>
      <c r="N1921" s="64">
        <v>0</v>
      </c>
      <c r="O1921" s="66">
        <v>459.85200000000003</v>
      </c>
      <c r="P1921" s="63">
        <v>0</v>
      </c>
    </row>
    <row r="1922" spans="1:16" ht="14.4">
      <c r="A1922" s="72">
        <f t="shared" si="46"/>
        <v>46177</v>
      </c>
      <c r="B1922" s="73" t="e">
        <f>VLOOKUP(G1922,'Daily Flash NL'!A:D,4,0)</f>
        <v>#N/A</v>
      </c>
      <c r="C1922" s="77">
        <v>46177</v>
      </c>
      <c r="D1922" s="57"/>
      <c r="E1922" s="62" t="s">
        <v>85</v>
      </c>
      <c r="F1922" s="62"/>
      <c r="G1922" s="62">
        <v>21</v>
      </c>
      <c r="H1922" s="63">
        <v>1</v>
      </c>
      <c r="I1922" s="64">
        <v>1</v>
      </c>
      <c r="J1922" s="64">
        <v>1</v>
      </c>
      <c r="K1922" s="64">
        <v>1</v>
      </c>
      <c r="L1922" s="65">
        <v>1</v>
      </c>
      <c r="M1922" s="64">
        <v>0</v>
      </c>
      <c r="N1922" s="64">
        <v>0</v>
      </c>
      <c r="O1922" s="66">
        <v>420.95100000000002</v>
      </c>
      <c r="P1922" s="63">
        <v>0</v>
      </c>
    </row>
    <row r="1923" spans="1:16" ht="14.4">
      <c r="A1923" s="72">
        <f t="shared" si="46"/>
        <v>46177</v>
      </c>
      <c r="B1923" s="73" t="e">
        <f>VLOOKUP(G1923,'Daily Flash NL'!A:D,4,0)</f>
        <v>#N/A</v>
      </c>
      <c r="C1923" s="77">
        <v>46177</v>
      </c>
      <c r="D1923" s="57"/>
      <c r="E1923" s="62" t="s">
        <v>85</v>
      </c>
      <c r="F1923" s="62"/>
      <c r="G1923" s="62">
        <v>22</v>
      </c>
      <c r="H1923" s="63">
        <v>0</v>
      </c>
      <c r="I1923" s="64">
        <v>2</v>
      </c>
      <c r="J1923" s="64">
        <v>1</v>
      </c>
      <c r="K1923" s="64">
        <v>0</v>
      </c>
      <c r="L1923" s="65">
        <v>0.5</v>
      </c>
      <c r="M1923" s="64">
        <v>1</v>
      </c>
      <c r="N1923" s="64">
        <v>0</v>
      </c>
      <c r="O1923" s="66">
        <v>209.44399999999999</v>
      </c>
      <c r="P1923" s="63">
        <v>0.5</v>
      </c>
    </row>
    <row r="1924" spans="1:16" ht="14.4">
      <c r="A1924" s="72">
        <f t="shared" si="46"/>
        <v>46177</v>
      </c>
      <c r="B1924" s="73" t="e">
        <f>VLOOKUP(G1924,'Daily Flash NL'!A:D,4,0)</f>
        <v>#N/A</v>
      </c>
      <c r="C1924" s="77">
        <v>46177</v>
      </c>
      <c r="D1924" s="57"/>
      <c r="E1924" s="62" t="s">
        <v>68</v>
      </c>
      <c r="F1924" s="62"/>
      <c r="G1924" s="62"/>
      <c r="H1924" s="63">
        <v>0.71407837445573297</v>
      </c>
      <c r="I1924" s="64">
        <v>689</v>
      </c>
      <c r="J1924" s="64">
        <v>656</v>
      </c>
      <c r="K1924" s="64">
        <v>492</v>
      </c>
      <c r="L1924" s="65">
        <v>0.95210449927431062</v>
      </c>
      <c r="M1924" s="64">
        <v>33</v>
      </c>
      <c r="N1924" s="64">
        <v>0</v>
      </c>
      <c r="O1924" s="66">
        <v>283.42003553281074</v>
      </c>
      <c r="P1924" s="63">
        <v>4.7895500725689405E-2</v>
      </c>
    </row>
    <row r="1925" spans="1:16" ht="14.4">
      <c r="A1925" s="72">
        <f t="shared" si="46"/>
        <v>46177</v>
      </c>
      <c r="B1925" s="73" t="e">
        <f>VLOOKUP(G1925,'Daily Flash NL'!A:D,4,0)</f>
        <v>#N/A</v>
      </c>
      <c r="C1925" s="77">
        <v>46177</v>
      </c>
      <c r="D1925" s="57"/>
      <c r="E1925" s="62" t="s">
        <v>68</v>
      </c>
      <c r="F1925" s="57" t="s">
        <v>69</v>
      </c>
      <c r="G1925" s="57"/>
      <c r="H1925" s="58"/>
      <c r="I1925" s="59"/>
      <c r="J1925" s="59"/>
      <c r="K1925" s="59"/>
      <c r="L1925" s="60"/>
      <c r="M1925" s="59"/>
      <c r="N1925" s="59"/>
      <c r="O1925" s="61"/>
      <c r="P1925" s="58"/>
    </row>
    <row r="1926" spans="1:16" ht="14.4">
      <c r="A1926" s="72">
        <f t="shared" ref="A1926:A1937" si="47">C1926</f>
        <v>46177</v>
      </c>
      <c r="B1926" s="73" t="e">
        <f>VLOOKUP(G1926,'Daily Flash NL'!A:D,4,0)</f>
        <v>#N/A</v>
      </c>
      <c r="C1926" s="77">
        <v>46177</v>
      </c>
      <c r="D1926" s="57"/>
      <c r="E1926" s="62" t="s">
        <v>68</v>
      </c>
      <c r="F1926" s="62"/>
      <c r="G1926" s="62">
        <v>6</v>
      </c>
      <c r="H1926" s="63">
        <v>0.2857142857142857</v>
      </c>
      <c r="I1926" s="64">
        <v>7</v>
      </c>
      <c r="J1926" s="64">
        <v>7</v>
      </c>
      <c r="K1926" s="64">
        <v>2</v>
      </c>
      <c r="L1926" s="65">
        <v>1</v>
      </c>
      <c r="M1926" s="64">
        <v>0</v>
      </c>
      <c r="N1926" s="64">
        <v>0</v>
      </c>
      <c r="O1926" s="66">
        <v>193.38485714285713</v>
      </c>
      <c r="P1926" s="63">
        <v>0</v>
      </c>
    </row>
    <row r="1927" spans="1:16" ht="14.4">
      <c r="A1927" s="72">
        <f t="shared" si="47"/>
        <v>46177</v>
      </c>
      <c r="B1927" s="73">
        <f>VLOOKUP(G1927,'Daily Flash NL'!A:D,4,0)</f>
        <v>0.29166666666666669</v>
      </c>
      <c r="C1927" s="77">
        <v>46177</v>
      </c>
      <c r="D1927" s="57"/>
      <c r="E1927" s="62" t="s">
        <v>68</v>
      </c>
      <c r="F1927" s="62"/>
      <c r="G1927" s="62">
        <v>7</v>
      </c>
      <c r="H1927" s="63">
        <v>0.81818181818181823</v>
      </c>
      <c r="I1927" s="64">
        <v>22</v>
      </c>
      <c r="J1927" s="64">
        <v>22</v>
      </c>
      <c r="K1927" s="64">
        <v>18</v>
      </c>
      <c r="L1927" s="65">
        <v>1</v>
      </c>
      <c r="M1927" s="64">
        <v>0</v>
      </c>
      <c r="N1927" s="64">
        <v>0</v>
      </c>
      <c r="O1927" s="66">
        <v>252.64434090909089</v>
      </c>
      <c r="P1927" s="63">
        <v>0</v>
      </c>
    </row>
    <row r="1928" spans="1:16" ht="14.4">
      <c r="A1928" s="72">
        <f t="shared" si="47"/>
        <v>46177</v>
      </c>
      <c r="B1928" s="73">
        <f>VLOOKUP(G1928,'Daily Flash NL'!A:D,4,0)</f>
        <v>0.33333333333333298</v>
      </c>
      <c r="C1928" s="77">
        <v>46177</v>
      </c>
      <c r="D1928" s="57"/>
      <c r="E1928" s="62" t="s">
        <v>68</v>
      </c>
      <c r="F1928" s="62"/>
      <c r="G1928" s="62">
        <v>8</v>
      </c>
      <c r="H1928" s="63">
        <v>0.38636363636363635</v>
      </c>
      <c r="I1928" s="64">
        <v>44</v>
      </c>
      <c r="J1928" s="64">
        <v>44</v>
      </c>
      <c r="K1928" s="64">
        <v>17</v>
      </c>
      <c r="L1928" s="65">
        <v>1</v>
      </c>
      <c r="M1928" s="64">
        <v>0</v>
      </c>
      <c r="N1928" s="64">
        <v>0</v>
      </c>
      <c r="O1928" s="66">
        <v>295.80331439393944</v>
      </c>
      <c r="P1928" s="63">
        <v>0</v>
      </c>
    </row>
    <row r="1929" spans="1:16" ht="14.4">
      <c r="A1929" s="72">
        <f t="shared" si="47"/>
        <v>46177</v>
      </c>
      <c r="B1929" s="73">
        <f>VLOOKUP(G1929,'Daily Flash NL'!A:D,4,0)</f>
        <v>0.375</v>
      </c>
      <c r="C1929" s="77">
        <v>46177</v>
      </c>
      <c r="D1929" s="57"/>
      <c r="E1929" s="62" t="s">
        <v>68</v>
      </c>
      <c r="F1929" s="62"/>
      <c r="G1929" s="62">
        <v>9</v>
      </c>
      <c r="H1929" s="63">
        <v>0.30303030303030304</v>
      </c>
      <c r="I1929" s="64">
        <v>66</v>
      </c>
      <c r="J1929" s="64">
        <v>64</v>
      </c>
      <c r="K1929" s="64">
        <v>20</v>
      </c>
      <c r="L1929" s="65">
        <v>0.96969696969696972</v>
      </c>
      <c r="M1929" s="64">
        <v>2</v>
      </c>
      <c r="N1929" s="64">
        <v>0</v>
      </c>
      <c r="O1929" s="66">
        <v>228.51255989583333</v>
      </c>
      <c r="P1929" s="63">
        <v>3.0303030303030304E-2</v>
      </c>
    </row>
    <row r="1930" spans="1:16" ht="14.4">
      <c r="A1930" s="72">
        <f t="shared" si="47"/>
        <v>46177</v>
      </c>
      <c r="B1930" s="73">
        <f>VLOOKUP(G1930,'Daily Flash NL'!A:D,4,0)</f>
        <v>0.41666666666666702</v>
      </c>
      <c r="C1930" s="77">
        <v>46177</v>
      </c>
      <c r="D1930" s="57"/>
      <c r="E1930" s="62" t="s">
        <v>68</v>
      </c>
      <c r="F1930" s="62"/>
      <c r="G1930" s="62">
        <v>10</v>
      </c>
      <c r="H1930" s="63">
        <v>0.98412698412698407</v>
      </c>
      <c r="I1930" s="64">
        <v>63</v>
      </c>
      <c r="J1930" s="64">
        <v>63</v>
      </c>
      <c r="K1930" s="64">
        <v>62</v>
      </c>
      <c r="L1930" s="65">
        <v>1</v>
      </c>
      <c r="M1930" s="64">
        <v>0</v>
      </c>
      <c r="N1930" s="64">
        <v>0</v>
      </c>
      <c r="O1930" s="66">
        <v>419.65074867724854</v>
      </c>
      <c r="P1930" s="63">
        <v>0</v>
      </c>
    </row>
    <row r="1931" spans="1:16" ht="14.4">
      <c r="A1931" s="72">
        <f t="shared" si="47"/>
        <v>46177</v>
      </c>
      <c r="B1931" s="73">
        <f>VLOOKUP(G1931,'Daily Flash NL'!A:D,4,0)</f>
        <v>0.45833333333333298</v>
      </c>
      <c r="C1931" s="77">
        <v>46177</v>
      </c>
      <c r="D1931" s="57"/>
      <c r="E1931" s="62" t="s">
        <v>68</v>
      </c>
      <c r="F1931" s="62"/>
      <c r="G1931" s="62">
        <v>11</v>
      </c>
      <c r="H1931" s="63">
        <v>1</v>
      </c>
      <c r="I1931" s="64">
        <v>42</v>
      </c>
      <c r="J1931" s="64">
        <v>42</v>
      </c>
      <c r="K1931" s="64">
        <v>42</v>
      </c>
      <c r="L1931" s="65">
        <v>1</v>
      </c>
      <c r="M1931" s="64">
        <v>0</v>
      </c>
      <c r="N1931" s="64">
        <v>0</v>
      </c>
      <c r="O1931" s="66">
        <v>221.37889484126967</v>
      </c>
      <c r="P1931" s="63">
        <v>0</v>
      </c>
    </row>
    <row r="1932" spans="1:16" ht="14.4">
      <c r="A1932" s="72">
        <f t="shared" si="47"/>
        <v>46177</v>
      </c>
      <c r="B1932" s="73">
        <f>VLOOKUP(G1932,'Daily Flash NL'!A:D,4,0)</f>
        <v>0.5</v>
      </c>
      <c r="C1932" s="77">
        <v>46177</v>
      </c>
      <c r="D1932" s="57"/>
      <c r="E1932" s="62" t="s">
        <v>68</v>
      </c>
      <c r="F1932" s="62"/>
      <c r="G1932" s="62">
        <v>12</v>
      </c>
      <c r="H1932" s="63">
        <v>0.89090909090909087</v>
      </c>
      <c r="I1932" s="64">
        <v>55</v>
      </c>
      <c r="J1932" s="64">
        <v>55</v>
      </c>
      <c r="K1932" s="64">
        <v>49</v>
      </c>
      <c r="L1932" s="65">
        <v>1</v>
      </c>
      <c r="M1932" s="64">
        <v>0</v>
      </c>
      <c r="N1932" s="64">
        <v>0</v>
      </c>
      <c r="O1932" s="66">
        <v>255.42353030303036</v>
      </c>
      <c r="P1932" s="63">
        <v>0</v>
      </c>
    </row>
    <row r="1933" spans="1:16" ht="14.4">
      <c r="A1933" s="72">
        <f t="shared" si="47"/>
        <v>46177</v>
      </c>
      <c r="B1933" s="73">
        <f>VLOOKUP(G1933,'Daily Flash NL'!A:D,4,0)</f>
        <v>0.54166666666666696</v>
      </c>
      <c r="C1933" s="77">
        <v>46177</v>
      </c>
      <c r="D1933" s="57"/>
      <c r="E1933" s="62" t="s">
        <v>68</v>
      </c>
      <c r="F1933" s="62"/>
      <c r="G1933" s="62">
        <v>13</v>
      </c>
      <c r="H1933" s="63">
        <v>0.98245614035087714</v>
      </c>
      <c r="I1933" s="64">
        <v>57</v>
      </c>
      <c r="J1933" s="64">
        <v>57</v>
      </c>
      <c r="K1933" s="64">
        <v>56</v>
      </c>
      <c r="L1933" s="65">
        <v>1</v>
      </c>
      <c r="M1933" s="64">
        <v>0</v>
      </c>
      <c r="N1933" s="64">
        <v>0</v>
      </c>
      <c r="O1933" s="66">
        <v>236.64002631578938</v>
      </c>
      <c r="P1933" s="63">
        <v>0</v>
      </c>
    </row>
    <row r="1934" spans="1:16" ht="14.4">
      <c r="A1934" s="72">
        <f t="shared" si="47"/>
        <v>46177</v>
      </c>
      <c r="B1934" s="73">
        <f>VLOOKUP(G1934,'Daily Flash NL'!A:D,4,0)</f>
        <v>0.58333333333333304</v>
      </c>
      <c r="C1934" s="77">
        <v>46177</v>
      </c>
      <c r="D1934" s="57"/>
      <c r="E1934" s="62" t="s">
        <v>68</v>
      </c>
      <c r="F1934" s="62"/>
      <c r="G1934" s="62">
        <v>14</v>
      </c>
      <c r="H1934" s="63">
        <v>0.94444444444444442</v>
      </c>
      <c r="I1934" s="64">
        <v>54</v>
      </c>
      <c r="J1934" s="64">
        <v>54</v>
      </c>
      <c r="K1934" s="64">
        <v>51</v>
      </c>
      <c r="L1934" s="65">
        <v>1</v>
      </c>
      <c r="M1934" s="64">
        <v>0</v>
      </c>
      <c r="N1934" s="64">
        <v>0</v>
      </c>
      <c r="O1934" s="66">
        <v>303.56874074074068</v>
      </c>
      <c r="P1934" s="63">
        <v>0</v>
      </c>
    </row>
    <row r="1935" spans="1:16" ht="14.4">
      <c r="A1935" s="72">
        <f t="shared" si="47"/>
        <v>46177</v>
      </c>
      <c r="B1935" s="73">
        <f>VLOOKUP(G1935,'Daily Flash NL'!A:D,4,0)</f>
        <v>0.625</v>
      </c>
      <c r="C1935" s="77">
        <v>46177</v>
      </c>
      <c r="D1935" s="57"/>
      <c r="E1935" s="62" t="s">
        <v>68</v>
      </c>
      <c r="F1935" s="62"/>
      <c r="G1935" s="62">
        <v>15</v>
      </c>
      <c r="H1935" s="63">
        <v>0.78125</v>
      </c>
      <c r="I1935" s="64">
        <v>64</v>
      </c>
      <c r="J1935" s="64">
        <v>64</v>
      </c>
      <c r="K1935" s="64">
        <v>50</v>
      </c>
      <c r="L1935" s="65">
        <v>1</v>
      </c>
      <c r="M1935" s="64">
        <v>0</v>
      </c>
      <c r="N1935" s="64">
        <v>0</v>
      </c>
      <c r="O1935" s="66">
        <v>254.28195145089308</v>
      </c>
      <c r="P1935" s="63">
        <v>0</v>
      </c>
    </row>
    <row r="1936" spans="1:16" ht="14.4">
      <c r="A1936" s="72">
        <f t="shared" si="47"/>
        <v>46177</v>
      </c>
      <c r="B1936" s="73">
        <f>VLOOKUP(G1936,'Daily Flash NL'!A:D,4,0)</f>
        <v>0.66666666666666696</v>
      </c>
      <c r="C1936" s="77">
        <v>46177</v>
      </c>
      <c r="D1936" s="57"/>
      <c r="E1936" s="62" t="s">
        <v>68</v>
      </c>
      <c r="F1936" s="62"/>
      <c r="G1936" s="62">
        <v>16</v>
      </c>
      <c r="H1936" s="63">
        <v>0.98</v>
      </c>
      <c r="I1936" s="64">
        <v>50</v>
      </c>
      <c r="J1936" s="64">
        <v>50</v>
      </c>
      <c r="K1936" s="64">
        <v>49</v>
      </c>
      <c r="L1936" s="65">
        <v>1</v>
      </c>
      <c r="M1936" s="64">
        <v>0</v>
      </c>
      <c r="N1936" s="64">
        <v>0</v>
      </c>
      <c r="O1936" s="66">
        <v>285.68244666666664</v>
      </c>
      <c r="P1936" s="63">
        <v>0</v>
      </c>
    </row>
    <row r="1937" spans="1:16" ht="14.4">
      <c r="A1937" s="72">
        <f t="shared" si="47"/>
        <v>46177</v>
      </c>
      <c r="B1937" s="73" t="e">
        <f>VLOOKUP(G1937,'Daily Flash NL'!A:D,4,0)</f>
        <v>#N/A</v>
      </c>
      <c r="C1937" s="77">
        <v>46177</v>
      </c>
      <c r="D1937" s="57"/>
      <c r="E1937" s="62" t="s">
        <v>68</v>
      </c>
      <c r="F1937" s="62"/>
      <c r="G1937" s="62">
        <v>17</v>
      </c>
      <c r="H1937" s="63">
        <v>0.72972972972972971</v>
      </c>
      <c r="I1937" s="64">
        <v>37</v>
      </c>
      <c r="J1937" s="64">
        <v>37</v>
      </c>
      <c r="K1937" s="64">
        <v>27</v>
      </c>
      <c r="L1937" s="65">
        <v>1</v>
      </c>
      <c r="M1937" s="64">
        <v>0</v>
      </c>
      <c r="N1937" s="64">
        <v>0</v>
      </c>
      <c r="O1937" s="66">
        <v>314.36977927927921</v>
      </c>
      <c r="P1937" s="63">
        <v>0</v>
      </c>
    </row>
    <row r="1938" spans="1:16" ht="14.4">
      <c r="A1938" s="72">
        <f t="shared" ref="A1938:A1941" si="48">C1938</f>
        <v>46177</v>
      </c>
      <c r="B1938" s="73" t="e">
        <f>VLOOKUP(G1938,'Daily Flash NL'!A:D,4,0)</f>
        <v>#N/A</v>
      </c>
      <c r="C1938" s="77">
        <v>46177</v>
      </c>
      <c r="D1938" s="57"/>
      <c r="E1938" s="62" t="s">
        <v>68</v>
      </c>
      <c r="F1938" s="62"/>
      <c r="G1938" s="62">
        <v>18</v>
      </c>
      <c r="H1938" s="63">
        <v>0.77500000000000002</v>
      </c>
      <c r="I1938" s="64">
        <v>40</v>
      </c>
      <c r="J1938" s="64">
        <v>40</v>
      </c>
      <c r="K1938" s="64">
        <v>31</v>
      </c>
      <c r="L1938" s="65">
        <v>1</v>
      </c>
      <c r="M1938" s="64">
        <v>0</v>
      </c>
      <c r="N1938" s="64">
        <v>0</v>
      </c>
      <c r="O1938" s="66">
        <v>273.69310416666679</v>
      </c>
      <c r="P1938" s="63">
        <v>0</v>
      </c>
    </row>
    <row r="1939" spans="1:16" ht="14.4">
      <c r="A1939" s="72">
        <f t="shared" si="48"/>
        <v>46177</v>
      </c>
      <c r="B1939" s="73" t="e">
        <f>VLOOKUP(G1939,'Daily Flash NL'!A:D,4,0)</f>
        <v>#N/A</v>
      </c>
      <c r="C1939" s="77">
        <v>46177</v>
      </c>
      <c r="D1939" s="57"/>
      <c r="E1939" s="62" t="s">
        <v>68</v>
      </c>
      <c r="F1939" s="62"/>
      <c r="G1939" s="62">
        <v>19</v>
      </c>
      <c r="H1939" s="63">
        <v>0.42857142857142855</v>
      </c>
      <c r="I1939" s="64">
        <v>35</v>
      </c>
      <c r="J1939" s="64">
        <v>31</v>
      </c>
      <c r="K1939" s="64">
        <v>15</v>
      </c>
      <c r="L1939" s="65">
        <v>0.88571428571428568</v>
      </c>
      <c r="M1939" s="64">
        <v>4</v>
      </c>
      <c r="N1939" s="64">
        <v>0</v>
      </c>
      <c r="O1939" s="66">
        <v>343.27266129032262</v>
      </c>
      <c r="P1939" s="63">
        <v>0.11428571428571428</v>
      </c>
    </row>
    <row r="1940" spans="1:16" ht="14.4">
      <c r="A1940" s="72">
        <f t="shared" si="48"/>
        <v>46177</v>
      </c>
      <c r="B1940" s="73" t="e">
        <f>VLOOKUP(G1940,'Daily Flash NL'!A:D,4,0)</f>
        <v>#N/A</v>
      </c>
      <c r="C1940" s="77">
        <v>46177</v>
      </c>
      <c r="D1940" s="57"/>
      <c r="E1940" s="62" t="s">
        <v>68</v>
      </c>
      <c r="F1940" s="62"/>
      <c r="G1940" s="62">
        <v>20</v>
      </c>
      <c r="H1940" s="63">
        <v>0</v>
      </c>
      <c r="I1940" s="64">
        <v>31</v>
      </c>
      <c r="J1940" s="64">
        <v>11</v>
      </c>
      <c r="K1940" s="64">
        <v>0</v>
      </c>
      <c r="L1940" s="65">
        <v>0.35483870967741937</v>
      </c>
      <c r="M1940" s="64">
        <v>20</v>
      </c>
      <c r="N1940" s="64">
        <v>0</v>
      </c>
      <c r="O1940" s="66">
        <v>298.11409090909086</v>
      </c>
      <c r="P1940" s="63">
        <v>0.64516129032258063</v>
      </c>
    </row>
    <row r="1941" spans="1:16" ht="14.4">
      <c r="A1941" s="72">
        <f t="shared" si="48"/>
        <v>46177</v>
      </c>
      <c r="B1941" s="73" t="e">
        <f>VLOOKUP(G1941,'Daily Flash NL'!A:D,4,0)</f>
        <v>#N/A</v>
      </c>
      <c r="C1941" s="77">
        <v>46177</v>
      </c>
      <c r="D1941" s="57"/>
      <c r="E1941" s="62" t="s">
        <v>68</v>
      </c>
      <c r="F1941" s="62"/>
      <c r="G1941" s="62">
        <v>21</v>
      </c>
      <c r="H1941" s="63">
        <v>0</v>
      </c>
      <c r="I1941" s="64">
        <v>10</v>
      </c>
      <c r="J1941" s="64">
        <v>8</v>
      </c>
      <c r="K1941" s="64">
        <v>0</v>
      </c>
      <c r="L1941" s="65">
        <v>0.8</v>
      </c>
      <c r="M1941" s="64">
        <v>2</v>
      </c>
      <c r="N1941" s="64">
        <v>0</v>
      </c>
      <c r="O1941" s="66">
        <v>389.23299999999995</v>
      </c>
      <c r="P1941" s="63">
        <v>0.2</v>
      </c>
    </row>
    <row r="1942" spans="1:16" ht="14.4">
      <c r="A1942" s="72">
        <f t="shared" ref="A1942:A1952" si="49">C1942</f>
        <v>46177</v>
      </c>
      <c r="B1942" s="73" t="e">
        <f>VLOOKUP(G1942,'Daily Flash NL'!A:D,4,0)</f>
        <v>#N/A</v>
      </c>
      <c r="C1942" s="77">
        <v>46177</v>
      </c>
      <c r="D1942" s="57"/>
      <c r="E1942" s="62" t="s">
        <v>68</v>
      </c>
      <c r="F1942" s="62"/>
      <c r="G1942" s="62">
        <v>22</v>
      </c>
      <c r="H1942" s="63">
        <v>0.33333333333333331</v>
      </c>
      <c r="I1942" s="64">
        <v>6</v>
      </c>
      <c r="J1942" s="64">
        <v>5</v>
      </c>
      <c r="K1942" s="64">
        <v>2</v>
      </c>
      <c r="L1942" s="65">
        <v>0.83333333333333337</v>
      </c>
      <c r="M1942" s="64">
        <v>1</v>
      </c>
      <c r="N1942" s="64">
        <v>0</v>
      </c>
      <c r="O1942" s="66">
        <v>244.70879999999997</v>
      </c>
      <c r="P1942" s="63">
        <v>0.16666666666666666</v>
      </c>
    </row>
    <row r="1943" spans="1:16" ht="14.4">
      <c r="A1943" s="72">
        <f t="shared" si="49"/>
        <v>46177</v>
      </c>
      <c r="B1943" s="73" t="e">
        <f>VLOOKUP(G1943,'Daily Flash NL'!A:D,4,0)</f>
        <v>#N/A</v>
      </c>
      <c r="C1943" s="77">
        <v>46177</v>
      </c>
      <c r="D1943" s="57"/>
      <c r="E1943" s="62" t="s">
        <v>68</v>
      </c>
      <c r="F1943" s="62"/>
      <c r="G1943" s="62">
        <v>23</v>
      </c>
      <c r="H1943" s="63">
        <v>0.16666666666666666</v>
      </c>
      <c r="I1943" s="64">
        <v>6</v>
      </c>
      <c r="J1943" s="64">
        <v>2</v>
      </c>
      <c r="K1943" s="64">
        <v>1</v>
      </c>
      <c r="L1943" s="65">
        <v>0.33333333333333331</v>
      </c>
      <c r="M1943" s="64">
        <v>4</v>
      </c>
      <c r="N1943" s="64">
        <v>0</v>
      </c>
      <c r="O1943" s="66">
        <v>155.21849999999998</v>
      </c>
      <c r="P1943" s="63">
        <v>0.66666666666666663</v>
      </c>
    </row>
    <row r="1944" spans="1:16" ht="14.4">
      <c r="A1944" s="72">
        <f t="shared" si="49"/>
        <v>46177</v>
      </c>
      <c r="B1944" s="73" t="e">
        <f>VLOOKUP(G1944,'Daily Flash NL'!A:D,4,0)</f>
        <v>#N/A</v>
      </c>
      <c r="C1944" s="77">
        <v>46177</v>
      </c>
      <c r="D1944" s="57" t="s">
        <v>70</v>
      </c>
      <c r="E1944" s="57"/>
      <c r="F1944" s="57"/>
      <c r="G1944" s="57"/>
      <c r="H1944" s="58">
        <v>0.67593582887700532</v>
      </c>
      <c r="I1944" s="59">
        <v>935</v>
      </c>
      <c r="J1944" s="59">
        <v>876</v>
      </c>
      <c r="K1944" s="59">
        <v>632</v>
      </c>
      <c r="L1944" s="60">
        <v>0.93689839572192513</v>
      </c>
      <c r="M1944" s="59">
        <v>59</v>
      </c>
      <c r="N1944" s="59">
        <v>0</v>
      </c>
      <c r="O1944" s="61">
        <v>284.95980777342913</v>
      </c>
      <c r="P1944" s="58">
        <v>6.310160427807486E-2</v>
      </c>
    </row>
    <row r="1945" spans="1:16" ht="14.4">
      <c r="A1945" s="72" t="str">
        <f t="shared" si="49"/>
        <v>Total 04/06/2026</v>
      </c>
      <c r="B1945" s="73" t="e">
        <f>VLOOKUP(G1945,'Daily Flash NL'!A:D,4,0)</f>
        <v>#N/A</v>
      </c>
      <c r="C1945" s="78" t="s">
        <v>223</v>
      </c>
      <c r="D1945" s="67"/>
      <c r="E1945" s="67"/>
      <c r="F1945" s="67"/>
      <c r="G1945" s="67"/>
      <c r="H1945" s="68">
        <v>0.67593582887700532</v>
      </c>
      <c r="I1945" s="69">
        <v>935</v>
      </c>
      <c r="J1945" s="69">
        <v>876</v>
      </c>
      <c r="K1945" s="69">
        <v>632</v>
      </c>
      <c r="L1945" s="70">
        <v>0.93689839572192513</v>
      </c>
      <c r="M1945" s="69">
        <v>59</v>
      </c>
      <c r="N1945" s="69">
        <v>0</v>
      </c>
      <c r="O1945" s="71">
        <v>284.95980777342913</v>
      </c>
      <c r="P1945" s="68">
        <v>6.310160427807486E-2</v>
      </c>
    </row>
    <row r="1946" spans="1:16" ht="15" thickBot="1">
      <c r="A1946" s="72" t="str">
        <f t="shared" si="49"/>
        <v>Total général</v>
      </c>
      <c r="B1946" s="73" t="e">
        <f>VLOOKUP(G1946,'Daily Flash NL'!A:D,4,0)</f>
        <v>#N/A</v>
      </c>
      <c r="C1946" s="116" t="s">
        <v>73</v>
      </c>
      <c r="D1946" s="117"/>
      <c r="E1946" s="117"/>
      <c r="F1946" s="117"/>
      <c r="G1946" s="117"/>
      <c r="H1946" s="118">
        <v>0.67593582887700532</v>
      </c>
      <c r="I1946" s="119">
        <v>935</v>
      </c>
      <c r="J1946" s="119">
        <v>876</v>
      </c>
      <c r="K1946" s="119">
        <v>632</v>
      </c>
      <c r="L1946" s="120">
        <v>0.93689839572192513</v>
      </c>
      <c r="M1946" s="119">
        <v>59</v>
      </c>
      <c r="N1946" s="119">
        <v>0</v>
      </c>
      <c r="O1946" s="121">
        <v>284.95980777342913</v>
      </c>
      <c r="P1946" s="122">
        <v>6.310160427807486E-2</v>
      </c>
    </row>
    <row r="1947" spans="1:16" ht="14.4">
      <c r="A1947" s="72">
        <f t="shared" si="49"/>
        <v>46178</v>
      </c>
      <c r="B1947" s="73" t="e">
        <f>VLOOKUP(G1947,'Daily Flash NL'!A:D,4,0)</f>
        <v>#N/A</v>
      </c>
      <c r="C1947" s="77">
        <v>46178</v>
      </c>
      <c r="D1947" s="57" t="s">
        <v>67</v>
      </c>
      <c r="E1947" s="62" t="s">
        <v>85</v>
      </c>
      <c r="F1947" s="62"/>
      <c r="G1947" s="62"/>
      <c r="H1947" s="63">
        <v>0.75</v>
      </c>
      <c r="I1947" s="64">
        <v>206</v>
      </c>
      <c r="J1947" s="64">
        <v>197</v>
      </c>
      <c r="K1947" s="64">
        <v>153</v>
      </c>
      <c r="L1947" s="65">
        <v>0.9563106796116505</v>
      </c>
      <c r="M1947" s="64">
        <v>9</v>
      </c>
      <c r="N1947" s="64">
        <v>2</v>
      </c>
      <c r="O1947" s="66">
        <v>280.18712250423027</v>
      </c>
      <c r="P1947" s="63">
        <v>4.3689320388349516E-2</v>
      </c>
    </row>
    <row r="1948" spans="1:16" ht="14.4">
      <c r="A1948" s="72">
        <f t="shared" si="49"/>
        <v>46178</v>
      </c>
      <c r="B1948" s="73" t="e">
        <f>VLOOKUP(G1948,'Daily Flash NL'!A:D,4,0)</f>
        <v>#N/A</v>
      </c>
      <c r="C1948" s="77">
        <v>46178</v>
      </c>
      <c r="D1948" s="57"/>
      <c r="E1948" s="62" t="s">
        <v>85</v>
      </c>
      <c r="F1948" s="57" t="s">
        <v>69</v>
      </c>
      <c r="G1948" s="57"/>
      <c r="H1948" s="58"/>
      <c r="I1948" s="59"/>
      <c r="J1948" s="59"/>
      <c r="K1948" s="59"/>
      <c r="L1948" s="60"/>
      <c r="M1948" s="59"/>
      <c r="N1948" s="59"/>
      <c r="O1948" s="61"/>
      <c r="P1948" s="58"/>
    </row>
    <row r="1949" spans="1:16" ht="14.4">
      <c r="A1949" s="72">
        <f t="shared" si="49"/>
        <v>46178</v>
      </c>
      <c r="B1949" s="73" t="e">
        <f>VLOOKUP(G1949,'Daily Flash NL'!A:D,4,0)</f>
        <v>#N/A</v>
      </c>
      <c r="C1949" s="77">
        <v>46178</v>
      </c>
      <c r="D1949" s="57"/>
      <c r="E1949" s="62" t="s">
        <v>85</v>
      </c>
      <c r="F1949" s="62"/>
      <c r="G1949" s="62">
        <v>6</v>
      </c>
      <c r="H1949" s="63">
        <v>1</v>
      </c>
      <c r="I1949" s="64">
        <v>1</v>
      </c>
      <c r="J1949" s="64">
        <v>1</v>
      </c>
      <c r="K1949" s="64">
        <v>1</v>
      </c>
      <c r="L1949" s="65">
        <v>1</v>
      </c>
      <c r="M1949" s="64">
        <v>0</v>
      </c>
      <c r="N1949" s="64">
        <v>0</v>
      </c>
      <c r="O1949" s="66">
        <v>213.268</v>
      </c>
      <c r="P1949" s="63">
        <v>0</v>
      </c>
    </row>
    <row r="1950" spans="1:16" ht="14.4">
      <c r="A1950" s="72">
        <f t="shared" si="49"/>
        <v>46178</v>
      </c>
      <c r="B1950" s="73">
        <f>VLOOKUP(G1950,'Daily Flash NL'!A:D,4,0)</f>
        <v>0.33333333333333298</v>
      </c>
      <c r="C1950" s="77">
        <v>46178</v>
      </c>
      <c r="D1950" s="57"/>
      <c r="E1950" s="62" t="s">
        <v>85</v>
      </c>
      <c r="F1950" s="62"/>
      <c r="G1950" s="62">
        <v>8</v>
      </c>
      <c r="H1950" s="63">
        <v>1</v>
      </c>
      <c r="I1950" s="64">
        <v>3</v>
      </c>
      <c r="J1950" s="64">
        <v>3</v>
      </c>
      <c r="K1950" s="64">
        <v>3</v>
      </c>
      <c r="L1950" s="65">
        <v>1</v>
      </c>
      <c r="M1950" s="64">
        <v>0</v>
      </c>
      <c r="N1950" s="64">
        <v>0</v>
      </c>
      <c r="O1950" s="66">
        <v>238.71099999999998</v>
      </c>
      <c r="P1950" s="63">
        <v>0</v>
      </c>
    </row>
    <row r="1951" spans="1:16" ht="14.4">
      <c r="A1951" s="72">
        <f t="shared" si="49"/>
        <v>46178</v>
      </c>
      <c r="B1951" s="73">
        <f>VLOOKUP(G1951,'Daily Flash NL'!A:D,4,0)</f>
        <v>0.375</v>
      </c>
      <c r="C1951" s="77">
        <v>46178</v>
      </c>
      <c r="D1951" s="57"/>
      <c r="E1951" s="62" t="s">
        <v>85</v>
      </c>
      <c r="F1951" s="62"/>
      <c r="G1951" s="62">
        <v>9</v>
      </c>
      <c r="H1951" s="63">
        <v>0.7142857142857143</v>
      </c>
      <c r="I1951" s="64">
        <v>7</v>
      </c>
      <c r="J1951" s="64">
        <v>7</v>
      </c>
      <c r="K1951" s="64">
        <v>5</v>
      </c>
      <c r="L1951" s="65">
        <v>1</v>
      </c>
      <c r="M1951" s="64">
        <v>0</v>
      </c>
      <c r="N1951" s="64">
        <v>0</v>
      </c>
      <c r="O1951" s="66">
        <v>480.16509523809572</v>
      </c>
      <c r="P1951" s="63">
        <v>0</v>
      </c>
    </row>
    <row r="1952" spans="1:16" ht="14.4">
      <c r="A1952" s="72">
        <f t="shared" si="49"/>
        <v>46178</v>
      </c>
      <c r="B1952" s="73">
        <f>VLOOKUP(G1952,'Daily Flash NL'!A:D,4,0)</f>
        <v>0.41666666666666702</v>
      </c>
      <c r="C1952" s="77">
        <v>46178</v>
      </c>
      <c r="D1952" s="57"/>
      <c r="E1952" s="62" t="s">
        <v>85</v>
      </c>
      <c r="F1952" s="62"/>
      <c r="G1952" s="62">
        <v>10</v>
      </c>
      <c r="H1952" s="63">
        <v>1</v>
      </c>
      <c r="I1952" s="64">
        <v>3</v>
      </c>
      <c r="J1952" s="64">
        <v>3</v>
      </c>
      <c r="K1952" s="64">
        <v>3</v>
      </c>
      <c r="L1952" s="65">
        <v>1</v>
      </c>
      <c r="M1952" s="64">
        <v>0</v>
      </c>
      <c r="N1952" s="64">
        <v>0</v>
      </c>
      <c r="O1952" s="66">
        <v>645.58466666666675</v>
      </c>
      <c r="P1952" s="63">
        <v>0</v>
      </c>
    </row>
    <row r="1953" spans="1:16" ht="14.4">
      <c r="A1953" s="72">
        <f t="shared" ref="A1953:A1989" si="50">C1953</f>
        <v>46178</v>
      </c>
      <c r="B1953" s="73">
        <f>VLOOKUP(G1953,'Daily Flash NL'!A:D,4,0)</f>
        <v>0.45833333333333298</v>
      </c>
      <c r="C1953" s="77">
        <v>46178</v>
      </c>
      <c r="D1953" s="57"/>
      <c r="E1953" s="62" t="s">
        <v>85</v>
      </c>
      <c r="F1953" s="62"/>
      <c r="G1953" s="62">
        <v>11</v>
      </c>
      <c r="H1953" s="63">
        <v>1</v>
      </c>
      <c r="I1953" s="64">
        <v>7</v>
      </c>
      <c r="J1953" s="64">
        <v>7</v>
      </c>
      <c r="K1953" s="64">
        <v>7</v>
      </c>
      <c r="L1953" s="65">
        <v>1</v>
      </c>
      <c r="M1953" s="64">
        <v>0</v>
      </c>
      <c r="N1953" s="64">
        <v>0</v>
      </c>
      <c r="O1953" s="66">
        <v>263.99864285714284</v>
      </c>
      <c r="P1953" s="63">
        <v>0</v>
      </c>
    </row>
    <row r="1954" spans="1:16" ht="14.4">
      <c r="A1954" s="72">
        <f t="shared" si="50"/>
        <v>46178</v>
      </c>
      <c r="B1954" s="73">
        <f>VLOOKUP(G1954,'Daily Flash NL'!A:D,4,0)</f>
        <v>0.5</v>
      </c>
      <c r="C1954" s="77">
        <v>46178</v>
      </c>
      <c r="D1954" s="57"/>
      <c r="E1954" s="62" t="s">
        <v>85</v>
      </c>
      <c r="F1954" s="62"/>
      <c r="G1954" s="62">
        <v>12</v>
      </c>
      <c r="H1954" s="63">
        <v>1</v>
      </c>
      <c r="I1954" s="64">
        <v>7</v>
      </c>
      <c r="J1954" s="64">
        <v>7</v>
      </c>
      <c r="K1954" s="64">
        <v>7</v>
      </c>
      <c r="L1954" s="65">
        <v>1</v>
      </c>
      <c r="M1954" s="64">
        <v>0</v>
      </c>
      <c r="N1954" s="64">
        <v>0</v>
      </c>
      <c r="O1954" s="66">
        <v>243.65735714285714</v>
      </c>
      <c r="P1954" s="63">
        <v>0</v>
      </c>
    </row>
    <row r="1955" spans="1:16" ht="14.4">
      <c r="A1955" s="72">
        <f t="shared" si="50"/>
        <v>46178</v>
      </c>
      <c r="B1955" s="73">
        <f>VLOOKUP(G1955,'Daily Flash NL'!A:D,4,0)</f>
        <v>0.54166666666666696</v>
      </c>
      <c r="C1955" s="77">
        <v>46178</v>
      </c>
      <c r="D1955" s="57"/>
      <c r="E1955" s="62" t="s">
        <v>85</v>
      </c>
      <c r="F1955" s="62"/>
      <c r="G1955" s="62">
        <v>13</v>
      </c>
      <c r="H1955" s="63">
        <v>1</v>
      </c>
      <c r="I1955" s="64">
        <v>3</v>
      </c>
      <c r="J1955" s="64">
        <v>3</v>
      </c>
      <c r="K1955" s="64">
        <v>3</v>
      </c>
      <c r="L1955" s="65">
        <v>1</v>
      </c>
      <c r="M1955" s="64">
        <v>0</v>
      </c>
      <c r="N1955" s="64">
        <v>0</v>
      </c>
      <c r="O1955" s="66">
        <v>706.68366666666668</v>
      </c>
      <c r="P1955" s="63">
        <v>0</v>
      </c>
    </row>
    <row r="1956" spans="1:16" ht="14.4">
      <c r="A1956" s="72">
        <f t="shared" si="50"/>
        <v>46178</v>
      </c>
      <c r="B1956" s="73">
        <f>VLOOKUP(G1956,'Daily Flash NL'!A:D,4,0)</f>
        <v>0.58333333333333304</v>
      </c>
      <c r="C1956" s="77">
        <v>46178</v>
      </c>
      <c r="D1956" s="57"/>
      <c r="E1956" s="62" t="s">
        <v>85</v>
      </c>
      <c r="F1956" s="62"/>
      <c r="G1956" s="62">
        <v>14</v>
      </c>
      <c r="H1956" s="63">
        <v>1</v>
      </c>
      <c r="I1956" s="64">
        <v>10</v>
      </c>
      <c r="J1956" s="64">
        <v>10</v>
      </c>
      <c r="K1956" s="64">
        <v>10</v>
      </c>
      <c r="L1956" s="65">
        <v>1</v>
      </c>
      <c r="M1956" s="64">
        <v>0</v>
      </c>
      <c r="N1956" s="64">
        <v>0</v>
      </c>
      <c r="O1956" s="66">
        <v>129.39768000000001</v>
      </c>
      <c r="P1956" s="63">
        <v>0</v>
      </c>
    </row>
    <row r="1957" spans="1:16" ht="14.4">
      <c r="A1957" s="72">
        <f t="shared" si="50"/>
        <v>46178</v>
      </c>
      <c r="B1957" s="73">
        <f>VLOOKUP(G1957,'Daily Flash NL'!A:D,4,0)</f>
        <v>0.625</v>
      </c>
      <c r="C1957" s="77">
        <v>46178</v>
      </c>
      <c r="D1957" s="57"/>
      <c r="E1957" s="62" t="s">
        <v>85</v>
      </c>
      <c r="F1957" s="62"/>
      <c r="G1957" s="62">
        <v>15</v>
      </c>
      <c r="H1957" s="63">
        <v>1</v>
      </c>
      <c r="I1957" s="64">
        <v>12</v>
      </c>
      <c r="J1957" s="64">
        <v>12</v>
      </c>
      <c r="K1957" s="64">
        <v>12</v>
      </c>
      <c r="L1957" s="65">
        <v>1</v>
      </c>
      <c r="M1957" s="64">
        <v>0</v>
      </c>
      <c r="N1957" s="64">
        <v>0</v>
      </c>
      <c r="O1957" s="66">
        <v>174.21505555555555</v>
      </c>
      <c r="P1957" s="63">
        <v>0</v>
      </c>
    </row>
    <row r="1958" spans="1:16" ht="14.4">
      <c r="A1958" s="72">
        <f t="shared" si="50"/>
        <v>46178</v>
      </c>
      <c r="B1958" s="73">
        <f>VLOOKUP(G1958,'Daily Flash NL'!A:D,4,0)</f>
        <v>0.66666666666666696</v>
      </c>
      <c r="C1958" s="77">
        <v>46178</v>
      </c>
      <c r="D1958" s="57"/>
      <c r="E1958" s="62" t="s">
        <v>85</v>
      </c>
      <c r="F1958" s="62"/>
      <c r="G1958" s="62">
        <v>16</v>
      </c>
      <c r="H1958" s="63">
        <v>0.58333333333333337</v>
      </c>
      <c r="I1958" s="64">
        <v>12</v>
      </c>
      <c r="J1958" s="64">
        <v>11</v>
      </c>
      <c r="K1958" s="64">
        <v>7</v>
      </c>
      <c r="L1958" s="65">
        <v>0.91666666666666663</v>
      </c>
      <c r="M1958" s="64">
        <v>1</v>
      </c>
      <c r="N1958" s="64">
        <v>0</v>
      </c>
      <c r="O1958" s="66">
        <v>184.0513636363639</v>
      </c>
      <c r="P1958" s="63">
        <v>8.3333333333333329E-2</v>
      </c>
    </row>
    <row r="1959" spans="1:16" ht="14.4">
      <c r="A1959" s="72">
        <f t="shared" si="50"/>
        <v>46178</v>
      </c>
      <c r="B1959" s="73" t="e">
        <f>VLOOKUP(G1959,'Daily Flash NL'!A:D,4,0)</f>
        <v>#N/A</v>
      </c>
      <c r="C1959" s="77">
        <v>46178</v>
      </c>
      <c r="D1959" s="57"/>
      <c r="E1959" s="62" t="s">
        <v>85</v>
      </c>
      <c r="F1959" s="62"/>
      <c r="G1959" s="62">
        <v>17</v>
      </c>
      <c r="H1959" s="63">
        <v>1</v>
      </c>
      <c r="I1959" s="64">
        <v>2</v>
      </c>
      <c r="J1959" s="64">
        <v>2</v>
      </c>
      <c r="K1959" s="64">
        <v>2</v>
      </c>
      <c r="L1959" s="65">
        <v>1</v>
      </c>
      <c r="M1959" s="64">
        <v>0</v>
      </c>
      <c r="N1959" s="64">
        <v>0</v>
      </c>
      <c r="O1959" s="66">
        <v>235.59649999999999</v>
      </c>
      <c r="P1959" s="63">
        <v>0</v>
      </c>
    </row>
    <row r="1960" spans="1:16" ht="14.4">
      <c r="A1960" s="72">
        <f t="shared" si="50"/>
        <v>46178</v>
      </c>
      <c r="B1960" s="73" t="e">
        <f>VLOOKUP(G1960,'Daily Flash NL'!A:D,4,0)</f>
        <v>#N/A</v>
      </c>
      <c r="C1960" s="77">
        <v>46178</v>
      </c>
      <c r="D1960" s="57"/>
      <c r="E1960" s="62" t="s">
        <v>85</v>
      </c>
      <c r="F1960" s="62"/>
      <c r="G1960" s="62">
        <v>18</v>
      </c>
      <c r="H1960" s="63">
        <v>1</v>
      </c>
      <c r="I1960" s="64">
        <v>2</v>
      </c>
      <c r="J1960" s="64">
        <v>2</v>
      </c>
      <c r="K1960" s="64">
        <v>2</v>
      </c>
      <c r="L1960" s="65">
        <v>1</v>
      </c>
      <c r="M1960" s="64">
        <v>0</v>
      </c>
      <c r="N1960" s="64">
        <v>0</v>
      </c>
      <c r="O1960" s="66">
        <v>309.56650000000002</v>
      </c>
      <c r="P1960" s="63">
        <v>0</v>
      </c>
    </row>
    <row r="1961" spans="1:16" ht="14.4">
      <c r="A1961" s="72">
        <f t="shared" si="50"/>
        <v>46178</v>
      </c>
      <c r="B1961" s="73" t="e">
        <f>VLOOKUP(G1961,'Daily Flash NL'!A:D,4,0)</f>
        <v>#N/A</v>
      </c>
      <c r="C1961" s="77">
        <v>46178</v>
      </c>
      <c r="D1961" s="57"/>
      <c r="E1961" s="62" t="s">
        <v>85</v>
      </c>
      <c r="F1961" s="62"/>
      <c r="G1961" s="62">
        <v>19</v>
      </c>
      <c r="H1961" s="63">
        <v>1</v>
      </c>
      <c r="I1961" s="64">
        <v>3</v>
      </c>
      <c r="J1961" s="64">
        <v>3</v>
      </c>
      <c r="K1961" s="64">
        <v>3</v>
      </c>
      <c r="L1961" s="65">
        <v>1</v>
      </c>
      <c r="M1961" s="64">
        <v>0</v>
      </c>
      <c r="N1961" s="64">
        <v>0</v>
      </c>
      <c r="O1961" s="66">
        <v>221.67400000000001</v>
      </c>
      <c r="P1961" s="63">
        <v>0</v>
      </c>
    </row>
    <row r="1962" spans="1:16" ht="14.4">
      <c r="A1962" s="72">
        <f t="shared" si="50"/>
        <v>46178</v>
      </c>
      <c r="B1962" s="73" t="e">
        <f>VLOOKUP(G1962,'Daily Flash NL'!A:D,4,0)</f>
        <v>#N/A</v>
      </c>
      <c r="C1962" s="77">
        <v>46178</v>
      </c>
      <c r="D1962" s="57"/>
      <c r="E1962" s="62" t="s">
        <v>85</v>
      </c>
      <c r="F1962" s="57" t="s">
        <v>86</v>
      </c>
      <c r="G1962" s="57"/>
      <c r="H1962" s="58"/>
      <c r="I1962" s="59"/>
      <c r="J1962" s="59"/>
      <c r="K1962" s="59"/>
      <c r="L1962" s="60"/>
      <c r="M1962" s="59"/>
      <c r="N1962" s="59"/>
      <c r="O1962" s="61"/>
      <c r="P1962" s="58"/>
    </row>
    <row r="1963" spans="1:16" ht="14.4">
      <c r="A1963" s="72">
        <f t="shared" si="50"/>
        <v>46178</v>
      </c>
      <c r="B1963" s="73">
        <f>VLOOKUP(G1963,'Daily Flash NL'!A:D,4,0)</f>
        <v>0.29166666666666669</v>
      </c>
      <c r="C1963" s="77">
        <v>46178</v>
      </c>
      <c r="D1963" s="57"/>
      <c r="E1963" s="62" t="s">
        <v>85</v>
      </c>
      <c r="F1963" s="62"/>
      <c r="G1963" s="62">
        <v>7</v>
      </c>
      <c r="H1963" s="63">
        <v>1</v>
      </c>
      <c r="I1963" s="64">
        <v>3</v>
      </c>
      <c r="J1963" s="64">
        <v>3</v>
      </c>
      <c r="K1963" s="64">
        <v>3</v>
      </c>
      <c r="L1963" s="65">
        <v>1</v>
      </c>
      <c r="M1963" s="64">
        <v>0</v>
      </c>
      <c r="N1963" s="64">
        <v>0</v>
      </c>
      <c r="O1963" s="66">
        <v>369.99933333333325</v>
      </c>
      <c r="P1963" s="63">
        <v>0</v>
      </c>
    </row>
    <row r="1964" spans="1:16" ht="14.4">
      <c r="A1964" s="72">
        <f t="shared" si="50"/>
        <v>46178</v>
      </c>
      <c r="B1964" s="73">
        <f>VLOOKUP(G1964,'Daily Flash NL'!A:D,4,0)</f>
        <v>0.33333333333333298</v>
      </c>
      <c r="C1964" s="77">
        <v>46178</v>
      </c>
      <c r="D1964" s="57"/>
      <c r="E1964" s="62" t="s">
        <v>85</v>
      </c>
      <c r="F1964" s="62"/>
      <c r="G1964" s="62">
        <v>8</v>
      </c>
      <c r="H1964" s="63">
        <v>0.4</v>
      </c>
      <c r="I1964" s="64">
        <v>5</v>
      </c>
      <c r="J1964" s="64">
        <v>4</v>
      </c>
      <c r="K1964" s="64">
        <v>2</v>
      </c>
      <c r="L1964" s="65">
        <v>0.8</v>
      </c>
      <c r="M1964" s="64">
        <v>1</v>
      </c>
      <c r="N1964" s="64">
        <v>0</v>
      </c>
      <c r="O1964" s="66">
        <v>484.45450000000005</v>
      </c>
      <c r="P1964" s="63">
        <v>0.2</v>
      </c>
    </row>
    <row r="1965" spans="1:16" ht="14.4">
      <c r="A1965" s="72">
        <f t="shared" si="50"/>
        <v>46178</v>
      </c>
      <c r="B1965" s="73">
        <f>VLOOKUP(G1965,'Daily Flash NL'!A:D,4,0)</f>
        <v>0.375</v>
      </c>
      <c r="C1965" s="77">
        <v>46178</v>
      </c>
      <c r="D1965" s="57"/>
      <c r="E1965" s="62" t="s">
        <v>85</v>
      </c>
      <c r="F1965" s="62"/>
      <c r="G1965" s="62">
        <v>9</v>
      </c>
      <c r="H1965" s="63">
        <v>0.1111111111111111</v>
      </c>
      <c r="I1965" s="64">
        <v>18</v>
      </c>
      <c r="J1965" s="64">
        <v>15</v>
      </c>
      <c r="K1965" s="64">
        <v>2</v>
      </c>
      <c r="L1965" s="65">
        <v>0.83333333333333337</v>
      </c>
      <c r="M1965" s="64">
        <v>3</v>
      </c>
      <c r="N1965" s="64">
        <v>0</v>
      </c>
      <c r="O1965" s="66">
        <v>404.05533333333335</v>
      </c>
      <c r="P1965" s="63">
        <v>0.16666666666666666</v>
      </c>
    </row>
    <row r="1966" spans="1:16" ht="14.4">
      <c r="A1966" s="72">
        <f t="shared" si="50"/>
        <v>46178</v>
      </c>
      <c r="B1966" s="73">
        <f>VLOOKUP(G1966,'Daily Flash NL'!A:D,4,0)</f>
        <v>0.41666666666666702</v>
      </c>
      <c r="C1966" s="77">
        <v>46178</v>
      </c>
      <c r="D1966" s="57"/>
      <c r="E1966" s="62" t="s">
        <v>85</v>
      </c>
      <c r="F1966" s="62"/>
      <c r="G1966" s="62">
        <v>10</v>
      </c>
      <c r="H1966" s="63">
        <v>0.22222222222222221</v>
      </c>
      <c r="I1966" s="64">
        <v>19</v>
      </c>
      <c r="J1966" s="64">
        <v>17</v>
      </c>
      <c r="K1966" s="64">
        <v>4</v>
      </c>
      <c r="L1966" s="65">
        <v>0.89473684210526316</v>
      </c>
      <c r="M1966" s="64">
        <v>2</v>
      </c>
      <c r="N1966" s="64">
        <v>1</v>
      </c>
      <c r="O1966" s="66">
        <v>194.87547058823532</v>
      </c>
      <c r="P1966" s="63">
        <v>0.10526315789473684</v>
      </c>
    </row>
    <row r="1967" spans="1:16" ht="14.4">
      <c r="A1967" s="72">
        <f t="shared" si="50"/>
        <v>46178</v>
      </c>
      <c r="B1967" s="73">
        <f>VLOOKUP(G1967,'Daily Flash NL'!A:D,4,0)</f>
        <v>0.45833333333333298</v>
      </c>
      <c r="C1967" s="77">
        <v>46178</v>
      </c>
      <c r="D1967" s="57"/>
      <c r="E1967" s="62" t="s">
        <v>85</v>
      </c>
      <c r="F1967" s="62"/>
      <c r="G1967" s="62">
        <v>11</v>
      </c>
      <c r="H1967" s="63">
        <v>0.91666666666666663</v>
      </c>
      <c r="I1967" s="64">
        <v>12</v>
      </c>
      <c r="J1967" s="64">
        <v>12</v>
      </c>
      <c r="K1967" s="64">
        <v>11</v>
      </c>
      <c r="L1967" s="65">
        <v>1</v>
      </c>
      <c r="M1967" s="64">
        <v>0</v>
      </c>
      <c r="N1967" s="64">
        <v>0</v>
      </c>
      <c r="O1967" s="66">
        <v>236.95893055555527</v>
      </c>
      <c r="P1967" s="63">
        <v>0</v>
      </c>
    </row>
    <row r="1968" spans="1:16" ht="14.4">
      <c r="A1968" s="72">
        <f t="shared" si="50"/>
        <v>46178</v>
      </c>
      <c r="B1968" s="73">
        <f>VLOOKUP(G1968,'Daily Flash NL'!A:D,4,0)</f>
        <v>0.5</v>
      </c>
      <c r="C1968" s="77">
        <v>46178</v>
      </c>
      <c r="D1968" s="57"/>
      <c r="E1968" s="62" t="s">
        <v>85</v>
      </c>
      <c r="F1968" s="62"/>
      <c r="G1968" s="62">
        <v>12</v>
      </c>
      <c r="H1968" s="63">
        <v>0.69230769230769229</v>
      </c>
      <c r="I1968" s="64">
        <v>14</v>
      </c>
      <c r="J1968" s="64">
        <v>13</v>
      </c>
      <c r="K1968" s="64">
        <v>9</v>
      </c>
      <c r="L1968" s="65">
        <v>0.9285714285714286</v>
      </c>
      <c r="M1968" s="64">
        <v>1</v>
      </c>
      <c r="N1968" s="64">
        <v>1</v>
      </c>
      <c r="O1968" s="66">
        <v>205.21934615384615</v>
      </c>
      <c r="P1968" s="63">
        <v>7.1428571428571425E-2</v>
      </c>
    </row>
    <row r="1969" spans="1:16" ht="14.4">
      <c r="A1969" s="72">
        <f t="shared" si="50"/>
        <v>46178</v>
      </c>
      <c r="B1969" s="73">
        <f>VLOOKUP(G1969,'Daily Flash NL'!A:D,4,0)</f>
        <v>0.54166666666666696</v>
      </c>
      <c r="C1969" s="77">
        <v>46178</v>
      </c>
      <c r="D1969" s="57"/>
      <c r="E1969" s="62" t="s">
        <v>85</v>
      </c>
      <c r="F1969" s="62"/>
      <c r="G1969" s="62">
        <v>13</v>
      </c>
      <c r="H1969" s="63">
        <v>0.9285714285714286</v>
      </c>
      <c r="I1969" s="64">
        <v>14</v>
      </c>
      <c r="J1969" s="64">
        <v>14</v>
      </c>
      <c r="K1969" s="64">
        <v>13</v>
      </c>
      <c r="L1969" s="65">
        <v>1</v>
      </c>
      <c r="M1969" s="64">
        <v>0</v>
      </c>
      <c r="N1969" s="64">
        <v>0</v>
      </c>
      <c r="O1969" s="66">
        <v>311.75010714285708</v>
      </c>
      <c r="P1969" s="63">
        <v>0</v>
      </c>
    </row>
    <row r="1970" spans="1:16" ht="14.4">
      <c r="A1970" s="72">
        <f t="shared" si="50"/>
        <v>46178</v>
      </c>
      <c r="B1970" s="73">
        <f>VLOOKUP(G1970,'Daily Flash NL'!A:D,4,0)</f>
        <v>0.58333333333333304</v>
      </c>
      <c r="C1970" s="77">
        <v>46178</v>
      </c>
      <c r="D1970" s="57"/>
      <c r="E1970" s="62" t="s">
        <v>85</v>
      </c>
      <c r="F1970" s="62"/>
      <c r="G1970" s="62">
        <v>14</v>
      </c>
      <c r="H1970" s="63">
        <v>1</v>
      </c>
      <c r="I1970" s="64">
        <v>8</v>
      </c>
      <c r="J1970" s="64">
        <v>8</v>
      </c>
      <c r="K1970" s="64">
        <v>8</v>
      </c>
      <c r="L1970" s="65">
        <v>1</v>
      </c>
      <c r="M1970" s="64">
        <v>0</v>
      </c>
      <c r="N1970" s="64">
        <v>0</v>
      </c>
      <c r="O1970" s="66">
        <v>373.65433333333408</v>
      </c>
      <c r="P1970" s="63">
        <v>0</v>
      </c>
    </row>
    <row r="1971" spans="1:16" ht="14.4">
      <c r="A1971" s="72">
        <f t="shared" si="50"/>
        <v>46178</v>
      </c>
      <c r="B1971" s="73">
        <f>VLOOKUP(G1971,'Daily Flash NL'!A:D,4,0)</f>
        <v>0.625</v>
      </c>
      <c r="C1971" s="77">
        <v>46178</v>
      </c>
      <c r="D1971" s="57"/>
      <c r="E1971" s="62" t="s">
        <v>85</v>
      </c>
      <c r="F1971" s="62"/>
      <c r="G1971" s="62">
        <v>15</v>
      </c>
      <c r="H1971" s="63">
        <v>1</v>
      </c>
      <c r="I1971" s="64">
        <v>9</v>
      </c>
      <c r="J1971" s="64">
        <v>9</v>
      </c>
      <c r="K1971" s="64">
        <v>9</v>
      </c>
      <c r="L1971" s="65">
        <v>1</v>
      </c>
      <c r="M1971" s="64">
        <v>0</v>
      </c>
      <c r="N1971" s="64">
        <v>0</v>
      </c>
      <c r="O1971" s="66">
        <v>253.24433333333334</v>
      </c>
      <c r="P1971" s="63">
        <v>0</v>
      </c>
    </row>
    <row r="1972" spans="1:16" ht="14.4">
      <c r="A1972" s="72">
        <f t="shared" si="50"/>
        <v>46178</v>
      </c>
      <c r="B1972" s="73">
        <f>VLOOKUP(G1972,'Daily Flash NL'!A:D,4,0)</f>
        <v>0.66666666666666696</v>
      </c>
      <c r="C1972" s="77">
        <v>46178</v>
      </c>
      <c r="D1972" s="57"/>
      <c r="E1972" s="62" t="s">
        <v>85</v>
      </c>
      <c r="F1972" s="62"/>
      <c r="G1972" s="62">
        <v>16</v>
      </c>
      <c r="H1972" s="63">
        <v>0.75</v>
      </c>
      <c r="I1972" s="64">
        <v>12</v>
      </c>
      <c r="J1972" s="64">
        <v>12</v>
      </c>
      <c r="K1972" s="64">
        <v>9</v>
      </c>
      <c r="L1972" s="65">
        <v>1</v>
      </c>
      <c r="M1972" s="64">
        <v>0</v>
      </c>
      <c r="N1972" s="64">
        <v>0</v>
      </c>
      <c r="O1972" s="66">
        <v>241.55766666666668</v>
      </c>
      <c r="P1972" s="63">
        <v>0</v>
      </c>
    </row>
    <row r="1973" spans="1:16" ht="14.4">
      <c r="A1973" s="72">
        <f t="shared" si="50"/>
        <v>46178</v>
      </c>
      <c r="B1973" s="73" t="e">
        <f>VLOOKUP(G1973,'Daily Flash NL'!A:D,4,0)</f>
        <v>#N/A</v>
      </c>
      <c r="C1973" s="77">
        <v>46178</v>
      </c>
      <c r="D1973" s="57"/>
      <c r="E1973" s="62" t="s">
        <v>85</v>
      </c>
      <c r="F1973" s="62"/>
      <c r="G1973" s="62">
        <v>17</v>
      </c>
      <c r="H1973" s="63">
        <v>0.8</v>
      </c>
      <c r="I1973" s="64">
        <v>5</v>
      </c>
      <c r="J1973" s="64">
        <v>5</v>
      </c>
      <c r="K1973" s="64">
        <v>4</v>
      </c>
      <c r="L1973" s="65">
        <v>1</v>
      </c>
      <c r="M1973" s="64">
        <v>0</v>
      </c>
      <c r="N1973" s="64">
        <v>0</v>
      </c>
      <c r="O1973" s="66">
        <v>411.03789999999998</v>
      </c>
      <c r="P1973" s="63">
        <v>0</v>
      </c>
    </row>
    <row r="1974" spans="1:16" ht="14.4">
      <c r="A1974" s="72">
        <f t="shared" si="50"/>
        <v>46178</v>
      </c>
      <c r="B1974" s="73" t="e">
        <f>VLOOKUP(G1974,'Daily Flash NL'!A:D,4,0)</f>
        <v>#N/A</v>
      </c>
      <c r="C1974" s="77">
        <v>46178</v>
      </c>
      <c r="D1974" s="57"/>
      <c r="E1974" s="62" t="s">
        <v>85</v>
      </c>
      <c r="F1974" s="62"/>
      <c r="G1974" s="62">
        <v>18</v>
      </c>
      <c r="H1974" s="63">
        <v>1</v>
      </c>
      <c r="I1974" s="64">
        <v>7</v>
      </c>
      <c r="J1974" s="64">
        <v>7</v>
      </c>
      <c r="K1974" s="64">
        <v>7</v>
      </c>
      <c r="L1974" s="65">
        <v>1</v>
      </c>
      <c r="M1974" s="64">
        <v>0</v>
      </c>
      <c r="N1974" s="64">
        <v>0</v>
      </c>
      <c r="O1974" s="66">
        <v>372.29500000000002</v>
      </c>
      <c r="P1974" s="63">
        <v>0</v>
      </c>
    </row>
    <row r="1975" spans="1:16" ht="14.4">
      <c r="A1975" s="72">
        <f t="shared" si="50"/>
        <v>46178</v>
      </c>
      <c r="B1975" s="73" t="e">
        <f>VLOOKUP(G1975,'Daily Flash NL'!A:D,4,0)</f>
        <v>#N/A</v>
      </c>
      <c r="C1975" s="77">
        <v>46178</v>
      </c>
      <c r="D1975" s="57"/>
      <c r="E1975" s="62" t="s">
        <v>85</v>
      </c>
      <c r="F1975" s="62"/>
      <c r="G1975" s="62">
        <v>19</v>
      </c>
      <c r="H1975" s="63">
        <v>1</v>
      </c>
      <c r="I1975" s="64">
        <v>6</v>
      </c>
      <c r="J1975" s="64">
        <v>6</v>
      </c>
      <c r="K1975" s="64">
        <v>6</v>
      </c>
      <c r="L1975" s="65">
        <v>1</v>
      </c>
      <c r="M1975" s="64">
        <v>0</v>
      </c>
      <c r="N1975" s="64">
        <v>0</v>
      </c>
      <c r="O1975" s="66">
        <v>95.764444444443825</v>
      </c>
      <c r="P1975" s="63">
        <v>0</v>
      </c>
    </row>
    <row r="1976" spans="1:16" ht="14.4">
      <c r="A1976" s="72">
        <f t="shared" si="50"/>
        <v>46178</v>
      </c>
      <c r="B1976" s="73" t="e">
        <f>VLOOKUP(G1976,'Daily Flash NL'!A:D,4,0)</f>
        <v>#N/A</v>
      </c>
      <c r="C1976" s="77">
        <v>46178</v>
      </c>
      <c r="D1976" s="57"/>
      <c r="E1976" s="62" t="s">
        <v>85</v>
      </c>
      <c r="F1976" s="62"/>
      <c r="G1976" s="62">
        <v>22</v>
      </c>
      <c r="H1976" s="63">
        <v>0.5</v>
      </c>
      <c r="I1976" s="64">
        <v>2</v>
      </c>
      <c r="J1976" s="64">
        <v>1</v>
      </c>
      <c r="K1976" s="64">
        <v>1</v>
      </c>
      <c r="L1976" s="65">
        <v>0.5</v>
      </c>
      <c r="M1976" s="64">
        <v>1</v>
      </c>
      <c r="N1976" s="64">
        <v>0</v>
      </c>
      <c r="O1976" s="66">
        <v>431.08300000000003</v>
      </c>
      <c r="P1976" s="63">
        <v>0.5</v>
      </c>
    </row>
    <row r="1977" spans="1:16" ht="14.4">
      <c r="A1977" s="72">
        <f t="shared" si="50"/>
        <v>46178</v>
      </c>
      <c r="B1977" s="73" t="e">
        <f>VLOOKUP(G1977,'Daily Flash NL'!A:D,4,0)</f>
        <v>#N/A</v>
      </c>
      <c r="C1977" s="77">
        <v>46178</v>
      </c>
      <c r="D1977" s="57"/>
      <c r="E1977" s="62" t="s">
        <v>68</v>
      </c>
      <c r="F1977" s="62"/>
      <c r="G1977" s="62"/>
      <c r="H1977" s="63">
        <v>0.55971223021582739</v>
      </c>
      <c r="I1977" s="64">
        <v>700</v>
      </c>
      <c r="J1977" s="64">
        <v>668</v>
      </c>
      <c r="K1977" s="64">
        <v>389</v>
      </c>
      <c r="L1977" s="65">
        <v>0.95428571428571429</v>
      </c>
      <c r="M1977" s="64">
        <v>32</v>
      </c>
      <c r="N1977" s="64">
        <v>5</v>
      </c>
      <c r="O1977" s="66">
        <v>263.65377649700571</v>
      </c>
      <c r="P1977" s="63">
        <v>4.5714285714285714E-2</v>
      </c>
    </row>
    <row r="1978" spans="1:16" ht="14.4">
      <c r="A1978" s="72">
        <f t="shared" si="50"/>
        <v>46178</v>
      </c>
      <c r="B1978" s="73" t="e">
        <f>VLOOKUP(G1978,'Daily Flash NL'!A:D,4,0)</f>
        <v>#N/A</v>
      </c>
      <c r="C1978" s="77">
        <v>46178</v>
      </c>
      <c r="D1978" s="57"/>
      <c r="E1978" s="62" t="s">
        <v>68</v>
      </c>
      <c r="F1978" s="57" t="s">
        <v>69</v>
      </c>
      <c r="G1978" s="57"/>
      <c r="H1978" s="58"/>
      <c r="I1978" s="59"/>
      <c r="J1978" s="59"/>
      <c r="K1978" s="59"/>
      <c r="L1978" s="60"/>
      <c r="M1978" s="59"/>
      <c r="N1978" s="59"/>
      <c r="O1978" s="61"/>
      <c r="P1978" s="58"/>
    </row>
    <row r="1979" spans="1:16" ht="14.4">
      <c r="A1979" s="72">
        <f t="shared" si="50"/>
        <v>46178</v>
      </c>
      <c r="B1979" s="73" t="e">
        <f>VLOOKUP(G1979,'Daily Flash NL'!A:D,4,0)</f>
        <v>#N/A</v>
      </c>
      <c r="C1979" s="77">
        <v>46178</v>
      </c>
      <c r="D1979" s="57"/>
      <c r="E1979" s="62" t="s">
        <v>68</v>
      </c>
      <c r="F1979" s="62"/>
      <c r="G1979" s="62">
        <v>6</v>
      </c>
      <c r="H1979" s="63">
        <v>0.66666666666666663</v>
      </c>
      <c r="I1979" s="64">
        <v>3</v>
      </c>
      <c r="J1979" s="64">
        <v>3</v>
      </c>
      <c r="K1979" s="64">
        <v>2</v>
      </c>
      <c r="L1979" s="65">
        <v>1</v>
      </c>
      <c r="M1979" s="64">
        <v>0</v>
      </c>
      <c r="N1979" s="64">
        <v>0</v>
      </c>
      <c r="O1979" s="66">
        <v>215.00266666666667</v>
      </c>
      <c r="P1979" s="63">
        <v>0</v>
      </c>
    </row>
    <row r="1980" spans="1:16" ht="14.4">
      <c r="A1980" s="72">
        <f t="shared" si="50"/>
        <v>46178</v>
      </c>
      <c r="B1980" s="73">
        <f>VLOOKUP(G1980,'Daily Flash NL'!A:D,4,0)</f>
        <v>0.29166666666666669</v>
      </c>
      <c r="C1980" s="77">
        <v>46178</v>
      </c>
      <c r="D1980" s="57"/>
      <c r="E1980" s="62" t="s">
        <v>68</v>
      </c>
      <c r="F1980" s="62"/>
      <c r="G1980" s="62">
        <v>7</v>
      </c>
      <c r="H1980" s="63">
        <v>0.75</v>
      </c>
      <c r="I1980" s="64">
        <v>12</v>
      </c>
      <c r="J1980" s="64">
        <v>12</v>
      </c>
      <c r="K1980" s="64">
        <v>9</v>
      </c>
      <c r="L1980" s="65">
        <v>1</v>
      </c>
      <c r="M1980" s="64">
        <v>0</v>
      </c>
      <c r="N1980" s="64">
        <v>0</v>
      </c>
      <c r="O1980" s="66">
        <v>306.28629166666667</v>
      </c>
      <c r="P1980" s="63">
        <v>0</v>
      </c>
    </row>
    <row r="1981" spans="1:16" ht="14.4">
      <c r="A1981" s="72">
        <f t="shared" si="50"/>
        <v>46178</v>
      </c>
      <c r="B1981" s="73">
        <f>VLOOKUP(G1981,'Daily Flash NL'!A:D,4,0)</f>
        <v>0.33333333333333298</v>
      </c>
      <c r="C1981" s="77">
        <v>46178</v>
      </c>
      <c r="D1981" s="57"/>
      <c r="E1981" s="62" t="s">
        <v>68</v>
      </c>
      <c r="F1981" s="62"/>
      <c r="G1981" s="62">
        <v>8</v>
      </c>
      <c r="H1981" s="63">
        <v>0.61904761904761907</v>
      </c>
      <c r="I1981" s="64">
        <v>42</v>
      </c>
      <c r="J1981" s="64">
        <v>41</v>
      </c>
      <c r="K1981" s="64">
        <v>26</v>
      </c>
      <c r="L1981" s="65">
        <v>0.97619047619047616</v>
      </c>
      <c r="M1981" s="64">
        <v>1</v>
      </c>
      <c r="N1981" s="64">
        <v>0</v>
      </c>
      <c r="O1981" s="66">
        <v>334.72445121951228</v>
      </c>
      <c r="P1981" s="63">
        <v>2.3809523809523808E-2</v>
      </c>
    </row>
    <row r="1982" spans="1:16" ht="14.4">
      <c r="A1982" s="72">
        <f t="shared" si="50"/>
        <v>46178</v>
      </c>
      <c r="B1982" s="73">
        <f>VLOOKUP(G1982,'Daily Flash NL'!A:D,4,0)</f>
        <v>0.375</v>
      </c>
      <c r="C1982" s="77">
        <v>46178</v>
      </c>
      <c r="D1982" s="57"/>
      <c r="E1982" s="62" t="s">
        <v>68</v>
      </c>
      <c r="F1982" s="62"/>
      <c r="G1982" s="62">
        <v>9</v>
      </c>
      <c r="H1982" s="63">
        <v>0.51063829787234039</v>
      </c>
      <c r="I1982" s="64">
        <v>47</v>
      </c>
      <c r="J1982" s="64">
        <v>47</v>
      </c>
      <c r="K1982" s="64">
        <v>24</v>
      </c>
      <c r="L1982" s="65">
        <v>1</v>
      </c>
      <c r="M1982" s="64">
        <v>0</v>
      </c>
      <c r="N1982" s="64">
        <v>0</v>
      </c>
      <c r="O1982" s="66">
        <v>261.62630496453897</v>
      </c>
      <c r="P1982" s="63">
        <v>0</v>
      </c>
    </row>
    <row r="1983" spans="1:16" ht="14.4">
      <c r="A1983" s="72">
        <f t="shared" si="50"/>
        <v>46178</v>
      </c>
      <c r="B1983" s="73">
        <f>VLOOKUP(G1983,'Daily Flash NL'!A:D,4,0)</f>
        <v>0.41666666666666702</v>
      </c>
      <c r="C1983" s="77">
        <v>46178</v>
      </c>
      <c r="D1983" s="57"/>
      <c r="E1983" s="62" t="s">
        <v>68</v>
      </c>
      <c r="F1983" s="62"/>
      <c r="G1983" s="62">
        <v>10</v>
      </c>
      <c r="H1983" s="63">
        <v>0.51249999999999996</v>
      </c>
      <c r="I1983" s="64">
        <v>81</v>
      </c>
      <c r="J1983" s="64">
        <v>77</v>
      </c>
      <c r="K1983" s="64">
        <v>41</v>
      </c>
      <c r="L1983" s="65">
        <v>0.95061728395061729</v>
      </c>
      <c r="M1983" s="64">
        <v>4</v>
      </c>
      <c r="N1983" s="64">
        <v>1</v>
      </c>
      <c r="O1983" s="66">
        <v>228.7118560606061</v>
      </c>
      <c r="P1983" s="63">
        <v>4.9382716049382713E-2</v>
      </c>
    </row>
    <row r="1984" spans="1:16" ht="14.4">
      <c r="A1984" s="72">
        <f t="shared" si="50"/>
        <v>46178</v>
      </c>
      <c r="B1984" s="73">
        <f>VLOOKUP(G1984,'Daily Flash NL'!A:D,4,0)</f>
        <v>0.45833333333333298</v>
      </c>
      <c r="C1984" s="77">
        <v>46178</v>
      </c>
      <c r="D1984" s="57"/>
      <c r="E1984" s="62" t="s">
        <v>68</v>
      </c>
      <c r="F1984" s="62"/>
      <c r="G1984" s="62">
        <v>11</v>
      </c>
      <c r="H1984" s="63">
        <v>0.54838709677419351</v>
      </c>
      <c r="I1984" s="64">
        <v>62</v>
      </c>
      <c r="J1984" s="64">
        <v>61</v>
      </c>
      <c r="K1984" s="64">
        <v>34</v>
      </c>
      <c r="L1984" s="65">
        <v>0.9838709677419355</v>
      </c>
      <c r="M1984" s="64">
        <v>1</v>
      </c>
      <c r="N1984" s="64">
        <v>0</v>
      </c>
      <c r="O1984" s="66">
        <v>307.02668306010918</v>
      </c>
      <c r="P1984" s="63">
        <v>1.6129032258064516E-2</v>
      </c>
    </row>
    <row r="1985" spans="1:16" ht="14.4">
      <c r="A1985" s="72">
        <f t="shared" si="50"/>
        <v>46178</v>
      </c>
      <c r="B1985" s="73">
        <f>VLOOKUP(G1985,'Daily Flash NL'!A:D,4,0)</f>
        <v>0.5</v>
      </c>
      <c r="C1985" s="77">
        <v>46178</v>
      </c>
      <c r="D1985" s="57"/>
      <c r="E1985" s="62" t="s">
        <v>68</v>
      </c>
      <c r="F1985" s="62"/>
      <c r="G1985" s="62">
        <v>12</v>
      </c>
      <c r="H1985" s="63">
        <v>0.609375</v>
      </c>
      <c r="I1985" s="64">
        <v>64</v>
      </c>
      <c r="J1985" s="64">
        <v>64</v>
      </c>
      <c r="K1985" s="64">
        <v>39</v>
      </c>
      <c r="L1985" s="65">
        <v>1</v>
      </c>
      <c r="M1985" s="64">
        <v>0</v>
      </c>
      <c r="N1985" s="64">
        <v>0</v>
      </c>
      <c r="O1985" s="66">
        <v>234.47827187499993</v>
      </c>
      <c r="P1985" s="63">
        <v>0</v>
      </c>
    </row>
    <row r="1986" spans="1:16" ht="14.4">
      <c r="A1986" s="72">
        <f t="shared" si="50"/>
        <v>46178</v>
      </c>
      <c r="B1986" s="73">
        <f>VLOOKUP(G1986,'Daily Flash NL'!A:D,4,0)</f>
        <v>0.54166666666666696</v>
      </c>
      <c r="C1986" s="77">
        <v>46178</v>
      </c>
      <c r="D1986" s="57"/>
      <c r="E1986" s="62" t="s">
        <v>68</v>
      </c>
      <c r="F1986" s="62"/>
      <c r="G1986" s="62">
        <v>13</v>
      </c>
      <c r="H1986" s="63">
        <v>0.63888888888888884</v>
      </c>
      <c r="I1986" s="64">
        <v>72</v>
      </c>
      <c r="J1986" s="64">
        <v>71</v>
      </c>
      <c r="K1986" s="64">
        <v>46</v>
      </c>
      <c r="L1986" s="65">
        <v>0.98611111111111116</v>
      </c>
      <c r="M1986" s="64">
        <v>1</v>
      </c>
      <c r="N1986" s="64">
        <v>0</v>
      </c>
      <c r="O1986" s="66">
        <v>244.8373894366197</v>
      </c>
      <c r="P1986" s="63">
        <v>1.3888888888888888E-2</v>
      </c>
    </row>
    <row r="1987" spans="1:16" ht="14.4">
      <c r="A1987" s="72">
        <f t="shared" si="50"/>
        <v>46178</v>
      </c>
      <c r="B1987" s="73">
        <f>VLOOKUP(G1987,'Daily Flash NL'!A:D,4,0)</f>
        <v>0.58333333333333304</v>
      </c>
      <c r="C1987" s="77">
        <v>46178</v>
      </c>
      <c r="D1987" s="57"/>
      <c r="E1987" s="62" t="s">
        <v>68</v>
      </c>
      <c r="F1987" s="62"/>
      <c r="G1987" s="62">
        <v>14</v>
      </c>
      <c r="H1987" s="63">
        <v>0.90196078431372551</v>
      </c>
      <c r="I1987" s="64">
        <v>51</v>
      </c>
      <c r="J1987" s="64">
        <v>51</v>
      </c>
      <c r="K1987" s="64">
        <v>46</v>
      </c>
      <c r="L1987" s="65">
        <v>1</v>
      </c>
      <c r="M1987" s="64">
        <v>0</v>
      </c>
      <c r="N1987" s="64">
        <v>0</v>
      </c>
      <c r="O1987" s="66">
        <v>278.53863562091499</v>
      </c>
      <c r="P1987" s="63">
        <v>0</v>
      </c>
    </row>
    <row r="1988" spans="1:16" ht="14.4">
      <c r="A1988" s="72">
        <f t="shared" si="50"/>
        <v>46178</v>
      </c>
      <c r="B1988" s="73">
        <f>VLOOKUP(G1988,'Daily Flash NL'!A:D,4,0)</f>
        <v>0.625</v>
      </c>
      <c r="C1988" s="77">
        <v>46178</v>
      </c>
      <c r="D1988" s="57"/>
      <c r="E1988" s="62" t="s">
        <v>68</v>
      </c>
      <c r="F1988" s="62"/>
      <c r="G1988" s="62">
        <v>15</v>
      </c>
      <c r="H1988" s="63">
        <v>0.609375</v>
      </c>
      <c r="I1988" s="64">
        <v>67</v>
      </c>
      <c r="J1988" s="64">
        <v>63</v>
      </c>
      <c r="K1988" s="64">
        <v>39</v>
      </c>
      <c r="L1988" s="65">
        <v>0.94029850746268662</v>
      </c>
      <c r="M1988" s="64">
        <v>4</v>
      </c>
      <c r="N1988" s="64">
        <v>3</v>
      </c>
      <c r="O1988" s="66">
        <v>224.19759629629621</v>
      </c>
      <c r="P1988" s="63">
        <v>5.9701492537313432E-2</v>
      </c>
    </row>
    <row r="1989" spans="1:16" ht="14.4">
      <c r="A1989" s="72">
        <f t="shared" si="50"/>
        <v>46178</v>
      </c>
      <c r="B1989" s="73">
        <f>VLOOKUP(G1989,'Daily Flash NL'!A:D,4,0)</f>
        <v>0.66666666666666696</v>
      </c>
      <c r="C1989" s="77">
        <v>46178</v>
      </c>
      <c r="D1989" s="57"/>
      <c r="E1989" s="62" t="s">
        <v>68</v>
      </c>
      <c r="F1989" s="62"/>
      <c r="G1989" s="62">
        <v>16</v>
      </c>
      <c r="H1989" s="63">
        <v>0.40384615384615385</v>
      </c>
      <c r="I1989" s="64">
        <v>52</v>
      </c>
      <c r="J1989" s="64">
        <v>47</v>
      </c>
      <c r="K1989" s="64">
        <v>21</v>
      </c>
      <c r="L1989" s="65">
        <v>0.90384615384615385</v>
      </c>
      <c r="M1989" s="64">
        <v>5</v>
      </c>
      <c r="N1989" s="64">
        <v>0</v>
      </c>
      <c r="O1989" s="66">
        <v>250.78177127659575</v>
      </c>
      <c r="P1989" s="63">
        <v>9.6153846153846159E-2</v>
      </c>
    </row>
    <row r="1990" spans="1:16" ht="14.4">
      <c r="A1990" s="72">
        <f t="shared" ref="A1990:A2001" si="51">C1990</f>
        <v>46178</v>
      </c>
      <c r="B1990" s="73" t="e">
        <f>VLOOKUP(G1990,'Daily Flash NL'!A:D,4,0)</f>
        <v>#N/A</v>
      </c>
      <c r="C1990" s="77">
        <v>46178</v>
      </c>
      <c r="D1990" s="57"/>
      <c r="E1990" s="62" t="s">
        <v>68</v>
      </c>
      <c r="F1990" s="62"/>
      <c r="G1990" s="62">
        <v>17</v>
      </c>
      <c r="H1990" s="63">
        <v>0.54054054054054057</v>
      </c>
      <c r="I1990" s="64">
        <v>37</v>
      </c>
      <c r="J1990" s="64">
        <v>36</v>
      </c>
      <c r="K1990" s="64">
        <v>20</v>
      </c>
      <c r="L1990" s="65">
        <v>0.97297297297297303</v>
      </c>
      <c r="M1990" s="64">
        <v>1</v>
      </c>
      <c r="N1990" s="64">
        <v>0</v>
      </c>
      <c r="O1990" s="66">
        <v>243.81351388888879</v>
      </c>
      <c r="P1990" s="63">
        <v>2.7027027027027029E-2</v>
      </c>
    </row>
    <row r="1991" spans="1:16" ht="14.4">
      <c r="A1991" s="72">
        <f t="shared" si="51"/>
        <v>46178</v>
      </c>
      <c r="B1991" s="73" t="e">
        <f>VLOOKUP(G1991,'Daily Flash NL'!A:D,4,0)</f>
        <v>#N/A</v>
      </c>
      <c r="C1991" s="77">
        <v>46178</v>
      </c>
      <c r="D1991" s="57"/>
      <c r="E1991" s="62" t="s">
        <v>68</v>
      </c>
      <c r="F1991" s="62"/>
      <c r="G1991" s="62">
        <v>18</v>
      </c>
      <c r="H1991" s="63">
        <v>0.66666666666666663</v>
      </c>
      <c r="I1991" s="64">
        <v>30</v>
      </c>
      <c r="J1991" s="64">
        <v>29</v>
      </c>
      <c r="K1991" s="64">
        <v>20</v>
      </c>
      <c r="L1991" s="65">
        <v>0.96666666666666667</v>
      </c>
      <c r="M1991" s="64">
        <v>1</v>
      </c>
      <c r="N1991" s="64">
        <v>0</v>
      </c>
      <c r="O1991" s="66">
        <v>372.49969540229898</v>
      </c>
      <c r="P1991" s="63">
        <v>3.3333333333333333E-2</v>
      </c>
    </row>
    <row r="1992" spans="1:16" ht="14.4">
      <c r="A1992" s="72">
        <f t="shared" si="51"/>
        <v>46178</v>
      </c>
      <c r="B1992" s="73" t="e">
        <f>VLOOKUP(G1992,'Daily Flash NL'!A:D,4,0)</f>
        <v>#N/A</v>
      </c>
      <c r="C1992" s="77">
        <v>46178</v>
      </c>
      <c r="D1992" s="57"/>
      <c r="E1992" s="62" t="s">
        <v>68</v>
      </c>
      <c r="F1992" s="62"/>
      <c r="G1992" s="62">
        <v>19</v>
      </c>
      <c r="H1992" s="63">
        <v>0</v>
      </c>
      <c r="I1992" s="64">
        <v>32</v>
      </c>
      <c r="J1992" s="64">
        <v>25</v>
      </c>
      <c r="K1992" s="64">
        <v>0</v>
      </c>
      <c r="L1992" s="65">
        <v>0.78125</v>
      </c>
      <c r="M1992" s="64">
        <v>7</v>
      </c>
      <c r="N1992" s="64">
        <v>0</v>
      </c>
      <c r="O1992" s="66">
        <v>229.50748666666675</v>
      </c>
      <c r="P1992" s="63">
        <v>0.21875</v>
      </c>
    </row>
    <row r="1993" spans="1:16" ht="14.4">
      <c r="A1993" s="72">
        <f t="shared" si="51"/>
        <v>46178</v>
      </c>
      <c r="B1993" s="73" t="e">
        <f>VLOOKUP(G1993,'Daily Flash NL'!A:D,4,0)</f>
        <v>#N/A</v>
      </c>
      <c r="C1993" s="77">
        <v>46178</v>
      </c>
      <c r="D1993" s="57"/>
      <c r="E1993" s="62" t="s">
        <v>68</v>
      </c>
      <c r="F1993" s="62"/>
      <c r="G1993" s="62">
        <v>20</v>
      </c>
      <c r="H1993" s="63">
        <v>0.5</v>
      </c>
      <c r="I1993" s="64">
        <v>16</v>
      </c>
      <c r="J1993" s="64">
        <v>15</v>
      </c>
      <c r="K1993" s="64">
        <v>8</v>
      </c>
      <c r="L1993" s="65">
        <v>0.9375</v>
      </c>
      <c r="M1993" s="64">
        <v>1</v>
      </c>
      <c r="N1993" s="64">
        <v>0</v>
      </c>
      <c r="O1993" s="66">
        <v>205.02191111111136</v>
      </c>
      <c r="P1993" s="63">
        <v>6.25E-2</v>
      </c>
    </row>
    <row r="1994" spans="1:16" ht="14.4">
      <c r="A1994" s="72">
        <f t="shared" si="51"/>
        <v>46178</v>
      </c>
      <c r="B1994" s="73" t="e">
        <f>VLOOKUP(G1994,'Daily Flash NL'!A:D,4,0)</f>
        <v>#N/A</v>
      </c>
      <c r="C1994" s="77">
        <v>46178</v>
      </c>
      <c r="D1994" s="57"/>
      <c r="E1994" s="62" t="s">
        <v>68</v>
      </c>
      <c r="F1994" s="62"/>
      <c r="G1994" s="62">
        <v>21</v>
      </c>
      <c r="H1994" s="63">
        <v>0.6875</v>
      </c>
      <c r="I1994" s="64">
        <v>16</v>
      </c>
      <c r="J1994" s="64">
        <v>15</v>
      </c>
      <c r="K1994" s="64">
        <v>11</v>
      </c>
      <c r="L1994" s="65">
        <v>0.9375</v>
      </c>
      <c r="M1994" s="64">
        <v>1</v>
      </c>
      <c r="N1994" s="64">
        <v>0</v>
      </c>
      <c r="O1994" s="66">
        <v>285.40653333333336</v>
      </c>
      <c r="P1994" s="63">
        <v>6.25E-2</v>
      </c>
    </row>
    <row r="1995" spans="1:16" ht="14.4">
      <c r="A1995" s="72">
        <f t="shared" si="51"/>
        <v>46178</v>
      </c>
      <c r="B1995" s="73" t="e">
        <f>VLOOKUP(G1995,'Daily Flash NL'!A:D,4,0)</f>
        <v>#N/A</v>
      </c>
      <c r="C1995" s="77">
        <v>46178</v>
      </c>
      <c r="D1995" s="57"/>
      <c r="E1995" s="62" t="s">
        <v>68</v>
      </c>
      <c r="F1995" s="62"/>
      <c r="G1995" s="62">
        <v>22</v>
      </c>
      <c r="H1995" s="63">
        <v>0.4</v>
      </c>
      <c r="I1995" s="64">
        <v>5</v>
      </c>
      <c r="J1995" s="64">
        <v>5</v>
      </c>
      <c r="K1995" s="64">
        <v>2</v>
      </c>
      <c r="L1995" s="65">
        <v>1</v>
      </c>
      <c r="M1995" s="64">
        <v>0</v>
      </c>
      <c r="N1995" s="64">
        <v>0</v>
      </c>
      <c r="O1995" s="66">
        <v>443.03459999999995</v>
      </c>
      <c r="P1995" s="63">
        <v>0</v>
      </c>
    </row>
    <row r="1996" spans="1:16" ht="14.4">
      <c r="A1996" s="72">
        <f t="shared" si="51"/>
        <v>46178</v>
      </c>
      <c r="B1996" s="73" t="e">
        <f>VLOOKUP(G1996,'Daily Flash NL'!A:D,4,0)</f>
        <v>#N/A</v>
      </c>
      <c r="C1996" s="77">
        <v>46178</v>
      </c>
      <c r="D1996" s="57"/>
      <c r="E1996" s="62" t="s">
        <v>68</v>
      </c>
      <c r="F1996" s="62"/>
      <c r="G1996" s="62">
        <v>23</v>
      </c>
      <c r="H1996" s="63">
        <v>0.1</v>
      </c>
      <c r="I1996" s="64">
        <v>11</v>
      </c>
      <c r="J1996" s="64">
        <v>6</v>
      </c>
      <c r="K1996" s="64">
        <v>1</v>
      </c>
      <c r="L1996" s="65">
        <v>0.54545454545454541</v>
      </c>
      <c r="M1996" s="64">
        <v>5</v>
      </c>
      <c r="N1996" s="64">
        <v>1</v>
      </c>
      <c r="O1996" s="66">
        <v>340.81816666666668</v>
      </c>
      <c r="P1996" s="63">
        <v>0.45454545454545453</v>
      </c>
    </row>
    <row r="1997" spans="1:16" ht="14.4">
      <c r="A1997" s="72">
        <f t="shared" si="51"/>
        <v>46178</v>
      </c>
      <c r="B1997" s="73" t="e">
        <f>VLOOKUP(G1997,'Daily Flash NL'!A:D,4,0)</f>
        <v>#N/A</v>
      </c>
      <c r="C1997" s="77">
        <v>46178</v>
      </c>
      <c r="D1997" s="57" t="s">
        <v>70</v>
      </c>
      <c r="E1997" s="57"/>
      <c r="F1997" s="57"/>
      <c r="G1997" s="57"/>
      <c r="H1997" s="58">
        <v>0.60289210233592883</v>
      </c>
      <c r="I1997" s="59">
        <v>906</v>
      </c>
      <c r="J1997" s="59">
        <v>865</v>
      </c>
      <c r="K1997" s="59">
        <v>542</v>
      </c>
      <c r="L1997" s="60">
        <v>0.95474613686534215</v>
      </c>
      <c r="M1997" s="59">
        <v>41</v>
      </c>
      <c r="N1997" s="59">
        <v>7</v>
      </c>
      <c r="O1997" s="61">
        <v>267.41917437379556</v>
      </c>
      <c r="P1997" s="58">
        <v>4.5253863134657839E-2</v>
      </c>
    </row>
    <row r="1998" spans="1:16" ht="14.4">
      <c r="A1998" s="72" t="str">
        <f t="shared" si="51"/>
        <v>Total 05/06/2026</v>
      </c>
      <c r="B1998" s="73" t="e">
        <f>VLOOKUP(G1998,'Daily Flash NL'!A:D,4,0)</f>
        <v>#N/A</v>
      </c>
      <c r="C1998" s="78" t="s">
        <v>224</v>
      </c>
      <c r="D1998" s="67"/>
      <c r="E1998" s="67"/>
      <c r="F1998" s="67"/>
      <c r="G1998" s="67"/>
      <c r="H1998" s="68">
        <v>0.60289210233592883</v>
      </c>
      <c r="I1998" s="69">
        <v>906</v>
      </c>
      <c r="J1998" s="69">
        <v>865</v>
      </c>
      <c r="K1998" s="69">
        <v>542</v>
      </c>
      <c r="L1998" s="70">
        <v>0.95474613686534215</v>
      </c>
      <c r="M1998" s="69">
        <v>41</v>
      </c>
      <c r="N1998" s="69">
        <v>7</v>
      </c>
      <c r="O1998" s="71">
        <v>267.41917437379556</v>
      </c>
      <c r="P1998" s="68">
        <v>4.5253863134657839E-2</v>
      </c>
    </row>
    <row r="1999" spans="1:16" ht="15" thickBot="1">
      <c r="A1999" s="72" t="str">
        <f t="shared" si="51"/>
        <v>Total général</v>
      </c>
      <c r="B1999" s="73" t="e">
        <f>VLOOKUP(G1999,'Daily Flash NL'!A:D,4,0)</f>
        <v>#N/A</v>
      </c>
      <c r="C1999" s="116" t="s">
        <v>73</v>
      </c>
      <c r="D1999" s="117"/>
      <c r="E1999" s="117"/>
      <c r="F1999" s="117"/>
      <c r="G1999" s="117"/>
      <c r="H1999" s="118">
        <v>0.60289210233592883</v>
      </c>
      <c r="I1999" s="119">
        <v>906</v>
      </c>
      <c r="J1999" s="119">
        <v>865</v>
      </c>
      <c r="K1999" s="119">
        <v>542</v>
      </c>
      <c r="L1999" s="120">
        <v>0.95474613686534215</v>
      </c>
      <c r="M1999" s="119">
        <v>41</v>
      </c>
      <c r="N1999" s="119">
        <v>7</v>
      </c>
      <c r="O1999" s="121">
        <v>267.41917437379556</v>
      </c>
      <c r="P1999" s="122">
        <v>4.5253863134657839E-2</v>
      </c>
    </row>
    <row r="2000" spans="1:16" ht="14.4">
      <c r="A2000" s="72">
        <f t="shared" si="51"/>
        <v>46179</v>
      </c>
      <c r="B2000" s="73" t="e">
        <f>VLOOKUP(G2000,'Daily Flash NL'!A:D,4,0)</f>
        <v>#N/A</v>
      </c>
      <c r="C2000" s="77">
        <v>46179</v>
      </c>
      <c r="D2000" s="57" t="s">
        <v>67</v>
      </c>
      <c r="E2000" s="62" t="s">
        <v>85</v>
      </c>
      <c r="F2000" s="62"/>
      <c r="G2000" s="62"/>
      <c r="H2000" s="63">
        <v>0.94230769230769229</v>
      </c>
      <c r="I2000" s="64">
        <v>52</v>
      </c>
      <c r="J2000" s="64">
        <v>52</v>
      </c>
      <c r="K2000" s="64">
        <v>49</v>
      </c>
      <c r="L2000" s="65">
        <v>1</v>
      </c>
      <c r="M2000" s="64">
        <v>0</v>
      </c>
      <c r="N2000" s="64">
        <v>0</v>
      </c>
      <c r="O2000" s="66">
        <v>364.49809615384612</v>
      </c>
      <c r="P2000" s="63">
        <v>0</v>
      </c>
    </row>
    <row r="2001" spans="1:16" ht="14.4">
      <c r="A2001" s="72">
        <f t="shared" si="51"/>
        <v>46179</v>
      </c>
      <c r="B2001" s="73" t="e">
        <f>VLOOKUP(G2001,'Daily Flash NL'!A:D,4,0)</f>
        <v>#N/A</v>
      </c>
      <c r="C2001" s="77">
        <v>46179</v>
      </c>
      <c r="D2001" s="57"/>
      <c r="E2001" s="62" t="s">
        <v>85</v>
      </c>
      <c r="F2001" s="57" t="s">
        <v>69</v>
      </c>
      <c r="G2001" s="57"/>
      <c r="H2001" s="58"/>
      <c r="I2001" s="59"/>
      <c r="J2001" s="59"/>
      <c r="K2001" s="59"/>
      <c r="L2001" s="60"/>
      <c r="M2001" s="59"/>
      <c r="N2001" s="59"/>
      <c r="O2001" s="61"/>
      <c r="P2001" s="58"/>
    </row>
    <row r="2002" spans="1:16" ht="14.4">
      <c r="A2002" s="72">
        <f t="shared" ref="A2002:A2031" si="52">C2002</f>
        <v>46179</v>
      </c>
      <c r="B2002" s="73">
        <f>VLOOKUP(G2002,'Daily Flash NL'!A:D,4,0)</f>
        <v>0.29166666666666669</v>
      </c>
      <c r="C2002" s="77">
        <v>46179</v>
      </c>
      <c r="D2002" s="57"/>
      <c r="E2002" s="62" t="s">
        <v>85</v>
      </c>
      <c r="F2002" s="62"/>
      <c r="G2002" s="62">
        <v>7</v>
      </c>
      <c r="H2002" s="63">
        <v>1</v>
      </c>
      <c r="I2002" s="64">
        <v>1</v>
      </c>
      <c r="J2002" s="64">
        <v>1</v>
      </c>
      <c r="K2002" s="64">
        <v>1</v>
      </c>
      <c r="L2002" s="65">
        <v>1</v>
      </c>
      <c r="M2002" s="64">
        <v>0</v>
      </c>
      <c r="N2002" s="64">
        <v>0</v>
      </c>
      <c r="O2002" s="66">
        <v>154.63900000000001</v>
      </c>
      <c r="P2002" s="63">
        <v>0</v>
      </c>
    </row>
    <row r="2003" spans="1:16" ht="14.4">
      <c r="A2003" s="72">
        <f t="shared" si="52"/>
        <v>46179</v>
      </c>
      <c r="B2003" s="73">
        <f>VLOOKUP(G2003,'Daily Flash NL'!A:D,4,0)</f>
        <v>0.375</v>
      </c>
      <c r="C2003" s="77">
        <v>46179</v>
      </c>
      <c r="D2003" s="57"/>
      <c r="E2003" s="62" t="s">
        <v>85</v>
      </c>
      <c r="F2003" s="62"/>
      <c r="G2003" s="62">
        <v>9</v>
      </c>
      <c r="H2003" s="63">
        <v>1</v>
      </c>
      <c r="I2003" s="64">
        <v>4</v>
      </c>
      <c r="J2003" s="64">
        <v>4</v>
      </c>
      <c r="K2003" s="64">
        <v>4</v>
      </c>
      <c r="L2003" s="65">
        <v>1</v>
      </c>
      <c r="M2003" s="64">
        <v>0</v>
      </c>
      <c r="N2003" s="64">
        <v>0</v>
      </c>
      <c r="O2003" s="66">
        <v>124.484375</v>
      </c>
      <c r="P2003" s="63">
        <v>0</v>
      </c>
    </row>
    <row r="2004" spans="1:16" ht="14.4">
      <c r="A2004" s="72">
        <f t="shared" si="52"/>
        <v>46179</v>
      </c>
      <c r="B2004" s="73">
        <f>VLOOKUP(G2004,'Daily Flash NL'!A:D,4,0)</f>
        <v>0.41666666666666702</v>
      </c>
      <c r="C2004" s="77">
        <v>46179</v>
      </c>
      <c r="D2004" s="57"/>
      <c r="E2004" s="62" t="s">
        <v>85</v>
      </c>
      <c r="F2004" s="62"/>
      <c r="G2004" s="62">
        <v>10</v>
      </c>
      <c r="H2004" s="63">
        <v>1</v>
      </c>
      <c r="I2004" s="64">
        <v>2</v>
      </c>
      <c r="J2004" s="64">
        <v>2</v>
      </c>
      <c r="K2004" s="64">
        <v>2</v>
      </c>
      <c r="L2004" s="65">
        <v>1</v>
      </c>
      <c r="M2004" s="64">
        <v>0</v>
      </c>
      <c r="N2004" s="64">
        <v>0</v>
      </c>
      <c r="O2004" s="66">
        <v>264.41649999999998</v>
      </c>
      <c r="P2004" s="63">
        <v>0</v>
      </c>
    </row>
    <row r="2005" spans="1:16" ht="14.4">
      <c r="A2005" s="72">
        <f t="shared" si="52"/>
        <v>46179</v>
      </c>
      <c r="B2005" s="73">
        <f>VLOOKUP(G2005,'Daily Flash NL'!A:D,4,0)</f>
        <v>0.45833333333333298</v>
      </c>
      <c r="C2005" s="77">
        <v>46179</v>
      </c>
      <c r="D2005" s="57"/>
      <c r="E2005" s="62" t="s">
        <v>85</v>
      </c>
      <c r="F2005" s="62"/>
      <c r="G2005" s="62">
        <v>11</v>
      </c>
      <c r="H2005" s="63">
        <v>1</v>
      </c>
      <c r="I2005" s="64">
        <v>3</v>
      </c>
      <c r="J2005" s="64">
        <v>3</v>
      </c>
      <c r="K2005" s="64">
        <v>3</v>
      </c>
      <c r="L2005" s="65">
        <v>1</v>
      </c>
      <c r="M2005" s="64">
        <v>0</v>
      </c>
      <c r="N2005" s="64">
        <v>0</v>
      </c>
      <c r="O2005" s="66">
        <v>458.72666666666669</v>
      </c>
      <c r="P2005" s="63">
        <v>0</v>
      </c>
    </row>
    <row r="2006" spans="1:16" ht="14.4">
      <c r="A2006" s="72">
        <f t="shared" si="52"/>
        <v>46179</v>
      </c>
      <c r="B2006" s="73">
        <f>VLOOKUP(G2006,'Daily Flash NL'!A:D,4,0)</f>
        <v>0.5</v>
      </c>
      <c r="C2006" s="77">
        <v>46179</v>
      </c>
      <c r="D2006" s="57"/>
      <c r="E2006" s="62" t="s">
        <v>85</v>
      </c>
      <c r="F2006" s="62"/>
      <c r="G2006" s="62">
        <v>12</v>
      </c>
      <c r="H2006" s="63">
        <v>1</v>
      </c>
      <c r="I2006" s="64">
        <v>2</v>
      </c>
      <c r="J2006" s="64">
        <v>2</v>
      </c>
      <c r="K2006" s="64">
        <v>2</v>
      </c>
      <c r="L2006" s="65">
        <v>1</v>
      </c>
      <c r="M2006" s="64">
        <v>0</v>
      </c>
      <c r="N2006" s="64">
        <v>0</v>
      </c>
      <c r="O2006" s="66">
        <v>415.54800000000006</v>
      </c>
      <c r="P2006" s="63">
        <v>0</v>
      </c>
    </row>
    <row r="2007" spans="1:16" ht="14.4">
      <c r="A2007" s="72">
        <f t="shared" si="52"/>
        <v>46179</v>
      </c>
      <c r="B2007" s="73">
        <f>VLOOKUP(G2007,'Daily Flash NL'!A:D,4,0)</f>
        <v>0.54166666666666696</v>
      </c>
      <c r="C2007" s="77">
        <v>46179</v>
      </c>
      <c r="D2007" s="57"/>
      <c r="E2007" s="62" t="s">
        <v>85</v>
      </c>
      <c r="F2007" s="62"/>
      <c r="G2007" s="62">
        <v>13</v>
      </c>
      <c r="H2007" s="63">
        <v>1</v>
      </c>
      <c r="I2007" s="64">
        <v>4</v>
      </c>
      <c r="J2007" s="64">
        <v>4</v>
      </c>
      <c r="K2007" s="64">
        <v>4</v>
      </c>
      <c r="L2007" s="65">
        <v>1</v>
      </c>
      <c r="M2007" s="64">
        <v>0</v>
      </c>
      <c r="N2007" s="64">
        <v>0</v>
      </c>
      <c r="O2007" s="66">
        <v>193.06087500000001</v>
      </c>
      <c r="P2007" s="63">
        <v>0</v>
      </c>
    </row>
    <row r="2008" spans="1:16" ht="14.4">
      <c r="A2008" s="72">
        <f t="shared" si="52"/>
        <v>46179</v>
      </c>
      <c r="B2008" s="73">
        <f>VLOOKUP(G2008,'Daily Flash NL'!A:D,4,0)</f>
        <v>0.58333333333333304</v>
      </c>
      <c r="C2008" s="77">
        <v>46179</v>
      </c>
      <c r="D2008" s="57"/>
      <c r="E2008" s="62" t="s">
        <v>85</v>
      </c>
      <c r="F2008" s="62"/>
      <c r="G2008" s="62">
        <v>14</v>
      </c>
      <c r="H2008" s="63">
        <v>1</v>
      </c>
      <c r="I2008" s="64">
        <v>1</v>
      </c>
      <c r="J2008" s="64">
        <v>1</v>
      </c>
      <c r="K2008" s="64">
        <v>1</v>
      </c>
      <c r="L2008" s="65">
        <v>1</v>
      </c>
      <c r="M2008" s="64">
        <v>0</v>
      </c>
      <c r="N2008" s="64">
        <v>0</v>
      </c>
      <c r="O2008" s="66">
        <v>501.33299999999997</v>
      </c>
      <c r="P2008" s="63">
        <v>0</v>
      </c>
    </row>
    <row r="2009" spans="1:16" ht="14.4">
      <c r="A2009" s="72">
        <f t="shared" si="52"/>
        <v>46179</v>
      </c>
      <c r="B2009" s="73" t="e">
        <f>VLOOKUP(G2009,'Daily Flash NL'!A:D,4,0)</f>
        <v>#N/A</v>
      </c>
      <c r="C2009" s="77">
        <v>46179</v>
      </c>
      <c r="D2009" s="57"/>
      <c r="E2009" s="62" t="s">
        <v>85</v>
      </c>
      <c r="F2009" s="57" t="s">
        <v>86</v>
      </c>
      <c r="G2009" s="57"/>
      <c r="H2009" s="58"/>
      <c r="I2009" s="59"/>
      <c r="J2009" s="59"/>
      <c r="K2009" s="59"/>
      <c r="L2009" s="60"/>
      <c r="M2009" s="59"/>
      <c r="N2009" s="59"/>
      <c r="O2009" s="61"/>
      <c r="P2009" s="58"/>
    </row>
    <row r="2010" spans="1:16" ht="14.4">
      <c r="A2010" s="72">
        <f t="shared" si="52"/>
        <v>46179</v>
      </c>
      <c r="B2010" s="73" t="e">
        <f>VLOOKUP(G2010,'Daily Flash NL'!A:D,4,0)</f>
        <v>#N/A</v>
      </c>
      <c r="C2010" s="77">
        <v>46179</v>
      </c>
      <c r="D2010" s="57"/>
      <c r="E2010" s="62" t="s">
        <v>85</v>
      </c>
      <c r="F2010" s="62"/>
      <c r="G2010" s="62">
        <v>6</v>
      </c>
      <c r="H2010" s="63">
        <v>1</v>
      </c>
      <c r="I2010" s="64">
        <v>1</v>
      </c>
      <c r="J2010" s="64">
        <v>1</v>
      </c>
      <c r="K2010" s="64">
        <v>1</v>
      </c>
      <c r="L2010" s="65">
        <v>1</v>
      </c>
      <c r="M2010" s="64">
        <v>0</v>
      </c>
      <c r="N2010" s="64">
        <v>0</v>
      </c>
      <c r="O2010" s="66">
        <v>511.48500000000001</v>
      </c>
      <c r="P2010" s="63">
        <v>0</v>
      </c>
    </row>
    <row r="2011" spans="1:16" ht="14.4">
      <c r="A2011" s="72">
        <f t="shared" si="52"/>
        <v>46179</v>
      </c>
      <c r="B2011" s="73">
        <f>VLOOKUP(G2011,'Daily Flash NL'!A:D,4,0)</f>
        <v>0.33333333333333298</v>
      </c>
      <c r="C2011" s="77">
        <v>46179</v>
      </c>
      <c r="D2011" s="57"/>
      <c r="E2011" s="62" t="s">
        <v>85</v>
      </c>
      <c r="F2011" s="62"/>
      <c r="G2011" s="62">
        <v>8</v>
      </c>
      <c r="H2011" s="63">
        <v>1</v>
      </c>
      <c r="I2011" s="64">
        <v>2</v>
      </c>
      <c r="J2011" s="64">
        <v>2</v>
      </c>
      <c r="K2011" s="64">
        <v>2</v>
      </c>
      <c r="L2011" s="65">
        <v>1</v>
      </c>
      <c r="M2011" s="64">
        <v>0</v>
      </c>
      <c r="N2011" s="64">
        <v>0</v>
      </c>
      <c r="O2011" s="66">
        <v>210.03800000000001</v>
      </c>
      <c r="P2011" s="63">
        <v>0</v>
      </c>
    </row>
    <row r="2012" spans="1:16" ht="14.4">
      <c r="A2012" s="72">
        <f t="shared" si="52"/>
        <v>46179</v>
      </c>
      <c r="B2012" s="73">
        <f>VLOOKUP(G2012,'Daily Flash NL'!A:D,4,0)</f>
        <v>0.375</v>
      </c>
      <c r="C2012" s="77">
        <v>46179</v>
      </c>
      <c r="D2012" s="57"/>
      <c r="E2012" s="62" t="s">
        <v>85</v>
      </c>
      <c r="F2012" s="62"/>
      <c r="G2012" s="62">
        <v>9</v>
      </c>
      <c r="H2012" s="63">
        <v>1</v>
      </c>
      <c r="I2012" s="64">
        <v>5</v>
      </c>
      <c r="J2012" s="64">
        <v>5</v>
      </c>
      <c r="K2012" s="64">
        <v>5</v>
      </c>
      <c r="L2012" s="65">
        <v>1</v>
      </c>
      <c r="M2012" s="64">
        <v>0</v>
      </c>
      <c r="N2012" s="64">
        <v>0</v>
      </c>
      <c r="O2012" s="66">
        <v>886.70139999999992</v>
      </c>
      <c r="P2012" s="63">
        <v>0</v>
      </c>
    </row>
    <row r="2013" spans="1:16" ht="14.4">
      <c r="A2013" s="72">
        <f t="shared" si="52"/>
        <v>46179</v>
      </c>
      <c r="B2013" s="73">
        <f>VLOOKUP(G2013,'Daily Flash NL'!A:D,4,0)</f>
        <v>0.41666666666666702</v>
      </c>
      <c r="C2013" s="77">
        <v>46179</v>
      </c>
      <c r="D2013" s="57"/>
      <c r="E2013" s="62" t="s">
        <v>85</v>
      </c>
      <c r="F2013" s="62"/>
      <c r="G2013" s="62">
        <v>10</v>
      </c>
      <c r="H2013" s="63">
        <v>0.8</v>
      </c>
      <c r="I2013" s="64">
        <v>5</v>
      </c>
      <c r="J2013" s="64">
        <v>5</v>
      </c>
      <c r="K2013" s="64">
        <v>4</v>
      </c>
      <c r="L2013" s="65">
        <v>1</v>
      </c>
      <c r="M2013" s="64">
        <v>0</v>
      </c>
      <c r="N2013" s="64">
        <v>0</v>
      </c>
      <c r="O2013" s="66">
        <v>364.31720000000007</v>
      </c>
      <c r="P2013" s="63">
        <v>0</v>
      </c>
    </row>
    <row r="2014" spans="1:16" ht="14.4">
      <c r="A2014" s="72">
        <f t="shared" si="52"/>
        <v>46179</v>
      </c>
      <c r="B2014" s="73">
        <f>VLOOKUP(G2014,'Daily Flash NL'!A:D,4,0)</f>
        <v>0.45833333333333298</v>
      </c>
      <c r="C2014" s="77">
        <v>46179</v>
      </c>
      <c r="D2014" s="57"/>
      <c r="E2014" s="62" t="s">
        <v>85</v>
      </c>
      <c r="F2014" s="62"/>
      <c r="G2014" s="62">
        <v>11</v>
      </c>
      <c r="H2014" s="63">
        <v>0.75</v>
      </c>
      <c r="I2014" s="64">
        <v>8</v>
      </c>
      <c r="J2014" s="64">
        <v>8</v>
      </c>
      <c r="K2014" s="64">
        <v>6</v>
      </c>
      <c r="L2014" s="65">
        <v>1</v>
      </c>
      <c r="M2014" s="64">
        <v>0</v>
      </c>
      <c r="N2014" s="64">
        <v>0</v>
      </c>
      <c r="O2014" s="66">
        <v>347.7879375</v>
      </c>
      <c r="P2014" s="63">
        <v>0</v>
      </c>
    </row>
    <row r="2015" spans="1:16" ht="14.4">
      <c r="A2015" s="72">
        <f t="shared" si="52"/>
        <v>46179</v>
      </c>
      <c r="B2015" s="73">
        <f>VLOOKUP(G2015,'Daily Flash NL'!A:D,4,0)</f>
        <v>0.5</v>
      </c>
      <c r="C2015" s="77">
        <v>46179</v>
      </c>
      <c r="D2015" s="57"/>
      <c r="E2015" s="62" t="s">
        <v>85</v>
      </c>
      <c r="F2015" s="62"/>
      <c r="G2015" s="62">
        <v>12</v>
      </c>
      <c r="H2015" s="63">
        <v>1</v>
      </c>
      <c r="I2015" s="64">
        <v>5</v>
      </c>
      <c r="J2015" s="64">
        <v>5</v>
      </c>
      <c r="K2015" s="64">
        <v>5</v>
      </c>
      <c r="L2015" s="65">
        <v>1</v>
      </c>
      <c r="M2015" s="64">
        <v>0</v>
      </c>
      <c r="N2015" s="64">
        <v>0</v>
      </c>
      <c r="O2015" s="66">
        <v>373.92960000000005</v>
      </c>
      <c r="P2015" s="63">
        <v>0</v>
      </c>
    </row>
    <row r="2016" spans="1:16" ht="14.4">
      <c r="A2016" s="72">
        <f t="shared" si="52"/>
        <v>46179</v>
      </c>
      <c r="B2016" s="73">
        <f>VLOOKUP(G2016,'Daily Flash NL'!A:D,4,0)</f>
        <v>0.54166666666666696</v>
      </c>
      <c r="C2016" s="77">
        <v>46179</v>
      </c>
      <c r="D2016" s="57"/>
      <c r="E2016" s="62" t="s">
        <v>85</v>
      </c>
      <c r="F2016" s="62"/>
      <c r="G2016" s="62">
        <v>13</v>
      </c>
      <c r="H2016" s="63">
        <v>1</v>
      </c>
      <c r="I2016" s="64">
        <v>6</v>
      </c>
      <c r="J2016" s="64">
        <v>6</v>
      </c>
      <c r="K2016" s="64">
        <v>6</v>
      </c>
      <c r="L2016" s="65">
        <v>1</v>
      </c>
      <c r="M2016" s="64">
        <v>0</v>
      </c>
      <c r="N2016" s="64">
        <v>0</v>
      </c>
      <c r="O2016" s="66">
        <v>221.29558333333333</v>
      </c>
      <c r="P2016" s="63">
        <v>0</v>
      </c>
    </row>
    <row r="2017" spans="1:16" ht="14.4">
      <c r="A2017" s="72">
        <f t="shared" si="52"/>
        <v>46179</v>
      </c>
      <c r="B2017" s="73">
        <f>VLOOKUP(G2017,'Daily Flash NL'!A:D,4,0)</f>
        <v>0.58333333333333304</v>
      </c>
      <c r="C2017" s="77">
        <v>46179</v>
      </c>
      <c r="D2017" s="57"/>
      <c r="E2017" s="62" t="s">
        <v>85</v>
      </c>
      <c r="F2017" s="62"/>
      <c r="G2017" s="62">
        <v>14</v>
      </c>
      <c r="H2017" s="63">
        <v>1</v>
      </c>
      <c r="I2017" s="64">
        <v>3</v>
      </c>
      <c r="J2017" s="64">
        <v>3</v>
      </c>
      <c r="K2017" s="64">
        <v>3</v>
      </c>
      <c r="L2017" s="65">
        <v>1</v>
      </c>
      <c r="M2017" s="64">
        <v>0</v>
      </c>
      <c r="N2017" s="64">
        <v>0</v>
      </c>
      <c r="O2017" s="66">
        <v>375.08666666666664</v>
      </c>
      <c r="P2017" s="63">
        <v>0</v>
      </c>
    </row>
    <row r="2018" spans="1:16" ht="14.4">
      <c r="A2018" s="72">
        <f t="shared" si="52"/>
        <v>46179</v>
      </c>
      <c r="B2018" s="73" t="e">
        <f>VLOOKUP(G2018,'Daily Flash NL'!A:D,4,0)</f>
        <v>#N/A</v>
      </c>
      <c r="C2018" s="77">
        <v>46179</v>
      </c>
      <c r="D2018" s="57"/>
      <c r="E2018" s="62" t="s">
        <v>68</v>
      </c>
      <c r="F2018" s="62"/>
      <c r="G2018" s="62"/>
      <c r="H2018" s="63">
        <v>0.3164983164983165</v>
      </c>
      <c r="I2018" s="64">
        <v>298</v>
      </c>
      <c r="J2018" s="64">
        <v>270</v>
      </c>
      <c r="K2018" s="64">
        <v>94</v>
      </c>
      <c r="L2018" s="65">
        <v>0.90604026845637586</v>
      </c>
      <c r="M2018" s="64">
        <v>28</v>
      </c>
      <c r="N2018" s="64">
        <v>1</v>
      </c>
      <c r="O2018" s="66">
        <v>232.13851191358026</v>
      </c>
      <c r="P2018" s="63">
        <v>9.3959731543624164E-2</v>
      </c>
    </row>
    <row r="2019" spans="1:16" ht="14.4">
      <c r="A2019" s="72">
        <f t="shared" si="52"/>
        <v>46179</v>
      </c>
      <c r="B2019" s="73" t="e">
        <f>VLOOKUP(G2019,'Daily Flash NL'!A:D,4,0)</f>
        <v>#N/A</v>
      </c>
      <c r="C2019" s="77">
        <v>46179</v>
      </c>
      <c r="D2019" s="57"/>
      <c r="E2019" s="62" t="s">
        <v>68</v>
      </c>
      <c r="F2019" s="57" t="s">
        <v>69</v>
      </c>
      <c r="G2019" s="57"/>
      <c r="H2019" s="58"/>
      <c r="I2019" s="59"/>
      <c r="J2019" s="59"/>
      <c r="K2019" s="59"/>
      <c r="L2019" s="60"/>
      <c r="M2019" s="59"/>
      <c r="N2019" s="59"/>
      <c r="O2019" s="61"/>
      <c r="P2019" s="58"/>
    </row>
    <row r="2020" spans="1:16" ht="14.4">
      <c r="A2020" s="72">
        <f t="shared" si="52"/>
        <v>46179</v>
      </c>
      <c r="B2020" s="73" t="e">
        <f>VLOOKUP(G2020,'Daily Flash NL'!A:D,4,0)</f>
        <v>#N/A</v>
      </c>
      <c r="C2020" s="77">
        <v>46179</v>
      </c>
      <c r="D2020" s="57"/>
      <c r="E2020" s="62" t="s">
        <v>68</v>
      </c>
      <c r="F2020" s="62"/>
      <c r="G2020" s="62">
        <v>6</v>
      </c>
      <c r="H2020" s="63">
        <v>1</v>
      </c>
      <c r="I2020" s="64">
        <v>3</v>
      </c>
      <c r="J2020" s="64">
        <v>3</v>
      </c>
      <c r="K2020" s="64">
        <v>3</v>
      </c>
      <c r="L2020" s="65">
        <v>1</v>
      </c>
      <c r="M2020" s="64">
        <v>0</v>
      </c>
      <c r="N2020" s="64">
        <v>0</v>
      </c>
      <c r="O2020" s="66">
        <v>172.34733333333335</v>
      </c>
      <c r="P2020" s="63">
        <v>0</v>
      </c>
    </row>
    <row r="2021" spans="1:16" ht="14.4">
      <c r="A2021" s="72">
        <f t="shared" si="52"/>
        <v>46179</v>
      </c>
      <c r="B2021" s="73">
        <f>VLOOKUP(G2021,'Daily Flash NL'!A:D,4,0)</f>
        <v>0.29166666666666669</v>
      </c>
      <c r="C2021" s="77">
        <v>46179</v>
      </c>
      <c r="D2021" s="57"/>
      <c r="E2021" s="62" t="s">
        <v>68</v>
      </c>
      <c r="F2021" s="62"/>
      <c r="G2021" s="62">
        <v>7</v>
      </c>
      <c r="H2021" s="63">
        <v>0.90909090909090906</v>
      </c>
      <c r="I2021" s="64">
        <v>11</v>
      </c>
      <c r="J2021" s="64">
        <v>11</v>
      </c>
      <c r="K2021" s="64">
        <v>10</v>
      </c>
      <c r="L2021" s="65">
        <v>1</v>
      </c>
      <c r="M2021" s="64">
        <v>0</v>
      </c>
      <c r="N2021" s="64">
        <v>0</v>
      </c>
      <c r="O2021" s="66">
        <v>246.19122727272728</v>
      </c>
      <c r="P2021" s="63">
        <v>0</v>
      </c>
    </row>
    <row r="2022" spans="1:16" ht="14.4">
      <c r="A2022" s="72">
        <f t="shared" si="52"/>
        <v>46179</v>
      </c>
      <c r="B2022" s="73">
        <f>VLOOKUP(G2022,'Daily Flash NL'!A:D,4,0)</f>
        <v>0.33333333333333298</v>
      </c>
      <c r="C2022" s="77">
        <v>46179</v>
      </c>
      <c r="D2022" s="57"/>
      <c r="E2022" s="62" t="s">
        <v>68</v>
      </c>
      <c r="F2022" s="62"/>
      <c r="G2022" s="62">
        <v>8</v>
      </c>
      <c r="H2022" s="63">
        <v>1</v>
      </c>
      <c r="I2022" s="64">
        <v>15</v>
      </c>
      <c r="J2022" s="64">
        <v>15</v>
      </c>
      <c r="K2022" s="64">
        <v>15</v>
      </c>
      <c r="L2022" s="65">
        <v>1</v>
      </c>
      <c r="M2022" s="64">
        <v>0</v>
      </c>
      <c r="N2022" s="64">
        <v>0</v>
      </c>
      <c r="O2022" s="66">
        <v>277.83133333333336</v>
      </c>
      <c r="P2022" s="63">
        <v>0</v>
      </c>
    </row>
    <row r="2023" spans="1:16" ht="14.4">
      <c r="A2023" s="72">
        <f t="shared" si="52"/>
        <v>46179</v>
      </c>
      <c r="B2023" s="73">
        <f>VLOOKUP(G2023,'Daily Flash NL'!A:D,4,0)</f>
        <v>0.375</v>
      </c>
      <c r="C2023" s="77">
        <v>46179</v>
      </c>
      <c r="D2023" s="57"/>
      <c r="E2023" s="62" t="s">
        <v>68</v>
      </c>
      <c r="F2023" s="62"/>
      <c r="G2023" s="62">
        <v>9</v>
      </c>
      <c r="H2023" s="63">
        <v>0.7</v>
      </c>
      <c r="I2023" s="64">
        <v>40</v>
      </c>
      <c r="J2023" s="64">
        <v>39</v>
      </c>
      <c r="K2023" s="64">
        <v>28</v>
      </c>
      <c r="L2023" s="65">
        <v>0.97499999999999998</v>
      </c>
      <c r="M2023" s="64">
        <v>1</v>
      </c>
      <c r="N2023" s="64">
        <v>0</v>
      </c>
      <c r="O2023" s="66">
        <v>249.46404615384614</v>
      </c>
      <c r="P2023" s="63">
        <v>2.5000000000000001E-2</v>
      </c>
    </row>
    <row r="2024" spans="1:16" ht="14.4">
      <c r="A2024" s="72">
        <f t="shared" si="52"/>
        <v>46179</v>
      </c>
      <c r="B2024" s="73">
        <f>VLOOKUP(G2024,'Daily Flash NL'!A:D,4,0)</f>
        <v>0.41666666666666702</v>
      </c>
      <c r="C2024" s="77">
        <v>46179</v>
      </c>
      <c r="D2024" s="57"/>
      <c r="E2024" s="62" t="s">
        <v>68</v>
      </c>
      <c r="F2024" s="62"/>
      <c r="G2024" s="62">
        <v>10</v>
      </c>
      <c r="H2024" s="63">
        <v>0.11666666666666667</v>
      </c>
      <c r="I2024" s="64">
        <v>60</v>
      </c>
      <c r="J2024" s="64">
        <v>58</v>
      </c>
      <c r="K2024" s="64">
        <v>7</v>
      </c>
      <c r="L2024" s="65">
        <v>0.96666666666666667</v>
      </c>
      <c r="M2024" s="64">
        <v>2</v>
      </c>
      <c r="N2024" s="64">
        <v>0</v>
      </c>
      <c r="O2024" s="66">
        <v>229.14786925287351</v>
      </c>
      <c r="P2024" s="63">
        <v>3.3333333333333333E-2</v>
      </c>
    </row>
    <row r="2025" spans="1:16" ht="14.4">
      <c r="A2025" s="72">
        <f t="shared" si="52"/>
        <v>46179</v>
      </c>
      <c r="B2025" s="73">
        <f>VLOOKUP(G2025,'Daily Flash NL'!A:D,4,0)</f>
        <v>0.45833333333333298</v>
      </c>
      <c r="C2025" s="77">
        <v>46179</v>
      </c>
      <c r="D2025" s="57"/>
      <c r="E2025" s="62" t="s">
        <v>68</v>
      </c>
      <c r="F2025" s="62"/>
      <c r="G2025" s="62">
        <v>11</v>
      </c>
      <c r="H2025" s="63">
        <v>0.37735849056603776</v>
      </c>
      <c r="I2025" s="64">
        <v>53</v>
      </c>
      <c r="J2025" s="64">
        <v>50</v>
      </c>
      <c r="K2025" s="64">
        <v>20</v>
      </c>
      <c r="L2025" s="65">
        <v>0.94339622641509435</v>
      </c>
      <c r="M2025" s="64">
        <v>3</v>
      </c>
      <c r="N2025" s="64">
        <v>0</v>
      </c>
      <c r="O2025" s="66">
        <v>206.78565666666663</v>
      </c>
      <c r="P2025" s="63">
        <v>5.6603773584905662E-2</v>
      </c>
    </row>
    <row r="2026" spans="1:16" ht="14.4">
      <c r="A2026" s="72">
        <f t="shared" si="52"/>
        <v>46179</v>
      </c>
      <c r="B2026" s="73">
        <f>VLOOKUP(G2026,'Daily Flash NL'!A:D,4,0)</f>
        <v>0.5</v>
      </c>
      <c r="C2026" s="77">
        <v>46179</v>
      </c>
      <c r="D2026" s="57"/>
      <c r="E2026" s="62" t="s">
        <v>68</v>
      </c>
      <c r="F2026" s="62"/>
      <c r="G2026" s="62">
        <v>12</v>
      </c>
      <c r="H2026" s="63">
        <v>8.4745762711864403E-2</v>
      </c>
      <c r="I2026" s="64">
        <v>60</v>
      </c>
      <c r="J2026" s="64">
        <v>45</v>
      </c>
      <c r="K2026" s="64">
        <v>5</v>
      </c>
      <c r="L2026" s="65">
        <v>0.75</v>
      </c>
      <c r="M2026" s="64">
        <v>15</v>
      </c>
      <c r="N2026" s="64">
        <v>1</v>
      </c>
      <c r="O2026" s="66">
        <v>252.33218518518512</v>
      </c>
      <c r="P2026" s="63">
        <v>0.25</v>
      </c>
    </row>
    <row r="2027" spans="1:16" ht="14.4">
      <c r="A2027" s="72">
        <f t="shared" si="52"/>
        <v>46179</v>
      </c>
      <c r="B2027" s="73">
        <f>VLOOKUP(G2027,'Daily Flash NL'!A:D,4,0)</f>
        <v>0.54166666666666696</v>
      </c>
      <c r="C2027" s="77">
        <v>46179</v>
      </c>
      <c r="D2027" s="57"/>
      <c r="E2027" s="62" t="s">
        <v>68</v>
      </c>
      <c r="F2027" s="62"/>
      <c r="G2027" s="62">
        <v>13</v>
      </c>
      <c r="H2027" s="63">
        <v>6.5217391304347824E-2</v>
      </c>
      <c r="I2027" s="64">
        <v>46</v>
      </c>
      <c r="J2027" s="64">
        <v>39</v>
      </c>
      <c r="K2027" s="64">
        <v>3</v>
      </c>
      <c r="L2027" s="65">
        <v>0.84782608695652173</v>
      </c>
      <c r="M2027" s="64">
        <v>7</v>
      </c>
      <c r="N2027" s="64">
        <v>0</v>
      </c>
      <c r="O2027" s="66">
        <v>237.69514957264951</v>
      </c>
      <c r="P2027" s="63">
        <v>0.15217391304347827</v>
      </c>
    </row>
    <row r="2028" spans="1:16" ht="14.4">
      <c r="A2028" s="72">
        <f t="shared" si="52"/>
        <v>46179</v>
      </c>
      <c r="B2028" s="73">
        <f>VLOOKUP(G2028,'Daily Flash NL'!A:D,4,0)</f>
        <v>0.58333333333333304</v>
      </c>
      <c r="C2028" s="77">
        <v>46179</v>
      </c>
      <c r="D2028" s="57"/>
      <c r="E2028" s="62" t="s">
        <v>68</v>
      </c>
      <c r="F2028" s="62"/>
      <c r="G2028" s="62">
        <v>14</v>
      </c>
      <c r="H2028" s="63">
        <v>0.3</v>
      </c>
      <c r="I2028" s="64">
        <v>10</v>
      </c>
      <c r="J2028" s="64">
        <v>10</v>
      </c>
      <c r="K2028" s="64">
        <v>3</v>
      </c>
      <c r="L2028" s="65">
        <v>1</v>
      </c>
      <c r="M2028" s="64">
        <v>0</v>
      </c>
      <c r="N2028" s="64">
        <v>0</v>
      </c>
      <c r="O2028" s="66">
        <v>130.07665</v>
      </c>
      <c r="P2028" s="63">
        <v>0</v>
      </c>
    </row>
    <row r="2029" spans="1:16" ht="14.4">
      <c r="A2029" s="72">
        <f t="shared" si="52"/>
        <v>46179</v>
      </c>
      <c r="B2029" s="73" t="e">
        <f>VLOOKUP(G2029,'Daily Flash NL'!A:D,4,0)</f>
        <v>#N/A</v>
      </c>
      <c r="C2029" s="77">
        <v>46179</v>
      </c>
      <c r="D2029" s="57" t="s">
        <v>70</v>
      </c>
      <c r="E2029" s="57"/>
      <c r="F2029" s="57"/>
      <c r="G2029" s="57"/>
      <c r="H2029" s="58">
        <v>0.40974212034383956</v>
      </c>
      <c r="I2029" s="59">
        <v>350</v>
      </c>
      <c r="J2029" s="59">
        <v>322</v>
      </c>
      <c r="K2029" s="59">
        <v>143</v>
      </c>
      <c r="L2029" s="60">
        <v>0.92</v>
      </c>
      <c r="M2029" s="59">
        <v>28</v>
      </c>
      <c r="N2029" s="59">
        <v>1</v>
      </c>
      <c r="O2029" s="61">
        <v>253.51335160455486</v>
      </c>
      <c r="P2029" s="58">
        <v>0.08</v>
      </c>
    </row>
    <row r="2030" spans="1:16" ht="14.4">
      <c r="A2030" s="72" t="str">
        <f t="shared" si="52"/>
        <v>Total 06/06/2026</v>
      </c>
      <c r="B2030" s="73" t="e">
        <f>VLOOKUP(G2030,'Daily Flash NL'!A:D,4,0)</f>
        <v>#N/A</v>
      </c>
      <c r="C2030" s="78" t="s">
        <v>225</v>
      </c>
      <c r="D2030" s="67"/>
      <c r="E2030" s="67"/>
      <c r="F2030" s="67"/>
      <c r="G2030" s="67"/>
      <c r="H2030" s="68">
        <v>0.40974212034383956</v>
      </c>
      <c r="I2030" s="69">
        <v>350</v>
      </c>
      <c r="J2030" s="69">
        <v>322</v>
      </c>
      <c r="K2030" s="69">
        <v>143</v>
      </c>
      <c r="L2030" s="70">
        <v>0.92</v>
      </c>
      <c r="M2030" s="69">
        <v>28</v>
      </c>
      <c r="N2030" s="69">
        <v>1</v>
      </c>
      <c r="O2030" s="71">
        <v>253.51335160455486</v>
      </c>
      <c r="P2030" s="68">
        <v>0.08</v>
      </c>
    </row>
    <row r="2031" spans="1:16" ht="15" thickBot="1">
      <c r="A2031" s="72" t="str">
        <f t="shared" si="52"/>
        <v>Total général</v>
      </c>
      <c r="B2031" s="73" t="e">
        <f>VLOOKUP(G2031,'Daily Flash NL'!A:D,4,0)</f>
        <v>#N/A</v>
      </c>
      <c r="C2031" s="116" t="s">
        <v>73</v>
      </c>
      <c r="D2031" s="117"/>
      <c r="E2031" s="117"/>
      <c r="F2031" s="117"/>
      <c r="G2031" s="117"/>
      <c r="H2031" s="118">
        <v>0.40974212034383956</v>
      </c>
      <c r="I2031" s="119">
        <v>350</v>
      </c>
      <c r="J2031" s="119">
        <v>322</v>
      </c>
      <c r="K2031" s="119">
        <v>143</v>
      </c>
      <c r="L2031" s="120">
        <v>0.92</v>
      </c>
      <c r="M2031" s="119">
        <v>28</v>
      </c>
      <c r="N2031" s="119">
        <v>1</v>
      </c>
      <c r="O2031" s="121">
        <v>253.51335160455486</v>
      </c>
      <c r="P2031" s="122">
        <v>0.08</v>
      </c>
    </row>
    <row r="2032" spans="1:16" ht="14.4">
      <c r="A2032" s="72">
        <f t="shared" ref="A2032:A2049" si="53">C2032</f>
        <v>46180</v>
      </c>
      <c r="B2032" s="73" t="e">
        <f>VLOOKUP(G2032,'Daily Flash NL'!A:D,4,0)</f>
        <v>#N/A</v>
      </c>
      <c r="C2032" s="77">
        <v>46180</v>
      </c>
      <c r="D2032" s="57" t="s">
        <v>67</v>
      </c>
      <c r="E2032" s="62" t="s">
        <v>85</v>
      </c>
      <c r="F2032" s="62"/>
      <c r="G2032" s="62"/>
      <c r="H2032" s="63">
        <v>0.78</v>
      </c>
      <c r="I2032" s="64">
        <v>50</v>
      </c>
      <c r="J2032" s="64">
        <v>46</v>
      </c>
      <c r="K2032" s="64">
        <v>39</v>
      </c>
      <c r="L2032" s="65">
        <v>0.92</v>
      </c>
      <c r="M2032" s="64">
        <v>4</v>
      </c>
      <c r="N2032" s="64">
        <v>0</v>
      </c>
      <c r="O2032" s="66">
        <v>306.90198550724637</v>
      </c>
      <c r="P2032" s="63">
        <v>0.08</v>
      </c>
    </row>
    <row r="2033" spans="1:16" ht="14.4">
      <c r="A2033" s="72">
        <f t="shared" si="53"/>
        <v>46180</v>
      </c>
      <c r="B2033" s="73" t="e">
        <f>VLOOKUP(G2033,'Daily Flash NL'!A:D,4,0)</f>
        <v>#N/A</v>
      </c>
      <c r="C2033" s="77">
        <v>46180</v>
      </c>
      <c r="D2033" s="57"/>
      <c r="E2033" s="62" t="s">
        <v>85</v>
      </c>
      <c r="F2033" s="57" t="s">
        <v>69</v>
      </c>
      <c r="G2033" s="57"/>
      <c r="H2033" s="58"/>
      <c r="I2033" s="59"/>
      <c r="J2033" s="59"/>
      <c r="K2033" s="59"/>
      <c r="L2033" s="60"/>
      <c r="M2033" s="59"/>
      <c r="N2033" s="59"/>
      <c r="O2033" s="61"/>
      <c r="P2033" s="58"/>
    </row>
    <row r="2034" spans="1:16" ht="14.4">
      <c r="A2034" s="72">
        <f t="shared" si="53"/>
        <v>46180</v>
      </c>
      <c r="B2034" s="73">
        <f>VLOOKUP(G2034,'Daily Flash NL'!A:D,4,0)</f>
        <v>0.375</v>
      </c>
      <c r="C2034" s="77">
        <v>46180</v>
      </c>
      <c r="D2034" s="57"/>
      <c r="E2034" s="62" t="s">
        <v>85</v>
      </c>
      <c r="F2034" s="62"/>
      <c r="G2034" s="62">
        <v>9</v>
      </c>
      <c r="H2034" s="63">
        <v>1</v>
      </c>
      <c r="I2034" s="64">
        <v>2</v>
      </c>
      <c r="J2034" s="64">
        <v>2</v>
      </c>
      <c r="K2034" s="64">
        <v>2</v>
      </c>
      <c r="L2034" s="65">
        <v>1</v>
      </c>
      <c r="M2034" s="64">
        <v>0</v>
      </c>
      <c r="N2034" s="64">
        <v>0</v>
      </c>
      <c r="O2034" s="66">
        <v>232.67449999999999</v>
      </c>
      <c r="P2034" s="63">
        <v>0</v>
      </c>
    </row>
    <row r="2035" spans="1:16" ht="14.4">
      <c r="A2035" s="72">
        <f t="shared" si="53"/>
        <v>46180</v>
      </c>
      <c r="B2035" s="73">
        <f>VLOOKUP(G2035,'Daily Flash NL'!A:D,4,0)</f>
        <v>0.41666666666666702</v>
      </c>
      <c r="C2035" s="77">
        <v>46180</v>
      </c>
      <c r="D2035" s="57"/>
      <c r="E2035" s="62" t="s">
        <v>85</v>
      </c>
      <c r="F2035" s="62"/>
      <c r="G2035" s="62">
        <v>10</v>
      </c>
      <c r="H2035" s="63">
        <v>1</v>
      </c>
      <c r="I2035" s="64">
        <v>1</v>
      </c>
      <c r="J2035" s="64">
        <v>1</v>
      </c>
      <c r="K2035" s="64">
        <v>1</v>
      </c>
      <c r="L2035" s="65">
        <v>1</v>
      </c>
      <c r="M2035" s="64">
        <v>0</v>
      </c>
      <c r="N2035" s="64">
        <v>0</v>
      </c>
      <c r="O2035" s="66">
        <v>229.715</v>
      </c>
      <c r="P2035" s="63">
        <v>0</v>
      </c>
    </row>
    <row r="2036" spans="1:16" ht="14.4">
      <c r="A2036" s="72">
        <f t="shared" si="53"/>
        <v>46180</v>
      </c>
      <c r="B2036" s="73">
        <f>VLOOKUP(G2036,'Daily Flash NL'!A:D,4,0)</f>
        <v>0.45833333333333298</v>
      </c>
      <c r="C2036" s="77">
        <v>46180</v>
      </c>
      <c r="D2036" s="57"/>
      <c r="E2036" s="62" t="s">
        <v>85</v>
      </c>
      <c r="F2036" s="62"/>
      <c r="G2036" s="62">
        <v>11</v>
      </c>
      <c r="H2036" s="63">
        <v>0.33333333333333331</v>
      </c>
      <c r="I2036" s="64">
        <v>3</v>
      </c>
      <c r="J2036" s="64">
        <v>3</v>
      </c>
      <c r="K2036" s="64">
        <v>1</v>
      </c>
      <c r="L2036" s="65">
        <v>1</v>
      </c>
      <c r="M2036" s="64">
        <v>0</v>
      </c>
      <c r="N2036" s="64">
        <v>0</v>
      </c>
      <c r="O2036" s="66">
        <v>235.93533333333335</v>
      </c>
      <c r="P2036" s="63">
        <v>0</v>
      </c>
    </row>
    <row r="2037" spans="1:16" ht="14.4">
      <c r="A2037" s="72">
        <f t="shared" si="53"/>
        <v>46180</v>
      </c>
      <c r="B2037" s="73">
        <f>VLOOKUP(G2037,'Daily Flash NL'!A:D,4,0)</f>
        <v>0.5</v>
      </c>
      <c r="C2037" s="77">
        <v>46180</v>
      </c>
      <c r="D2037" s="57"/>
      <c r="E2037" s="62" t="s">
        <v>85</v>
      </c>
      <c r="F2037" s="62"/>
      <c r="G2037" s="62">
        <v>12</v>
      </c>
      <c r="H2037" s="63">
        <v>1</v>
      </c>
      <c r="I2037" s="64">
        <v>1</v>
      </c>
      <c r="J2037" s="64">
        <v>1</v>
      </c>
      <c r="K2037" s="64">
        <v>1</v>
      </c>
      <c r="L2037" s="65">
        <v>1</v>
      </c>
      <c r="M2037" s="64">
        <v>0</v>
      </c>
      <c r="N2037" s="64">
        <v>0</v>
      </c>
      <c r="O2037" s="66">
        <v>608.85599999999999</v>
      </c>
      <c r="P2037" s="63">
        <v>0</v>
      </c>
    </row>
    <row r="2038" spans="1:16" ht="14.4">
      <c r="A2038" s="72">
        <f t="shared" si="53"/>
        <v>46180</v>
      </c>
      <c r="B2038" s="73">
        <f>VLOOKUP(G2038,'Daily Flash NL'!A:D,4,0)</f>
        <v>0.54166666666666696</v>
      </c>
      <c r="C2038" s="77">
        <v>46180</v>
      </c>
      <c r="D2038" s="57"/>
      <c r="E2038" s="62" t="s">
        <v>85</v>
      </c>
      <c r="F2038" s="62"/>
      <c r="G2038" s="62">
        <v>13</v>
      </c>
      <c r="H2038" s="63">
        <v>1</v>
      </c>
      <c r="I2038" s="64">
        <v>2</v>
      </c>
      <c r="J2038" s="64">
        <v>2</v>
      </c>
      <c r="K2038" s="64">
        <v>2</v>
      </c>
      <c r="L2038" s="65">
        <v>1</v>
      </c>
      <c r="M2038" s="64">
        <v>0</v>
      </c>
      <c r="N2038" s="64">
        <v>0</v>
      </c>
      <c r="O2038" s="66">
        <v>444.53399999999993</v>
      </c>
      <c r="P2038" s="63">
        <v>0</v>
      </c>
    </row>
    <row r="2039" spans="1:16" ht="14.4">
      <c r="A2039" s="72">
        <f t="shared" si="53"/>
        <v>46180</v>
      </c>
      <c r="B2039" s="73">
        <f>VLOOKUP(G2039,'Daily Flash NL'!A:D,4,0)</f>
        <v>0.58333333333333304</v>
      </c>
      <c r="C2039" s="77">
        <v>46180</v>
      </c>
      <c r="D2039" s="57"/>
      <c r="E2039" s="62" t="s">
        <v>85</v>
      </c>
      <c r="F2039" s="62"/>
      <c r="G2039" s="62">
        <v>14</v>
      </c>
      <c r="H2039" s="63">
        <v>1</v>
      </c>
      <c r="I2039" s="64">
        <v>7</v>
      </c>
      <c r="J2039" s="64">
        <v>7</v>
      </c>
      <c r="K2039" s="64">
        <v>7</v>
      </c>
      <c r="L2039" s="65">
        <v>1</v>
      </c>
      <c r="M2039" s="64">
        <v>0</v>
      </c>
      <c r="N2039" s="64">
        <v>0</v>
      </c>
      <c r="O2039" s="66">
        <v>258.44076190476187</v>
      </c>
      <c r="P2039" s="63">
        <v>0</v>
      </c>
    </row>
    <row r="2040" spans="1:16" ht="14.4">
      <c r="A2040" s="72">
        <f t="shared" si="53"/>
        <v>46180</v>
      </c>
      <c r="B2040" s="73">
        <f>VLOOKUP(G2040,'Daily Flash NL'!A:D,4,0)</f>
        <v>0.625</v>
      </c>
      <c r="C2040" s="77">
        <v>46180</v>
      </c>
      <c r="D2040" s="57"/>
      <c r="E2040" s="62" t="s">
        <v>85</v>
      </c>
      <c r="F2040" s="62"/>
      <c r="G2040" s="62">
        <v>15</v>
      </c>
      <c r="H2040" s="63">
        <v>1</v>
      </c>
      <c r="I2040" s="64">
        <v>7</v>
      </c>
      <c r="J2040" s="64">
        <v>7</v>
      </c>
      <c r="K2040" s="64">
        <v>7</v>
      </c>
      <c r="L2040" s="65">
        <v>1</v>
      </c>
      <c r="M2040" s="64">
        <v>0</v>
      </c>
      <c r="N2040" s="64">
        <v>0</v>
      </c>
      <c r="O2040" s="66">
        <v>360.62728571428573</v>
      </c>
      <c r="P2040" s="63">
        <v>0</v>
      </c>
    </row>
    <row r="2041" spans="1:16" ht="14.4">
      <c r="A2041" s="72">
        <f t="shared" si="53"/>
        <v>46180</v>
      </c>
      <c r="B2041" s="73">
        <f>VLOOKUP(G2041,'Daily Flash NL'!A:D,4,0)</f>
        <v>0.66666666666666696</v>
      </c>
      <c r="C2041" s="77">
        <v>46180</v>
      </c>
      <c r="D2041" s="57"/>
      <c r="E2041" s="62" t="s">
        <v>85</v>
      </c>
      <c r="F2041" s="62"/>
      <c r="G2041" s="62">
        <v>16</v>
      </c>
      <c r="H2041" s="63">
        <v>1</v>
      </c>
      <c r="I2041" s="64">
        <v>2</v>
      </c>
      <c r="J2041" s="64">
        <v>2</v>
      </c>
      <c r="K2041" s="64">
        <v>2</v>
      </c>
      <c r="L2041" s="65">
        <v>1</v>
      </c>
      <c r="M2041" s="64">
        <v>0</v>
      </c>
      <c r="N2041" s="64">
        <v>0</v>
      </c>
      <c r="O2041" s="66">
        <v>179.8425</v>
      </c>
      <c r="P2041" s="63">
        <v>0</v>
      </c>
    </row>
    <row r="2042" spans="1:16" ht="14.4">
      <c r="A2042" s="72">
        <f t="shared" si="53"/>
        <v>46180</v>
      </c>
      <c r="B2042" s="73" t="e">
        <f>VLOOKUP(G2042,'Daily Flash NL'!A:D,4,0)</f>
        <v>#N/A</v>
      </c>
      <c r="C2042" s="77">
        <v>46180</v>
      </c>
      <c r="D2042" s="57"/>
      <c r="E2042" s="62" t="s">
        <v>85</v>
      </c>
      <c r="F2042" s="57" t="s">
        <v>86</v>
      </c>
      <c r="G2042" s="57"/>
      <c r="H2042" s="58"/>
      <c r="I2042" s="59"/>
      <c r="J2042" s="59"/>
      <c r="K2042" s="59"/>
      <c r="L2042" s="60"/>
      <c r="M2042" s="59"/>
      <c r="N2042" s="59"/>
      <c r="O2042" s="61"/>
      <c r="P2042" s="58"/>
    </row>
    <row r="2043" spans="1:16" ht="14.4">
      <c r="A2043" s="72">
        <f t="shared" si="53"/>
        <v>46180</v>
      </c>
      <c r="B2043" s="73">
        <f>VLOOKUP(G2043,'Daily Flash NL'!A:D,4,0)</f>
        <v>0.29166666666666669</v>
      </c>
      <c r="C2043" s="77">
        <v>46180</v>
      </c>
      <c r="D2043" s="57"/>
      <c r="E2043" s="62" t="s">
        <v>85</v>
      </c>
      <c r="F2043" s="62"/>
      <c r="G2043" s="62">
        <v>7</v>
      </c>
      <c r="H2043" s="63">
        <v>1</v>
      </c>
      <c r="I2043" s="64">
        <v>1</v>
      </c>
      <c r="J2043" s="64">
        <v>1</v>
      </c>
      <c r="K2043" s="64">
        <v>1</v>
      </c>
      <c r="L2043" s="65">
        <v>1</v>
      </c>
      <c r="M2043" s="64">
        <v>0</v>
      </c>
      <c r="N2043" s="64">
        <v>0</v>
      </c>
      <c r="O2043" s="66">
        <v>799.20900000000006</v>
      </c>
      <c r="P2043" s="63">
        <v>0</v>
      </c>
    </row>
    <row r="2044" spans="1:16" ht="14.4">
      <c r="A2044" s="72">
        <f t="shared" si="53"/>
        <v>46180</v>
      </c>
      <c r="B2044" s="73">
        <f>VLOOKUP(G2044,'Daily Flash NL'!A:D,4,0)</f>
        <v>0.33333333333333298</v>
      </c>
      <c r="C2044" s="77">
        <v>46180</v>
      </c>
      <c r="D2044" s="57"/>
      <c r="E2044" s="62" t="s">
        <v>85</v>
      </c>
      <c r="F2044" s="62"/>
      <c r="G2044" s="62">
        <v>8</v>
      </c>
      <c r="H2044" s="63">
        <v>0</v>
      </c>
      <c r="I2044" s="64">
        <v>1</v>
      </c>
      <c r="J2044" s="64">
        <v>0</v>
      </c>
      <c r="K2044" s="64">
        <v>0</v>
      </c>
      <c r="L2044" s="65">
        <v>0</v>
      </c>
      <c r="M2044" s="64">
        <v>1</v>
      </c>
      <c r="N2044" s="64">
        <v>0</v>
      </c>
      <c r="O2044" s="66"/>
      <c r="P2044" s="63">
        <v>1</v>
      </c>
    </row>
    <row r="2045" spans="1:16" ht="14.4">
      <c r="A2045" s="72">
        <f t="shared" si="53"/>
        <v>46180</v>
      </c>
      <c r="B2045" s="73">
        <f>VLOOKUP(G2045,'Daily Flash NL'!A:D,4,0)</f>
        <v>0.375</v>
      </c>
      <c r="C2045" s="77">
        <v>46180</v>
      </c>
      <c r="D2045" s="57"/>
      <c r="E2045" s="62" t="s">
        <v>85</v>
      </c>
      <c r="F2045" s="62"/>
      <c r="G2045" s="62">
        <v>9</v>
      </c>
      <c r="H2045" s="63">
        <v>0</v>
      </c>
      <c r="I2045" s="64">
        <v>1</v>
      </c>
      <c r="J2045" s="64">
        <v>1</v>
      </c>
      <c r="K2045" s="64">
        <v>0</v>
      </c>
      <c r="L2045" s="65">
        <v>1</v>
      </c>
      <c r="M2045" s="64">
        <v>0</v>
      </c>
      <c r="N2045" s="64">
        <v>0</v>
      </c>
      <c r="O2045" s="66">
        <v>260.48599999999999</v>
      </c>
      <c r="P2045" s="63">
        <v>0</v>
      </c>
    </row>
    <row r="2046" spans="1:16" ht="14.4">
      <c r="A2046" s="72">
        <f t="shared" si="53"/>
        <v>46180</v>
      </c>
      <c r="B2046" s="73">
        <f>VLOOKUP(G2046,'Daily Flash NL'!A:D,4,0)</f>
        <v>0.41666666666666702</v>
      </c>
      <c r="C2046" s="77">
        <v>46180</v>
      </c>
      <c r="D2046" s="57"/>
      <c r="E2046" s="62" t="s">
        <v>85</v>
      </c>
      <c r="F2046" s="62"/>
      <c r="G2046" s="62">
        <v>10</v>
      </c>
      <c r="H2046" s="63">
        <v>0.66666666666666663</v>
      </c>
      <c r="I2046" s="64">
        <v>3</v>
      </c>
      <c r="J2046" s="64">
        <v>3</v>
      </c>
      <c r="K2046" s="64">
        <v>2</v>
      </c>
      <c r="L2046" s="65">
        <v>1</v>
      </c>
      <c r="M2046" s="64">
        <v>0</v>
      </c>
      <c r="N2046" s="64">
        <v>0</v>
      </c>
      <c r="O2046" s="66">
        <v>140.1405</v>
      </c>
      <c r="P2046" s="63">
        <v>0</v>
      </c>
    </row>
    <row r="2047" spans="1:16" ht="14.4">
      <c r="A2047" s="72">
        <f t="shared" si="53"/>
        <v>46180</v>
      </c>
      <c r="B2047" s="73">
        <f>VLOOKUP(G2047,'Daily Flash NL'!A:D,4,0)</f>
        <v>0.45833333333333298</v>
      </c>
      <c r="C2047" s="77">
        <v>46180</v>
      </c>
      <c r="D2047" s="57"/>
      <c r="E2047" s="62" t="s">
        <v>85</v>
      </c>
      <c r="F2047" s="62"/>
      <c r="G2047" s="62">
        <v>11</v>
      </c>
      <c r="H2047" s="63">
        <v>1</v>
      </c>
      <c r="I2047" s="64">
        <v>3</v>
      </c>
      <c r="J2047" s="64">
        <v>3</v>
      </c>
      <c r="K2047" s="64">
        <v>3</v>
      </c>
      <c r="L2047" s="65">
        <v>1</v>
      </c>
      <c r="M2047" s="64">
        <v>0</v>
      </c>
      <c r="N2047" s="64">
        <v>0</v>
      </c>
      <c r="O2047" s="66">
        <v>561.36166666666668</v>
      </c>
      <c r="P2047" s="63">
        <v>0</v>
      </c>
    </row>
    <row r="2048" spans="1:16" ht="14.4">
      <c r="A2048" s="72">
        <f t="shared" si="53"/>
        <v>46180</v>
      </c>
      <c r="B2048" s="73">
        <f>VLOOKUP(G2048,'Daily Flash NL'!A:D,4,0)</f>
        <v>0.5</v>
      </c>
      <c r="C2048" s="77">
        <v>46180</v>
      </c>
      <c r="D2048" s="57"/>
      <c r="E2048" s="62" t="s">
        <v>85</v>
      </c>
      <c r="F2048" s="62"/>
      <c r="G2048" s="62">
        <v>12</v>
      </c>
      <c r="H2048" s="63">
        <v>1</v>
      </c>
      <c r="I2048" s="64">
        <v>4</v>
      </c>
      <c r="J2048" s="64">
        <v>4</v>
      </c>
      <c r="K2048" s="64">
        <v>4</v>
      </c>
      <c r="L2048" s="65">
        <v>1</v>
      </c>
      <c r="M2048" s="64">
        <v>0</v>
      </c>
      <c r="N2048" s="64">
        <v>0</v>
      </c>
      <c r="O2048" s="66">
        <v>38.742874999999998</v>
      </c>
      <c r="P2048" s="63">
        <v>0</v>
      </c>
    </row>
    <row r="2049" spans="1:16" ht="14.4">
      <c r="A2049" s="72">
        <f t="shared" si="53"/>
        <v>46180</v>
      </c>
      <c r="B2049" s="73">
        <f>VLOOKUP(G2049,'Daily Flash NL'!A:D,4,0)</f>
        <v>0.54166666666666696</v>
      </c>
      <c r="C2049" s="77">
        <v>46180</v>
      </c>
      <c r="D2049" s="57"/>
      <c r="E2049" s="62" t="s">
        <v>85</v>
      </c>
      <c r="F2049" s="62"/>
      <c r="G2049" s="62">
        <v>13</v>
      </c>
      <c r="H2049" s="63">
        <v>1</v>
      </c>
      <c r="I2049" s="64">
        <v>1</v>
      </c>
      <c r="J2049" s="64">
        <v>1</v>
      </c>
      <c r="K2049" s="64">
        <v>1</v>
      </c>
      <c r="L2049" s="65">
        <v>1</v>
      </c>
      <c r="M2049" s="64">
        <v>0</v>
      </c>
      <c r="N2049" s="64">
        <v>0</v>
      </c>
      <c r="O2049" s="66">
        <v>409.95400000000001</v>
      </c>
      <c r="P2049" s="63">
        <v>0</v>
      </c>
    </row>
    <row r="2050" spans="1:16" ht="14.4">
      <c r="A2050" s="72">
        <f t="shared" ref="A2050:A2113" si="54">C2050</f>
        <v>46180</v>
      </c>
      <c r="B2050" s="73">
        <f>VLOOKUP(G2050,'Daily Flash NL'!A:D,4,0)</f>
        <v>0.58333333333333304</v>
      </c>
      <c r="C2050" s="77">
        <v>46180</v>
      </c>
      <c r="D2050" s="57"/>
      <c r="E2050" s="62" t="s">
        <v>85</v>
      </c>
      <c r="F2050" s="62"/>
      <c r="G2050" s="62">
        <v>14</v>
      </c>
      <c r="H2050" s="63">
        <v>0.8</v>
      </c>
      <c r="I2050" s="64">
        <v>5</v>
      </c>
      <c r="J2050" s="64">
        <v>5</v>
      </c>
      <c r="K2050" s="64">
        <v>4</v>
      </c>
      <c r="L2050" s="65">
        <v>1</v>
      </c>
      <c r="M2050" s="64">
        <v>0</v>
      </c>
      <c r="N2050" s="64">
        <v>0</v>
      </c>
      <c r="O2050" s="66">
        <v>207.15020000000004</v>
      </c>
      <c r="P2050" s="63">
        <v>0</v>
      </c>
    </row>
    <row r="2051" spans="1:16" ht="14.4">
      <c r="A2051" s="72">
        <f t="shared" si="54"/>
        <v>46180</v>
      </c>
      <c r="B2051" s="73">
        <f>VLOOKUP(G2051,'Daily Flash NL'!A:D,4,0)</f>
        <v>0.625</v>
      </c>
      <c r="C2051" s="77">
        <v>46180</v>
      </c>
      <c r="D2051" s="57"/>
      <c r="E2051" s="62" t="s">
        <v>85</v>
      </c>
      <c r="F2051" s="62"/>
      <c r="G2051" s="62">
        <v>15</v>
      </c>
      <c r="H2051" s="63">
        <v>0.33333333333333331</v>
      </c>
      <c r="I2051" s="64">
        <v>3</v>
      </c>
      <c r="J2051" s="64">
        <v>3</v>
      </c>
      <c r="K2051" s="64">
        <v>1</v>
      </c>
      <c r="L2051" s="65">
        <v>1</v>
      </c>
      <c r="M2051" s="64">
        <v>0</v>
      </c>
      <c r="N2051" s="64">
        <v>0</v>
      </c>
      <c r="O2051" s="66">
        <v>586.21933333333334</v>
      </c>
      <c r="P2051" s="63">
        <v>0</v>
      </c>
    </row>
    <row r="2052" spans="1:16" ht="14.4">
      <c r="A2052" s="72">
        <f t="shared" si="54"/>
        <v>46180</v>
      </c>
      <c r="B2052" s="73">
        <f>VLOOKUP(G2052,'Daily Flash NL'!A:D,4,0)</f>
        <v>0.66666666666666696</v>
      </c>
      <c r="C2052" s="77">
        <v>46180</v>
      </c>
      <c r="D2052" s="57"/>
      <c r="E2052" s="62" t="s">
        <v>85</v>
      </c>
      <c r="F2052" s="62"/>
      <c r="G2052" s="62">
        <v>16</v>
      </c>
      <c r="H2052" s="63">
        <v>0</v>
      </c>
      <c r="I2052" s="64">
        <v>3</v>
      </c>
      <c r="J2052" s="64">
        <v>0</v>
      </c>
      <c r="K2052" s="64">
        <v>0</v>
      </c>
      <c r="L2052" s="65">
        <v>0</v>
      </c>
      <c r="M2052" s="64">
        <v>3</v>
      </c>
      <c r="N2052" s="64">
        <v>0</v>
      </c>
      <c r="O2052" s="66"/>
      <c r="P2052" s="63">
        <v>1</v>
      </c>
    </row>
    <row r="2053" spans="1:16" ht="14.4">
      <c r="A2053" s="72">
        <f t="shared" si="54"/>
        <v>46180</v>
      </c>
      <c r="B2053" s="73" t="e">
        <f>VLOOKUP(G2053,'Daily Flash NL'!A:D,4,0)</f>
        <v>#N/A</v>
      </c>
      <c r="C2053" s="77">
        <v>46180</v>
      </c>
      <c r="D2053" s="57"/>
      <c r="E2053" s="62" t="s">
        <v>68</v>
      </c>
      <c r="F2053" s="62"/>
      <c r="G2053" s="62"/>
      <c r="H2053" s="63">
        <v>0.76573426573426573</v>
      </c>
      <c r="I2053" s="64">
        <v>289</v>
      </c>
      <c r="J2053" s="64">
        <v>285</v>
      </c>
      <c r="K2053" s="64">
        <v>219</v>
      </c>
      <c r="L2053" s="65">
        <v>0.98615916955017302</v>
      </c>
      <c r="M2053" s="64">
        <v>4</v>
      </c>
      <c r="N2053" s="64">
        <v>3</v>
      </c>
      <c r="O2053" s="66">
        <v>224.09701771929821</v>
      </c>
      <c r="P2053" s="63">
        <v>1.384083044982699E-2</v>
      </c>
    </row>
    <row r="2054" spans="1:16" ht="14.4">
      <c r="A2054" s="72">
        <f t="shared" si="54"/>
        <v>46180</v>
      </c>
      <c r="B2054" s="73" t="e">
        <f>VLOOKUP(G2054,'Daily Flash NL'!A:D,4,0)</f>
        <v>#N/A</v>
      </c>
      <c r="C2054" s="77">
        <v>46180</v>
      </c>
      <c r="D2054" s="57"/>
      <c r="E2054" s="62" t="s">
        <v>68</v>
      </c>
      <c r="F2054" s="57" t="s">
        <v>69</v>
      </c>
      <c r="G2054" s="57"/>
      <c r="H2054" s="58"/>
      <c r="I2054" s="59"/>
      <c r="J2054" s="59"/>
      <c r="K2054" s="59"/>
      <c r="L2054" s="60"/>
      <c r="M2054" s="59"/>
      <c r="N2054" s="59"/>
      <c r="O2054" s="61"/>
      <c r="P2054" s="58"/>
    </row>
    <row r="2055" spans="1:16" ht="14.4">
      <c r="A2055" s="72">
        <f t="shared" si="54"/>
        <v>46180</v>
      </c>
      <c r="B2055" s="73" t="e">
        <f>VLOOKUP(G2055,'Daily Flash NL'!A:D,4,0)</f>
        <v>#N/A</v>
      </c>
      <c r="C2055" s="77">
        <v>46180</v>
      </c>
      <c r="D2055" s="57"/>
      <c r="E2055" s="62" t="s">
        <v>68</v>
      </c>
      <c r="F2055" s="62"/>
      <c r="G2055" s="62">
        <v>6</v>
      </c>
      <c r="H2055" s="63">
        <v>1</v>
      </c>
      <c r="I2055" s="64">
        <v>2</v>
      </c>
      <c r="J2055" s="64">
        <v>2</v>
      </c>
      <c r="K2055" s="64">
        <v>2</v>
      </c>
      <c r="L2055" s="65">
        <v>1</v>
      </c>
      <c r="M2055" s="64">
        <v>0</v>
      </c>
      <c r="N2055" s="64">
        <v>0</v>
      </c>
      <c r="O2055" s="66">
        <v>385.69300000000004</v>
      </c>
      <c r="P2055" s="63">
        <v>0</v>
      </c>
    </row>
    <row r="2056" spans="1:16" ht="14.4">
      <c r="A2056" s="72">
        <f t="shared" si="54"/>
        <v>46180</v>
      </c>
      <c r="B2056" s="73">
        <f>VLOOKUP(G2056,'Daily Flash NL'!A:D,4,0)</f>
        <v>0.29166666666666669</v>
      </c>
      <c r="C2056" s="77">
        <v>46180</v>
      </c>
      <c r="D2056" s="57"/>
      <c r="E2056" s="62" t="s">
        <v>68</v>
      </c>
      <c r="F2056" s="62"/>
      <c r="G2056" s="62">
        <v>7</v>
      </c>
      <c r="H2056" s="63">
        <v>1</v>
      </c>
      <c r="I2056" s="64">
        <v>5</v>
      </c>
      <c r="J2056" s="64">
        <v>5</v>
      </c>
      <c r="K2056" s="64">
        <v>5</v>
      </c>
      <c r="L2056" s="65">
        <v>1</v>
      </c>
      <c r="M2056" s="64">
        <v>0</v>
      </c>
      <c r="N2056" s="64">
        <v>0</v>
      </c>
      <c r="O2056" s="66">
        <v>192.13060000000002</v>
      </c>
      <c r="P2056" s="63">
        <v>0</v>
      </c>
    </row>
    <row r="2057" spans="1:16" ht="14.4">
      <c r="A2057" s="72">
        <f t="shared" si="54"/>
        <v>46180</v>
      </c>
      <c r="B2057" s="73">
        <f>VLOOKUP(G2057,'Daily Flash NL'!A:D,4,0)</f>
        <v>0.33333333333333298</v>
      </c>
      <c r="C2057" s="77">
        <v>46180</v>
      </c>
      <c r="D2057" s="57"/>
      <c r="E2057" s="62" t="s">
        <v>68</v>
      </c>
      <c r="F2057" s="62"/>
      <c r="G2057" s="62">
        <v>8</v>
      </c>
      <c r="H2057" s="63">
        <v>1</v>
      </c>
      <c r="I2057" s="64">
        <v>10</v>
      </c>
      <c r="J2057" s="64">
        <v>10</v>
      </c>
      <c r="K2057" s="64">
        <v>10</v>
      </c>
      <c r="L2057" s="65">
        <v>1</v>
      </c>
      <c r="M2057" s="64">
        <v>0</v>
      </c>
      <c r="N2057" s="64">
        <v>0</v>
      </c>
      <c r="O2057" s="66">
        <v>238.75954999999999</v>
      </c>
      <c r="P2057" s="63">
        <v>0</v>
      </c>
    </row>
    <row r="2058" spans="1:16" ht="14.4">
      <c r="A2058" s="72">
        <f t="shared" si="54"/>
        <v>46180</v>
      </c>
      <c r="B2058" s="73">
        <f>VLOOKUP(G2058,'Daily Flash NL'!A:D,4,0)</f>
        <v>0.375</v>
      </c>
      <c r="C2058" s="77">
        <v>46180</v>
      </c>
      <c r="D2058" s="57"/>
      <c r="E2058" s="62" t="s">
        <v>68</v>
      </c>
      <c r="F2058" s="62"/>
      <c r="G2058" s="62">
        <v>9</v>
      </c>
      <c r="H2058" s="63">
        <v>0.94444444444444442</v>
      </c>
      <c r="I2058" s="64">
        <v>18</v>
      </c>
      <c r="J2058" s="64">
        <v>18</v>
      </c>
      <c r="K2058" s="64">
        <v>17</v>
      </c>
      <c r="L2058" s="65">
        <v>1</v>
      </c>
      <c r="M2058" s="64">
        <v>0</v>
      </c>
      <c r="N2058" s="64">
        <v>0</v>
      </c>
      <c r="O2058" s="66">
        <v>397.03263888888893</v>
      </c>
      <c r="P2058" s="63">
        <v>0</v>
      </c>
    </row>
    <row r="2059" spans="1:16" ht="14.4">
      <c r="A2059" s="72">
        <f t="shared" si="54"/>
        <v>46180</v>
      </c>
      <c r="B2059" s="73">
        <f>VLOOKUP(G2059,'Daily Flash NL'!A:D,4,0)</f>
        <v>0.41666666666666702</v>
      </c>
      <c r="C2059" s="77">
        <v>46180</v>
      </c>
      <c r="D2059" s="57"/>
      <c r="E2059" s="62" t="s">
        <v>68</v>
      </c>
      <c r="F2059" s="62"/>
      <c r="G2059" s="62">
        <v>10</v>
      </c>
      <c r="H2059" s="63">
        <v>0.59615384615384615</v>
      </c>
      <c r="I2059" s="64">
        <v>54</v>
      </c>
      <c r="J2059" s="64">
        <v>52</v>
      </c>
      <c r="K2059" s="64">
        <v>31</v>
      </c>
      <c r="L2059" s="65">
        <v>0.96296296296296291</v>
      </c>
      <c r="M2059" s="64">
        <v>2</v>
      </c>
      <c r="N2059" s="64">
        <v>2</v>
      </c>
      <c r="O2059" s="66">
        <v>177.0760846153847</v>
      </c>
      <c r="P2059" s="63">
        <v>3.7037037037037035E-2</v>
      </c>
    </row>
    <row r="2060" spans="1:16" ht="14.4">
      <c r="A2060" s="72">
        <f t="shared" si="54"/>
        <v>46180</v>
      </c>
      <c r="B2060" s="73">
        <f>VLOOKUP(G2060,'Daily Flash NL'!A:D,4,0)</f>
        <v>0.45833333333333298</v>
      </c>
      <c r="C2060" s="77">
        <v>46180</v>
      </c>
      <c r="D2060" s="57"/>
      <c r="E2060" s="62" t="s">
        <v>68</v>
      </c>
      <c r="F2060" s="62"/>
      <c r="G2060" s="62">
        <v>11</v>
      </c>
      <c r="H2060" s="63">
        <v>0.7857142857142857</v>
      </c>
      <c r="I2060" s="64">
        <v>28</v>
      </c>
      <c r="J2060" s="64">
        <v>28</v>
      </c>
      <c r="K2060" s="64">
        <v>22</v>
      </c>
      <c r="L2060" s="65">
        <v>1</v>
      </c>
      <c r="M2060" s="64">
        <v>0</v>
      </c>
      <c r="N2060" s="64">
        <v>0</v>
      </c>
      <c r="O2060" s="66">
        <v>236.9942916666667</v>
      </c>
      <c r="P2060" s="63">
        <v>0</v>
      </c>
    </row>
    <row r="2061" spans="1:16" ht="14.4">
      <c r="A2061" s="72">
        <f t="shared" si="54"/>
        <v>46180</v>
      </c>
      <c r="B2061" s="73">
        <f>VLOOKUP(G2061,'Daily Flash NL'!A:D,4,0)</f>
        <v>0.5</v>
      </c>
      <c r="C2061" s="77">
        <v>46180</v>
      </c>
      <c r="D2061" s="57"/>
      <c r="E2061" s="62" t="s">
        <v>68</v>
      </c>
      <c r="F2061" s="62"/>
      <c r="G2061" s="62">
        <v>12</v>
      </c>
      <c r="H2061" s="63">
        <v>0.63414634146341464</v>
      </c>
      <c r="I2061" s="64">
        <v>41</v>
      </c>
      <c r="J2061" s="64">
        <v>41</v>
      </c>
      <c r="K2061" s="64">
        <v>26</v>
      </c>
      <c r="L2061" s="65">
        <v>1</v>
      </c>
      <c r="M2061" s="64">
        <v>0</v>
      </c>
      <c r="N2061" s="64">
        <v>0</v>
      </c>
      <c r="O2061" s="66">
        <v>185.67187032520314</v>
      </c>
      <c r="P2061" s="63">
        <v>0</v>
      </c>
    </row>
    <row r="2062" spans="1:16" ht="14.4">
      <c r="A2062" s="72">
        <f t="shared" si="54"/>
        <v>46180</v>
      </c>
      <c r="B2062" s="73">
        <f>VLOOKUP(G2062,'Daily Flash NL'!A:D,4,0)</f>
        <v>0.54166666666666696</v>
      </c>
      <c r="C2062" s="77">
        <v>46180</v>
      </c>
      <c r="D2062" s="57"/>
      <c r="E2062" s="62" t="s">
        <v>68</v>
      </c>
      <c r="F2062" s="62"/>
      <c r="G2062" s="62">
        <v>13</v>
      </c>
      <c r="H2062" s="63">
        <v>0.51111111111111107</v>
      </c>
      <c r="I2062" s="64">
        <v>46</v>
      </c>
      <c r="J2062" s="64">
        <v>44</v>
      </c>
      <c r="K2062" s="64">
        <v>23</v>
      </c>
      <c r="L2062" s="65">
        <v>0.95652173913043481</v>
      </c>
      <c r="M2062" s="64">
        <v>2</v>
      </c>
      <c r="N2062" s="64">
        <v>1</v>
      </c>
      <c r="O2062" s="66">
        <v>246.40314318181819</v>
      </c>
      <c r="P2062" s="63">
        <v>4.3478260869565216E-2</v>
      </c>
    </row>
    <row r="2063" spans="1:16" ht="14.4">
      <c r="A2063" s="72">
        <f t="shared" si="54"/>
        <v>46180</v>
      </c>
      <c r="B2063" s="73">
        <f>VLOOKUP(G2063,'Daily Flash NL'!A:D,4,0)</f>
        <v>0.58333333333333304</v>
      </c>
      <c r="C2063" s="77">
        <v>46180</v>
      </c>
      <c r="D2063" s="57"/>
      <c r="E2063" s="62" t="s">
        <v>68</v>
      </c>
      <c r="F2063" s="62"/>
      <c r="G2063" s="62">
        <v>14</v>
      </c>
      <c r="H2063" s="63">
        <v>1</v>
      </c>
      <c r="I2063" s="64">
        <v>33</v>
      </c>
      <c r="J2063" s="64">
        <v>33</v>
      </c>
      <c r="K2063" s="64">
        <v>33</v>
      </c>
      <c r="L2063" s="65">
        <v>1</v>
      </c>
      <c r="M2063" s="64">
        <v>0</v>
      </c>
      <c r="N2063" s="64">
        <v>0</v>
      </c>
      <c r="O2063" s="66">
        <v>197.57482828282826</v>
      </c>
      <c r="P2063" s="63">
        <v>0</v>
      </c>
    </row>
    <row r="2064" spans="1:16" ht="14.4">
      <c r="A2064" s="72">
        <f t="shared" si="54"/>
        <v>46180</v>
      </c>
      <c r="B2064" s="73">
        <f>VLOOKUP(G2064,'Daily Flash NL'!A:D,4,0)</f>
        <v>0.625</v>
      </c>
      <c r="C2064" s="77">
        <v>46180</v>
      </c>
      <c r="D2064" s="57"/>
      <c r="E2064" s="62" t="s">
        <v>68</v>
      </c>
      <c r="F2064" s="62"/>
      <c r="G2064" s="62">
        <v>15</v>
      </c>
      <c r="H2064" s="63">
        <v>0.95454545454545459</v>
      </c>
      <c r="I2064" s="64">
        <v>44</v>
      </c>
      <c r="J2064" s="64">
        <v>44</v>
      </c>
      <c r="K2064" s="64">
        <v>42</v>
      </c>
      <c r="L2064" s="65">
        <v>1</v>
      </c>
      <c r="M2064" s="64">
        <v>0</v>
      </c>
      <c r="N2064" s="64">
        <v>0</v>
      </c>
      <c r="O2064" s="66">
        <v>252.20174242424247</v>
      </c>
      <c r="P2064" s="63">
        <v>0</v>
      </c>
    </row>
    <row r="2065" spans="1:16" ht="14.4">
      <c r="A2065" s="72">
        <f t="shared" si="54"/>
        <v>46180</v>
      </c>
      <c r="B2065" s="73">
        <f>VLOOKUP(G2065,'Daily Flash NL'!A:D,4,0)</f>
        <v>0.66666666666666696</v>
      </c>
      <c r="C2065" s="77">
        <v>46180</v>
      </c>
      <c r="D2065" s="57"/>
      <c r="E2065" s="62" t="s">
        <v>68</v>
      </c>
      <c r="F2065" s="62"/>
      <c r="G2065" s="62">
        <v>16</v>
      </c>
      <c r="H2065" s="63">
        <v>1</v>
      </c>
      <c r="I2065" s="64">
        <v>8</v>
      </c>
      <c r="J2065" s="64">
        <v>8</v>
      </c>
      <c r="K2065" s="64">
        <v>8</v>
      </c>
      <c r="L2065" s="65">
        <v>1</v>
      </c>
      <c r="M2065" s="64">
        <v>0</v>
      </c>
      <c r="N2065" s="64">
        <v>0</v>
      </c>
      <c r="O2065" s="66">
        <v>85.812562500000382</v>
      </c>
      <c r="P2065" s="63">
        <v>0</v>
      </c>
    </row>
    <row r="2066" spans="1:16" ht="14.4">
      <c r="A2066" s="72">
        <f t="shared" si="54"/>
        <v>46180</v>
      </c>
      <c r="B2066" s="73" t="e">
        <f>VLOOKUP(G2066,'Daily Flash NL'!A:D,4,0)</f>
        <v>#N/A</v>
      </c>
      <c r="C2066" s="77">
        <v>46180</v>
      </c>
      <c r="D2066" s="57" t="s">
        <v>70</v>
      </c>
      <c r="E2066" s="57"/>
      <c r="F2066" s="57"/>
      <c r="G2066" s="57"/>
      <c r="H2066" s="58">
        <v>0.7678571428571429</v>
      </c>
      <c r="I2066" s="59">
        <v>339</v>
      </c>
      <c r="J2066" s="59">
        <v>331</v>
      </c>
      <c r="K2066" s="59">
        <v>258</v>
      </c>
      <c r="L2066" s="60">
        <v>0.97640117994100295</v>
      </c>
      <c r="M2066" s="59">
        <v>8</v>
      </c>
      <c r="N2066" s="59">
        <v>3</v>
      </c>
      <c r="O2066" s="61">
        <v>235.60465674723056</v>
      </c>
      <c r="P2066" s="58">
        <v>2.359882005899705E-2</v>
      </c>
    </row>
    <row r="2067" spans="1:16" ht="14.4">
      <c r="A2067" s="72" t="str">
        <f t="shared" si="54"/>
        <v>Total 07/06/2026</v>
      </c>
      <c r="B2067" s="73" t="e">
        <f>VLOOKUP(G2067,'Daily Flash NL'!A:D,4,0)</f>
        <v>#N/A</v>
      </c>
      <c r="C2067" s="78" t="s">
        <v>226</v>
      </c>
      <c r="D2067" s="67"/>
      <c r="E2067" s="67"/>
      <c r="F2067" s="67"/>
      <c r="G2067" s="67"/>
      <c r="H2067" s="68">
        <v>0.7678571428571429</v>
      </c>
      <c r="I2067" s="69">
        <v>339</v>
      </c>
      <c r="J2067" s="69">
        <v>331</v>
      </c>
      <c r="K2067" s="69">
        <v>258</v>
      </c>
      <c r="L2067" s="70">
        <v>0.97640117994100295</v>
      </c>
      <c r="M2067" s="69">
        <v>8</v>
      </c>
      <c r="N2067" s="69">
        <v>3</v>
      </c>
      <c r="O2067" s="71">
        <v>235.60465674723056</v>
      </c>
      <c r="P2067" s="68">
        <v>2.359882005899705E-2</v>
      </c>
    </row>
    <row r="2068" spans="1:16" ht="15" thickBot="1">
      <c r="A2068" s="72" t="str">
        <f t="shared" si="54"/>
        <v>Total général</v>
      </c>
      <c r="B2068" s="73" t="e">
        <f>VLOOKUP(G2068,'Daily Flash NL'!A:D,4,0)</f>
        <v>#N/A</v>
      </c>
      <c r="C2068" s="116" t="s">
        <v>73</v>
      </c>
      <c r="D2068" s="117"/>
      <c r="E2068" s="117"/>
      <c r="F2068" s="117"/>
      <c r="G2068" s="117"/>
      <c r="H2068" s="118">
        <v>0.7678571428571429</v>
      </c>
      <c r="I2068" s="119">
        <v>339</v>
      </c>
      <c r="J2068" s="119">
        <v>331</v>
      </c>
      <c r="K2068" s="119">
        <v>258</v>
      </c>
      <c r="L2068" s="120">
        <v>0.97640117994100295</v>
      </c>
      <c r="M2068" s="119">
        <v>8</v>
      </c>
      <c r="N2068" s="119">
        <v>3</v>
      </c>
      <c r="O2068" s="121">
        <v>235.60465674723056</v>
      </c>
      <c r="P2068" s="122">
        <v>2.359882005899705E-2</v>
      </c>
    </row>
    <row r="2069" spans="1:16" ht="14.4">
      <c r="A2069" s="72">
        <f t="shared" si="54"/>
        <v>46181</v>
      </c>
      <c r="B2069" s="73" t="e">
        <f>VLOOKUP(G2069,'Daily Flash NL'!A:D,4,0)</f>
        <v>#N/A</v>
      </c>
      <c r="C2069" s="77">
        <v>46181</v>
      </c>
      <c r="D2069" s="57" t="s">
        <v>67</v>
      </c>
      <c r="E2069" s="62" t="s">
        <v>85</v>
      </c>
      <c r="F2069" s="62"/>
      <c r="G2069" s="62"/>
      <c r="H2069" s="63">
        <v>0.84081632653061222</v>
      </c>
      <c r="I2069" s="64">
        <v>246</v>
      </c>
      <c r="J2069" s="64">
        <v>237</v>
      </c>
      <c r="K2069" s="64">
        <v>206</v>
      </c>
      <c r="L2069" s="65">
        <v>0.96341463414634143</v>
      </c>
      <c r="M2069" s="64">
        <v>9</v>
      </c>
      <c r="N2069" s="64">
        <v>1</v>
      </c>
      <c r="O2069" s="66">
        <v>306.28662630098455</v>
      </c>
      <c r="P2069" s="63">
        <v>3.6585365853658534E-2</v>
      </c>
    </row>
    <row r="2070" spans="1:16" ht="14.4">
      <c r="A2070" s="72">
        <f t="shared" si="54"/>
        <v>46181</v>
      </c>
      <c r="B2070" s="73" t="e">
        <f>VLOOKUP(G2070,'Daily Flash NL'!A:D,4,0)</f>
        <v>#N/A</v>
      </c>
      <c r="C2070" s="77">
        <v>46181</v>
      </c>
      <c r="D2070" s="57"/>
      <c r="E2070" s="62" t="s">
        <v>85</v>
      </c>
      <c r="F2070" s="57" t="s">
        <v>69</v>
      </c>
      <c r="G2070" s="57"/>
      <c r="H2070" s="58"/>
      <c r="I2070" s="59"/>
      <c r="J2070" s="59"/>
      <c r="K2070" s="59"/>
      <c r="L2070" s="60"/>
      <c r="M2070" s="59"/>
      <c r="N2070" s="59"/>
      <c r="O2070" s="61"/>
      <c r="P2070" s="58"/>
    </row>
    <row r="2071" spans="1:16" ht="14.4">
      <c r="A2071" s="72">
        <f t="shared" si="54"/>
        <v>46181</v>
      </c>
      <c r="B2071" s="73" t="e">
        <f>VLOOKUP(G2071,'Daily Flash NL'!A:D,4,0)</f>
        <v>#N/A</v>
      </c>
      <c r="C2071" s="77">
        <v>46181</v>
      </c>
      <c r="D2071" s="57"/>
      <c r="E2071" s="62" t="s">
        <v>85</v>
      </c>
      <c r="F2071" s="62"/>
      <c r="G2071" s="62">
        <v>6</v>
      </c>
      <c r="H2071" s="63">
        <v>1</v>
      </c>
      <c r="I2071" s="64">
        <v>1</v>
      </c>
      <c r="J2071" s="64">
        <v>1</v>
      </c>
      <c r="K2071" s="64">
        <v>1</v>
      </c>
      <c r="L2071" s="65">
        <v>1</v>
      </c>
      <c r="M2071" s="64">
        <v>0</v>
      </c>
      <c r="N2071" s="64">
        <v>0</v>
      </c>
      <c r="O2071" s="66">
        <v>169.37699999999998</v>
      </c>
      <c r="P2071" s="63">
        <v>0</v>
      </c>
    </row>
    <row r="2072" spans="1:16" ht="14.4">
      <c r="A2072" s="72">
        <f t="shared" si="54"/>
        <v>46181</v>
      </c>
      <c r="B2072" s="73">
        <f>VLOOKUP(G2072,'Daily Flash NL'!A:D,4,0)</f>
        <v>0.29166666666666669</v>
      </c>
      <c r="C2072" s="77">
        <v>46181</v>
      </c>
      <c r="D2072" s="57"/>
      <c r="E2072" s="62" t="s">
        <v>85</v>
      </c>
      <c r="F2072" s="62"/>
      <c r="G2072" s="62">
        <v>7</v>
      </c>
      <c r="H2072" s="63">
        <v>1</v>
      </c>
      <c r="I2072" s="64">
        <v>5</v>
      </c>
      <c r="J2072" s="64">
        <v>5</v>
      </c>
      <c r="K2072" s="64">
        <v>5</v>
      </c>
      <c r="L2072" s="65">
        <v>1</v>
      </c>
      <c r="M2072" s="64">
        <v>0</v>
      </c>
      <c r="N2072" s="64">
        <v>0</v>
      </c>
      <c r="O2072" s="66">
        <v>144.54379999999998</v>
      </c>
      <c r="P2072" s="63">
        <v>0</v>
      </c>
    </row>
    <row r="2073" spans="1:16" ht="14.4">
      <c r="A2073" s="72">
        <f t="shared" si="54"/>
        <v>46181</v>
      </c>
      <c r="B2073" s="73">
        <f>VLOOKUP(G2073,'Daily Flash NL'!A:D,4,0)</f>
        <v>0.33333333333333298</v>
      </c>
      <c r="C2073" s="77">
        <v>46181</v>
      </c>
      <c r="D2073" s="57"/>
      <c r="E2073" s="62" t="s">
        <v>85</v>
      </c>
      <c r="F2073" s="62"/>
      <c r="G2073" s="62">
        <v>8</v>
      </c>
      <c r="H2073" s="63">
        <v>1</v>
      </c>
      <c r="I2073" s="64">
        <v>3</v>
      </c>
      <c r="J2073" s="64">
        <v>3</v>
      </c>
      <c r="K2073" s="64">
        <v>3</v>
      </c>
      <c r="L2073" s="65">
        <v>1</v>
      </c>
      <c r="M2073" s="64">
        <v>0</v>
      </c>
      <c r="N2073" s="64">
        <v>0</v>
      </c>
      <c r="O2073" s="66">
        <v>238.60883333333334</v>
      </c>
      <c r="P2073" s="63">
        <v>0</v>
      </c>
    </row>
    <row r="2074" spans="1:16" ht="14.4">
      <c r="A2074" s="72">
        <f t="shared" si="54"/>
        <v>46181</v>
      </c>
      <c r="B2074" s="73">
        <f>VLOOKUP(G2074,'Daily Flash NL'!A:D,4,0)</f>
        <v>0.375</v>
      </c>
      <c r="C2074" s="77">
        <v>46181</v>
      </c>
      <c r="D2074" s="57"/>
      <c r="E2074" s="62" t="s">
        <v>85</v>
      </c>
      <c r="F2074" s="62"/>
      <c r="G2074" s="62">
        <v>9</v>
      </c>
      <c r="H2074" s="63">
        <v>0.77777777777777779</v>
      </c>
      <c r="I2074" s="64">
        <v>9</v>
      </c>
      <c r="J2074" s="64">
        <v>9</v>
      </c>
      <c r="K2074" s="64">
        <v>7</v>
      </c>
      <c r="L2074" s="65">
        <v>1</v>
      </c>
      <c r="M2074" s="64">
        <v>0</v>
      </c>
      <c r="N2074" s="64">
        <v>0</v>
      </c>
      <c r="O2074" s="66">
        <v>218.87518518518587</v>
      </c>
      <c r="P2074" s="63">
        <v>0</v>
      </c>
    </row>
    <row r="2075" spans="1:16" ht="14.4">
      <c r="A2075" s="72">
        <f t="shared" si="54"/>
        <v>46181</v>
      </c>
      <c r="B2075" s="73">
        <f>VLOOKUP(G2075,'Daily Flash NL'!A:D,4,0)</f>
        <v>0.41666666666666702</v>
      </c>
      <c r="C2075" s="77">
        <v>46181</v>
      </c>
      <c r="D2075" s="57"/>
      <c r="E2075" s="62" t="s">
        <v>85</v>
      </c>
      <c r="F2075" s="62"/>
      <c r="G2075" s="62">
        <v>10</v>
      </c>
      <c r="H2075" s="63">
        <v>0.9285714285714286</v>
      </c>
      <c r="I2075" s="64">
        <v>14</v>
      </c>
      <c r="J2075" s="64">
        <v>14</v>
      </c>
      <c r="K2075" s="64">
        <v>13</v>
      </c>
      <c r="L2075" s="65">
        <v>1</v>
      </c>
      <c r="M2075" s="64">
        <v>0</v>
      </c>
      <c r="N2075" s="64">
        <v>0</v>
      </c>
      <c r="O2075" s="66">
        <v>284.35691190476166</v>
      </c>
      <c r="P2075" s="63">
        <v>0</v>
      </c>
    </row>
    <row r="2076" spans="1:16" ht="14.4">
      <c r="A2076" s="72">
        <f t="shared" si="54"/>
        <v>46181</v>
      </c>
      <c r="B2076" s="73">
        <f>VLOOKUP(G2076,'Daily Flash NL'!A:D,4,0)</f>
        <v>0.45833333333333298</v>
      </c>
      <c r="C2076" s="77">
        <v>46181</v>
      </c>
      <c r="D2076" s="57"/>
      <c r="E2076" s="62" t="s">
        <v>85</v>
      </c>
      <c r="F2076" s="62"/>
      <c r="G2076" s="62">
        <v>11</v>
      </c>
      <c r="H2076" s="63">
        <v>1</v>
      </c>
      <c r="I2076" s="64">
        <v>11</v>
      </c>
      <c r="J2076" s="64">
        <v>11</v>
      </c>
      <c r="K2076" s="64">
        <v>11</v>
      </c>
      <c r="L2076" s="65">
        <v>1</v>
      </c>
      <c r="M2076" s="64">
        <v>0</v>
      </c>
      <c r="N2076" s="64">
        <v>0</v>
      </c>
      <c r="O2076" s="66">
        <v>184.88322727272728</v>
      </c>
      <c r="P2076" s="63">
        <v>0</v>
      </c>
    </row>
    <row r="2077" spans="1:16" ht="14.4">
      <c r="A2077" s="72">
        <f t="shared" si="54"/>
        <v>46181</v>
      </c>
      <c r="B2077" s="73">
        <f>VLOOKUP(G2077,'Daily Flash NL'!A:D,4,0)</f>
        <v>0.5</v>
      </c>
      <c r="C2077" s="77">
        <v>46181</v>
      </c>
      <c r="D2077" s="57"/>
      <c r="E2077" s="62" t="s">
        <v>85</v>
      </c>
      <c r="F2077" s="62"/>
      <c r="G2077" s="62">
        <v>12</v>
      </c>
      <c r="H2077" s="63">
        <v>1</v>
      </c>
      <c r="I2077" s="64">
        <v>7</v>
      </c>
      <c r="J2077" s="64">
        <v>7</v>
      </c>
      <c r="K2077" s="64">
        <v>7</v>
      </c>
      <c r="L2077" s="65">
        <v>1</v>
      </c>
      <c r="M2077" s="64">
        <v>0</v>
      </c>
      <c r="N2077" s="64">
        <v>0</v>
      </c>
      <c r="O2077" s="66">
        <v>530.36014285714282</v>
      </c>
      <c r="P2077" s="63">
        <v>0</v>
      </c>
    </row>
    <row r="2078" spans="1:16" ht="14.4">
      <c r="A2078" s="72">
        <f t="shared" si="54"/>
        <v>46181</v>
      </c>
      <c r="B2078" s="73">
        <f>VLOOKUP(G2078,'Daily Flash NL'!A:D,4,0)</f>
        <v>0.54166666666666696</v>
      </c>
      <c r="C2078" s="77">
        <v>46181</v>
      </c>
      <c r="D2078" s="57"/>
      <c r="E2078" s="62" t="s">
        <v>85</v>
      </c>
      <c r="F2078" s="62"/>
      <c r="G2078" s="62">
        <v>13</v>
      </c>
      <c r="H2078" s="63">
        <v>0.88888888888888884</v>
      </c>
      <c r="I2078" s="64">
        <v>9</v>
      </c>
      <c r="J2078" s="64">
        <v>9</v>
      </c>
      <c r="K2078" s="64">
        <v>8</v>
      </c>
      <c r="L2078" s="65">
        <v>1</v>
      </c>
      <c r="M2078" s="64">
        <v>0</v>
      </c>
      <c r="N2078" s="64">
        <v>0</v>
      </c>
      <c r="O2078" s="66">
        <v>379.64479629629665</v>
      </c>
      <c r="P2078" s="63">
        <v>0</v>
      </c>
    </row>
    <row r="2079" spans="1:16" ht="14.4">
      <c r="A2079" s="72">
        <f t="shared" si="54"/>
        <v>46181</v>
      </c>
      <c r="B2079" s="73">
        <f>VLOOKUP(G2079,'Daily Flash NL'!A:D,4,0)</f>
        <v>0.58333333333333304</v>
      </c>
      <c r="C2079" s="77">
        <v>46181</v>
      </c>
      <c r="D2079" s="57"/>
      <c r="E2079" s="62" t="s">
        <v>85</v>
      </c>
      <c r="F2079" s="62"/>
      <c r="G2079" s="62">
        <v>14</v>
      </c>
      <c r="H2079" s="63">
        <v>1</v>
      </c>
      <c r="I2079" s="64">
        <v>9</v>
      </c>
      <c r="J2079" s="64">
        <v>9</v>
      </c>
      <c r="K2079" s="64">
        <v>9</v>
      </c>
      <c r="L2079" s="65">
        <v>1</v>
      </c>
      <c r="M2079" s="64">
        <v>0</v>
      </c>
      <c r="N2079" s="64">
        <v>0</v>
      </c>
      <c r="O2079" s="66">
        <v>741.66222222222234</v>
      </c>
      <c r="P2079" s="63">
        <v>0</v>
      </c>
    </row>
    <row r="2080" spans="1:16" ht="14.4">
      <c r="A2080" s="72">
        <f t="shared" si="54"/>
        <v>46181</v>
      </c>
      <c r="B2080" s="73">
        <f>VLOOKUP(G2080,'Daily Flash NL'!A:D,4,0)</f>
        <v>0.625</v>
      </c>
      <c r="C2080" s="77">
        <v>46181</v>
      </c>
      <c r="D2080" s="57"/>
      <c r="E2080" s="62" t="s">
        <v>85</v>
      </c>
      <c r="F2080" s="62"/>
      <c r="G2080" s="62">
        <v>15</v>
      </c>
      <c r="H2080" s="63">
        <v>1</v>
      </c>
      <c r="I2080" s="64">
        <v>10</v>
      </c>
      <c r="J2080" s="64">
        <v>10</v>
      </c>
      <c r="K2080" s="64">
        <v>10</v>
      </c>
      <c r="L2080" s="65">
        <v>1</v>
      </c>
      <c r="M2080" s="64">
        <v>0</v>
      </c>
      <c r="N2080" s="64">
        <v>0</v>
      </c>
      <c r="O2080" s="66">
        <v>237.79755</v>
      </c>
      <c r="P2080" s="63">
        <v>0</v>
      </c>
    </row>
    <row r="2081" spans="1:16" ht="14.4">
      <c r="A2081" s="72">
        <f t="shared" si="54"/>
        <v>46181</v>
      </c>
      <c r="B2081" s="73">
        <f>VLOOKUP(G2081,'Daily Flash NL'!A:D,4,0)</f>
        <v>0.66666666666666696</v>
      </c>
      <c r="C2081" s="77">
        <v>46181</v>
      </c>
      <c r="D2081" s="57"/>
      <c r="E2081" s="62" t="s">
        <v>85</v>
      </c>
      <c r="F2081" s="62"/>
      <c r="G2081" s="62">
        <v>16</v>
      </c>
      <c r="H2081" s="63">
        <v>0.7142857142857143</v>
      </c>
      <c r="I2081" s="64">
        <v>7</v>
      </c>
      <c r="J2081" s="64">
        <v>7</v>
      </c>
      <c r="K2081" s="64">
        <v>5</v>
      </c>
      <c r="L2081" s="65">
        <v>1</v>
      </c>
      <c r="M2081" s="64">
        <v>0</v>
      </c>
      <c r="N2081" s="64">
        <v>0</v>
      </c>
      <c r="O2081" s="66">
        <v>315.971</v>
      </c>
      <c r="P2081" s="63">
        <v>0</v>
      </c>
    </row>
    <row r="2082" spans="1:16" ht="14.4">
      <c r="A2082" s="72">
        <f t="shared" si="54"/>
        <v>46181</v>
      </c>
      <c r="B2082" s="73" t="e">
        <f>VLOOKUP(G2082,'Daily Flash NL'!A:D,4,0)</f>
        <v>#N/A</v>
      </c>
      <c r="C2082" s="77">
        <v>46181</v>
      </c>
      <c r="D2082" s="57"/>
      <c r="E2082" s="62" t="s">
        <v>85</v>
      </c>
      <c r="F2082" s="62"/>
      <c r="G2082" s="62">
        <v>17</v>
      </c>
      <c r="H2082" s="63">
        <v>1</v>
      </c>
      <c r="I2082" s="64">
        <v>9</v>
      </c>
      <c r="J2082" s="64">
        <v>9</v>
      </c>
      <c r="K2082" s="64">
        <v>9</v>
      </c>
      <c r="L2082" s="65">
        <v>1</v>
      </c>
      <c r="M2082" s="64">
        <v>0</v>
      </c>
      <c r="N2082" s="64">
        <v>0</v>
      </c>
      <c r="O2082" s="66">
        <v>173.45981481481522</v>
      </c>
      <c r="P2082" s="63">
        <v>0</v>
      </c>
    </row>
    <row r="2083" spans="1:16" ht="14.4">
      <c r="A2083" s="72">
        <f t="shared" si="54"/>
        <v>46181</v>
      </c>
      <c r="B2083" s="73" t="e">
        <f>VLOOKUP(G2083,'Daily Flash NL'!A:D,4,0)</f>
        <v>#N/A</v>
      </c>
      <c r="C2083" s="77">
        <v>46181</v>
      </c>
      <c r="D2083" s="57"/>
      <c r="E2083" s="62" t="s">
        <v>85</v>
      </c>
      <c r="F2083" s="62"/>
      <c r="G2083" s="62">
        <v>18</v>
      </c>
      <c r="H2083" s="63">
        <v>0.8571428571428571</v>
      </c>
      <c r="I2083" s="64">
        <v>7</v>
      </c>
      <c r="J2083" s="64">
        <v>7</v>
      </c>
      <c r="K2083" s="64">
        <v>6</v>
      </c>
      <c r="L2083" s="65">
        <v>1</v>
      </c>
      <c r="M2083" s="64">
        <v>0</v>
      </c>
      <c r="N2083" s="64">
        <v>0</v>
      </c>
      <c r="O2083" s="66">
        <v>366.22650000000004</v>
      </c>
      <c r="P2083" s="63">
        <v>0</v>
      </c>
    </row>
    <row r="2084" spans="1:16" ht="14.4">
      <c r="A2084" s="72">
        <f t="shared" si="54"/>
        <v>46181</v>
      </c>
      <c r="B2084" s="73" t="e">
        <f>VLOOKUP(G2084,'Daily Flash NL'!A:D,4,0)</f>
        <v>#N/A</v>
      </c>
      <c r="C2084" s="77">
        <v>46181</v>
      </c>
      <c r="D2084" s="57"/>
      <c r="E2084" s="62" t="s">
        <v>85</v>
      </c>
      <c r="F2084" s="62"/>
      <c r="G2084" s="62">
        <v>19</v>
      </c>
      <c r="H2084" s="63">
        <v>0.33333333333333331</v>
      </c>
      <c r="I2084" s="64">
        <v>6</v>
      </c>
      <c r="J2084" s="64">
        <v>5</v>
      </c>
      <c r="K2084" s="64">
        <v>2</v>
      </c>
      <c r="L2084" s="65">
        <v>0.83333333333333337</v>
      </c>
      <c r="M2084" s="64">
        <v>1</v>
      </c>
      <c r="N2084" s="64">
        <v>0</v>
      </c>
      <c r="O2084" s="66">
        <v>402.4744</v>
      </c>
      <c r="P2084" s="63">
        <v>0.16666666666666666</v>
      </c>
    </row>
    <row r="2085" spans="1:16" ht="14.4">
      <c r="A2085" s="72">
        <f t="shared" si="54"/>
        <v>46181</v>
      </c>
      <c r="B2085" s="73" t="e">
        <f>VLOOKUP(G2085,'Daily Flash NL'!A:D,4,0)</f>
        <v>#N/A</v>
      </c>
      <c r="C2085" s="77">
        <v>46181</v>
      </c>
      <c r="D2085" s="57"/>
      <c r="E2085" s="62" t="s">
        <v>85</v>
      </c>
      <c r="F2085" s="62"/>
      <c r="G2085" s="62">
        <v>20</v>
      </c>
      <c r="H2085" s="63">
        <v>0.5</v>
      </c>
      <c r="I2085" s="64">
        <v>2</v>
      </c>
      <c r="J2085" s="64">
        <v>1</v>
      </c>
      <c r="K2085" s="64">
        <v>1</v>
      </c>
      <c r="L2085" s="65">
        <v>0.5</v>
      </c>
      <c r="M2085" s="64">
        <v>1</v>
      </c>
      <c r="N2085" s="64">
        <v>0</v>
      </c>
      <c r="O2085" s="66">
        <v>102.56800000000001</v>
      </c>
      <c r="P2085" s="63">
        <v>0.5</v>
      </c>
    </row>
    <row r="2086" spans="1:16" ht="14.4">
      <c r="A2086" s="72">
        <f t="shared" si="54"/>
        <v>46181</v>
      </c>
      <c r="B2086" s="73" t="e">
        <f>VLOOKUP(G2086,'Daily Flash NL'!A:D,4,0)</f>
        <v>#N/A</v>
      </c>
      <c r="C2086" s="77">
        <v>46181</v>
      </c>
      <c r="D2086" s="57"/>
      <c r="E2086" s="62" t="s">
        <v>85</v>
      </c>
      <c r="F2086" s="62"/>
      <c r="G2086" s="62">
        <v>21</v>
      </c>
      <c r="H2086" s="63">
        <v>1</v>
      </c>
      <c r="I2086" s="64">
        <v>2</v>
      </c>
      <c r="J2086" s="64">
        <v>2</v>
      </c>
      <c r="K2086" s="64">
        <v>2</v>
      </c>
      <c r="L2086" s="65">
        <v>1</v>
      </c>
      <c r="M2086" s="64">
        <v>0</v>
      </c>
      <c r="N2086" s="64">
        <v>0</v>
      </c>
      <c r="O2086" s="66">
        <v>289.55349999999999</v>
      </c>
      <c r="P2086" s="63">
        <v>0</v>
      </c>
    </row>
    <row r="2087" spans="1:16" ht="14.4">
      <c r="A2087" s="72">
        <f t="shared" si="54"/>
        <v>46181</v>
      </c>
      <c r="B2087" s="73" t="e">
        <f>VLOOKUP(G2087,'Daily Flash NL'!A:D,4,0)</f>
        <v>#N/A</v>
      </c>
      <c r="C2087" s="77">
        <v>46181</v>
      </c>
      <c r="D2087" s="57"/>
      <c r="E2087" s="62" t="s">
        <v>85</v>
      </c>
      <c r="F2087" s="62"/>
      <c r="G2087" s="62">
        <v>23</v>
      </c>
      <c r="H2087" s="63">
        <v>1</v>
      </c>
      <c r="I2087" s="64">
        <v>1</v>
      </c>
      <c r="J2087" s="64">
        <v>1</v>
      </c>
      <c r="K2087" s="64">
        <v>1</v>
      </c>
      <c r="L2087" s="65">
        <v>1</v>
      </c>
      <c r="M2087" s="64">
        <v>0</v>
      </c>
      <c r="N2087" s="64">
        <v>0</v>
      </c>
      <c r="O2087" s="66">
        <v>172.41199999999998</v>
      </c>
      <c r="P2087" s="63">
        <v>0</v>
      </c>
    </row>
    <row r="2088" spans="1:16" ht="14.4">
      <c r="A2088" s="72">
        <f t="shared" si="54"/>
        <v>46181</v>
      </c>
      <c r="B2088" s="73" t="e">
        <f>VLOOKUP(G2088,'Daily Flash NL'!A:D,4,0)</f>
        <v>#N/A</v>
      </c>
      <c r="C2088" s="77">
        <v>46181</v>
      </c>
      <c r="D2088" s="57"/>
      <c r="E2088" s="62" t="s">
        <v>85</v>
      </c>
      <c r="F2088" s="57" t="s">
        <v>86</v>
      </c>
      <c r="G2088" s="57"/>
      <c r="H2088" s="58"/>
      <c r="I2088" s="59"/>
      <c r="J2088" s="59"/>
      <c r="K2088" s="59"/>
      <c r="L2088" s="60"/>
      <c r="M2088" s="59"/>
      <c r="N2088" s="59"/>
      <c r="O2088" s="61"/>
      <c r="P2088" s="58"/>
    </row>
    <row r="2089" spans="1:16" ht="14.4">
      <c r="A2089" s="72">
        <f t="shared" si="54"/>
        <v>46181</v>
      </c>
      <c r="B2089" s="73" t="e">
        <f>VLOOKUP(G2089,'Daily Flash NL'!A:D,4,0)</f>
        <v>#N/A</v>
      </c>
      <c r="C2089" s="77">
        <v>46181</v>
      </c>
      <c r="D2089" s="57"/>
      <c r="E2089" s="62" t="s">
        <v>85</v>
      </c>
      <c r="F2089" s="62"/>
      <c r="G2089" s="62">
        <v>6</v>
      </c>
      <c r="H2089" s="63">
        <v>0</v>
      </c>
      <c r="I2089" s="64">
        <v>2</v>
      </c>
      <c r="J2089" s="64">
        <v>0</v>
      </c>
      <c r="K2089" s="64">
        <v>0</v>
      </c>
      <c r="L2089" s="65">
        <v>0</v>
      </c>
      <c r="M2089" s="64">
        <v>2</v>
      </c>
      <c r="N2089" s="64">
        <v>0</v>
      </c>
      <c r="O2089" s="66"/>
      <c r="P2089" s="63">
        <v>1</v>
      </c>
    </row>
    <row r="2090" spans="1:16" ht="14.4">
      <c r="A2090" s="72">
        <f t="shared" si="54"/>
        <v>46181</v>
      </c>
      <c r="B2090" s="73">
        <f>VLOOKUP(G2090,'Daily Flash NL'!A:D,4,0)</f>
        <v>0.29166666666666669</v>
      </c>
      <c r="C2090" s="77">
        <v>46181</v>
      </c>
      <c r="D2090" s="57"/>
      <c r="E2090" s="62" t="s">
        <v>85</v>
      </c>
      <c r="F2090" s="62"/>
      <c r="G2090" s="62">
        <v>7</v>
      </c>
      <c r="H2090" s="63">
        <v>0.5</v>
      </c>
      <c r="I2090" s="64">
        <v>4</v>
      </c>
      <c r="J2090" s="64">
        <v>4</v>
      </c>
      <c r="K2090" s="64">
        <v>2</v>
      </c>
      <c r="L2090" s="65">
        <v>1</v>
      </c>
      <c r="M2090" s="64">
        <v>0</v>
      </c>
      <c r="N2090" s="64">
        <v>0</v>
      </c>
      <c r="O2090" s="66">
        <v>344.58225000000004</v>
      </c>
      <c r="P2090" s="63">
        <v>0</v>
      </c>
    </row>
    <row r="2091" spans="1:16" ht="14.4">
      <c r="A2091" s="72">
        <f t="shared" si="54"/>
        <v>46181</v>
      </c>
      <c r="B2091" s="73">
        <f>VLOOKUP(G2091,'Daily Flash NL'!A:D,4,0)</f>
        <v>0.33333333333333298</v>
      </c>
      <c r="C2091" s="77">
        <v>46181</v>
      </c>
      <c r="D2091" s="57"/>
      <c r="E2091" s="62" t="s">
        <v>85</v>
      </c>
      <c r="F2091" s="62"/>
      <c r="G2091" s="62">
        <v>8</v>
      </c>
      <c r="H2091" s="63">
        <v>0.8571428571428571</v>
      </c>
      <c r="I2091" s="64">
        <v>8</v>
      </c>
      <c r="J2091" s="64">
        <v>7</v>
      </c>
      <c r="K2091" s="64">
        <v>6</v>
      </c>
      <c r="L2091" s="65">
        <v>0.875</v>
      </c>
      <c r="M2091" s="64">
        <v>1</v>
      </c>
      <c r="N2091" s="64">
        <v>1</v>
      </c>
      <c r="O2091" s="66">
        <v>203.64135714285712</v>
      </c>
      <c r="P2091" s="63">
        <v>0.125</v>
      </c>
    </row>
    <row r="2092" spans="1:16" ht="14.4">
      <c r="A2092" s="72">
        <f t="shared" si="54"/>
        <v>46181</v>
      </c>
      <c r="B2092" s="73">
        <f>VLOOKUP(G2092,'Daily Flash NL'!A:D,4,0)</f>
        <v>0.375</v>
      </c>
      <c r="C2092" s="77">
        <v>46181</v>
      </c>
      <c r="D2092" s="57"/>
      <c r="E2092" s="62" t="s">
        <v>85</v>
      </c>
      <c r="F2092" s="62"/>
      <c r="G2092" s="62">
        <v>9</v>
      </c>
      <c r="H2092" s="63">
        <v>0.61538461538461542</v>
      </c>
      <c r="I2092" s="64">
        <v>13</v>
      </c>
      <c r="J2092" s="64">
        <v>13</v>
      </c>
      <c r="K2092" s="64">
        <v>8</v>
      </c>
      <c r="L2092" s="65">
        <v>1</v>
      </c>
      <c r="M2092" s="64">
        <v>0</v>
      </c>
      <c r="N2092" s="64">
        <v>0</v>
      </c>
      <c r="O2092" s="66">
        <v>350.99476923076929</v>
      </c>
      <c r="P2092" s="63">
        <v>0</v>
      </c>
    </row>
    <row r="2093" spans="1:16" ht="14.4">
      <c r="A2093" s="72">
        <f t="shared" si="54"/>
        <v>46181</v>
      </c>
      <c r="B2093" s="73">
        <f>VLOOKUP(G2093,'Daily Flash NL'!A:D,4,0)</f>
        <v>0.41666666666666702</v>
      </c>
      <c r="C2093" s="77">
        <v>46181</v>
      </c>
      <c r="D2093" s="57"/>
      <c r="E2093" s="62" t="s">
        <v>85</v>
      </c>
      <c r="F2093" s="62"/>
      <c r="G2093" s="62">
        <v>10</v>
      </c>
      <c r="H2093" s="63">
        <v>0.94736842105263153</v>
      </c>
      <c r="I2093" s="64">
        <v>19</v>
      </c>
      <c r="J2093" s="64">
        <v>19</v>
      </c>
      <c r="K2093" s="64">
        <v>18</v>
      </c>
      <c r="L2093" s="65">
        <v>1</v>
      </c>
      <c r="M2093" s="64">
        <v>0</v>
      </c>
      <c r="N2093" s="64">
        <v>0</v>
      </c>
      <c r="O2093" s="66">
        <v>74.402561403508741</v>
      </c>
      <c r="P2093" s="63">
        <v>0</v>
      </c>
    </row>
    <row r="2094" spans="1:16" ht="14.4">
      <c r="A2094" s="72">
        <f t="shared" si="54"/>
        <v>46181</v>
      </c>
      <c r="B2094" s="73">
        <f>VLOOKUP(G2094,'Daily Flash NL'!A:D,4,0)</f>
        <v>0.45833333333333298</v>
      </c>
      <c r="C2094" s="77">
        <v>46181</v>
      </c>
      <c r="D2094" s="57"/>
      <c r="E2094" s="62" t="s">
        <v>85</v>
      </c>
      <c r="F2094" s="62"/>
      <c r="G2094" s="62">
        <v>11</v>
      </c>
      <c r="H2094" s="63">
        <v>1</v>
      </c>
      <c r="I2094" s="64">
        <v>11</v>
      </c>
      <c r="J2094" s="64">
        <v>11</v>
      </c>
      <c r="K2094" s="64">
        <v>11</v>
      </c>
      <c r="L2094" s="65">
        <v>1</v>
      </c>
      <c r="M2094" s="64">
        <v>0</v>
      </c>
      <c r="N2094" s="64">
        <v>0</v>
      </c>
      <c r="O2094" s="66">
        <v>280.81181818181818</v>
      </c>
      <c r="P2094" s="63">
        <v>0</v>
      </c>
    </row>
    <row r="2095" spans="1:16" ht="14.4">
      <c r="A2095" s="72">
        <f t="shared" si="54"/>
        <v>46181</v>
      </c>
      <c r="B2095" s="73">
        <f>VLOOKUP(G2095,'Daily Flash NL'!A:D,4,0)</f>
        <v>0.5</v>
      </c>
      <c r="C2095" s="77">
        <v>46181</v>
      </c>
      <c r="D2095" s="57"/>
      <c r="E2095" s="62" t="s">
        <v>85</v>
      </c>
      <c r="F2095" s="62"/>
      <c r="G2095" s="62">
        <v>12</v>
      </c>
      <c r="H2095" s="63">
        <v>0.88888888888888884</v>
      </c>
      <c r="I2095" s="64">
        <v>9</v>
      </c>
      <c r="J2095" s="64">
        <v>9</v>
      </c>
      <c r="K2095" s="64">
        <v>8</v>
      </c>
      <c r="L2095" s="65">
        <v>1</v>
      </c>
      <c r="M2095" s="64">
        <v>0</v>
      </c>
      <c r="N2095" s="64">
        <v>0</v>
      </c>
      <c r="O2095" s="66">
        <v>507.80394444444443</v>
      </c>
      <c r="P2095" s="63">
        <v>0</v>
      </c>
    </row>
    <row r="2096" spans="1:16" ht="14.4">
      <c r="A2096" s="72">
        <f t="shared" si="54"/>
        <v>46181</v>
      </c>
      <c r="B2096" s="73">
        <f>VLOOKUP(G2096,'Daily Flash NL'!A:D,4,0)</f>
        <v>0.54166666666666696</v>
      </c>
      <c r="C2096" s="77">
        <v>46181</v>
      </c>
      <c r="D2096" s="57"/>
      <c r="E2096" s="62" t="s">
        <v>85</v>
      </c>
      <c r="F2096" s="62"/>
      <c r="G2096" s="62">
        <v>13</v>
      </c>
      <c r="H2096" s="63">
        <v>0.84615384615384615</v>
      </c>
      <c r="I2096" s="64">
        <v>13</v>
      </c>
      <c r="J2096" s="64">
        <v>13</v>
      </c>
      <c r="K2096" s="64">
        <v>11</v>
      </c>
      <c r="L2096" s="65">
        <v>1</v>
      </c>
      <c r="M2096" s="64">
        <v>0</v>
      </c>
      <c r="N2096" s="64">
        <v>0</v>
      </c>
      <c r="O2096" s="66">
        <v>291.78882051282073</v>
      </c>
      <c r="P2096" s="63">
        <v>0</v>
      </c>
    </row>
    <row r="2097" spans="1:16" ht="14.4">
      <c r="A2097" s="72">
        <f t="shared" si="54"/>
        <v>46181</v>
      </c>
      <c r="B2097" s="73">
        <f>VLOOKUP(G2097,'Daily Flash NL'!A:D,4,0)</f>
        <v>0.58333333333333304</v>
      </c>
      <c r="C2097" s="77">
        <v>46181</v>
      </c>
      <c r="D2097" s="57"/>
      <c r="E2097" s="62" t="s">
        <v>85</v>
      </c>
      <c r="F2097" s="62"/>
      <c r="G2097" s="62">
        <v>14</v>
      </c>
      <c r="H2097" s="63">
        <v>0.91666666666666663</v>
      </c>
      <c r="I2097" s="64">
        <v>12</v>
      </c>
      <c r="J2097" s="64">
        <v>12</v>
      </c>
      <c r="K2097" s="64">
        <v>11</v>
      </c>
      <c r="L2097" s="65">
        <v>1</v>
      </c>
      <c r="M2097" s="64">
        <v>0</v>
      </c>
      <c r="N2097" s="64">
        <v>0</v>
      </c>
      <c r="O2097" s="66">
        <v>275.74825000000004</v>
      </c>
      <c r="P2097" s="63">
        <v>0</v>
      </c>
    </row>
    <row r="2098" spans="1:16" ht="14.4">
      <c r="A2098" s="72">
        <f t="shared" si="54"/>
        <v>46181</v>
      </c>
      <c r="B2098" s="73">
        <f>VLOOKUP(G2098,'Daily Flash NL'!A:D,4,0)</f>
        <v>0.625</v>
      </c>
      <c r="C2098" s="77">
        <v>46181</v>
      </c>
      <c r="D2098" s="57"/>
      <c r="E2098" s="62" t="s">
        <v>85</v>
      </c>
      <c r="F2098" s="62"/>
      <c r="G2098" s="62">
        <v>15</v>
      </c>
      <c r="H2098" s="63">
        <v>1</v>
      </c>
      <c r="I2098" s="64">
        <v>13</v>
      </c>
      <c r="J2098" s="64">
        <v>13</v>
      </c>
      <c r="K2098" s="64">
        <v>13</v>
      </c>
      <c r="L2098" s="65">
        <v>1</v>
      </c>
      <c r="M2098" s="64">
        <v>0</v>
      </c>
      <c r="N2098" s="64">
        <v>0</v>
      </c>
      <c r="O2098" s="66">
        <v>320.1511282051282</v>
      </c>
      <c r="P2098" s="63">
        <v>0</v>
      </c>
    </row>
    <row r="2099" spans="1:16" ht="14.4">
      <c r="A2099" s="72">
        <f t="shared" si="54"/>
        <v>46181</v>
      </c>
      <c r="B2099" s="73">
        <f>VLOOKUP(G2099,'Daily Flash NL'!A:D,4,0)</f>
        <v>0.66666666666666696</v>
      </c>
      <c r="C2099" s="77">
        <v>46181</v>
      </c>
      <c r="D2099" s="57"/>
      <c r="E2099" s="62" t="s">
        <v>85</v>
      </c>
      <c r="F2099" s="62"/>
      <c r="G2099" s="62">
        <v>16</v>
      </c>
      <c r="H2099" s="63">
        <v>0.8571428571428571</v>
      </c>
      <c r="I2099" s="64">
        <v>7</v>
      </c>
      <c r="J2099" s="64">
        <v>7</v>
      </c>
      <c r="K2099" s="64">
        <v>6</v>
      </c>
      <c r="L2099" s="65">
        <v>1</v>
      </c>
      <c r="M2099" s="64">
        <v>0</v>
      </c>
      <c r="N2099" s="64">
        <v>0</v>
      </c>
      <c r="O2099" s="66">
        <v>327.25050000000005</v>
      </c>
      <c r="P2099" s="63">
        <v>0</v>
      </c>
    </row>
    <row r="2100" spans="1:16" ht="14.4">
      <c r="A2100" s="72">
        <f t="shared" si="54"/>
        <v>46181</v>
      </c>
      <c r="B2100" s="73" t="e">
        <f>VLOOKUP(G2100,'Daily Flash NL'!A:D,4,0)</f>
        <v>#N/A</v>
      </c>
      <c r="C2100" s="77">
        <v>46181</v>
      </c>
      <c r="D2100" s="57"/>
      <c r="E2100" s="62" t="s">
        <v>85</v>
      </c>
      <c r="F2100" s="62"/>
      <c r="G2100" s="62">
        <v>17</v>
      </c>
      <c r="H2100" s="63">
        <v>0.33333333333333331</v>
      </c>
      <c r="I2100" s="64">
        <v>12</v>
      </c>
      <c r="J2100" s="64">
        <v>9</v>
      </c>
      <c r="K2100" s="64">
        <v>4</v>
      </c>
      <c r="L2100" s="65">
        <v>0.75</v>
      </c>
      <c r="M2100" s="64">
        <v>3</v>
      </c>
      <c r="N2100" s="64">
        <v>0</v>
      </c>
      <c r="O2100" s="66">
        <v>440.81788888888889</v>
      </c>
      <c r="P2100" s="63">
        <v>0.25</v>
      </c>
    </row>
    <row r="2101" spans="1:16" ht="14.4">
      <c r="A2101" s="72">
        <f t="shared" si="54"/>
        <v>46181</v>
      </c>
      <c r="B2101" s="73" t="e">
        <f>VLOOKUP(G2101,'Daily Flash NL'!A:D,4,0)</f>
        <v>#N/A</v>
      </c>
      <c r="C2101" s="77">
        <v>46181</v>
      </c>
      <c r="D2101" s="57"/>
      <c r="E2101" s="62" t="s">
        <v>85</v>
      </c>
      <c r="F2101" s="62"/>
      <c r="G2101" s="62">
        <v>18</v>
      </c>
      <c r="H2101" s="63">
        <v>1</v>
      </c>
      <c r="I2101" s="64">
        <v>3</v>
      </c>
      <c r="J2101" s="64">
        <v>3</v>
      </c>
      <c r="K2101" s="64">
        <v>3</v>
      </c>
      <c r="L2101" s="65">
        <v>1</v>
      </c>
      <c r="M2101" s="64">
        <v>0</v>
      </c>
      <c r="N2101" s="64">
        <v>0</v>
      </c>
      <c r="O2101" s="66">
        <v>186.42499999999998</v>
      </c>
      <c r="P2101" s="63">
        <v>0</v>
      </c>
    </row>
    <row r="2102" spans="1:16" ht="14.4">
      <c r="A2102" s="72">
        <f t="shared" si="54"/>
        <v>46181</v>
      </c>
      <c r="B2102" s="73" t="e">
        <f>VLOOKUP(G2102,'Daily Flash NL'!A:D,4,0)</f>
        <v>#N/A</v>
      </c>
      <c r="C2102" s="77">
        <v>46181</v>
      </c>
      <c r="D2102" s="57"/>
      <c r="E2102" s="62" t="s">
        <v>85</v>
      </c>
      <c r="F2102" s="62"/>
      <c r="G2102" s="62">
        <v>19</v>
      </c>
      <c r="H2102" s="63">
        <v>1</v>
      </c>
      <c r="I2102" s="64">
        <v>2</v>
      </c>
      <c r="J2102" s="64">
        <v>2</v>
      </c>
      <c r="K2102" s="64">
        <v>2</v>
      </c>
      <c r="L2102" s="65">
        <v>1</v>
      </c>
      <c r="M2102" s="64">
        <v>0</v>
      </c>
      <c r="N2102" s="64">
        <v>0</v>
      </c>
      <c r="O2102" s="66">
        <v>349.17550000000006</v>
      </c>
      <c r="P2102" s="63">
        <v>0</v>
      </c>
    </row>
    <row r="2103" spans="1:16" ht="14.4">
      <c r="A2103" s="72">
        <f t="shared" si="54"/>
        <v>46181</v>
      </c>
      <c r="B2103" s="73" t="e">
        <f>VLOOKUP(G2103,'Daily Flash NL'!A:D,4,0)</f>
        <v>#N/A</v>
      </c>
      <c r="C2103" s="77">
        <v>46181</v>
      </c>
      <c r="D2103" s="57"/>
      <c r="E2103" s="62" t="s">
        <v>85</v>
      </c>
      <c r="F2103" s="62"/>
      <c r="G2103" s="62">
        <v>20</v>
      </c>
      <c r="H2103" s="63">
        <v>0.75</v>
      </c>
      <c r="I2103" s="64">
        <v>4</v>
      </c>
      <c r="J2103" s="64">
        <v>3</v>
      </c>
      <c r="K2103" s="64">
        <v>3</v>
      </c>
      <c r="L2103" s="65">
        <v>0.75</v>
      </c>
      <c r="M2103" s="64">
        <v>1</v>
      </c>
      <c r="N2103" s="64">
        <v>0</v>
      </c>
      <c r="O2103" s="66">
        <v>665.60966666666661</v>
      </c>
      <c r="P2103" s="63">
        <v>0.25</v>
      </c>
    </row>
    <row r="2104" spans="1:16" ht="14.4">
      <c r="A2104" s="72">
        <f t="shared" si="54"/>
        <v>46181</v>
      </c>
      <c r="B2104" s="73" t="e">
        <f>VLOOKUP(G2104,'Daily Flash NL'!A:D,4,0)</f>
        <v>#N/A</v>
      </c>
      <c r="C2104" s="77">
        <v>46181</v>
      </c>
      <c r="D2104" s="57"/>
      <c r="E2104" s="62" t="s">
        <v>85</v>
      </c>
      <c r="F2104" s="62"/>
      <c r="G2104" s="62">
        <v>21</v>
      </c>
      <c r="H2104" s="63">
        <v>0</v>
      </c>
      <c r="I2104" s="64">
        <v>1</v>
      </c>
      <c r="J2104" s="64">
        <v>1</v>
      </c>
      <c r="K2104" s="64">
        <v>0</v>
      </c>
      <c r="L2104" s="65">
        <v>1</v>
      </c>
      <c r="M2104" s="64">
        <v>0</v>
      </c>
      <c r="N2104" s="64">
        <v>0</v>
      </c>
      <c r="O2104" s="66">
        <v>266.33199999999999</v>
      </c>
      <c r="P2104" s="63">
        <v>0</v>
      </c>
    </row>
    <row r="2105" spans="1:16" ht="14.4">
      <c r="A2105" s="72">
        <f t="shared" si="54"/>
        <v>46181</v>
      </c>
      <c r="B2105" s="73" t="e">
        <f>VLOOKUP(G2105,'Daily Flash NL'!A:D,4,0)</f>
        <v>#N/A</v>
      </c>
      <c r="C2105" s="77">
        <v>46181</v>
      </c>
      <c r="D2105" s="57"/>
      <c r="E2105" s="62" t="s">
        <v>85</v>
      </c>
      <c r="F2105" s="62"/>
      <c r="G2105" s="62">
        <v>22</v>
      </c>
      <c r="H2105" s="63">
        <v>0</v>
      </c>
      <c r="I2105" s="64">
        <v>1</v>
      </c>
      <c r="J2105" s="64">
        <v>1</v>
      </c>
      <c r="K2105" s="64">
        <v>0</v>
      </c>
      <c r="L2105" s="65">
        <v>1</v>
      </c>
      <c r="M2105" s="64">
        <v>0</v>
      </c>
      <c r="N2105" s="64">
        <v>0</v>
      </c>
      <c r="O2105" s="66">
        <v>129.51499999999999</v>
      </c>
      <c r="P2105" s="63">
        <v>0</v>
      </c>
    </row>
    <row r="2106" spans="1:16" ht="14.4">
      <c r="A2106" s="72">
        <f t="shared" si="54"/>
        <v>46181</v>
      </c>
      <c r="B2106" s="73" t="e">
        <f>VLOOKUP(G2106,'Daily Flash NL'!A:D,4,0)</f>
        <v>#N/A</v>
      </c>
      <c r="C2106" s="77">
        <v>46181</v>
      </c>
      <c r="D2106" s="57"/>
      <c r="E2106" s="62" t="s">
        <v>68</v>
      </c>
      <c r="F2106" s="62"/>
      <c r="G2106" s="62"/>
      <c r="H2106" s="63">
        <v>0.620253164556962</v>
      </c>
      <c r="I2106" s="64">
        <v>949</v>
      </c>
      <c r="J2106" s="64">
        <v>904</v>
      </c>
      <c r="K2106" s="64">
        <v>588</v>
      </c>
      <c r="L2106" s="65">
        <v>0.95258166491043206</v>
      </c>
      <c r="M2106" s="64">
        <v>45</v>
      </c>
      <c r="N2106" s="64">
        <v>1</v>
      </c>
      <c r="O2106" s="66">
        <v>208.9769875553099</v>
      </c>
      <c r="P2106" s="63">
        <v>4.7418335089567963E-2</v>
      </c>
    </row>
    <row r="2107" spans="1:16" ht="14.4">
      <c r="A2107" s="72">
        <f t="shared" si="54"/>
        <v>46181</v>
      </c>
      <c r="B2107" s="73" t="e">
        <f>VLOOKUP(G2107,'Daily Flash NL'!A:D,4,0)</f>
        <v>#N/A</v>
      </c>
      <c r="C2107" s="77">
        <v>46181</v>
      </c>
      <c r="D2107" s="57"/>
      <c r="E2107" s="62" t="s">
        <v>68</v>
      </c>
      <c r="F2107" s="57" t="s">
        <v>69</v>
      </c>
      <c r="G2107" s="57"/>
      <c r="H2107" s="58"/>
      <c r="I2107" s="59"/>
      <c r="J2107" s="59"/>
      <c r="K2107" s="59"/>
      <c r="L2107" s="60"/>
      <c r="M2107" s="59"/>
      <c r="N2107" s="59"/>
      <c r="O2107" s="61"/>
      <c r="P2107" s="58"/>
    </row>
    <row r="2108" spans="1:16" ht="14.4">
      <c r="A2108" s="72">
        <f t="shared" si="54"/>
        <v>46181</v>
      </c>
      <c r="B2108" s="73" t="e">
        <f>VLOOKUP(G2108,'Daily Flash NL'!A:D,4,0)</f>
        <v>#N/A</v>
      </c>
      <c r="C2108" s="77">
        <v>46181</v>
      </c>
      <c r="D2108" s="57"/>
      <c r="E2108" s="62" t="s">
        <v>68</v>
      </c>
      <c r="F2108" s="62"/>
      <c r="G2108" s="62">
        <v>6</v>
      </c>
      <c r="H2108" s="63">
        <v>0.66666666666666663</v>
      </c>
      <c r="I2108" s="64">
        <v>6</v>
      </c>
      <c r="J2108" s="64">
        <v>6</v>
      </c>
      <c r="K2108" s="64">
        <v>4</v>
      </c>
      <c r="L2108" s="65">
        <v>1</v>
      </c>
      <c r="M2108" s="64">
        <v>0</v>
      </c>
      <c r="N2108" s="64">
        <v>0</v>
      </c>
      <c r="O2108" s="66">
        <v>139.49199999999999</v>
      </c>
      <c r="P2108" s="63">
        <v>0</v>
      </c>
    </row>
    <row r="2109" spans="1:16" ht="14.4">
      <c r="A2109" s="72">
        <f t="shared" si="54"/>
        <v>46181</v>
      </c>
      <c r="B2109" s="73">
        <f>VLOOKUP(G2109,'Daily Flash NL'!A:D,4,0)</f>
        <v>0.29166666666666669</v>
      </c>
      <c r="C2109" s="77">
        <v>46181</v>
      </c>
      <c r="D2109" s="57"/>
      <c r="E2109" s="62" t="s">
        <v>68</v>
      </c>
      <c r="F2109" s="62"/>
      <c r="G2109" s="62">
        <v>7</v>
      </c>
      <c r="H2109" s="63">
        <v>2.564102564102564E-2</v>
      </c>
      <c r="I2109" s="64">
        <v>39</v>
      </c>
      <c r="J2109" s="64">
        <v>28</v>
      </c>
      <c r="K2109" s="64">
        <v>1</v>
      </c>
      <c r="L2109" s="65">
        <v>0.71794871794871795</v>
      </c>
      <c r="M2109" s="64">
        <v>11</v>
      </c>
      <c r="N2109" s="64">
        <v>0</v>
      </c>
      <c r="O2109" s="66">
        <v>151.11578571428564</v>
      </c>
      <c r="P2109" s="63">
        <v>0.28205128205128205</v>
      </c>
    </row>
    <row r="2110" spans="1:16" ht="14.4">
      <c r="A2110" s="72">
        <f t="shared" si="54"/>
        <v>46181</v>
      </c>
      <c r="B2110" s="73">
        <f>VLOOKUP(G2110,'Daily Flash NL'!A:D,4,0)</f>
        <v>0.33333333333333298</v>
      </c>
      <c r="C2110" s="77">
        <v>46181</v>
      </c>
      <c r="D2110" s="57"/>
      <c r="E2110" s="62" t="s">
        <v>68</v>
      </c>
      <c r="F2110" s="62"/>
      <c r="G2110" s="62">
        <v>8</v>
      </c>
      <c r="H2110" s="63">
        <v>5.3763440860215055E-2</v>
      </c>
      <c r="I2110" s="64">
        <v>93</v>
      </c>
      <c r="J2110" s="64">
        <v>87</v>
      </c>
      <c r="K2110" s="64">
        <v>5</v>
      </c>
      <c r="L2110" s="65">
        <v>0.93548387096774188</v>
      </c>
      <c r="M2110" s="64">
        <v>6</v>
      </c>
      <c r="N2110" s="64">
        <v>0</v>
      </c>
      <c r="O2110" s="66">
        <v>238.09825325670505</v>
      </c>
      <c r="P2110" s="63">
        <v>6.4516129032258063E-2</v>
      </c>
    </row>
    <row r="2111" spans="1:16" ht="14.4">
      <c r="A2111" s="72">
        <f t="shared" si="54"/>
        <v>46181</v>
      </c>
      <c r="B2111" s="73">
        <f>VLOOKUP(G2111,'Daily Flash NL'!A:D,4,0)</f>
        <v>0.375</v>
      </c>
      <c r="C2111" s="77">
        <v>46181</v>
      </c>
      <c r="D2111" s="57"/>
      <c r="E2111" s="62" t="s">
        <v>68</v>
      </c>
      <c r="F2111" s="62"/>
      <c r="G2111" s="62">
        <v>9</v>
      </c>
      <c r="H2111" s="63">
        <v>0.13559322033898305</v>
      </c>
      <c r="I2111" s="64">
        <v>118</v>
      </c>
      <c r="J2111" s="64">
        <v>101</v>
      </c>
      <c r="K2111" s="64">
        <v>16</v>
      </c>
      <c r="L2111" s="65">
        <v>0.85593220338983056</v>
      </c>
      <c r="M2111" s="64">
        <v>17</v>
      </c>
      <c r="N2111" s="64">
        <v>0</v>
      </c>
      <c r="O2111" s="66">
        <v>160.769347029703</v>
      </c>
      <c r="P2111" s="63">
        <v>0.1440677966101695</v>
      </c>
    </row>
    <row r="2112" spans="1:16" ht="14.4">
      <c r="A2112" s="72">
        <f t="shared" si="54"/>
        <v>46181</v>
      </c>
      <c r="B2112" s="73">
        <f>VLOOKUP(G2112,'Daily Flash NL'!A:D,4,0)</f>
        <v>0.41666666666666702</v>
      </c>
      <c r="C2112" s="77">
        <v>46181</v>
      </c>
      <c r="D2112" s="57"/>
      <c r="E2112" s="62" t="s">
        <v>68</v>
      </c>
      <c r="F2112" s="62"/>
      <c r="G2112" s="62">
        <v>10</v>
      </c>
      <c r="H2112" s="63">
        <v>0.83333333333333337</v>
      </c>
      <c r="I2112" s="64">
        <v>90</v>
      </c>
      <c r="J2112" s="64">
        <v>90</v>
      </c>
      <c r="K2112" s="64">
        <v>75</v>
      </c>
      <c r="L2112" s="65">
        <v>1</v>
      </c>
      <c r="M2112" s="64">
        <v>0</v>
      </c>
      <c r="N2112" s="64">
        <v>0</v>
      </c>
      <c r="O2112" s="66">
        <v>194.94365111111102</v>
      </c>
      <c r="P2112" s="63">
        <v>0</v>
      </c>
    </row>
    <row r="2113" spans="1:16" ht="14.4">
      <c r="A2113" s="72">
        <f t="shared" si="54"/>
        <v>46181</v>
      </c>
      <c r="B2113" s="73">
        <f>VLOOKUP(G2113,'Daily Flash NL'!A:D,4,0)</f>
        <v>0.45833333333333298</v>
      </c>
      <c r="C2113" s="77">
        <v>46181</v>
      </c>
      <c r="D2113" s="57"/>
      <c r="E2113" s="62" t="s">
        <v>68</v>
      </c>
      <c r="F2113" s="62"/>
      <c r="G2113" s="62">
        <v>11</v>
      </c>
      <c r="H2113" s="63">
        <v>0.98684210526315785</v>
      </c>
      <c r="I2113" s="64">
        <v>76</v>
      </c>
      <c r="J2113" s="64">
        <v>76</v>
      </c>
      <c r="K2113" s="64">
        <v>75</v>
      </c>
      <c r="L2113" s="65">
        <v>1</v>
      </c>
      <c r="M2113" s="64">
        <v>0</v>
      </c>
      <c r="N2113" s="64">
        <v>0</v>
      </c>
      <c r="O2113" s="66">
        <v>242.29468421052624</v>
      </c>
      <c r="P2113" s="63">
        <v>0</v>
      </c>
    </row>
    <row r="2114" spans="1:16" ht="14.4">
      <c r="A2114" s="72">
        <f t="shared" ref="A2114" si="55">C2114</f>
        <v>46181</v>
      </c>
      <c r="B2114" s="73">
        <f>VLOOKUP(G2114,'Daily Flash NL'!A:D,4,0)</f>
        <v>0.5</v>
      </c>
      <c r="C2114" s="77">
        <v>46181</v>
      </c>
      <c r="D2114" s="57"/>
      <c r="E2114" s="62" t="s">
        <v>68</v>
      </c>
      <c r="F2114" s="62"/>
      <c r="G2114" s="62">
        <v>12</v>
      </c>
      <c r="H2114" s="63">
        <v>0.89130434782608692</v>
      </c>
      <c r="I2114" s="64">
        <v>92</v>
      </c>
      <c r="J2114" s="64">
        <v>91</v>
      </c>
      <c r="K2114" s="64">
        <v>82</v>
      </c>
      <c r="L2114" s="65">
        <v>0.98913043478260865</v>
      </c>
      <c r="M2114" s="64">
        <v>1</v>
      </c>
      <c r="N2114" s="64">
        <v>0</v>
      </c>
      <c r="O2114" s="66">
        <v>180.78052527472522</v>
      </c>
      <c r="P2114" s="63">
        <v>1.0869565217391304E-2</v>
      </c>
    </row>
    <row r="2115" spans="1:16" ht="14.4">
      <c r="A2115" s="72">
        <f t="shared" ref="A2115:A2128" si="56">C2115</f>
        <v>46181</v>
      </c>
      <c r="B2115" s="73">
        <f>VLOOKUP(G2115,'Daily Flash NL'!A:D,4,0)</f>
        <v>0.54166666666666696</v>
      </c>
      <c r="C2115" s="77">
        <v>46181</v>
      </c>
      <c r="D2115" s="57"/>
      <c r="E2115" s="62" t="s">
        <v>68</v>
      </c>
      <c r="F2115" s="62"/>
      <c r="G2115" s="62">
        <v>13</v>
      </c>
      <c r="H2115" s="63">
        <v>0.95</v>
      </c>
      <c r="I2115" s="64">
        <v>80</v>
      </c>
      <c r="J2115" s="64">
        <v>80</v>
      </c>
      <c r="K2115" s="64">
        <v>76</v>
      </c>
      <c r="L2115" s="65">
        <v>1</v>
      </c>
      <c r="M2115" s="64">
        <v>0</v>
      </c>
      <c r="N2115" s="64">
        <v>0</v>
      </c>
      <c r="O2115" s="66">
        <v>160.69969479166662</v>
      </c>
      <c r="P2115" s="63">
        <v>0</v>
      </c>
    </row>
    <row r="2116" spans="1:16" ht="14.4">
      <c r="A2116" s="72">
        <f t="shared" si="56"/>
        <v>46181</v>
      </c>
      <c r="B2116" s="73">
        <f>VLOOKUP(G2116,'Daily Flash NL'!A:D,4,0)</f>
        <v>0.58333333333333304</v>
      </c>
      <c r="C2116" s="77">
        <v>46181</v>
      </c>
      <c r="D2116" s="57"/>
      <c r="E2116" s="62" t="s">
        <v>68</v>
      </c>
      <c r="F2116" s="62"/>
      <c r="G2116" s="62">
        <v>14</v>
      </c>
      <c r="H2116" s="63">
        <v>0.77333333333333332</v>
      </c>
      <c r="I2116" s="64">
        <v>75</v>
      </c>
      <c r="J2116" s="64">
        <v>75</v>
      </c>
      <c r="K2116" s="64">
        <v>58</v>
      </c>
      <c r="L2116" s="65">
        <v>1</v>
      </c>
      <c r="M2116" s="64">
        <v>0</v>
      </c>
      <c r="N2116" s="64">
        <v>0</v>
      </c>
      <c r="O2116" s="66">
        <v>246.88358444444447</v>
      </c>
      <c r="P2116" s="63">
        <v>0</v>
      </c>
    </row>
    <row r="2117" spans="1:16" ht="14.4">
      <c r="A2117" s="72">
        <f t="shared" si="56"/>
        <v>46181</v>
      </c>
      <c r="B2117" s="73">
        <f>VLOOKUP(G2117,'Daily Flash NL'!A:D,4,0)</f>
        <v>0.625</v>
      </c>
      <c r="C2117" s="77">
        <v>46181</v>
      </c>
      <c r="D2117" s="57"/>
      <c r="E2117" s="62" t="s">
        <v>68</v>
      </c>
      <c r="F2117" s="62"/>
      <c r="G2117" s="62">
        <v>15</v>
      </c>
      <c r="H2117" s="63">
        <v>0.76190476190476186</v>
      </c>
      <c r="I2117" s="64">
        <v>63</v>
      </c>
      <c r="J2117" s="64">
        <v>63</v>
      </c>
      <c r="K2117" s="64">
        <v>48</v>
      </c>
      <c r="L2117" s="65">
        <v>1</v>
      </c>
      <c r="M2117" s="64">
        <v>0</v>
      </c>
      <c r="N2117" s="64">
        <v>0</v>
      </c>
      <c r="O2117" s="66">
        <v>220.92602777777768</v>
      </c>
      <c r="P2117" s="63">
        <v>0</v>
      </c>
    </row>
    <row r="2118" spans="1:16" ht="14.4">
      <c r="A2118" s="72">
        <f t="shared" si="56"/>
        <v>46181</v>
      </c>
      <c r="B2118" s="73">
        <f>VLOOKUP(G2118,'Daily Flash NL'!A:D,4,0)</f>
        <v>0.66666666666666696</v>
      </c>
      <c r="C2118" s="77">
        <v>46181</v>
      </c>
      <c r="D2118" s="57"/>
      <c r="E2118" s="62" t="s">
        <v>68</v>
      </c>
      <c r="F2118" s="62"/>
      <c r="G2118" s="62">
        <v>16</v>
      </c>
      <c r="H2118" s="63">
        <v>0.609375</v>
      </c>
      <c r="I2118" s="64">
        <v>65</v>
      </c>
      <c r="J2118" s="64">
        <v>62</v>
      </c>
      <c r="K2118" s="64">
        <v>39</v>
      </c>
      <c r="L2118" s="65">
        <v>0.9538461538461539</v>
      </c>
      <c r="M2118" s="64">
        <v>3</v>
      </c>
      <c r="N2118" s="64">
        <v>1</v>
      </c>
      <c r="O2118" s="66">
        <v>215.25691559139787</v>
      </c>
      <c r="P2118" s="63">
        <v>4.6153846153846156E-2</v>
      </c>
    </row>
    <row r="2119" spans="1:16" ht="14.4">
      <c r="A2119" s="72">
        <f t="shared" si="56"/>
        <v>46181</v>
      </c>
      <c r="B2119" s="73" t="e">
        <f>VLOOKUP(G2119,'Daily Flash NL'!A:D,4,0)</f>
        <v>#N/A</v>
      </c>
      <c r="C2119" s="77">
        <v>46181</v>
      </c>
      <c r="D2119" s="57"/>
      <c r="E2119" s="62" t="s">
        <v>68</v>
      </c>
      <c r="F2119" s="62"/>
      <c r="G2119" s="62">
        <v>17</v>
      </c>
      <c r="H2119" s="63">
        <v>0.7441860465116279</v>
      </c>
      <c r="I2119" s="64">
        <v>43</v>
      </c>
      <c r="J2119" s="64">
        <v>43</v>
      </c>
      <c r="K2119" s="64">
        <v>32</v>
      </c>
      <c r="L2119" s="65">
        <v>1</v>
      </c>
      <c r="M2119" s="64">
        <v>0</v>
      </c>
      <c r="N2119" s="64">
        <v>0</v>
      </c>
      <c r="O2119" s="66">
        <v>216.43495736434124</v>
      </c>
      <c r="P2119" s="63">
        <v>0</v>
      </c>
    </row>
    <row r="2120" spans="1:16" ht="14.4">
      <c r="A2120" s="72">
        <f t="shared" si="56"/>
        <v>46181</v>
      </c>
      <c r="B2120" s="73" t="e">
        <f>VLOOKUP(G2120,'Daily Flash NL'!A:D,4,0)</f>
        <v>#N/A</v>
      </c>
      <c r="C2120" s="77">
        <v>46181</v>
      </c>
      <c r="D2120" s="57"/>
      <c r="E2120" s="62" t="s">
        <v>68</v>
      </c>
      <c r="F2120" s="62"/>
      <c r="G2120" s="62">
        <v>18</v>
      </c>
      <c r="H2120" s="63">
        <v>0.69696969696969702</v>
      </c>
      <c r="I2120" s="64">
        <v>33</v>
      </c>
      <c r="J2120" s="64">
        <v>32</v>
      </c>
      <c r="K2120" s="64">
        <v>23</v>
      </c>
      <c r="L2120" s="65">
        <v>0.96969696969696972</v>
      </c>
      <c r="M2120" s="64">
        <v>1</v>
      </c>
      <c r="N2120" s="64">
        <v>0</v>
      </c>
      <c r="O2120" s="66">
        <v>344.40276562500009</v>
      </c>
      <c r="P2120" s="63">
        <v>3.0303030303030304E-2</v>
      </c>
    </row>
    <row r="2121" spans="1:16" ht="14.4">
      <c r="A2121" s="72">
        <f t="shared" si="56"/>
        <v>46181</v>
      </c>
      <c r="B2121" s="73" t="e">
        <f>VLOOKUP(G2121,'Daily Flash NL'!A:D,4,0)</f>
        <v>#N/A</v>
      </c>
      <c r="C2121" s="77">
        <v>46181</v>
      </c>
      <c r="D2121" s="57"/>
      <c r="E2121" s="62" t="s">
        <v>68</v>
      </c>
      <c r="F2121" s="62"/>
      <c r="G2121" s="62">
        <v>19</v>
      </c>
      <c r="H2121" s="63">
        <v>0.82758620689655171</v>
      </c>
      <c r="I2121" s="64">
        <v>29</v>
      </c>
      <c r="J2121" s="64">
        <v>29</v>
      </c>
      <c r="K2121" s="64">
        <v>24</v>
      </c>
      <c r="L2121" s="65">
        <v>1</v>
      </c>
      <c r="M2121" s="64">
        <v>0</v>
      </c>
      <c r="N2121" s="64">
        <v>0</v>
      </c>
      <c r="O2121" s="66">
        <v>187.83762643678173</v>
      </c>
      <c r="P2121" s="63">
        <v>0</v>
      </c>
    </row>
    <row r="2122" spans="1:16" ht="14.4">
      <c r="A2122" s="72">
        <f t="shared" si="56"/>
        <v>46181</v>
      </c>
      <c r="B2122" s="73" t="e">
        <f>VLOOKUP(G2122,'Daily Flash NL'!A:D,4,0)</f>
        <v>#N/A</v>
      </c>
      <c r="C2122" s="77">
        <v>46181</v>
      </c>
      <c r="D2122" s="57"/>
      <c r="E2122" s="62" t="s">
        <v>68</v>
      </c>
      <c r="F2122" s="62"/>
      <c r="G2122" s="62">
        <v>20</v>
      </c>
      <c r="H2122" s="63">
        <v>0.61111111111111116</v>
      </c>
      <c r="I2122" s="64">
        <v>18</v>
      </c>
      <c r="J2122" s="64">
        <v>16</v>
      </c>
      <c r="K2122" s="64">
        <v>11</v>
      </c>
      <c r="L2122" s="65">
        <v>0.88888888888888884</v>
      </c>
      <c r="M2122" s="64">
        <v>2</v>
      </c>
      <c r="N2122" s="64">
        <v>0</v>
      </c>
      <c r="O2122" s="66">
        <v>277.52953124999999</v>
      </c>
      <c r="P2122" s="63">
        <v>0.1111111111111111</v>
      </c>
    </row>
    <row r="2123" spans="1:16" ht="14.4">
      <c r="A2123" s="72">
        <f t="shared" si="56"/>
        <v>46181</v>
      </c>
      <c r="B2123" s="73" t="e">
        <f>VLOOKUP(G2123,'Daily Flash NL'!A:D,4,0)</f>
        <v>#N/A</v>
      </c>
      <c r="C2123" s="77">
        <v>46181</v>
      </c>
      <c r="D2123" s="57"/>
      <c r="E2123" s="62" t="s">
        <v>68</v>
      </c>
      <c r="F2123" s="62"/>
      <c r="G2123" s="62">
        <v>21</v>
      </c>
      <c r="H2123" s="63">
        <v>0.73684210526315785</v>
      </c>
      <c r="I2123" s="64">
        <v>19</v>
      </c>
      <c r="J2123" s="64">
        <v>19</v>
      </c>
      <c r="K2123" s="64">
        <v>14</v>
      </c>
      <c r="L2123" s="65">
        <v>1</v>
      </c>
      <c r="M2123" s="64">
        <v>0</v>
      </c>
      <c r="N2123" s="64">
        <v>0</v>
      </c>
      <c r="O2123" s="66">
        <v>190.1886842105263</v>
      </c>
      <c r="P2123" s="63">
        <v>0</v>
      </c>
    </row>
    <row r="2124" spans="1:16" ht="14.4">
      <c r="A2124" s="72">
        <f t="shared" si="56"/>
        <v>46181</v>
      </c>
      <c r="B2124" s="73" t="e">
        <f>VLOOKUP(G2124,'Daily Flash NL'!A:D,4,0)</f>
        <v>#N/A</v>
      </c>
      <c r="C2124" s="77">
        <v>46181</v>
      </c>
      <c r="D2124" s="57"/>
      <c r="E2124" s="62" t="s">
        <v>68</v>
      </c>
      <c r="F2124" s="62"/>
      <c r="G2124" s="62">
        <v>22</v>
      </c>
      <c r="H2124" s="63">
        <v>0.83333333333333337</v>
      </c>
      <c r="I2124" s="64">
        <v>6</v>
      </c>
      <c r="J2124" s="64">
        <v>6</v>
      </c>
      <c r="K2124" s="64">
        <v>5</v>
      </c>
      <c r="L2124" s="65">
        <v>1</v>
      </c>
      <c r="M2124" s="64">
        <v>0</v>
      </c>
      <c r="N2124" s="64">
        <v>0</v>
      </c>
      <c r="O2124" s="66">
        <v>336.49083333333334</v>
      </c>
      <c r="P2124" s="63">
        <v>0</v>
      </c>
    </row>
    <row r="2125" spans="1:16" ht="14.4">
      <c r="A2125" s="72">
        <f t="shared" si="56"/>
        <v>46181</v>
      </c>
      <c r="B2125" s="73" t="e">
        <f>VLOOKUP(G2125,'Daily Flash NL'!A:D,4,0)</f>
        <v>#N/A</v>
      </c>
      <c r="C2125" s="77">
        <v>46181</v>
      </c>
      <c r="D2125" s="57"/>
      <c r="E2125" s="62" t="s">
        <v>68</v>
      </c>
      <c r="F2125" s="62"/>
      <c r="G2125" s="62">
        <v>23</v>
      </c>
      <c r="H2125" s="63">
        <v>0</v>
      </c>
      <c r="I2125" s="64">
        <v>4</v>
      </c>
      <c r="J2125" s="64">
        <v>0</v>
      </c>
      <c r="K2125" s="64">
        <v>0</v>
      </c>
      <c r="L2125" s="65">
        <v>0</v>
      </c>
      <c r="M2125" s="64">
        <v>4</v>
      </c>
      <c r="N2125" s="64">
        <v>0</v>
      </c>
      <c r="O2125" s="66"/>
      <c r="P2125" s="63">
        <v>1</v>
      </c>
    </row>
    <row r="2126" spans="1:16" ht="14.4">
      <c r="A2126" s="72">
        <f t="shared" si="56"/>
        <v>46181</v>
      </c>
      <c r="B2126" s="73" t="e">
        <f>VLOOKUP(G2126,'Daily Flash NL'!A:D,4,0)</f>
        <v>#N/A</v>
      </c>
      <c r="C2126" s="77">
        <v>46181</v>
      </c>
      <c r="D2126" s="57" t="s">
        <v>70</v>
      </c>
      <c r="E2126" s="57"/>
      <c r="F2126" s="57"/>
      <c r="G2126" s="57"/>
      <c r="H2126" s="58">
        <v>0.66554903604358762</v>
      </c>
      <c r="I2126" s="59">
        <v>1195</v>
      </c>
      <c r="J2126" s="59">
        <v>1141</v>
      </c>
      <c r="K2126" s="59">
        <v>794</v>
      </c>
      <c r="L2126" s="60">
        <v>0.9548117154811715</v>
      </c>
      <c r="M2126" s="59">
        <v>54</v>
      </c>
      <c r="N2126" s="59">
        <v>2</v>
      </c>
      <c r="O2126" s="61">
        <v>229.1894190914405</v>
      </c>
      <c r="P2126" s="58">
        <v>4.5188284518828455E-2</v>
      </c>
    </row>
    <row r="2127" spans="1:16" ht="14.4">
      <c r="A2127" s="72" t="str">
        <f t="shared" si="56"/>
        <v>Total 08/06/2026</v>
      </c>
      <c r="B2127" s="73" t="e">
        <f>VLOOKUP(G2127,'Daily Flash NL'!A:D,4,0)</f>
        <v>#N/A</v>
      </c>
      <c r="C2127" s="78" t="s">
        <v>227</v>
      </c>
      <c r="D2127" s="67"/>
      <c r="E2127" s="67"/>
      <c r="F2127" s="67"/>
      <c r="G2127" s="67"/>
      <c r="H2127" s="68">
        <v>0.66554903604358762</v>
      </c>
      <c r="I2127" s="69">
        <v>1195</v>
      </c>
      <c r="J2127" s="69">
        <v>1141</v>
      </c>
      <c r="K2127" s="69">
        <v>794</v>
      </c>
      <c r="L2127" s="70">
        <v>0.9548117154811715</v>
      </c>
      <c r="M2127" s="69">
        <v>54</v>
      </c>
      <c r="N2127" s="69">
        <v>2</v>
      </c>
      <c r="O2127" s="71">
        <v>229.1894190914405</v>
      </c>
      <c r="P2127" s="68">
        <v>4.5188284518828455E-2</v>
      </c>
    </row>
    <row r="2128" spans="1:16" ht="15" thickBot="1">
      <c r="A2128" s="72" t="str">
        <f t="shared" si="56"/>
        <v>Total général</v>
      </c>
      <c r="B2128" s="73" t="e">
        <f>VLOOKUP(G2128,'Daily Flash NL'!A:D,4,0)</f>
        <v>#N/A</v>
      </c>
      <c r="C2128" s="116" t="s">
        <v>73</v>
      </c>
      <c r="D2128" s="117"/>
      <c r="E2128" s="117"/>
      <c r="F2128" s="117"/>
      <c r="G2128" s="117"/>
      <c r="H2128" s="118">
        <v>0.66554903604358762</v>
      </c>
      <c r="I2128" s="119">
        <v>1195</v>
      </c>
      <c r="J2128" s="119">
        <v>1141</v>
      </c>
      <c r="K2128" s="119">
        <v>794</v>
      </c>
      <c r="L2128" s="120">
        <v>0.9548117154811715</v>
      </c>
      <c r="M2128" s="119">
        <v>54</v>
      </c>
      <c r="N2128" s="119">
        <v>2</v>
      </c>
      <c r="O2128" s="121">
        <v>229.1894190914405</v>
      </c>
      <c r="P2128" s="122">
        <v>4.5188284518828455E-2</v>
      </c>
    </row>
    <row r="2129" spans="1:16" ht="14.4">
      <c r="A2129" s="72">
        <f t="shared" ref="A2129:A2159" si="57">C2129</f>
        <v>46182</v>
      </c>
      <c r="B2129" s="73" t="e">
        <f>VLOOKUP(G2129,'Daily Flash NL'!A:D,4,0)</f>
        <v>#N/A</v>
      </c>
      <c r="C2129" s="77">
        <v>46182</v>
      </c>
      <c r="D2129" s="57" t="s">
        <v>67</v>
      </c>
      <c r="E2129" s="62" t="s">
        <v>85</v>
      </c>
      <c r="F2129" s="62"/>
      <c r="G2129" s="62"/>
      <c r="H2129" s="63">
        <v>0.89847715736040612</v>
      </c>
      <c r="I2129" s="64">
        <v>197</v>
      </c>
      <c r="J2129" s="64">
        <v>194</v>
      </c>
      <c r="K2129" s="64">
        <v>177</v>
      </c>
      <c r="L2129" s="65">
        <v>0.98477157360406087</v>
      </c>
      <c r="M2129" s="64">
        <v>3</v>
      </c>
      <c r="N2129" s="64">
        <v>0</v>
      </c>
      <c r="O2129" s="66">
        <v>226.38717139175259</v>
      </c>
      <c r="P2129" s="63">
        <v>1.5228426395939087E-2</v>
      </c>
    </row>
    <row r="2130" spans="1:16" ht="14.4">
      <c r="A2130" s="72">
        <f t="shared" si="57"/>
        <v>46182</v>
      </c>
      <c r="B2130" s="73" t="e">
        <f>VLOOKUP(G2130,'Daily Flash NL'!A:D,4,0)</f>
        <v>#N/A</v>
      </c>
      <c r="C2130" s="77">
        <v>46182</v>
      </c>
      <c r="D2130" s="57"/>
      <c r="E2130" s="62" t="s">
        <v>85</v>
      </c>
      <c r="F2130" s="57" t="s">
        <v>69</v>
      </c>
      <c r="G2130" s="57"/>
      <c r="H2130" s="58"/>
      <c r="I2130" s="59"/>
      <c r="J2130" s="59"/>
      <c r="K2130" s="59"/>
      <c r="L2130" s="60"/>
      <c r="M2130" s="59"/>
      <c r="N2130" s="59"/>
      <c r="O2130" s="61"/>
      <c r="P2130" s="58"/>
    </row>
    <row r="2131" spans="1:16" ht="14.4">
      <c r="A2131" s="72">
        <f t="shared" si="57"/>
        <v>46182</v>
      </c>
      <c r="B2131" s="73">
        <f>VLOOKUP(G2131,'Daily Flash NL'!A:D,4,0)</f>
        <v>0.29166666666666669</v>
      </c>
      <c r="C2131" s="77">
        <v>46182</v>
      </c>
      <c r="D2131" s="57"/>
      <c r="E2131" s="62" t="s">
        <v>85</v>
      </c>
      <c r="F2131" s="62"/>
      <c r="G2131" s="62">
        <v>7</v>
      </c>
      <c r="H2131" s="63">
        <v>0.5</v>
      </c>
      <c r="I2131" s="64">
        <v>2</v>
      </c>
      <c r="J2131" s="64">
        <v>2</v>
      </c>
      <c r="K2131" s="64">
        <v>1</v>
      </c>
      <c r="L2131" s="65">
        <v>1</v>
      </c>
      <c r="M2131" s="64">
        <v>0</v>
      </c>
      <c r="N2131" s="64">
        <v>0</v>
      </c>
      <c r="O2131" s="66">
        <v>188.416</v>
      </c>
      <c r="P2131" s="63">
        <v>0</v>
      </c>
    </row>
    <row r="2132" spans="1:16" ht="14.4">
      <c r="A2132" s="72">
        <f t="shared" si="57"/>
        <v>46182</v>
      </c>
      <c r="B2132" s="73">
        <f>VLOOKUP(G2132,'Daily Flash NL'!A:D,4,0)</f>
        <v>0.33333333333333298</v>
      </c>
      <c r="C2132" s="77">
        <v>46182</v>
      </c>
      <c r="D2132" s="57"/>
      <c r="E2132" s="62" t="s">
        <v>85</v>
      </c>
      <c r="F2132" s="62"/>
      <c r="G2132" s="62">
        <v>8</v>
      </c>
      <c r="H2132" s="63">
        <v>1</v>
      </c>
      <c r="I2132" s="64">
        <v>4</v>
      </c>
      <c r="J2132" s="64">
        <v>4</v>
      </c>
      <c r="K2132" s="64">
        <v>4</v>
      </c>
      <c r="L2132" s="65">
        <v>1</v>
      </c>
      <c r="M2132" s="64">
        <v>0</v>
      </c>
      <c r="N2132" s="64">
        <v>0</v>
      </c>
      <c r="O2132" s="66">
        <v>372.80624999999998</v>
      </c>
      <c r="P2132" s="63">
        <v>0</v>
      </c>
    </row>
    <row r="2133" spans="1:16" ht="14.4">
      <c r="A2133" s="72">
        <f t="shared" si="57"/>
        <v>46182</v>
      </c>
      <c r="B2133" s="73">
        <f>VLOOKUP(G2133,'Daily Flash NL'!A:D,4,0)</f>
        <v>0.375</v>
      </c>
      <c r="C2133" s="77">
        <v>46182</v>
      </c>
      <c r="D2133" s="57"/>
      <c r="E2133" s="62" t="s">
        <v>85</v>
      </c>
      <c r="F2133" s="62"/>
      <c r="G2133" s="62">
        <v>9</v>
      </c>
      <c r="H2133" s="63">
        <v>1</v>
      </c>
      <c r="I2133" s="64">
        <v>6</v>
      </c>
      <c r="J2133" s="64">
        <v>6</v>
      </c>
      <c r="K2133" s="64">
        <v>6</v>
      </c>
      <c r="L2133" s="65">
        <v>1</v>
      </c>
      <c r="M2133" s="64">
        <v>0</v>
      </c>
      <c r="N2133" s="64">
        <v>0</v>
      </c>
      <c r="O2133" s="66">
        <v>150.33025000000001</v>
      </c>
      <c r="P2133" s="63">
        <v>0</v>
      </c>
    </row>
    <row r="2134" spans="1:16" ht="14.4">
      <c r="A2134" s="72">
        <f t="shared" si="57"/>
        <v>46182</v>
      </c>
      <c r="B2134" s="73">
        <f>VLOOKUP(G2134,'Daily Flash NL'!A:D,4,0)</f>
        <v>0.41666666666666702</v>
      </c>
      <c r="C2134" s="77">
        <v>46182</v>
      </c>
      <c r="D2134" s="57"/>
      <c r="E2134" s="62" t="s">
        <v>85</v>
      </c>
      <c r="F2134" s="62"/>
      <c r="G2134" s="62">
        <v>10</v>
      </c>
      <c r="H2134" s="63">
        <v>1</v>
      </c>
      <c r="I2134" s="64">
        <v>4</v>
      </c>
      <c r="J2134" s="64">
        <v>4</v>
      </c>
      <c r="K2134" s="64">
        <v>4</v>
      </c>
      <c r="L2134" s="65">
        <v>1</v>
      </c>
      <c r="M2134" s="64">
        <v>0</v>
      </c>
      <c r="N2134" s="64">
        <v>0</v>
      </c>
      <c r="O2134" s="66">
        <v>309.82849999999996</v>
      </c>
      <c r="P2134" s="63">
        <v>0</v>
      </c>
    </row>
    <row r="2135" spans="1:16" ht="14.4">
      <c r="A2135" s="72">
        <f t="shared" si="57"/>
        <v>46182</v>
      </c>
      <c r="B2135" s="73">
        <f>VLOOKUP(G2135,'Daily Flash NL'!A:D,4,0)</f>
        <v>0.45833333333333298</v>
      </c>
      <c r="C2135" s="77">
        <v>46182</v>
      </c>
      <c r="D2135" s="57"/>
      <c r="E2135" s="62" t="s">
        <v>85</v>
      </c>
      <c r="F2135" s="62"/>
      <c r="G2135" s="62">
        <v>11</v>
      </c>
      <c r="H2135" s="63">
        <v>1</v>
      </c>
      <c r="I2135" s="64">
        <v>8</v>
      </c>
      <c r="J2135" s="64">
        <v>8</v>
      </c>
      <c r="K2135" s="64">
        <v>8</v>
      </c>
      <c r="L2135" s="65">
        <v>1</v>
      </c>
      <c r="M2135" s="64">
        <v>0</v>
      </c>
      <c r="N2135" s="64">
        <v>0</v>
      </c>
      <c r="O2135" s="66">
        <v>436.04424999999998</v>
      </c>
      <c r="P2135" s="63">
        <v>0</v>
      </c>
    </row>
    <row r="2136" spans="1:16" ht="14.4">
      <c r="A2136" s="72">
        <f t="shared" si="57"/>
        <v>46182</v>
      </c>
      <c r="B2136" s="73">
        <f>VLOOKUP(G2136,'Daily Flash NL'!A:D,4,0)</f>
        <v>0.5</v>
      </c>
      <c r="C2136" s="77">
        <v>46182</v>
      </c>
      <c r="D2136" s="57"/>
      <c r="E2136" s="62" t="s">
        <v>85</v>
      </c>
      <c r="F2136" s="62"/>
      <c r="G2136" s="62">
        <v>12</v>
      </c>
      <c r="H2136" s="63">
        <v>0.5</v>
      </c>
      <c r="I2136" s="64">
        <v>6</v>
      </c>
      <c r="J2136" s="64">
        <v>5</v>
      </c>
      <c r="K2136" s="64">
        <v>3</v>
      </c>
      <c r="L2136" s="65">
        <v>0.83333333333333337</v>
      </c>
      <c r="M2136" s="64">
        <v>1</v>
      </c>
      <c r="N2136" s="64">
        <v>0</v>
      </c>
      <c r="O2136" s="66">
        <v>412.35199999999998</v>
      </c>
      <c r="P2136" s="63">
        <v>0.16666666666666666</v>
      </c>
    </row>
    <row r="2137" spans="1:16" ht="14.4">
      <c r="A2137" s="72">
        <f t="shared" si="57"/>
        <v>46182</v>
      </c>
      <c r="B2137" s="73">
        <f>VLOOKUP(G2137,'Daily Flash NL'!A:D,4,0)</f>
        <v>0.54166666666666696</v>
      </c>
      <c r="C2137" s="77">
        <v>46182</v>
      </c>
      <c r="D2137" s="57"/>
      <c r="E2137" s="62" t="s">
        <v>85</v>
      </c>
      <c r="F2137" s="62"/>
      <c r="G2137" s="62">
        <v>13</v>
      </c>
      <c r="H2137" s="63">
        <v>1</v>
      </c>
      <c r="I2137" s="64">
        <v>5</v>
      </c>
      <c r="J2137" s="64">
        <v>5</v>
      </c>
      <c r="K2137" s="64">
        <v>5</v>
      </c>
      <c r="L2137" s="65">
        <v>1</v>
      </c>
      <c r="M2137" s="64">
        <v>0</v>
      </c>
      <c r="N2137" s="64">
        <v>0</v>
      </c>
      <c r="O2137" s="66">
        <v>83.137500000000003</v>
      </c>
      <c r="P2137" s="63">
        <v>0</v>
      </c>
    </row>
    <row r="2138" spans="1:16" ht="14.4">
      <c r="A2138" s="72">
        <f t="shared" si="57"/>
        <v>46182</v>
      </c>
      <c r="B2138" s="73">
        <f>VLOOKUP(G2138,'Daily Flash NL'!A:D,4,0)</f>
        <v>0.58333333333333304</v>
      </c>
      <c r="C2138" s="77">
        <v>46182</v>
      </c>
      <c r="D2138" s="57"/>
      <c r="E2138" s="62" t="s">
        <v>85</v>
      </c>
      <c r="F2138" s="62"/>
      <c r="G2138" s="62">
        <v>14</v>
      </c>
      <c r="H2138" s="63">
        <v>1</v>
      </c>
      <c r="I2138" s="64">
        <v>15</v>
      </c>
      <c r="J2138" s="64">
        <v>15</v>
      </c>
      <c r="K2138" s="64">
        <v>15</v>
      </c>
      <c r="L2138" s="65">
        <v>1</v>
      </c>
      <c r="M2138" s="64">
        <v>0</v>
      </c>
      <c r="N2138" s="64">
        <v>0</v>
      </c>
      <c r="O2138" s="66">
        <v>276.83728888888874</v>
      </c>
      <c r="P2138" s="63">
        <v>0</v>
      </c>
    </row>
    <row r="2139" spans="1:16" ht="14.4">
      <c r="A2139" s="72">
        <f t="shared" si="57"/>
        <v>46182</v>
      </c>
      <c r="B2139" s="73">
        <f>VLOOKUP(G2139,'Daily Flash NL'!A:D,4,0)</f>
        <v>0.625</v>
      </c>
      <c r="C2139" s="77">
        <v>46182</v>
      </c>
      <c r="D2139" s="57"/>
      <c r="E2139" s="62" t="s">
        <v>85</v>
      </c>
      <c r="F2139" s="62"/>
      <c r="G2139" s="62">
        <v>15</v>
      </c>
      <c r="H2139" s="63">
        <v>1</v>
      </c>
      <c r="I2139" s="64">
        <v>9</v>
      </c>
      <c r="J2139" s="64">
        <v>9</v>
      </c>
      <c r="K2139" s="64">
        <v>9</v>
      </c>
      <c r="L2139" s="65">
        <v>1</v>
      </c>
      <c r="M2139" s="64">
        <v>0</v>
      </c>
      <c r="N2139" s="64">
        <v>0</v>
      </c>
      <c r="O2139" s="66">
        <v>324.16105555555555</v>
      </c>
      <c r="P2139" s="63">
        <v>0</v>
      </c>
    </row>
    <row r="2140" spans="1:16" ht="14.4">
      <c r="A2140" s="72">
        <f t="shared" si="57"/>
        <v>46182</v>
      </c>
      <c r="B2140" s="73">
        <f>VLOOKUP(G2140,'Daily Flash NL'!A:D,4,0)</f>
        <v>0.66666666666666696</v>
      </c>
      <c r="C2140" s="77">
        <v>46182</v>
      </c>
      <c r="D2140" s="57"/>
      <c r="E2140" s="62" t="s">
        <v>85</v>
      </c>
      <c r="F2140" s="62"/>
      <c r="G2140" s="62">
        <v>16</v>
      </c>
      <c r="H2140" s="63">
        <v>1</v>
      </c>
      <c r="I2140" s="64">
        <v>4</v>
      </c>
      <c r="J2140" s="64">
        <v>4</v>
      </c>
      <c r="K2140" s="64">
        <v>4</v>
      </c>
      <c r="L2140" s="65">
        <v>1</v>
      </c>
      <c r="M2140" s="64">
        <v>0</v>
      </c>
      <c r="N2140" s="64">
        <v>0</v>
      </c>
      <c r="O2140" s="66">
        <v>441.46424999999999</v>
      </c>
      <c r="P2140" s="63">
        <v>0</v>
      </c>
    </row>
    <row r="2141" spans="1:16" ht="14.4">
      <c r="A2141" s="72">
        <f t="shared" si="57"/>
        <v>46182</v>
      </c>
      <c r="B2141" s="73" t="e">
        <f>VLOOKUP(G2141,'Daily Flash NL'!A:D,4,0)</f>
        <v>#N/A</v>
      </c>
      <c r="C2141" s="77">
        <v>46182</v>
      </c>
      <c r="D2141" s="57"/>
      <c r="E2141" s="62" t="s">
        <v>85</v>
      </c>
      <c r="F2141" s="62"/>
      <c r="G2141" s="62">
        <v>17</v>
      </c>
      <c r="H2141" s="63">
        <v>1</v>
      </c>
      <c r="I2141" s="64">
        <v>8</v>
      </c>
      <c r="J2141" s="64">
        <v>8</v>
      </c>
      <c r="K2141" s="64">
        <v>8</v>
      </c>
      <c r="L2141" s="65">
        <v>1</v>
      </c>
      <c r="M2141" s="64">
        <v>0</v>
      </c>
      <c r="N2141" s="64">
        <v>0</v>
      </c>
      <c r="O2141" s="66">
        <v>189.45804166666673</v>
      </c>
      <c r="P2141" s="63">
        <v>0</v>
      </c>
    </row>
    <row r="2142" spans="1:16" ht="14.4">
      <c r="A2142" s="72">
        <f t="shared" si="57"/>
        <v>46182</v>
      </c>
      <c r="B2142" s="73" t="e">
        <f>VLOOKUP(G2142,'Daily Flash NL'!A:D,4,0)</f>
        <v>#N/A</v>
      </c>
      <c r="C2142" s="77">
        <v>46182</v>
      </c>
      <c r="D2142" s="57"/>
      <c r="E2142" s="62" t="s">
        <v>85</v>
      </c>
      <c r="F2142" s="62"/>
      <c r="G2142" s="62">
        <v>19</v>
      </c>
      <c r="H2142" s="63">
        <v>1</v>
      </c>
      <c r="I2142" s="64">
        <v>1</v>
      </c>
      <c r="J2142" s="64">
        <v>1</v>
      </c>
      <c r="K2142" s="64">
        <v>1</v>
      </c>
      <c r="L2142" s="65">
        <v>1</v>
      </c>
      <c r="M2142" s="64">
        <v>0</v>
      </c>
      <c r="N2142" s="64">
        <v>0</v>
      </c>
      <c r="O2142" s="66">
        <v>199.40799999999999</v>
      </c>
      <c r="P2142" s="63">
        <v>0</v>
      </c>
    </row>
    <row r="2143" spans="1:16" ht="14.4">
      <c r="A2143" s="72">
        <f t="shared" si="57"/>
        <v>46182</v>
      </c>
      <c r="B2143" s="73" t="e">
        <f>VLOOKUP(G2143,'Daily Flash NL'!A:D,4,0)</f>
        <v>#N/A</v>
      </c>
      <c r="C2143" s="77">
        <v>46182</v>
      </c>
      <c r="D2143" s="57"/>
      <c r="E2143" s="62" t="s">
        <v>85</v>
      </c>
      <c r="F2143" s="57" t="s">
        <v>86</v>
      </c>
      <c r="G2143" s="57"/>
      <c r="H2143" s="58"/>
      <c r="I2143" s="59"/>
      <c r="J2143" s="59"/>
      <c r="K2143" s="59"/>
      <c r="L2143" s="60"/>
      <c r="M2143" s="59"/>
      <c r="N2143" s="59"/>
      <c r="O2143" s="61"/>
      <c r="P2143" s="58"/>
    </row>
    <row r="2144" spans="1:16" ht="14.4">
      <c r="A2144" s="72">
        <f t="shared" si="57"/>
        <v>46182</v>
      </c>
      <c r="B2144" s="73">
        <f>VLOOKUP(G2144,'Daily Flash NL'!A:D,4,0)</f>
        <v>0.29166666666666669</v>
      </c>
      <c r="C2144" s="77">
        <v>46182</v>
      </c>
      <c r="D2144" s="57"/>
      <c r="E2144" s="62" t="s">
        <v>85</v>
      </c>
      <c r="F2144" s="62"/>
      <c r="G2144" s="62">
        <v>7</v>
      </c>
      <c r="H2144" s="63">
        <v>0.5</v>
      </c>
      <c r="I2144" s="64">
        <v>2</v>
      </c>
      <c r="J2144" s="64">
        <v>2</v>
      </c>
      <c r="K2144" s="64">
        <v>1</v>
      </c>
      <c r="L2144" s="65">
        <v>1</v>
      </c>
      <c r="M2144" s="64">
        <v>0</v>
      </c>
      <c r="N2144" s="64">
        <v>0</v>
      </c>
      <c r="O2144" s="66">
        <v>115.82249999999999</v>
      </c>
      <c r="P2144" s="63">
        <v>0</v>
      </c>
    </row>
    <row r="2145" spans="1:16" ht="14.4">
      <c r="A2145" s="72">
        <f t="shared" si="57"/>
        <v>46182</v>
      </c>
      <c r="B2145" s="73">
        <f>VLOOKUP(G2145,'Daily Flash NL'!A:D,4,0)</f>
        <v>0.33333333333333298</v>
      </c>
      <c r="C2145" s="77">
        <v>46182</v>
      </c>
      <c r="D2145" s="57"/>
      <c r="E2145" s="62" t="s">
        <v>85</v>
      </c>
      <c r="F2145" s="62"/>
      <c r="G2145" s="62">
        <v>8</v>
      </c>
      <c r="H2145" s="63">
        <v>0.46666666666666667</v>
      </c>
      <c r="I2145" s="64">
        <v>15</v>
      </c>
      <c r="J2145" s="64">
        <v>14</v>
      </c>
      <c r="K2145" s="64">
        <v>7</v>
      </c>
      <c r="L2145" s="65">
        <v>0.93333333333333335</v>
      </c>
      <c r="M2145" s="64">
        <v>1</v>
      </c>
      <c r="N2145" s="64">
        <v>0</v>
      </c>
      <c r="O2145" s="66">
        <v>212.49671428571426</v>
      </c>
      <c r="P2145" s="63">
        <v>6.6666666666666666E-2</v>
      </c>
    </row>
    <row r="2146" spans="1:16" ht="14.4">
      <c r="A2146" s="72">
        <f t="shared" si="57"/>
        <v>46182</v>
      </c>
      <c r="B2146" s="73">
        <f>VLOOKUP(G2146,'Daily Flash NL'!A:D,4,0)</f>
        <v>0.375</v>
      </c>
      <c r="C2146" s="77">
        <v>46182</v>
      </c>
      <c r="D2146" s="57"/>
      <c r="E2146" s="62" t="s">
        <v>85</v>
      </c>
      <c r="F2146" s="62"/>
      <c r="G2146" s="62">
        <v>9</v>
      </c>
      <c r="H2146" s="63">
        <v>0.8571428571428571</v>
      </c>
      <c r="I2146" s="64">
        <v>7</v>
      </c>
      <c r="J2146" s="64">
        <v>7</v>
      </c>
      <c r="K2146" s="64">
        <v>6</v>
      </c>
      <c r="L2146" s="65">
        <v>1</v>
      </c>
      <c r="M2146" s="64">
        <v>0</v>
      </c>
      <c r="N2146" s="64">
        <v>0</v>
      </c>
      <c r="O2146" s="66">
        <v>291.40257142857143</v>
      </c>
      <c r="P2146" s="63">
        <v>0</v>
      </c>
    </row>
    <row r="2147" spans="1:16" ht="14.4">
      <c r="A2147" s="72">
        <f t="shared" si="57"/>
        <v>46182</v>
      </c>
      <c r="B2147" s="73">
        <f>VLOOKUP(G2147,'Daily Flash NL'!A:D,4,0)</f>
        <v>0.41666666666666702</v>
      </c>
      <c r="C2147" s="77">
        <v>46182</v>
      </c>
      <c r="D2147" s="57"/>
      <c r="E2147" s="62" t="s">
        <v>85</v>
      </c>
      <c r="F2147" s="62"/>
      <c r="G2147" s="62">
        <v>10</v>
      </c>
      <c r="H2147" s="63">
        <v>1</v>
      </c>
      <c r="I2147" s="64">
        <v>10</v>
      </c>
      <c r="J2147" s="64">
        <v>10</v>
      </c>
      <c r="K2147" s="64">
        <v>10</v>
      </c>
      <c r="L2147" s="65">
        <v>1</v>
      </c>
      <c r="M2147" s="64">
        <v>0</v>
      </c>
      <c r="N2147" s="64">
        <v>0</v>
      </c>
      <c r="O2147" s="66">
        <v>255.45554999999999</v>
      </c>
      <c r="P2147" s="63">
        <v>0</v>
      </c>
    </row>
    <row r="2148" spans="1:16" ht="14.4">
      <c r="A2148" s="72">
        <f t="shared" si="57"/>
        <v>46182</v>
      </c>
      <c r="B2148" s="73">
        <f>VLOOKUP(G2148,'Daily Flash NL'!A:D,4,0)</f>
        <v>0.45833333333333298</v>
      </c>
      <c r="C2148" s="77">
        <v>46182</v>
      </c>
      <c r="D2148" s="57"/>
      <c r="E2148" s="62" t="s">
        <v>85</v>
      </c>
      <c r="F2148" s="62"/>
      <c r="G2148" s="62">
        <v>11</v>
      </c>
      <c r="H2148" s="63">
        <v>1</v>
      </c>
      <c r="I2148" s="64">
        <v>18</v>
      </c>
      <c r="J2148" s="64">
        <v>18</v>
      </c>
      <c r="K2148" s="64">
        <v>18</v>
      </c>
      <c r="L2148" s="65">
        <v>1</v>
      </c>
      <c r="M2148" s="64">
        <v>0</v>
      </c>
      <c r="N2148" s="64">
        <v>0</v>
      </c>
      <c r="O2148" s="66">
        <v>148.15311574074093</v>
      </c>
      <c r="P2148" s="63">
        <v>0</v>
      </c>
    </row>
    <row r="2149" spans="1:16" ht="14.4">
      <c r="A2149" s="72">
        <f t="shared" si="57"/>
        <v>46182</v>
      </c>
      <c r="B2149" s="73">
        <f>VLOOKUP(G2149,'Daily Flash NL'!A:D,4,0)</f>
        <v>0.5</v>
      </c>
      <c r="C2149" s="77">
        <v>46182</v>
      </c>
      <c r="D2149" s="57"/>
      <c r="E2149" s="62" t="s">
        <v>85</v>
      </c>
      <c r="F2149" s="62"/>
      <c r="G2149" s="62">
        <v>12</v>
      </c>
      <c r="H2149" s="63">
        <v>1</v>
      </c>
      <c r="I2149" s="64">
        <v>16</v>
      </c>
      <c r="J2149" s="64">
        <v>16</v>
      </c>
      <c r="K2149" s="64">
        <v>16</v>
      </c>
      <c r="L2149" s="65">
        <v>1</v>
      </c>
      <c r="M2149" s="64">
        <v>0</v>
      </c>
      <c r="N2149" s="64">
        <v>0</v>
      </c>
      <c r="O2149" s="66">
        <v>96.997208333333134</v>
      </c>
      <c r="P2149" s="63">
        <v>0</v>
      </c>
    </row>
    <row r="2150" spans="1:16" ht="14.4">
      <c r="A2150" s="72">
        <f t="shared" si="57"/>
        <v>46182</v>
      </c>
      <c r="B2150" s="73">
        <f>VLOOKUP(G2150,'Daily Flash NL'!A:D,4,0)</f>
        <v>0.54166666666666696</v>
      </c>
      <c r="C2150" s="77">
        <v>46182</v>
      </c>
      <c r="D2150" s="57"/>
      <c r="E2150" s="62" t="s">
        <v>85</v>
      </c>
      <c r="F2150" s="62"/>
      <c r="G2150" s="62">
        <v>13</v>
      </c>
      <c r="H2150" s="63">
        <v>1</v>
      </c>
      <c r="I2150" s="64">
        <v>14</v>
      </c>
      <c r="J2150" s="64">
        <v>14</v>
      </c>
      <c r="K2150" s="64">
        <v>14</v>
      </c>
      <c r="L2150" s="65">
        <v>1</v>
      </c>
      <c r="M2150" s="64">
        <v>0</v>
      </c>
      <c r="N2150" s="64">
        <v>0</v>
      </c>
      <c r="O2150" s="66">
        <v>185.71430952380931</v>
      </c>
      <c r="P2150" s="63">
        <v>0</v>
      </c>
    </row>
    <row r="2151" spans="1:16" ht="14.4">
      <c r="A2151" s="72">
        <f t="shared" si="57"/>
        <v>46182</v>
      </c>
      <c r="B2151" s="73">
        <f>VLOOKUP(G2151,'Daily Flash NL'!A:D,4,0)</f>
        <v>0.58333333333333304</v>
      </c>
      <c r="C2151" s="77">
        <v>46182</v>
      </c>
      <c r="D2151" s="57"/>
      <c r="E2151" s="62" t="s">
        <v>85</v>
      </c>
      <c r="F2151" s="62"/>
      <c r="G2151" s="62">
        <v>14</v>
      </c>
      <c r="H2151" s="63">
        <v>1</v>
      </c>
      <c r="I2151" s="64">
        <v>11</v>
      </c>
      <c r="J2151" s="64">
        <v>11</v>
      </c>
      <c r="K2151" s="64">
        <v>11</v>
      </c>
      <c r="L2151" s="65">
        <v>1</v>
      </c>
      <c r="M2151" s="64">
        <v>0</v>
      </c>
      <c r="N2151" s="64">
        <v>0</v>
      </c>
      <c r="O2151" s="66">
        <v>102.44512121212219</v>
      </c>
      <c r="P2151" s="63">
        <v>0</v>
      </c>
    </row>
    <row r="2152" spans="1:16" ht="14.4">
      <c r="A2152" s="72">
        <f t="shared" si="57"/>
        <v>46182</v>
      </c>
      <c r="B2152" s="73">
        <f>VLOOKUP(G2152,'Daily Flash NL'!A:D,4,0)</f>
        <v>0.625</v>
      </c>
      <c r="C2152" s="77">
        <v>46182</v>
      </c>
      <c r="D2152" s="57"/>
      <c r="E2152" s="62" t="s">
        <v>85</v>
      </c>
      <c r="F2152" s="62"/>
      <c r="G2152" s="62">
        <v>15</v>
      </c>
      <c r="H2152" s="63">
        <v>0.88888888888888884</v>
      </c>
      <c r="I2152" s="64">
        <v>9</v>
      </c>
      <c r="J2152" s="64">
        <v>9</v>
      </c>
      <c r="K2152" s="64">
        <v>8</v>
      </c>
      <c r="L2152" s="65">
        <v>1</v>
      </c>
      <c r="M2152" s="64">
        <v>0</v>
      </c>
      <c r="N2152" s="64">
        <v>0</v>
      </c>
      <c r="O2152" s="66">
        <v>254.67055555555555</v>
      </c>
      <c r="P2152" s="63">
        <v>0</v>
      </c>
    </row>
    <row r="2153" spans="1:16" ht="14.4">
      <c r="A2153" s="72">
        <f t="shared" si="57"/>
        <v>46182</v>
      </c>
      <c r="B2153" s="73">
        <f>VLOOKUP(G2153,'Daily Flash NL'!A:D,4,0)</f>
        <v>0.66666666666666696</v>
      </c>
      <c r="C2153" s="77">
        <v>46182</v>
      </c>
      <c r="D2153" s="57"/>
      <c r="E2153" s="62" t="s">
        <v>85</v>
      </c>
      <c r="F2153" s="62"/>
      <c r="G2153" s="62">
        <v>16</v>
      </c>
      <c r="H2153" s="63">
        <v>1</v>
      </c>
      <c r="I2153" s="64">
        <v>2</v>
      </c>
      <c r="J2153" s="64">
        <v>2</v>
      </c>
      <c r="K2153" s="64">
        <v>2</v>
      </c>
      <c r="L2153" s="65">
        <v>1</v>
      </c>
      <c r="M2153" s="64">
        <v>0</v>
      </c>
      <c r="N2153" s="64">
        <v>0</v>
      </c>
      <c r="O2153" s="66">
        <v>463.71100000000001</v>
      </c>
      <c r="P2153" s="63">
        <v>0</v>
      </c>
    </row>
    <row r="2154" spans="1:16" ht="14.4">
      <c r="A2154" s="72">
        <f t="shared" si="57"/>
        <v>46182</v>
      </c>
      <c r="B2154" s="73" t="e">
        <f>VLOOKUP(G2154,'Daily Flash NL'!A:D,4,0)</f>
        <v>#N/A</v>
      </c>
      <c r="C2154" s="77">
        <v>46182</v>
      </c>
      <c r="D2154" s="57"/>
      <c r="E2154" s="62" t="s">
        <v>85</v>
      </c>
      <c r="F2154" s="62"/>
      <c r="G2154" s="62">
        <v>17</v>
      </c>
      <c r="H2154" s="63">
        <v>0.4</v>
      </c>
      <c r="I2154" s="64">
        <v>5</v>
      </c>
      <c r="J2154" s="64">
        <v>5</v>
      </c>
      <c r="K2154" s="64">
        <v>2</v>
      </c>
      <c r="L2154" s="65">
        <v>1</v>
      </c>
      <c r="M2154" s="64">
        <v>0</v>
      </c>
      <c r="N2154" s="64">
        <v>0</v>
      </c>
      <c r="O2154" s="66">
        <v>230.21589999999998</v>
      </c>
      <c r="P2154" s="63">
        <v>0</v>
      </c>
    </row>
    <row r="2155" spans="1:16" ht="14.4">
      <c r="A2155" s="72">
        <f t="shared" si="57"/>
        <v>46182</v>
      </c>
      <c r="B2155" s="73" t="e">
        <f>VLOOKUP(G2155,'Daily Flash NL'!A:D,4,0)</f>
        <v>#N/A</v>
      </c>
      <c r="C2155" s="77">
        <v>46182</v>
      </c>
      <c r="D2155" s="57"/>
      <c r="E2155" s="62" t="s">
        <v>85</v>
      </c>
      <c r="F2155" s="62"/>
      <c r="G2155" s="62">
        <v>18</v>
      </c>
      <c r="H2155" s="63">
        <v>1</v>
      </c>
      <c r="I2155" s="64">
        <v>9</v>
      </c>
      <c r="J2155" s="64">
        <v>9</v>
      </c>
      <c r="K2155" s="64">
        <v>9</v>
      </c>
      <c r="L2155" s="65">
        <v>1</v>
      </c>
      <c r="M2155" s="64">
        <v>0</v>
      </c>
      <c r="N2155" s="64">
        <v>0</v>
      </c>
      <c r="O2155" s="66">
        <v>230.10877777777782</v>
      </c>
      <c r="P2155" s="63">
        <v>0</v>
      </c>
    </row>
    <row r="2156" spans="1:16" ht="14.4">
      <c r="A2156" s="72">
        <f t="shared" si="57"/>
        <v>46182</v>
      </c>
      <c r="B2156" s="73" t="e">
        <f>VLOOKUP(G2156,'Daily Flash NL'!A:D,4,0)</f>
        <v>#N/A</v>
      </c>
      <c r="C2156" s="77">
        <v>46182</v>
      </c>
      <c r="D2156" s="57"/>
      <c r="E2156" s="62" t="s">
        <v>85</v>
      </c>
      <c r="F2156" s="62"/>
      <c r="G2156" s="62">
        <v>19</v>
      </c>
      <c r="H2156" s="63">
        <v>0.7142857142857143</v>
      </c>
      <c r="I2156" s="64">
        <v>7</v>
      </c>
      <c r="J2156" s="64">
        <v>6</v>
      </c>
      <c r="K2156" s="64">
        <v>5</v>
      </c>
      <c r="L2156" s="65">
        <v>0.8571428571428571</v>
      </c>
      <c r="M2156" s="64">
        <v>1</v>
      </c>
      <c r="N2156" s="64">
        <v>0</v>
      </c>
      <c r="O2156" s="66">
        <v>200.82050000000001</v>
      </c>
      <c r="P2156" s="63">
        <v>0.14285714285714285</v>
      </c>
    </row>
    <row r="2157" spans="1:16" ht="14.4">
      <c r="A2157" s="72">
        <f t="shared" si="57"/>
        <v>46182</v>
      </c>
      <c r="B2157" s="73" t="e">
        <f>VLOOKUP(G2157,'Daily Flash NL'!A:D,4,0)</f>
        <v>#N/A</v>
      </c>
      <c r="C2157" s="77">
        <v>46182</v>
      </c>
      <c r="D2157" s="57"/>
      <c r="E2157" s="62" t="s">
        <v>68</v>
      </c>
      <c r="F2157" s="62"/>
      <c r="G2157" s="62"/>
      <c r="H2157" s="63">
        <v>0.73222390317700459</v>
      </c>
      <c r="I2157" s="64">
        <v>662</v>
      </c>
      <c r="J2157" s="64">
        <v>646</v>
      </c>
      <c r="K2157" s="64">
        <v>484</v>
      </c>
      <c r="L2157" s="65">
        <v>0.97583081570996977</v>
      </c>
      <c r="M2157" s="64">
        <v>16</v>
      </c>
      <c r="N2157" s="64">
        <v>1</v>
      </c>
      <c r="O2157" s="66">
        <v>218.23053823529406</v>
      </c>
      <c r="P2157" s="63">
        <v>2.4169184290030211E-2</v>
      </c>
    </row>
    <row r="2158" spans="1:16" ht="14.4">
      <c r="A2158" s="72">
        <f t="shared" si="57"/>
        <v>46182</v>
      </c>
      <c r="B2158" s="73" t="e">
        <f>VLOOKUP(G2158,'Daily Flash NL'!A:D,4,0)</f>
        <v>#N/A</v>
      </c>
      <c r="C2158" s="77">
        <v>46182</v>
      </c>
      <c r="D2158" s="57"/>
      <c r="E2158" s="62" t="s">
        <v>68</v>
      </c>
      <c r="F2158" s="57" t="s">
        <v>69</v>
      </c>
      <c r="G2158" s="57"/>
      <c r="H2158" s="58"/>
      <c r="I2158" s="59"/>
      <c r="J2158" s="59"/>
      <c r="K2158" s="59"/>
      <c r="L2158" s="60"/>
      <c r="M2158" s="59"/>
      <c r="N2158" s="59"/>
      <c r="O2158" s="61"/>
      <c r="P2158" s="58"/>
    </row>
    <row r="2159" spans="1:16" ht="14.4">
      <c r="A2159" s="72">
        <f t="shared" si="57"/>
        <v>46182</v>
      </c>
      <c r="B2159" s="73" t="e">
        <f>VLOOKUP(G2159,'Daily Flash NL'!A:D,4,0)</f>
        <v>#N/A</v>
      </c>
      <c r="C2159" s="77">
        <v>46182</v>
      </c>
      <c r="D2159" s="57"/>
      <c r="E2159" s="62" t="s">
        <v>68</v>
      </c>
      <c r="F2159" s="62"/>
      <c r="G2159" s="62">
        <v>6</v>
      </c>
      <c r="H2159" s="63">
        <v>0.8</v>
      </c>
      <c r="I2159" s="64">
        <v>5</v>
      </c>
      <c r="J2159" s="64">
        <v>5</v>
      </c>
      <c r="K2159" s="64">
        <v>4</v>
      </c>
      <c r="L2159" s="65">
        <v>1</v>
      </c>
      <c r="M2159" s="64">
        <v>0</v>
      </c>
      <c r="N2159" s="64">
        <v>0</v>
      </c>
      <c r="O2159" s="66">
        <v>259.95580000000001</v>
      </c>
      <c r="P2159" s="63">
        <v>0</v>
      </c>
    </row>
    <row r="2160" spans="1:16" ht="14.4">
      <c r="A2160" s="72">
        <f t="shared" ref="A2160:A2190" si="58">C2160</f>
        <v>46182</v>
      </c>
      <c r="B2160" s="73">
        <f>VLOOKUP(G2160,'Daily Flash NL'!A:D,4,0)</f>
        <v>0.29166666666666669</v>
      </c>
      <c r="C2160" s="77">
        <v>46182</v>
      </c>
      <c r="D2160" s="57"/>
      <c r="E2160" s="62" t="s">
        <v>68</v>
      </c>
      <c r="F2160" s="62"/>
      <c r="G2160" s="62">
        <v>7</v>
      </c>
      <c r="H2160" s="63">
        <v>0.96296296296296291</v>
      </c>
      <c r="I2160" s="64">
        <v>27</v>
      </c>
      <c r="J2160" s="64">
        <v>27</v>
      </c>
      <c r="K2160" s="64">
        <v>26</v>
      </c>
      <c r="L2160" s="65">
        <v>1</v>
      </c>
      <c r="M2160" s="64">
        <v>0</v>
      </c>
      <c r="N2160" s="64">
        <v>0</v>
      </c>
      <c r="O2160" s="66">
        <v>254.23806790123447</v>
      </c>
      <c r="P2160" s="63">
        <v>0</v>
      </c>
    </row>
    <row r="2161" spans="1:16" ht="14.4">
      <c r="A2161" s="72">
        <f t="shared" si="58"/>
        <v>46182</v>
      </c>
      <c r="B2161" s="73">
        <f>VLOOKUP(G2161,'Daily Flash NL'!A:D,4,0)</f>
        <v>0.33333333333333298</v>
      </c>
      <c r="C2161" s="77">
        <v>46182</v>
      </c>
      <c r="D2161" s="57"/>
      <c r="E2161" s="62" t="s">
        <v>68</v>
      </c>
      <c r="F2161" s="62"/>
      <c r="G2161" s="62">
        <v>8</v>
      </c>
      <c r="H2161" s="63">
        <v>1</v>
      </c>
      <c r="I2161" s="64">
        <v>38</v>
      </c>
      <c r="J2161" s="64">
        <v>38</v>
      </c>
      <c r="K2161" s="64">
        <v>38</v>
      </c>
      <c r="L2161" s="65">
        <v>1</v>
      </c>
      <c r="M2161" s="64">
        <v>0</v>
      </c>
      <c r="N2161" s="64">
        <v>0</v>
      </c>
      <c r="O2161" s="66">
        <v>203.67423684210527</v>
      </c>
      <c r="P2161" s="63">
        <v>0</v>
      </c>
    </row>
    <row r="2162" spans="1:16" ht="14.4">
      <c r="A2162" s="72">
        <f t="shared" si="58"/>
        <v>46182</v>
      </c>
      <c r="B2162" s="73">
        <f>VLOOKUP(G2162,'Daily Flash NL'!A:D,4,0)</f>
        <v>0.375</v>
      </c>
      <c r="C2162" s="77">
        <v>46182</v>
      </c>
      <c r="D2162" s="57"/>
      <c r="E2162" s="62" t="s">
        <v>68</v>
      </c>
      <c r="F2162" s="62"/>
      <c r="G2162" s="62">
        <v>9</v>
      </c>
      <c r="H2162" s="63">
        <v>0.84722222222222221</v>
      </c>
      <c r="I2162" s="64">
        <v>72</v>
      </c>
      <c r="J2162" s="64">
        <v>72</v>
      </c>
      <c r="K2162" s="64">
        <v>61</v>
      </c>
      <c r="L2162" s="65">
        <v>1</v>
      </c>
      <c r="M2162" s="64">
        <v>0</v>
      </c>
      <c r="N2162" s="64">
        <v>0</v>
      </c>
      <c r="O2162" s="66">
        <v>213.02777106481486</v>
      </c>
      <c r="P2162" s="63">
        <v>0</v>
      </c>
    </row>
    <row r="2163" spans="1:16" ht="14.4">
      <c r="A2163" s="72">
        <f t="shared" si="58"/>
        <v>46182</v>
      </c>
      <c r="B2163" s="73">
        <f>VLOOKUP(G2163,'Daily Flash NL'!A:D,4,0)</f>
        <v>0.41666666666666702</v>
      </c>
      <c r="C2163" s="77">
        <v>46182</v>
      </c>
      <c r="D2163" s="57"/>
      <c r="E2163" s="62" t="s">
        <v>68</v>
      </c>
      <c r="F2163" s="62"/>
      <c r="G2163" s="62">
        <v>10</v>
      </c>
      <c r="H2163" s="63">
        <v>0.95081967213114749</v>
      </c>
      <c r="I2163" s="64">
        <v>61</v>
      </c>
      <c r="J2163" s="64">
        <v>61</v>
      </c>
      <c r="K2163" s="64">
        <v>58</v>
      </c>
      <c r="L2163" s="65">
        <v>1</v>
      </c>
      <c r="M2163" s="64">
        <v>0</v>
      </c>
      <c r="N2163" s="64">
        <v>0</v>
      </c>
      <c r="O2163" s="66">
        <v>213.20825136612024</v>
      </c>
      <c r="P2163" s="63">
        <v>0</v>
      </c>
    </row>
    <row r="2164" spans="1:16" ht="14.4">
      <c r="A2164" s="72">
        <f t="shared" si="58"/>
        <v>46182</v>
      </c>
      <c r="B2164" s="73">
        <f>VLOOKUP(G2164,'Daily Flash NL'!A:D,4,0)</f>
        <v>0.45833333333333298</v>
      </c>
      <c r="C2164" s="77">
        <v>46182</v>
      </c>
      <c r="D2164" s="57"/>
      <c r="E2164" s="62" t="s">
        <v>68</v>
      </c>
      <c r="F2164" s="62"/>
      <c r="G2164" s="62">
        <v>11</v>
      </c>
      <c r="H2164" s="63">
        <v>0.87323943661971826</v>
      </c>
      <c r="I2164" s="64">
        <v>71</v>
      </c>
      <c r="J2164" s="64">
        <v>71</v>
      </c>
      <c r="K2164" s="64">
        <v>62</v>
      </c>
      <c r="L2164" s="65">
        <v>1</v>
      </c>
      <c r="M2164" s="64">
        <v>0</v>
      </c>
      <c r="N2164" s="64">
        <v>0</v>
      </c>
      <c r="O2164" s="66">
        <v>196.31359812206577</v>
      </c>
      <c r="P2164" s="63">
        <v>0</v>
      </c>
    </row>
    <row r="2165" spans="1:16" ht="14.4">
      <c r="A2165" s="72">
        <f t="shared" si="58"/>
        <v>46182</v>
      </c>
      <c r="B2165" s="73">
        <f>VLOOKUP(G2165,'Daily Flash NL'!A:D,4,0)</f>
        <v>0.5</v>
      </c>
      <c r="C2165" s="77">
        <v>46182</v>
      </c>
      <c r="D2165" s="57"/>
      <c r="E2165" s="62" t="s">
        <v>68</v>
      </c>
      <c r="F2165" s="62"/>
      <c r="G2165" s="62">
        <v>12</v>
      </c>
      <c r="H2165" s="63">
        <v>0.96666666666666667</v>
      </c>
      <c r="I2165" s="64">
        <v>60</v>
      </c>
      <c r="J2165" s="64">
        <v>60</v>
      </c>
      <c r="K2165" s="64">
        <v>58</v>
      </c>
      <c r="L2165" s="65">
        <v>1</v>
      </c>
      <c r="M2165" s="64">
        <v>0</v>
      </c>
      <c r="N2165" s="64">
        <v>0</v>
      </c>
      <c r="O2165" s="66">
        <v>212.85621527777761</v>
      </c>
      <c r="P2165" s="63">
        <v>0</v>
      </c>
    </row>
    <row r="2166" spans="1:16" ht="14.4">
      <c r="A2166" s="72">
        <f t="shared" si="58"/>
        <v>46182</v>
      </c>
      <c r="B2166" s="73">
        <f>VLOOKUP(G2166,'Daily Flash NL'!A:D,4,0)</f>
        <v>0.54166666666666696</v>
      </c>
      <c r="C2166" s="77">
        <v>46182</v>
      </c>
      <c r="D2166" s="57"/>
      <c r="E2166" s="62" t="s">
        <v>68</v>
      </c>
      <c r="F2166" s="62"/>
      <c r="G2166" s="62">
        <v>13</v>
      </c>
      <c r="H2166" s="63">
        <v>0.89583333333333337</v>
      </c>
      <c r="I2166" s="64">
        <v>48</v>
      </c>
      <c r="J2166" s="64">
        <v>48</v>
      </c>
      <c r="K2166" s="64">
        <v>43</v>
      </c>
      <c r="L2166" s="65">
        <v>1</v>
      </c>
      <c r="M2166" s="64">
        <v>0</v>
      </c>
      <c r="N2166" s="64">
        <v>0</v>
      </c>
      <c r="O2166" s="66">
        <v>259.7529315972223</v>
      </c>
      <c r="P2166" s="63">
        <v>0</v>
      </c>
    </row>
    <row r="2167" spans="1:16" ht="14.4">
      <c r="A2167" s="72">
        <f t="shared" si="58"/>
        <v>46182</v>
      </c>
      <c r="B2167" s="73">
        <f>VLOOKUP(G2167,'Daily Flash NL'!A:D,4,0)</f>
        <v>0.58333333333333304</v>
      </c>
      <c r="C2167" s="77">
        <v>46182</v>
      </c>
      <c r="D2167" s="57"/>
      <c r="E2167" s="62" t="s">
        <v>68</v>
      </c>
      <c r="F2167" s="62"/>
      <c r="G2167" s="62">
        <v>14</v>
      </c>
      <c r="H2167" s="63">
        <v>0.67741935483870963</v>
      </c>
      <c r="I2167" s="64">
        <v>62</v>
      </c>
      <c r="J2167" s="64">
        <v>62</v>
      </c>
      <c r="K2167" s="64">
        <v>42</v>
      </c>
      <c r="L2167" s="65">
        <v>1</v>
      </c>
      <c r="M2167" s="64">
        <v>0</v>
      </c>
      <c r="N2167" s="64">
        <v>0</v>
      </c>
      <c r="O2167" s="66">
        <v>240.05515053763443</v>
      </c>
      <c r="P2167" s="63">
        <v>0</v>
      </c>
    </row>
    <row r="2168" spans="1:16" ht="14.4">
      <c r="A2168" s="72">
        <f t="shared" si="58"/>
        <v>46182</v>
      </c>
      <c r="B2168" s="73">
        <f>VLOOKUP(G2168,'Daily Flash NL'!A:D,4,0)</f>
        <v>0.625</v>
      </c>
      <c r="C2168" s="77">
        <v>46182</v>
      </c>
      <c r="D2168" s="57"/>
      <c r="E2168" s="62" t="s">
        <v>68</v>
      </c>
      <c r="F2168" s="62"/>
      <c r="G2168" s="62">
        <v>15</v>
      </c>
      <c r="H2168" s="63">
        <v>0.352112676056338</v>
      </c>
      <c r="I2168" s="64">
        <v>71</v>
      </c>
      <c r="J2168" s="64">
        <v>67</v>
      </c>
      <c r="K2168" s="64">
        <v>25</v>
      </c>
      <c r="L2168" s="65">
        <v>0.94366197183098588</v>
      </c>
      <c r="M2168" s="64">
        <v>4</v>
      </c>
      <c r="N2168" s="64">
        <v>0</v>
      </c>
      <c r="O2168" s="66">
        <v>237.15864179104472</v>
      </c>
      <c r="P2168" s="63">
        <v>5.6338028169014086E-2</v>
      </c>
    </row>
    <row r="2169" spans="1:16" ht="14.4">
      <c r="A2169" s="72">
        <f t="shared" si="58"/>
        <v>46182</v>
      </c>
      <c r="B2169" s="73">
        <f>VLOOKUP(G2169,'Daily Flash NL'!A:D,4,0)</f>
        <v>0.66666666666666696</v>
      </c>
      <c r="C2169" s="77">
        <v>46182</v>
      </c>
      <c r="D2169" s="57"/>
      <c r="E2169" s="62" t="s">
        <v>68</v>
      </c>
      <c r="F2169" s="62"/>
      <c r="G2169" s="62">
        <v>16</v>
      </c>
      <c r="H2169" s="63">
        <v>0.31578947368421051</v>
      </c>
      <c r="I2169" s="64">
        <v>58</v>
      </c>
      <c r="J2169" s="64">
        <v>51</v>
      </c>
      <c r="K2169" s="64">
        <v>18</v>
      </c>
      <c r="L2169" s="65">
        <v>0.87931034482758619</v>
      </c>
      <c r="M2169" s="64">
        <v>7</v>
      </c>
      <c r="N2169" s="64">
        <v>1</v>
      </c>
      <c r="O2169" s="66">
        <v>180.81159803921565</v>
      </c>
      <c r="P2169" s="63">
        <v>0.1206896551724138</v>
      </c>
    </row>
    <row r="2170" spans="1:16" ht="14.4">
      <c r="A2170" s="72">
        <f t="shared" si="58"/>
        <v>46182</v>
      </c>
      <c r="B2170" s="73" t="e">
        <f>VLOOKUP(G2170,'Daily Flash NL'!A:D,4,0)</f>
        <v>#N/A</v>
      </c>
      <c r="C2170" s="77">
        <v>46182</v>
      </c>
      <c r="D2170" s="57"/>
      <c r="E2170" s="62" t="s">
        <v>68</v>
      </c>
      <c r="F2170" s="62"/>
      <c r="G2170" s="62">
        <v>17</v>
      </c>
      <c r="H2170" s="63">
        <v>0.51020408163265307</v>
      </c>
      <c r="I2170" s="64">
        <v>49</v>
      </c>
      <c r="J2170" s="64">
        <v>46</v>
      </c>
      <c r="K2170" s="64">
        <v>25</v>
      </c>
      <c r="L2170" s="65">
        <v>0.93877551020408168</v>
      </c>
      <c r="M2170" s="64">
        <v>3</v>
      </c>
      <c r="N2170" s="64">
        <v>0</v>
      </c>
      <c r="O2170" s="66">
        <v>186.08844021739122</v>
      </c>
      <c r="P2170" s="63">
        <v>6.1224489795918366E-2</v>
      </c>
    </row>
    <row r="2171" spans="1:16" ht="14.4">
      <c r="A2171" s="72">
        <f t="shared" si="58"/>
        <v>46182</v>
      </c>
      <c r="B2171" s="73" t="e">
        <f>VLOOKUP(G2171,'Daily Flash NL'!A:D,4,0)</f>
        <v>#N/A</v>
      </c>
      <c r="C2171" s="77">
        <v>46182</v>
      </c>
      <c r="D2171" s="57"/>
      <c r="E2171" s="62" t="s">
        <v>68</v>
      </c>
      <c r="F2171" s="62"/>
      <c r="G2171" s="62">
        <v>18</v>
      </c>
      <c r="H2171" s="63">
        <v>0.7</v>
      </c>
      <c r="I2171" s="64">
        <v>20</v>
      </c>
      <c r="J2171" s="64">
        <v>20</v>
      </c>
      <c r="K2171" s="64">
        <v>14</v>
      </c>
      <c r="L2171" s="65">
        <v>1</v>
      </c>
      <c r="M2171" s="64">
        <v>0</v>
      </c>
      <c r="N2171" s="64">
        <v>0</v>
      </c>
      <c r="O2171" s="66">
        <v>209.3812166666668</v>
      </c>
      <c r="P2171" s="63">
        <v>0</v>
      </c>
    </row>
    <row r="2172" spans="1:16" ht="14.4">
      <c r="A2172" s="72">
        <f t="shared" si="58"/>
        <v>46182</v>
      </c>
      <c r="B2172" s="73" t="e">
        <f>VLOOKUP(G2172,'Daily Flash NL'!A:D,4,0)</f>
        <v>#N/A</v>
      </c>
      <c r="C2172" s="77">
        <v>46182</v>
      </c>
      <c r="D2172" s="57"/>
      <c r="E2172" s="62" t="s">
        <v>68</v>
      </c>
      <c r="F2172" s="62"/>
      <c r="G2172" s="62">
        <v>19</v>
      </c>
      <c r="H2172" s="63">
        <v>0.52631578947368418</v>
      </c>
      <c r="I2172" s="64">
        <v>19</v>
      </c>
      <c r="J2172" s="64">
        <v>18</v>
      </c>
      <c r="K2172" s="64">
        <v>10</v>
      </c>
      <c r="L2172" s="65">
        <v>0.94736842105263153</v>
      </c>
      <c r="M2172" s="64">
        <v>1</v>
      </c>
      <c r="N2172" s="64">
        <v>0</v>
      </c>
      <c r="O2172" s="66">
        <v>267.19363888888881</v>
      </c>
      <c r="P2172" s="63">
        <v>5.2631578947368418E-2</v>
      </c>
    </row>
    <row r="2173" spans="1:16" ht="14.4">
      <c r="A2173" s="72">
        <f t="shared" si="58"/>
        <v>46182</v>
      </c>
      <c r="B2173" s="73" t="e">
        <f>VLOOKUP(G2173,'Daily Flash NL'!A:D,4,0)</f>
        <v>#N/A</v>
      </c>
      <c r="C2173" s="77">
        <v>46182</v>
      </c>
      <c r="D2173" s="57"/>
      <c r="E2173" s="62" t="s">
        <v>68</v>
      </c>
      <c r="F2173" s="62"/>
      <c r="G2173" s="62">
        <v>20</v>
      </c>
      <c r="H2173" s="63">
        <v>0</v>
      </c>
      <c r="I2173" s="64">
        <v>1</v>
      </c>
      <c r="J2173" s="64">
        <v>0</v>
      </c>
      <c r="K2173" s="64">
        <v>0</v>
      </c>
      <c r="L2173" s="65">
        <v>0</v>
      </c>
      <c r="M2173" s="64">
        <v>1</v>
      </c>
      <c r="N2173" s="64">
        <v>0</v>
      </c>
      <c r="O2173" s="66"/>
      <c r="P2173" s="63">
        <v>1</v>
      </c>
    </row>
    <row r="2174" spans="1:16" ht="14.4">
      <c r="A2174" s="72">
        <f t="shared" si="58"/>
        <v>46182</v>
      </c>
      <c r="B2174" s="73" t="e">
        <f>VLOOKUP(G2174,'Daily Flash NL'!A:D,4,0)</f>
        <v>#N/A</v>
      </c>
      <c r="C2174" s="77">
        <v>46182</v>
      </c>
      <c r="D2174" s="57" t="s">
        <v>70</v>
      </c>
      <c r="E2174" s="57"/>
      <c r="F2174" s="57"/>
      <c r="G2174" s="57"/>
      <c r="H2174" s="58">
        <v>0.77039627039627034</v>
      </c>
      <c r="I2174" s="59">
        <v>859</v>
      </c>
      <c r="J2174" s="59">
        <v>840</v>
      </c>
      <c r="K2174" s="59">
        <v>661</v>
      </c>
      <c r="L2174" s="60">
        <v>0.97788125727590225</v>
      </c>
      <c r="M2174" s="59">
        <v>19</v>
      </c>
      <c r="N2174" s="59">
        <v>1</v>
      </c>
      <c r="O2174" s="61">
        <v>220.1143320833333</v>
      </c>
      <c r="P2174" s="58">
        <v>2.2118742724097789E-2</v>
      </c>
    </row>
    <row r="2175" spans="1:16" ht="14.4">
      <c r="A2175" s="72" t="str">
        <f t="shared" si="58"/>
        <v>Total 09/06/2026</v>
      </c>
      <c r="B2175" s="73" t="e">
        <f>VLOOKUP(G2175,'Daily Flash NL'!A:D,4,0)</f>
        <v>#N/A</v>
      </c>
      <c r="C2175" s="78" t="s">
        <v>232</v>
      </c>
      <c r="D2175" s="67"/>
      <c r="E2175" s="67"/>
      <c r="F2175" s="67"/>
      <c r="G2175" s="67"/>
      <c r="H2175" s="68">
        <v>0.77039627039627034</v>
      </c>
      <c r="I2175" s="69">
        <v>859</v>
      </c>
      <c r="J2175" s="69">
        <v>840</v>
      </c>
      <c r="K2175" s="69">
        <v>661</v>
      </c>
      <c r="L2175" s="70">
        <v>0.97788125727590225</v>
      </c>
      <c r="M2175" s="69">
        <v>19</v>
      </c>
      <c r="N2175" s="69">
        <v>1</v>
      </c>
      <c r="O2175" s="71">
        <v>220.1143320833333</v>
      </c>
      <c r="P2175" s="68">
        <v>2.2118742724097789E-2</v>
      </c>
    </row>
    <row r="2176" spans="1:16" ht="15" thickBot="1">
      <c r="A2176" s="72" t="str">
        <f t="shared" si="58"/>
        <v>Total général</v>
      </c>
      <c r="B2176" s="73" t="e">
        <f>VLOOKUP(G2176,'Daily Flash NL'!A:D,4,0)</f>
        <v>#N/A</v>
      </c>
      <c r="C2176" s="116" t="s">
        <v>73</v>
      </c>
      <c r="D2176" s="117"/>
      <c r="E2176" s="117"/>
      <c r="F2176" s="117"/>
      <c r="G2176" s="117"/>
      <c r="H2176" s="118">
        <v>0.77039627039627034</v>
      </c>
      <c r="I2176" s="119">
        <v>859</v>
      </c>
      <c r="J2176" s="119">
        <v>840</v>
      </c>
      <c r="K2176" s="119">
        <v>661</v>
      </c>
      <c r="L2176" s="120">
        <v>0.97788125727590225</v>
      </c>
      <c r="M2176" s="119">
        <v>19</v>
      </c>
      <c r="N2176" s="119">
        <v>1</v>
      </c>
      <c r="O2176" s="121">
        <v>220.1143320833333</v>
      </c>
      <c r="P2176" s="122">
        <v>2.2118742724097789E-2</v>
      </c>
    </row>
    <row r="2177" spans="1:16">
      <c r="A2177" s="72">
        <f t="shared" si="58"/>
        <v>0</v>
      </c>
      <c r="B2177" s="73" t="e">
        <f>VLOOKUP(G2177,'Daily Flash NL'!A:D,4,0)</f>
        <v>#N/A</v>
      </c>
    </row>
    <row r="2178" spans="1:16" ht="14.4">
      <c r="A2178" s="72">
        <f t="shared" si="58"/>
        <v>46183</v>
      </c>
      <c r="B2178" s="73" t="e">
        <f>VLOOKUP(G2178,'Daily Flash NL'!A:D,4,0)</f>
        <v>#N/A</v>
      </c>
      <c r="C2178" s="77">
        <v>46183</v>
      </c>
      <c r="D2178" s="57" t="s">
        <v>67</v>
      </c>
      <c r="E2178" s="62" t="s">
        <v>85</v>
      </c>
      <c r="F2178" s="62"/>
      <c r="G2178" s="62"/>
      <c r="H2178" s="63">
        <v>0.90532544378698221</v>
      </c>
      <c r="I2178" s="64">
        <v>169</v>
      </c>
      <c r="J2178" s="64">
        <v>167</v>
      </c>
      <c r="K2178" s="64">
        <v>153</v>
      </c>
      <c r="L2178" s="65">
        <v>0.98816568047337283</v>
      </c>
      <c r="M2178" s="64">
        <v>2</v>
      </c>
      <c r="N2178" s="64">
        <v>0</v>
      </c>
      <c r="O2178" s="66">
        <v>292.46212075848291</v>
      </c>
      <c r="P2178" s="63">
        <v>1.1834319526627219E-2</v>
      </c>
    </row>
    <row r="2179" spans="1:16" ht="14.4">
      <c r="A2179" s="72">
        <f t="shared" si="58"/>
        <v>46183</v>
      </c>
      <c r="B2179" s="73" t="e">
        <f>VLOOKUP(G2179,'Daily Flash NL'!A:D,4,0)</f>
        <v>#N/A</v>
      </c>
      <c r="C2179" s="77">
        <v>46183</v>
      </c>
      <c r="D2179" s="57"/>
      <c r="E2179" s="62" t="s">
        <v>85</v>
      </c>
      <c r="F2179" s="57" t="s">
        <v>69</v>
      </c>
      <c r="G2179" s="57"/>
      <c r="H2179" s="58"/>
      <c r="I2179" s="59"/>
      <c r="J2179" s="59"/>
      <c r="K2179" s="59"/>
      <c r="L2179" s="60"/>
      <c r="M2179" s="59"/>
      <c r="N2179" s="59"/>
      <c r="O2179" s="61"/>
      <c r="P2179" s="58"/>
    </row>
    <row r="2180" spans="1:16" ht="14.4">
      <c r="A2180" s="72">
        <f t="shared" si="58"/>
        <v>46183</v>
      </c>
      <c r="B2180" s="73" t="e">
        <f>VLOOKUP(G2180,'Daily Flash NL'!A:D,4,0)</f>
        <v>#N/A</v>
      </c>
      <c r="C2180" s="77">
        <v>46183</v>
      </c>
      <c r="D2180" s="57"/>
      <c r="E2180" s="62" t="s">
        <v>85</v>
      </c>
      <c r="F2180" s="62"/>
      <c r="G2180" s="62">
        <v>6</v>
      </c>
      <c r="H2180" s="63">
        <v>0</v>
      </c>
      <c r="I2180" s="64">
        <v>1</v>
      </c>
      <c r="J2180" s="64">
        <v>1</v>
      </c>
      <c r="K2180" s="64">
        <v>0</v>
      </c>
      <c r="L2180" s="65">
        <v>1</v>
      </c>
      <c r="M2180" s="64">
        <v>0</v>
      </c>
      <c r="N2180" s="64">
        <v>0</v>
      </c>
      <c r="O2180" s="66">
        <v>182.40000000000003</v>
      </c>
      <c r="P2180" s="63">
        <v>0</v>
      </c>
    </row>
    <row r="2181" spans="1:16" ht="14.4">
      <c r="A2181" s="72">
        <f t="shared" si="58"/>
        <v>46183</v>
      </c>
      <c r="B2181" s="73">
        <f>VLOOKUP(G2181,'Daily Flash NL'!A:D,4,0)</f>
        <v>0.33333333333333298</v>
      </c>
      <c r="C2181" s="77">
        <v>46183</v>
      </c>
      <c r="D2181" s="57"/>
      <c r="E2181" s="62" t="s">
        <v>85</v>
      </c>
      <c r="F2181" s="62"/>
      <c r="G2181" s="62">
        <v>8</v>
      </c>
      <c r="H2181" s="63">
        <v>1</v>
      </c>
      <c r="I2181" s="64">
        <v>4</v>
      </c>
      <c r="J2181" s="64">
        <v>4</v>
      </c>
      <c r="K2181" s="64">
        <v>4</v>
      </c>
      <c r="L2181" s="65">
        <v>1</v>
      </c>
      <c r="M2181" s="64">
        <v>0</v>
      </c>
      <c r="N2181" s="64">
        <v>0</v>
      </c>
      <c r="O2181" s="66">
        <v>493.72150000000005</v>
      </c>
      <c r="P2181" s="63">
        <v>0</v>
      </c>
    </row>
    <row r="2182" spans="1:16" ht="14.4">
      <c r="A2182" s="72">
        <f t="shared" si="58"/>
        <v>46183</v>
      </c>
      <c r="B2182" s="73">
        <f>VLOOKUP(G2182,'Daily Flash NL'!A:D,4,0)</f>
        <v>0.375</v>
      </c>
      <c r="C2182" s="77">
        <v>46183</v>
      </c>
      <c r="D2182" s="57"/>
      <c r="E2182" s="62" t="s">
        <v>85</v>
      </c>
      <c r="F2182" s="62"/>
      <c r="G2182" s="62">
        <v>9</v>
      </c>
      <c r="H2182" s="63">
        <v>0.66666666666666663</v>
      </c>
      <c r="I2182" s="64">
        <v>9</v>
      </c>
      <c r="J2182" s="64">
        <v>9</v>
      </c>
      <c r="K2182" s="64">
        <v>6</v>
      </c>
      <c r="L2182" s="65">
        <v>1</v>
      </c>
      <c r="M2182" s="64">
        <v>0</v>
      </c>
      <c r="N2182" s="64">
        <v>0</v>
      </c>
      <c r="O2182" s="66">
        <v>389.74116666666674</v>
      </c>
      <c r="P2182" s="63">
        <v>0</v>
      </c>
    </row>
    <row r="2183" spans="1:16" ht="14.4">
      <c r="A2183" s="72">
        <f t="shared" si="58"/>
        <v>46183</v>
      </c>
      <c r="B2183" s="73">
        <f>VLOOKUP(G2183,'Daily Flash NL'!A:D,4,0)</f>
        <v>0.41666666666666702</v>
      </c>
      <c r="C2183" s="77">
        <v>46183</v>
      </c>
      <c r="D2183" s="57"/>
      <c r="E2183" s="62" t="s">
        <v>85</v>
      </c>
      <c r="F2183" s="62"/>
      <c r="G2183" s="62">
        <v>10</v>
      </c>
      <c r="H2183" s="63">
        <v>1</v>
      </c>
      <c r="I2183" s="64">
        <v>8</v>
      </c>
      <c r="J2183" s="64">
        <v>8</v>
      </c>
      <c r="K2183" s="64">
        <v>8</v>
      </c>
      <c r="L2183" s="65">
        <v>1</v>
      </c>
      <c r="M2183" s="64">
        <v>0</v>
      </c>
      <c r="N2183" s="64">
        <v>0</v>
      </c>
      <c r="O2183" s="66">
        <v>220.06175000000002</v>
      </c>
      <c r="P2183" s="63">
        <v>0</v>
      </c>
    </row>
    <row r="2184" spans="1:16" ht="14.4">
      <c r="A2184" s="72">
        <f t="shared" si="58"/>
        <v>46183</v>
      </c>
      <c r="B2184" s="73">
        <f>VLOOKUP(G2184,'Daily Flash NL'!A:D,4,0)</f>
        <v>0.45833333333333298</v>
      </c>
      <c r="C2184" s="77">
        <v>46183</v>
      </c>
      <c r="D2184" s="57"/>
      <c r="E2184" s="62" t="s">
        <v>85</v>
      </c>
      <c r="F2184" s="62"/>
      <c r="G2184" s="62">
        <v>11</v>
      </c>
      <c r="H2184" s="63">
        <v>1</v>
      </c>
      <c r="I2184" s="64">
        <v>8</v>
      </c>
      <c r="J2184" s="64">
        <v>8</v>
      </c>
      <c r="K2184" s="64">
        <v>8</v>
      </c>
      <c r="L2184" s="65">
        <v>1</v>
      </c>
      <c r="M2184" s="64">
        <v>0</v>
      </c>
      <c r="N2184" s="64">
        <v>0</v>
      </c>
      <c r="O2184" s="66">
        <v>359.49250000000006</v>
      </c>
      <c r="P2184" s="63">
        <v>0</v>
      </c>
    </row>
    <row r="2185" spans="1:16" ht="14.4">
      <c r="A2185" s="72">
        <f t="shared" si="58"/>
        <v>46183</v>
      </c>
      <c r="B2185" s="73">
        <f>VLOOKUP(G2185,'Daily Flash NL'!A:D,4,0)</f>
        <v>0.5</v>
      </c>
      <c r="C2185" s="77">
        <v>46183</v>
      </c>
      <c r="D2185" s="57"/>
      <c r="E2185" s="62" t="s">
        <v>85</v>
      </c>
      <c r="F2185" s="62"/>
      <c r="G2185" s="62">
        <v>12</v>
      </c>
      <c r="H2185" s="63">
        <v>1</v>
      </c>
      <c r="I2185" s="64">
        <v>5</v>
      </c>
      <c r="J2185" s="64">
        <v>5</v>
      </c>
      <c r="K2185" s="64">
        <v>5</v>
      </c>
      <c r="L2185" s="65">
        <v>1</v>
      </c>
      <c r="M2185" s="64">
        <v>0</v>
      </c>
      <c r="N2185" s="64">
        <v>0</v>
      </c>
      <c r="O2185" s="66">
        <v>481.9486</v>
      </c>
      <c r="P2185" s="63">
        <v>0</v>
      </c>
    </row>
    <row r="2186" spans="1:16" ht="14.4">
      <c r="A2186" s="72">
        <f t="shared" si="58"/>
        <v>46183</v>
      </c>
      <c r="B2186" s="73">
        <f>VLOOKUP(G2186,'Daily Flash NL'!A:D,4,0)</f>
        <v>0.54166666666666696</v>
      </c>
      <c r="C2186" s="77">
        <v>46183</v>
      </c>
      <c r="D2186" s="57"/>
      <c r="E2186" s="62" t="s">
        <v>85</v>
      </c>
      <c r="F2186" s="62"/>
      <c r="G2186" s="62">
        <v>13</v>
      </c>
      <c r="H2186" s="63">
        <v>1</v>
      </c>
      <c r="I2186" s="64">
        <v>8</v>
      </c>
      <c r="J2186" s="64">
        <v>8</v>
      </c>
      <c r="K2186" s="64">
        <v>8</v>
      </c>
      <c r="L2186" s="65">
        <v>1</v>
      </c>
      <c r="M2186" s="64">
        <v>0</v>
      </c>
      <c r="N2186" s="64">
        <v>0</v>
      </c>
      <c r="O2186" s="66">
        <v>262.27893749999998</v>
      </c>
      <c r="P2186" s="63">
        <v>0</v>
      </c>
    </row>
    <row r="2187" spans="1:16" ht="14.4">
      <c r="A2187" s="72">
        <f t="shared" si="58"/>
        <v>46183</v>
      </c>
      <c r="B2187" s="73">
        <f>VLOOKUP(G2187,'Daily Flash NL'!A:D,4,0)</f>
        <v>0.58333333333333304</v>
      </c>
      <c r="C2187" s="77">
        <v>46183</v>
      </c>
      <c r="D2187" s="57"/>
      <c r="E2187" s="62" t="s">
        <v>85</v>
      </c>
      <c r="F2187" s="62"/>
      <c r="G2187" s="62">
        <v>14</v>
      </c>
      <c r="H2187" s="63">
        <v>0.9285714285714286</v>
      </c>
      <c r="I2187" s="64">
        <v>14</v>
      </c>
      <c r="J2187" s="64">
        <v>14</v>
      </c>
      <c r="K2187" s="64">
        <v>13</v>
      </c>
      <c r="L2187" s="65">
        <v>1</v>
      </c>
      <c r="M2187" s="64">
        <v>0</v>
      </c>
      <c r="N2187" s="64">
        <v>0</v>
      </c>
      <c r="O2187" s="66">
        <v>262.04632142857145</v>
      </c>
      <c r="P2187" s="63">
        <v>0</v>
      </c>
    </row>
    <row r="2188" spans="1:16" ht="14.4">
      <c r="A2188" s="72">
        <f t="shared" si="58"/>
        <v>46183</v>
      </c>
      <c r="B2188" s="73">
        <f>VLOOKUP(G2188,'Daily Flash NL'!A:D,4,0)</f>
        <v>0.625</v>
      </c>
      <c r="C2188" s="77">
        <v>46183</v>
      </c>
      <c r="D2188" s="57"/>
      <c r="E2188" s="62" t="s">
        <v>85</v>
      </c>
      <c r="F2188" s="62"/>
      <c r="G2188" s="62">
        <v>15</v>
      </c>
      <c r="H2188" s="63">
        <v>0.9</v>
      </c>
      <c r="I2188" s="64">
        <v>10</v>
      </c>
      <c r="J2188" s="64">
        <v>10</v>
      </c>
      <c r="K2188" s="64">
        <v>9</v>
      </c>
      <c r="L2188" s="65">
        <v>1</v>
      </c>
      <c r="M2188" s="64">
        <v>0</v>
      </c>
      <c r="N2188" s="64">
        <v>0</v>
      </c>
      <c r="O2188" s="66">
        <v>237.72685000000001</v>
      </c>
      <c r="P2188" s="63">
        <v>0</v>
      </c>
    </row>
    <row r="2189" spans="1:16" ht="14.4">
      <c r="A2189" s="72">
        <f t="shared" si="58"/>
        <v>46183</v>
      </c>
      <c r="B2189" s="73">
        <f>VLOOKUP(G2189,'Daily Flash NL'!A:D,4,0)</f>
        <v>0.66666666666666696</v>
      </c>
      <c r="C2189" s="77">
        <v>46183</v>
      </c>
      <c r="D2189" s="57"/>
      <c r="E2189" s="62" t="s">
        <v>85</v>
      </c>
      <c r="F2189" s="62"/>
      <c r="G2189" s="62">
        <v>16</v>
      </c>
      <c r="H2189" s="63">
        <v>1</v>
      </c>
      <c r="I2189" s="64">
        <v>10</v>
      </c>
      <c r="J2189" s="64">
        <v>10</v>
      </c>
      <c r="K2189" s="64">
        <v>10</v>
      </c>
      <c r="L2189" s="65">
        <v>1</v>
      </c>
      <c r="M2189" s="64">
        <v>0</v>
      </c>
      <c r="N2189" s="64">
        <v>0</v>
      </c>
      <c r="O2189" s="66">
        <v>311.69799999999998</v>
      </c>
      <c r="P2189" s="63">
        <v>0</v>
      </c>
    </row>
    <row r="2190" spans="1:16" ht="14.4">
      <c r="A2190" s="72">
        <f t="shared" si="58"/>
        <v>46183</v>
      </c>
      <c r="B2190" s="73" t="e">
        <f>VLOOKUP(G2190,'Daily Flash NL'!A:D,4,0)</f>
        <v>#N/A</v>
      </c>
      <c r="C2190" s="77">
        <v>46183</v>
      </c>
      <c r="D2190" s="57"/>
      <c r="E2190" s="62" t="s">
        <v>85</v>
      </c>
      <c r="F2190" s="62"/>
      <c r="G2190" s="62">
        <v>17</v>
      </c>
      <c r="H2190" s="63">
        <v>1</v>
      </c>
      <c r="I2190" s="64">
        <v>3</v>
      </c>
      <c r="J2190" s="64">
        <v>3</v>
      </c>
      <c r="K2190" s="64">
        <v>3</v>
      </c>
      <c r="L2190" s="65">
        <v>1</v>
      </c>
      <c r="M2190" s="64">
        <v>0</v>
      </c>
      <c r="N2190" s="64">
        <v>0</v>
      </c>
      <c r="O2190" s="66">
        <v>367.99566666666669</v>
      </c>
      <c r="P2190" s="63">
        <v>0</v>
      </c>
    </row>
    <row r="2191" spans="1:16" ht="14.4">
      <c r="A2191" s="72">
        <f t="shared" ref="A2191:A2210" si="59">C2191</f>
        <v>46183</v>
      </c>
      <c r="B2191" s="73" t="e">
        <f>VLOOKUP(G2191,'Daily Flash NL'!A:D,4,0)</f>
        <v>#N/A</v>
      </c>
      <c r="C2191" s="77">
        <v>46183</v>
      </c>
      <c r="D2191" s="57"/>
      <c r="E2191" s="62" t="s">
        <v>85</v>
      </c>
      <c r="F2191" s="62"/>
      <c r="G2191" s="62">
        <v>18</v>
      </c>
      <c r="H2191" s="63">
        <v>1</v>
      </c>
      <c r="I2191" s="64">
        <v>5</v>
      </c>
      <c r="J2191" s="64">
        <v>5</v>
      </c>
      <c r="K2191" s="64">
        <v>5</v>
      </c>
      <c r="L2191" s="65">
        <v>1</v>
      </c>
      <c r="M2191" s="64">
        <v>0</v>
      </c>
      <c r="N2191" s="64">
        <v>0</v>
      </c>
      <c r="O2191" s="66">
        <v>433.45979999999997</v>
      </c>
      <c r="P2191" s="63">
        <v>0</v>
      </c>
    </row>
    <row r="2192" spans="1:16" ht="14.4">
      <c r="A2192" s="72">
        <f t="shared" si="59"/>
        <v>46183</v>
      </c>
      <c r="B2192" s="73" t="e">
        <f>VLOOKUP(G2192,'Daily Flash NL'!A:D,4,0)</f>
        <v>#N/A</v>
      </c>
      <c r="C2192" s="77">
        <v>46183</v>
      </c>
      <c r="D2192" s="57"/>
      <c r="E2192" s="62" t="s">
        <v>85</v>
      </c>
      <c r="F2192" s="62"/>
      <c r="G2192" s="62">
        <v>19</v>
      </c>
      <c r="H2192" s="63">
        <v>1</v>
      </c>
      <c r="I2192" s="64">
        <v>1</v>
      </c>
      <c r="J2192" s="64">
        <v>1</v>
      </c>
      <c r="K2192" s="64">
        <v>1</v>
      </c>
      <c r="L2192" s="65">
        <v>1</v>
      </c>
      <c r="M2192" s="64">
        <v>0</v>
      </c>
      <c r="N2192" s="64">
        <v>0</v>
      </c>
      <c r="O2192" s="66">
        <v>345.39499999999998</v>
      </c>
      <c r="P2192" s="63">
        <v>0</v>
      </c>
    </row>
    <row r="2193" spans="1:16" ht="14.4">
      <c r="A2193" s="72">
        <f t="shared" si="59"/>
        <v>46183</v>
      </c>
      <c r="B2193" s="73" t="e">
        <f>VLOOKUP(G2193,'Daily Flash NL'!A:D,4,0)</f>
        <v>#N/A</v>
      </c>
      <c r="C2193" s="77">
        <v>46183</v>
      </c>
      <c r="D2193" s="57"/>
      <c r="E2193" s="62" t="s">
        <v>85</v>
      </c>
      <c r="F2193" s="62"/>
      <c r="G2193" s="62">
        <v>20</v>
      </c>
      <c r="H2193" s="63">
        <v>1</v>
      </c>
      <c r="I2193" s="64">
        <v>2</v>
      </c>
      <c r="J2193" s="64">
        <v>2</v>
      </c>
      <c r="K2193" s="64">
        <v>2</v>
      </c>
      <c r="L2193" s="65">
        <v>1</v>
      </c>
      <c r="M2193" s="64">
        <v>0</v>
      </c>
      <c r="N2193" s="64">
        <v>0</v>
      </c>
      <c r="O2193" s="66">
        <v>312.108</v>
      </c>
      <c r="P2193" s="63">
        <v>0</v>
      </c>
    </row>
    <row r="2194" spans="1:16" ht="14.4">
      <c r="A2194" s="72">
        <f t="shared" si="59"/>
        <v>46183</v>
      </c>
      <c r="B2194" s="73" t="e">
        <f>VLOOKUP(G2194,'Daily Flash NL'!A:D,4,0)</f>
        <v>#N/A</v>
      </c>
      <c r="C2194" s="77">
        <v>46183</v>
      </c>
      <c r="D2194" s="57"/>
      <c r="E2194" s="62" t="s">
        <v>85</v>
      </c>
      <c r="F2194" s="57" t="s">
        <v>86</v>
      </c>
      <c r="G2194" s="57"/>
      <c r="H2194" s="58"/>
      <c r="I2194" s="59"/>
      <c r="J2194" s="59"/>
      <c r="K2194" s="59"/>
      <c r="L2194" s="60"/>
      <c r="M2194" s="59"/>
      <c r="N2194" s="59"/>
      <c r="O2194" s="61"/>
      <c r="P2194" s="58"/>
    </row>
    <row r="2195" spans="1:16" ht="14.4">
      <c r="A2195" s="72">
        <f t="shared" si="59"/>
        <v>46183</v>
      </c>
      <c r="B2195" s="73" t="e">
        <f>VLOOKUP(G2195,'Daily Flash NL'!A:D,4,0)</f>
        <v>#N/A</v>
      </c>
      <c r="C2195" s="77">
        <v>46183</v>
      </c>
      <c r="D2195" s="57"/>
      <c r="E2195" s="62" t="s">
        <v>85</v>
      </c>
      <c r="F2195" s="62"/>
      <c r="G2195" s="62">
        <v>6</v>
      </c>
      <c r="H2195" s="63">
        <v>0.5</v>
      </c>
      <c r="I2195" s="64">
        <v>2</v>
      </c>
      <c r="J2195" s="64">
        <v>2</v>
      </c>
      <c r="K2195" s="64">
        <v>1</v>
      </c>
      <c r="L2195" s="65">
        <v>1</v>
      </c>
      <c r="M2195" s="64">
        <v>0</v>
      </c>
      <c r="N2195" s="64">
        <v>0</v>
      </c>
      <c r="O2195" s="66">
        <v>403.58450000000005</v>
      </c>
      <c r="P2195" s="63">
        <v>0</v>
      </c>
    </row>
    <row r="2196" spans="1:16" ht="14.4">
      <c r="A2196" s="72">
        <f t="shared" si="59"/>
        <v>46183</v>
      </c>
      <c r="B2196" s="73">
        <f>VLOOKUP(G2196,'Daily Flash NL'!A:D,4,0)</f>
        <v>0.29166666666666669</v>
      </c>
      <c r="C2196" s="77">
        <v>46183</v>
      </c>
      <c r="D2196" s="57"/>
      <c r="E2196" s="62" t="s">
        <v>85</v>
      </c>
      <c r="F2196" s="62"/>
      <c r="G2196" s="62">
        <v>7</v>
      </c>
      <c r="H2196" s="63">
        <v>1</v>
      </c>
      <c r="I2196" s="64">
        <v>3</v>
      </c>
      <c r="J2196" s="64">
        <v>3</v>
      </c>
      <c r="K2196" s="64">
        <v>3</v>
      </c>
      <c r="L2196" s="65">
        <v>1</v>
      </c>
      <c r="M2196" s="64">
        <v>0</v>
      </c>
      <c r="N2196" s="64">
        <v>0</v>
      </c>
      <c r="O2196" s="66">
        <v>292.93199999999996</v>
      </c>
      <c r="P2196" s="63">
        <v>0</v>
      </c>
    </row>
    <row r="2197" spans="1:16" ht="14.4">
      <c r="A2197" s="72">
        <f t="shared" si="59"/>
        <v>46183</v>
      </c>
      <c r="B2197" s="73">
        <f>VLOOKUP(G2197,'Daily Flash NL'!A:D,4,0)</f>
        <v>0.33333333333333298</v>
      </c>
      <c r="C2197" s="77">
        <v>46183</v>
      </c>
      <c r="D2197" s="57"/>
      <c r="E2197" s="62" t="s">
        <v>85</v>
      </c>
      <c r="F2197" s="62"/>
      <c r="G2197" s="62">
        <v>8</v>
      </c>
      <c r="H2197" s="63">
        <v>0.83333333333333337</v>
      </c>
      <c r="I2197" s="64">
        <v>6</v>
      </c>
      <c r="J2197" s="64">
        <v>6</v>
      </c>
      <c r="K2197" s="64">
        <v>5</v>
      </c>
      <c r="L2197" s="65">
        <v>1</v>
      </c>
      <c r="M2197" s="64">
        <v>0</v>
      </c>
      <c r="N2197" s="64">
        <v>0</v>
      </c>
      <c r="O2197" s="66">
        <v>248.49316666666672</v>
      </c>
      <c r="P2197" s="63">
        <v>0</v>
      </c>
    </row>
    <row r="2198" spans="1:16" ht="14.4">
      <c r="A2198" s="72">
        <f t="shared" si="59"/>
        <v>46183</v>
      </c>
      <c r="B2198" s="73">
        <f>VLOOKUP(G2198,'Daily Flash NL'!A:D,4,0)</f>
        <v>0.375</v>
      </c>
      <c r="C2198" s="77">
        <v>46183</v>
      </c>
      <c r="D2198" s="57"/>
      <c r="E2198" s="62" t="s">
        <v>85</v>
      </c>
      <c r="F2198" s="62"/>
      <c r="G2198" s="62">
        <v>9</v>
      </c>
      <c r="H2198" s="63">
        <v>1</v>
      </c>
      <c r="I2198" s="64">
        <v>9</v>
      </c>
      <c r="J2198" s="64">
        <v>9</v>
      </c>
      <c r="K2198" s="64">
        <v>9</v>
      </c>
      <c r="L2198" s="65">
        <v>1</v>
      </c>
      <c r="M2198" s="64">
        <v>0</v>
      </c>
      <c r="N2198" s="64">
        <v>0</v>
      </c>
      <c r="O2198" s="66">
        <v>225.3376111111111</v>
      </c>
      <c r="P2198" s="63">
        <v>0</v>
      </c>
    </row>
    <row r="2199" spans="1:16" ht="14.4">
      <c r="A2199" s="72">
        <f t="shared" si="59"/>
        <v>46183</v>
      </c>
      <c r="B2199" s="73">
        <f>VLOOKUP(G2199,'Daily Flash NL'!A:D,4,0)</f>
        <v>0.41666666666666702</v>
      </c>
      <c r="C2199" s="77">
        <v>46183</v>
      </c>
      <c r="D2199" s="57"/>
      <c r="E2199" s="62" t="s">
        <v>85</v>
      </c>
      <c r="F2199" s="62"/>
      <c r="G2199" s="62">
        <v>10</v>
      </c>
      <c r="H2199" s="63">
        <v>1</v>
      </c>
      <c r="I2199" s="64">
        <v>6</v>
      </c>
      <c r="J2199" s="64">
        <v>6</v>
      </c>
      <c r="K2199" s="64">
        <v>6</v>
      </c>
      <c r="L2199" s="65">
        <v>1</v>
      </c>
      <c r="M2199" s="64">
        <v>0</v>
      </c>
      <c r="N2199" s="64">
        <v>0</v>
      </c>
      <c r="O2199" s="66">
        <v>370.64966666666669</v>
      </c>
      <c r="P2199" s="63">
        <v>0</v>
      </c>
    </row>
    <row r="2200" spans="1:16" ht="14.4">
      <c r="A2200" s="72">
        <f t="shared" si="59"/>
        <v>46183</v>
      </c>
      <c r="B2200" s="73">
        <f>VLOOKUP(G2200,'Daily Flash NL'!A:D,4,0)</f>
        <v>0.45833333333333298</v>
      </c>
      <c r="C2200" s="77">
        <v>46183</v>
      </c>
      <c r="D2200" s="57"/>
      <c r="E2200" s="62" t="s">
        <v>85</v>
      </c>
      <c r="F2200" s="62"/>
      <c r="G2200" s="62">
        <v>11</v>
      </c>
      <c r="H2200" s="63">
        <v>0.8</v>
      </c>
      <c r="I2200" s="64">
        <v>10</v>
      </c>
      <c r="J2200" s="64">
        <v>10</v>
      </c>
      <c r="K2200" s="64">
        <v>8</v>
      </c>
      <c r="L2200" s="65">
        <v>1</v>
      </c>
      <c r="M2200" s="64">
        <v>0</v>
      </c>
      <c r="N2200" s="64">
        <v>0</v>
      </c>
      <c r="O2200" s="66">
        <v>175.2482</v>
      </c>
      <c r="P2200" s="63">
        <v>0</v>
      </c>
    </row>
    <row r="2201" spans="1:16" ht="14.4">
      <c r="A2201" s="72">
        <f t="shared" si="59"/>
        <v>46183</v>
      </c>
      <c r="B2201" s="73">
        <f>VLOOKUP(G2201,'Daily Flash NL'!A:D,4,0)</f>
        <v>0.5</v>
      </c>
      <c r="C2201" s="77">
        <v>46183</v>
      </c>
      <c r="D2201" s="57"/>
      <c r="E2201" s="62" t="s">
        <v>85</v>
      </c>
      <c r="F2201" s="62"/>
      <c r="G2201" s="62">
        <v>12</v>
      </c>
      <c r="H2201" s="63">
        <v>0.90909090909090906</v>
      </c>
      <c r="I2201" s="64">
        <v>11</v>
      </c>
      <c r="J2201" s="64">
        <v>11</v>
      </c>
      <c r="K2201" s="64">
        <v>10</v>
      </c>
      <c r="L2201" s="65">
        <v>1</v>
      </c>
      <c r="M2201" s="64">
        <v>0</v>
      </c>
      <c r="N2201" s="64">
        <v>0</v>
      </c>
      <c r="O2201" s="66">
        <v>227.27801515151515</v>
      </c>
      <c r="P2201" s="63">
        <v>0</v>
      </c>
    </row>
    <row r="2202" spans="1:16" ht="14.4">
      <c r="A2202" s="72">
        <f t="shared" si="59"/>
        <v>46183</v>
      </c>
      <c r="B2202" s="73">
        <f>VLOOKUP(G2202,'Daily Flash NL'!A:D,4,0)</f>
        <v>0.54166666666666696</v>
      </c>
      <c r="C2202" s="77">
        <v>46183</v>
      </c>
      <c r="D2202" s="57"/>
      <c r="E2202" s="62" t="s">
        <v>85</v>
      </c>
      <c r="F2202" s="62"/>
      <c r="G2202" s="62">
        <v>13</v>
      </c>
      <c r="H2202" s="63">
        <v>1</v>
      </c>
      <c r="I2202" s="64">
        <v>6</v>
      </c>
      <c r="J2202" s="64">
        <v>6</v>
      </c>
      <c r="K2202" s="64">
        <v>6</v>
      </c>
      <c r="L2202" s="65">
        <v>1</v>
      </c>
      <c r="M2202" s="64">
        <v>0</v>
      </c>
      <c r="N2202" s="64">
        <v>0</v>
      </c>
      <c r="O2202" s="66">
        <v>224.8489166666667</v>
      </c>
      <c r="P2202" s="63">
        <v>0</v>
      </c>
    </row>
    <row r="2203" spans="1:16" ht="14.4">
      <c r="A2203" s="72">
        <f t="shared" si="59"/>
        <v>46183</v>
      </c>
      <c r="B2203" s="73">
        <f>VLOOKUP(G2203,'Daily Flash NL'!A:D,4,0)</f>
        <v>0.58333333333333304</v>
      </c>
      <c r="C2203" s="77">
        <v>46183</v>
      </c>
      <c r="D2203" s="57"/>
      <c r="E2203" s="62" t="s">
        <v>85</v>
      </c>
      <c r="F2203" s="62"/>
      <c r="G2203" s="62">
        <v>14</v>
      </c>
      <c r="H2203" s="63">
        <v>1</v>
      </c>
      <c r="I2203" s="64">
        <v>3</v>
      </c>
      <c r="J2203" s="64">
        <v>3</v>
      </c>
      <c r="K2203" s="64">
        <v>3</v>
      </c>
      <c r="L2203" s="65">
        <v>1</v>
      </c>
      <c r="M2203" s="64">
        <v>0</v>
      </c>
      <c r="N2203" s="64">
        <v>0</v>
      </c>
      <c r="O2203" s="66">
        <v>384.18866666666668</v>
      </c>
      <c r="P2203" s="63">
        <v>0</v>
      </c>
    </row>
    <row r="2204" spans="1:16" ht="14.4">
      <c r="A2204" s="72">
        <f t="shared" si="59"/>
        <v>46183</v>
      </c>
      <c r="B2204" s="73">
        <f>VLOOKUP(G2204,'Daily Flash NL'!A:D,4,0)</f>
        <v>0.625</v>
      </c>
      <c r="C2204" s="77">
        <v>46183</v>
      </c>
      <c r="D2204" s="57"/>
      <c r="E2204" s="62" t="s">
        <v>85</v>
      </c>
      <c r="F2204" s="62"/>
      <c r="G2204" s="62">
        <v>15</v>
      </c>
      <c r="H2204" s="63">
        <v>1</v>
      </c>
      <c r="I2204" s="64">
        <v>8</v>
      </c>
      <c r="J2204" s="64">
        <v>8</v>
      </c>
      <c r="K2204" s="64">
        <v>8</v>
      </c>
      <c r="L2204" s="65">
        <v>1</v>
      </c>
      <c r="M2204" s="64">
        <v>0</v>
      </c>
      <c r="N2204" s="64">
        <v>0</v>
      </c>
      <c r="O2204" s="66">
        <v>272.38156249999997</v>
      </c>
      <c r="P2204" s="63">
        <v>0</v>
      </c>
    </row>
    <row r="2205" spans="1:16" ht="14.4">
      <c r="A2205" s="72">
        <f t="shared" si="59"/>
        <v>46183</v>
      </c>
      <c r="B2205" s="73">
        <f>VLOOKUP(G2205,'Daily Flash NL'!A:D,4,0)</f>
        <v>0.66666666666666696</v>
      </c>
      <c r="C2205" s="77">
        <v>46183</v>
      </c>
      <c r="D2205" s="57"/>
      <c r="E2205" s="62" t="s">
        <v>85</v>
      </c>
      <c r="F2205" s="62"/>
      <c r="G2205" s="62">
        <v>16</v>
      </c>
      <c r="H2205" s="63">
        <v>1</v>
      </c>
      <c r="I2205" s="64">
        <v>6</v>
      </c>
      <c r="J2205" s="64">
        <v>6</v>
      </c>
      <c r="K2205" s="64">
        <v>6</v>
      </c>
      <c r="L2205" s="65">
        <v>1</v>
      </c>
      <c r="M2205" s="64">
        <v>0</v>
      </c>
      <c r="N2205" s="64">
        <v>0</v>
      </c>
      <c r="O2205" s="66">
        <v>201.66483333333335</v>
      </c>
      <c r="P2205" s="63">
        <v>0</v>
      </c>
    </row>
    <row r="2206" spans="1:16" ht="14.4">
      <c r="A2206" s="72">
        <f t="shared" si="59"/>
        <v>46183</v>
      </c>
      <c r="B2206" s="73" t="e">
        <f>VLOOKUP(G2206,'Daily Flash NL'!A:D,4,0)</f>
        <v>#N/A</v>
      </c>
      <c r="C2206" s="77">
        <v>46183</v>
      </c>
      <c r="D2206" s="57"/>
      <c r="E2206" s="62" t="s">
        <v>85</v>
      </c>
      <c r="F2206" s="62"/>
      <c r="G2206" s="62">
        <v>17</v>
      </c>
      <c r="H2206" s="63">
        <v>0.2857142857142857</v>
      </c>
      <c r="I2206" s="64">
        <v>7</v>
      </c>
      <c r="J2206" s="64">
        <v>5</v>
      </c>
      <c r="K2206" s="64">
        <v>2</v>
      </c>
      <c r="L2206" s="65">
        <v>0.7142857142857143</v>
      </c>
      <c r="M2206" s="64">
        <v>2</v>
      </c>
      <c r="N2206" s="64">
        <v>0</v>
      </c>
      <c r="O2206" s="66">
        <v>302.88389999999998</v>
      </c>
      <c r="P2206" s="63">
        <v>0.2857142857142857</v>
      </c>
    </row>
    <row r="2207" spans="1:16" ht="14.4">
      <c r="A2207" s="72">
        <f t="shared" si="59"/>
        <v>46183</v>
      </c>
      <c r="B2207" s="73" t="e">
        <f>VLOOKUP(G2207,'Daily Flash NL'!A:D,4,0)</f>
        <v>#N/A</v>
      </c>
      <c r="C2207" s="77">
        <v>46183</v>
      </c>
      <c r="D2207" s="57"/>
      <c r="E2207" s="62" t="s">
        <v>85</v>
      </c>
      <c r="F2207" s="62"/>
      <c r="G2207" s="62">
        <v>18</v>
      </c>
      <c r="H2207" s="63">
        <v>1</v>
      </c>
      <c r="I2207" s="64">
        <v>2</v>
      </c>
      <c r="J2207" s="64">
        <v>2</v>
      </c>
      <c r="K2207" s="64">
        <v>2</v>
      </c>
      <c r="L2207" s="65">
        <v>1</v>
      </c>
      <c r="M2207" s="64">
        <v>0</v>
      </c>
      <c r="N2207" s="64">
        <v>0</v>
      </c>
      <c r="O2207" s="66">
        <v>338.90649999999994</v>
      </c>
      <c r="P2207" s="63">
        <v>0</v>
      </c>
    </row>
    <row r="2208" spans="1:16" ht="14.4">
      <c r="A2208" s="72">
        <f t="shared" si="59"/>
        <v>46183</v>
      </c>
      <c r="B2208" s="73" t="e">
        <f>VLOOKUP(G2208,'Daily Flash NL'!A:D,4,0)</f>
        <v>#N/A</v>
      </c>
      <c r="C2208" s="77">
        <v>46183</v>
      </c>
      <c r="D2208" s="57"/>
      <c r="E2208" s="62" t="s">
        <v>85</v>
      </c>
      <c r="F2208" s="62"/>
      <c r="G2208" s="62">
        <v>20</v>
      </c>
      <c r="H2208" s="63">
        <v>1</v>
      </c>
      <c r="I2208" s="64">
        <v>1</v>
      </c>
      <c r="J2208" s="64">
        <v>1</v>
      </c>
      <c r="K2208" s="64">
        <v>1</v>
      </c>
      <c r="L2208" s="65">
        <v>1</v>
      </c>
      <c r="M2208" s="64">
        <v>0</v>
      </c>
      <c r="N2208" s="64">
        <v>0</v>
      </c>
      <c r="O2208" s="66">
        <v>346.435</v>
      </c>
      <c r="P2208" s="63">
        <v>0</v>
      </c>
    </row>
    <row r="2209" spans="1:16" ht="14.4">
      <c r="A2209" s="72">
        <f t="shared" si="59"/>
        <v>46183</v>
      </c>
      <c r="B2209" s="73" t="e">
        <f>VLOOKUP(G2209,'Daily Flash NL'!A:D,4,0)</f>
        <v>#N/A</v>
      </c>
      <c r="C2209" s="77">
        <v>46183</v>
      </c>
      <c r="D2209" s="57"/>
      <c r="E2209" s="62" t="s">
        <v>85</v>
      </c>
      <c r="F2209" s="62"/>
      <c r="G2209" s="62">
        <v>21</v>
      </c>
      <c r="H2209" s="63">
        <v>1</v>
      </c>
      <c r="I2209" s="64">
        <v>1</v>
      </c>
      <c r="J2209" s="64">
        <v>1</v>
      </c>
      <c r="K2209" s="64">
        <v>1</v>
      </c>
      <c r="L2209" s="65">
        <v>1</v>
      </c>
      <c r="M2209" s="64">
        <v>0</v>
      </c>
      <c r="N2209" s="64">
        <v>0</v>
      </c>
      <c r="O2209" s="66">
        <v>517.24599999999998</v>
      </c>
      <c r="P2209" s="63">
        <v>0</v>
      </c>
    </row>
    <row r="2210" spans="1:16" ht="14.4">
      <c r="A2210" s="72">
        <f t="shared" si="59"/>
        <v>46183</v>
      </c>
      <c r="B2210" s="73" t="e">
        <f>VLOOKUP(G2210,'Daily Flash NL'!A:D,4,0)</f>
        <v>#N/A</v>
      </c>
      <c r="C2210" s="77">
        <v>46183</v>
      </c>
      <c r="D2210" s="57"/>
      <c r="E2210" s="62" t="s">
        <v>68</v>
      </c>
      <c r="F2210" s="62"/>
      <c r="G2210" s="62"/>
      <c r="H2210" s="63">
        <v>0.69889502762430944</v>
      </c>
      <c r="I2210" s="64">
        <v>726</v>
      </c>
      <c r="J2210" s="64">
        <v>712</v>
      </c>
      <c r="K2210" s="64">
        <v>506</v>
      </c>
      <c r="L2210" s="65">
        <v>0.9807162534435262</v>
      </c>
      <c r="M2210" s="64">
        <v>14</v>
      </c>
      <c r="N2210" s="64">
        <v>2</v>
      </c>
      <c r="O2210" s="66">
        <v>256.77561348314634</v>
      </c>
      <c r="P2210" s="63">
        <v>1.928374655647383E-2</v>
      </c>
    </row>
    <row r="2211" spans="1:16" ht="14.4">
      <c r="A2211" s="72">
        <f t="shared" ref="A2211:A2233" si="60">C2211</f>
        <v>46183</v>
      </c>
      <c r="B2211" s="73" t="e">
        <f>VLOOKUP(G2211,'Daily Flash NL'!A:D,4,0)</f>
        <v>#N/A</v>
      </c>
      <c r="C2211" s="77">
        <v>46183</v>
      </c>
      <c r="D2211" s="57"/>
      <c r="E2211" s="62" t="s">
        <v>68</v>
      </c>
      <c r="F2211" s="57" t="s">
        <v>69</v>
      </c>
      <c r="G2211" s="57"/>
      <c r="H2211" s="58"/>
      <c r="I2211" s="59"/>
      <c r="J2211" s="59"/>
      <c r="K2211" s="59"/>
      <c r="L2211" s="60"/>
      <c r="M2211" s="59"/>
      <c r="N2211" s="59"/>
      <c r="O2211" s="61"/>
      <c r="P2211" s="58"/>
    </row>
    <row r="2212" spans="1:16" ht="14.4">
      <c r="A2212" s="72">
        <f t="shared" si="60"/>
        <v>46183</v>
      </c>
      <c r="B2212" s="73" t="e">
        <f>VLOOKUP(G2212,'Daily Flash NL'!A:D,4,0)</f>
        <v>#N/A</v>
      </c>
      <c r="C2212" s="77">
        <v>46183</v>
      </c>
      <c r="D2212" s="57"/>
      <c r="E2212" s="62" t="s">
        <v>68</v>
      </c>
      <c r="F2212" s="62"/>
      <c r="G2212" s="62">
        <v>6</v>
      </c>
      <c r="H2212" s="63">
        <v>1</v>
      </c>
      <c r="I2212" s="64">
        <v>5</v>
      </c>
      <c r="J2212" s="64">
        <v>5</v>
      </c>
      <c r="K2212" s="64">
        <v>5</v>
      </c>
      <c r="L2212" s="65">
        <v>1</v>
      </c>
      <c r="M2212" s="64">
        <v>0</v>
      </c>
      <c r="N2212" s="64">
        <v>0</v>
      </c>
      <c r="O2212" s="66">
        <v>202.2988</v>
      </c>
      <c r="P2212" s="63">
        <v>0</v>
      </c>
    </row>
    <row r="2213" spans="1:16" ht="14.4">
      <c r="A2213" s="72">
        <f t="shared" si="60"/>
        <v>46183</v>
      </c>
      <c r="B2213" s="73">
        <f>VLOOKUP(G2213,'Daily Flash NL'!A:D,4,0)</f>
        <v>0.29166666666666669</v>
      </c>
      <c r="C2213" s="77">
        <v>46183</v>
      </c>
      <c r="D2213" s="57"/>
      <c r="E2213" s="62" t="s">
        <v>68</v>
      </c>
      <c r="F2213" s="62"/>
      <c r="G2213" s="62">
        <v>7</v>
      </c>
      <c r="H2213" s="63">
        <v>0.95833333333333337</v>
      </c>
      <c r="I2213" s="64">
        <v>24</v>
      </c>
      <c r="J2213" s="64">
        <v>24</v>
      </c>
      <c r="K2213" s="64">
        <v>23</v>
      </c>
      <c r="L2213" s="65">
        <v>1</v>
      </c>
      <c r="M2213" s="64">
        <v>0</v>
      </c>
      <c r="N2213" s="64">
        <v>0</v>
      </c>
      <c r="O2213" s="66">
        <v>287.63645138888859</v>
      </c>
      <c r="P2213" s="63">
        <v>0</v>
      </c>
    </row>
    <row r="2214" spans="1:16" ht="14.4">
      <c r="A2214" s="72">
        <f t="shared" si="60"/>
        <v>46183</v>
      </c>
      <c r="B2214" s="73">
        <f>VLOOKUP(G2214,'Daily Flash NL'!A:D,4,0)</f>
        <v>0.33333333333333298</v>
      </c>
      <c r="C2214" s="77">
        <v>46183</v>
      </c>
      <c r="D2214" s="57"/>
      <c r="E2214" s="62" t="s">
        <v>68</v>
      </c>
      <c r="F2214" s="62"/>
      <c r="G2214" s="62">
        <v>8</v>
      </c>
      <c r="H2214" s="63">
        <v>0.79629629629629628</v>
      </c>
      <c r="I2214" s="64">
        <v>54</v>
      </c>
      <c r="J2214" s="64">
        <v>54</v>
      </c>
      <c r="K2214" s="64">
        <v>43</v>
      </c>
      <c r="L2214" s="65">
        <v>1</v>
      </c>
      <c r="M2214" s="64">
        <v>0</v>
      </c>
      <c r="N2214" s="64">
        <v>0</v>
      </c>
      <c r="O2214" s="66">
        <v>160.90748641975301</v>
      </c>
      <c r="P2214" s="63">
        <v>0</v>
      </c>
    </row>
    <row r="2215" spans="1:16" ht="14.4">
      <c r="A2215" s="72">
        <f t="shared" si="60"/>
        <v>46183</v>
      </c>
      <c r="B2215" s="73">
        <f>VLOOKUP(G2215,'Daily Flash NL'!A:D,4,0)</f>
        <v>0.375</v>
      </c>
      <c r="C2215" s="77">
        <v>46183</v>
      </c>
      <c r="D2215" s="57"/>
      <c r="E2215" s="62" t="s">
        <v>68</v>
      </c>
      <c r="F2215" s="62"/>
      <c r="G2215" s="62">
        <v>9</v>
      </c>
      <c r="H2215" s="63">
        <v>0.80952380952380953</v>
      </c>
      <c r="I2215" s="64">
        <v>63</v>
      </c>
      <c r="J2215" s="64">
        <v>63</v>
      </c>
      <c r="K2215" s="64">
        <v>51</v>
      </c>
      <c r="L2215" s="65">
        <v>1</v>
      </c>
      <c r="M2215" s="64">
        <v>0</v>
      </c>
      <c r="N2215" s="64">
        <v>0</v>
      </c>
      <c r="O2215" s="66">
        <v>250.11677089947082</v>
      </c>
      <c r="P2215" s="63">
        <v>0</v>
      </c>
    </row>
    <row r="2216" spans="1:16" ht="14.4">
      <c r="A2216" s="72">
        <f t="shared" si="60"/>
        <v>46183</v>
      </c>
      <c r="B2216" s="73">
        <f>VLOOKUP(G2216,'Daily Flash NL'!A:D,4,0)</f>
        <v>0.41666666666666702</v>
      </c>
      <c r="C2216" s="77">
        <v>46183</v>
      </c>
      <c r="D2216" s="57"/>
      <c r="E2216" s="62" t="s">
        <v>68</v>
      </c>
      <c r="F2216" s="62"/>
      <c r="G2216" s="62">
        <v>10</v>
      </c>
      <c r="H2216" s="63">
        <v>0.82456140350877194</v>
      </c>
      <c r="I2216" s="64">
        <v>57</v>
      </c>
      <c r="J2216" s="64">
        <v>57</v>
      </c>
      <c r="K2216" s="64">
        <v>47</v>
      </c>
      <c r="L2216" s="65">
        <v>1</v>
      </c>
      <c r="M2216" s="64">
        <v>0</v>
      </c>
      <c r="N2216" s="64">
        <v>0</v>
      </c>
      <c r="O2216" s="66">
        <v>287.94325292397679</v>
      </c>
      <c r="P2216" s="63">
        <v>0</v>
      </c>
    </row>
    <row r="2217" spans="1:16" ht="14.4">
      <c r="A2217" s="72">
        <f t="shared" si="60"/>
        <v>46183</v>
      </c>
      <c r="B2217" s="73">
        <f>VLOOKUP(G2217,'Daily Flash NL'!A:D,4,0)</f>
        <v>0.45833333333333298</v>
      </c>
      <c r="C2217" s="77">
        <v>46183</v>
      </c>
      <c r="D2217" s="57"/>
      <c r="E2217" s="62" t="s">
        <v>68</v>
      </c>
      <c r="F2217" s="62"/>
      <c r="G2217" s="62">
        <v>11</v>
      </c>
      <c r="H2217" s="63">
        <v>0.42857142857142855</v>
      </c>
      <c r="I2217" s="64">
        <v>78</v>
      </c>
      <c r="J2217" s="64">
        <v>75</v>
      </c>
      <c r="K2217" s="64">
        <v>33</v>
      </c>
      <c r="L2217" s="65">
        <v>0.96153846153846156</v>
      </c>
      <c r="M2217" s="64">
        <v>3</v>
      </c>
      <c r="N2217" s="64">
        <v>1</v>
      </c>
      <c r="O2217" s="66">
        <v>212.13639888888886</v>
      </c>
      <c r="P2217" s="63">
        <v>3.8461538461538464E-2</v>
      </c>
    </row>
    <row r="2218" spans="1:16" ht="14.4">
      <c r="A2218" s="72">
        <f t="shared" si="60"/>
        <v>46183</v>
      </c>
      <c r="B2218" s="73">
        <f>VLOOKUP(G2218,'Daily Flash NL'!A:D,4,0)</f>
        <v>0.5</v>
      </c>
      <c r="C2218" s="77">
        <v>46183</v>
      </c>
      <c r="D2218" s="57"/>
      <c r="E2218" s="62" t="s">
        <v>68</v>
      </c>
      <c r="F2218" s="62"/>
      <c r="G2218" s="62">
        <v>12</v>
      </c>
      <c r="H2218" s="63">
        <v>0.75</v>
      </c>
      <c r="I2218" s="64">
        <v>52</v>
      </c>
      <c r="J2218" s="64">
        <v>52</v>
      </c>
      <c r="K2218" s="64">
        <v>39</v>
      </c>
      <c r="L2218" s="65">
        <v>1</v>
      </c>
      <c r="M2218" s="64">
        <v>0</v>
      </c>
      <c r="N2218" s="64">
        <v>0</v>
      </c>
      <c r="O2218" s="66">
        <v>241.65040000000019</v>
      </c>
      <c r="P2218" s="63">
        <v>0</v>
      </c>
    </row>
    <row r="2219" spans="1:16" ht="14.4">
      <c r="A2219" s="72">
        <f t="shared" si="60"/>
        <v>46183</v>
      </c>
      <c r="B2219" s="73">
        <f>VLOOKUP(G2219,'Daily Flash NL'!A:D,4,0)</f>
        <v>0.54166666666666696</v>
      </c>
      <c r="C2219" s="77">
        <v>46183</v>
      </c>
      <c r="D2219" s="57"/>
      <c r="E2219" s="62" t="s">
        <v>68</v>
      </c>
      <c r="F2219" s="62"/>
      <c r="G2219" s="62">
        <v>13</v>
      </c>
      <c r="H2219" s="63">
        <v>0.48214285714285715</v>
      </c>
      <c r="I2219" s="64">
        <v>57</v>
      </c>
      <c r="J2219" s="64">
        <v>55</v>
      </c>
      <c r="K2219" s="64">
        <v>27</v>
      </c>
      <c r="L2219" s="65">
        <v>0.96491228070175439</v>
      </c>
      <c r="M2219" s="64">
        <v>2</v>
      </c>
      <c r="N2219" s="64">
        <v>1</v>
      </c>
      <c r="O2219" s="66">
        <v>215.36603757575759</v>
      </c>
      <c r="P2219" s="63">
        <v>3.5087719298245612E-2</v>
      </c>
    </row>
    <row r="2220" spans="1:16" ht="14.4">
      <c r="A2220" s="72">
        <f t="shared" si="60"/>
        <v>46183</v>
      </c>
      <c r="B2220" s="73">
        <f>VLOOKUP(G2220,'Daily Flash NL'!A:D,4,0)</f>
        <v>0.58333333333333304</v>
      </c>
      <c r="C2220" s="77">
        <v>46183</v>
      </c>
      <c r="D2220" s="57"/>
      <c r="E2220" s="62" t="s">
        <v>68</v>
      </c>
      <c r="F2220" s="62"/>
      <c r="G2220" s="62">
        <v>14</v>
      </c>
      <c r="H2220" s="63">
        <v>0.17333333333333334</v>
      </c>
      <c r="I2220" s="64">
        <v>75</v>
      </c>
      <c r="J2220" s="64">
        <v>68</v>
      </c>
      <c r="K2220" s="64">
        <v>13</v>
      </c>
      <c r="L2220" s="65">
        <v>0.90666666666666662</v>
      </c>
      <c r="M2220" s="64">
        <v>7</v>
      </c>
      <c r="N2220" s="64">
        <v>0</v>
      </c>
      <c r="O2220" s="66">
        <v>233.26406617647069</v>
      </c>
      <c r="P2220" s="63">
        <v>9.3333333333333338E-2</v>
      </c>
    </row>
    <row r="2221" spans="1:16" ht="14.4">
      <c r="A2221" s="72">
        <f t="shared" si="60"/>
        <v>46183</v>
      </c>
      <c r="B2221" s="73">
        <f>VLOOKUP(G2221,'Daily Flash NL'!A:D,4,0)</f>
        <v>0.625</v>
      </c>
      <c r="C2221" s="77">
        <v>46183</v>
      </c>
      <c r="D2221" s="57"/>
      <c r="E2221" s="62" t="s">
        <v>68</v>
      </c>
      <c r="F2221" s="62"/>
      <c r="G2221" s="62">
        <v>15</v>
      </c>
      <c r="H2221" s="63">
        <v>0.69696969696969702</v>
      </c>
      <c r="I2221" s="64">
        <v>66</v>
      </c>
      <c r="J2221" s="64">
        <v>64</v>
      </c>
      <c r="K2221" s="64">
        <v>46</v>
      </c>
      <c r="L2221" s="65">
        <v>0.96969696969696972</v>
      </c>
      <c r="M2221" s="64">
        <v>2</v>
      </c>
      <c r="N2221" s="64">
        <v>0</v>
      </c>
      <c r="O2221" s="66">
        <v>306.16743229166673</v>
      </c>
      <c r="P2221" s="63">
        <v>3.0303030303030304E-2</v>
      </c>
    </row>
    <row r="2222" spans="1:16" ht="14.4">
      <c r="A2222" s="72">
        <f t="shared" si="60"/>
        <v>46183</v>
      </c>
      <c r="B2222" s="73">
        <f>VLOOKUP(G2222,'Daily Flash NL'!A:D,4,0)</f>
        <v>0.66666666666666696</v>
      </c>
      <c r="C2222" s="77">
        <v>46183</v>
      </c>
      <c r="D2222" s="57"/>
      <c r="E2222" s="62" t="s">
        <v>68</v>
      </c>
      <c r="F2222" s="62"/>
      <c r="G2222" s="62">
        <v>16</v>
      </c>
      <c r="H2222" s="63">
        <v>0.77777777777777779</v>
      </c>
      <c r="I2222" s="64">
        <v>54</v>
      </c>
      <c r="J2222" s="64">
        <v>54</v>
      </c>
      <c r="K2222" s="64">
        <v>42</v>
      </c>
      <c r="L2222" s="65">
        <v>1</v>
      </c>
      <c r="M2222" s="64">
        <v>0</v>
      </c>
      <c r="N2222" s="64">
        <v>0</v>
      </c>
      <c r="O2222" s="66">
        <v>297.65355586419759</v>
      </c>
      <c r="P2222" s="63">
        <v>0</v>
      </c>
    </row>
    <row r="2223" spans="1:16" ht="14.4">
      <c r="A2223" s="72">
        <f t="shared" si="60"/>
        <v>46183</v>
      </c>
      <c r="B2223" s="73" t="e">
        <f>VLOOKUP(G2223,'Daily Flash NL'!A:D,4,0)</f>
        <v>#N/A</v>
      </c>
      <c r="C2223" s="77">
        <v>46183</v>
      </c>
      <c r="D2223" s="57"/>
      <c r="E2223" s="62" t="s">
        <v>68</v>
      </c>
      <c r="F2223" s="62"/>
      <c r="G2223" s="62">
        <v>17</v>
      </c>
      <c r="H2223" s="63">
        <v>0.97674418604651159</v>
      </c>
      <c r="I2223" s="64">
        <v>43</v>
      </c>
      <c r="J2223" s="64">
        <v>43</v>
      </c>
      <c r="K2223" s="64">
        <v>42</v>
      </c>
      <c r="L2223" s="65">
        <v>1</v>
      </c>
      <c r="M2223" s="64">
        <v>0</v>
      </c>
      <c r="N2223" s="64">
        <v>0</v>
      </c>
      <c r="O2223" s="66">
        <v>284.14885077519551</v>
      </c>
      <c r="P2223" s="63">
        <v>0</v>
      </c>
    </row>
    <row r="2224" spans="1:16" ht="14.4">
      <c r="A2224" s="72">
        <f t="shared" si="60"/>
        <v>46183</v>
      </c>
      <c r="B2224" s="73" t="e">
        <f>VLOOKUP(G2224,'Daily Flash NL'!A:D,4,0)</f>
        <v>#N/A</v>
      </c>
      <c r="C2224" s="77">
        <v>46183</v>
      </c>
      <c r="D2224" s="57"/>
      <c r="E2224" s="62" t="s">
        <v>68</v>
      </c>
      <c r="F2224" s="62"/>
      <c r="G2224" s="62">
        <v>18</v>
      </c>
      <c r="H2224" s="63">
        <v>0.90909090909090906</v>
      </c>
      <c r="I2224" s="64">
        <v>33</v>
      </c>
      <c r="J2224" s="64">
        <v>33</v>
      </c>
      <c r="K2224" s="64">
        <v>30</v>
      </c>
      <c r="L2224" s="65">
        <v>1</v>
      </c>
      <c r="M2224" s="64">
        <v>0</v>
      </c>
      <c r="N2224" s="64">
        <v>0</v>
      </c>
      <c r="O2224" s="66">
        <v>250.69462626262629</v>
      </c>
      <c r="P2224" s="63">
        <v>0</v>
      </c>
    </row>
    <row r="2225" spans="1:16" ht="14.4">
      <c r="A2225" s="72">
        <f t="shared" si="60"/>
        <v>46183</v>
      </c>
      <c r="B2225" s="73" t="e">
        <f>VLOOKUP(G2225,'Daily Flash NL'!A:D,4,0)</f>
        <v>#N/A</v>
      </c>
      <c r="C2225" s="77">
        <v>46183</v>
      </c>
      <c r="D2225" s="57"/>
      <c r="E2225" s="62" t="s">
        <v>68</v>
      </c>
      <c r="F2225" s="62"/>
      <c r="G2225" s="62">
        <v>19</v>
      </c>
      <c r="H2225" s="63">
        <v>1</v>
      </c>
      <c r="I2225" s="64">
        <v>23</v>
      </c>
      <c r="J2225" s="64">
        <v>23</v>
      </c>
      <c r="K2225" s="64">
        <v>23</v>
      </c>
      <c r="L2225" s="65">
        <v>1</v>
      </c>
      <c r="M2225" s="64">
        <v>0</v>
      </c>
      <c r="N2225" s="64">
        <v>0</v>
      </c>
      <c r="O2225" s="66">
        <v>437.13830434782602</v>
      </c>
      <c r="P2225" s="63">
        <v>0</v>
      </c>
    </row>
    <row r="2226" spans="1:16" ht="14.4">
      <c r="A2226" s="72">
        <f t="shared" si="60"/>
        <v>46183</v>
      </c>
      <c r="B2226" s="73" t="e">
        <f>VLOOKUP(G2226,'Daily Flash NL'!A:D,4,0)</f>
        <v>#N/A</v>
      </c>
      <c r="C2226" s="77">
        <v>46183</v>
      </c>
      <c r="D2226" s="57"/>
      <c r="E2226" s="62" t="s">
        <v>68</v>
      </c>
      <c r="F2226" s="62"/>
      <c r="G2226" s="62">
        <v>20</v>
      </c>
      <c r="H2226" s="63">
        <v>1</v>
      </c>
      <c r="I2226" s="64">
        <v>19</v>
      </c>
      <c r="J2226" s="64">
        <v>19</v>
      </c>
      <c r="K2226" s="64">
        <v>19</v>
      </c>
      <c r="L2226" s="65">
        <v>1</v>
      </c>
      <c r="M2226" s="64">
        <v>0</v>
      </c>
      <c r="N2226" s="64">
        <v>0</v>
      </c>
      <c r="O2226" s="66">
        <v>301.15284210526312</v>
      </c>
      <c r="P2226" s="63">
        <v>0</v>
      </c>
    </row>
    <row r="2227" spans="1:16" ht="14.4">
      <c r="A2227" s="72">
        <f t="shared" si="60"/>
        <v>46183</v>
      </c>
      <c r="B2227" s="73" t="e">
        <f>VLOOKUP(G2227,'Daily Flash NL'!A:D,4,0)</f>
        <v>#N/A</v>
      </c>
      <c r="C2227" s="77">
        <v>46183</v>
      </c>
      <c r="D2227" s="57"/>
      <c r="E2227" s="62" t="s">
        <v>68</v>
      </c>
      <c r="F2227" s="62"/>
      <c r="G2227" s="62">
        <v>21</v>
      </c>
      <c r="H2227" s="63">
        <v>1</v>
      </c>
      <c r="I2227" s="64">
        <v>10</v>
      </c>
      <c r="J2227" s="64">
        <v>10</v>
      </c>
      <c r="K2227" s="64">
        <v>10</v>
      </c>
      <c r="L2227" s="65">
        <v>1</v>
      </c>
      <c r="M2227" s="64">
        <v>0</v>
      </c>
      <c r="N2227" s="64">
        <v>0</v>
      </c>
      <c r="O2227" s="66">
        <v>190.43020000000001</v>
      </c>
      <c r="P2227" s="63">
        <v>0</v>
      </c>
    </row>
    <row r="2228" spans="1:16" ht="14.4">
      <c r="A2228" s="72">
        <f t="shared" si="60"/>
        <v>46183</v>
      </c>
      <c r="B2228" s="73" t="e">
        <f>VLOOKUP(G2228,'Daily Flash NL'!A:D,4,0)</f>
        <v>#N/A</v>
      </c>
      <c r="C2228" s="77">
        <v>46183</v>
      </c>
      <c r="D2228" s="57"/>
      <c r="E2228" s="62" t="s">
        <v>68</v>
      </c>
      <c r="F2228" s="62"/>
      <c r="G2228" s="62">
        <v>22</v>
      </c>
      <c r="H2228" s="63">
        <v>1</v>
      </c>
      <c r="I2228" s="64">
        <v>10</v>
      </c>
      <c r="J2228" s="64">
        <v>10</v>
      </c>
      <c r="K2228" s="64">
        <v>10</v>
      </c>
      <c r="L2228" s="65">
        <v>1</v>
      </c>
      <c r="M2228" s="64">
        <v>0</v>
      </c>
      <c r="N2228" s="64">
        <v>0</v>
      </c>
      <c r="O2228" s="66">
        <v>341.97205000000002</v>
      </c>
      <c r="P2228" s="63">
        <v>0</v>
      </c>
    </row>
    <row r="2229" spans="1:16" ht="14.4">
      <c r="A2229" s="72">
        <f t="shared" si="60"/>
        <v>46183</v>
      </c>
      <c r="B2229" s="73" t="e">
        <f>VLOOKUP(G2229,'Daily Flash NL'!A:D,4,0)</f>
        <v>#N/A</v>
      </c>
      <c r="C2229" s="77">
        <v>46183</v>
      </c>
      <c r="D2229" s="57"/>
      <c r="E2229" s="62" t="s">
        <v>68</v>
      </c>
      <c r="F2229" s="62"/>
      <c r="G2229" s="62">
        <v>23</v>
      </c>
      <c r="H2229" s="63">
        <v>1</v>
      </c>
      <c r="I2229" s="64">
        <v>3</v>
      </c>
      <c r="J2229" s="64">
        <v>3</v>
      </c>
      <c r="K2229" s="64">
        <v>3</v>
      </c>
      <c r="L2229" s="65">
        <v>1</v>
      </c>
      <c r="M2229" s="64">
        <v>0</v>
      </c>
      <c r="N2229" s="64">
        <v>0</v>
      </c>
      <c r="O2229" s="66">
        <v>202.58799999999999</v>
      </c>
      <c r="P2229" s="63">
        <v>0</v>
      </c>
    </row>
    <row r="2230" spans="1:16" ht="14.4">
      <c r="A2230" s="72">
        <f t="shared" si="60"/>
        <v>46183</v>
      </c>
      <c r="B2230" s="73" t="e">
        <f>VLOOKUP(G2230,'Daily Flash NL'!A:D,4,0)</f>
        <v>#N/A</v>
      </c>
      <c r="C2230" s="77">
        <v>46183</v>
      </c>
      <c r="D2230" s="57" t="s">
        <v>70</v>
      </c>
      <c r="E2230" s="57"/>
      <c r="F2230" s="57"/>
      <c r="G2230" s="57"/>
      <c r="H2230" s="58">
        <v>0.73796192609182532</v>
      </c>
      <c r="I2230" s="59">
        <v>895</v>
      </c>
      <c r="J2230" s="59">
        <v>879</v>
      </c>
      <c r="K2230" s="59">
        <v>659</v>
      </c>
      <c r="L2230" s="60">
        <v>0.98212290502793298</v>
      </c>
      <c r="M2230" s="59">
        <v>16</v>
      </c>
      <c r="N2230" s="59">
        <v>2</v>
      </c>
      <c r="O2230" s="61">
        <v>263.55564387561645</v>
      </c>
      <c r="P2230" s="58">
        <v>1.7877094972067038E-2</v>
      </c>
    </row>
    <row r="2231" spans="1:16" ht="14.4">
      <c r="A2231" s="72" t="str">
        <f t="shared" si="60"/>
        <v>Total 10/06/2026</v>
      </c>
      <c r="B2231" s="73" t="e">
        <f>VLOOKUP(G2231,'Daily Flash NL'!A:D,4,0)</f>
        <v>#N/A</v>
      </c>
      <c r="C2231" s="78" t="s">
        <v>233</v>
      </c>
      <c r="D2231" s="67"/>
      <c r="E2231" s="67"/>
      <c r="F2231" s="67"/>
      <c r="G2231" s="67"/>
      <c r="H2231" s="68">
        <v>0.73796192609182532</v>
      </c>
      <c r="I2231" s="69">
        <v>895</v>
      </c>
      <c r="J2231" s="69">
        <v>879</v>
      </c>
      <c r="K2231" s="69">
        <v>659</v>
      </c>
      <c r="L2231" s="70">
        <v>0.98212290502793298</v>
      </c>
      <c r="M2231" s="69">
        <v>16</v>
      </c>
      <c r="N2231" s="69">
        <v>2</v>
      </c>
      <c r="O2231" s="71">
        <v>263.55564387561645</v>
      </c>
      <c r="P2231" s="68">
        <v>1.7877094972067038E-2</v>
      </c>
    </row>
    <row r="2232" spans="1:16" ht="15" thickBot="1">
      <c r="A2232" s="72" t="str">
        <f t="shared" si="60"/>
        <v>Total général</v>
      </c>
      <c r="B2232" s="73" t="e">
        <f>VLOOKUP(G2232,'Daily Flash NL'!A:D,4,0)</f>
        <v>#N/A</v>
      </c>
      <c r="C2232" s="116" t="s">
        <v>73</v>
      </c>
      <c r="D2232" s="117"/>
      <c r="E2232" s="117"/>
      <c r="F2232" s="117"/>
      <c r="G2232" s="117"/>
      <c r="H2232" s="118">
        <v>0.73796192609182532</v>
      </c>
      <c r="I2232" s="119">
        <v>895</v>
      </c>
      <c r="J2232" s="119">
        <v>879</v>
      </c>
      <c r="K2232" s="119">
        <v>659</v>
      </c>
      <c r="L2232" s="120">
        <v>0.98212290502793298</v>
      </c>
      <c r="M2232" s="119">
        <v>16</v>
      </c>
      <c r="N2232" s="119">
        <v>2</v>
      </c>
      <c r="O2232" s="121">
        <v>263.55564387561645</v>
      </c>
      <c r="P2232" s="122">
        <v>1.7877094972067038E-2</v>
      </c>
    </row>
    <row r="2233" spans="1:16" ht="14.4">
      <c r="A2233" s="72">
        <f t="shared" si="60"/>
        <v>46184</v>
      </c>
      <c r="B2233" s="73" t="e">
        <f>VLOOKUP(G2233,'Daily Flash NL'!A:D,4,0)</f>
        <v>#N/A</v>
      </c>
      <c r="C2233" s="77">
        <v>46184</v>
      </c>
      <c r="D2233" s="57" t="s">
        <v>67</v>
      </c>
      <c r="E2233" s="62" t="s">
        <v>85</v>
      </c>
      <c r="F2233" s="62"/>
      <c r="G2233" s="62"/>
      <c r="H2233" s="63">
        <v>0.78807947019867552</v>
      </c>
      <c r="I2233" s="64">
        <v>151</v>
      </c>
      <c r="J2233" s="64">
        <v>146</v>
      </c>
      <c r="K2233" s="64">
        <v>119</v>
      </c>
      <c r="L2233" s="65">
        <v>0.9668874172185431</v>
      </c>
      <c r="M2233" s="64">
        <v>5</v>
      </c>
      <c r="N2233" s="64">
        <v>0</v>
      </c>
      <c r="O2233" s="66">
        <v>338.82701484018264</v>
      </c>
      <c r="P2233" s="63">
        <v>3.3112582781456956E-2</v>
      </c>
    </row>
    <row r="2234" spans="1:16" ht="14.4">
      <c r="A2234" s="72">
        <f t="shared" ref="A2234:A2254" si="61">C2234</f>
        <v>46184</v>
      </c>
      <c r="B2234" s="73" t="e">
        <f>VLOOKUP(G2234,'Daily Flash NL'!A:D,4,0)</f>
        <v>#N/A</v>
      </c>
      <c r="C2234" s="77">
        <v>46184</v>
      </c>
      <c r="D2234" s="57"/>
      <c r="E2234" s="62" t="s">
        <v>85</v>
      </c>
      <c r="F2234" s="57" t="s">
        <v>69</v>
      </c>
      <c r="G2234" s="57"/>
      <c r="H2234" s="58"/>
      <c r="I2234" s="59"/>
      <c r="J2234" s="59"/>
      <c r="K2234" s="59"/>
      <c r="L2234" s="60"/>
      <c r="M2234" s="59"/>
      <c r="N2234" s="59"/>
      <c r="O2234" s="61"/>
      <c r="P2234" s="58"/>
    </row>
    <row r="2235" spans="1:16" ht="14.4">
      <c r="A2235" s="72">
        <f t="shared" si="61"/>
        <v>46184</v>
      </c>
      <c r="B2235" s="73" t="e">
        <f>VLOOKUP(G2235,'Daily Flash NL'!A:D,4,0)</f>
        <v>#N/A</v>
      </c>
      <c r="C2235" s="77">
        <v>46184</v>
      </c>
      <c r="D2235" s="57"/>
      <c r="E2235" s="62" t="s">
        <v>85</v>
      </c>
      <c r="F2235" s="62"/>
      <c r="G2235" s="62">
        <v>6</v>
      </c>
      <c r="H2235" s="63">
        <v>0</v>
      </c>
      <c r="I2235" s="64">
        <v>2</v>
      </c>
      <c r="J2235" s="64">
        <v>1</v>
      </c>
      <c r="K2235" s="64">
        <v>0</v>
      </c>
      <c r="L2235" s="65">
        <v>0.5</v>
      </c>
      <c r="M2235" s="64">
        <v>1</v>
      </c>
      <c r="N2235" s="64">
        <v>0</v>
      </c>
      <c r="O2235" s="66">
        <v>357.71299999999997</v>
      </c>
      <c r="P2235" s="63">
        <v>0.5</v>
      </c>
    </row>
    <row r="2236" spans="1:16" ht="14.4">
      <c r="A2236" s="72">
        <f t="shared" si="61"/>
        <v>46184</v>
      </c>
      <c r="B2236" s="73">
        <f>VLOOKUP(G2236,'Daily Flash NL'!A:D,4,0)</f>
        <v>0.29166666666666669</v>
      </c>
      <c r="C2236" s="77">
        <v>46184</v>
      </c>
      <c r="D2236" s="57"/>
      <c r="E2236" s="62" t="s">
        <v>85</v>
      </c>
      <c r="F2236" s="62"/>
      <c r="G2236" s="62">
        <v>7</v>
      </c>
      <c r="H2236" s="63">
        <v>0</v>
      </c>
      <c r="I2236" s="64">
        <v>1</v>
      </c>
      <c r="J2236" s="64">
        <v>0</v>
      </c>
      <c r="K2236" s="64">
        <v>0</v>
      </c>
      <c r="L2236" s="65">
        <v>0</v>
      </c>
      <c r="M2236" s="64">
        <v>1</v>
      </c>
      <c r="N2236" s="64">
        <v>0</v>
      </c>
      <c r="O2236" s="66"/>
      <c r="P2236" s="63">
        <v>1</v>
      </c>
    </row>
    <row r="2237" spans="1:16" ht="14.4">
      <c r="A2237" s="72">
        <f t="shared" si="61"/>
        <v>46184</v>
      </c>
      <c r="B2237" s="73">
        <f>VLOOKUP(G2237,'Daily Flash NL'!A:D,4,0)</f>
        <v>0.33333333333333298</v>
      </c>
      <c r="C2237" s="77">
        <v>46184</v>
      </c>
      <c r="D2237" s="57"/>
      <c r="E2237" s="62" t="s">
        <v>85</v>
      </c>
      <c r="F2237" s="62"/>
      <c r="G2237" s="62">
        <v>8</v>
      </c>
      <c r="H2237" s="63">
        <v>0.5</v>
      </c>
      <c r="I2237" s="64">
        <v>2</v>
      </c>
      <c r="J2237" s="64">
        <v>2</v>
      </c>
      <c r="K2237" s="64">
        <v>1</v>
      </c>
      <c r="L2237" s="65">
        <v>1</v>
      </c>
      <c r="M2237" s="64">
        <v>0</v>
      </c>
      <c r="N2237" s="64">
        <v>0</v>
      </c>
      <c r="O2237" s="66">
        <v>714.49199999999996</v>
      </c>
      <c r="P2237" s="63">
        <v>0</v>
      </c>
    </row>
    <row r="2238" spans="1:16" ht="14.4">
      <c r="A2238" s="72">
        <f t="shared" si="61"/>
        <v>46184</v>
      </c>
      <c r="B2238" s="73">
        <f>VLOOKUP(G2238,'Daily Flash NL'!A:D,4,0)</f>
        <v>0.375</v>
      </c>
      <c r="C2238" s="77">
        <v>46184</v>
      </c>
      <c r="D2238" s="57"/>
      <c r="E2238" s="62" t="s">
        <v>85</v>
      </c>
      <c r="F2238" s="62"/>
      <c r="G2238" s="62">
        <v>9</v>
      </c>
      <c r="H2238" s="63">
        <v>1</v>
      </c>
      <c r="I2238" s="64">
        <v>8</v>
      </c>
      <c r="J2238" s="64">
        <v>8</v>
      </c>
      <c r="K2238" s="64">
        <v>8</v>
      </c>
      <c r="L2238" s="65">
        <v>1</v>
      </c>
      <c r="M2238" s="64">
        <v>0</v>
      </c>
      <c r="N2238" s="64">
        <v>0</v>
      </c>
      <c r="O2238" s="66">
        <v>326.76068750000002</v>
      </c>
      <c r="P2238" s="63">
        <v>0</v>
      </c>
    </row>
    <row r="2239" spans="1:16" ht="14.4">
      <c r="A2239" s="72">
        <f t="shared" si="61"/>
        <v>46184</v>
      </c>
      <c r="B2239" s="73">
        <f>VLOOKUP(G2239,'Daily Flash NL'!A:D,4,0)</f>
        <v>0.41666666666666702</v>
      </c>
      <c r="C2239" s="77">
        <v>46184</v>
      </c>
      <c r="D2239" s="57"/>
      <c r="E2239" s="62" t="s">
        <v>85</v>
      </c>
      <c r="F2239" s="62"/>
      <c r="G2239" s="62">
        <v>10</v>
      </c>
      <c r="H2239" s="63">
        <v>1</v>
      </c>
      <c r="I2239" s="64">
        <v>5</v>
      </c>
      <c r="J2239" s="64">
        <v>5</v>
      </c>
      <c r="K2239" s="64">
        <v>5</v>
      </c>
      <c r="L2239" s="65">
        <v>1</v>
      </c>
      <c r="M2239" s="64">
        <v>0</v>
      </c>
      <c r="N2239" s="64">
        <v>0</v>
      </c>
      <c r="O2239" s="66">
        <v>247.1446</v>
      </c>
      <c r="P2239" s="63">
        <v>0</v>
      </c>
    </row>
    <row r="2240" spans="1:16" ht="14.4">
      <c r="A2240" s="72">
        <f t="shared" si="61"/>
        <v>46184</v>
      </c>
      <c r="B2240" s="73">
        <f>VLOOKUP(G2240,'Daily Flash NL'!A:D,4,0)</f>
        <v>0.45833333333333298</v>
      </c>
      <c r="C2240" s="77">
        <v>46184</v>
      </c>
      <c r="D2240" s="57"/>
      <c r="E2240" s="62" t="s">
        <v>85</v>
      </c>
      <c r="F2240" s="62"/>
      <c r="G2240" s="62">
        <v>11</v>
      </c>
      <c r="H2240" s="63">
        <v>1</v>
      </c>
      <c r="I2240" s="64">
        <v>9</v>
      </c>
      <c r="J2240" s="64">
        <v>9</v>
      </c>
      <c r="K2240" s="64">
        <v>9</v>
      </c>
      <c r="L2240" s="65">
        <v>1</v>
      </c>
      <c r="M2240" s="64">
        <v>0</v>
      </c>
      <c r="N2240" s="64">
        <v>0</v>
      </c>
      <c r="O2240" s="66">
        <v>279.94811111111113</v>
      </c>
      <c r="P2240" s="63">
        <v>0</v>
      </c>
    </row>
    <row r="2241" spans="1:16" ht="14.4">
      <c r="A2241" s="72">
        <f t="shared" si="61"/>
        <v>46184</v>
      </c>
      <c r="B2241" s="73">
        <f>VLOOKUP(G2241,'Daily Flash NL'!A:D,4,0)</f>
        <v>0.5</v>
      </c>
      <c r="C2241" s="77">
        <v>46184</v>
      </c>
      <c r="D2241" s="57"/>
      <c r="E2241" s="62" t="s">
        <v>85</v>
      </c>
      <c r="F2241" s="62"/>
      <c r="G2241" s="62">
        <v>12</v>
      </c>
      <c r="H2241" s="63">
        <v>1</v>
      </c>
      <c r="I2241" s="64">
        <v>9</v>
      </c>
      <c r="J2241" s="64">
        <v>9</v>
      </c>
      <c r="K2241" s="64">
        <v>9</v>
      </c>
      <c r="L2241" s="65">
        <v>1</v>
      </c>
      <c r="M2241" s="64">
        <v>0</v>
      </c>
      <c r="N2241" s="64">
        <v>0</v>
      </c>
      <c r="O2241" s="66">
        <v>326.49827777777779</v>
      </c>
      <c r="P2241" s="63">
        <v>0</v>
      </c>
    </row>
    <row r="2242" spans="1:16" ht="14.4">
      <c r="A2242" s="72">
        <f t="shared" si="61"/>
        <v>46184</v>
      </c>
      <c r="B2242" s="73">
        <f>VLOOKUP(G2242,'Daily Flash NL'!A:D,4,0)</f>
        <v>0.54166666666666696</v>
      </c>
      <c r="C2242" s="77">
        <v>46184</v>
      </c>
      <c r="D2242" s="57"/>
      <c r="E2242" s="62" t="s">
        <v>85</v>
      </c>
      <c r="F2242" s="62"/>
      <c r="G2242" s="62">
        <v>13</v>
      </c>
      <c r="H2242" s="63">
        <v>1</v>
      </c>
      <c r="I2242" s="64">
        <v>2</v>
      </c>
      <c r="J2242" s="64">
        <v>2</v>
      </c>
      <c r="K2242" s="64">
        <v>2</v>
      </c>
      <c r="L2242" s="65">
        <v>1</v>
      </c>
      <c r="M2242" s="64">
        <v>0</v>
      </c>
      <c r="N2242" s="64">
        <v>0</v>
      </c>
      <c r="O2242" s="66">
        <v>413.91949999999997</v>
      </c>
      <c r="P2242" s="63">
        <v>0</v>
      </c>
    </row>
    <row r="2243" spans="1:16" ht="14.4">
      <c r="A2243" s="72">
        <f t="shared" si="61"/>
        <v>46184</v>
      </c>
      <c r="B2243" s="73">
        <f>VLOOKUP(G2243,'Daily Flash NL'!A:D,4,0)</f>
        <v>0.58333333333333304</v>
      </c>
      <c r="C2243" s="77">
        <v>46184</v>
      </c>
      <c r="D2243" s="57"/>
      <c r="E2243" s="62" t="s">
        <v>85</v>
      </c>
      <c r="F2243" s="62"/>
      <c r="G2243" s="62">
        <v>14</v>
      </c>
      <c r="H2243" s="63">
        <v>1</v>
      </c>
      <c r="I2243" s="64">
        <v>3</v>
      </c>
      <c r="J2243" s="64">
        <v>3</v>
      </c>
      <c r="K2243" s="64">
        <v>3</v>
      </c>
      <c r="L2243" s="65">
        <v>1</v>
      </c>
      <c r="M2243" s="64">
        <v>0</v>
      </c>
      <c r="N2243" s="64">
        <v>0</v>
      </c>
      <c r="O2243" s="66">
        <v>340.73900000000003</v>
      </c>
      <c r="P2243" s="63">
        <v>0</v>
      </c>
    </row>
    <row r="2244" spans="1:16" ht="14.4">
      <c r="A2244" s="72">
        <f t="shared" si="61"/>
        <v>46184</v>
      </c>
      <c r="B2244" s="73">
        <f>VLOOKUP(G2244,'Daily Flash NL'!A:D,4,0)</f>
        <v>0.625</v>
      </c>
      <c r="C2244" s="77">
        <v>46184</v>
      </c>
      <c r="D2244" s="57"/>
      <c r="E2244" s="62" t="s">
        <v>85</v>
      </c>
      <c r="F2244" s="62"/>
      <c r="G2244" s="62">
        <v>15</v>
      </c>
      <c r="H2244" s="63">
        <v>1</v>
      </c>
      <c r="I2244" s="64">
        <v>3</v>
      </c>
      <c r="J2244" s="64">
        <v>3</v>
      </c>
      <c r="K2244" s="64">
        <v>3</v>
      </c>
      <c r="L2244" s="65">
        <v>1</v>
      </c>
      <c r="M2244" s="64">
        <v>0</v>
      </c>
      <c r="N2244" s="64">
        <v>0</v>
      </c>
      <c r="O2244" s="66">
        <v>398.91149999999993</v>
      </c>
      <c r="P2244" s="63">
        <v>0</v>
      </c>
    </row>
    <row r="2245" spans="1:16" ht="14.4">
      <c r="A2245" s="72">
        <f t="shared" si="61"/>
        <v>46184</v>
      </c>
      <c r="B2245" s="73">
        <f>VLOOKUP(G2245,'Daily Flash NL'!A:D,4,0)</f>
        <v>0.66666666666666696</v>
      </c>
      <c r="C2245" s="77">
        <v>46184</v>
      </c>
      <c r="D2245" s="57"/>
      <c r="E2245" s="62" t="s">
        <v>85</v>
      </c>
      <c r="F2245" s="62"/>
      <c r="G2245" s="62">
        <v>16</v>
      </c>
      <c r="H2245" s="63">
        <v>0.83333333333333337</v>
      </c>
      <c r="I2245" s="64">
        <v>6</v>
      </c>
      <c r="J2245" s="64">
        <v>6</v>
      </c>
      <c r="K2245" s="64">
        <v>5</v>
      </c>
      <c r="L2245" s="65">
        <v>1</v>
      </c>
      <c r="M2245" s="64">
        <v>0</v>
      </c>
      <c r="N2245" s="64">
        <v>0</v>
      </c>
      <c r="O2245" s="66">
        <v>531.08100000000002</v>
      </c>
      <c r="P2245" s="63">
        <v>0</v>
      </c>
    </row>
    <row r="2246" spans="1:16" ht="14.4">
      <c r="A2246" s="72">
        <f t="shared" si="61"/>
        <v>46184</v>
      </c>
      <c r="B2246" s="73" t="e">
        <f>VLOOKUP(G2246,'Daily Flash NL'!A:D,4,0)</f>
        <v>#N/A</v>
      </c>
      <c r="C2246" s="77">
        <v>46184</v>
      </c>
      <c r="D2246" s="57"/>
      <c r="E2246" s="62" t="s">
        <v>85</v>
      </c>
      <c r="F2246" s="62"/>
      <c r="G2246" s="62">
        <v>17</v>
      </c>
      <c r="H2246" s="63">
        <v>1</v>
      </c>
      <c r="I2246" s="64">
        <v>4</v>
      </c>
      <c r="J2246" s="64">
        <v>4</v>
      </c>
      <c r="K2246" s="64">
        <v>4</v>
      </c>
      <c r="L2246" s="65">
        <v>1</v>
      </c>
      <c r="M2246" s="64">
        <v>0</v>
      </c>
      <c r="N2246" s="64">
        <v>0</v>
      </c>
      <c r="O2246" s="66">
        <v>476.62074999999999</v>
      </c>
      <c r="P2246" s="63">
        <v>0</v>
      </c>
    </row>
    <row r="2247" spans="1:16" ht="14.4">
      <c r="A2247" s="72">
        <f t="shared" si="61"/>
        <v>46184</v>
      </c>
      <c r="B2247" s="73" t="e">
        <f>VLOOKUP(G2247,'Daily Flash NL'!A:D,4,0)</f>
        <v>#N/A</v>
      </c>
      <c r="C2247" s="77">
        <v>46184</v>
      </c>
      <c r="D2247" s="57"/>
      <c r="E2247" s="62" t="s">
        <v>85</v>
      </c>
      <c r="F2247" s="62"/>
      <c r="G2247" s="62">
        <v>18</v>
      </c>
      <c r="H2247" s="63">
        <v>1</v>
      </c>
      <c r="I2247" s="64">
        <v>1</v>
      </c>
      <c r="J2247" s="64">
        <v>1</v>
      </c>
      <c r="K2247" s="64">
        <v>1</v>
      </c>
      <c r="L2247" s="65">
        <v>1</v>
      </c>
      <c r="M2247" s="64">
        <v>0</v>
      </c>
      <c r="N2247" s="64">
        <v>0</v>
      </c>
      <c r="O2247" s="66">
        <v>512</v>
      </c>
      <c r="P2247" s="63">
        <v>0</v>
      </c>
    </row>
    <row r="2248" spans="1:16" ht="14.4">
      <c r="A2248" s="72">
        <f t="shared" si="61"/>
        <v>46184</v>
      </c>
      <c r="B2248" s="73" t="e">
        <f>VLOOKUP(G2248,'Daily Flash NL'!A:D,4,0)</f>
        <v>#N/A</v>
      </c>
      <c r="C2248" s="77">
        <v>46184</v>
      </c>
      <c r="D2248" s="57"/>
      <c r="E2248" s="62" t="s">
        <v>85</v>
      </c>
      <c r="F2248" s="62"/>
      <c r="G2248" s="62">
        <v>19</v>
      </c>
      <c r="H2248" s="63">
        <v>1</v>
      </c>
      <c r="I2248" s="64">
        <v>3</v>
      </c>
      <c r="J2248" s="64">
        <v>3</v>
      </c>
      <c r="K2248" s="64">
        <v>3</v>
      </c>
      <c r="L2248" s="65">
        <v>1</v>
      </c>
      <c r="M2248" s="64">
        <v>0</v>
      </c>
      <c r="N2248" s="64">
        <v>0</v>
      </c>
      <c r="O2248" s="66">
        <v>61.034222222220997</v>
      </c>
      <c r="P2248" s="63">
        <v>0</v>
      </c>
    </row>
    <row r="2249" spans="1:16" ht="14.4">
      <c r="A2249" s="72">
        <f t="shared" si="61"/>
        <v>46184</v>
      </c>
      <c r="B2249" s="73" t="e">
        <f>VLOOKUP(G2249,'Daily Flash NL'!A:D,4,0)</f>
        <v>#N/A</v>
      </c>
      <c r="C2249" s="77">
        <v>46184</v>
      </c>
      <c r="D2249" s="57"/>
      <c r="E2249" s="62" t="s">
        <v>85</v>
      </c>
      <c r="F2249" s="62"/>
      <c r="G2249" s="62">
        <v>23</v>
      </c>
      <c r="H2249" s="63">
        <v>1</v>
      </c>
      <c r="I2249" s="64">
        <v>1</v>
      </c>
      <c r="J2249" s="64">
        <v>1</v>
      </c>
      <c r="K2249" s="64">
        <v>1</v>
      </c>
      <c r="L2249" s="65">
        <v>1</v>
      </c>
      <c r="M2249" s="64">
        <v>0</v>
      </c>
      <c r="N2249" s="64">
        <v>0</v>
      </c>
      <c r="O2249" s="66">
        <v>787.26099999999997</v>
      </c>
      <c r="P2249" s="63">
        <v>0</v>
      </c>
    </row>
    <row r="2250" spans="1:16" ht="14.4">
      <c r="A2250" s="72">
        <f t="shared" si="61"/>
        <v>46184</v>
      </c>
      <c r="B2250" s="73" t="e">
        <f>VLOOKUP(G2250,'Daily Flash NL'!A:D,4,0)</f>
        <v>#N/A</v>
      </c>
      <c r="C2250" s="77">
        <v>46184</v>
      </c>
      <c r="D2250" s="57"/>
      <c r="E2250" s="62" t="s">
        <v>85</v>
      </c>
      <c r="F2250" s="57" t="s">
        <v>86</v>
      </c>
      <c r="G2250" s="57"/>
      <c r="H2250" s="58"/>
      <c r="I2250" s="59"/>
      <c r="J2250" s="59"/>
      <c r="K2250" s="59"/>
      <c r="L2250" s="60"/>
      <c r="M2250" s="59"/>
      <c r="N2250" s="59"/>
      <c r="O2250" s="61"/>
      <c r="P2250" s="58"/>
    </row>
    <row r="2251" spans="1:16" ht="14.4">
      <c r="A2251" s="72">
        <f t="shared" si="61"/>
        <v>46184</v>
      </c>
      <c r="B2251" s="73" t="e">
        <f>VLOOKUP(G2251,'Daily Flash NL'!A:D,4,0)</f>
        <v>#N/A</v>
      </c>
      <c r="C2251" s="77">
        <v>46184</v>
      </c>
      <c r="D2251" s="57"/>
      <c r="E2251" s="62" t="s">
        <v>85</v>
      </c>
      <c r="F2251" s="62"/>
      <c r="G2251" s="62">
        <v>6</v>
      </c>
      <c r="H2251" s="63">
        <v>0</v>
      </c>
      <c r="I2251" s="64">
        <v>1</v>
      </c>
      <c r="J2251" s="64">
        <v>1</v>
      </c>
      <c r="K2251" s="64">
        <v>0</v>
      </c>
      <c r="L2251" s="65">
        <v>1</v>
      </c>
      <c r="M2251" s="64">
        <v>0</v>
      </c>
      <c r="N2251" s="64">
        <v>0</v>
      </c>
      <c r="O2251" s="66">
        <v>463.09499999999997</v>
      </c>
      <c r="P2251" s="63">
        <v>0</v>
      </c>
    </row>
    <row r="2252" spans="1:16" ht="14.4">
      <c r="A2252" s="72">
        <f t="shared" si="61"/>
        <v>46184</v>
      </c>
      <c r="B2252" s="73">
        <f>VLOOKUP(G2252,'Daily Flash NL'!A:D,4,0)</f>
        <v>0.33333333333333298</v>
      </c>
      <c r="C2252" s="77">
        <v>46184</v>
      </c>
      <c r="D2252" s="57"/>
      <c r="E2252" s="62" t="s">
        <v>85</v>
      </c>
      <c r="F2252" s="62"/>
      <c r="G2252" s="62">
        <v>8</v>
      </c>
      <c r="H2252" s="63">
        <v>1</v>
      </c>
      <c r="I2252" s="64">
        <v>3</v>
      </c>
      <c r="J2252" s="64">
        <v>3</v>
      </c>
      <c r="K2252" s="64">
        <v>3</v>
      </c>
      <c r="L2252" s="65">
        <v>1</v>
      </c>
      <c r="M2252" s="64">
        <v>0</v>
      </c>
      <c r="N2252" s="64">
        <v>0</v>
      </c>
      <c r="O2252" s="66">
        <v>464.16133333333329</v>
      </c>
      <c r="P2252" s="63">
        <v>0</v>
      </c>
    </row>
    <row r="2253" spans="1:16" ht="14.4">
      <c r="A2253" s="72">
        <f t="shared" si="61"/>
        <v>46184</v>
      </c>
      <c r="B2253" s="73">
        <f>VLOOKUP(G2253,'Daily Flash NL'!A:D,4,0)</f>
        <v>0.375</v>
      </c>
      <c r="C2253" s="77">
        <v>46184</v>
      </c>
      <c r="D2253" s="57"/>
      <c r="E2253" s="62" t="s">
        <v>85</v>
      </c>
      <c r="F2253" s="62"/>
      <c r="G2253" s="62">
        <v>9</v>
      </c>
      <c r="H2253" s="63">
        <v>0.2</v>
      </c>
      <c r="I2253" s="64">
        <v>10</v>
      </c>
      <c r="J2253" s="64">
        <v>9</v>
      </c>
      <c r="K2253" s="64">
        <v>2</v>
      </c>
      <c r="L2253" s="65">
        <v>0.9</v>
      </c>
      <c r="M2253" s="64">
        <v>1</v>
      </c>
      <c r="N2253" s="64">
        <v>0</v>
      </c>
      <c r="O2253" s="66">
        <v>405.27196296296341</v>
      </c>
      <c r="P2253" s="63">
        <v>0.1</v>
      </c>
    </row>
    <row r="2254" spans="1:16" ht="14.4">
      <c r="A2254" s="72">
        <f t="shared" si="61"/>
        <v>46184</v>
      </c>
      <c r="B2254" s="73">
        <f>VLOOKUP(G2254,'Daily Flash NL'!A:D,4,0)</f>
        <v>0.41666666666666702</v>
      </c>
      <c r="C2254" s="77">
        <v>46184</v>
      </c>
      <c r="D2254" s="57"/>
      <c r="E2254" s="62" t="s">
        <v>85</v>
      </c>
      <c r="F2254" s="62"/>
      <c r="G2254" s="62">
        <v>10</v>
      </c>
      <c r="H2254" s="63">
        <v>1</v>
      </c>
      <c r="I2254" s="64">
        <v>2</v>
      </c>
      <c r="J2254" s="64">
        <v>2</v>
      </c>
      <c r="K2254" s="64">
        <v>2</v>
      </c>
      <c r="L2254" s="65">
        <v>1</v>
      </c>
      <c r="M2254" s="64">
        <v>0</v>
      </c>
      <c r="N2254" s="64">
        <v>0</v>
      </c>
      <c r="O2254" s="66">
        <v>258.9015</v>
      </c>
      <c r="P2254" s="63">
        <v>0</v>
      </c>
    </row>
    <row r="2255" spans="1:16" ht="14.4">
      <c r="A2255" s="72">
        <f t="shared" ref="A2255:A2269" si="62">C2255</f>
        <v>46184</v>
      </c>
      <c r="B2255" s="73">
        <f>VLOOKUP(G2255,'Daily Flash NL'!A:D,4,0)</f>
        <v>0.45833333333333298</v>
      </c>
      <c r="C2255" s="77">
        <v>46184</v>
      </c>
      <c r="D2255" s="57"/>
      <c r="E2255" s="62" t="s">
        <v>85</v>
      </c>
      <c r="F2255" s="62"/>
      <c r="G2255" s="62">
        <v>11</v>
      </c>
      <c r="H2255" s="63">
        <v>0.5714285714285714</v>
      </c>
      <c r="I2255" s="64">
        <v>14</v>
      </c>
      <c r="J2255" s="64">
        <v>14</v>
      </c>
      <c r="K2255" s="64">
        <v>8</v>
      </c>
      <c r="L2255" s="65">
        <v>1</v>
      </c>
      <c r="M2255" s="64">
        <v>0</v>
      </c>
      <c r="N2255" s="64">
        <v>0</v>
      </c>
      <c r="O2255" s="66">
        <v>135.1137976190476</v>
      </c>
      <c r="P2255" s="63">
        <v>0</v>
      </c>
    </row>
    <row r="2256" spans="1:16" ht="14.4">
      <c r="A2256" s="72">
        <f t="shared" si="62"/>
        <v>46184</v>
      </c>
      <c r="B2256" s="73">
        <f>VLOOKUP(G2256,'Daily Flash NL'!A:D,4,0)</f>
        <v>0.5</v>
      </c>
      <c r="C2256" s="77">
        <v>46184</v>
      </c>
      <c r="D2256" s="57"/>
      <c r="E2256" s="62" t="s">
        <v>85</v>
      </c>
      <c r="F2256" s="62"/>
      <c r="G2256" s="62">
        <v>12</v>
      </c>
      <c r="H2256" s="63">
        <v>1</v>
      </c>
      <c r="I2256" s="64">
        <v>4</v>
      </c>
      <c r="J2256" s="64">
        <v>4</v>
      </c>
      <c r="K2256" s="64">
        <v>4</v>
      </c>
      <c r="L2256" s="65">
        <v>1</v>
      </c>
      <c r="M2256" s="64">
        <v>0</v>
      </c>
      <c r="N2256" s="64">
        <v>0</v>
      </c>
      <c r="O2256" s="66">
        <v>141.0985</v>
      </c>
      <c r="P2256" s="63">
        <v>0</v>
      </c>
    </row>
    <row r="2257" spans="1:16" ht="14.4">
      <c r="A2257" s="72">
        <f t="shared" si="62"/>
        <v>46184</v>
      </c>
      <c r="B2257" s="73">
        <f>VLOOKUP(G2257,'Daily Flash NL'!A:D,4,0)</f>
        <v>0.54166666666666696</v>
      </c>
      <c r="C2257" s="77">
        <v>46184</v>
      </c>
      <c r="D2257" s="57"/>
      <c r="E2257" s="62" t="s">
        <v>85</v>
      </c>
      <c r="F2257" s="62"/>
      <c r="G2257" s="62">
        <v>13</v>
      </c>
      <c r="H2257" s="63">
        <v>0.73333333333333328</v>
      </c>
      <c r="I2257" s="64">
        <v>15</v>
      </c>
      <c r="J2257" s="64">
        <v>15</v>
      </c>
      <c r="K2257" s="64">
        <v>11</v>
      </c>
      <c r="L2257" s="65">
        <v>1</v>
      </c>
      <c r="M2257" s="64">
        <v>0</v>
      </c>
      <c r="N2257" s="64">
        <v>0</v>
      </c>
      <c r="O2257" s="66">
        <v>318.96076666666625</v>
      </c>
      <c r="P2257" s="63">
        <v>0</v>
      </c>
    </row>
    <row r="2258" spans="1:16" ht="14.4">
      <c r="A2258" s="72">
        <f t="shared" si="62"/>
        <v>46184</v>
      </c>
      <c r="B2258" s="73">
        <f>VLOOKUP(G2258,'Daily Flash NL'!A:D,4,0)</f>
        <v>0.58333333333333304</v>
      </c>
      <c r="C2258" s="77">
        <v>46184</v>
      </c>
      <c r="D2258" s="57"/>
      <c r="E2258" s="62" t="s">
        <v>85</v>
      </c>
      <c r="F2258" s="62"/>
      <c r="G2258" s="62">
        <v>14</v>
      </c>
      <c r="H2258" s="63">
        <v>0.875</v>
      </c>
      <c r="I2258" s="64">
        <v>8</v>
      </c>
      <c r="J2258" s="64">
        <v>8</v>
      </c>
      <c r="K2258" s="64">
        <v>7</v>
      </c>
      <c r="L2258" s="65">
        <v>1</v>
      </c>
      <c r="M2258" s="64">
        <v>0</v>
      </c>
      <c r="N2258" s="64">
        <v>0</v>
      </c>
      <c r="O2258" s="66">
        <v>240.35077083333249</v>
      </c>
      <c r="P2258" s="63">
        <v>0</v>
      </c>
    </row>
    <row r="2259" spans="1:16" ht="14.4">
      <c r="A2259" s="72">
        <f t="shared" si="62"/>
        <v>46184</v>
      </c>
      <c r="B2259" s="73">
        <f>VLOOKUP(G2259,'Daily Flash NL'!A:D,4,0)</f>
        <v>0.625</v>
      </c>
      <c r="C2259" s="77">
        <v>46184</v>
      </c>
      <c r="D2259" s="57"/>
      <c r="E2259" s="62" t="s">
        <v>85</v>
      </c>
      <c r="F2259" s="62"/>
      <c r="G2259" s="62">
        <v>15</v>
      </c>
      <c r="H2259" s="63">
        <v>0.9</v>
      </c>
      <c r="I2259" s="64">
        <v>10</v>
      </c>
      <c r="J2259" s="64">
        <v>10</v>
      </c>
      <c r="K2259" s="64">
        <v>9</v>
      </c>
      <c r="L2259" s="65">
        <v>1</v>
      </c>
      <c r="M2259" s="64">
        <v>0</v>
      </c>
      <c r="N2259" s="64">
        <v>0</v>
      </c>
      <c r="O2259" s="66">
        <v>285.27304999999996</v>
      </c>
      <c r="P2259" s="63">
        <v>0</v>
      </c>
    </row>
    <row r="2260" spans="1:16" ht="14.4">
      <c r="A2260" s="72">
        <f t="shared" si="62"/>
        <v>46184</v>
      </c>
      <c r="B2260" s="73">
        <f>VLOOKUP(G2260,'Daily Flash NL'!A:D,4,0)</f>
        <v>0.66666666666666696</v>
      </c>
      <c r="C2260" s="77">
        <v>46184</v>
      </c>
      <c r="D2260" s="57"/>
      <c r="E2260" s="62" t="s">
        <v>85</v>
      </c>
      <c r="F2260" s="62"/>
      <c r="G2260" s="62">
        <v>16</v>
      </c>
      <c r="H2260" s="63">
        <v>1</v>
      </c>
      <c r="I2260" s="64">
        <v>7</v>
      </c>
      <c r="J2260" s="64">
        <v>7</v>
      </c>
      <c r="K2260" s="64">
        <v>7</v>
      </c>
      <c r="L2260" s="65">
        <v>1</v>
      </c>
      <c r="M2260" s="64">
        <v>0</v>
      </c>
      <c r="N2260" s="64">
        <v>0</v>
      </c>
      <c r="O2260" s="66">
        <v>404.55450000000002</v>
      </c>
      <c r="P2260" s="63">
        <v>0</v>
      </c>
    </row>
    <row r="2261" spans="1:16" ht="14.4">
      <c r="A2261" s="72">
        <f t="shared" si="62"/>
        <v>46184</v>
      </c>
      <c r="B2261" s="73" t="e">
        <f>VLOOKUP(G2261,'Daily Flash NL'!A:D,4,0)</f>
        <v>#N/A</v>
      </c>
      <c r="C2261" s="77">
        <v>46184</v>
      </c>
      <c r="D2261" s="57"/>
      <c r="E2261" s="62" t="s">
        <v>85</v>
      </c>
      <c r="F2261" s="62"/>
      <c r="G2261" s="62">
        <v>17</v>
      </c>
      <c r="H2261" s="63">
        <v>0.83333333333333337</v>
      </c>
      <c r="I2261" s="64">
        <v>6</v>
      </c>
      <c r="J2261" s="64">
        <v>5</v>
      </c>
      <c r="K2261" s="64">
        <v>5</v>
      </c>
      <c r="L2261" s="65">
        <v>0.83333333333333337</v>
      </c>
      <c r="M2261" s="64">
        <v>1</v>
      </c>
      <c r="N2261" s="64">
        <v>0</v>
      </c>
      <c r="O2261" s="66">
        <v>828.58819999999992</v>
      </c>
      <c r="P2261" s="63">
        <v>0.16666666666666666</v>
      </c>
    </row>
    <row r="2262" spans="1:16" ht="14.4">
      <c r="A2262" s="72">
        <f t="shared" si="62"/>
        <v>46184</v>
      </c>
      <c r="B2262" s="73" t="e">
        <f>VLOOKUP(G2262,'Daily Flash NL'!A:D,4,0)</f>
        <v>#N/A</v>
      </c>
      <c r="C2262" s="77">
        <v>46184</v>
      </c>
      <c r="D2262" s="57"/>
      <c r="E2262" s="62" t="s">
        <v>85</v>
      </c>
      <c r="F2262" s="62"/>
      <c r="G2262" s="62">
        <v>18</v>
      </c>
      <c r="H2262" s="63">
        <v>0.55555555555555558</v>
      </c>
      <c r="I2262" s="64">
        <v>9</v>
      </c>
      <c r="J2262" s="64">
        <v>8</v>
      </c>
      <c r="K2262" s="64">
        <v>5</v>
      </c>
      <c r="L2262" s="65">
        <v>0.88888888888888884</v>
      </c>
      <c r="M2262" s="64">
        <v>1</v>
      </c>
      <c r="N2262" s="64">
        <v>0</v>
      </c>
      <c r="O2262" s="66">
        <v>293.60368749999998</v>
      </c>
      <c r="P2262" s="63">
        <v>0.1111111111111111</v>
      </c>
    </row>
    <row r="2263" spans="1:16" ht="14.4">
      <c r="A2263" s="72">
        <f t="shared" si="62"/>
        <v>46184</v>
      </c>
      <c r="B2263" s="73" t="e">
        <f>VLOOKUP(G2263,'Daily Flash NL'!A:D,4,0)</f>
        <v>#N/A</v>
      </c>
      <c r="C2263" s="77">
        <v>46184</v>
      </c>
      <c r="D2263" s="57"/>
      <c r="E2263" s="62" t="s">
        <v>85</v>
      </c>
      <c r="F2263" s="62"/>
      <c r="G2263" s="62">
        <v>19</v>
      </c>
      <c r="H2263" s="63">
        <v>1</v>
      </c>
      <c r="I2263" s="64">
        <v>2</v>
      </c>
      <c r="J2263" s="64">
        <v>2</v>
      </c>
      <c r="K2263" s="64">
        <v>2</v>
      </c>
      <c r="L2263" s="65">
        <v>1</v>
      </c>
      <c r="M2263" s="64">
        <v>0</v>
      </c>
      <c r="N2263" s="64">
        <v>0</v>
      </c>
      <c r="O2263" s="66">
        <v>450.93099999999998</v>
      </c>
      <c r="P2263" s="63">
        <v>0</v>
      </c>
    </row>
    <row r="2264" spans="1:16" ht="14.4">
      <c r="A2264" s="72">
        <f t="shared" si="62"/>
        <v>46184</v>
      </c>
      <c r="B2264" s="73" t="e">
        <f>VLOOKUP(G2264,'Daily Flash NL'!A:D,4,0)</f>
        <v>#N/A</v>
      </c>
      <c r="C2264" s="77">
        <v>46184</v>
      </c>
      <c r="D2264" s="57"/>
      <c r="E2264" s="62" t="s">
        <v>85</v>
      </c>
      <c r="F2264" s="62"/>
      <c r="G2264" s="62">
        <v>20</v>
      </c>
      <c r="H2264" s="63">
        <v>0</v>
      </c>
      <c r="I2264" s="64">
        <v>1</v>
      </c>
      <c r="J2264" s="64">
        <v>1</v>
      </c>
      <c r="K2264" s="64">
        <v>0</v>
      </c>
      <c r="L2264" s="65">
        <v>1</v>
      </c>
      <c r="M2264" s="64">
        <v>0</v>
      </c>
      <c r="N2264" s="64">
        <v>0</v>
      </c>
      <c r="O2264" s="66">
        <v>489.81899999999996</v>
      </c>
      <c r="P2264" s="63">
        <v>0</v>
      </c>
    </row>
    <row r="2265" spans="1:16" ht="14.4">
      <c r="A2265" s="72">
        <f t="shared" si="62"/>
        <v>46184</v>
      </c>
      <c r="B2265" s="73" t="e">
        <f>VLOOKUP(G2265,'Daily Flash NL'!A:D,4,0)</f>
        <v>#N/A</v>
      </c>
      <c r="C2265" s="77">
        <v>46184</v>
      </c>
      <c r="D2265" s="57"/>
      <c r="E2265" s="62" t="s">
        <v>68</v>
      </c>
      <c r="F2265" s="62"/>
      <c r="G2265" s="62"/>
      <c r="H2265" s="63">
        <v>0.92230215827338125</v>
      </c>
      <c r="I2265" s="64">
        <v>695</v>
      </c>
      <c r="J2265" s="64">
        <v>694</v>
      </c>
      <c r="K2265" s="64">
        <v>641</v>
      </c>
      <c r="L2265" s="65">
        <v>0.99856115107913668</v>
      </c>
      <c r="M2265" s="64">
        <v>1</v>
      </c>
      <c r="N2265" s="64">
        <v>0</v>
      </c>
      <c r="O2265" s="66">
        <v>247.7873770413064</v>
      </c>
      <c r="P2265" s="63">
        <v>1.4388489208633094E-3</v>
      </c>
    </row>
    <row r="2266" spans="1:16" ht="14.4">
      <c r="A2266" s="72">
        <f t="shared" si="62"/>
        <v>46184</v>
      </c>
      <c r="B2266" s="73" t="e">
        <f>VLOOKUP(G2266,'Daily Flash NL'!A:D,4,0)</f>
        <v>#N/A</v>
      </c>
      <c r="C2266" s="77">
        <v>46184</v>
      </c>
      <c r="D2266" s="57"/>
      <c r="E2266" s="62" t="s">
        <v>68</v>
      </c>
      <c r="F2266" s="57" t="s">
        <v>69</v>
      </c>
      <c r="G2266" s="57"/>
      <c r="H2266" s="58"/>
      <c r="I2266" s="59"/>
      <c r="J2266" s="59"/>
      <c r="K2266" s="59"/>
      <c r="L2266" s="60"/>
      <c r="M2266" s="59"/>
      <c r="N2266" s="59"/>
      <c r="O2266" s="61"/>
      <c r="P2266" s="58"/>
    </row>
    <row r="2267" spans="1:16" ht="14.4">
      <c r="A2267" s="72">
        <f t="shared" si="62"/>
        <v>46184</v>
      </c>
      <c r="B2267" s="73" t="e">
        <f>VLOOKUP(G2267,'Daily Flash NL'!A:D,4,0)</f>
        <v>#N/A</v>
      </c>
      <c r="C2267" s="77">
        <v>46184</v>
      </c>
      <c r="D2267" s="57"/>
      <c r="E2267" s="62" t="s">
        <v>68</v>
      </c>
      <c r="F2267" s="62"/>
      <c r="G2267" s="62">
        <v>6</v>
      </c>
      <c r="H2267" s="63">
        <v>0.33333333333333331</v>
      </c>
      <c r="I2267" s="64">
        <v>6</v>
      </c>
      <c r="J2267" s="64">
        <v>6</v>
      </c>
      <c r="K2267" s="64">
        <v>2</v>
      </c>
      <c r="L2267" s="65">
        <v>1</v>
      </c>
      <c r="M2267" s="64">
        <v>0</v>
      </c>
      <c r="N2267" s="64">
        <v>0</v>
      </c>
      <c r="O2267" s="66">
        <v>343.74633333333333</v>
      </c>
      <c r="P2267" s="63">
        <v>0</v>
      </c>
    </row>
    <row r="2268" spans="1:16" ht="14.4">
      <c r="A2268" s="72">
        <f t="shared" si="62"/>
        <v>46184</v>
      </c>
      <c r="B2268" s="73">
        <f>VLOOKUP(G2268,'Daily Flash NL'!A:D,4,0)</f>
        <v>0.29166666666666669</v>
      </c>
      <c r="C2268" s="77">
        <v>46184</v>
      </c>
      <c r="D2268" s="57"/>
      <c r="E2268" s="62" t="s">
        <v>68</v>
      </c>
      <c r="F2268" s="62"/>
      <c r="G2268" s="62">
        <v>7</v>
      </c>
      <c r="H2268" s="63">
        <v>1</v>
      </c>
      <c r="I2268" s="64">
        <v>24</v>
      </c>
      <c r="J2268" s="64">
        <v>24</v>
      </c>
      <c r="K2268" s="64">
        <v>24</v>
      </c>
      <c r="L2268" s="65">
        <v>1</v>
      </c>
      <c r="M2268" s="64">
        <v>0</v>
      </c>
      <c r="N2268" s="64">
        <v>0</v>
      </c>
      <c r="O2268" s="66">
        <v>260.52329861111099</v>
      </c>
      <c r="P2268" s="63">
        <v>0</v>
      </c>
    </row>
    <row r="2269" spans="1:16" ht="14.4">
      <c r="A2269" s="72">
        <f t="shared" si="62"/>
        <v>46184</v>
      </c>
      <c r="B2269" s="73">
        <f>VLOOKUP(G2269,'Daily Flash NL'!A:D,4,0)</f>
        <v>0.33333333333333298</v>
      </c>
      <c r="C2269" s="77">
        <v>46184</v>
      </c>
      <c r="D2269" s="57"/>
      <c r="E2269" s="62" t="s">
        <v>68</v>
      </c>
      <c r="F2269" s="62"/>
      <c r="G2269" s="62">
        <v>8</v>
      </c>
      <c r="H2269" s="63">
        <v>0.94545454545454544</v>
      </c>
      <c r="I2269" s="64">
        <v>55</v>
      </c>
      <c r="J2269" s="64">
        <v>55</v>
      </c>
      <c r="K2269" s="64">
        <v>52</v>
      </c>
      <c r="L2269" s="65">
        <v>1</v>
      </c>
      <c r="M2269" s="64">
        <v>0</v>
      </c>
      <c r="N2269" s="64">
        <v>0</v>
      </c>
      <c r="O2269" s="66">
        <v>222.09950303030314</v>
      </c>
      <c r="P2269" s="63">
        <v>0</v>
      </c>
    </row>
    <row r="2270" spans="1:16" ht="14.4">
      <c r="A2270" s="72">
        <f t="shared" ref="A2270:A2287" si="63">C2270</f>
        <v>46184</v>
      </c>
      <c r="B2270" s="73">
        <f>VLOOKUP(G2270,'Daily Flash NL'!A:D,4,0)</f>
        <v>0.375</v>
      </c>
      <c r="C2270" s="77">
        <v>46184</v>
      </c>
      <c r="D2270" s="57"/>
      <c r="E2270" s="62" t="s">
        <v>68</v>
      </c>
      <c r="F2270" s="62"/>
      <c r="G2270" s="62">
        <v>9</v>
      </c>
      <c r="H2270" s="63">
        <v>1</v>
      </c>
      <c r="I2270" s="64">
        <v>53</v>
      </c>
      <c r="J2270" s="64">
        <v>53</v>
      </c>
      <c r="K2270" s="64">
        <v>53</v>
      </c>
      <c r="L2270" s="65">
        <v>1</v>
      </c>
      <c r="M2270" s="64">
        <v>0</v>
      </c>
      <c r="N2270" s="64">
        <v>0</v>
      </c>
      <c r="O2270" s="66">
        <v>234.93170440251558</v>
      </c>
      <c r="P2270" s="63">
        <v>0</v>
      </c>
    </row>
    <row r="2271" spans="1:16" ht="14.4">
      <c r="A2271" s="72">
        <f t="shared" si="63"/>
        <v>46184</v>
      </c>
      <c r="B2271" s="73">
        <f>VLOOKUP(G2271,'Daily Flash NL'!A:D,4,0)</f>
        <v>0.41666666666666702</v>
      </c>
      <c r="C2271" s="77">
        <v>46184</v>
      </c>
      <c r="D2271" s="57"/>
      <c r="E2271" s="62" t="s">
        <v>68</v>
      </c>
      <c r="F2271" s="62"/>
      <c r="G2271" s="62">
        <v>10</v>
      </c>
      <c r="H2271" s="63">
        <v>1</v>
      </c>
      <c r="I2271" s="64">
        <v>67</v>
      </c>
      <c r="J2271" s="64">
        <v>67</v>
      </c>
      <c r="K2271" s="64">
        <v>67</v>
      </c>
      <c r="L2271" s="65">
        <v>1</v>
      </c>
      <c r="M2271" s="64">
        <v>0</v>
      </c>
      <c r="N2271" s="64">
        <v>0</v>
      </c>
      <c r="O2271" s="66">
        <v>202.136623880597</v>
      </c>
      <c r="P2271" s="63">
        <v>0</v>
      </c>
    </row>
    <row r="2272" spans="1:16" ht="14.4">
      <c r="A2272" s="72">
        <f t="shared" si="63"/>
        <v>46184</v>
      </c>
      <c r="B2272" s="73">
        <f>VLOOKUP(G2272,'Daily Flash NL'!A:D,4,0)</f>
        <v>0.45833333333333298</v>
      </c>
      <c r="C2272" s="77">
        <v>46184</v>
      </c>
      <c r="D2272" s="57"/>
      <c r="E2272" s="62" t="s">
        <v>68</v>
      </c>
      <c r="F2272" s="62"/>
      <c r="G2272" s="62">
        <v>11</v>
      </c>
      <c r="H2272" s="63">
        <v>0.8833333333333333</v>
      </c>
      <c r="I2272" s="64">
        <v>60</v>
      </c>
      <c r="J2272" s="64">
        <v>60</v>
      </c>
      <c r="K2272" s="64">
        <v>53</v>
      </c>
      <c r="L2272" s="65">
        <v>1</v>
      </c>
      <c r="M2272" s="64">
        <v>0</v>
      </c>
      <c r="N2272" s="64">
        <v>0</v>
      </c>
      <c r="O2272" s="66">
        <v>232.36049972222222</v>
      </c>
      <c r="P2272" s="63">
        <v>0</v>
      </c>
    </row>
    <row r="2273" spans="1:16" ht="14.4">
      <c r="A2273" s="72">
        <f t="shared" si="63"/>
        <v>46184</v>
      </c>
      <c r="B2273" s="73">
        <f>VLOOKUP(G2273,'Daily Flash NL'!A:D,4,0)</f>
        <v>0.5</v>
      </c>
      <c r="C2273" s="77">
        <v>46184</v>
      </c>
      <c r="D2273" s="57"/>
      <c r="E2273" s="62" t="s">
        <v>68</v>
      </c>
      <c r="F2273" s="62"/>
      <c r="G2273" s="62">
        <v>12</v>
      </c>
      <c r="H2273" s="63">
        <v>0.93181818181818177</v>
      </c>
      <c r="I2273" s="64">
        <v>44</v>
      </c>
      <c r="J2273" s="64">
        <v>44</v>
      </c>
      <c r="K2273" s="64">
        <v>41</v>
      </c>
      <c r="L2273" s="65">
        <v>1</v>
      </c>
      <c r="M2273" s="64">
        <v>0</v>
      </c>
      <c r="N2273" s="64">
        <v>0</v>
      </c>
      <c r="O2273" s="66">
        <v>301.13516666666658</v>
      </c>
      <c r="P2273" s="63">
        <v>0</v>
      </c>
    </row>
    <row r="2274" spans="1:16" ht="14.4">
      <c r="A2274" s="72">
        <f t="shared" si="63"/>
        <v>46184</v>
      </c>
      <c r="B2274" s="73">
        <f>VLOOKUP(G2274,'Daily Flash NL'!A:D,4,0)</f>
        <v>0.54166666666666696</v>
      </c>
      <c r="C2274" s="77">
        <v>46184</v>
      </c>
      <c r="D2274" s="57"/>
      <c r="E2274" s="62" t="s">
        <v>68</v>
      </c>
      <c r="F2274" s="62"/>
      <c r="G2274" s="62">
        <v>13</v>
      </c>
      <c r="H2274" s="63">
        <v>1</v>
      </c>
      <c r="I2274" s="64">
        <v>47</v>
      </c>
      <c r="J2274" s="64">
        <v>47</v>
      </c>
      <c r="K2274" s="64">
        <v>47</v>
      </c>
      <c r="L2274" s="65">
        <v>1</v>
      </c>
      <c r="M2274" s="64">
        <v>0</v>
      </c>
      <c r="N2274" s="64">
        <v>0</v>
      </c>
      <c r="O2274" s="66">
        <v>287.02434042553199</v>
      </c>
      <c r="P2274" s="63">
        <v>0</v>
      </c>
    </row>
    <row r="2275" spans="1:16" ht="14.4">
      <c r="A2275" s="72">
        <f t="shared" si="63"/>
        <v>46184</v>
      </c>
      <c r="B2275" s="73">
        <f>VLOOKUP(G2275,'Daily Flash NL'!A:D,4,0)</f>
        <v>0.58333333333333304</v>
      </c>
      <c r="C2275" s="77">
        <v>46184</v>
      </c>
      <c r="D2275" s="57"/>
      <c r="E2275" s="62" t="s">
        <v>68</v>
      </c>
      <c r="F2275" s="62"/>
      <c r="G2275" s="62">
        <v>14</v>
      </c>
      <c r="H2275" s="63">
        <v>0.98</v>
      </c>
      <c r="I2275" s="64">
        <v>50</v>
      </c>
      <c r="J2275" s="64">
        <v>50</v>
      </c>
      <c r="K2275" s="64">
        <v>49</v>
      </c>
      <c r="L2275" s="65">
        <v>1</v>
      </c>
      <c r="M2275" s="64">
        <v>0</v>
      </c>
      <c r="N2275" s="64">
        <v>0</v>
      </c>
      <c r="O2275" s="66">
        <v>261.23074166666686</v>
      </c>
      <c r="P2275" s="63">
        <v>0</v>
      </c>
    </row>
    <row r="2276" spans="1:16" ht="14.4">
      <c r="A2276" s="72">
        <f t="shared" si="63"/>
        <v>46184</v>
      </c>
      <c r="B2276" s="73">
        <f>VLOOKUP(G2276,'Daily Flash NL'!A:D,4,0)</f>
        <v>0.625</v>
      </c>
      <c r="C2276" s="77">
        <v>46184</v>
      </c>
      <c r="D2276" s="57"/>
      <c r="E2276" s="62" t="s">
        <v>68</v>
      </c>
      <c r="F2276" s="62"/>
      <c r="G2276" s="62">
        <v>15</v>
      </c>
      <c r="H2276" s="63">
        <v>0.80882352941176472</v>
      </c>
      <c r="I2276" s="64">
        <v>68</v>
      </c>
      <c r="J2276" s="64">
        <v>68</v>
      </c>
      <c r="K2276" s="64">
        <v>55</v>
      </c>
      <c r="L2276" s="65">
        <v>1</v>
      </c>
      <c r="M2276" s="64">
        <v>0</v>
      </c>
      <c r="N2276" s="64">
        <v>0</v>
      </c>
      <c r="O2276" s="66">
        <v>238.79021397058821</v>
      </c>
      <c r="P2276" s="63">
        <v>0</v>
      </c>
    </row>
    <row r="2277" spans="1:16" ht="14.4">
      <c r="A2277" s="72">
        <f t="shared" si="63"/>
        <v>46184</v>
      </c>
      <c r="B2277" s="73">
        <f>VLOOKUP(G2277,'Daily Flash NL'!A:D,4,0)</f>
        <v>0.66666666666666696</v>
      </c>
      <c r="C2277" s="77">
        <v>46184</v>
      </c>
      <c r="D2277" s="57"/>
      <c r="E2277" s="62" t="s">
        <v>68</v>
      </c>
      <c r="F2277" s="62"/>
      <c r="G2277" s="62">
        <v>16</v>
      </c>
      <c r="H2277" s="63">
        <v>0.73684210526315785</v>
      </c>
      <c r="I2277" s="64">
        <v>57</v>
      </c>
      <c r="J2277" s="64">
        <v>56</v>
      </c>
      <c r="K2277" s="64">
        <v>42</v>
      </c>
      <c r="L2277" s="65">
        <v>0.98245614035087714</v>
      </c>
      <c r="M2277" s="64">
        <v>1</v>
      </c>
      <c r="N2277" s="64">
        <v>0</v>
      </c>
      <c r="O2277" s="66">
        <v>253.45913244047622</v>
      </c>
      <c r="P2277" s="63">
        <v>1.7543859649122806E-2</v>
      </c>
    </row>
    <row r="2278" spans="1:16" ht="14.4">
      <c r="A2278" s="72">
        <f t="shared" si="63"/>
        <v>46184</v>
      </c>
      <c r="B2278" s="73" t="e">
        <f>VLOOKUP(G2278,'Daily Flash NL'!A:D,4,0)</f>
        <v>#N/A</v>
      </c>
      <c r="C2278" s="77">
        <v>46184</v>
      </c>
      <c r="D2278" s="57"/>
      <c r="E2278" s="62" t="s">
        <v>68</v>
      </c>
      <c r="F2278" s="62"/>
      <c r="G2278" s="62">
        <v>17</v>
      </c>
      <c r="H2278" s="63">
        <v>0.93023255813953487</v>
      </c>
      <c r="I2278" s="64">
        <v>43</v>
      </c>
      <c r="J2278" s="64">
        <v>43</v>
      </c>
      <c r="K2278" s="64">
        <v>40</v>
      </c>
      <c r="L2278" s="65">
        <v>1</v>
      </c>
      <c r="M2278" s="64">
        <v>0</v>
      </c>
      <c r="N2278" s="64">
        <v>0</v>
      </c>
      <c r="O2278" s="66">
        <v>244.08903875968991</v>
      </c>
      <c r="P2278" s="63">
        <v>0</v>
      </c>
    </row>
    <row r="2279" spans="1:16" ht="14.4">
      <c r="A2279" s="72">
        <f t="shared" si="63"/>
        <v>46184</v>
      </c>
      <c r="B2279" s="73" t="e">
        <f>VLOOKUP(G2279,'Daily Flash NL'!A:D,4,0)</f>
        <v>#N/A</v>
      </c>
      <c r="C2279" s="77">
        <v>46184</v>
      </c>
      <c r="D2279" s="57"/>
      <c r="E2279" s="62" t="s">
        <v>68</v>
      </c>
      <c r="F2279" s="62"/>
      <c r="G2279" s="62">
        <v>18</v>
      </c>
      <c r="H2279" s="63">
        <v>0.96551724137931039</v>
      </c>
      <c r="I2279" s="64">
        <v>29</v>
      </c>
      <c r="J2279" s="64">
        <v>29</v>
      </c>
      <c r="K2279" s="64">
        <v>28</v>
      </c>
      <c r="L2279" s="65">
        <v>1</v>
      </c>
      <c r="M2279" s="64">
        <v>0</v>
      </c>
      <c r="N2279" s="64">
        <v>0</v>
      </c>
      <c r="O2279" s="66">
        <v>242.06720689655171</v>
      </c>
      <c r="P2279" s="63">
        <v>0</v>
      </c>
    </row>
    <row r="2280" spans="1:16" ht="14.4">
      <c r="A2280" s="72">
        <f t="shared" si="63"/>
        <v>46184</v>
      </c>
      <c r="B2280" s="73" t="e">
        <f>VLOOKUP(G2280,'Daily Flash NL'!A:D,4,0)</f>
        <v>#N/A</v>
      </c>
      <c r="C2280" s="77">
        <v>46184</v>
      </c>
      <c r="D2280" s="57"/>
      <c r="E2280" s="62" t="s">
        <v>68</v>
      </c>
      <c r="F2280" s="62"/>
      <c r="G2280" s="62">
        <v>19</v>
      </c>
      <c r="H2280" s="63">
        <v>1</v>
      </c>
      <c r="I2280" s="64">
        <v>35</v>
      </c>
      <c r="J2280" s="64">
        <v>35</v>
      </c>
      <c r="K2280" s="64">
        <v>35</v>
      </c>
      <c r="L2280" s="65">
        <v>1</v>
      </c>
      <c r="M2280" s="64">
        <v>0</v>
      </c>
      <c r="N2280" s="64">
        <v>0</v>
      </c>
      <c r="O2280" s="66">
        <v>255.17981904761893</v>
      </c>
      <c r="P2280" s="63">
        <v>0</v>
      </c>
    </row>
    <row r="2281" spans="1:16" ht="14.4">
      <c r="A2281" s="72">
        <f t="shared" si="63"/>
        <v>46184</v>
      </c>
      <c r="B2281" s="73" t="e">
        <f>VLOOKUP(G2281,'Daily Flash NL'!A:D,4,0)</f>
        <v>#N/A</v>
      </c>
      <c r="C2281" s="77">
        <v>46184</v>
      </c>
      <c r="D2281" s="57"/>
      <c r="E2281" s="62" t="s">
        <v>68</v>
      </c>
      <c r="F2281" s="62"/>
      <c r="G2281" s="62">
        <v>20</v>
      </c>
      <c r="H2281" s="63">
        <v>1</v>
      </c>
      <c r="I2281" s="64">
        <v>26</v>
      </c>
      <c r="J2281" s="64">
        <v>26</v>
      </c>
      <c r="K2281" s="64">
        <v>26</v>
      </c>
      <c r="L2281" s="65">
        <v>1</v>
      </c>
      <c r="M2281" s="64">
        <v>0</v>
      </c>
      <c r="N2281" s="64">
        <v>0</v>
      </c>
      <c r="O2281" s="66">
        <v>292.93134615384616</v>
      </c>
      <c r="P2281" s="63">
        <v>0</v>
      </c>
    </row>
    <row r="2282" spans="1:16" ht="14.4">
      <c r="A2282" s="72">
        <f t="shared" si="63"/>
        <v>46184</v>
      </c>
      <c r="B2282" s="73" t="e">
        <f>VLOOKUP(G2282,'Daily Flash NL'!A:D,4,0)</f>
        <v>#N/A</v>
      </c>
      <c r="C2282" s="77">
        <v>46184</v>
      </c>
      <c r="D2282" s="57"/>
      <c r="E2282" s="62" t="s">
        <v>68</v>
      </c>
      <c r="F2282" s="62"/>
      <c r="G2282" s="62">
        <v>21</v>
      </c>
      <c r="H2282" s="63">
        <v>1</v>
      </c>
      <c r="I2282" s="64">
        <v>9</v>
      </c>
      <c r="J2282" s="64">
        <v>9</v>
      </c>
      <c r="K2282" s="64">
        <v>9</v>
      </c>
      <c r="L2282" s="65">
        <v>1</v>
      </c>
      <c r="M2282" s="64">
        <v>0</v>
      </c>
      <c r="N2282" s="64">
        <v>0</v>
      </c>
      <c r="O2282" s="66">
        <v>316.26116666666667</v>
      </c>
      <c r="P2282" s="63">
        <v>0</v>
      </c>
    </row>
    <row r="2283" spans="1:16" ht="14.4">
      <c r="A2283" s="72">
        <f t="shared" si="63"/>
        <v>46184</v>
      </c>
      <c r="B2283" s="73" t="e">
        <f>VLOOKUP(G2283,'Daily Flash NL'!A:D,4,0)</f>
        <v>#N/A</v>
      </c>
      <c r="C2283" s="77">
        <v>46184</v>
      </c>
      <c r="D2283" s="57"/>
      <c r="E2283" s="62" t="s">
        <v>68</v>
      </c>
      <c r="F2283" s="62"/>
      <c r="G2283" s="62">
        <v>22</v>
      </c>
      <c r="H2283" s="63">
        <v>0.93333333333333335</v>
      </c>
      <c r="I2283" s="64">
        <v>15</v>
      </c>
      <c r="J2283" s="64">
        <v>15</v>
      </c>
      <c r="K2283" s="64">
        <v>14</v>
      </c>
      <c r="L2283" s="65">
        <v>1</v>
      </c>
      <c r="M2283" s="64">
        <v>0</v>
      </c>
      <c r="N2283" s="64">
        <v>0</v>
      </c>
      <c r="O2283" s="66">
        <v>217.62443333333334</v>
      </c>
      <c r="P2283" s="63">
        <v>0</v>
      </c>
    </row>
    <row r="2284" spans="1:16" ht="14.4">
      <c r="A2284" s="72">
        <f t="shared" si="63"/>
        <v>46184</v>
      </c>
      <c r="B2284" s="73" t="e">
        <f>VLOOKUP(G2284,'Daily Flash NL'!A:D,4,0)</f>
        <v>#N/A</v>
      </c>
      <c r="C2284" s="77">
        <v>46184</v>
      </c>
      <c r="D2284" s="57"/>
      <c r="E2284" s="62" t="s">
        <v>68</v>
      </c>
      <c r="F2284" s="62"/>
      <c r="G2284" s="62">
        <v>23</v>
      </c>
      <c r="H2284" s="63">
        <v>0.5714285714285714</v>
      </c>
      <c r="I2284" s="64">
        <v>7</v>
      </c>
      <c r="J2284" s="64">
        <v>7</v>
      </c>
      <c r="K2284" s="64">
        <v>4</v>
      </c>
      <c r="L2284" s="65">
        <v>1</v>
      </c>
      <c r="M2284" s="64">
        <v>0</v>
      </c>
      <c r="N2284" s="64">
        <v>0</v>
      </c>
      <c r="O2284" s="66">
        <v>155.81257142857143</v>
      </c>
      <c r="P2284" s="63">
        <v>0</v>
      </c>
    </row>
    <row r="2285" spans="1:16" ht="14.4">
      <c r="A2285" s="72">
        <f t="shared" si="63"/>
        <v>46184</v>
      </c>
      <c r="B2285" s="73" t="e">
        <f>VLOOKUP(G2285,'Daily Flash NL'!A:D,4,0)</f>
        <v>#N/A</v>
      </c>
      <c r="C2285" s="77">
        <v>46184</v>
      </c>
      <c r="D2285" s="57" t="s">
        <v>70</v>
      </c>
      <c r="E2285" s="57"/>
      <c r="F2285" s="57"/>
      <c r="G2285" s="57"/>
      <c r="H2285" s="58">
        <v>0.89834515366430256</v>
      </c>
      <c r="I2285" s="59">
        <v>846</v>
      </c>
      <c r="J2285" s="59">
        <v>840</v>
      </c>
      <c r="K2285" s="59">
        <v>760</v>
      </c>
      <c r="L2285" s="60">
        <v>0.99290780141843971</v>
      </c>
      <c r="M2285" s="59">
        <v>6</v>
      </c>
      <c r="N2285" s="59">
        <v>0</v>
      </c>
      <c r="O2285" s="61">
        <v>263.61093313492046</v>
      </c>
      <c r="P2285" s="58">
        <v>7.0921985815602835E-3</v>
      </c>
    </row>
    <row r="2286" spans="1:16" ht="14.4">
      <c r="A2286" s="72" t="str">
        <f t="shared" si="63"/>
        <v>Total 11/06/2026</v>
      </c>
      <c r="B2286" s="73" t="e">
        <f>VLOOKUP(G2286,'Daily Flash NL'!A:D,4,0)</f>
        <v>#N/A</v>
      </c>
      <c r="C2286" s="78" t="s">
        <v>234</v>
      </c>
      <c r="D2286" s="67"/>
      <c r="E2286" s="67"/>
      <c r="F2286" s="67"/>
      <c r="G2286" s="67"/>
      <c r="H2286" s="68">
        <v>0.89834515366430256</v>
      </c>
      <c r="I2286" s="69">
        <v>846</v>
      </c>
      <c r="J2286" s="69">
        <v>840</v>
      </c>
      <c r="K2286" s="69">
        <v>760</v>
      </c>
      <c r="L2286" s="70">
        <v>0.99290780141843971</v>
      </c>
      <c r="M2286" s="69">
        <v>6</v>
      </c>
      <c r="N2286" s="69">
        <v>0</v>
      </c>
      <c r="O2286" s="71">
        <v>263.61093313492046</v>
      </c>
      <c r="P2286" s="68">
        <v>7.0921985815602835E-3</v>
      </c>
    </row>
    <row r="2287" spans="1:16" ht="15" thickBot="1">
      <c r="A2287" s="72" t="str">
        <f t="shared" si="63"/>
        <v>Total général</v>
      </c>
      <c r="B2287" s="73" t="e">
        <f>VLOOKUP(G2287,'Daily Flash NL'!A:D,4,0)</f>
        <v>#N/A</v>
      </c>
      <c r="C2287" s="116" t="s">
        <v>73</v>
      </c>
      <c r="D2287" s="117"/>
      <c r="E2287" s="117"/>
      <c r="F2287" s="117"/>
      <c r="G2287" s="117"/>
      <c r="H2287" s="118">
        <v>0.89834515366430256</v>
      </c>
      <c r="I2287" s="119">
        <v>846</v>
      </c>
      <c r="J2287" s="119">
        <v>840</v>
      </c>
      <c r="K2287" s="119">
        <v>760</v>
      </c>
      <c r="L2287" s="120">
        <v>0.99290780141843971</v>
      </c>
      <c r="M2287" s="119">
        <v>6</v>
      </c>
      <c r="N2287" s="119">
        <v>0</v>
      </c>
      <c r="O2287" s="121">
        <v>263.61093313492046</v>
      </c>
      <c r="P2287" s="122">
        <v>7.0921985815602835E-3</v>
      </c>
    </row>
    <row r="2288" spans="1:16" ht="14.4">
      <c r="A2288" s="72">
        <f t="shared" ref="A2288:A2313" si="64">C2288</f>
        <v>46185</v>
      </c>
      <c r="B2288" s="73" t="e">
        <f>VLOOKUP(G2288,'Daily Flash NL'!A:D,4,0)</f>
        <v>#N/A</v>
      </c>
      <c r="C2288" s="77">
        <v>46185</v>
      </c>
      <c r="D2288" s="57" t="s">
        <v>67</v>
      </c>
      <c r="E2288" s="62" t="s">
        <v>85</v>
      </c>
      <c r="F2288" s="62"/>
      <c r="G2288" s="62"/>
      <c r="H2288" s="63">
        <v>0.80081300813008127</v>
      </c>
      <c r="I2288" s="64">
        <v>246</v>
      </c>
      <c r="J2288" s="64">
        <v>239</v>
      </c>
      <c r="K2288" s="64">
        <v>197</v>
      </c>
      <c r="L2288" s="65">
        <v>0.97154471544715448</v>
      </c>
      <c r="M2288" s="64">
        <v>7</v>
      </c>
      <c r="N2288" s="64">
        <v>0</v>
      </c>
      <c r="O2288" s="66">
        <v>252.63779617453685</v>
      </c>
      <c r="P2288" s="63">
        <v>2.8455284552845527E-2</v>
      </c>
    </row>
    <row r="2289" spans="1:16" ht="14.4">
      <c r="A2289" s="72">
        <f t="shared" si="64"/>
        <v>46185</v>
      </c>
      <c r="B2289" s="73" t="e">
        <f>VLOOKUP(G2289,'Daily Flash NL'!A:D,4,0)</f>
        <v>#N/A</v>
      </c>
      <c r="C2289" s="77">
        <v>46185</v>
      </c>
      <c r="D2289" s="57"/>
      <c r="E2289" s="62" t="s">
        <v>85</v>
      </c>
      <c r="F2289" s="57" t="s">
        <v>69</v>
      </c>
      <c r="G2289" s="57"/>
      <c r="H2289" s="58"/>
      <c r="I2289" s="59"/>
      <c r="J2289" s="59"/>
      <c r="K2289" s="59"/>
      <c r="L2289" s="60"/>
      <c r="M2289" s="59"/>
      <c r="N2289" s="59"/>
      <c r="O2289" s="61"/>
      <c r="P2289" s="58"/>
    </row>
    <row r="2290" spans="1:16" ht="14.4">
      <c r="A2290" s="72">
        <f t="shared" si="64"/>
        <v>46185</v>
      </c>
      <c r="B2290" s="73">
        <f>VLOOKUP(G2290,'Daily Flash NL'!A:D,4,0)</f>
        <v>0.29166666666666669</v>
      </c>
      <c r="C2290" s="77">
        <v>46185</v>
      </c>
      <c r="D2290" s="57"/>
      <c r="E2290" s="62" t="s">
        <v>85</v>
      </c>
      <c r="F2290" s="62"/>
      <c r="G2290" s="62">
        <v>7</v>
      </c>
      <c r="H2290" s="63">
        <v>1</v>
      </c>
      <c r="I2290" s="64">
        <v>1</v>
      </c>
      <c r="J2290" s="64">
        <v>1</v>
      </c>
      <c r="K2290" s="64">
        <v>1</v>
      </c>
      <c r="L2290" s="65">
        <v>1</v>
      </c>
      <c r="M2290" s="64">
        <v>0</v>
      </c>
      <c r="N2290" s="64">
        <v>0</v>
      </c>
      <c r="O2290" s="66">
        <v>222.53200000000001</v>
      </c>
      <c r="P2290" s="63">
        <v>0</v>
      </c>
    </row>
    <row r="2291" spans="1:16" ht="14.4">
      <c r="A2291" s="72">
        <f t="shared" si="64"/>
        <v>46185</v>
      </c>
      <c r="B2291" s="73">
        <f>VLOOKUP(G2291,'Daily Flash NL'!A:D,4,0)</f>
        <v>0.33333333333333298</v>
      </c>
      <c r="C2291" s="77">
        <v>46185</v>
      </c>
      <c r="D2291" s="57"/>
      <c r="E2291" s="62" t="s">
        <v>85</v>
      </c>
      <c r="F2291" s="62"/>
      <c r="G2291" s="62">
        <v>8</v>
      </c>
      <c r="H2291" s="63">
        <v>1</v>
      </c>
      <c r="I2291" s="64">
        <v>2</v>
      </c>
      <c r="J2291" s="64">
        <v>2</v>
      </c>
      <c r="K2291" s="64">
        <v>2</v>
      </c>
      <c r="L2291" s="65">
        <v>1</v>
      </c>
      <c r="M2291" s="64">
        <v>0</v>
      </c>
      <c r="N2291" s="64">
        <v>0</v>
      </c>
      <c r="O2291" s="66">
        <v>488.88749999999999</v>
      </c>
      <c r="P2291" s="63">
        <v>0</v>
      </c>
    </row>
    <row r="2292" spans="1:16" ht="14.4">
      <c r="A2292" s="72">
        <f t="shared" si="64"/>
        <v>46185</v>
      </c>
      <c r="B2292" s="73">
        <f>VLOOKUP(G2292,'Daily Flash NL'!A:D,4,0)</f>
        <v>0.375</v>
      </c>
      <c r="C2292" s="77">
        <v>46185</v>
      </c>
      <c r="D2292" s="57"/>
      <c r="E2292" s="62" t="s">
        <v>85</v>
      </c>
      <c r="F2292" s="62"/>
      <c r="G2292" s="62">
        <v>9</v>
      </c>
      <c r="H2292" s="63">
        <v>1</v>
      </c>
      <c r="I2292" s="64">
        <v>3</v>
      </c>
      <c r="J2292" s="64">
        <v>3</v>
      </c>
      <c r="K2292" s="64">
        <v>3</v>
      </c>
      <c r="L2292" s="65">
        <v>1</v>
      </c>
      <c r="M2292" s="64">
        <v>0</v>
      </c>
      <c r="N2292" s="64">
        <v>0</v>
      </c>
      <c r="O2292" s="66">
        <v>553.08100000000002</v>
      </c>
      <c r="P2292" s="63">
        <v>0</v>
      </c>
    </row>
    <row r="2293" spans="1:16" ht="14.4">
      <c r="A2293" s="72">
        <f t="shared" si="64"/>
        <v>46185</v>
      </c>
      <c r="B2293" s="73">
        <f>VLOOKUP(G2293,'Daily Flash NL'!A:D,4,0)</f>
        <v>0.41666666666666702</v>
      </c>
      <c r="C2293" s="77">
        <v>46185</v>
      </c>
      <c r="D2293" s="57"/>
      <c r="E2293" s="62" t="s">
        <v>85</v>
      </c>
      <c r="F2293" s="62"/>
      <c r="G2293" s="62">
        <v>10</v>
      </c>
      <c r="H2293" s="63">
        <v>0.875</v>
      </c>
      <c r="I2293" s="64">
        <v>8</v>
      </c>
      <c r="J2293" s="64">
        <v>8</v>
      </c>
      <c r="K2293" s="64">
        <v>7</v>
      </c>
      <c r="L2293" s="65">
        <v>1</v>
      </c>
      <c r="M2293" s="64">
        <v>0</v>
      </c>
      <c r="N2293" s="64">
        <v>0</v>
      </c>
      <c r="O2293" s="66">
        <v>345.28100000000006</v>
      </c>
      <c r="P2293" s="63">
        <v>0</v>
      </c>
    </row>
    <row r="2294" spans="1:16" ht="14.4">
      <c r="A2294" s="72">
        <f t="shared" si="64"/>
        <v>46185</v>
      </c>
      <c r="B2294" s="73">
        <f>VLOOKUP(G2294,'Daily Flash NL'!A:D,4,0)</f>
        <v>0.45833333333333298</v>
      </c>
      <c r="C2294" s="77">
        <v>46185</v>
      </c>
      <c r="D2294" s="57"/>
      <c r="E2294" s="62" t="s">
        <v>85</v>
      </c>
      <c r="F2294" s="62"/>
      <c r="G2294" s="62">
        <v>11</v>
      </c>
      <c r="H2294" s="63">
        <v>0.8571428571428571</v>
      </c>
      <c r="I2294" s="64">
        <v>7</v>
      </c>
      <c r="J2294" s="64">
        <v>7</v>
      </c>
      <c r="K2294" s="64">
        <v>6</v>
      </c>
      <c r="L2294" s="65">
        <v>1</v>
      </c>
      <c r="M2294" s="64">
        <v>0</v>
      </c>
      <c r="N2294" s="64">
        <v>0</v>
      </c>
      <c r="O2294" s="66">
        <v>123.33919047619055</v>
      </c>
      <c r="P2294" s="63">
        <v>0</v>
      </c>
    </row>
    <row r="2295" spans="1:16" ht="14.4">
      <c r="A2295" s="72">
        <f t="shared" si="64"/>
        <v>46185</v>
      </c>
      <c r="B2295" s="73">
        <f>VLOOKUP(G2295,'Daily Flash NL'!A:D,4,0)</f>
        <v>0.5</v>
      </c>
      <c r="C2295" s="77">
        <v>46185</v>
      </c>
      <c r="D2295" s="57"/>
      <c r="E2295" s="62" t="s">
        <v>85</v>
      </c>
      <c r="F2295" s="62"/>
      <c r="G2295" s="62">
        <v>12</v>
      </c>
      <c r="H2295" s="63">
        <v>0.90909090909090906</v>
      </c>
      <c r="I2295" s="64">
        <v>11</v>
      </c>
      <c r="J2295" s="64">
        <v>11</v>
      </c>
      <c r="K2295" s="64">
        <v>10</v>
      </c>
      <c r="L2295" s="65">
        <v>1</v>
      </c>
      <c r="M2295" s="64">
        <v>0</v>
      </c>
      <c r="N2295" s="64">
        <v>0</v>
      </c>
      <c r="O2295" s="66">
        <v>258.36186363636358</v>
      </c>
      <c r="P2295" s="63">
        <v>0</v>
      </c>
    </row>
    <row r="2296" spans="1:16" ht="14.4">
      <c r="A2296" s="72">
        <f t="shared" si="64"/>
        <v>46185</v>
      </c>
      <c r="B2296" s="73">
        <f>VLOOKUP(G2296,'Daily Flash NL'!A:D,4,0)</f>
        <v>0.54166666666666696</v>
      </c>
      <c r="C2296" s="77">
        <v>46185</v>
      </c>
      <c r="D2296" s="57"/>
      <c r="E2296" s="62" t="s">
        <v>85</v>
      </c>
      <c r="F2296" s="62"/>
      <c r="G2296" s="62">
        <v>13</v>
      </c>
      <c r="H2296" s="63">
        <v>1</v>
      </c>
      <c r="I2296" s="64">
        <v>8</v>
      </c>
      <c r="J2296" s="64">
        <v>8</v>
      </c>
      <c r="K2296" s="64">
        <v>8</v>
      </c>
      <c r="L2296" s="65">
        <v>1</v>
      </c>
      <c r="M2296" s="64">
        <v>0</v>
      </c>
      <c r="N2296" s="64">
        <v>0</v>
      </c>
      <c r="O2296" s="66">
        <v>160.41749999999999</v>
      </c>
      <c r="P2296" s="63">
        <v>0</v>
      </c>
    </row>
    <row r="2297" spans="1:16" ht="14.4">
      <c r="A2297" s="72">
        <f t="shared" si="64"/>
        <v>46185</v>
      </c>
      <c r="B2297" s="73">
        <f>VLOOKUP(G2297,'Daily Flash NL'!A:D,4,0)</f>
        <v>0.58333333333333304</v>
      </c>
      <c r="C2297" s="77">
        <v>46185</v>
      </c>
      <c r="D2297" s="57"/>
      <c r="E2297" s="62" t="s">
        <v>85</v>
      </c>
      <c r="F2297" s="62"/>
      <c r="G2297" s="62">
        <v>14</v>
      </c>
      <c r="H2297" s="63">
        <v>0.53846153846153844</v>
      </c>
      <c r="I2297" s="64">
        <v>13</v>
      </c>
      <c r="J2297" s="64">
        <v>12</v>
      </c>
      <c r="K2297" s="64">
        <v>7</v>
      </c>
      <c r="L2297" s="65">
        <v>0.92307692307692313</v>
      </c>
      <c r="M2297" s="64">
        <v>1</v>
      </c>
      <c r="N2297" s="64">
        <v>0</v>
      </c>
      <c r="O2297" s="66">
        <v>236.30969444444474</v>
      </c>
      <c r="P2297" s="63">
        <v>7.6923076923076927E-2</v>
      </c>
    </row>
    <row r="2298" spans="1:16" ht="14.4">
      <c r="A2298" s="72">
        <f t="shared" si="64"/>
        <v>46185</v>
      </c>
      <c r="B2298" s="73">
        <f>VLOOKUP(G2298,'Daily Flash NL'!A:D,4,0)</f>
        <v>0.625</v>
      </c>
      <c r="C2298" s="77">
        <v>46185</v>
      </c>
      <c r="D2298" s="57"/>
      <c r="E2298" s="62" t="s">
        <v>85</v>
      </c>
      <c r="F2298" s="62"/>
      <c r="G2298" s="62">
        <v>15</v>
      </c>
      <c r="H2298" s="63">
        <v>1</v>
      </c>
      <c r="I2298" s="64">
        <v>9</v>
      </c>
      <c r="J2298" s="64">
        <v>9</v>
      </c>
      <c r="K2298" s="64">
        <v>9</v>
      </c>
      <c r="L2298" s="65">
        <v>1</v>
      </c>
      <c r="M2298" s="64">
        <v>0</v>
      </c>
      <c r="N2298" s="64">
        <v>0</v>
      </c>
      <c r="O2298" s="66">
        <v>182.07031481481445</v>
      </c>
      <c r="P2298" s="63">
        <v>0</v>
      </c>
    </row>
    <row r="2299" spans="1:16" ht="14.4">
      <c r="A2299" s="72">
        <f t="shared" si="64"/>
        <v>46185</v>
      </c>
      <c r="B2299" s="73">
        <f>VLOOKUP(G2299,'Daily Flash NL'!A:D,4,0)</f>
        <v>0.66666666666666696</v>
      </c>
      <c r="C2299" s="77">
        <v>46185</v>
      </c>
      <c r="D2299" s="57"/>
      <c r="E2299" s="62" t="s">
        <v>85</v>
      </c>
      <c r="F2299" s="62"/>
      <c r="G2299" s="62">
        <v>16</v>
      </c>
      <c r="H2299" s="63">
        <v>0.6</v>
      </c>
      <c r="I2299" s="64">
        <v>15</v>
      </c>
      <c r="J2299" s="64">
        <v>15</v>
      </c>
      <c r="K2299" s="64">
        <v>9</v>
      </c>
      <c r="L2299" s="65">
        <v>1</v>
      </c>
      <c r="M2299" s="64">
        <v>0</v>
      </c>
      <c r="N2299" s="64">
        <v>0</v>
      </c>
      <c r="O2299" s="66">
        <v>212.55622222222246</v>
      </c>
      <c r="P2299" s="63">
        <v>0</v>
      </c>
    </row>
    <row r="2300" spans="1:16" ht="14.4">
      <c r="A2300" s="72">
        <f t="shared" si="64"/>
        <v>46185</v>
      </c>
      <c r="B2300" s="73" t="e">
        <f>VLOOKUP(G2300,'Daily Flash NL'!A:D,4,0)</f>
        <v>#N/A</v>
      </c>
      <c r="C2300" s="77">
        <v>46185</v>
      </c>
      <c r="D2300" s="57"/>
      <c r="E2300" s="62" t="s">
        <v>85</v>
      </c>
      <c r="F2300" s="62"/>
      <c r="G2300" s="62">
        <v>17</v>
      </c>
      <c r="H2300" s="63">
        <v>0.8</v>
      </c>
      <c r="I2300" s="64">
        <v>10</v>
      </c>
      <c r="J2300" s="64">
        <v>9</v>
      </c>
      <c r="K2300" s="64">
        <v>8</v>
      </c>
      <c r="L2300" s="65">
        <v>0.9</v>
      </c>
      <c r="M2300" s="64">
        <v>1</v>
      </c>
      <c r="N2300" s="64">
        <v>0</v>
      </c>
      <c r="O2300" s="66">
        <v>222.45405555555556</v>
      </c>
      <c r="P2300" s="63">
        <v>0.1</v>
      </c>
    </row>
    <row r="2301" spans="1:16" ht="14.4">
      <c r="A2301" s="72">
        <f t="shared" si="64"/>
        <v>46185</v>
      </c>
      <c r="B2301" s="73" t="e">
        <f>VLOOKUP(G2301,'Daily Flash NL'!A:D,4,0)</f>
        <v>#N/A</v>
      </c>
      <c r="C2301" s="77">
        <v>46185</v>
      </c>
      <c r="D2301" s="57"/>
      <c r="E2301" s="62" t="s">
        <v>85</v>
      </c>
      <c r="F2301" s="62"/>
      <c r="G2301" s="62">
        <v>19</v>
      </c>
      <c r="H2301" s="63">
        <v>0.75</v>
      </c>
      <c r="I2301" s="64">
        <v>4</v>
      </c>
      <c r="J2301" s="64">
        <v>4</v>
      </c>
      <c r="K2301" s="64">
        <v>3</v>
      </c>
      <c r="L2301" s="65">
        <v>1</v>
      </c>
      <c r="M2301" s="64">
        <v>0</v>
      </c>
      <c r="N2301" s="64">
        <v>0</v>
      </c>
      <c r="O2301" s="66">
        <v>186.54887500000001</v>
      </c>
      <c r="P2301" s="63">
        <v>0</v>
      </c>
    </row>
    <row r="2302" spans="1:16" ht="14.4">
      <c r="A2302" s="72">
        <f t="shared" si="64"/>
        <v>46185</v>
      </c>
      <c r="B2302" s="73" t="e">
        <f>VLOOKUP(G2302,'Daily Flash NL'!A:D,4,0)</f>
        <v>#N/A</v>
      </c>
      <c r="C2302" s="77">
        <v>46185</v>
      </c>
      <c r="D2302" s="57"/>
      <c r="E2302" s="62" t="s">
        <v>85</v>
      </c>
      <c r="F2302" s="62"/>
      <c r="G2302" s="62">
        <v>20</v>
      </c>
      <c r="H2302" s="63">
        <v>1</v>
      </c>
      <c r="I2302" s="64">
        <v>1</v>
      </c>
      <c r="J2302" s="64">
        <v>1</v>
      </c>
      <c r="K2302" s="64">
        <v>1</v>
      </c>
      <c r="L2302" s="65">
        <v>1</v>
      </c>
      <c r="M2302" s="64">
        <v>0</v>
      </c>
      <c r="N2302" s="64">
        <v>0</v>
      </c>
      <c r="O2302" s="66">
        <v>200.73899999999998</v>
      </c>
      <c r="P2302" s="63">
        <v>0</v>
      </c>
    </row>
    <row r="2303" spans="1:16" ht="14.4">
      <c r="A2303" s="72">
        <f t="shared" si="64"/>
        <v>46185</v>
      </c>
      <c r="B2303" s="73" t="e">
        <f>VLOOKUP(G2303,'Daily Flash NL'!A:D,4,0)</f>
        <v>#N/A</v>
      </c>
      <c r="C2303" s="77">
        <v>46185</v>
      </c>
      <c r="D2303" s="57"/>
      <c r="E2303" s="62" t="s">
        <v>85</v>
      </c>
      <c r="F2303" s="62"/>
      <c r="G2303" s="62">
        <v>22</v>
      </c>
      <c r="H2303" s="63">
        <v>0</v>
      </c>
      <c r="I2303" s="64">
        <v>1</v>
      </c>
      <c r="J2303" s="64">
        <v>1</v>
      </c>
      <c r="K2303" s="64">
        <v>0</v>
      </c>
      <c r="L2303" s="65">
        <v>1</v>
      </c>
      <c r="M2303" s="64">
        <v>0</v>
      </c>
      <c r="N2303" s="64">
        <v>0</v>
      </c>
      <c r="O2303" s="66">
        <v>352.99900000000002</v>
      </c>
      <c r="P2303" s="63">
        <v>0</v>
      </c>
    </row>
    <row r="2304" spans="1:16" ht="14.4">
      <c r="A2304" s="72">
        <f t="shared" si="64"/>
        <v>46185</v>
      </c>
      <c r="B2304" s="73" t="e">
        <f>VLOOKUP(G2304,'Daily Flash NL'!A:D,4,0)</f>
        <v>#N/A</v>
      </c>
      <c r="C2304" s="77">
        <v>46185</v>
      </c>
      <c r="D2304" s="57"/>
      <c r="E2304" s="62" t="s">
        <v>85</v>
      </c>
      <c r="F2304" s="57" t="s">
        <v>86</v>
      </c>
      <c r="G2304" s="57"/>
      <c r="H2304" s="58"/>
      <c r="I2304" s="59"/>
      <c r="J2304" s="59"/>
      <c r="K2304" s="59"/>
      <c r="L2304" s="60"/>
      <c r="M2304" s="59"/>
      <c r="N2304" s="59"/>
      <c r="O2304" s="61"/>
      <c r="P2304" s="58"/>
    </row>
    <row r="2305" spans="1:16" ht="14.4">
      <c r="A2305" s="72">
        <f t="shared" si="64"/>
        <v>46185</v>
      </c>
      <c r="B2305" s="73">
        <f>VLOOKUP(G2305,'Daily Flash NL'!A:D,4,0)</f>
        <v>0.29166666666666669</v>
      </c>
      <c r="C2305" s="77">
        <v>46185</v>
      </c>
      <c r="D2305" s="57"/>
      <c r="E2305" s="62" t="s">
        <v>85</v>
      </c>
      <c r="F2305" s="62"/>
      <c r="G2305" s="62">
        <v>7</v>
      </c>
      <c r="H2305" s="63">
        <v>1</v>
      </c>
      <c r="I2305" s="64">
        <v>5</v>
      </c>
      <c r="J2305" s="64">
        <v>5</v>
      </c>
      <c r="K2305" s="64">
        <v>5</v>
      </c>
      <c r="L2305" s="65">
        <v>1</v>
      </c>
      <c r="M2305" s="64">
        <v>0</v>
      </c>
      <c r="N2305" s="64">
        <v>0</v>
      </c>
      <c r="O2305" s="66">
        <v>234.33469999999997</v>
      </c>
      <c r="P2305" s="63">
        <v>0</v>
      </c>
    </row>
    <row r="2306" spans="1:16" ht="14.4">
      <c r="A2306" s="72">
        <f t="shared" si="64"/>
        <v>46185</v>
      </c>
      <c r="B2306" s="73">
        <f>VLOOKUP(G2306,'Daily Flash NL'!A:D,4,0)</f>
        <v>0.33333333333333298</v>
      </c>
      <c r="C2306" s="77">
        <v>46185</v>
      </c>
      <c r="D2306" s="57"/>
      <c r="E2306" s="62" t="s">
        <v>85</v>
      </c>
      <c r="F2306" s="62"/>
      <c r="G2306" s="62">
        <v>8</v>
      </c>
      <c r="H2306" s="63">
        <v>1</v>
      </c>
      <c r="I2306" s="64">
        <v>7</v>
      </c>
      <c r="J2306" s="64">
        <v>7</v>
      </c>
      <c r="K2306" s="64">
        <v>7</v>
      </c>
      <c r="L2306" s="65">
        <v>1</v>
      </c>
      <c r="M2306" s="64">
        <v>0</v>
      </c>
      <c r="N2306" s="64">
        <v>0</v>
      </c>
      <c r="O2306" s="66">
        <v>282.01707142857146</v>
      </c>
      <c r="P2306" s="63">
        <v>0</v>
      </c>
    </row>
    <row r="2307" spans="1:16" ht="14.4">
      <c r="A2307" s="72">
        <f t="shared" si="64"/>
        <v>46185</v>
      </c>
      <c r="B2307" s="73">
        <f>VLOOKUP(G2307,'Daily Flash NL'!A:D,4,0)</f>
        <v>0.375</v>
      </c>
      <c r="C2307" s="77">
        <v>46185</v>
      </c>
      <c r="D2307" s="57"/>
      <c r="E2307" s="62" t="s">
        <v>85</v>
      </c>
      <c r="F2307" s="62"/>
      <c r="G2307" s="62">
        <v>9</v>
      </c>
      <c r="H2307" s="63">
        <v>0.73333333333333328</v>
      </c>
      <c r="I2307" s="64">
        <v>15</v>
      </c>
      <c r="J2307" s="64">
        <v>14</v>
      </c>
      <c r="K2307" s="64">
        <v>11</v>
      </c>
      <c r="L2307" s="65">
        <v>0.93333333333333335</v>
      </c>
      <c r="M2307" s="64">
        <v>1</v>
      </c>
      <c r="N2307" s="64">
        <v>0</v>
      </c>
      <c r="O2307" s="66">
        <v>290.5576785714286</v>
      </c>
      <c r="P2307" s="63">
        <v>6.6666666666666666E-2</v>
      </c>
    </row>
    <row r="2308" spans="1:16" ht="14.4">
      <c r="A2308" s="72">
        <f t="shared" si="64"/>
        <v>46185</v>
      </c>
      <c r="B2308" s="73">
        <f>VLOOKUP(G2308,'Daily Flash NL'!A:D,4,0)</f>
        <v>0.41666666666666702</v>
      </c>
      <c r="C2308" s="77">
        <v>46185</v>
      </c>
      <c r="D2308" s="57"/>
      <c r="E2308" s="62" t="s">
        <v>85</v>
      </c>
      <c r="F2308" s="62"/>
      <c r="G2308" s="62">
        <v>10</v>
      </c>
      <c r="H2308" s="63">
        <v>0.77272727272727271</v>
      </c>
      <c r="I2308" s="64">
        <v>22</v>
      </c>
      <c r="J2308" s="64">
        <v>22</v>
      </c>
      <c r="K2308" s="64">
        <v>17</v>
      </c>
      <c r="L2308" s="65">
        <v>1</v>
      </c>
      <c r="M2308" s="64">
        <v>0</v>
      </c>
      <c r="N2308" s="64">
        <v>0</v>
      </c>
      <c r="O2308" s="66">
        <v>121.76764177489184</v>
      </c>
      <c r="P2308" s="63">
        <v>0</v>
      </c>
    </row>
    <row r="2309" spans="1:16" ht="14.4">
      <c r="A2309" s="72">
        <f t="shared" si="64"/>
        <v>46185</v>
      </c>
      <c r="B2309" s="73">
        <f>VLOOKUP(G2309,'Daily Flash NL'!A:D,4,0)</f>
        <v>0.45833333333333298</v>
      </c>
      <c r="C2309" s="77">
        <v>46185</v>
      </c>
      <c r="D2309" s="57"/>
      <c r="E2309" s="62" t="s">
        <v>85</v>
      </c>
      <c r="F2309" s="62"/>
      <c r="G2309" s="62">
        <v>11</v>
      </c>
      <c r="H2309" s="63">
        <v>0.83333333333333337</v>
      </c>
      <c r="I2309" s="64">
        <v>12</v>
      </c>
      <c r="J2309" s="64">
        <v>12</v>
      </c>
      <c r="K2309" s="64">
        <v>10</v>
      </c>
      <c r="L2309" s="65">
        <v>1</v>
      </c>
      <c r="M2309" s="64">
        <v>0</v>
      </c>
      <c r="N2309" s="64">
        <v>0</v>
      </c>
      <c r="O2309" s="66">
        <v>198.51839583333333</v>
      </c>
      <c r="P2309" s="63">
        <v>0</v>
      </c>
    </row>
    <row r="2310" spans="1:16" ht="14.4">
      <c r="A2310" s="72">
        <f t="shared" si="64"/>
        <v>46185</v>
      </c>
      <c r="B2310" s="73">
        <f>VLOOKUP(G2310,'Daily Flash NL'!A:D,4,0)</f>
        <v>0.5</v>
      </c>
      <c r="C2310" s="77">
        <v>46185</v>
      </c>
      <c r="D2310" s="57"/>
      <c r="E2310" s="62" t="s">
        <v>85</v>
      </c>
      <c r="F2310" s="62"/>
      <c r="G2310" s="62">
        <v>12</v>
      </c>
      <c r="H2310" s="63">
        <v>0.83333333333333337</v>
      </c>
      <c r="I2310" s="64">
        <v>18</v>
      </c>
      <c r="J2310" s="64">
        <v>18</v>
      </c>
      <c r="K2310" s="64">
        <v>15</v>
      </c>
      <c r="L2310" s="65">
        <v>1</v>
      </c>
      <c r="M2310" s="64">
        <v>0</v>
      </c>
      <c r="N2310" s="64">
        <v>0</v>
      </c>
      <c r="O2310" s="66">
        <v>179.29469444444464</v>
      </c>
      <c r="P2310" s="63">
        <v>0</v>
      </c>
    </row>
    <row r="2311" spans="1:16" ht="14.4">
      <c r="A2311" s="72">
        <f t="shared" si="64"/>
        <v>46185</v>
      </c>
      <c r="B2311" s="73">
        <f>VLOOKUP(G2311,'Daily Flash NL'!A:D,4,0)</f>
        <v>0.54166666666666696</v>
      </c>
      <c r="C2311" s="77">
        <v>46185</v>
      </c>
      <c r="D2311" s="57"/>
      <c r="E2311" s="62" t="s">
        <v>85</v>
      </c>
      <c r="F2311" s="62"/>
      <c r="G2311" s="62">
        <v>13</v>
      </c>
      <c r="H2311" s="63">
        <v>1</v>
      </c>
      <c r="I2311" s="64">
        <v>13</v>
      </c>
      <c r="J2311" s="64">
        <v>13</v>
      </c>
      <c r="K2311" s="64">
        <v>13</v>
      </c>
      <c r="L2311" s="65">
        <v>1</v>
      </c>
      <c r="M2311" s="64">
        <v>0</v>
      </c>
      <c r="N2311" s="64">
        <v>0</v>
      </c>
      <c r="O2311" s="66">
        <v>325.22932692307683</v>
      </c>
      <c r="P2311" s="63">
        <v>0</v>
      </c>
    </row>
    <row r="2312" spans="1:16" ht="14.4">
      <c r="A2312" s="72">
        <f t="shared" si="64"/>
        <v>46185</v>
      </c>
      <c r="B2312" s="73">
        <f>VLOOKUP(G2312,'Daily Flash NL'!A:D,4,0)</f>
        <v>0.58333333333333304</v>
      </c>
      <c r="C2312" s="77">
        <v>46185</v>
      </c>
      <c r="D2312" s="57"/>
      <c r="E2312" s="62" t="s">
        <v>85</v>
      </c>
      <c r="F2312" s="62"/>
      <c r="G2312" s="62">
        <v>14</v>
      </c>
      <c r="H2312" s="63">
        <v>0.88888888888888884</v>
      </c>
      <c r="I2312" s="64">
        <v>9</v>
      </c>
      <c r="J2312" s="64">
        <v>9</v>
      </c>
      <c r="K2312" s="64">
        <v>8</v>
      </c>
      <c r="L2312" s="65">
        <v>1</v>
      </c>
      <c r="M2312" s="64">
        <v>0</v>
      </c>
      <c r="N2312" s="64">
        <v>0</v>
      </c>
      <c r="O2312" s="66">
        <v>375.89666666666665</v>
      </c>
      <c r="P2312" s="63">
        <v>0</v>
      </c>
    </row>
    <row r="2313" spans="1:16" ht="14.4">
      <c r="A2313" s="72">
        <f t="shared" si="64"/>
        <v>46185</v>
      </c>
      <c r="B2313" s="73">
        <f>VLOOKUP(G2313,'Daily Flash NL'!A:D,4,0)</f>
        <v>0.625</v>
      </c>
      <c r="C2313" s="77">
        <v>46185</v>
      </c>
      <c r="D2313" s="57"/>
      <c r="E2313" s="62" t="s">
        <v>85</v>
      </c>
      <c r="F2313" s="62"/>
      <c r="G2313" s="62">
        <v>15</v>
      </c>
      <c r="H2313" s="63">
        <v>1</v>
      </c>
      <c r="I2313" s="64">
        <v>11</v>
      </c>
      <c r="J2313" s="64">
        <v>11</v>
      </c>
      <c r="K2313" s="64">
        <v>11</v>
      </c>
      <c r="L2313" s="65">
        <v>1</v>
      </c>
      <c r="M2313" s="64">
        <v>0</v>
      </c>
      <c r="N2313" s="64">
        <v>0</v>
      </c>
      <c r="O2313" s="66">
        <v>166.88030303030274</v>
      </c>
      <c r="P2313" s="63">
        <v>0</v>
      </c>
    </row>
    <row r="2314" spans="1:16" ht="14.4">
      <c r="A2314" s="72">
        <f t="shared" ref="A2314:A2377" si="65">C2314</f>
        <v>46185</v>
      </c>
      <c r="B2314" s="73">
        <f>VLOOKUP(G2314,'Daily Flash NL'!A:D,4,0)</f>
        <v>0.66666666666666696</v>
      </c>
      <c r="C2314" s="77">
        <v>46185</v>
      </c>
      <c r="D2314" s="57"/>
      <c r="E2314" s="62" t="s">
        <v>85</v>
      </c>
      <c r="F2314" s="62"/>
      <c r="G2314" s="62">
        <v>16</v>
      </c>
      <c r="H2314" s="63">
        <v>0.58333333333333337</v>
      </c>
      <c r="I2314" s="64">
        <v>12</v>
      </c>
      <c r="J2314" s="64">
        <v>10</v>
      </c>
      <c r="K2314" s="64">
        <v>7</v>
      </c>
      <c r="L2314" s="65">
        <v>0.83333333333333337</v>
      </c>
      <c r="M2314" s="64">
        <v>2</v>
      </c>
      <c r="N2314" s="64">
        <v>0</v>
      </c>
      <c r="O2314" s="66">
        <v>284.54900000000004</v>
      </c>
      <c r="P2314" s="63">
        <v>0.16666666666666666</v>
      </c>
    </row>
    <row r="2315" spans="1:16" ht="14.4">
      <c r="A2315" s="72">
        <f t="shared" si="65"/>
        <v>46185</v>
      </c>
      <c r="B2315" s="73" t="e">
        <f>VLOOKUP(G2315,'Daily Flash NL'!A:D,4,0)</f>
        <v>#N/A</v>
      </c>
      <c r="C2315" s="77">
        <v>46185</v>
      </c>
      <c r="D2315" s="57"/>
      <c r="E2315" s="62" t="s">
        <v>85</v>
      </c>
      <c r="F2315" s="62"/>
      <c r="G2315" s="62">
        <v>17</v>
      </c>
      <c r="H2315" s="63">
        <v>0.83333333333333337</v>
      </c>
      <c r="I2315" s="64">
        <v>12</v>
      </c>
      <c r="J2315" s="64">
        <v>12</v>
      </c>
      <c r="K2315" s="64">
        <v>10</v>
      </c>
      <c r="L2315" s="65">
        <v>1</v>
      </c>
      <c r="M2315" s="64">
        <v>0</v>
      </c>
      <c r="N2315" s="64">
        <v>0</v>
      </c>
      <c r="O2315" s="66">
        <v>342.56691666666666</v>
      </c>
      <c r="P2315" s="63">
        <v>0</v>
      </c>
    </row>
    <row r="2316" spans="1:16" ht="14.4">
      <c r="A2316" s="72">
        <f t="shared" si="65"/>
        <v>46185</v>
      </c>
      <c r="B2316" s="73" t="e">
        <f>VLOOKUP(G2316,'Daily Flash NL'!A:D,4,0)</f>
        <v>#N/A</v>
      </c>
      <c r="C2316" s="77">
        <v>46185</v>
      </c>
      <c r="D2316" s="57"/>
      <c r="E2316" s="62" t="s">
        <v>85</v>
      </c>
      <c r="F2316" s="62"/>
      <c r="G2316" s="62">
        <v>18</v>
      </c>
      <c r="H2316" s="63">
        <v>0.66666666666666663</v>
      </c>
      <c r="I2316" s="64">
        <v>6</v>
      </c>
      <c r="J2316" s="64">
        <v>5</v>
      </c>
      <c r="K2316" s="64">
        <v>4</v>
      </c>
      <c r="L2316" s="65">
        <v>0.83333333333333337</v>
      </c>
      <c r="M2316" s="64">
        <v>1</v>
      </c>
      <c r="N2316" s="64">
        <v>0</v>
      </c>
      <c r="O2316" s="66">
        <v>636.1074000000001</v>
      </c>
      <c r="P2316" s="63">
        <v>0.16666666666666666</v>
      </c>
    </row>
    <row r="2317" spans="1:16" ht="14.4">
      <c r="A2317" s="72">
        <f t="shared" si="65"/>
        <v>46185</v>
      </c>
      <c r="B2317" s="73" t="e">
        <f>VLOOKUP(G2317,'Daily Flash NL'!A:D,4,0)</f>
        <v>#N/A</v>
      </c>
      <c r="C2317" s="77">
        <v>46185</v>
      </c>
      <c r="D2317" s="57"/>
      <c r="E2317" s="62" t="s">
        <v>85</v>
      </c>
      <c r="F2317" s="62"/>
      <c r="G2317" s="62">
        <v>19</v>
      </c>
      <c r="H2317" s="63">
        <v>0.5</v>
      </c>
      <c r="I2317" s="64">
        <v>4</v>
      </c>
      <c r="J2317" s="64">
        <v>4</v>
      </c>
      <c r="K2317" s="64">
        <v>2</v>
      </c>
      <c r="L2317" s="65">
        <v>1</v>
      </c>
      <c r="M2317" s="64">
        <v>0</v>
      </c>
      <c r="N2317" s="64">
        <v>0</v>
      </c>
      <c r="O2317" s="66">
        <v>252.12787500000002</v>
      </c>
      <c r="P2317" s="63">
        <v>0</v>
      </c>
    </row>
    <row r="2318" spans="1:16" ht="14.4">
      <c r="A2318" s="72">
        <f t="shared" si="65"/>
        <v>46185</v>
      </c>
      <c r="B2318" s="73" t="e">
        <f>VLOOKUP(G2318,'Daily Flash NL'!A:D,4,0)</f>
        <v>#N/A</v>
      </c>
      <c r="C2318" s="77">
        <v>46185</v>
      </c>
      <c r="D2318" s="57"/>
      <c r="E2318" s="62" t="s">
        <v>85</v>
      </c>
      <c r="F2318" s="62"/>
      <c r="G2318" s="62">
        <v>20</v>
      </c>
      <c r="H2318" s="63">
        <v>1</v>
      </c>
      <c r="I2318" s="64">
        <v>1</v>
      </c>
      <c r="J2318" s="64">
        <v>1</v>
      </c>
      <c r="K2318" s="64">
        <v>1</v>
      </c>
      <c r="L2318" s="65">
        <v>1</v>
      </c>
      <c r="M2318" s="64">
        <v>0</v>
      </c>
      <c r="N2318" s="64">
        <v>0</v>
      </c>
      <c r="O2318" s="66">
        <v>403.20600000000002</v>
      </c>
      <c r="P2318" s="63">
        <v>0</v>
      </c>
    </row>
    <row r="2319" spans="1:16" ht="14.4">
      <c r="A2319" s="72">
        <f t="shared" si="65"/>
        <v>46185</v>
      </c>
      <c r="B2319" s="73" t="e">
        <f>VLOOKUP(G2319,'Daily Flash NL'!A:D,4,0)</f>
        <v>#N/A</v>
      </c>
      <c r="C2319" s="77">
        <v>46185</v>
      </c>
      <c r="D2319" s="57"/>
      <c r="E2319" s="62" t="s">
        <v>85</v>
      </c>
      <c r="F2319" s="62"/>
      <c r="G2319" s="62">
        <v>21</v>
      </c>
      <c r="H2319" s="63">
        <v>0.33333333333333331</v>
      </c>
      <c r="I2319" s="64">
        <v>3</v>
      </c>
      <c r="J2319" s="64">
        <v>2</v>
      </c>
      <c r="K2319" s="64">
        <v>1</v>
      </c>
      <c r="L2319" s="65">
        <v>0.66666666666666663</v>
      </c>
      <c r="M2319" s="64">
        <v>1</v>
      </c>
      <c r="N2319" s="64">
        <v>0</v>
      </c>
      <c r="O2319" s="66">
        <v>1039.433</v>
      </c>
      <c r="P2319" s="63">
        <v>0.33333333333333331</v>
      </c>
    </row>
    <row r="2320" spans="1:16" ht="14.4">
      <c r="A2320" s="72">
        <f t="shared" si="65"/>
        <v>46185</v>
      </c>
      <c r="B2320" s="73" t="e">
        <f>VLOOKUP(G2320,'Daily Flash NL'!A:D,4,0)</f>
        <v>#N/A</v>
      </c>
      <c r="C2320" s="77">
        <v>46185</v>
      </c>
      <c r="D2320" s="57"/>
      <c r="E2320" s="62" t="s">
        <v>85</v>
      </c>
      <c r="F2320" s="62"/>
      <c r="G2320" s="62">
        <v>22</v>
      </c>
      <c r="H2320" s="63">
        <v>0</v>
      </c>
      <c r="I2320" s="64">
        <v>1</v>
      </c>
      <c r="J2320" s="64">
        <v>1</v>
      </c>
      <c r="K2320" s="64">
        <v>0</v>
      </c>
      <c r="L2320" s="65">
        <v>1</v>
      </c>
      <c r="M2320" s="64">
        <v>0</v>
      </c>
      <c r="N2320" s="64">
        <v>0</v>
      </c>
      <c r="O2320" s="66">
        <v>120.508</v>
      </c>
      <c r="P2320" s="63">
        <v>0</v>
      </c>
    </row>
    <row r="2321" spans="1:16" ht="14.4">
      <c r="A2321" s="72">
        <f t="shared" si="65"/>
        <v>46185</v>
      </c>
      <c r="B2321" s="73" t="e">
        <f>VLOOKUP(G2321,'Daily Flash NL'!A:D,4,0)</f>
        <v>#N/A</v>
      </c>
      <c r="C2321" s="77">
        <v>46185</v>
      </c>
      <c r="D2321" s="57"/>
      <c r="E2321" s="62" t="s">
        <v>85</v>
      </c>
      <c r="F2321" s="62"/>
      <c r="G2321" s="62">
        <v>23</v>
      </c>
      <c r="H2321" s="63">
        <v>0.5</v>
      </c>
      <c r="I2321" s="64">
        <v>2</v>
      </c>
      <c r="J2321" s="64">
        <v>2</v>
      </c>
      <c r="K2321" s="64">
        <v>1</v>
      </c>
      <c r="L2321" s="65">
        <v>1</v>
      </c>
      <c r="M2321" s="64">
        <v>0</v>
      </c>
      <c r="N2321" s="64">
        <v>0</v>
      </c>
      <c r="O2321" s="66">
        <v>54.278999999999996</v>
      </c>
      <c r="P2321" s="63">
        <v>0</v>
      </c>
    </row>
    <row r="2322" spans="1:16" ht="14.4">
      <c r="A2322" s="72">
        <f t="shared" si="65"/>
        <v>46185</v>
      </c>
      <c r="B2322" s="73" t="e">
        <f>VLOOKUP(G2322,'Daily Flash NL'!A:D,4,0)</f>
        <v>#N/A</v>
      </c>
      <c r="C2322" s="77">
        <v>46185</v>
      </c>
      <c r="D2322" s="57"/>
      <c r="E2322" s="62" t="s">
        <v>68</v>
      </c>
      <c r="F2322" s="62"/>
      <c r="G2322" s="62"/>
      <c r="H2322" s="63">
        <v>0.71528751753155684</v>
      </c>
      <c r="I2322" s="64">
        <v>713</v>
      </c>
      <c r="J2322" s="64">
        <v>686</v>
      </c>
      <c r="K2322" s="64">
        <v>510</v>
      </c>
      <c r="L2322" s="65">
        <v>0.9621318373071529</v>
      </c>
      <c r="M2322" s="64">
        <v>27</v>
      </c>
      <c r="N2322" s="64">
        <v>0</v>
      </c>
      <c r="O2322" s="66">
        <v>248.66081834305157</v>
      </c>
      <c r="P2322" s="63">
        <v>3.7868162692847124E-2</v>
      </c>
    </row>
    <row r="2323" spans="1:16" ht="14.4">
      <c r="A2323" s="72">
        <f t="shared" si="65"/>
        <v>46185</v>
      </c>
      <c r="B2323" s="73" t="e">
        <f>VLOOKUP(G2323,'Daily Flash NL'!A:D,4,0)</f>
        <v>#N/A</v>
      </c>
      <c r="C2323" s="77">
        <v>46185</v>
      </c>
      <c r="D2323" s="57"/>
      <c r="E2323" s="62" t="s">
        <v>68</v>
      </c>
      <c r="F2323" s="57" t="s">
        <v>69</v>
      </c>
      <c r="G2323" s="57"/>
      <c r="H2323" s="58"/>
      <c r="I2323" s="59"/>
      <c r="J2323" s="59"/>
      <c r="K2323" s="59"/>
      <c r="L2323" s="60"/>
      <c r="M2323" s="59"/>
      <c r="N2323" s="59"/>
      <c r="O2323" s="61"/>
      <c r="P2323" s="58"/>
    </row>
    <row r="2324" spans="1:16" ht="14.4">
      <c r="A2324" s="72">
        <f t="shared" si="65"/>
        <v>46185</v>
      </c>
      <c r="B2324" s="73" t="e">
        <f>VLOOKUP(G2324,'Daily Flash NL'!A:D,4,0)</f>
        <v>#N/A</v>
      </c>
      <c r="C2324" s="77">
        <v>46185</v>
      </c>
      <c r="D2324" s="57"/>
      <c r="E2324" s="62" t="s">
        <v>68</v>
      </c>
      <c r="F2324" s="62"/>
      <c r="G2324" s="62">
        <v>6</v>
      </c>
      <c r="H2324" s="63">
        <v>0.5</v>
      </c>
      <c r="I2324" s="64">
        <v>6</v>
      </c>
      <c r="J2324" s="64">
        <v>4</v>
      </c>
      <c r="K2324" s="64">
        <v>3</v>
      </c>
      <c r="L2324" s="65">
        <v>0.66666666666666663</v>
      </c>
      <c r="M2324" s="64">
        <v>2</v>
      </c>
      <c r="N2324" s="64">
        <v>0</v>
      </c>
      <c r="O2324" s="66">
        <v>453.94150000000002</v>
      </c>
      <c r="P2324" s="63">
        <v>0.33333333333333331</v>
      </c>
    </row>
    <row r="2325" spans="1:16" ht="14.4">
      <c r="A2325" s="72">
        <f t="shared" si="65"/>
        <v>46185</v>
      </c>
      <c r="B2325" s="73">
        <f>VLOOKUP(G2325,'Daily Flash NL'!A:D,4,0)</f>
        <v>0.29166666666666669</v>
      </c>
      <c r="C2325" s="77">
        <v>46185</v>
      </c>
      <c r="D2325" s="57"/>
      <c r="E2325" s="62" t="s">
        <v>68</v>
      </c>
      <c r="F2325" s="62"/>
      <c r="G2325" s="62">
        <v>7</v>
      </c>
      <c r="H2325" s="63">
        <v>1</v>
      </c>
      <c r="I2325" s="64">
        <v>10</v>
      </c>
      <c r="J2325" s="64">
        <v>10</v>
      </c>
      <c r="K2325" s="64">
        <v>10</v>
      </c>
      <c r="L2325" s="65">
        <v>1</v>
      </c>
      <c r="M2325" s="64">
        <v>0</v>
      </c>
      <c r="N2325" s="64">
        <v>0</v>
      </c>
      <c r="O2325" s="66">
        <v>174.82959999999997</v>
      </c>
      <c r="P2325" s="63">
        <v>0</v>
      </c>
    </row>
    <row r="2326" spans="1:16" ht="14.4">
      <c r="A2326" s="72">
        <f t="shared" si="65"/>
        <v>46185</v>
      </c>
      <c r="B2326" s="73">
        <f>VLOOKUP(G2326,'Daily Flash NL'!A:D,4,0)</f>
        <v>0.33333333333333298</v>
      </c>
      <c r="C2326" s="77">
        <v>46185</v>
      </c>
      <c r="D2326" s="57"/>
      <c r="E2326" s="62" t="s">
        <v>68</v>
      </c>
      <c r="F2326" s="62"/>
      <c r="G2326" s="62">
        <v>8</v>
      </c>
      <c r="H2326" s="63">
        <v>0.97142857142857142</v>
      </c>
      <c r="I2326" s="64">
        <v>35</v>
      </c>
      <c r="J2326" s="64">
        <v>35</v>
      </c>
      <c r="K2326" s="64">
        <v>34</v>
      </c>
      <c r="L2326" s="65">
        <v>1</v>
      </c>
      <c r="M2326" s="64">
        <v>0</v>
      </c>
      <c r="N2326" s="64">
        <v>0</v>
      </c>
      <c r="O2326" s="66">
        <v>245.78870714285716</v>
      </c>
      <c r="P2326" s="63">
        <v>0</v>
      </c>
    </row>
    <row r="2327" spans="1:16" ht="14.4">
      <c r="A2327" s="72">
        <f t="shared" si="65"/>
        <v>46185</v>
      </c>
      <c r="B2327" s="73">
        <f>VLOOKUP(G2327,'Daily Flash NL'!A:D,4,0)</f>
        <v>0.375</v>
      </c>
      <c r="C2327" s="77">
        <v>46185</v>
      </c>
      <c r="D2327" s="57"/>
      <c r="E2327" s="62" t="s">
        <v>68</v>
      </c>
      <c r="F2327" s="62"/>
      <c r="G2327" s="62">
        <v>9</v>
      </c>
      <c r="H2327" s="63">
        <v>1</v>
      </c>
      <c r="I2327" s="64">
        <v>52</v>
      </c>
      <c r="J2327" s="64">
        <v>52</v>
      </c>
      <c r="K2327" s="64">
        <v>52</v>
      </c>
      <c r="L2327" s="65">
        <v>1</v>
      </c>
      <c r="M2327" s="64">
        <v>0</v>
      </c>
      <c r="N2327" s="64">
        <v>0</v>
      </c>
      <c r="O2327" s="66">
        <v>259.84574999999995</v>
      </c>
      <c r="P2327" s="63">
        <v>0</v>
      </c>
    </row>
    <row r="2328" spans="1:16" ht="14.4">
      <c r="A2328" s="72">
        <f t="shared" si="65"/>
        <v>46185</v>
      </c>
      <c r="B2328" s="73">
        <f>VLOOKUP(G2328,'Daily Flash NL'!A:D,4,0)</f>
        <v>0.41666666666666702</v>
      </c>
      <c r="C2328" s="77">
        <v>46185</v>
      </c>
      <c r="D2328" s="57"/>
      <c r="E2328" s="62" t="s">
        <v>68</v>
      </c>
      <c r="F2328" s="62"/>
      <c r="G2328" s="62">
        <v>10</v>
      </c>
      <c r="H2328" s="63">
        <v>0.94029850746268662</v>
      </c>
      <c r="I2328" s="64">
        <v>67</v>
      </c>
      <c r="J2328" s="64">
        <v>67</v>
      </c>
      <c r="K2328" s="64">
        <v>63</v>
      </c>
      <c r="L2328" s="65">
        <v>1</v>
      </c>
      <c r="M2328" s="64">
        <v>0</v>
      </c>
      <c r="N2328" s="64">
        <v>0</v>
      </c>
      <c r="O2328" s="66">
        <v>285.98756840796005</v>
      </c>
      <c r="P2328" s="63">
        <v>0</v>
      </c>
    </row>
    <row r="2329" spans="1:16" ht="14.4">
      <c r="A2329" s="72">
        <f t="shared" si="65"/>
        <v>46185</v>
      </c>
      <c r="B2329" s="73">
        <f>VLOOKUP(G2329,'Daily Flash NL'!A:D,4,0)</f>
        <v>0.45833333333333298</v>
      </c>
      <c r="C2329" s="77">
        <v>46185</v>
      </c>
      <c r="D2329" s="57"/>
      <c r="E2329" s="62" t="s">
        <v>68</v>
      </c>
      <c r="F2329" s="62"/>
      <c r="G2329" s="62">
        <v>11</v>
      </c>
      <c r="H2329" s="63">
        <v>0.7567567567567568</v>
      </c>
      <c r="I2329" s="64">
        <v>74</v>
      </c>
      <c r="J2329" s="64">
        <v>73</v>
      </c>
      <c r="K2329" s="64">
        <v>56</v>
      </c>
      <c r="L2329" s="65">
        <v>0.98648648648648651</v>
      </c>
      <c r="M2329" s="64">
        <v>1</v>
      </c>
      <c r="N2329" s="64">
        <v>0</v>
      </c>
      <c r="O2329" s="66">
        <v>182.07814977168951</v>
      </c>
      <c r="P2329" s="63">
        <v>1.3513513513513514E-2</v>
      </c>
    </row>
    <row r="2330" spans="1:16" ht="14.4">
      <c r="A2330" s="72">
        <f t="shared" si="65"/>
        <v>46185</v>
      </c>
      <c r="B2330" s="73">
        <f>VLOOKUP(G2330,'Daily Flash NL'!A:D,4,0)</f>
        <v>0.5</v>
      </c>
      <c r="C2330" s="77">
        <v>46185</v>
      </c>
      <c r="D2330" s="57"/>
      <c r="E2330" s="62" t="s">
        <v>68</v>
      </c>
      <c r="F2330" s="62"/>
      <c r="G2330" s="62">
        <v>12</v>
      </c>
      <c r="H2330" s="63">
        <v>0.8833333333333333</v>
      </c>
      <c r="I2330" s="64">
        <v>60</v>
      </c>
      <c r="J2330" s="64">
        <v>57</v>
      </c>
      <c r="K2330" s="64">
        <v>53</v>
      </c>
      <c r="L2330" s="65">
        <v>0.95</v>
      </c>
      <c r="M2330" s="64">
        <v>3</v>
      </c>
      <c r="N2330" s="64">
        <v>0</v>
      </c>
      <c r="O2330" s="66">
        <v>214.9734590643275</v>
      </c>
      <c r="P2330" s="63">
        <v>0.05</v>
      </c>
    </row>
    <row r="2331" spans="1:16" ht="14.4">
      <c r="A2331" s="72">
        <f t="shared" si="65"/>
        <v>46185</v>
      </c>
      <c r="B2331" s="73">
        <f>VLOOKUP(G2331,'Daily Flash NL'!A:D,4,0)</f>
        <v>0.54166666666666696</v>
      </c>
      <c r="C2331" s="77">
        <v>46185</v>
      </c>
      <c r="D2331" s="57"/>
      <c r="E2331" s="62" t="s">
        <v>68</v>
      </c>
      <c r="F2331" s="62"/>
      <c r="G2331" s="62">
        <v>13</v>
      </c>
      <c r="H2331" s="63">
        <v>0.81538461538461537</v>
      </c>
      <c r="I2331" s="64">
        <v>65</v>
      </c>
      <c r="J2331" s="64">
        <v>65</v>
      </c>
      <c r="K2331" s="64">
        <v>53</v>
      </c>
      <c r="L2331" s="65">
        <v>1</v>
      </c>
      <c r="M2331" s="64">
        <v>0</v>
      </c>
      <c r="N2331" s="64">
        <v>0</v>
      </c>
      <c r="O2331" s="66">
        <v>234.92002051282063</v>
      </c>
      <c r="P2331" s="63">
        <v>0</v>
      </c>
    </row>
    <row r="2332" spans="1:16" ht="14.4">
      <c r="A2332" s="72">
        <f t="shared" si="65"/>
        <v>46185</v>
      </c>
      <c r="B2332" s="73">
        <f>VLOOKUP(G2332,'Daily Flash NL'!A:D,4,0)</f>
        <v>0.58333333333333304</v>
      </c>
      <c r="C2332" s="77">
        <v>46185</v>
      </c>
      <c r="D2332" s="57"/>
      <c r="E2332" s="62" t="s">
        <v>68</v>
      </c>
      <c r="F2332" s="62"/>
      <c r="G2332" s="62">
        <v>14</v>
      </c>
      <c r="H2332" s="63">
        <v>0.87096774193548387</v>
      </c>
      <c r="I2332" s="64">
        <v>62</v>
      </c>
      <c r="J2332" s="64">
        <v>62</v>
      </c>
      <c r="K2332" s="64">
        <v>54</v>
      </c>
      <c r="L2332" s="65">
        <v>1</v>
      </c>
      <c r="M2332" s="64">
        <v>0</v>
      </c>
      <c r="N2332" s="64">
        <v>0</v>
      </c>
      <c r="O2332" s="66">
        <v>292.12409946236562</v>
      </c>
      <c r="P2332" s="63">
        <v>0</v>
      </c>
    </row>
    <row r="2333" spans="1:16" ht="14.4">
      <c r="A2333" s="72">
        <f t="shared" si="65"/>
        <v>46185</v>
      </c>
      <c r="B2333" s="73">
        <f>VLOOKUP(G2333,'Daily Flash NL'!A:D,4,0)</f>
        <v>0.625</v>
      </c>
      <c r="C2333" s="77">
        <v>46185</v>
      </c>
      <c r="D2333" s="57"/>
      <c r="E2333" s="62" t="s">
        <v>68</v>
      </c>
      <c r="F2333" s="62"/>
      <c r="G2333" s="62">
        <v>15</v>
      </c>
      <c r="H2333" s="63">
        <v>0.38554216867469882</v>
      </c>
      <c r="I2333" s="64">
        <v>83</v>
      </c>
      <c r="J2333" s="64">
        <v>79</v>
      </c>
      <c r="K2333" s="64">
        <v>32</v>
      </c>
      <c r="L2333" s="65">
        <v>0.95180722891566261</v>
      </c>
      <c r="M2333" s="64">
        <v>4</v>
      </c>
      <c r="N2333" s="64">
        <v>0</v>
      </c>
      <c r="O2333" s="66">
        <v>197.87088945147687</v>
      </c>
      <c r="P2333" s="63">
        <v>4.8192771084337352E-2</v>
      </c>
    </row>
    <row r="2334" spans="1:16" ht="14.4">
      <c r="A2334" s="72">
        <f t="shared" si="65"/>
        <v>46185</v>
      </c>
      <c r="B2334" s="73">
        <f>VLOOKUP(G2334,'Daily Flash NL'!A:D,4,0)</f>
        <v>0.66666666666666696</v>
      </c>
      <c r="C2334" s="77">
        <v>46185</v>
      </c>
      <c r="D2334" s="57"/>
      <c r="E2334" s="62" t="s">
        <v>68</v>
      </c>
      <c r="F2334" s="62"/>
      <c r="G2334" s="62">
        <v>16</v>
      </c>
      <c r="H2334" s="63">
        <v>0.55555555555555558</v>
      </c>
      <c r="I2334" s="64">
        <v>54</v>
      </c>
      <c r="J2334" s="64">
        <v>52</v>
      </c>
      <c r="K2334" s="64">
        <v>30</v>
      </c>
      <c r="L2334" s="65">
        <v>0.96296296296296291</v>
      </c>
      <c r="M2334" s="64">
        <v>2</v>
      </c>
      <c r="N2334" s="64">
        <v>0</v>
      </c>
      <c r="O2334" s="66">
        <v>259.49149839743575</v>
      </c>
      <c r="P2334" s="63">
        <v>3.7037037037037035E-2</v>
      </c>
    </row>
    <row r="2335" spans="1:16" ht="14.4">
      <c r="A2335" s="72">
        <f t="shared" si="65"/>
        <v>46185</v>
      </c>
      <c r="B2335" s="73" t="e">
        <f>VLOOKUP(G2335,'Daily Flash NL'!A:D,4,0)</f>
        <v>#N/A</v>
      </c>
      <c r="C2335" s="77">
        <v>46185</v>
      </c>
      <c r="D2335" s="57"/>
      <c r="E2335" s="62" t="s">
        <v>68</v>
      </c>
      <c r="F2335" s="62"/>
      <c r="G2335" s="62">
        <v>17</v>
      </c>
      <c r="H2335" s="63">
        <v>0.93023255813953487</v>
      </c>
      <c r="I2335" s="64">
        <v>43</v>
      </c>
      <c r="J2335" s="64">
        <v>43</v>
      </c>
      <c r="K2335" s="64">
        <v>40</v>
      </c>
      <c r="L2335" s="65">
        <v>1</v>
      </c>
      <c r="M2335" s="64">
        <v>0</v>
      </c>
      <c r="N2335" s="64">
        <v>0</v>
      </c>
      <c r="O2335" s="66">
        <v>303.26315736434111</v>
      </c>
      <c r="P2335" s="63">
        <v>0</v>
      </c>
    </row>
    <row r="2336" spans="1:16" ht="14.4">
      <c r="A2336" s="72">
        <f t="shared" si="65"/>
        <v>46185</v>
      </c>
      <c r="B2336" s="73" t="e">
        <f>VLOOKUP(G2336,'Daily Flash NL'!A:D,4,0)</f>
        <v>#N/A</v>
      </c>
      <c r="C2336" s="77">
        <v>46185</v>
      </c>
      <c r="D2336" s="57"/>
      <c r="E2336" s="62" t="s">
        <v>68</v>
      </c>
      <c r="F2336" s="62"/>
      <c r="G2336" s="62">
        <v>18</v>
      </c>
      <c r="H2336" s="63">
        <v>0.36363636363636365</v>
      </c>
      <c r="I2336" s="64">
        <v>33</v>
      </c>
      <c r="J2336" s="64">
        <v>28</v>
      </c>
      <c r="K2336" s="64">
        <v>12</v>
      </c>
      <c r="L2336" s="65">
        <v>0.84848484848484851</v>
      </c>
      <c r="M2336" s="64">
        <v>5</v>
      </c>
      <c r="N2336" s="64">
        <v>0</v>
      </c>
      <c r="O2336" s="66">
        <v>207.35682142857124</v>
      </c>
      <c r="P2336" s="63">
        <v>0.15151515151515152</v>
      </c>
    </row>
    <row r="2337" spans="1:16" ht="14.4">
      <c r="A2337" s="72">
        <f t="shared" si="65"/>
        <v>46185</v>
      </c>
      <c r="B2337" s="73" t="e">
        <f>VLOOKUP(G2337,'Daily Flash NL'!A:D,4,0)</f>
        <v>#N/A</v>
      </c>
      <c r="C2337" s="77">
        <v>46185</v>
      </c>
      <c r="D2337" s="57"/>
      <c r="E2337" s="62" t="s">
        <v>68</v>
      </c>
      <c r="F2337" s="62"/>
      <c r="G2337" s="62">
        <v>19</v>
      </c>
      <c r="H2337" s="63">
        <v>0.35294117647058826</v>
      </c>
      <c r="I2337" s="64">
        <v>17</v>
      </c>
      <c r="J2337" s="64">
        <v>17</v>
      </c>
      <c r="K2337" s="64">
        <v>6</v>
      </c>
      <c r="L2337" s="65">
        <v>1</v>
      </c>
      <c r="M2337" s="64">
        <v>0</v>
      </c>
      <c r="N2337" s="64">
        <v>0</v>
      </c>
      <c r="O2337" s="66">
        <v>378.18608823529411</v>
      </c>
      <c r="P2337" s="63">
        <v>0</v>
      </c>
    </row>
    <row r="2338" spans="1:16" ht="14.4">
      <c r="A2338" s="72">
        <f t="shared" si="65"/>
        <v>46185</v>
      </c>
      <c r="B2338" s="73" t="e">
        <f>VLOOKUP(G2338,'Daily Flash NL'!A:D,4,0)</f>
        <v>#N/A</v>
      </c>
      <c r="C2338" s="77">
        <v>46185</v>
      </c>
      <c r="D2338" s="57"/>
      <c r="E2338" s="62" t="s">
        <v>68</v>
      </c>
      <c r="F2338" s="62"/>
      <c r="G2338" s="62">
        <v>20</v>
      </c>
      <c r="H2338" s="63">
        <v>0.47368421052631576</v>
      </c>
      <c r="I2338" s="64">
        <v>19</v>
      </c>
      <c r="J2338" s="64">
        <v>19</v>
      </c>
      <c r="K2338" s="64">
        <v>9</v>
      </c>
      <c r="L2338" s="65">
        <v>1</v>
      </c>
      <c r="M2338" s="64">
        <v>0</v>
      </c>
      <c r="N2338" s="64">
        <v>0</v>
      </c>
      <c r="O2338" s="66">
        <v>252.81205263157875</v>
      </c>
      <c r="P2338" s="63">
        <v>0</v>
      </c>
    </row>
    <row r="2339" spans="1:16" ht="14.4">
      <c r="A2339" s="72">
        <f t="shared" si="65"/>
        <v>46185</v>
      </c>
      <c r="B2339" s="73" t="e">
        <f>VLOOKUP(G2339,'Daily Flash NL'!A:D,4,0)</f>
        <v>#N/A</v>
      </c>
      <c r="C2339" s="77">
        <v>46185</v>
      </c>
      <c r="D2339" s="57"/>
      <c r="E2339" s="62" t="s">
        <v>68</v>
      </c>
      <c r="F2339" s="62"/>
      <c r="G2339" s="62">
        <v>21</v>
      </c>
      <c r="H2339" s="63">
        <v>0</v>
      </c>
      <c r="I2339" s="64">
        <v>13</v>
      </c>
      <c r="J2339" s="64">
        <v>8</v>
      </c>
      <c r="K2339" s="64">
        <v>0</v>
      </c>
      <c r="L2339" s="65">
        <v>0.61538461538461542</v>
      </c>
      <c r="M2339" s="64">
        <v>5</v>
      </c>
      <c r="N2339" s="64">
        <v>0</v>
      </c>
      <c r="O2339" s="66">
        <v>240.33650000000003</v>
      </c>
      <c r="P2339" s="63">
        <v>0.38461538461538464</v>
      </c>
    </row>
    <row r="2340" spans="1:16" ht="14.4">
      <c r="A2340" s="72">
        <f t="shared" si="65"/>
        <v>46185</v>
      </c>
      <c r="B2340" s="73" t="e">
        <f>VLOOKUP(G2340,'Daily Flash NL'!A:D,4,0)</f>
        <v>#N/A</v>
      </c>
      <c r="C2340" s="77">
        <v>46185</v>
      </c>
      <c r="D2340" s="57"/>
      <c r="E2340" s="62" t="s">
        <v>68</v>
      </c>
      <c r="F2340" s="62"/>
      <c r="G2340" s="62">
        <v>22</v>
      </c>
      <c r="H2340" s="63">
        <v>0.2857142857142857</v>
      </c>
      <c r="I2340" s="64">
        <v>7</v>
      </c>
      <c r="J2340" s="64">
        <v>6</v>
      </c>
      <c r="K2340" s="64">
        <v>2</v>
      </c>
      <c r="L2340" s="65">
        <v>0.8571428571428571</v>
      </c>
      <c r="M2340" s="64">
        <v>1</v>
      </c>
      <c r="N2340" s="64">
        <v>0</v>
      </c>
      <c r="O2340" s="66">
        <v>406.11016666666666</v>
      </c>
      <c r="P2340" s="63">
        <v>0.14285714285714285</v>
      </c>
    </row>
    <row r="2341" spans="1:16" ht="14.4">
      <c r="A2341" s="72">
        <f t="shared" si="65"/>
        <v>46185</v>
      </c>
      <c r="B2341" s="73" t="e">
        <f>VLOOKUP(G2341,'Daily Flash NL'!A:D,4,0)</f>
        <v>#N/A</v>
      </c>
      <c r="C2341" s="77">
        <v>46185</v>
      </c>
      <c r="D2341" s="57"/>
      <c r="E2341" s="62" t="s">
        <v>68</v>
      </c>
      <c r="F2341" s="62"/>
      <c r="G2341" s="62">
        <v>23</v>
      </c>
      <c r="H2341" s="63">
        <v>7.6923076923076927E-2</v>
      </c>
      <c r="I2341" s="64">
        <v>13</v>
      </c>
      <c r="J2341" s="64">
        <v>9</v>
      </c>
      <c r="K2341" s="64">
        <v>1</v>
      </c>
      <c r="L2341" s="65">
        <v>0.69230769230769229</v>
      </c>
      <c r="M2341" s="64">
        <v>4</v>
      </c>
      <c r="N2341" s="64">
        <v>0</v>
      </c>
      <c r="O2341" s="66">
        <v>361.24561111111109</v>
      </c>
      <c r="P2341" s="63">
        <v>0.30769230769230771</v>
      </c>
    </row>
    <row r="2342" spans="1:16" ht="14.4">
      <c r="A2342" s="72">
        <f t="shared" si="65"/>
        <v>46185</v>
      </c>
      <c r="B2342" s="73" t="e">
        <f>VLOOKUP(G2342,'Daily Flash NL'!A:D,4,0)</f>
        <v>#N/A</v>
      </c>
      <c r="C2342" s="77">
        <v>46185</v>
      </c>
      <c r="D2342" s="57" t="s">
        <v>70</v>
      </c>
      <c r="E2342" s="57"/>
      <c r="F2342" s="57"/>
      <c r="G2342" s="57"/>
      <c r="H2342" s="58">
        <v>0.73722627737226276</v>
      </c>
      <c r="I2342" s="59">
        <v>959</v>
      </c>
      <c r="J2342" s="59">
        <v>925</v>
      </c>
      <c r="K2342" s="59">
        <v>707</v>
      </c>
      <c r="L2342" s="60">
        <v>0.96454640250260693</v>
      </c>
      <c r="M2342" s="59">
        <v>34</v>
      </c>
      <c r="N2342" s="59">
        <v>0</v>
      </c>
      <c r="O2342" s="61">
        <v>249.68838342599767</v>
      </c>
      <c r="P2342" s="58">
        <v>3.5453597497393116E-2</v>
      </c>
    </row>
    <row r="2343" spans="1:16" ht="14.4">
      <c r="A2343" s="72" t="str">
        <f t="shared" si="65"/>
        <v>Total 12/06/2026</v>
      </c>
      <c r="B2343" s="73" t="e">
        <f>VLOOKUP(G2343,'Daily Flash NL'!A:D,4,0)</f>
        <v>#N/A</v>
      </c>
      <c r="C2343" s="78" t="s">
        <v>236</v>
      </c>
      <c r="D2343" s="67"/>
      <c r="E2343" s="67"/>
      <c r="F2343" s="67"/>
      <c r="G2343" s="67"/>
      <c r="H2343" s="68">
        <v>0.73722627737226276</v>
      </c>
      <c r="I2343" s="69">
        <v>959</v>
      </c>
      <c r="J2343" s="69">
        <v>925</v>
      </c>
      <c r="K2343" s="69">
        <v>707</v>
      </c>
      <c r="L2343" s="70">
        <v>0.96454640250260693</v>
      </c>
      <c r="M2343" s="69">
        <v>34</v>
      </c>
      <c r="N2343" s="69">
        <v>0</v>
      </c>
      <c r="O2343" s="71">
        <v>249.68838342599767</v>
      </c>
      <c r="P2343" s="68">
        <v>3.5453597497393116E-2</v>
      </c>
    </row>
    <row r="2344" spans="1:16" ht="15" thickBot="1">
      <c r="A2344" s="72" t="str">
        <f t="shared" si="65"/>
        <v>Total général</v>
      </c>
      <c r="B2344" s="73" t="e">
        <f>VLOOKUP(G2344,'Daily Flash NL'!A:D,4,0)</f>
        <v>#N/A</v>
      </c>
      <c r="C2344" s="116" t="s">
        <v>73</v>
      </c>
      <c r="D2344" s="117"/>
      <c r="E2344" s="117"/>
      <c r="F2344" s="117"/>
      <c r="G2344" s="117"/>
      <c r="H2344" s="118">
        <v>0.73722627737226276</v>
      </c>
      <c r="I2344" s="119">
        <v>959</v>
      </c>
      <c r="J2344" s="119">
        <v>925</v>
      </c>
      <c r="K2344" s="119">
        <v>707</v>
      </c>
      <c r="L2344" s="120">
        <v>0.96454640250260693</v>
      </c>
      <c r="M2344" s="119">
        <v>34</v>
      </c>
      <c r="N2344" s="119">
        <v>0</v>
      </c>
      <c r="O2344" s="121">
        <v>249.68838342599767</v>
      </c>
      <c r="P2344" s="122">
        <v>3.5453597497393116E-2</v>
      </c>
    </row>
    <row r="2345" spans="1:16" ht="14.4">
      <c r="A2345" s="72">
        <f t="shared" si="65"/>
        <v>46186</v>
      </c>
      <c r="B2345" s="73" t="e">
        <f>VLOOKUP(G2345,'Daily Flash NL'!A:D,4,0)</f>
        <v>#N/A</v>
      </c>
      <c r="C2345" s="77">
        <v>46186</v>
      </c>
      <c r="D2345" s="57" t="s">
        <v>67</v>
      </c>
      <c r="E2345" s="62" t="s">
        <v>85</v>
      </c>
      <c r="F2345" s="62"/>
      <c r="G2345" s="62"/>
      <c r="H2345" s="63">
        <v>0.88888888888888884</v>
      </c>
      <c r="I2345" s="64">
        <v>126</v>
      </c>
      <c r="J2345" s="64">
        <v>124</v>
      </c>
      <c r="K2345" s="64">
        <v>112</v>
      </c>
      <c r="L2345" s="65">
        <v>0.98412698412698407</v>
      </c>
      <c r="M2345" s="64">
        <v>2</v>
      </c>
      <c r="N2345" s="64">
        <v>0</v>
      </c>
      <c r="O2345" s="66">
        <v>298.6009327956989</v>
      </c>
      <c r="P2345" s="63">
        <v>1.5873015873015872E-2</v>
      </c>
    </row>
    <row r="2346" spans="1:16" ht="14.4">
      <c r="A2346" s="72">
        <f t="shared" si="65"/>
        <v>46186</v>
      </c>
      <c r="B2346" s="73" t="e">
        <f>VLOOKUP(G2346,'Daily Flash NL'!A:D,4,0)</f>
        <v>#N/A</v>
      </c>
      <c r="C2346" s="77">
        <v>46186</v>
      </c>
      <c r="D2346" s="57"/>
      <c r="E2346" s="62" t="s">
        <v>85</v>
      </c>
      <c r="F2346" s="57" t="s">
        <v>69</v>
      </c>
      <c r="G2346" s="57"/>
      <c r="H2346" s="58"/>
      <c r="I2346" s="59"/>
      <c r="J2346" s="59"/>
      <c r="K2346" s="59"/>
      <c r="L2346" s="60"/>
      <c r="M2346" s="59"/>
      <c r="N2346" s="59"/>
      <c r="O2346" s="61"/>
      <c r="P2346" s="58"/>
    </row>
    <row r="2347" spans="1:16" ht="14.4">
      <c r="A2347" s="72">
        <f t="shared" si="65"/>
        <v>46186</v>
      </c>
      <c r="B2347" s="73" t="e">
        <f>VLOOKUP(G2347,'Daily Flash NL'!A:D,4,0)</f>
        <v>#N/A</v>
      </c>
      <c r="C2347" s="77">
        <v>46186</v>
      </c>
      <c r="D2347" s="57"/>
      <c r="E2347" s="62" t="s">
        <v>85</v>
      </c>
      <c r="F2347" s="62"/>
      <c r="G2347" s="62">
        <v>6</v>
      </c>
      <c r="H2347" s="63">
        <v>0</v>
      </c>
      <c r="I2347" s="64">
        <v>1</v>
      </c>
      <c r="J2347" s="64">
        <v>1</v>
      </c>
      <c r="K2347" s="64">
        <v>0</v>
      </c>
      <c r="L2347" s="65">
        <v>1</v>
      </c>
      <c r="M2347" s="64">
        <v>0</v>
      </c>
      <c r="N2347" s="64">
        <v>0</v>
      </c>
      <c r="O2347" s="66">
        <v>292.16999999999996</v>
      </c>
      <c r="P2347" s="63">
        <v>0</v>
      </c>
    </row>
    <row r="2348" spans="1:16" ht="14.4">
      <c r="A2348" s="72">
        <f t="shared" si="65"/>
        <v>46186</v>
      </c>
      <c r="B2348" s="73">
        <f>VLOOKUP(G2348,'Daily Flash NL'!A:D,4,0)</f>
        <v>0.29166666666666669</v>
      </c>
      <c r="C2348" s="77">
        <v>46186</v>
      </c>
      <c r="D2348" s="57"/>
      <c r="E2348" s="62" t="s">
        <v>85</v>
      </c>
      <c r="F2348" s="62"/>
      <c r="G2348" s="62">
        <v>7</v>
      </c>
      <c r="H2348" s="63">
        <v>1</v>
      </c>
      <c r="I2348" s="64">
        <v>2</v>
      </c>
      <c r="J2348" s="64">
        <v>2</v>
      </c>
      <c r="K2348" s="64">
        <v>2</v>
      </c>
      <c r="L2348" s="65">
        <v>1</v>
      </c>
      <c r="M2348" s="64">
        <v>0</v>
      </c>
      <c r="N2348" s="64">
        <v>0</v>
      </c>
      <c r="O2348" s="66">
        <v>198.72050000000002</v>
      </c>
      <c r="P2348" s="63">
        <v>0</v>
      </c>
    </row>
    <row r="2349" spans="1:16" ht="14.4">
      <c r="A2349" s="72">
        <f t="shared" si="65"/>
        <v>46186</v>
      </c>
      <c r="B2349" s="73">
        <f>VLOOKUP(G2349,'Daily Flash NL'!A:D,4,0)</f>
        <v>0.33333333333333298</v>
      </c>
      <c r="C2349" s="77">
        <v>46186</v>
      </c>
      <c r="D2349" s="57"/>
      <c r="E2349" s="62" t="s">
        <v>85</v>
      </c>
      <c r="F2349" s="62"/>
      <c r="G2349" s="62">
        <v>8</v>
      </c>
      <c r="H2349" s="63">
        <v>1</v>
      </c>
      <c r="I2349" s="64">
        <v>3</v>
      </c>
      <c r="J2349" s="64">
        <v>3</v>
      </c>
      <c r="K2349" s="64">
        <v>3</v>
      </c>
      <c r="L2349" s="65">
        <v>1</v>
      </c>
      <c r="M2349" s="64">
        <v>0</v>
      </c>
      <c r="N2349" s="64">
        <v>0</v>
      </c>
      <c r="O2349" s="66">
        <v>284.7526666666667</v>
      </c>
      <c r="P2349" s="63">
        <v>0</v>
      </c>
    </row>
    <row r="2350" spans="1:16" ht="14.4">
      <c r="A2350" s="72">
        <f t="shared" si="65"/>
        <v>46186</v>
      </c>
      <c r="B2350" s="73">
        <f>VLOOKUP(G2350,'Daily Flash NL'!A:D,4,0)</f>
        <v>0.375</v>
      </c>
      <c r="C2350" s="77">
        <v>46186</v>
      </c>
      <c r="D2350" s="57"/>
      <c r="E2350" s="62" t="s">
        <v>85</v>
      </c>
      <c r="F2350" s="62"/>
      <c r="G2350" s="62">
        <v>9</v>
      </c>
      <c r="H2350" s="63">
        <v>1</v>
      </c>
      <c r="I2350" s="64">
        <v>3</v>
      </c>
      <c r="J2350" s="64">
        <v>3</v>
      </c>
      <c r="K2350" s="64">
        <v>3</v>
      </c>
      <c r="L2350" s="65">
        <v>1</v>
      </c>
      <c r="M2350" s="64">
        <v>0</v>
      </c>
      <c r="N2350" s="64">
        <v>0</v>
      </c>
      <c r="O2350" s="66">
        <v>270.78999999999996</v>
      </c>
      <c r="P2350" s="63">
        <v>0</v>
      </c>
    </row>
    <row r="2351" spans="1:16" ht="14.4">
      <c r="A2351" s="72">
        <f t="shared" si="65"/>
        <v>46186</v>
      </c>
      <c r="B2351" s="73">
        <f>VLOOKUP(G2351,'Daily Flash NL'!A:D,4,0)</f>
        <v>0.41666666666666702</v>
      </c>
      <c r="C2351" s="77">
        <v>46186</v>
      </c>
      <c r="D2351" s="57"/>
      <c r="E2351" s="62" t="s">
        <v>85</v>
      </c>
      <c r="F2351" s="62"/>
      <c r="G2351" s="62">
        <v>10</v>
      </c>
      <c r="H2351" s="63">
        <v>1</v>
      </c>
      <c r="I2351" s="64">
        <v>3</v>
      </c>
      <c r="J2351" s="64">
        <v>3</v>
      </c>
      <c r="K2351" s="64">
        <v>3</v>
      </c>
      <c r="L2351" s="65">
        <v>1</v>
      </c>
      <c r="M2351" s="64">
        <v>0</v>
      </c>
      <c r="N2351" s="64">
        <v>0</v>
      </c>
      <c r="O2351" s="66">
        <v>544.76633333333336</v>
      </c>
      <c r="P2351" s="63">
        <v>0</v>
      </c>
    </row>
    <row r="2352" spans="1:16" ht="14.4">
      <c r="A2352" s="72">
        <f t="shared" si="65"/>
        <v>46186</v>
      </c>
      <c r="B2352" s="73">
        <f>VLOOKUP(G2352,'Daily Flash NL'!A:D,4,0)</f>
        <v>0.45833333333333298</v>
      </c>
      <c r="C2352" s="77">
        <v>46186</v>
      </c>
      <c r="D2352" s="57"/>
      <c r="E2352" s="62" t="s">
        <v>85</v>
      </c>
      <c r="F2352" s="62"/>
      <c r="G2352" s="62">
        <v>11</v>
      </c>
      <c r="H2352" s="63">
        <v>1</v>
      </c>
      <c r="I2352" s="64">
        <v>3</v>
      </c>
      <c r="J2352" s="64">
        <v>3</v>
      </c>
      <c r="K2352" s="64">
        <v>3</v>
      </c>
      <c r="L2352" s="65">
        <v>1</v>
      </c>
      <c r="M2352" s="64">
        <v>0</v>
      </c>
      <c r="N2352" s="64">
        <v>0</v>
      </c>
      <c r="O2352" s="66">
        <v>381.51666666666665</v>
      </c>
      <c r="P2352" s="63">
        <v>0</v>
      </c>
    </row>
    <row r="2353" spans="1:16" ht="14.4">
      <c r="A2353" s="72">
        <f t="shared" si="65"/>
        <v>46186</v>
      </c>
      <c r="B2353" s="73">
        <f>VLOOKUP(G2353,'Daily Flash NL'!A:D,4,0)</f>
        <v>0.5</v>
      </c>
      <c r="C2353" s="77">
        <v>46186</v>
      </c>
      <c r="D2353" s="57"/>
      <c r="E2353" s="62" t="s">
        <v>85</v>
      </c>
      <c r="F2353" s="62"/>
      <c r="G2353" s="62">
        <v>12</v>
      </c>
      <c r="H2353" s="63">
        <v>1</v>
      </c>
      <c r="I2353" s="64">
        <v>6</v>
      </c>
      <c r="J2353" s="64">
        <v>6</v>
      </c>
      <c r="K2353" s="64">
        <v>6</v>
      </c>
      <c r="L2353" s="65">
        <v>1</v>
      </c>
      <c r="M2353" s="64">
        <v>0</v>
      </c>
      <c r="N2353" s="64">
        <v>0</v>
      </c>
      <c r="O2353" s="66">
        <v>490.24058333333329</v>
      </c>
      <c r="P2353" s="63">
        <v>0</v>
      </c>
    </row>
    <row r="2354" spans="1:16" ht="14.4">
      <c r="A2354" s="72">
        <f t="shared" si="65"/>
        <v>46186</v>
      </c>
      <c r="B2354" s="73">
        <f>VLOOKUP(G2354,'Daily Flash NL'!A:D,4,0)</f>
        <v>0.54166666666666696</v>
      </c>
      <c r="C2354" s="77">
        <v>46186</v>
      </c>
      <c r="D2354" s="57"/>
      <c r="E2354" s="62" t="s">
        <v>85</v>
      </c>
      <c r="F2354" s="62"/>
      <c r="G2354" s="62">
        <v>13</v>
      </c>
      <c r="H2354" s="63">
        <v>1</v>
      </c>
      <c r="I2354" s="64">
        <v>6</v>
      </c>
      <c r="J2354" s="64">
        <v>6</v>
      </c>
      <c r="K2354" s="64">
        <v>6</v>
      </c>
      <c r="L2354" s="65">
        <v>1</v>
      </c>
      <c r="M2354" s="64">
        <v>0</v>
      </c>
      <c r="N2354" s="64">
        <v>0</v>
      </c>
      <c r="O2354" s="66">
        <v>464.88449999999995</v>
      </c>
      <c r="P2354" s="63">
        <v>0</v>
      </c>
    </row>
    <row r="2355" spans="1:16" ht="14.4">
      <c r="A2355" s="72">
        <f t="shared" si="65"/>
        <v>46186</v>
      </c>
      <c r="B2355" s="73">
        <f>VLOOKUP(G2355,'Daily Flash NL'!A:D,4,0)</f>
        <v>0.58333333333333304</v>
      </c>
      <c r="C2355" s="77">
        <v>46186</v>
      </c>
      <c r="D2355" s="57"/>
      <c r="E2355" s="62" t="s">
        <v>85</v>
      </c>
      <c r="F2355" s="62"/>
      <c r="G2355" s="62">
        <v>14</v>
      </c>
      <c r="H2355" s="63">
        <v>1</v>
      </c>
      <c r="I2355" s="64">
        <v>9</v>
      </c>
      <c r="J2355" s="64">
        <v>9</v>
      </c>
      <c r="K2355" s="64">
        <v>9</v>
      </c>
      <c r="L2355" s="65">
        <v>1</v>
      </c>
      <c r="M2355" s="64">
        <v>0</v>
      </c>
      <c r="N2355" s="64">
        <v>0</v>
      </c>
      <c r="O2355" s="66">
        <v>781.75072222222229</v>
      </c>
      <c r="P2355" s="63">
        <v>0</v>
      </c>
    </row>
    <row r="2356" spans="1:16" ht="14.4">
      <c r="A2356" s="72">
        <f t="shared" si="65"/>
        <v>46186</v>
      </c>
      <c r="B2356" s="73">
        <f>VLOOKUP(G2356,'Daily Flash NL'!A:D,4,0)</f>
        <v>0.625</v>
      </c>
      <c r="C2356" s="77">
        <v>46186</v>
      </c>
      <c r="D2356" s="57"/>
      <c r="E2356" s="62" t="s">
        <v>85</v>
      </c>
      <c r="F2356" s="62"/>
      <c r="G2356" s="62">
        <v>15</v>
      </c>
      <c r="H2356" s="63">
        <v>1</v>
      </c>
      <c r="I2356" s="64">
        <v>1</v>
      </c>
      <c r="J2356" s="64">
        <v>1</v>
      </c>
      <c r="K2356" s="64">
        <v>1</v>
      </c>
      <c r="L2356" s="65">
        <v>1</v>
      </c>
      <c r="M2356" s="64">
        <v>0</v>
      </c>
      <c r="N2356" s="64">
        <v>0</v>
      </c>
      <c r="O2356" s="66">
        <v>162.946</v>
      </c>
      <c r="P2356" s="63">
        <v>0</v>
      </c>
    </row>
    <row r="2357" spans="1:16" ht="14.4">
      <c r="A2357" s="72">
        <f t="shared" si="65"/>
        <v>46186</v>
      </c>
      <c r="B2357" s="73" t="e">
        <f>VLOOKUP(G2357,'Daily Flash NL'!A:D,4,0)</f>
        <v>#N/A</v>
      </c>
      <c r="C2357" s="77">
        <v>46186</v>
      </c>
      <c r="D2357" s="57"/>
      <c r="E2357" s="62" t="s">
        <v>85</v>
      </c>
      <c r="F2357" s="62"/>
      <c r="G2357" s="62">
        <v>17</v>
      </c>
      <c r="H2357" s="63">
        <v>1</v>
      </c>
      <c r="I2357" s="64">
        <v>1</v>
      </c>
      <c r="J2357" s="64">
        <v>1</v>
      </c>
      <c r="K2357" s="64">
        <v>1</v>
      </c>
      <c r="L2357" s="65">
        <v>1</v>
      </c>
      <c r="M2357" s="64">
        <v>0</v>
      </c>
      <c r="N2357" s="64">
        <v>0</v>
      </c>
      <c r="O2357" s="66">
        <v>361.46100000000001</v>
      </c>
      <c r="P2357" s="63">
        <v>0</v>
      </c>
    </row>
    <row r="2358" spans="1:16" ht="14.4">
      <c r="A2358" s="72">
        <f t="shared" si="65"/>
        <v>46186</v>
      </c>
      <c r="B2358" s="73" t="e">
        <f>VLOOKUP(G2358,'Daily Flash NL'!A:D,4,0)</f>
        <v>#N/A</v>
      </c>
      <c r="C2358" s="77">
        <v>46186</v>
      </c>
      <c r="D2358" s="57"/>
      <c r="E2358" s="62" t="s">
        <v>85</v>
      </c>
      <c r="F2358" s="62"/>
      <c r="G2358" s="62">
        <v>18</v>
      </c>
      <c r="H2358" s="63">
        <v>1</v>
      </c>
      <c r="I2358" s="64">
        <v>4</v>
      </c>
      <c r="J2358" s="64">
        <v>4</v>
      </c>
      <c r="K2358" s="64">
        <v>4</v>
      </c>
      <c r="L2358" s="65">
        <v>1</v>
      </c>
      <c r="M2358" s="64">
        <v>0</v>
      </c>
      <c r="N2358" s="64">
        <v>0</v>
      </c>
      <c r="O2358" s="66">
        <v>272.10550000000001</v>
      </c>
      <c r="P2358" s="63">
        <v>0</v>
      </c>
    </row>
    <row r="2359" spans="1:16" ht="14.4">
      <c r="A2359" s="72">
        <f t="shared" si="65"/>
        <v>46186</v>
      </c>
      <c r="B2359" s="73" t="e">
        <f>VLOOKUP(G2359,'Daily Flash NL'!A:D,4,0)</f>
        <v>#N/A</v>
      </c>
      <c r="C2359" s="77">
        <v>46186</v>
      </c>
      <c r="D2359" s="57"/>
      <c r="E2359" s="62" t="s">
        <v>85</v>
      </c>
      <c r="F2359" s="62"/>
      <c r="G2359" s="62">
        <v>23</v>
      </c>
      <c r="H2359" s="63">
        <v>0</v>
      </c>
      <c r="I2359" s="64">
        <v>1</v>
      </c>
      <c r="J2359" s="64">
        <v>0</v>
      </c>
      <c r="K2359" s="64">
        <v>0</v>
      </c>
      <c r="L2359" s="65">
        <v>0</v>
      </c>
      <c r="M2359" s="64">
        <v>1</v>
      </c>
      <c r="N2359" s="64">
        <v>0</v>
      </c>
      <c r="O2359" s="66"/>
      <c r="P2359" s="63">
        <v>1</v>
      </c>
    </row>
    <row r="2360" spans="1:16" ht="14.4">
      <c r="A2360" s="72">
        <f t="shared" si="65"/>
        <v>46186</v>
      </c>
      <c r="B2360" s="73" t="e">
        <f>VLOOKUP(G2360,'Daily Flash NL'!A:D,4,0)</f>
        <v>#N/A</v>
      </c>
      <c r="C2360" s="77">
        <v>46186</v>
      </c>
      <c r="D2360" s="57"/>
      <c r="E2360" s="62" t="s">
        <v>85</v>
      </c>
      <c r="F2360" s="57" t="s">
        <v>86</v>
      </c>
      <c r="G2360" s="57"/>
      <c r="H2360" s="58"/>
      <c r="I2360" s="59"/>
      <c r="J2360" s="59"/>
      <c r="K2360" s="59"/>
      <c r="L2360" s="60"/>
      <c r="M2360" s="59"/>
      <c r="N2360" s="59"/>
      <c r="O2360" s="61"/>
      <c r="P2360" s="58"/>
    </row>
    <row r="2361" spans="1:16" ht="14.4">
      <c r="A2361" s="72">
        <f t="shared" si="65"/>
        <v>46186</v>
      </c>
      <c r="B2361" s="73">
        <f>VLOOKUP(G2361,'Daily Flash NL'!A:D,4,0)</f>
        <v>0.33333333333333298</v>
      </c>
      <c r="C2361" s="77">
        <v>46186</v>
      </c>
      <c r="D2361" s="57"/>
      <c r="E2361" s="62" t="s">
        <v>85</v>
      </c>
      <c r="F2361" s="62"/>
      <c r="G2361" s="62">
        <v>8</v>
      </c>
      <c r="H2361" s="63">
        <v>0.875</v>
      </c>
      <c r="I2361" s="64">
        <v>8</v>
      </c>
      <c r="J2361" s="64">
        <v>8</v>
      </c>
      <c r="K2361" s="64">
        <v>7</v>
      </c>
      <c r="L2361" s="65">
        <v>1</v>
      </c>
      <c r="M2361" s="64">
        <v>0</v>
      </c>
      <c r="N2361" s="64">
        <v>0</v>
      </c>
      <c r="O2361" s="66">
        <v>79.806250000000006</v>
      </c>
      <c r="P2361" s="63">
        <v>0</v>
      </c>
    </row>
    <row r="2362" spans="1:16" ht="14.4">
      <c r="A2362" s="72">
        <f t="shared" si="65"/>
        <v>46186</v>
      </c>
      <c r="B2362" s="73">
        <f>VLOOKUP(G2362,'Daily Flash NL'!A:D,4,0)</f>
        <v>0.375</v>
      </c>
      <c r="C2362" s="77">
        <v>46186</v>
      </c>
      <c r="D2362" s="57"/>
      <c r="E2362" s="62" t="s">
        <v>85</v>
      </c>
      <c r="F2362" s="62"/>
      <c r="G2362" s="62">
        <v>9</v>
      </c>
      <c r="H2362" s="63">
        <v>0.55555555555555558</v>
      </c>
      <c r="I2362" s="64">
        <v>9</v>
      </c>
      <c r="J2362" s="64">
        <v>9</v>
      </c>
      <c r="K2362" s="64">
        <v>5</v>
      </c>
      <c r="L2362" s="65">
        <v>1</v>
      </c>
      <c r="M2362" s="64">
        <v>0</v>
      </c>
      <c r="N2362" s="64">
        <v>0</v>
      </c>
      <c r="O2362" s="66">
        <v>170.12994444444445</v>
      </c>
      <c r="P2362" s="63">
        <v>0</v>
      </c>
    </row>
    <row r="2363" spans="1:16" ht="14.4">
      <c r="A2363" s="72">
        <f t="shared" si="65"/>
        <v>46186</v>
      </c>
      <c r="B2363" s="73">
        <f>VLOOKUP(G2363,'Daily Flash NL'!A:D,4,0)</f>
        <v>0.41666666666666702</v>
      </c>
      <c r="C2363" s="77">
        <v>46186</v>
      </c>
      <c r="D2363" s="57"/>
      <c r="E2363" s="62" t="s">
        <v>85</v>
      </c>
      <c r="F2363" s="62"/>
      <c r="G2363" s="62">
        <v>10</v>
      </c>
      <c r="H2363" s="63">
        <v>1</v>
      </c>
      <c r="I2363" s="64">
        <v>12</v>
      </c>
      <c r="J2363" s="64">
        <v>12</v>
      </c>
      <c r="K2363" s="64">
        <v>12</v>
      </c>
      <c r="L2363" s="65">
        <v>1</v>
      </c>
      <c r="M2363" s="64">
        <v>0</v>
      </c>
      <c r="N2363" s="64">
        <v>0</v>
      </c>
      <c r="O2363" s="66">
        <v>134.88733333333334</v>
      </c>
      <c r="P2363" s="63">
        <v>0</v>
      </c>
    </row>
    <row r="2364" spans="1:16" ht="14.4">
      <c r="A2364" s="72">
        <f t="shared" si="65"/>
        <v>46186</v>
      </c>
      <c r="B2364" s="73">
        <f>VLOOKUP(G2364,'Daily Flash NL'!A:D,4,0)</f>
        <v>0.45833333333333298</v>
      </c>
      <c r="C2364" s="77">
        <v>46186</v>
      </c>
      <c r="D2364" s="57"/>
      <c r="E2364" s="62" t="s">
        <v>85</v>
      </c>
      <c r="F2364" s="62"/>
      <c r="G2364" s="62">
        <v>11</v>
      </c>
      <c r="H2364" s="63">
        <v>1</v>
      </c>
      <c r="I2364" s="64">
        <v>5</v>
      </c>
      <c r="J2364" s="64">
        <v>5</v>
      </c>
      <c r="K2364" s="64">
        <v>5</v>
      </c>
      <c r="L2364" s="65">
        <v>1</v>
      </c>
      <c r="M2364" s="64">
        <v>0</v>
      </c>
      <c r="N2364" s="64">
        <v>0</v>
      </c>
      <c r="O2364" s="66">
        <v>156.26249999999999</v>
      </c>
      <c r="P2364" s="63">
        <v>0</v>
      </c>
    </row>
    <row r="2365" spans="1:16" ht="14.4">
      <c r="A2365" s="72">
        <f t="shared" si="65"/>
        <v>46186</v>
      </c>
      <c r="B2365" s="73">
        <f>VLOOKUP(G2365,'Daily Flash NL'!A:D,4,0)</f>
        <v>0.5</v>
      </c>
      <c r="C2365" s="77">
        <v>46186</v>
      </c>
      <c r="D2365" s="57"/>
      <c r="E2365" s="62" t="s">
        <v>85</v>
      </c>
      <c r="F2365" s="62"/>
      <c r="G2365" s="62">
        <v>12</v>
      </c>
      <c r="H2365" s="63">
        <v>0.14285714285714285</v>
      </c>
      <c r="I2365" s="64">
        <v>7</v>
      </c>
      <c r="J2365" s="64">
        <v>7</v>
      </c>
      <c r="K2365" s="64">
        <v>1</v>
      </c>
      <c r="L2365" s="65">
        <v>1</v>
      </c>
      <c r="M2365" s="64">
        <v>0</v>
      </c>
      <c r="N2365" s="64">
        <v>0</v>
      </c>
      <c r="O2365" s="66">
        <v>256.47971428571429</v>
      </c>
      <c r="P2365" s="63">
        <v>0</v>
      </c>
    </row>
    <row r="2366" spans="1:16" ht="14.4">
      <c r="A2366" s="72">
        <f t="shared" si="65"/>
        <v>46186</v>
      </c>
      <c r="B2366" s="73">
        <f>VLOOKUP(G2366,'Daily Flash NL'!A:D,4,0)</f>
        <v>0.54166666666666696</v>
      </c>
      <c r="C2366" s="77">
        <v>46186</v>
      </c>
      <c r="D2366" s="57"/>
      <c r="E2366" s="62" t="s">
        <v>85</v>
      </c>
      <c r="F2366" s="62"/>
      <c r="G2366" s="62">
        <v>13</v>
      </c>
      <c r="H2366" s="63">
        <v>0.8</v>
      </c>
      <c r="I2366" s="64">
        <v>5</v>
      </c>
      <c r="J2366" s="64">
        <v>4</v>
      </c>
      <c r="K2366" s="64">
        <v>4</v>
      </c>
      <c r="L2366" s="65">
        <v>0.8</v>
      </c>
      <c r="M2366" s="64">
        <v>1</v>
      </c>
      <c r="N2366" s="64">
        <v>0</v>
      </c>
      <c r="O2366" s="66">
        <v>429.14675</v>
      </c>
      <c r="P2366" s="63">
        <v>0.2</v>
      </c>
    </row>
    <row r="2367" spans="1:16" ht="14.4">
      <c r="A2367" s="72">
        <f t="shared" si="65"/>
        <v>46186</v>
      </c>
      <c r="B2367" s="73">
        <f>VLOOKUP(G2367,'Daily Flash NL'!A:D,4,0)</f>
        <v>0.58333333333333304</v>
      </c>
      <c r="C2367" s="77">
        <v>46186</v>
      </c>
      <c r="D2367" s="57"/>
      <c r="E2367" s="62" t="s">
        <v>85</v>
      </c>
      <c r="F2367" s="62"/>
      <c r="G2367" s="62">
        <v>14</v>
      </c>
      <c r="H2367" s="63">
        <v>1</v>
      </c>
      <c r="I2367" s="64">
        <v>5</v>
      </c>
      <c r="J2367" s="64">
        <v>5</v>
      </c>
      <c r="K2367" s="64">
        <v>5</v>
      </c>
      <c r="L2367" s="65">
        <v>1</v>
      </c>
      <c r="M2367" s="64">
        <v>0</v>
      </c>
      <c r="N2367" s="64">
        <v>0</v>
      </c>
      <c r="O2367" s="66">
        <v>223.34379999999996</v>
      </c>
      <c r="P2367" s="63">
        <v>0</v>
      </c>
    </row>
    <row r="2368" spans="1:16" ht="14.4">
      <c r="A2368" s="72">
        <f t="shared" si="65"/>
        <v>46186</v>
      </c>
      <c r="B2368" s="73">
        <f>VLOOKUP(G2368,'Daily Flash NL'!A:D,4,0)</f>
        <v>0.625</v>
      </c>
      <c r="C2368" s="77">
        <v>46186</v>
      </c>
      <c r="D2368" s="57"/>
      <c r="E2368" s="62" t="s">
        <v>85</v>
      </c>
      <c r="F2368" s="62"/>
      <c r="G2368" s="62">
        <v>15</v>
      </c>
      <c r="H2368" s="63">
        <v>1</v>
      </c>
      <c r="I2368" s="64">
        <v>6</v>
      </c>
      <c r="J2368" s="64">
        <v>6</v>
      </c>
      <c r="K2368" s="64">
        <v>6</v>
      </c>
      <c r="L2368" s="65">
        <v>1</v>
      </c>
      <c r="M2368" s="64">
        <v>0</v>
      </c>
      <c r="N2368" s="64">
        <v>0</v>
      </c>
      <c r="O2368" s="66">
        <v>143.38727777777783</v>
      </c>
      <c r="P2368" s="63">
        <v>0</v>
      </c>
    </row>
    <row r="2369" spans="1:16" ht="14.4">
      <c r="A2369" s="72">
        <f t="shared" si="65"/>
        <v>46186</v>
      </c>
      <c r="B2369" s="73">
        <f>VLOOKUP(G2369,'Daily Flash NL'!A:D,4,0)</f>
        <v>0.66666666666666696</v>
      </c>
      <c r="C2369" s="77">
        <v>46186</v>
      </c>
      <c r="D2369" s="57"/>
      <c r="E2369" s="62" t="s">
        <v>85</v>
      </c>
      <c r="F2369" s="62"/>
      <c r="G2369" s="62">
        <v>16</v>
      </c>
      <c r="H2369" s="63">
        <v>1</v>
      </c>
      <c r="I2369" s="64">
        <v>10</v>
      </c>
      <c r="J2369" s="64">
        <v>10</v>
      </c>
      <c r="K2369" s="64">
        <v>10</v>
      </c>
      <c r="L2369" s="65">
        <v>1</v>
      </c>
      <c r="M2369" s="64">
        <v>0</v>
      </c>
      <c r="N2369" s="64">
        <v>0</v>
      </c>
      <c r="O2369" s="66">
        <v>189.7851</v>
      </c>
      <c r="P2369" s="63">
        <v>0</v>
      </c>
    </row>
    <row r="2370" spans="1:16" ht="14.4">
      <c r="A2370" s="72">
        <f t="shared" si="65"/>
        <v>46186</v>
      </c>
      <c r="B2370" s="73" t="e">
        <f>VLOOKUP(G2370,'Daily Flash NL'!A:D,4,0)</f>
        <v>#N/A</v>
      </c>
      <c r="C2370" s="77">
        <v>46186</v>
      </c>
      <c r="D2370" s="57"/>
      <c r="E2370" s="62" t="s">
        <v>85</v>
      </c>
      <c r="F2370" s="62"/>
      <c r="G2370" s="62">
        <v>17</v>
      </c>
      <c r="H2370" s="63">
        <v>1</v>
      </c>
      <c r="I2370" s="64">
        <v>6</v>
      </c>
      <c r="J2370" s="64">
        <v>6</v>
      </c>
      <c r="K2370" s="64">
        <v>6</v>
      </c>
      <c r="L2370" s="65">
        <v>1</v>
      </c>
      <c r="M2370" s="64">
        <v>0</v>
      </c>
      <c r="N2370" s="64">
        <v>0</v>
      </c>
      <c r="O2370" s="66">
        <v>339.47441666666663</v>
      </c>
      <c r="P2370" s="63">
        <v>0</v>
      </c>
    </row>
    <row r="2371" spans="1:16" ht="14.4">
      <c r="A2371" s="72">
        <f t="shared" si="65"/>
        <v>46186</v>
      </c>
      <c r="B2371" s="73" t="e">
        <f>VLOOKUP(G2371,'Daily Flash NL'!A:D,4,0)</f>
        <v>#N/A</v>
      </c>
      <c r="C2371" s="77">
        <v>46186</v>
      </c>
      <c r="D2371" s="57"/>
      <c r="E2371" s="62" t="s">
        <v>85</v>
      </c>
      <c r="F2371" s="62"/>
      <c r="G2371" s="62">
        <v>18</v>
      </c>
      <c r="H2371" s="63">
        <v>1</v>
      </c>
      <c r="I2371" s="64">
        <v>1</v>
      </c>
      <c r="J2371" s="64">
        <v>1</v>
      </c>
      <c r="K2371" s="64">
        <v>1</v>
      </c>
      <c r="L2371" s="65">
        <v>1</v>
      </c>
      <c r="M2371" s="64">
        <v>0</v>
      </c>
      <c r="N2371" s="64">
        <v>0</v>
      </c>
      <c r="O2371" s="66">
        <v>335.40999999999997</v>
      </c>
      <c r="P2371" s="63">
        <v>0</v>
      </c>
    </row>
    <row r="2372" spans="1:16" ht="14.4">
      <c r="A2372" s="72">
        <f t="shared" si="65"/>
        <v>46186</v>
      </c>
      <c r="B2372" s="73" t="e">
        <f>VLOOKUP(G2372,'Daily Flash NL'!A:D,4,0)</f>
        <v>#N/A</v>
      </c>
      <c r="C2372" s="77">
        <v>46186</v>
      </c>
      <c r="D2372" s="57"/>
      <c r="E2372" s="62" t="s">
        <v>85</v>
      </c>
      <c r="F2372" s="62"/>
      <c r="G2372" s="62">
        <v>19</v>
      </c>
      <c r="H2372" s="63">
        <v>1</v>
      </c>
      <c r="I2372" s="64">
        <v>2</v>
      </c>
      <c r="J2372" s="64">
        <v>2</v>
      </c>
      <c r="K2372" s="64">
        <v>2</v>
      </c>
      <c r="L2372" s="65">
        <v>1</v>
      </c>
      <c r="M2372" s="64">
        <v>0</v>
      </c>
      <c r="N2372" s="64">
        <v>0</v>
      </c>
      <c r="O2372" s="66">
        <v>363.51249999999999</v>
      </c>
      <c r="P2372" s="63">
        <v>0</v>
      </c>
    </row>
    <row r="2373" spans="1:16" ht="14.4">
      <c r="A2373" s="72">
        <f t="shared" si="65"/>
        <v>46186</v>
      </c>
      <c r="B2373" s="73" t="e">
        <f>VLOOKUP(G2373,'Daily Flash NL'!A:D,4,0)</f>
        <v>#N/A</v>
      </c>
      <c r="C2373" s="77">
        <v>46186</v>
      </c>
      <c r="D2373" s="57"/>
      <c r="E2373" s="62" t="s">
        <v>85</v>
      </c>
      <c r="F2373" s="62"/>
      <c r="G2373" s="62">
        <v>20</v>
      </c>
      <c r="H2373" s="63">
        <v>1</v>
      </c>
      <c r="I2373" s="64">
        <v>3</v>
      </c>
      <c r="J2373" s="64">
        <v>3</v>
      </c>
      <c r="K2373" s="64">
        <v>3</v>
      </c>
      <c r="L2373" s="65">
        <v>1</v>
      </c>
      <c r="M2373" s="64">
        <v>0</v>
      </c>
      <c r="N2373" s="64">
        <v>0</v>
      </c>
      <c r="O2373" s="66">
        <v>221.35849999999996</v>
      </c>
      <c r="P2373" s="63">
        <v>0</v>
      </c>
    </row>
    <row r="2374" spans="1:16" ht="14.4">
      <c r="A2374" s="72">
        <f t="shared" si="65"/>
        <v>46186</v>
      </c>
      <c r="B2374" s="73" t="e">
        <f>VLOOKUP(G2374,'Daily Flash NL'!A:D,4,0)</f>
        <v>#N/A</v>
      </c>
      <c r="C2374" s="77">
        <v>46186</v>
      </c>
      <c r="D2374" s="57"/>
      <c r="E2374" s="62" t="s">
        <v>85</v>
      </c>
      <c r="F2374" s="62"/>
      <c r="G2374" s="62">
        <v>21</v>
      </c>
      <c r="H2374" s="63">
        <v>1</v>
      </c>
      <c r="I2374" s="64">
        <v>2</v>
      </c>
      <c r="J2374" s="64">
        <v>2</v>
      </c>
      <c r="K2374" s="64">
        <v>2</v>
      </c>
      <c r="L2374" s="65">
        <v>1</v>
      </c>
      <c r="M2374" s="64">
        <v>0</v>
      </c>
      <c r="N2374" s="64">
        <v>0</v>
      </c>
      <c r="O2374" s="66">
        <v>701.47900000000004</v>
      </c>
      <c r="P2374" s="63">
        <v>0</v>
      </c>
    </row>
    <row r="2375" spans="1:16" ht="14.4">
      <c r="A2375" s="72">
        <f t="shared" si="65"/>
        <v>46186</v>
      </c>
      <c r="B2375" s="73" t="e">
        <f>VLOOKUP(G2375,'Daily Flash NL'!A:D,4,0)</f>
        <v>#N/A</v>
      </c>
      <c r="C2375" s="77">
        <v>46186</v>
      </c>
      <c r="D2375" s="57"/>
      <c r="E2375" s="62" t="s">
        <v>85</v>
      </c>
      <c r="F2375" s="62"/>
      <c r="G2375" s="62">
        <v>23</v>
      </c>
      <c r="H2375" s="63">
        <v>1</v>
      </c>
      <c r="I2375" s="64">
        <v>2</v>
      </c>
      <c r="J2375" s="64">
        <v>2</v>
      </c>
      <c r="K2375" s="64">
        <v>2</v>
      </c>
      <c r="L2375" s="65">
        <v>1</v>
      </c>
      <c r="M2375" s="64">
        <v>0</v>
      </c>
      <c r="N2375" s="64">
        <v>0</v>
      </c>
      <c r="O2375" s="66">
        <v>194.679</v>
      </c>
      <c r="P2375" s="63">
        <v>0</v>
      </c>
    </row>
    <row r="2376" spans="1:16" ht="14.4">
      <c r="A2376" s="72">
        <f t="shared" si="65"/>
        <v>46186</v>
      </c>
      <c r="B2376" s="73" t="e">
        <f>VLOOKUP(G2376,'Daily Flash NL'!A:D,4,0)</f>
        <v>#N/A</v>
      </c>
      <c r="C2376" s="77">
        <v>46186</v>
      </c>
      <c r="D2376" s="57"/>
      <c r="E2376" s="62" t="s">
        <v>68</v>
      </c>
      <c r="F2376" s="62"/>
      <c r="G2376" s="62"/>
      <c r="H2376" s="63">
        <v>0.81876332622601278</v>
      </c>
      <c r="I2376" s="64">
        <v>469</v>
      </c>
      <c r="J2376" s="64">
        <v>462</v>
      </c>
      <c r="K2376" s="64">
        <v>384</v>
      </c>
      <c r="L2376" s="65">
        <v>0.9850746268656716</v>
      </c>
      <c r="M2376" s="64">
        <v>7</v>
      </c>
      <c r="N2376" s="64">
        <v>0</v>
      </c>
      <c r="O2376" s="66">
        <v>258.61707702020203</v>
      </c>
      <c r="P2376" s="63">
        <v>1.4925373134328358E-2</v>
      </c>
    </row>
    <row r="2377" spans="1:16" ht="14.4">
      <c r="A2377" s="72">
        <f t="shared" si="65"/>
        <v>46186</v>
      </c>
      <c r="B2377" s="73" t="e">
        <f>VLOOKUP(G2377,'Daily Flash NL'!A:D,4,0)</f>
        <v>#N/A</v>
      </c>
      <c r="C2377" s="77">
        <v>46186</v>
      </c>
      <c r="D2377" s="57"/>
      <c r="E2377" s="62" t="s">
        <v>68</v>
      </c>
      <c r="F2377" s="57" t="s">
        <v>69</v>
      </c>
      <c r="G2377" s="57"/>
      <c r="H2377" s="58"/>
      <c r="I2377" s="59"/>
      <c r="J2377" s="59"/>
      <c r="K2377" s="59"/>
      <c r="L2377" s="60"/>
      <c r="M2377" s="59"/>
      <c r="N2377" s="59"/>
      <c r="O2377" s="61"/>
      <c r="P2377" s="58"/>
    </row>
    <row r="2378" spans="1:16" ht="14.4">
      <c r="A2378" s="72">
        <f t="shared" ref="A2378:A2441" si="66">C2378</f>
        <v>46186</v>
      </c>
      <c r="B2378" s="73" t="e">
        <f>VLOOKUP(G2378,'Daily Flash NL'!A:D,4,0)</f>
        <v>#N/A</v>
      </c>
      <c r="C2378" s="77">
        <v>46186</v>
      </c>
      <c r="D2378" s="57"/>
      <c r="E2378" s="62" t="s">
        <v>68</v>
      </c>
      <c r="F2378" s="62"/>
      <c r="G2378" s="62">
        <v>6</v>
      </c>
      <c r="H2378" s="63">
        <v>0.5</v>
      </c>
      <c r="I2378" s="64">
        <v>2</v>
      </c>
      <c r="J2378" s="64">
        <v>2</v>
      </c>
      <c r="K2378" s="64">
        <v>1</v>
      </c>
      <c r="L2378" s="65">
        <v>1</v>
      </c>
      <c r="M2378" s="64">
        <v>0</v>
      </c>
      <c r="N2378" s="64">
        <v>0</v>
      </c>
      <c r="O2378" s="66">
        <v>232.45600000000002</v>
      </c>
      <c r="P2378" s="63">
        <v>0</v>
      </c>
    </row>
    <row r="2379" spans="1:16" ht="14.4">
      <c r="A2379" s="72">
        <f t="shared" si="66"/>
        <v>46186</v>
      </c>
      <c r="B2379" s="73">
        <f>VLOOKUP(G2379,'Daily Flash NL'!A:D,4,0)</f>
        <v>0.29166666666666669</v>
      </c>
      <c r="C2379" s="77">
        <v>46186</v>
      </c>
      <c r="D2379" s="57"/>
      <c r="E2379" s="62" t="s">
        <v>68</v>
      </c>
      <c r="F2379" s="62"/>
      <c r="G2379" s="62">
        <v>7</v>
      </c>
      <c r="H2379" s="63">
        <v>1</v>
      </c>
      <c r="I2379" s="64">
        <v>8</v>
      </c>
      <c r="J2379" s="64">
        <v>8</v>
      </c>
      <c r="K2379" s="64">
        <v>8</v>
      </c>
      <c r="L2379" s="65">
        <v>1</v>
      </c>
      <c r="M2379" s="64">
        <v>0</v>
      </c>
      <c r="N2379" s="64">
        <v>0</v>
      </c>
      <c r="O2379" s="66">
        <v>438.53549999999996</v>
      </c>
      <c r="P2379" s="63">
        <v>0</v>
      </c>
    </row>
    <row r="2380" spans="1:16" ht="14.4">
      <c r="A2380" s="72">
        <f t="shared" si="66"/>
        <v>46186</v>
      </c>
      <c r="B2380" s="73">
        <f>VLOOKUP(G2380,'Daily Flash NL'!A:D,4,0)</f>
        <v>0.33333333333333298</v>
      </c>
      <c r="C2380" s="77">
        <v>46186</v>
      </c>
      <c r="D2380" s="57"/>
      <c r="E2380" s="62" t="s">
        <v>68</v>
      </c>
      <c r="F2380" s="62"/>
      <c r="G2380" s="62">
        <v>8</v>
      </c>
      <c r="H2380" s="63">
        <v>1</v>
      </c>
      <c r="I2380" s="64">
        <v>25</v>
      </c>
      <c r="J2380" s="64">
        <v>25</v>
      </c>
      <c r="K2380" s="64">
        <v>25</v>
      </c>
      <c r="L2380" s="65">
        <v>1</v>
      </c>
      <c r="M2380" s="64">
        <v>0</v>
      </c>
      <c r="N2380" s="64">
        <v>0</v>
      </c>
      <c r="O2380" s="66">
        <v>254.13641999999999</v>
      </c>
      <c r="P2380" s="63">
        <v>0</v>
      </c>
    </row>
    <row r="2381" spans="1:16" ht="14.4">
      <c r="A2381" s="72">
        <f t="shared" si="66"/>
        <v>46186</v>
      </c>
      <c r="B2381" s="73">
        <f>VLOOKUP(G2381,'Daily Flash NL'!A:D,4,0)</f>
        <v>0.375</v>
      </c>
      <c r="C2381" s="77">
        <v>46186</v>
      </c>
      <c r="D2381" s="57"/>
      <c r="E2381" s="62" t="s">
        <v>68</v>
      </c>
      <c r="F2381" s="62"/>
      <c r="G2381" s="62">
        <v>9</v>
      </c>
      <c r="H2381" s="63">
        <v>1</v>
      </c>
      <c r="I2381" s="64">
        <v>30</v>
      </c>
      <c r="J2381" s="64">
        <v>30</v>
      </c>
      <c r="K2381" s="64">
        <v>30</v>
      </c>
      <c r="L2381" s="65">
        <v>1</v>
      </c>
      <c r="M2381" s="64">
        <v>0</v>
      </c>
      <c r="N2381" s="64">
        <v>0</v>
      </c>
      <c r="O2381" s="66">
        <v>200.74333611111101</v>
      </c>
      <c r="P2381" s="63">
        <v>0</v>
      </c>
    </row>
    <row r="2382" spans="1:16" ht="14.4">
      <c r="A2382" s="72">
        <f t="shared" si="66"/>
        <v>46186</v>
      </c>
      <c r="B2382" s="73">
        <f>VLOOKUP(G2382,'Daily Flash NL'!A:D,4,0)</f>
        <v>0.41666666666666702</v>
      </c>
      <c r="C2382" s="77">
        <v>46186</v>
      </c>
      <c r="D2382" s="57"/>
      <c r="E2382" s="62" t="s">
        <v>68</v>
      </c>
      <c r="F2382" s="62"/>
      <c r="G2382" s="62">
        <v>10</v>
      </c>
      <c r="H2382" s="63">
        <v>1</v>
      </c>
      <c r="I2382" s="64">
        <v>30</v>
      </c>
      <c r="J2382" s="64">
        <v>30</v>
      </c>
      <c r="K2382" s="64">
        <v>30</v>
      </c>
      <c r="L2382" s="65">
        <v>1</v>
      </c>
      <c r="M2382" s="64">
        <v>0</v>
      </c>
      <c r="N2382" s="64">
        <v>0</v>
      </c>
      <c r="O2382" s="66">
        <v>236.82949722222219</v>
      </c>
      <c r="P2382" s="63">
        <v>0</v>
      </c>
    </row>
    <row r="2383" spans="1:16" ht="14.4">
      <c r="A2383" s="72">
        <f t="shared" si="66"/>
        <v>46186</v>
      </c>
      <c r="B2383" s="73">
        <f>VLOOKUP(G2383,'Daily Flash NL'!A:D,4,0)</f>
        <v>0.45833333333333298</v>
      </c>
      <c r="C2383" s="77">
        <v>46186</v>
      </c>
      <c r="D2383" s="57"/>
      <c r="E2383" s="62" t="s">
        <v>68</v>
      </c>
      <c r="F2383" s="62"/>
      <c r="G2383" s="62">
        <v>11</v>
      </c>
      <c r="H2383" s="63">
        <v>0.97297297297297303</v>
      </c>
      <c r="I2383" s="64">
        <v>37</v>
      </c>
      <c r="J2383" s="64">
        <v>37</v>
      </c>
      <c r="K2383" s="64">
        <v>36</v>
      </c>
      <c r="L2383" s="65">
        <v>1</v>
      </c>
      <c r="M2383" s="64">
        <v>0</v>
      </c>
      <c r="N2383" s="64">
        <v>0</v>
      </c>
      <c r="O2383" s="66">
        <v>231.40008108108097</v>
      </c>
      <c r="P2383" s="63">
        <v>0</v>
      </c>
    </row>
    <row r="2384" spans="1:16" ht="14.4">
      <c r="A2384" s="72">
        <f t="shared" si="66"/>
        <v>46186</v>
      </c>
      <c r="B2384" s="73">
        <f>VLOOKUP(G2384,'Daily Flash NL'!A:D,4,0)</f>
        <v>0.5</v>
      </c>
      <c r="C2384" s="77">
        <v>46186</v>
      </c>
      <c r="D2384" s="57"/>
      <c r="E2384" s="62" t="s">
        <v>68</v>
      </c>
      <c r="F2384" s="62"/>
      <c r="G2384" s="62">
        <v>12</v>
      </c>
      <c r="H2384" s="63">
        <v>1</v>
      </c>
      <c r="I2384" s="64">
        <v>34</v>
      </c>
      <c r="J2384" s="64">
        <v>34</v>
      </c>
      <c r="K2384" s="64">
        <v>34</v>
      </c>
      <c r="L2384" s="65">
        <v>1</v>
      </c>
      <c r="M2384" s="64">
        <v>0</v>
      </c>
      <c r="N2384" s="64">
        <v>0</v>
      </c>
      <c r="O2384" s="66">
        <v>286.65379411764707</v>
      </c>
      <c r="P2384" s="63">
        <v>0</v>
      </c>
    </row>
    <row r="2385" spans="1:16" ht="14.4">
      <c r="A2385" s="72">
        <f t="shared" si="66"/>
        <v>46186</v>
      </c>
      <c r="B2385" s="73">
        <f>VLOOKUP(G2385,'Daily Flash NL'!A:D,4,0)</f>
        <v>0.54166666666666696</v>
      </c>
      <c r="C2385" s="77">
        <v>46186</v>
      </c>
      <c r="D2385" s="57"/>
      <c r="E2385" s="62" t="s">
        <v>68</v>
      </c>
      <c r="F2385" s="62"/>
      <c r="G2385" s="62">
        <v>13</v>
      </c>
      <c r="H2385" s="63">
        <v>0.93333333333333335</v>
      </c>
      <c r="I2385" s="64">
        <v>45</v>
      </c>
      <c r="J2385" s="64">
        <v>45</v>
      </c>
      <c r="K2385" s="64">
        <v>42</v>
      </c>
      <c r="L2385" s="65">
        <v>1</v>
      </c>
      <c r="M2385" s="64">
        <v>0</v>
      </c>
      <c r="N2385" s="64">
        <v>0</v>
      </c>
      <c r="O2385" s="66">
        <v>229.89904444444446</v>
      </c>
      <c r="P2385" s="63">
        <v>0</v>
      </c>
    </row>
    <row r="2386" spans="1:16" ht="14.4">
      <c r="A2386" s="72">
        <f t="shared" si="66"/>
        <v>46186</v>
      </c>
      <c r="B2386" s="73">
        <f>VLOOKUP(G2386,'Daily Flash NL'!A:D,4,0)</f>
        <v>0.58333333333333304</v>
      </c>
      <c r="C2386" s="77">
        <v>46186</v>
      </c>
      <c r="D2386" s="57"/>
      <c r="E2386" s="62" t="s">
        <v>68</v>
      </c>
      <c r="F2386" s="62"/>
      <c r="G2386" s="62">
        <v>14</v>
      </c>
      <c r="H2386" s="63">
        <v>0.62121212121212122</v>
      </c>
      <c r="I2386" s="64">
        <v>66</v>
      </c>
      <c r="J2386" s="64">
        <v>65</v>
      </c>
      <c r="K2386" s="64">
        <v>41</v>
      </c>
      <c r="L2386" s="65">
        <v>0.98484848484848486</v>
      </c>
      <c r="M2386" s="64">
        <v>1</v>
      </c>
      <c r="N2386" s="64">
        <v>0</v>
      </c>
      <c r="O2386" s="66">
        <v>245.6766576923076</v>
      </c>
      <c r="P2386" s="63">
        <v>1.5151515151515152E-2</v>
      </c>
    </row>
    <row r="2387" spans="1:16" ht="14.4">
      <c r="A2387" s="72">
        <f t="shared" si="66"/>
        <v>46186</v>
      </c>
      <c r="B2387" s="73">
        <f>VLOOKUP(G2387,'Daily Flash NL'!A:D,4,0)</f>
        <v>0.625</v>
      </c>
      <c r="C2387" s="77">
        <v>46186</v>
      </c>
      <c r="D2387" s="57"/>
      <c r="E2387" s="62" t="s">
        <v>68</v>
      </c>
      <c r="F2387" s="62"/>
      <c r="G2387" s="62">
        <v>15</v>
      </c>
      <c r="H2387" s="63">
        <v>0.6785714285714286</v>
      </c>
      <c r="I2387" s="64">
        <v>28</v>
      </c>
      <c r="J2387" s="64">
        <v>28</v>
      </c>
      <c r="K2387" s="64">
        <v>19</v>
      </c>
      <c r="L2387" s="65">
        <v>1</v>
      </c>
      <c r="M2387" s="64">
        <v>0</v>
      </c>
      <c r="N2387" s="64">
        <v>0</v>
      </c>
      <c r="O2387" s="66">
        <v>224.11802976190478</v>
      </c>
      <c r="P2387" s="63">
        <v>0</v>
      </c>
    </row>
    <row r="2388" spans="1:16" ht="14.4">
      <c r="A2388" s="72">
        <f t="shared" si="66"/>
        <v>46186</v>
      </c>
      <c r="B2388" s="73">
        <f>VLOOKUP(G2388,'Daily Flash NL'!A:D,4,0)</f>
        <v>0.66666666666666696</v>
      </c>
      <c r="C2388" s="77">
        <v>46186</v>
      </c>
      <c r="D2388" s="57"/>
      <c r="E2388" s="62" t="s">
        <v>68</v>
      </c>
      <c r="F2388" s="62"/>
      <c r="G2388" s="62">
        <v>16</v>
      </c>
      <c r="H2388" s="63">
        <v>0.64864864864864868</v>
      </c>
      <c r="I2388" s="64">
        <v>37</v>
      </c>
      <c r="J2388" s="64">
        <v>36</v>
      </c>
      <c r="K2388" s="64">
        <v>24</v>
      </c>
      <c r="L2388" s="65">
        <v>0.97297297297297303</v>
      </c>
      <c r="M2388" s="64">
        <v>1</v>
      </c>
      <c r="N2388" s="64">
        <v>0</v>
      </c>
      <c r="O2388" s="66">
        <v>250.41797222222223</v>
      </c>
      <c r="P2388" s="63">
        <v>2.7027027027027029E-2</v>
      </c>
    </row>
    <row r="2389" spans="1:16" ht="14.4">
      <c r="A2389" s="72">
        <f t="shared" si="66"/>
        <v>46186</v>
      </c>
      <c r="B2389" s="73" t="e">
        <f>VLOOKUP(G2389,'Daily Flash NL'!A:D,4,0)</f>
        <v>#N/A</v>
      </c>
      <c r="C2389" s="77">
        <v>46186</v>
      </c>
      <c r="D2389" s="57"/>
      <c r="E2389" s="62" t="s">
        <v>68</v>
      </c>
      <c r="F2389" s="62"/>
      <c r="G2389" s="62">
        <v>17</v>
      </c>
      <c r="H2389" s="63">
        <v>0.88571428571428568</v>
      </c>
      <c r="I2389" s="64">
        <v>35</v>
      </c>
      <c r="J2389" s="64">
        <v>35</v>
      </c>
      <c r="K2389" s="64">
        <v>31</v>
      </c>
      <c r="L2389" s="65">
        <v>1</v>
      </c>
      <c r="M2389" s="64">
        <v>0</v>
      </c>
      <c r="N2389" s="64">
        <v>0</v>
      </c>
      <c r="O2389" s="66">
        <v>197.82401666666649</v>
      </c>
      <c r="P2389" s="63">
        <v>0</v>
      </c>
    </row>
    <row r="2390" spans="1:16" ht="14.4">
      <c r="A2390" s="72">
        <f t="shared" si="66"/>
        <v>46186</v>
      </c>
      <c r="B2390" s="73" t="e">
        <f>VLOOKUP(G2390,'Daily Flash NL'!A:D,4,0)</f>
        <v>#N/A</v>
      </c>
      <c r="C2390" s="77">
        <v>46186</v>
      </c>
      <c r="D2390" s="57"/>
      <c r="E2390" s="62" t="s">
        <v>68</v>
      </c>
      <c r="F2390" s="62"/>
      <c r="G2390" s="62">
        <v>18</v>
      </c>
      <c r="H2390" s="63">
        <v>0.8571428571428571</v>
      </c>
      <c r="I2390" s="64">
        <v>21</v>
      </c>
      <c r="J2390" s="64">
        <v>21</v>
      </c>
      <c r="K2390" s="64">
        <v>18</v>
      </c>
      <c r="L2390" s="65">
        <v>1</v>
      </c>
      <c r="M2390" s="64">
        <v>0</v>
      </c>
      <c r="N2390" s="64">
        <v>0</v>
      </c>
      <c r="O2390" s="66">
        <v>330.73223809523802</v>
      </c>
      <c r="P2390" s="63">
        <v>0</v>
      </c>
    </row>
    <row r="2391" spans="1:16" ht="14.4">
      <c r="A2391" s="72">
        <f t="shared" si="66"/>
        <v>46186</v>
      </c>
      <c r="B2391" s="73" t="e">
        <f>VLOOKUP(G2391,'Daily Flash NL'!A:D,4,0)</f>
        <v>#N/A</v>
      </c>
      <c r="C2391" s="77">
        <v>46186</v>
      </c>
      <c r="D2391" s="57"/>
      <c r="E2391" s="62" t="s">
        <v>68</v>
      </c>
      <c r="F2391" s="62"/>
      <c r="G2391" s="62">
        <v>19</v>
      </c>
      <c r="H2391" s="63">
        <v>0.90909090909090906</v>
      </c>
      <c r="I2391" s="64">
        <v>22</v>
      </c>
      <c r="J2391" s="64">
        <v>22</v>
      </c>
      <c r="K2391" s="64">
        <v>20</v>
      </c>
      <c r="L2391" s="65">
        <v>1</v>
      </c>
      <c r="M2391" s="64">
        <v>0</v>
      </c>
      <c r="N2391" s="64">
        <v>0</v>
      </c>
      <c r="O2391" s="66">
        <v>343.17776893939407</v>
      </c>
      <c r="P2391" s="63">
        <v>0</v>
      </c>
    </row>
    <row r="2392" spans="1:16" ht="14.4">
      <c r="A2392" s="72">
        <f t="shared" si="66"/>
        <v>46186</v>
      </c>
      <c r="B2392" s="73" t="e">
        <f>VLOOKUP(G2392,'Daily Flash NL'!A:D,4,0)</f>
        <v>#N/A</v>
      </c>
      <c r="C2392" s="77">
        <v>46186</v>
      </c>
      <c r="D2392" s="57"/>
      <c r="E2392" s="62" t="s">
        <v>68</v>
      </c>
      <c r="F2392" s="62"/>
      <c r="G2392" s="62">
        <v>20</v>
      </c>
      <c r="H2392" s="63">
        <v>0.94117647058823528</v>
      </c>
      <c r="I2392" s="64">
        <v>17</v>
      </c>
      <c r="J2392" s="64">
        <v>17</v>
      </c>
      <c r="K2392" s="64">
        <v>16</v>
      </c>
      <c r="L2392" s="65">
        <v>1</v>
      </c>
      <c r="M2392" s="64">
        <v>0</v>
      </c>
      <c r="N2392" s="64">
        <v>0</v>
      </c>
      <c r="O2392" s="66">
        <v>418.1885294117647</v>
      </c>
      <c r="P2392" s="63">
        <v>0</v>
      </c>
    </row>
    <row r="2393" spans="1:16" ht="14.4">
      <c r="A2393" s="72">
        <f t="shared" si="66"/>
        <v>46186</v>
      </c>
      <c r="B2393" s="73" t="e">
        <f>VLOOKUP(G2393,'Daily Flash NL'!A:D,4,0)</f>
        <v>#N/A</v>
      </c>
      <c r="C2393" s="77">
        <v>46186</v>
      </c>
      <c r="D2393" s="57"/>
      <c r="E2393" s="62" t="s">
        <v>68</v>
      </c>
      <c r="F2393" s="62"/>
      <c r="G2393" s="62">
        <v>21</v>
      </c>
      <c r="H2393" s="63">
        <v>0.2857142857142857</v>
      </c>
      <c r="I2393" s="64">
        <v>14</v>
      </c>
      <c r="J2393" s="64">
        <v>13</v>
      </c>
      <c r="K2393" s="64">
        <v>4</v>
      </c>
      <c r="L2393" s="65">
        <v>0.9285714285714286</v>
      </c>
      <c r="M2393" s="64">
        <v>1</v>
      </c>
      <c r="N2393" s="64">
        <v>0</v>
      </c>
      <c r="O2393" s="66">
        <v>178.51000000000002</v>
      </c>
      <c r="P2393" s="63">
        <v>7.1428571428571425E-2</v>
      </c>
    </row>
    <row r="2394" spans="1:16" ht="14.4">
      <c r="A2394" s="72">
        <f t="shared" si="66"/>
        <v>46186</v>
      </c>
      <c r="B2394" s="73" t="e">
        <f>VLOOKUP(G2394,'Daily Flash NL'!A:D,4,0)</f>
        <v>#N/A</v>
      </c>
      <c r="C2394" s="77">
        <v>46186</v>
      </c>
      <c r="D2394" s="57"/>
      <c r="E2394" s="62" t="s">
        <v>68</v>
      </c>
      <c r="F2394" s="62"/>
      <c r="G2394" s="62">
        <v>22</v>
      </c>
      <c r="H2394" s="63">
        <v>0.41666666666666669</v>
      </c>
      <c r="I2394" s="64">
        <v>12</v>
      </c>
      <c r="J2394" s="64">
        <v>11</v>
      </c>
      <c r="K2394" s="64">
        <v>5</v>
      </c>
      <c r="L2394" s="65">
        <v>0.91666666666666663</v>
      </c>
      <c r="M2394" s="64">
        <v>1</v>
      </c>
      <c r="N2394" s="64">
        <v>0</v>
      </c>
      <c r="O2394" s="66">
        <v>395.84218181818181</v>
      </c>
      <c r="P2394" s="63">
        <v>8.3333333333333329E-2</v>
      </c>
    </row>
    <row r="2395" spans="1:16" ht="14.4">
      <c r="A2395" s="72">
        <f t="shared" si="66"/>
        <v>46186</v>
      </c>
      <c r="B2395" s="73" t="e">
        <f>VLOOKUP(G2395,'Daily Flash NL'!A:D,4,0)</f>
        <v>#N/A</v>
      </c>
      <c r="C2395" s="77">
        <v>46186</v>
      </c>
      <c r="D2395" s="57"/>
      <c r="E2395" s="62" t="s">
        <v>68</v>
      </c>
      <c r="F2395" s="62"/>
      <c r="G2395" s="62">
        <v>23</v>
      </c>
      <c r="H2395" s="63">
        <v>0</v>
      </c>
      <c r="I2395" s="64">
        <v>6</v>
      </c>
      <c r="J2395" s="64">
        <v>3</v>
      </c>
      <c r="K2395" s="64">
        <v>0</v>
      </c>
      <c r="L2395" s="65">
        <v>0.5</v>
      </c>
      <c r="M2395" s="64">
        <v>3</v>
      </c>
      <c r="N2395" s="64">
        <v>0</v>
      </c>
      <c r="O2395" s="66">
        <v>303.74900000000002</v>
      </c>
      <c r="P2395" s="63">
        <v>0.5</v>
      </c>
    </row>
    <row r="2396" spans="1:16" ht="14.4">
      <c r="A2396" s="72">
        <f t="shared" si="66"/>
        <v>46186</v>
      </c>
      <c r="B2396" s="73" t="e">
        <f>VLOOKUP(G2396,'Daily Flash NL'!A:D,4,0)</f>
        <v>#N/A</v>
      </c>
      <c r="C2396" s="77">
        <v>46186</v>
      </c>
      <c r="D2396" s="57" t="s">
        <v>70</v>
      </c>
      <c r="E2396" s="57"/>
      <c r="F2396" s="57"/>
      <c r="G2396" s="57"/>
      <c r="H2396" s="58">
        <v>0.8336134453781513</v>
      </c>
      <c r="I2396" s="59">
        <v>595</v>
      </c>
      <c r="J2396" s="59">
        <v>586</v>
      </c>
      <c r="K2396" s="59">
        <v>496</v>
      </c>
      <c r="L2396" s="60">
        <v>0.98487394957983199</v>
      </c>
      <c r="M2396" s="59">
        <v>9</v>
      </c>
      <c r="N2396" s="59">
        <v>0</v>
      </c>
      <c r="O2396" s="61">
        <v>267.07782465870315</v>
      </c>
      <c r="P2396" s="58">
        <v>1.5126050420168067E-2</v>
      </c>
    </row>
    <row r="2397" spans="1:16" ht="14.4">
      <c r="A2397" s="72" t="str">
        <f t="shared" si="66"/>
        <v>Total 13/06/2026</v>
      </c>
      <c r="B2397" s="73" t="e">
        <f>VLOOKUP(G2397,'Daily Flash NL'!A:D,4,0)</f>
        <v>#N/A</v>
      </c>
      <c r="C2397" s="78" t="s">
        <v>263</v>
      </c>
      <c r="D2397" s="67"/>
      <c r="E2397" s="67"/>
      <c r="F2397" s="67"/>
      <c r="G2397" s="67"/>
      <c r="H2397" s="68">
        <v>0.8336134453781513</v>
      </c>
      <c r="I2397" s="69">
        <v>595</v>
      </c>
      <c r="J2397" s="69">
        <v>586</v>
      </c>
      <c r="K2397" s="69">
        <v>496</v>
      </c>
      <c r="L2397" s="70">
        <v>0.98487394957983199</v>
      </c>
      <c r="M2397" s="69">
        <v>9</v>
      </c>
      <c r="N2397" s="69">
        <v>0</v>
      </c>
      <c r="O2397" s="71">
        <v>267.07782465870315</v>
      </c>
      <c r="P2397" s="68">
        <v>1.5126050420168067E-2</v>
      </c>
    </row>
    <row r="2398" spans="1:16" ht="15" thickBot="1">
      <c r="A2398" s="72" t="str">
        <f t="shared" si="66"/>
        <v>Total général</v>
      </c>
      <c r="B2398" s="73" t="e">
        <f>VLOOKUP(G2398,'Daily Flash NL'!A:D,4,0)</f>
        <v>#N/A</v>
      </c>
      <c r="C2398" s="116" t="s">
        <v>73</v>
      </c>
      <c r="D2398" s="117"/>
      <c r="E2398" s="117"/>
      <c r="F2398" s="117"/>
      <c r="G2398" s="117"/>
      <c r="H2398" s="118">
        <v>0.8336134453781513</v>
      </c>
      <c r="I2398" s="119">
        <v>595</v>
      </c>
      <c r="J2398" s="119">
        <v>586</v>
      </c>
      <c r="K2398" s="119">
        <v>496</v>
      </c>
      <c r="L2398" s="120">
        <v>0.98487394957983199</v>
      </c>
      <c r="M2398" s="119">
        <v>9</v>
      </c>
      <c r="N2398" s="119">
        <v>0</v>
      </c>
      <c r="O2398" s="121">
        <v>267.07782465870315</v>
      </c>
      <c r="P2398" s="122">
        <v>1.5126050420168067E-2</v>
      </c>
    </row>
    <row r="2399" spans="1:16" ht="14.4">
      <c r="A2399" s="72">
        <f t="shared" si="66"/>
        <v>46187</v>
      </c>
      <c r="B2399" s="73" t="e">
        <f>VLOOKUP(G2399,'Daily Flash NL'!A:D,4,0)</f>
        <v>#N/A</v>
      </c>
      <c r="C2399" s="77">
        <v>46187</v>
      </c>
      <c r="D2399" s="57" t="s">
        <v>67</v>
      </c>
      <c r="E2399" s="62" t="s">
        <v>85</v>
      </c>
      <c r="F2399" s="62"/>
      <c r="G2399" s="62"/>
      <c r="H2399" s="63">
        <v>0.91176470588235292</v>
      </c>
      <c r="I2399" s="64">
        <v>102</v>
      </c>
      <c r="J2399" s="64">
        <v>99</v>
      </c>
      <c r="K2399" s="64">
        <v>93</v>
      </c>
      <c r="L2399" s="65">
        <v>0.97058823529411764</v>
      </c>
      <c r="M2399" s="64">
        <v>3</v>
      </c>
      <c r="N2399" s="64">
        <v>0</v>
      </c>
      <c r="O2399" s="66">
        <v>256.9975993265993</v>
      </c>
      <c r="P2399" s="63">
        <v>2.9411764705882353E-2</v>
      </c>
    </row>
    <row r="2400" spans="1:16" ht="14.4">
      <c r="A2400" s="72">
        <f t="shared" si="66"/>
        <v>46187</v>
      </c>
      <c r="B2400" s="73" t="e">
        <f>VLOOKUP(G2400,'Daily Flash NL'!A:D,4,0)</f>
        <v>#N/A</v>
      </c>
      <c r="C2400" s="77">
        <v>46187</v>
      </c>
      <c r="D2400" s="57"/>
      <c r="E2400" s="62" t="s">
        <v>85</v>
      </c>
      <c r="F2400" s="57" t="s">
        <v>69</v>
      </c>
      <c r="G2400" s="57"/>
      <c r="H2400" s="58"/>
      <c r="I2400" s="59"/>
      <c r="J2400" s="59"/>
      <c r="K2400" s="59"/>
      <c r="L2400" s="60"/>
      <c r="M2400" s="59"/>
      <c r="N2400" s="59"/>
      <c r="O2400" s="61"/>
      <c r="P2400" s="58"/>
    </row>
    <row r="2401" spans="1:16" ht="14.4">
      <c r="A2401" s="72">
        <f t="shared" si="66"/>
        <v>46187</v>
      </c>
      <c r="B2401" s="73">
        <f>VLOOKUP(G2401,'Daily Flash NL'!A:D,4,0)</f>
        <v>0.33333333333333298</v>
      </c>
      <c r="C2401" s="77">
        <v>46187</v>
      </c>
      <c r="D2401" s="57"/>
      <c r="E2401" s="62" t="s">
        <v>85</v>
      </c>
      <c r="F2401" s="62"/>
      <c r="G2401" s="62">
        <v>8</v>
      </c>
      <c r="H2401" s="63">
        <v>1</v>
      </c>
      <c r="I2401" s="64">
        <v>1</v>
      </c>
      <c r="J2401" s="64">
        <v>1</v>
      </c>
      <c r="K2401" s="64">
        <v>1</v>
      </c>
      <c r="L2401" s="65">
        <v>1</v>
      </c>
      <c r="M2401" s="64">
        <v>0</v>
      </c>
      <c r="N2401" s="64">
        <v>0</v>
      </c>
      <c r="O2401" s="66">
        <v>598.73400000000004</v>
      </c>
      <c r="P2401" s="63">
        <v>0</v>
      </c>
    </row>
    <row r="2402" spans="1:16" ht="14.4">
      <c r="A2402" s="72">
        <f t="shared" si="66"/>
        <v>46187</v>
      </c>
      <c r="B2402" s="73">
        <f>VLOOKUP(G2402,'Daily Flash NL'!A:D,4,0)</f>
        <v>0.375</v>
      </c>
      <c r="C2402" s="77">
        <v>46187</v>
      </c>
      <c r="D2402" s="57"/>
      <c r="E2402" s="62" t="s">
        <v>85</v>
      </c>
      <c r="F2402" s="62"/>
      <c r="G2402" s="62">
        <v>9</v>
      </c>
      <c r="H2402" s="63">
        <v>1</v>
      </c>
      <c r="I2402" s="64">
        <v>1</v>
      </c>
      <c r="J2402" s="64">
        <v>1</v>
      </c>
      <c r="K2402" s="64">
        <v>1</v>
      </c>
      <c r="L2402" s="65">
        <v>1</v>
      </c>
      <c r="M2402" s="64">
        <v>0</v>
      </c>
      <c r="N2402" s="64">
        <v>0</v>
      </c>
      <c r="O2402" s="66">
        <v>149.68299999999999</v>
      </c>
      <c r="P2402" s="63">
        <v>0</v>
      </c>
    </row>
    <row r="2403" spans="1:16" ht="14.4">
      <c r="A2403" s="72">
        <f t="shared" si="66"/>
        <v>46187</v>
      </c>
      <c r="B2403" s="73">
        <f>VLOOKUP(G2403,'Daily Flash NL'!A:D,4,0)</f>
        <v>0.41666666666666702</v>
      </c>
      <c r="C2403" s="77">
        <v>46187</v>
      </c>
      <c r="D2403" s="57"/>
      <c r="E2403" s="62" t="s">
        <v>85</v>
      </c>
      <c r="F2403" s="62"/>
      <c r="G2403" s="62">
        <v>10</v>
      </c>
      <c r="H2403" s="63">
        <v>1</v>
      </c>
      <c r="I2403" s="64">
        <v>2</v>
      </c>
      <c r="J2403" s="64">
        <v>2</v>
      </c>
      <c r="K2403" s="64">
        <v>2</v>
      </c>
      <c r="L2403" s="65">
        <v>1</v>
      </c>
      <c r="M2403" s="64">
        <v>0</v>
      </c>
      <c r="N2403" s="64">
        <v>0</v>
      </c>
      <c r="O2403" s="66">
        <v>206.13049999999998</v>
      </c>
      <c r="P2403" s="63">
        <v>0</v>
      </c>
    </row>
    <row r="2404" spans="1:16" ht="14.4">
      <c r="A2404" s="72">
        <f t="shared" si="66"/>
        <v>46187</v>
      </c>
      <c r="B2404" s="73">
        <f>VLOOKUP(G2404,'Daily Flash NL'!A:D,4,0)</f>
        <v>0.45833333333333298</v>
      </c>
      <c r="C2404" s="77">
        <v>46187</v>
      </c>
      <c r="D2404" s="57"/>
      <c r="E2404" s="62" t="s">
        <v>85</v>
      </c>
      <c r="F2404" s="62"/>
      <c r="G2404" s="62">
        <v>11</v>
      </c>
      <c r="H2404" s="63">
        <v>1</v>
      </c>
      <c r="I2404" s="64">
        <v>4</v>
      </c>
      <c r="J2404" s="64">
        <v>4</v>
      </c>
      <c r="K2404" s="64">
        <v>4</v>
      </c>
      <c r="L2404" s="65">
        <v>1</v>
      </c>
      <c r="M2404" s="64">
        <v>0</v>
      </c>
      <c r="N2404" s="64">
        <v>0</v>
      </c>
      <c r="O2404" s="66">
        <v>279.92900000000003</v>
      </c>
      <c r="P2404" s="63">
        <v>0</v>
      </c>
    </row>
    <row r="2405" spans="1:16" ht="14.4">
      <c r="A2405" s="72">
        <f t="shared" si="66"/>
        <v>46187</v>
      </c>
      <c r="B2405" s="73">
        <f>VLOOKUP(G2405,'Daily Flash NL'!A:D,4,0)</f>
        <v>0.5</v>
      </c>
      <c r="C2405" s="77">
        <v>46187</v>
      </c>
      <c r="D2405" s="57"/>
      <c r="E2405" s="62" t="s">
        <v>85</v>
      </c>
      <c r="F2405" s="62"/>
      <c r="G2405" s="62">
        <v>12</v>
      </c>
      <c r="H2405" s="63">
        <v>1</v>
      </c>
      <c r="I2405" s="64">
        <v>5</v>
      </c>
      <c r="J2405" s="64">
        <v>5</v>
      </c>
      <c r="K2405" s="64">
        <v>5</v>
      </c>
      <c r="L2405" s="65">
        <v>1</v>
      </c>
      <c r="M2405" s="64">
        <v>0</v>
      </c>
      <c r="N2405" s="64">
        <v>0</v>
      </c>
      <c r="O2405" s="66">
        <v>284.46079999999995</v>
      </c>
      <c r="P2405" s="63">
        <v>0</v>
      </c>
    </row>
    <row r="2406" spans="1:16" ht="14.4">
      <c r="A2406" s="72">
        <f t="shared" si="66"/>
        <v>46187</v>
      </c>
      <c r="B2406" s="73">
        <f>VLOOKUP(G2406,'Daily Flash NL'!A:D,4,0)</f>
        <v>0.58333333333333304</v>
      </c>
      <c r="C2406" s="77">
        <v>46187</v>
      </c>
      <c r="D2406" s="57"/>
      <c r="E2406" s="62" t="s">
        <v>85</v>
      </c>
      <c r="F2406" s="62"/>
      <c r="G2406" s="62">
        <v>14</v>
      </c>
      <c r="H2406" s="63">
        <v>0.8</v>
      </c>
      <c r="I2406" s="64">
        <v>5</v>
      </c>
      <c r="J2406" s="64">
        <v>5</v>
      </c>
      <c r="K2406" s="64">
        <v>4</v>
      </c>
      <c r="L2406" s="65">
        <v>1</v>
      </c>
      <c r="M2406" s="64">
        <v>0</v>
      </c>
      <c r="N2406" s="64">
        <v>0</v>
      </c>
      <c r="O2406" s="66">
        <v>447.06560000000007</v>
      </c>
      <c r="P2406" s="63">
        <v>0</v>
      </c>
    </row>
    <row r="2407" spans="1:16" ht="14.4">
      <c r="A2407" s="72">
        <f t="shared" si="66"/>
        <v>46187</v>
      </c>
      <c r="B2407" s="73">
        <f>VLOOKUP(G2407,'Daily Flash NL'!A:D,4,0)</f>
        <v>0.625</v>
      </c>
      <c r="C2407" s="77">
        <v>46187</v>
      </c>
      <c r="D2407" s="57"/>
      <c r="E2407" s="62" t="s">
        <v>85</v>
      </c>
      <c r="F2407" s="62"/>
      <c r="G2407" s="62">
        <v>15</v>
      </c>
      <c r="H2407" s="63">
        <v>0.83333333333333337</v>
      </c>
      <c r="I2407" s="64">
        <v>6</v>
      </c>
      <c r="J2407" s="64">
        <v>6</v>
      </c>
      <c r="K2407" s="64">
        <v>5</v>
      </c>
      <c r="L2407" s="65">
        <v>1</v>
      </c>
      <c r="M2407" s="64">
        <v>0</v>
      </c>
      <c r="N2407" s="64">
        <v>0</v>
      </c>
      <c r="O2407" s="66">
        <v>275.72949999999997</v>
      </c>
      <c r="P2407" s="63">
        <v>0</v>
      </c>
    </row>
    <row r="2408" spans="1:16" ht="14.4">
      <c r="A2408" s="72">
        <f t="shared" si="66"/>
        <v>46187</v>
      </c>
      <c r="B2408" s="73">
        <f>VLOOKUP(G2408,'Daily Flash NL'!A:D,4,0)</f>
        <v>0.66666666666666696</v>
      </c>
      <c r="C2408" s="77">
        <v>46187</v>
      </c>
      <c r="D2408" s="57"/>
      <c r="E2408" s="62" t="s">
        <v>85</v>
      </c>
      <c r="F2408" s="62"/>
      <c r="G2408" s="62">
        <v>16</v>
      </c>
      <c r="H2408" s="63">
        <v>1</v>
      </c>
      <c r="I2408" s="64">
        <v>6</v>
      </c>
      <c r="J2408" s="64">
        <v>6</v>
      </c>
      <c r="K2408" s="64">
        <v>6</v>
      </c>
      <c r="L2408" s="65">
        <v>1</v>
      </c>
      <c r="M2408" s="64">
        <v>0</v>
      </c>
      <c r="N2408" s="64">
        <v>0</v>
      </c>
      <c r="O2408" s="66">
        <v>178.98600000000002</v>
      </c>
      <c r="P2408" s="63">
        <v>0</v>
      </c>
    </row>
    <row r="2409" spans="1:16" ht="14.4">
      <c r="A2409" s="72">
        <f t="shared" si="66"/>
        <v>46187</v>
      </c>
      <c r="B2409" s="73" t="e">
        <f>VLOOKUP(G2409,'Daily Flash NL'!A:D,4,0)</f>
        <v>#N/A</v>
      </c>
      <c r="C2409" s="77">
        <v>46187</v>
      </c>
      <c r="D2409" s="57"/>
      <c r="E2409" s="62" t="s">
        <v>85</v>
      </c>
      <c r="F2409" s="62"/>
      <c r="G2409" s="62">
        <v>18</v>
      </c>
      <c r="H2409" s="63">
        <v>1</v>
      </c>
      <c r="I2409" s="64">
        <v>4</v>
      </c>
      <c r="J2409" s="64">
        <v>4</v>
      </c>
      <c r="K2409" s="64">
        <v>4</v>
      </c>
      <c r="L2409" s="65">
        <v>1</v>
      </c>
      <c r="M2409" s="64">
        <v>0</v>
      </c>
      <c r="N2409" s="64">
        <v>0</v>
      </c>
      <c r="O2409" s="66">
        <v>157.763125</v>
      </c>
      <c r="P2409" s="63">
        <v>0</v>
      </c>
    </row>
    <row r="2410" spans="1:16" ht="14.4">
      <c r="A2410" s="72">
        <f t="shared" si="66"/>
        <v>46187</v>
      </c>
      <c r="B2410" s="73" t="e">
        <f>VLOOKUP(G2410,'Daily Flash NL'!A:D,4,0)</f>
        <v>#N/A</v>
      </c>
      <c r="C2410" s="77">
        <v>46187</v>
      </c>
      <c r="D2410" s="57"/>
      <c r="E2410" s="62" t="s">
        <v>85</v>
      </c>
      <c r="F2410" s="62"/>
      <c r="G2410" s="62">
        <v>19</v>
      </c>
      <c r="H2410" s="63">
        <v>0.33333333333333331</v>
      </c>
      <c r="I2410" s="64">
        <v>3</v>
      </c>
      <c r="J2410" s="64">
        <v>2</v>
      </c>
      <c r="K2410" s="64">
        <v>1</v>
      </c>
      <c r="L2410" s="65">
        <v>0.66666666666666663</v>
      </c>
      <c r="M2410" s="64">
        <v>1</v>
      </c>
      <c r="N2410" s="64">
        <v>0</v>
      </c>
      <c r="O2410" s="66">
        <v>320.68049999999999</v>
      </c>
      <c r="P2410" s="63">
        <v>0.33333333333333331</v>
      </c>
    </row>
    <row r="2411" spans="1:16" ht="14.4">
      <c r="A2411" s="72">
        <f t="shared" si="66"/>
        <v>46187</v>
      </c>
      <c r="B2411" s="73" t="e">
        <f>VLOOKUP(G2411,'Daily Flash NL'!A:D,4,0)</f>
        <v>#N/A</v>
      </c>
      <c r="C2411" s="77">
        <v>46187</v>
      </c>
      <c r="D2411" s="57"/>
      <c r="E2411" s="62" t="s">
        <v>85</v>
      </c>
      <c r="F2411" s="62"/>
      <c r="G2411" s="62">
        <v>20</v>
      </c>
      <c r="H2411" s="63">
        <v>1</v>
      </c>
      <c r="I2411" s="64">
        <v>2</v>
      </c>
      <c r="J2411" s="64">
        <v>2</v>
      </c>
      <c r="K2411" s="64">
        <v>2</v>
      </c>
      <c r="L2411" s="65">
        <v>1</v>
      </c>
      <c r="M2411" s="64">
        <v>0</v>
      </c>
      <c r="N2411" s="64">
        <v>0</v>
      </c>
      <c r="O2411" s="66">
        <v>325.57150000000001</v>
      </c>
      <c r="P2411" s="63">
        <v>0</v>
      </c>
    </row>
    <row r="2412" spans="1:16" ht="14.4">
      <c r="A2412" s="72">
        <f t="shared" si="66"/>
        <v>46187</v>
      </c>
      <c r="B2412" s="73" t="e">
        <f>VLOOKUP(G2412,'Daily Flash NL'!A:D,4,0)</f>
        <v>#N/A</v>
      </c>
      <c r="C2412" s="77">
        <v>46187</v>
      </c>
      <c r="D2412" s="57"/>
      <c r="E2412" s="62" t="s">
        <v>85</v>
      </c>
      <c r="F2412" s="62"/>
      <c r="G2412" s="62">
        <v>23</v>
      </c>
      <c r="H2412" s="63">
        <v>0</v>
      </c>
      <c r="I2412" s="64">
        <v>1</v>
      </c>
      <c r="J2412" s="64">
        <v>1</v>
      </c>
      <c r="K2412" s="64">
        <v>0</v>
      </c>
      <c r="L2412" s="65">
        <v>1</v>
      </c>
      <c r="M2412" s="64">
        <v>0</v>
      </c>
      <c r="N2412" s="64">
        <v>0</v>
      </c>
      <c r="O2412" s="66">
        <v>219.07400000000001</v>
      </c>
      <c r="P2412" s="63">
        <v>0</v>
      </c>
    </row>
    <row r="2413" spans="1:16" ht="14.4">
      <c r="A2413" s="72">
        <f t="shared" si="66"/>
        <v>46187</v>
      </c>
      <c r="B2413" s="73" t="e">
        <f>VLOOKUP(G2413,'Daily Flash NL'!A:D,4,0)</f>
        <v>#N/A</v>
      </c>
      <c r="C2413" s="77">
        <v>46187</v>
      </c>
      <c r="D2413" s="57"/>
      <c r="E2413" s="62" t="s">
        <v>85</v>
      </c>
      <c r="F2413" s="57" t="s">
        <v>86</v>
      </c>
      <c r="G2413" s="57"/>
      <c r="H2413" s="58"/>
      <c r="I2413" s="59"/>
      <c r="J2413" s="59"/>
      <c r="K2413" s="59"/>
      <c r="L2413" s="60"/>
      <c r="M2413" s="59"/>
      <c r="N2413" s="59"/>
      <c r="O2413" s="61"/>
      <c r="P2413" s="58"/>
    </row>
    <row r="2414" spans="1:16" ht="14.4">
      <c r="A2414" s="72">
        <f t="shared" si="66"/>
        <v>46187</v>
      </c>
      <c r="B2414" s="73">
        <f>VLOOKUP(G2414,'Daily Flash NL'!A:D,4,0)</f>
        <v>0.33333333333333298</v>
      </c>
      <c r="C2414" s="77">
        <v>46187</v>
      </c>
      <c r="D2414" s="57"/>
      <c r="E2414" s="62" t="s">
        <v>85</v>
      </c>
      <c r="F2414" s="62"/>
      <c r="G2414" s="62">
        <v>8</v>
      </c>
      <c r="H2414" s="63">
        <v>1</v>
      </c>
      <c r="I2414" s="64">
        <v>1</v>
      </c>
      <c r="J2414" s="64">
        <v>1</v>
      </c>
      <c r="K2414" s="64">
        <v>1</v>
      </c>
      <c r="L2414" s="65">
        <v>1</v>
      </c>
      <c r="M2414" s="64">
        <v>0</v>
      </c>
      <c r="N2414" s="64">
        <v>0</v>
      </c>
      <c r="O2414" s="66">
        <v>586.74299999999994</v>
      </c>
      <c r="P2414" s="63">
        <v>0</v>
      </c>
    </row>
    <row r="2415" spans="1:16" ht="14.4">
      <c r="A2415" s="72">
        <f t="shared" si="66"/>
        <v>46187</v>
      </c>
      <c r="B2415" s="73">
        <f>VLOOKUP(G2415,'Daily Flash NL'!A:D,4,0)</f>
        <v>0.375</v>
      </c>
      <c r="C2415" s="77">
        <v>46187</v>
      </c>
      <c r="D2415" s="57"/>
      <c r="E2415" s="62" t="s">
        <v>85</v>
      </c>
      <c r="F2415" s="62"/>
      <c r="G2415" s="62">
        <v>9</v>
      </c>
      <c r="H2415" s="63">
        <v>1</v>
      </c>
      <c r="I2415" s="64">
        <v>2</v>
      </c>
      <c r="J2415" s="64">
        <v>2</v>
      </c>
      <c r="K2415" s="64">
        <v>2</v>
      </c>
      <c r="L2415" s="65">
        <v>1</v>
      </c>
      <c r="M2415" s="64">
        <v>0</v>
      </c>
      <c r="N2415" s="64">
        <v>0</v>
      </c>
      <c r="O2415" s="66">
        <v>121.67274999999999</v>
      </c>
      <c r="P2415" s="63">
        <v>0</v>
      </c>
    </row>
    <row r="2416" spans="1:16" ht="14.4">
      <c r="A2416" s="72">
        <f t="shared" si="66"/>
        <v>46187</v>
      </c>
      <c r="B2416" s="73">
        <f>VLOOKUP(G2416,'Daily Flash NL'!A:D,4,0)</f>
        <v>0.41666666666666702</v>
      </c>
      <c r="C2416" s="77">
        <v>46187</v>
      </c>
      <c r="D2416" s="57"/>
      <c r="E2416" s="62" t="s">
        <v>85</v>
      </c>
      <c r="F2416" s="62"/>
      <c r="G2416" s="62">
        <v>10</v>
      </c>
      <c r="H2416" s="63">
        <v>1</v>
      </c>
      <c r="I2416" s="64">
        <v>11</v>
      </c>
      <c r="J2416" s="64">
        <v>11</v>
      </c>
      <c r="K2416" s="64">
        <v>11</v>
      </c>
      <c r="L2416" s="65">
        <v>1</v>
      </c>
      <c r="M2416" s="64">
        <v>0</v>
      </c>
      <c r="N2416" s="64">
        <v>0</v>
      </c>
      <c r="O2416" s="66">
        <v>168.71983333333273</v>
      </c>
      <c r="P2416" s="63">
        <v>0</v>
      </c>
    </row>
    <row r="2417" spans="1:16" ht="14.4">
      <c r="A2417" s="72">
        <f t="shared" si="66"/>
        <v>46187</v>
      </c>
      <c r="B2417" s="73">
        <f>VLOOKUP(G2417,'Daily Flash NL'!A:D,4,0)</f>
        <v>0.45833333333333298</v>
      </c>
      <c r="C2417" s="77">
        <v>46187</v>
      </c>
      <c r="D2417" s="57"/>
      <c r="E2417" s="62" t="s">
        <v>85</v>
      </c>
      <c r="F2417" s="62"/>
      <c r="G2417" s="62">
        <v>11</v>
      </c>
      <c r="H2417" s="63">
        <v>1</v>
      </c>
      <c r="I2417" s="64">
        <v>5</v>
      </c>
      <c r="J2417" s="64">
        <v>5</v>
      </c>
      <c r="K2417" s="64">
        <v>5</v>
      </c>
      <c r="L2417" s="65">
        <v>1</v>
      </c>
      <c r="M2417" s="64">
        <v>0</v>
      </c>
      <c r="N2417" s="64">
        <v>0</v>
      </c>
      <c r="O2417" s="66">
        <v>196.0694</v>
      </c>
      <c r="P2417" s="63">
        <v>0</v>
      </c>
    </row>
    <row r="2418" spans="1:16" ht="14.4">
      <c r="A2418" s="72">
        <f t="shared" si="66"/>
        <v>46187</v>
      </c>
      <c r="B2418" s="73">
        <f>VLOOKUP(G2418,'Daily Flash NL'!A:D,4,0)</f>
        <v>0.5</v>
      </c>
      <c r="C2418" s="77">
        <v>46187</v>
      </c>
      <c r="D2418" s="57"/>
      <c r="E2418" s="62" t="s">
        <v>85</v>
      </c>
      <c r="F2418" s="62"/>
      <c r="G2418" s="62">
        <v>12</v>
      </c>
      <c r="H2418" s="63">
        <v>1</v>
      </c>
      <c r="I2418" s="64">
        <v>2</v>
      </c>
      <c r="J2418" s="64">
        <v>2</v>
      </c>
      <c r="K2418" s="64">
        <v>2</v>
      </c>
      <c r="L2418" s="65">
        <v>1</v>
      </c>
      <c r="M2418" s="64">
        <v>0</v>
      </c>
      <c r="N2418" s="64">
        <v>0</v>
      </c>
      <c r="O2418" s="66">
        <v>291.58350000000002</v>
      </c>
      <c r="P2418" s="63">
        <v>0</v>
      </c>
    </row>
    <row r="2419" spans="1:16" ht="14.4">
      <c r="A2419" s="72">
        <f t="shared" si="66"/>
        <v>46187</v>
      </c>
      <c r="B2419" s="73">
        <f>VLOOKUP(G2419,'Daily Flash NL'!A:D,4,0)</f>
        <v>0.54166666666666696</v>
      </c>
      <c r="C2419" s="77">
        <v>46187</v>
      </c>
      <c r="D2419" s="57"/>
      <c r="E2419" s="62" t="s">
        <v>85</v>
      </c>
      <c r="F2419" s="62"/>
      <c r="G2419" s="62">
        <v>13</v>
      </c>
      <c r="H2419" s="63">
        <v>1</v>
      </c>
      <c r="I2419" s="64">
        <v>6</v>
      </c>
      <c r="J2419" s="64">
        <v>6</v>
      </c>
      <c r="K2419" s="64">
        <v>6</v>
      </c>
      <c r="L2419" s="65">
        <v>1</v>
      </c>
      <c r="M2419" s="64">
        <v>0</v>
      </c>
      <c r="N2419" s="64">
        <v>0</v>
      </c>
      <c r="O2419" s="66">
        <v>247.8133333333333</v>
      </c>
      <c r="P2419" s="63">
        <v>0</v>
      </c>
    </row>
    <row r="2420" spans="1:16" ht="14.4">
      <c r="A2420" s="72">
        <f t="shared" si="66"/>
        <v>46187</v>
      </c>
      <c r="B2420" s="73">
        <f>VLOOKUP(G2420,'Daily Flash NL'!A:D,4,0)</f>
        <v>0.58333333333333304</v>
      </c>
      <c r="C2420" s="77">
        <v>46187</v>
      </c>
      <c r="D2420" s="57"/>
      <c r="E2420" s="62" t="s">
        <v>85</v>
      </c>
      <c r="F2420" s="62"/>
      <c r="G2420" s="62">
        <v>14</v>
      </c>
      <c r="H2420" s="63">
        <v>1</v>
      </c>
      <c r="I2420" s="64">
        <v>7</v>
      </c>
      <c r="J2420" s="64">
        <v>7</v>
      </c>
      <c r="K2420" s="64">
        <v>7</v>
      </c>
      <c r="L2420" s="65">
        <v>1</v>
      </c>
      <c r="M2420" s="64">
        <v>0</v>
      </c>
      <c r="N2420" s="64">
        <v>0</v>
      </c>
      <c r="O2420" s="66">
        <v>280.43821428571431</v>
      </c>
      <c r="P2420" s="63">
        <v>0</v>
      </c>
    </row>
    <row r="2421" spans="1:16" ht="14.4">
      <c r="A2421" s="72">
        <f t="shared" si="66"/>
        <v>46187</v>
      </c>
      <c r="B2421" s="73">
        <f>VLOOKUP(G2421,'Daily Flash NL'!A:D,4,0)</f>
        <v>0.625</v>
      </c>
      <c r="C2421" s="77">
        <v>46187</v>
      </c>
      <c r="D2421" s="57"/>
      <c r="E2421" s="62" t="s">
        <v>85</v>
      </c>
      <c r="F2421" s="62"/>
      <c r="G2421" s="62">
        <v>15</v>
      </c>
      <c r="H2421" s="63">
        <v>1</v>
      </c>
      <c r="I2421" s="64">
        <v>3</v>
      </c>
      <c r="J2421" s="64">
        <v>3</v>
      </c>
      <c r="K2421" s="64">
        <v>3</v>
      </c>
      <c r="L2421" s="65">
        <v>1</v>
      </c>
      <c r="M2421" s="64">
        <v>0</v>
      </c>
      <c r="N2421" s="64">
        <v>0</v>
      </c>
      <c r="O2421" s="66">
        <v>139.27983333333336</v>
      </c>
      <c r="P2421" s="63">
        <v>0</v>
      </c>
    </row>
    <row r="2422" spans="1:16" ht="14.4">
      <c r="A2422" s="72">
        <f t="shared" si="66"/>
        <v>46187</v>
      </c>
      <c r="B2422" s="73">
        <f>VLOOKUP(G2422,'Daily Flash NL'!A:D,4,0)</f>
        <v>0.66666666666666696</v>
      </c>
      <c r="C2422" s="77">
        <v>46187</v>
      </c>
      <c r="D2422" s="57"/>
      <c r="E2422" s="62" t="s">
        <v>85</v>
      </c>
      <c r="F2422" s="62"/>
      <c r="G2422" s="62">
        <v>16</v>
      </c>
      <c r="H2422" s="63">
        <v>1</v>
      </c>
      <c r="I2422" s="64">
        <v>7</v>
      </c>
      <c r="J2422" s="64">
        <v>7</v>
      </c>
      <c r="K2422" s="64">
        <v>7</v>
      </c>
      <c r="L2422" s="65">
        <v>1</v>
      </c>
      <c r="M2422" s="64">
        <v>0</v>
      </c>
      <c r="N2422" s="64">
        <v>0</v>
      </c>
      <c r="O2422" s="66">
        <v>298.33328571428575</v>
      </c>
      <c r="P2422" s="63">
        <v>0</v>
      </c>
    </row>
    <row r="2423" spans="1:16" ht="14.4">
      <c r="A2423" s="72">
        <f t="shared" si="66"/>
        <v>46187</v>
      </c>
      <c r="B2423" s="73" t="e">
        <f>VLOOKUP(G2423,'Daily Flash NL'!A:D,4,0)</f>
        <v>#N/A</v>
      </c>
      <c r="C2423" s="77">
        <v>46187</v>
      </c>
      <c r="D2423" s="57"/>
      <c r="E2423" s="62" t="s">
        <v>85</v>
      </c>
      <c r="F2423" s="62"/>
      <c r="G2423" s="62">
        <v>17</v>
      </c>
      <c r="H2423" s="63">
        <v>1</v>
      </c>
      <c r="I2423" s="64">
        <v>8</v>
      </c>
      <c r="J2423" s="64">
        <v>8</v>
      </c>
      <c r="K2423" s="64">
        <v>8</v>
      </c>
      <c r="L2423" s="65">
        <v>1</v>
      </c>
      <c r="M2423" s="64">
        <v>0</v>
      </c>
      <c r="N2423" s="64">
        <v>0</v>
      </c>
      <c r="O2423" s="66">
        <v>110.74252083333337</v>
      </c>
      <c r="P2423" s="63">
        <v>0</v>
      </c>
    </row>
    <row r="2424" spans="1:16" ht="14.4">
      <c r="A2424" s="72">
        <f t="shared" si="66"/>
        <v>46187</v>
      </c>
      <c r="B2424" s="73" t="e">
        <f>VLOOKUP(G2424,'Daily Flash NL'!A:D,4,0)</f>
        <v>#N/A</v>
      </c>
      <c r="C2424" s="77">
        <v>46187</v>
      </c>
      <c r="D2424" s="57"/>
      <c r="E2424" s="62" t="s">
        <v>85</v>
      </c>
      <c r="F2424" s="62"/>
      <c r="G2424" s="62">
        <v>18</v>
      </c>
      <c r="H2424" s="63">
        <v>1</v>
      </c>
      <c r="I2424" s="64">
        <v>2</v>
      </c>
      <c r="J2424" s="64">
        <v>2</v>
      </c>
      <c r="K2424" s="64">
        <v>2</v>
      </c>
      <c r="L2424" s="65">
        <v>1</v>
      </c>
      <c r="M2424" s="64">
        <v>0</v>
      </c>
      <c r="N2424" s="64">
        <v>0</v>
      </c>
      <c r="O2424" s="66">
        <v>287.94049999999999</v>
      </c>
      <c r="P2424" s="63">
        <v>0</v>
      </c>
    </row>
    <row r="2425" spans="1:16" ht="14.4">
      <c r="A2425" s="72">
        <f t="shared" si="66"/>
        <v>46187</v>
      </c>
      <c r="B2425" s="73" t="e">
        <f>VLOOKUP(G2425,'Daily Flash NL'!A:D,4,0)</f>
        <v>#N/A</v>
      </c>
      <c r="C2425" s="77">
        <v>46187</v>
      </c>
      <c r="D2425" s="57"/>
      <c r="E2425" s="62" t="s">
        <v>85</v>
      </c>
      <c r="F2425" s="62"/>
      <c r="G2425" s="62">
        <v>19</v>
      </c>
      <c r="H2425" s="63">
        <v>0.5</v>
      </c>
      <c r="I2425" s="64">
        <v>4</v>
      </c>
      <c r="J2425" s="64">
        <v>2</v>
      </c>
      <c r="K2425" s="64">
        <v>2</v>
      </c>
      <c r="L2425" s="65">
        <v>0.5</v>
      </c>
      <c r="M2425" s="64">
        <v>2</v>
      </c>
      <c r="N2425" s="64">
        <v>0</v>
      </c>
      <c r="O2425" s="66">
        <v>333.44600000000003</v>
      </c>
      <c r="P2425" s="63">
        <v>0.5</v>
      </c>
    </row>
    <row r="2426" spans="1:16" ht="14.4">
      <c r="A2426" s="72">
        <f t="shared" si="66"/>
        <v>46187</v>
      </c>
      <c r="B2426" s="73" t="e">
        <f>VLOOKUP(G2426,'Daily Flash NL'!A:D,4,0)</f>
        <v>#N/A</v>
      </c>
      <c r="C2426" s="77">
        <v>46187</v>
      </c>
      <c r="D2426" s="57"/>
      <c r="E2426" s="62" t="s">
        <v>85</v>
      </c>
      <c r="F2426" s="62"/>
      <c r="G2426" s="62">
        <v>20</v>
      </c>
      <c r="H2426" s="63">
        <v>0</v>
      </c>
      <c r="I2426" s="64">
        <v>1</v>
      </c>
      <c r="J2426" s="64">
        <v>1</v>
      </c>
      <c r="K2426" s="64">
        <v>0</v>
      </c>
      <c r="L2426" s="65">
        <v>1</v>
      </c>
      <c r="M2426" s="64">
        <v>0</v>
      </c>
      <c r="N2426" s="64">
        <v>0</v>
      </c>
      <c r="O2426" s="66">
        <v>829.36799999999994</v>
      </c>
      <c r="P2426" s="63">
        <v>0</v>
      </c>
    </row>
    <row r="2427" spans="1:16" ht="14.4">
      <c r="A2427" s="72">
        <f t="shared" si="66"/>
        <v>46187</v>
      </c>
      <c r="B2427" s="73" t="e">
        <f>VLOOKUP(G2427,'Daily Flash NL'!A:D,4,0)</f>
        <v>#N/A</v>
      </c>
      <c r="C2427" s="77">
        <v>46187</v>
      </c>
      <c r="D2427" s="57"/>
      <c r="E2427" s="62" t="s">
        <v>85</v>
      </c>
      <c r="F2427" s="62"/>
      <c r="G2427" s="62">
        <v>21</v>
      </c>
      <c r="H2427" s="63">
        <v>1</v>
      </c>
      <c r="I2427" s="64">
        <v>1</v>
      </c>
      <c r="J2427" s="64">
        <v>1</v>
      </c>
      <c r="K2427" s="64">
        <v>1</v>
      </c>
      <c r="L2427" s="65">
        <v>1</v>
      </c>
      <c r="M2427" s="64">
        <v>0</v>
      </c>
      <c r="N2427" s="64">
        <v>0</v>
      </c>
      <c r="O2427" s="66">
        <v>792.38400000000001</v>
      </c>
      <c r="P2427" s="63">
        <v>0</v>
      </c>
    </row>
    <row r="2428" spans="1:16" ht="14.4">
      <c r="A2428" s="72">
        <f t="shared" si="66"/>
        <v>46187</v>
      </c>
      <c r="B2428" s="73" t="e">
        <f>VLOOKUP(G2428,'Daily Flash NL'!A:D,4,0)</f>
        <v>#N/A</v>
      </c>
      <c r="C2428" s="77">
        <v>46187</v>
      </c>
      <c r="D2428" s="57"/>
      <c r="E2428" s="62" t="s">
        <v>85</v>
      </c>
      <c r="F2428" s="62"/>
      <c r="G2428" s="62">
        <v>22</v>
      </c>
      <c r="H2428" s="63">
        <v>1</v>
      </c>
      <c r="I2428" s="64">
        <v>1</v>
      </c>
      <c r="J2428" s="64">
        <v>1</v>
      </c>
      <c r="K2428" s="64">
        <v>1</v>
      </c>
      <c r="L2428" s="65">
        <v>1</v>
      </c>
      <c r="M2428" s="64">
        <v>0</v>
      </c>
      <c r="N2428" s="64">
        <v>0</v>
      </c>
      <c r="O2428" s="66">
        <v>315.20599999999996</v>
      </c>
      <c r="P2428" s="63">
        <v>0</v>
      </c>
    </row>
    <row r="2429" spans="1:16" ht="14.4">
      <c r="A2429" s="72">
        <f t="shared" si="66"/>
        <v>46187</v>
      </c>
      <c r="B2429" s="73" t="e">
        <f>VLOOKUP(G2429,'Daily Flash NL'!A:D,4,0)</f>
        <v>#N/A</v>
      </c>
      <c r="C2429" s="77">
        <v>46187</v>
      </c>
      <c r="D2429" s="57"/>
      <c r="E2429" s="62" t="s">
        <v>85</v>
      </c>
      <c r="F2429" s="62"/>
      <c r="G2429" s="62">
        <v>23</v>
      </c>
      <c r="H2429" s="63">
        <v>0</v>
      </c>
      <c r="I2429" s="64">
        <v>1</v>
      </c>
      <c r="J2429" s="64">
        <v>1</v>
      </c>
      <c r="K2429" s="64">
        <v>0</v>
      </c>
      <c r="L2429" s="65">
        <v>1</v>
      </c>
      <c r="M2429" s="64">
        <v>0</v>
      </c>
      <c r="N2429" s="64">
        <v>0</v>
      </c>
      <c r="O2429" s="66">
        <v>362.50099999999998</v>
      </c>
      <c r="P2429" s="63">
        <v>0</v>
      </c>
    </row>
    <row r="2430" spans="1:16" ht="14.4">
      <c r="A2430" s="72">
        <f t="shared" si="66"/>
        <v>46187</v>
      </c>
      <c r="B2430" s="73" t="e">
        <f>VLOOKUP(G2430,'Daily Flash NL'!A:D,4,0)</f>
        <v>#N/A</v>
      </c>
      <c r="C2430" s="77">
        <v>46187</v>
      </c>
      <c r="D2430" s="57"/>
      <c r="E2430" s="62" t="s">
        <v>68</v>
      </c>
      <c r="F2430" s="62"/>
      <c r="G2430" s="62"/>
      <c r="H2430" s="63">
        <v>0.88596491228070173</v>
      </c>
      <c r="I2430" s="64">
        <v>342</v>
      </c>
      <c r="J2430" s="64">
        <v>341</v>
      </c>
      <c r="K2430" s="64">
        <v>303</v>
      </c>
      <c r="L2430" s="65">
        <v>0.99707602339181289</v>
      </c>
      <c r="M2430" s="64">
        <v>1</v>
      </c>
      <c r="N2430" s="64">
        <v>0</v>
      </c>
      <c r="O2430" s="66">
        <v>294.39808587487778</v>
      </c>
      <c r="P2430" s="63">
        <v>2.9239766081871343E-3</v>
      </c>
    </row>
    <row r="2431" spans="1:16" ht="14.4">
      <c r="A2431" s="72">
        <f t="shared" si="66"/>
        <v>46187</v>
      </c>
      <c r="B2431" s="73" t="e">
        <f>VLOOKUP(G2431,'Daily Flash NL'!A:D,4,0)</f>
        <v>#N/A</v>
      </c>
      <c r="C2431" s="77">
        <v>46187</v>
      </c>
      <c r="D2431" s="57"/>
      <c r="E2431" s="62" t="s">
        <v>68</v>
      </c>
      <c r="F2431" s="57" t="s">
        <v>69</v>
      </c>
      <c r="G2431" s="57"/>
      <c r="H2431" s="58"/>
      <c r="I2431" s="59"/>
      <c r="J2431" s="59"/>
      <c r="K2431" s="59"/>
      <c r="L2431" s="60"/>
      <c r="M2431" s="59"/>
      <c r="N2431" s="59"/>
      <c r="O2431" s="61"/>
      <c r="P2431" s="58"/>
    </row>
    <row r="2432" spans="1:16" ht="14.4">
      <c r="A2432" s="72">
        <f t="shared" si="66"/>
        <v>46187</v>
      </c>
      <c r="B2432" s="73" t="e">
        <f>VLOOKUP(G2432,'Daily Flash NL'!A:D,4,0)</f>
        <v>#N/A</v>
      </c>
      <c r="C2432" s="77">
        <v>46187</v>
      </c>
      <c r="D2432" s="57"/>
      <c r="E2432" s="62" t="s">
        <v>68</v>
      </c>
      <c r="F2432" s="62"/>
      <c r="G2432" s="62">
        <v>6</v>
      </c>
      <c r="H2432" s="63">
        <v>0</v>
      </c>
      <c r="I2432" s="64">
        <v>2</v>
      </c>
      <c r="J2432" s="64">
        <v>2</v>
      </c>
      <c r="K2432" s="64">
        <v>0</v>
      </c>
      <c r="L2432" s="65">
        <v>1</v>
      </c>
      <c r="M2432" s="64">
        <v>0</v>
      </c>
      <c r="N2432" s="64">
        <v>0</v>
      </c>
      <c r="O2432" s="66">
        <v>233.80799999999999</v>
      </c>
      <c r="P2432" s="63">
        <v>0</v>
      </c>
    </row>
    <row r="2433" spans="1:16" ht="14.4">
      <c r="A2433" s="72">
        <f t="shared" si="66"/>
        <v>46187</v>
      </c>
      <c r="B2433" s="73">
        <f>VLOOKUP(G2433,'Daily Flash NL'!A:D,4,0)</f>
        <v>0.29166666666666669</v>
      </c>
      <c r="C2433" s="77">
        <v>46187</v>
      </c>
      <c r="D2433" s="57"/>
      <c r="E2433" s="62" t="s">
        <v>68</v>
      </c>
      <c r="F2433" s="62"/>
      <c r="G2433" s="62">
        <v>7</v>
      </c>
      <c r="H2433" s="63">
        <v>1</v>
      </c>
      <c r="I2433" s="64">
        <v>2</v>
      </c>
      <c r="J2433" s="64">
        <v>2</v>
      </c>
      <c r="K2433" s="64">
        <v>2</v>
      </c>
      <c r="L2433" s="65">
        <v>1</v>
      </c>
      <c r="M2433" s="64">
        <v>0</v>
      </c>
      <c r="N2433" s="64">
        <v>0</v>
      </c>
      <c r="O2433" s="66">
        <v>218.035</v>
      </c>
      <c r="P2433" s="63">
        <v>0</v>
      </c>
    </row>
    <row r="2434" spans="1:16" ht="14.4">
      <c r="A2434" s="72">
        <f t="shared" si="66"/>
        <v>46187</v>
      </c>
      <c r="B2434" s="73">
        <f>VLOOKUP(G2434,'Daily Flash NL'!A:D,4,0)</f>
        <v>0.33333333333333298</v>
      </c>
      <c r="C2434" s="77">
        <v>46187</v>
      </c>
      <c r="D2434" s="57"/>
      <c r="E2434" s="62" t="s">
        <v>68</v>
      </c>
      <c r="F2434" s="62"/>
      <c r="G2434" s="62">
        <v>8</v>
      </c>
      <c r="H2434" s="63">
        <v>1</v>
      </c>
      <c r="I2434" s="64">
        <v>8</v>
      </c>
      <c r="J2434" s="64">
        <v>8</v>
      </c>
      <c r="K2434" s="64">
        <v>8</v>
      </c>
      <c r="L2434" s="65">
        <v>1</v>
      </c>
      <c r="M2434" s="64">
        <v>0</v>
      </c>
      <c r="N2434" s="64">
        <v>0</v>
      </c>
      <c r="O2434" s="66">
        <v>117.13147916666624</v>
      </c>
      <c r="P2434" s="63">
        <v>0</v>
      </c>
    </row>
    <row r="2435" spans="1:16" ht="14.4">
      <c r="A2435" s="72">
        <f t="shared" si="66"/>
        <v>46187</v>
      </c>
      <c r="B2435" s="73">
        <f>VLOOKUP(G2435,'Daily Flash NL'!A:D,4,0)</f>
        <v>0.375</v>
      </c>
      <c r="C2435" s="77">
        <v>46187</v>
      </c>
      <c r="D2435" s="57"/>
      <c r="E2435" s="62" t="s">
        <v>68</v>
      </c>
      <c r="F2435" s="62"/>
      <c r="G2435" s="62">
        <v>9</v>
      </c>
      <c r="H2435" s="63">
        <v>0.81481481481481477</v>
      </c>
      <c r="I2435" s="64">
        <v>27</v>
      </c>
      <c r="J2435" s="64">
        <v>27</v>
      </c>
      <c r="K2435" s="64">
        <v>22</v>
      </c>
      <c r="L2435" s="65">
        <v>1</v>
      </c>
      <c r="M2435" s="64">
        <v>0</v>
      </c>
      <c r="N2435" s="64">
        <v>0</v>
      </c>
      <c r="O2435" s="66">
        <v>355.73680864197547</v>
      </c>
      <c r="P2435" s="63">
        <v>0</v>
      </c>
    </row>
    <row r="2436" spans="1:16" ht="14.4">
      <c r="A2436" s="72">
        <f t="shared" si="66"/>
        <v>46187</v>
      </c>
      <c r="B2436" s="73">
        <f>VLOOKUP(G2436,'Daily Flash NL'!A:D,4,0)</f>
        <v>0.41666666666666702</v>
      </c>
      <c r="C2436" s="77">
        <v>46187</v>
      </c>
      <c r="D2436" s="57"/>
      <c r="E2436" s="62" t="s">
        <v>68</v>
      </c>
      <c r="F2436" s="62"/>
      <c r="G2436" s="62">
        <v>10</v>
      </c>
      <c r="H2436" s="63">
        <v>0.96153846153846156</v>
      </c>
      <c r="I2436" s="64">
        <v>26</v>
      </c>
      <c r="J2436" s="64">
        <v>26</v>
      </c>
      <c r="K2436" s="64">
        <v>25</v>
      </c>
      <c r="L2436" s="65">
        <v>1</v>
      </c>
      <c r="M2436" s="64">
        <v>0</v>
      </c>
      <c r="N2436" s="64">
        <v>0</v>
      </c>
      <c r="O2436" s="66">
        <v>277.97426923076915</v>
      </c>
      <c r="P2436" s="63">
        <v>0</v>
      </c>
    </row>
    <row r="2437" spans="1:16" ht="14.4">
      <c r="A2437" s="72">
        <f t="shared" si="66"/>
        <v>46187</v>
      </c>
      <c r="B2437" s="73">
        <f>VLOOKUP(G2437,'Daily Flash NL'!A:D,4,0)</f>
        <v>0.45833333333333298</v>
      </c>
      <c r="C2437" s="77">
        <v>46187</v>
      </c>
      <c r="D2437" s="57"/>
      <c r="E2437" s="62" t="s">
        <v>68</v>
      </c>
      <c r="F2437" s="62"/>
      <c r="G2437" s="62">
        <v>11</v>
      </c>
      <c r="H2437" s="63">
        <v>0.75</v>
      </c>
      <c r="I2437" s="64">
        <v>32</v>
      </c>
      <c r="J2437" s="64">
        <v>32</v>
      </c>
      <c r="K2437" s="64">
        <v>24</v>
      </c>
      <c r="L2437" s="65">
        <v>1</v>
      </c>
      <c r="M2437" s="64">
        <v>0</v>
      </c>
      <c r="N2437" s="64">
        <v>0</v>
      </c>
      <c r="O2437" s="66">
        <v>351.97398437499999</v>
      </c>
      <c r="P2437" s="63">
        <v>0</v>
      </c>
    </row>
    <row r="2438" spans="1:16" ht="14.4">
      <c r="A2438" s="72">
        <f t="shared" si="66"/>
        <v>46187</v>
      </c>
      <c r="B2438" s="73">
        <f>VLOOKUP(G2438,'Daily Flash NL'!A:D,4,0)</f>
        <v>0.5</v>
      </c>
      <c r="C2438" s="77">
        <v>46187</v>
      </c>
      <c r="D2438" s="57"/>
      <c r="E2438" s="62" t="s">
        <v>68</v>
      </c>
      <c r="F2438" s="62"/>
      <c r="G2438" s="62">
        <v>12</v>
      </c>
      <c r="H2438" s="63">
        <v>0.72413793103448276</v>
      </c>
      <c r="I2438" s="64">
        <v>29</v>
      </c>
      <c r="J2438" s="64">
        <v>29</v>
      </c>
      <c r="K2438" s="64">
        <v>21</v>
      </c>
      <c r="L2438" s="65">
        <v>1</v>
      </c>
      <c r="M2438" s="64">
        <v>0</v>
      </c>
      <c r="N2438" s="64">
        <v>0</v>
      </c>
      <c r="O2438" s="66">
        <v>359.33794827586212</v>
      </c>
      <c r="P2438" s="63">
        <v>0</v>
      </c>
    </row>
    <row r="2439" spans="1:16" ht="14.4">
      <c r="A2439" s="72">
        <f t="shared" si="66"/>
        <v>46187</v>
      </c>
      <c r="B2439" s="73">
        <f>VLOOKUP(G2439,'Daily Flash NL'!A:D,4,0)</f>
        <v>0.54166666666666696</v>
      </c>
      <c r="C2439" s="77">
        <v>46187</v>
      </c>
      <c r="D2439" s="57"/>
      <c r="E2439" s="62" t="s">
        <v>68</v>
      </c>
      <c r="F2439" s="62"/>
      <c r="G2439" s="62">
        <v>13</v>
      </c>
      <c r="H2439" s="63">
        <v>1</v>
      </c>
      <c r="I2439" s="64">
        <v>27</v>
      </c>
      <c r="J2439" s="64">
        <v>27</v>
      </c>
      <c r="K2439" s="64">
        <v>27</v>
      </c>
      <c r="L2439" s="65">
        <v>1</v>
      </c>
      <c r="M2439" s="64">
        <v>0</v>
      </c>
      <c r="N2439" s="64">
        <v>0</v>
      </c>
      <c r="O2439" s="66">
        <v>373.32153703703693</v>
      </c>
      <c r="P2439" s="63">
        <v>0</v>
      </c>
    </row>
    <row r="2440" spans="1:16" ht="14.4">
      <c r="A2440" s="72">
        <f t="shared" si="66"/>
        <v>46187</v>
      </c>
      <c r="B2440" s="73">
        <f>VLOOKUP(G2440,'Daily Flash NL'!A:D,4,0)</f>
        <v>0.58333333333333304</v>
      </c>
      <c r="C2440" s="77">
        <v>46187</v>
      </c>
      <c r="D2440" s="57"/>
      <c r="E2440" s="62" t="s">
        <v>68</v>
      </c>
      <c r="F2440" s="62"/>
      <c r="G2440" s="62">
        <v>14</v>
      </c>
      <c r="H2440" s="63">
        <v>0.8928571428571429</v>
      </c>
      <c r="I2440" s="64">
        <v>28</v>
      </c>
      <c r="J2440" s="64">
        <v>27</v>
      </c>
      <c r="K2440" s="64">
        <v>25</v>
      </c>
      <c r="L2440" s="65">
        <v>0.9642857142857143</v>
      </c>
      <c r="M2440" s="64">
        <v>1</v>
      </c>
      <c r="N2440" s="64">
        <v>0</v>
      </c>
      <c r="O2440" s="66">
        <v>211.50508765432085</v>
      </c>
      <c r="P2440" s="63">
        <v>3.5714285714285712E-2</v>
      </c>
    </row>
    <row r="2441" spans="1:16" ht="14.4">
      <c r="A2441" s="72">
        <f t="shared" si="66"/>
        <v>46187</v>
      </c>
      <c r="B2441" s="73">
        <f>VLOOKUP(G2441,'Daily Flash NL'!A:D,4,0)</f>
        <v>0.625</v>
      </c>
      <c r="C2441" s="77">
        <v>46187</v>
      </c>
      <c r="D2441" s="57"/>
      <c r="E2441" s="62" t="s">
        <v>68</v>
      </c>
      <c r="F2441" s="62"/>
      <c r="G2441" s="62">
        <v>15</v>
      </c>
      <c r="H2441" s="63">
        <v>0.875</v>
      </c>
      <c r="I2441" s="64">
        <v>32</v>
      </c>
      <c r="J2441" s="64">
        <v>32</v>
      </c>
      <c r="K2441" s="64">
        <v>28</v>
      </c>
      <c r="L2441" s="65">
        <v>1</v>
      </c>
      <c r="M2441" s="64">
        <v>0</v>
      </c>
      <c r="N2441" s="64">
        <v>0</v>
      </c>
      <c r="O2441" s="66">
        <v>227.96703124999999</v>
      </c>
      <c r="P2441" s="63">
        <v>0</v>
      </c>
    </row>
    <row r="2442" spans="1:16" ht="14.4">
      <c r="A2442" s="72">
        <f t="shared" ref="A2442:A2505" si="67">C2442</f>
        <v>46187</v>
      </c>
      <c r="B2442" s="73">
        <f>VLOOKUP(G2442,'Daily Flash NL'!A:D,4,0)</f>
        <v>0.66666666666666696</v>
      </c>
      <c r="C2442" s="77">
        <v>46187</v>
      </c>
      <c r="D2442" s="57"/>
      <c r="E2442" s="62" t="s">
        <v>68</v>
      </c>
      <c r="F2442" s="62"/>
      <c r="G2442" s="62">
        <v>16</v>
      </c>
      <c r="H2442" s="63">
        <v>1</v>
      </c>
      <c r="I2442" s="64">
        <v>21</v>
      </c>
      <c r="J2442" s="64">
        <v>21</v>
      </c>
      <c r="K2442" s="64">
        <v>21</v>
      </c>
      <c r="L2442" s="65">
        <v>1</v>
      </c>
      <c r="M2442" s="64">
        <v>0</v>
      </c>
      <c r="N2442" s="64">
        <v>0</v>
      </c>
      <c r="O2442" s="66">
        <v>398.86514285714293</v>
      </c>
      <c r="P2442" s="63">
        <v>0</v>
      </c>
    </row>
    <row r="2443" spans="1:16" ht="14.4">
      <c r="A2443" s="72">
        <f t="shared" si="67"/>
        <v>46187</v>
      </c>
      <c r="B2443" s="73" t="e">
        <f>VLOOKUP(G2443,'Daily Flash NL'!A:D,4,0)</f>
        <v>#N/A</v>
      </c>
      <c r="C2443" s="77">
        <v>46187</v>
      </c>
      <c r="D2443" s="57"/>
      <c r="E2443" s="62" t="s">
        <v>68</v>
      </c>
      <c r="F2443" s="62"/>
      <c r="G2443" s="62">
        <v>17</v>
      </c>
      <c r="H2443" s="63">
        <v>1</v>
      </c>
      <c r="I2443" s="64">
        <v>22</v>
      </c>
      <c r="J2443" s="64">
        <v>22</v>
      </c>
      <c r="K2443" s="64">
        <v>22</v>
      </c>
      <c r="L2443" s="65">
        <v>1</v>
      </c>
      <c r="M2443" s="64">
        <v>0</v>
      </c>
      <c r="N2443" s="64">
        <v>0</v>
      </c>
      <c r="O2443" s="66">
        <v>267.59777272727274</v>
      </c>
      <c r="P2443" s="63">
        <v>0</v>
      </c>
    </row>
    <row r="2444" spans="1:16" ht="14.4">
      <c r="A2444" s="72">
        <f t="shared" si="67"/>
        <v>46187</v>
      </c>
      <c r="B2444" s="73" t="e">
        <f>VLOOKUP(G2444,'Daily Flash NL'!A:D,4,0)</f>
        <v>#N/A</v>
      </c>
      <c r="C2444" s="77">
        <v>46187</v>
      </c>
      <c r="D2444" s="57"/>
      <c r="E2444" s="62" t="s">
        <v>68</v>
      </c>
      <c r="F2444" s="62"/>
      <c r="G2444" s="62">
        <v>18</v>
      </c>
      <c r="H2444" s="63">
        <v>1</v>
      </c>
      <c r="I2444" s="64">
        <v>22</v>
      </c>
      <c r="J2444" s="64">
        <v>22</v>
      </c>
      <c r="K2444" s="64">
        <v>22</v>
      </c>
      <c r="L2444" s="65">
        <v>1</v>
      </c>
      <c r="M2444" s="64">
        <v>0</v>
      </c>
      <c r="N2444" s="64">
        <v>0</v>
      </c>
      <c r="O2444" s="66">
        <v>289.77687499999996</v>
      </c>
      <c r="P2444" s="63">
        <v>0</v>
      </c>
    </row>
    <row r="2445" spans="1:16" ht="14.4">
      <c r="A2445" s="72">
        <f t="shared" si="67"/>
        <v>46187</v>
      </c>
      <c r="B2445" s="73" t="e">
        <f>VLOOKUP(G2445,'Daily Flash NL'!A:D,4,0)</f>
        <v>#N/A</v>
      </c>
      <c r="C2445" s="77">
        <v>46187</v>
      </c>
      <c r="D2445" s="57"/>
      <c r="E2445" s="62" t="s">
        <v>68</v>
      </c>
      <c r="F2445" s="62"/>
      <c r="G2445" s="62">
        <v>19</v>
      </c>
      <c r="H2445" s="63">
        <v>1</v>
      </c>
      <c r="I2445" s="64">
        <v>18</v>
      </c>
      <c r="J2445" s="64">
        <v>18</v>
      </c>
      <c r="K2445" s="64">
        <v>18</v>
      </c>
      <c r="L2445" s="65">
        <v>1</v>
      </c>
      <c r="M2445" s="64">
        <v>0</v>
      </c>
      <c r="N2445" s="64">
        <v>0</v>
      </c>
      <c r="O2445" s="66">
        <v>282.18182407407426</v>
      </c>
      <c r="P2445" s="63">
        <v>0</v>
      </c>
    </row>
    <row r="2446" spans="1:16" ht="14.4">
      <c r="A2446" s="72">
        <f t="shared" si="67"/>
        <v>46187</v>
      </c>
      <c r="B2446" s="73" t="e">
        <f>VLOOKUP(G2446,'Daily Flash NL'!A:D,4,0)</f>
        <v>#N/A</v>
      </c>
      <c r="C2446" s="77">
        <v>46187</v>
      </c>
      <c r="D2446" s="57"/>
      <c r="E2446" s="62" t="s">
        <v>68</v>
      </c>
      <c r="F2446" s="62"/>
      <c r="G2446" s="62">
        <v>20</v>
      </c>
      <c r="H2446" s="63">
        <v>1</v>
      </c>
      <c r="I2446" s="64">
        <v>21</v>
      </c>
      <c r="J2446" s="64">
        <v>21</v>
      </c>
      <c r="K2446" s="64">
        <v>21</v>
      </c>
      <c r="L2446" s="65">
        <v>1</v>
      </c>
      <c r="M2446" s="64">
        <v>0</v>
      </c>
      <c r="N2446" s="64">
        <v>0</v>
      </c>
      <c r="O2446" s="66">
        <v>285.3977142857143</v>
      </c>
      <c r="P2446" s="63">
        <v>0</v>
      </c>
    </row>
    <row r="2447" spans="1:16" ht="14.4">
      <c r="A2447" s="72">
        <f t="shared" si="67"/>
        <v>46187</v>
      </c>
      <c r="B2447" s="73" t="e">
        <f>VLOOKUP(G2447,'Daily Flash NL'!A:D,4,0)</f>
        <v>#N/A</v>
      </c>
      <c r="C2447" s="77">
        <v>46187</v>
      </c>
      <c r="D2447" s="57"/>
      <c r="E2447" s="62" t="s">
        <v>68</v>
      </c>
      <c r="F2447" s="62"/>
      <c r="G2447" s="62">
        <v>21</v>
      </c>
      <c r="H2447" s="63">
        <v>1</v>
      </c>
      <c r="I2447" s="64">
        <v>9</v>
      </c>
      <c r="J2447" s="64">
        <v>9</v>
      </c>
      <c r="K2447" s="64">
        <v>9</v>
      </c>
      <c r="L2447" s="65">
        <v>1</v>
      </c>
      <c r="M2447" s="64">
        <v>0</v>
      </c>
      <c r="N2447" s="64">
        <v>0</v>
      </c>
      <c r="O2447" s="66">
        <v>267.66255555555551</v>
      </c>
      <c r="P2447" s="63">
        <v>0</v>
      </c>
    </row>
    <row r="2448" spans="1:16" ht="14.4">
      <c r="A2448" s="72">
        <f t="shared" si="67"/>
        <v>46187</v>
      </c>
      <c r="B2448" s="73" t="e">
        <f>VLOOKUP(G2448,'Daily Flash NL'!A:D,4,0)</f>
        <v>#N/A</v>
      </c>
      <c r="C2448" s="77">
        <v>46187</v>
      </c>
      <c r="D2448" s="57"/>
      <c r="E2448" s="62" t="s">
        <v>68</v>
      </c>
      <c r="F2448" s="62"/>
      <c r="G2448" s="62">
        <v>22</v>
      </c>
      <c r="H2448" s="63">
        <v>0.38461538461538464</v>
      </c>
      <c r="I2448" s="64">
        <v>13</v>
      </c>
      <c r="J2448" s="64">
        <v>13</v>
      </c>
      <c r="K2448" s="64">
        <v>5</v>
      </c>
      <c r="L2448" s="65">
        <v>1</v>
      </c>
      <c r="M2448" s="64">
        <v>0</v>
      </c>
      <c r="N2448" s="64">
        <v>0</v>
      </c>
      <c r="O2448" s="66">
        <v>164.42235897435901</v>
      </c>
      <c r="P2448" s="63">
        <v>0</v>
      </c>
    </row>
    <row r="2449" spans="1:16" ht="14.4">
      <c r="A2449" s="72">
        <f t="shared" si="67"/>
        <v>46187</v>
      </c>
      <c r="B2449" s="73" t="e">
        <f>VLOOKUP(G2449,'Daily Flash NL'!A:D,4,0)</f>
        <v>#N/A</v>
      </c>
      <c r="C2449" s="77">
        <v>46187</v>
      </c>
      <c r="D2449" s="57"/>
      <c r="E2449" s="62" t="s">
        <v>68</v>
      </c>
      <c r="F2449" s="62"/>
      <c r="G2449" s="62">
        <v>23</v>
      </c>
      <c r="H2449" s="63">
        <v>1</v>
      </c>
      <c r="I2449" s="64">
        <v>3</v>
      </c>
      <c r="J2449" s="64">
        <v>3</v>
      </c>
      <c r="K2449" s="64">
        <v>3</v>
      </c>
      <c r="L2449" s="65">
        <v>1</v>
      </c>
      <c r="M2449" s="64">
        <v>0</v>
      </c>
      <c r="N2449" s="64">
        <v>0</v>
      </c>
      <c r="O2449" s="66">
        <v>230.02133333333336</v>
      </c>
      <c r="P2449" s="63">
        <v>0</v>
      </c>
    </row>
    <row r="2450" spans="1:16" ht="14.4">
      <c r="A2450" s="72">
        <f t="shared" si="67"/>
        <v>46187</v>
      </c>
      <c r="B2450" s="73" t="e">
        <f>VLOOKUP(G2450,'Daily Flash NL'!A:D,4,0)</f>
        <v>#N/A</v>
      </c>
      <c r="C2450" s="77">
        <v>46187</v>
      </c>
      <c r="D2450" s="57" t="s">
        <v>70</v>
      </c>
      <c r="E2450" s="57"/>
      <c r="F2450" s="57"/>
      <c r="G2450" s="57"/>
      <c r="H2450" s="58">
        <v>0.89189189189189189</v>
      </c>
      <c r="I2450" s="59">
        <v>444</v>
      </c>
      <c r="J2450" s="59">
        <v>440</v>
      </c>
      <c r="K2450" s="59">
        <v>396</v>
      </c>
      <c r="L2450" s="60">
        <v>0.99099099099099097</v>
      </c>
      <c r="M2450" s="59">
        <v>4</v>
      </c>
      <c r="N2450" s="59">
        <v>0</v>
      </c>
      <c r="O2450" s="61">
        <v>285.98297640151509</v>
      </c>
      <c r="P2450" s="58">
        <v>9.0090090090090089E-3</v>
      </c>
    </row>
    <row r="2451" spans="1:16" ht="14.4">
      <c r="A2451" s="72" t="str">
        <f t="shared" si="67"/>
        <v>Total 14/06/2026</v>
      </c>
      <c r="B2451" s="73" t="e">
        <f>VLOOKUP(G2451,'Daily Flash NL'!A:D,4,0)</f>
        <v>#N/A</v>
      </c>
      <c r="C2451" s="78" t="s">
        <v>264</v>
      </c>
      <c r="D2451" s="67"/>
      <c r="E2451" s="67"/>
      <c r="F2451" s="67"/>
      <c r="G2451" s="67"/>
      <c r="H2451" s="68">
        <v>0.89189189189189189</v>
      </c>
      <c r="I2451" s="69">
        <v>444</v>
      </c>
      <c r="J2451" s="69">
        <v>440</v>
      </c>
      <c r="K2451" s="69">
        <v>396</v>
      </c>
      <c r="L2451" s="70">
        <v>0.99099099099099097</v>
      </c>
      <c r="M2451" s="69">
        <v>4</v>
      </c>
      <c r="N2451" s="69">
        <v>0</v>
      </c>
      <c r="O2451" s="71">
        <v>285.98297640151509</v>
      </c>
      <c r="P2451" s="68">
        <v>9.0090090090090089E-3</v>
      </c>
    </row>
    <row r="2452" spans="1:16" ht="15" thickBot="1">
      <c r="A2452" s="72" t="str">
        <f t="shared" si="67"/>
        <v>Total général</v>
      </c>
      <c r="B2452" s="73" t="e">
        <f>VLOOKUP(G2452,'Daily Flash NL'!A:D,4,0)</f>
        <v>#N/A</v>
      </c>
      <c r="C2452" s="116" t="s">
        <v>73</v>
      </c>
      <c r="D2452" s="117"/>
      <c r="E2452" s="117"/>
      <c r="F2452" s="117"/>
      <c r="G2452" s="117"/>
      <c r="H2452" s="118">
        <v>0.89189189189189189</v>
      </c>
      <c r="I2452" s="119">
        <v>444</v>
      </c>
      <c r="J2452" s="119">
        <v>440</v>
      </c>
      <c r="K2452" s="119">
        <v>396</v>
      </c>
      <c r="L2452" s="120">
        <v>0.99099099099099097</v>
      </c>
      <c r="M2452" s="119">
        <v>4</v>
      </c>
      <c r="N2452" s="119">
        <v>0</v>
      </c>
      <c r="O2452" s="121">
        <v>285.98297640151509</v>
      </c>
      <c r="P2452" s="122">
        <v>9.0090090090090089E-3</v>
      </c>
    </row>
    <row r="2453" spans="1:16" ht="14.4">
      <c r="A2453" s="72">
        <f>C2453</f>
        <v>46188</v>
      </c>
      <c r="B2453" s="73" t="e">
        <f>VLOOKUP(G2453,'Daily Flash NL'!A:D,4,0)</f>
        <v>#N/A</v>
      </c>
      <c r="C2453" s="77">
        <v>46188</v>
      </c>
      <c r="D2453" s="57" t="s">
        <v>67</v>
      </c>
      <c r="E2453" s="62" t="s">
        <v>85</v>
      </c>
      <c r="F2453" s="62"/>
      <c r="G2453" s="62"/>
      <c r="H2453" s="63">
        <v>0.85306122448979593</v>
      </c>
      <c r="I2453" s="64">
        <v>246</v>
      </c>
      <c r="J2453" s="64">
        <v>244</v>
      </c>
      <c r="K2453" s="64">
        <v>209</v>
      </c>
      <c r="L2453" s="65">
        <v>0.99186991869918695</v>
      </c>
      <c r="M2453" s="64">
        <v>2</v>
      </c>
      <c r="N2453" s="64">
        <v>1</v>
      </c>
      <c r="O2453" s="66">
        <v>278.01679166666656</v>
      </c>
      <c r="P2453" s="63">
        <v>8.130081300813009E-3</v>
      </c>
    </row>
    <row r="2454" spans="1:16" ht="14.4">
      <c r="A2454" s="72">
        <f>C2454</f>
        <v>46188</v>
      </c>
      <c r="B2454" s="73" t="e">
        <f>VLOOKUP(G2454,'Daily Flash NL'!A:D,4,0)</f>
        <v>#N/A</v>
      </c>
      <c r="C2454" s="77">
        <v>46188</v>
      </c>
      <c r="D2454" s="57"/>
      <c r="E2454" s="62" t="s">
        <v>85</v>
      </c>
      <c r="F2454" s="57" t="s">
        <v>69</v>
      </c>
      <c r="G2454" s="57"/>
      <c r="H2454" s="58"/>
      <c r="I2454" s="59"/>
      <c r="J2454" s="59"/>
      <c r="K2454" s="59"/>
      <c r="L2454" s="60"/>
      <c r="M2454" s="59"/>
      <c r="N2454" s="59"/>
      <c r="O2454" s="61"/>
      <c r="P2454" s="58"/>
    </row>
    <row r="2455" spans="1:16" ht="14.4">
      <c r="A2455" s="72">
        <f t="shared" si="67"/>
        <v>46188</v>
      </c>
      <c r="B2455" s="73">
        <f>VLOOKUP(G2455,'Daily Flash NL'!A:D,4,0)</f>
        <v>0.33333333333333298</v>
      </c>
      <c r="C2455" s="77">
        <v>46188</v>
      </c>
      <c r="D2455" s="57"/>
      <c r="E2455" s="62" t="s">
        <v>85</v>
      </c>
      <c r="F2455" s="62"/>
      <c r="G2455" s="62">
        <v>8</v>
      </c>
      <c r="H2455" s="63">
        <v>0.90909090909090906</v>
      </c>
      <c r="I2455" s="64">
        <v>11</v>
      </c>
      <c r="J2455" s="64">
        <v>11</v>
      </c>
      <c r="K2455" s="64">
        <v>10</v>
      </c>
      <c r="L2455" s="65">
        <v>1</v>
      </c>
      <c r="M2455" s="64">
        <v>0</v>
      </c>
      <c r="N2455" s="64">
        <v>0</v>
      </c>
      <c r="O2455" s="66">
        <v>304.67740909090912</v>
      </c>
      <c r="P2455" s="63">
        <v>0</v>
      </c>
    </row>
    <row r="2456" spans="1:16" ht="14.4">
      <c r="A2456" s="72">
        <f t="shared" si="67"/>
        <v>46188</v>
      </c>
      <c r="B2456" s="73">
        <f>VLOOKUP(G2456,'Daily Flash NL'!A:D,4,0)</f>
        <v>0.375</v>
      </c>
      <c r="C2456" s="77">
        <v>46188</v>
      </c>
      <c r="D2456" s="57"/>
      <c r="E2456" s="62" t="s">
        <v>85</v>
      </c>
      <c r="F2456" s="62"/>
      <c r="G2456" s="62">
        <v>9</v>
      </c>
      <c r="H2456" s="63">
        <v>0.83333333333333337</v>
      </c>
      <c r="I2456" s="64">
        <v>12</v>
      </c>
      <c r="J2456" s="64">
        <v>12</v>
      </c>
      <c r="K2456" s="64">
        <v>10</v>
      </c>
      <c r="L2456" s="65">
        <v>1</v>
      </c>
      <c r="M2456" s="64">
        <v>0</v>
      </c>
      <c r="N2456" s="64">
        <v>0</v>
      </c>
      <c r="O2456" s="66">
        <v>344.33363888888897</v>
      </c>
      <c r="P2456" s="63">
        <v>0</v>
      </c>
    </row>
    <row r="2457" spans="1:16" ht="14.4">
      <c r="A2457" s="72">
        <f t="shared" si="67"/>
        <v>46188</v>
      </c>
      <c r="B2457" s="73">
        <f>VLOOKUP(G2457,'Daily Flash NL'!A:D,4,0)</f>
        <v>0.41666666666666702</v>
      </c>
      <c r="C2457" s="77">
        <v>46188</v>
      </c>
      <c r="D2457" s="57"/>
      <c r="E2457" s="62" t="s">
        <v>85</v>
      </c>
      <c r="F2457" s="62"/>
      <c r="G2457" s="62">
        <v>10</v>
      </c>
      <c r="H2457" s="63">
        <v>0.8</v>
      </c>
      <c r="I2457" s="64">
        <v>10</v>
      </c>
      <c r="J2457" s="64">
        <v>10</v>
      </c>
      <c r="K2457" s="64">
        <v>8</v>
      </c>
      <c r="L2457" s="65">
        <v>1</v>
      </c>
      <c r="M2457" s="64">
        <v>0</v>
      </c>
      <c r="N2457" s="64">
        <v>0</v>
      </c>
      <c r="O2457" s="66">
        <v>324.1232</v>
      </c>
      <c r="P2457" s="63">
        <v>0</v>
      </c>
    </row>
    <row r="2458" spans="1:16" ht="14.4">
      <c r="A2458" s="72">
        <f t="shared" si="67"/>
        <v>46188</v>
      </c>
      <c r="B2458" s="73">
        <f>VLOOKUP(G2458,'Daily Flash NL'!A:D,4,0)</f>
        <v>0.45833333333333298</v>
      </c>
      <c r="C2458" s="77">
        <v>46188</v>
      </c>
      <c r="D2458" s="57"/>
      <c r="E2458" s="62" t="s">
        <v>85</v>
      </c>
      <c r="F2458" s="62"/>
      <c r="G2458" s="62">
        <v>11</v>
      </c>
      <c r="H2458" s="63">
        <v>0.625</v>
      </c>
      <c r="I2458" s="64">
        <v>8</v>
      </c>
      <c r="J2458" s="64">
        <v>8</v>
      </c>
      <c r="K2458" s="64">
        <v>5</v>
      </c>
      <c r="L2458" s="65">
        <v>1</v>
      </c>
      <c r="M2458" s="64">
        <v>0</v>
      </c>
      <c r="N2458" s="64">
        <v>0</v>
      </c>
      <c r="O2458" s="66">
        <v>296.50943749999999</v>
      </c>
      <c r="P2458" s="63">
        <v>0</v>
      </c>
    </row>
    <row r="2459" spans="1:16" ht="14.4">
      <c r="A2459" s="72">
        <f t="shared" si="67"/>
        <v>46188</v>
      </c>
      <c r="B2459" s="73">
        <f>VLOOKUP(G2459,'Daily Flash NL'!A:D,4,0)</f>
        <v>0.5</v>
      </c>
      <c r="C2459" s="77">
        <v>46188</v>
      </c>
      <c r="D2459" s="57"/>
      <c r="E2459" s="62" t="s">
        <v>85</v>
      </c>
      <c r="F2459" s="62"/>
      <c r="G2459" s="62">
        <v>12</v>
      </c>
      <c r="H2459" s="63">
        <v>1</v>
      </c>
      <c r="I2459" s="64">
        <v>11</v>
      </c>
      <c r="J2459" s="64">
        <v>11</v>
      </c>
      <c r="K2459" s="64">
        <v>11</v>
      </c>
      <c r="L2459" s="65">
        <v>1</v>
      </c>
      <c r="M2459" s="64">
        <v>0</v>
      </c>
      <c r="N2459" s="64">
        <v>0</v>
      </c>
      <c r="O2459" s="66">
        <v>249.10271212121242</v>
      </c>
      <c r="P2459" s="63">
        <v>0</v>
      </c>
    </row>
    <row r="2460" spans="1:16" ht="14.4">
      <c r="A2460" s="72">
        <f t="shared" si="67"/>
        <v>46188</v>
      </c>
      <c r="B2460" s="73">
        <f>VLOOKUP(G2460,'Daily Flash NL'!A:D,4,0)</f>
        <v>0.54166666666666696</v>
      </c>
      <c r="C2460" s="77">
        <v>46188</v>
      </c>
      <c r="D2460" s="57"/>
      <c r="E2460" s="62" t="s">
        <v>85</v>
      </c>
      <c r="F2460" s="62"/>
      <c r="G2460" s="62">
        <v>13</v>
      </c>
      <c r="H2460" s="63">
        <v>1</v>
      </c>
      <c r="I2460" s="64">
        <v>4</v>
      </c>
      <c r="J2460" s="64">
        <v>4</v>
      </c>
      <c r="K2460" s="64">
        <v>4</v>
      </c>
      <c r="L2460" s="65">
        <v>1</v>
      </c>
      <c r="M2460" s="64">
        <v>0</v>
      </c>
      <c r="N2460" s="64">
        <v>0</v>
      </c>
      <c r="O2460" s="66">
        <v>807.30949999999996</v>
      </c>
      <c r="P2460" s="63">
        <v>0</v>
      </c>
    </row>
    <row r="2461" spans="1:16" ht="14.4">
      <c r="A2461" s="72">
        <f t="shared" si="67"/>
        <v>46188</v>
      </c>
      <c r="B2461" s="73">
        <f>VLOOKUP(G2461,'Daily Flash NL'!A:D,4,0)</f>
        <v>0.58333333333333304</v>
      </c>
      <c r="C2461" s="77">
        <v>46188</v>
      </c>
      <c r="D2461" s="57"/>
      <c r="E2461" s="62" t="s">
        <v>85</v>
      </c>
      <c r="F2461" s="62"/>
      <c r="G2461" s="62">
        <v>14</v>
      </c>
      <c r="H2461" s="63">
        <v>1</v>
      </c>
      <c r="I2461" s="64">
        <v>8</v>
      </c>
      <c r="J2461" s="64">
        <v>8</v>
      </c>
      <c r="K2461" s="64">
        <v>8</v>
      </c>
      <c r="L2461" s="65">
        <v>1</v>
      </c>
      <c r="M2461" s="64">
        <v>0</v>
      </c>
      <c r="N2461" s="64">
        <v>0</v>
      </c>
      <c r="O2461" s="66">
        <v>209.54566666666625</v>
      </c>
      <c r="P2461" s="63">
        <v>0</v>
      </c>
    </row>
    <row r="2462" spans="1:16" ht="14.4">
      <c r="A2462" s="72">
        <f t="shared" si="67"/>
        <v>46188</v>
      </c>
      <c r="B2462" s="73">
        <f>VLOOKUP(G2462,'Daily Flash NL'!A:D,4,0)</f>
        <v>0.625</v>
      </c>
      <c r="C2462" s="77">
        <v>46188</v>
      </c>
      <c r="D2462" s="57"/>
      <c r="E2462" s="62" t="s">
        <v>85</v>
      </c>
      <c r="F2462" s="62"/>
      <c r="G2462" s="62">
        <v>15</v>
      </c>
      <c r="H2462" s="63">
        <v>0.75</v>
      </c>
      <c r="I2462" s="64">
        <v>4</v>
      </c>
      <c r="J2462" s="64">
        <v>4</v>
      </c>
      <c r="K2462" s="64">
        <v>3</v>
      </c>
      <c r="L2462" s="65">
        <v>1</v>
      </c>
      <c r="M2462" s="64">
        <v>0</v>
      </c>
      <c r="N2462" s="64">
        <v>0</v>
      </c>
      <c r="O2462" s="66">
        <v>465.14</v>
      </c>
      <c r="P2462" s="63">
        <v>0</v>
      </c>
    </row>
    <row r="2463" spans="1:16" ht="14.4">
      <c r="A2463" s="72">
        <f t="shared" si="67"/>
        <v>46188</v>
      </c>
      <c r="B2463" s="73">
        <f>VLOOKUP(G2463,'Daily Flash NL'!A:D,4,0)</f>
        <v>0.66666666666666696</v>
      </c>
      <c r="C2463" s="77">
        <v>46188</v>
      </c>
      <c r="D2463" s="57"/>
      <c r="E2463" s="62" t="s">
        <v>85</v>
      </c>
      <c r="F2463" s="62"/>
      <c r="G2463" s="62">
        <v>16</v>
      </c>
      <c r="H2463" s="63">
        <v>0.8</v>
      </c>
      <c r="I2463" s="64">
        <v>10</v>
      </c>
      <c r="J2463" s="64">
        <v>10</v>
      </c>
      <c r="K2463" s="64">
        <v>8</v>
      </c>
      <c r="L2463" s="65">
        <v>1</v>
      </c>
      <c r="M2463" s="64">
        <v>0</v>
      </c>
      <c r="N2463" s="64">
        <v>0</v>
      </c>
      <c r="O2463" s="66">
        <v>183.77005</v>
      </c>
      <c r="P2463" s="63">
        <v>0</v>
      </c>
    </row>
    <row r="2464" spans="1:16" ht="14.4">
      <c r="A2464" s="72">
        <f t="shared" si="67"/>
        <v>46188</v>
      </c>
      <c r="B2464" s="73" t="e">
        <f>VLOOKUP(G2464,'Daily Flash NL'!A:D,4,0)</f>
        <v>#N/A</v>
      </c>
      <c r="C2464" s="77">
        <v>46188</v>
      </c>
      <c r="D2464" s="57"/>
      <c r="E2464" s="62" t="s">
        <v>85</v>
      </c>
      <c r="F2464" s="62"/>
      <c r="G2464" s="62">
        <v>17</v>
      </c>
      <c r="H2464" s="63">
        <v>1</v>
      </c>
      <c r="I2464" s="64">
        <v>5</v>
      </c>
      <c r="J2464" s="64">
        <v>5</v>
      </c>
      <c r="K2464" s="64">
        <v>5</v>
      </c>
      <c r="L2464" s="65">
        <v>1</v>
      </c>
      <c r="M2464" s="64">
        <v>0</v>
      </c>
      <c r="N2464" s="64">
        <v>0</v>
      </c>
      <c r="O2464" s="66">
        <v>259.02429999999998</v>
      </c>
      <c r="P2464" s="63">
        <v>0</v>
      </c>
    </row>
    <row r="2465" spans="1:16" ht="14.4">
      <c r="A2465" s="72">
        <f t="shared" si="67"/>
        <v>46188</v>
      </c>
      <c r="B2465" s="73" t="e">
        <f>VLOOKUP(G2465,'Daily Flash NL'!A:D,4,0)</f>
        <v>#N/A</v>
      </c>
      <c r="C2465" s="77">
        <v>46188</v>
      </c>
      <c r="D2465" s="57"/>
      <c r="E2465" s="62" t="s">
        <v>85</v>
      </c>
      <c r="F2465" s="62"/>
      <c r="G2465" s="62">
        <v>18</v>
      </c>
      <c r="H2465" s="63">
        <v>1</v>
      </c>
      <c r="I2465" s="64">
        <v>2</v>
      </c>
      <c r="J2465" s="64">
        <v>2</v>
      </c>
      <c r="K2465" s="64">
        <v>2</v>
      </c>
      <c r="L2465" s="65">
        <v>1</v>
      </c>
      <c r="M2465" s="64">
        <v>0</v>
      </c>
      <c r="N2465" s="64">
        <v>0</v>
      </c>
      <c r="O2465" s="66">
        <v>356.94049999999999</v>
      </c>
      <c r="P2465" s="63">
        <v>0</v>
      </c>
    </row>
    <row r="2466" spans="1:16" ht="14.4">
      <c r="A2466" s="72">
        <f t="shared" si="67"/>
        <v>46188</v>
      </c>
      <c r="B2466" s="73" t="e">
        <f>VLOOKUP(G2466,'Daily Flash NL'!A:D,4,0)</f>
        <v>#N/A</v>
      </c>
      <c r="C2466" s="77">
        <v>46188</v>
      </c>
      <c r="D2466" s="57"/>
      <c r="E2466" s="62" t="s">
        <v>85</v>
      </c>
      <c r="F2466" s="62"/>
      <c r="G2466" s="62">
        <v>21</v>
      </c>
      <c r="H2466" s="63">
        <v>1</v>
      </c>
      <c r="I2466" s="64">
        <v>1</v>
      </c>
      <c r="J2466" s="64">
        <v>1</v>
      </c>
      <c r="K2466" s="64">
        <v>1</v>
      </c>
      <c r="L2466" s="65">
        <v>1</v>
      </c>
      <c r="M2466" s="64">
        <v>0</v>
      </c>
      <c r="N2466" s="64">
        <v>0</v>
      </c>
      <c r="O2466" s="66">
        <v>900.1</v>
      </c>
      <c r="P2466" s="63">
        <v>0</v>
      </c>
    </row>
    <row r="2467" spans="1:16" ht="14.4">
      <c r="A2467" s="72">
        <f t="shared" si="67"/>
        <v>46188</v>
      </c>
      <c r="B2467" s="73" t="e">
        <f>VLOOKUP(G2467,'Daily Flash NL'!A:D,4,0)</f>
        <v>#N/A</v>
      </c>
      <c r="C2467" s="77">
        <v>46188</v>
      </c>
      <c r="D2467" s="57"/>
      <c r="E2467" s="62" t="s">
        <v>85</v>
      </c>
      <c r="F2467" s="62"/>
      <c r="G2467" s="62">
        <v>22</v>
      </c>
      <c r="H2467" s="63">
        <v>0</v>
      </c>
      <c r="I2467" s="64">
        <v>1</v>
      </c>
      <c r="J2467" s="64">
        <v>1</v>
      </c>
      <c r="K2467" s="64">
        <v>0</v>
      </c>
      <c r="L2467" s="65">
        <v>1</v>
      </c>
      <c r="M2467" s="64">
        <v>0</v>
      </c>
      <c r="N2467" s="64">
        <v>0</v>
      </c>
      <c r="O2467" s="66">
        <v>188.71199999999999</v>
      </c>
      <c r="P2467" s="63">
        <v>0</v>
      </c>
    </row>
    <row r="2468" spans="1:16" ht="14.4">
      <c r="A2468" s="72">
        <f t="shared" si="67"/>
        <v>46188</v>
      </c>
      <c r="B2468" s="73" t="e">
        <f>VLOOKUP(G2468,'Daily Flash NL'!A:D,4,0)</f>
        <v>#N/A</v>
      </c>
      <c r="C2468" s="77">
        <v>46188</v>
      </c>
      <c r="D2468" s="57"/>
      <c r="E2468" s="62" t="s">
        <v>85</v>
      </c>
      <c r="F2468" s="57" t="s">
        <v>86</v>
      </c>
      <c r="G2468" s="57"/>
      <c r="H2468" s="58"/>
      <c r="I2468" s="59"/>
      <c r="J2468" s="59"/>
      <c r="K2468" s="59"/>
      <c r="L2468" s="60"/>
      <c r="M2468" s="59"/>
      <c r="N2468" s="59"/>
      <c r="O2468" s="61"/>
      <c r="P2468" s="58"/>
    </row>
    <row r="2469" spans="1:16" ht="14.4">
      <c r="A2469" s="72">
        <f t="shared" si="67"/>
        <v>46188</v>
      </c>
      <c r="B2469" s="73">
        <f>VLOOKUP(G2469,'Daily Flash NL'!A:D,4,0)</f>
        <v>0.29166666666666669</v>
      </c>
      <c r="C2469" s="77">
        <v>46188</v>
      </c>
      <c r="D2469" s="57"/>
      <c r="E2469" s="62" t="s">
        <v>85</v>
      </c>
      <c r="F2469" s="62"/>
      <c r="G2469" s="62">
        <v>7</v>
      </c>
      <c r="H2469" s="63">
        <v>1</v>
      </c>
      <c r="I2469" s="64">
        <v>7</v>
      </c>
      <c r="J2469" s="64">
        <v>7</v>
      </c>
      <c r="K2469" s="64">
        <v>7</v>
      </c>
      <c r="L2469" s="65">
        <v>1</v>
      </c>
      <c r="M2469" s="64">
        <v>0</v>
      </c>
      <c r="N2469" s="64">
        <v>0</v>
      </c>
      <c r="O2469" s="66">
        <v>355.57271428571431</v>
      </c>
      <c r="P2469" s="63">
        <v>0</v>
      </c>
    </row>
    <row r="2470" spans="1:16" ht="14.4">
      <c r="A2470" s="72">
        <f t="shared" si="67"/>
        <v>46188</v>
      </c>
      <c r="B2470" s="73">
        <f>VLOOKUP(G2470,'Daily Flash NL'!A:D,4,0)</f>
        <v>0.33333333333333298</v>
      </c>
      <c r="C2470" s="77">
        <v>46188</v>
      </c>
      <c r="D2470" s="57"/>
      <c r="E2470" s="62" t="s">
        <v>85</v>
      </c>
      <c r="F2470" s="62"/>
      <c r="G2470" s="62">
        <v>8</v>
      </c>
      <c r="H2470" s="63">
        <v>0.91666666666666663</v>
      </c>
      <c r="I2470" s="64">
        <v>12</v>
      </c>
      <c r="J2470" s="64">
        <v>12</v>
      </c>
      <c r="K2470" s="64">
        <v>11</v>
      </c>
      <c r="L2470" s="65">
        <v>1</v>
      </c>
      <c r="M2470" s="64">
        <v>0</v>
      </c>
      <c r="N2470" s="64">
        <v>0</v>
      </c>
      <c r="O2470" s="66">
        <v>185.03994444444416</v>
      </c>
      <c r="P2470" s="63">
        <v>0</v>
      </c>
    </row>
    <row r="2471" spans="1:16" ht="14.4">
      <c r="A2471" s="72">
        <f t="shared" si="67"/>
        <v>46188</v>
      </c>
      <c r="B2471" s="73">
        <f>VLOOKUP(G2471,'Daily Flash NL'!A:D,4,0)</f>
        <v>0.375</v>
      </c>
      <c r="C2471" s="77">
        <v>46188</v>
      </c>
      <c r="D2471" s="57"/>
      <c r="E2471" s="62" t="s">
        <v>85</v>
      </c>
      <c r="F2471" s="62"/>
      <c r="G2471" s="62">
        <v>9</v>
      </c>
      <c r="H2471" s="63">
        <v>0.63636363636363635</v>
      </c>
      <c r="I2471" s="64">
        <v>23</v>
      </c>
      <c r="J2471" s="64">
        <v>23</v>
      </c>
      <c r="K2471" s="64">
        <v>14</v>
      </c>
      <c r="L2471" s="65">
        <v>1</v>
      </c>
      <c r="M2471" s="64">
        <v>0</v>
      </c>
      <c r="N2471" s="64">
        <v>1</v>
      </c>
      <c r="O2471" s="66">
        <v>207.83144565217381</v>
      </c>
      <c r="P2471" s="63">
        <v>0</v>
      </c>
    </row>
    <row r="2472" spans="1:16" ht="14.4">
      <c r="A2472" s="72">
        <f t="shared" si="67"/>
        <v>46188</v>
      </c>
      <c r="B2472" s="73">
        <f>VLOOKUP(G2472,'Daily Flash NL'!A:D,4,0)</f>
        <v>0.41666666666666702</v>
      </c>
      <c r="C2472" s="77">
        <v>46188</v>
      </c>
      <c r="D2472" s="57"/>
      <c r="E2472" s="62" t="s">
        <v>85</v>
      </c>
      <c r="F2472" s="62"/>
      <c r="G2472" s="62">
        <v>10</v>
      </c>
      <c r="H2472" s="63">
        <v>0.5625</v>
      </c>
      <c r="I2472" s="64">
        <v>16</v>
      </c>
      <c r="J2472" s="64">
        <v>15</v>
      </c>
      <c r="K2472" s="64">
        <v>9</v>
      </c>
      <c r="L2472" s="65">
        <v>0.9375</v>
      </c>
      <c r="M2472" s="64">
        <v>1</v>
      </c>
      <c r="N2472" s="64">
        <v>0</v>
      </c>
      <c r="O2472" s="66">
        <v>369.40373333333343</v>
      </c>
      <c r="P2472" s="63">
        <v>6.25E-2</v>
      </c>
    </row>
    <row r="2473" spans="1:16" ht="14.4">
      <c r="A2473" s="72">
        <f t="shared" si="67"/>
        <v>46188</v>
      </c>
      <c r="B2473" s="73">
        <f>VLOOKUP(G2473,'Daily Flash NL'!A:D,4,0)</f>
        <v>0.45833333333333298</v>
      </c>
      <c r="C2473" s="77">
        <v>46188</v>
      </c>
      <c r="D2473" s="57"/>
      <c r="E2473" s="62" t="s">
        <v>85</v>
      </c>
      <c r="F2473" s="62"/>
      <c r="G2473" s="62">
        <v>11</v>
      </c>
      <c r="H2473" s="63">
        <v>1</v>
      </c>
      <c r="I2473" s="64">
        <v>16</v>
      </c>
      <c r="J2473" s="64">
        <v>16</v>
      </c>
      <c r="K2473" s="64">
        <v>16</v>
      </c>
      <c r="L2473" s="65">
        <v>1</v>
      </c>
      <c r="M2473" s="64">
        <v>0</v>
      </c>
      <c r="N2473" s="64">
        <v>0</v>
      </c>
      <c r="O2473" s="66">
        <v>320.60828125000006</v>
      </c>
      <c r="P2473" s="63">
        <v>0</v>
      </c>
    </row>
    <row r="2474" spans="1:16" ht="14.4">
      <c r="A2474" s="72">
        <f t="shared" si="67"/>
        <v>46188</v>
      </c>
      <c r="B2474" s="73">
        <f>VLOOKUP(G2474,'Daily Flash NL'!A:D,4,0)</f>
        <v>0.5</v>
      </c>
      <c r="C2474" s="77">
        <v>46188</v>
      </c>
      <c r="D2474" s="57"/>
      <c r="E2474" s="62" t="s">
        <v>85</v>
      </c>
      <c r="F2474" s="62"/>
      <c r="G2474" s="62">
        <v>12</v>
      </c>
      <c r="H2474" s="63">
        <v>1</v>
      </c>
      <c r="I2474" s="64">
        <v>7</v>
      </c>
      <c r="J2474" s="64">
        <v>7</v>
      </c>
      <c r="K2474" s="64">
        <v>7</v>
      </c>
      <c r="L2474" s="65">
        <v>1</v>
      </c>
      <c r="M2474" s="64">
        <v>0</v>
      </c>
      <c r="N2474" s="64">
        <v>0</v>
      </c>
      <c r="O2474" s="66">
        <v>154.69857142857146</v>
      </c>
      <c r="P2474" s="63">
        <v>0</v>
      </c>
    </row>
    <row r="2475" spans="1:16" ht="14.4">
      <c r="A2475" s="72">
        <f t="shared" si="67"/>
        <v>46188</v>
      </c>
      <c r="B2475" s="73">
        <f>VLOOKUP(G2475,'Daily Flash NL'!A:D,4,0)</f>
        <v>0.54166666666666696</v>
      </c>
      <c r="C2475" s="77">
        <v>46188</v>
      </c>
      <c r="D2475" s="57"/>
      <c r="E2475" s="62" t="s">
        <v>85</v>
      </c>
      <c r="F2475" s="62"/>
      <c r="G2475" s="62">
        <v>13</v>
      </c>
      <c r="H2475" s="63">
        <v>1</v>
      </c>
      <c r="I2475" s="64">
        <v>15</v>
      </c>
      <c r="J2475" s="64">
        <v>15</v>
      </c>
      <c r="K2475" s="64">
        <v>15</v>
      </c>
      <c r="L2475" s="65">
        <v>1</v>
      </c>
      <c r="M2475" s="64">
        <v>0</v>
      </c>
      <c r="N2475" s="64">
        <v>0</v>
      </c>
      <c r="O2475" s="66">
        <v>314.01064444444393</v>
      </c>
      <c r="P2475" s="63">
        <v>0</v>
      </c>
    </row>
    <row r="2476" spans="1:16" ht="14.4">
      <c r="A2476" s="72">
        <f t="shared" si="67"/>
        <v>46188</v>
      </c>
      <c r="B2476" s="73">
        <f>VLOOKUP(G2476,'Daily Flash NL'!A:D,4,0)</f>
        <v>0.58333333333333304</v>
      </c>
      <c r="C2476" s="77">
        <v>46188</v>
      </c>
      <c r="D2476" s="57"/>
      <c r="E2476" s="62" t="s">
        <v>85</v>
      </c>
      <c r="F2476" s="62"/>
      <c r="G2476" s="62">
        <v>14</v>
      </c>
      <c r="H2476" s="63">
        <v>1</v>
      </c>
      <c r="I2476" s="64">
        <v>9</v>
      </c>
      <c r="J2476" s="64">
        <v>9</v>
      </c>
      <c r="K2476" s="64">
        <v>9</v>
      </c>
      <c r="L2476" s="65">
        <v>1</v>
      </c>
      <c r="M2476" s="64">
        <v>0</v>
      </c>
      <c r="N2476" s="64">
        <v>0</v>
      </c>
      <c r="O2476" s="66">
        <v>291.12335185185225</v>
      </c>
      <c r="P2476" s="63">
        <v>0</v>
      </c>
    </row>
    <row r="2477" spans="1:16" ht="14.4">
      <c r="A2477" s="72">
        <f t="shared" si="67"/>
        <v>46188</v>
      </c>
      <c r="B2477" s="73">
        <f>VLOOKUP(G2477,'Daily Flash NL'!A:D,4,0)</f>
        <v>0.625</v>
      </c>
      <c r="C2477" s="77">
        <v>46188</v>
      </c>
      <c r="D2477" s="57"/>
      <c r="E2477" s="62" t="s">
        <v>85</v>
      </c>
      <c r="F2477" s="62"/>
      <c r="G2477" s="62">
        <v>15</v>
      </c>
      <c r="H2477" s="63">
        <v>1</v>
      </c>
      <c r="I2477" s="64">
        <v>9</v>
      </c>
      <c r="J2477" s="64">
        <v>9</v>
      </c>
      <c r="K2477" s="64">
        <v>9</v>
      </c>
      <c r="L2477" s="65">
        <v>1</v>
      </c>
      <c r="M2477" s="64">
        <v>0</v>
      </c>
      <c r="N2477" s="64">
        <v>0</v>
      </c>
      <c r="O2477" s="66">
        <v>203.22953703703712</v>
      </c>
      <c r="P2477" s="63">
        <v>0</v>
      </c>
    </row>
    <row r="2478" spans="1:16" ht="14.4">
      <c r="A2478" s="72">
        <f t="shared" si="67"/>
        <v>46188</v>
      </c>
      <c r="B2478" s="73">
        <f>VLOOKUP(G2478,'Daily Flash NL'!A:D,4,0)</f>
        <v>0.66666666666666696</v>
      </c>
      <c r="C2478" s="77">
        <v>46188</v>
      </c>
      <c r="D2478" s="57"/>
      <c r="E2478" s="62" t="s">
        <v>85</v>
      </c>
      <c r="F2478" s="62"/>
      <c r="G2478" s="62">
        <v>16</v>
      </c>
      <c r="H2478" s="63">
        <v>0.73333333333333328</v>
      </c>
      <c r="I2478" s="64">
        <v>15</v>
      </c>
      <c r="J2478" s="64">
        <v>14</v>
      </c>
      <c r="K2478" s="64">
        <v>11</v>
      </c>
      <c r="L2478" s="65">
        <v>0.93333333333333335</v>
      </c>
      <c r="M2478" s="64">
        <v>1</v>
      </c>
      <c r="N2478" s="64">
        <v>0</v>
      </c>
      <c r="O2478" s="66">
        <v>155.17355952380981</v>
      </c>
      <c r="P2478" s="63">
        <v>6.6666666666666666E-2</v>
      </c>
    </row>
    <row r="2479" spans="1:16" ht="14.4">
      <c r="A2479" s="72">
        <f t="shared" si="67"/>
        <v>46188</v>
      </c>
      <c r="B2479" s="73" t="e">
        <f>VLOOKUP(G2479,'Daily Flash NL'!A:D,4,0)</f>
        <v>#N/A</v>
      </c>
      <c r="C2479" s="77">
        <v>46188</v>
      </c>
      <c r="D2479" s="57"/>
      <c r="E2479" s="62" t="s">
        <v>85</v>
      </c>
      <c r="F2479" s="62"/>
      <c r="G2479" s="62">
        <v>17</v>
      </c>
      <c r="H2479" s="63">
        <v>0.88888888888888884</v>
      </c>
      <c r="I2479" s="64">
        <v>9</v>
      </c>
      <c r="J2479" s="64">
        <v>9</v>
      </c>
      <c r="K2479" s="64">
        <v>8</v>
      </c>
      <c r="L2479" s="65">
        <v>1</v>
      </c>
      <c r="M2479" s="64">
        <v>0</v>
      </c>
      <c r="N2479" s="64">
        <v>0</v>
      </c>
      <c r="O2479" s="66">
        <v>371.75694444444406</v>
      </c>
      <c r="P2479" s="63">
        <v>0</v>
      </c>
    </row>
    <row r="2480" spans="1:16" ht="14.4">
      <c r="A2480" s="72">
        <f t="shared" si="67"/>
        <v>46188</v>
      </c>
      <c r="B2480" s="73" t="e">
        <f>VLOOKUP(G2480,'Daily Flash NL'!A:D,4,0)</f>
        <v>#N/A</v>
      </c>
      <c r="C2480" s="77">
        <v>46188</v>
      </c>
      <c r="D2480" s="57"/>
      <c r="E2480" s="62" t="s">
        <v>85</v>
      </c>
      <c r="F2480" s="62"/>
      <c r="G2480" s="62">
        <v>18</v>
      </c>
      <c r="H2480" s="63">
        <v>1</v>
      </c>
      <c r="I2480" s="64">
        <v>8</v>
      </c>
      <c r="J2480" s="64">
        <v>8</v>
      </c>
      <c r="K2480" s="64">
        <v>8</v>
      </c>
      <c r="L2480" s="65">
        <v>1</v>
      </c>
      <c r="M2480" s="64">
        <v>0</v>
      </c>
      <c r="N2480" s="64">
        <v>0</v>
      </c>
      <c r="O2480" s="66">
        <v>225.89293749999999</v>
      </c>
      <c r="P2480" s="63">
        <v>0</v>
      </c>
    </row>
    <row r="2481" spans="1:16" ht="14.4">
      <c r="A2481" s="72">
        <f t="shared" si="67"/>
        <v>46188</v>
      </c>
      <c r="B2481" s="73" t="e">
        <f>VLOOKUP(G2481,'Daily Flash NL'!A:D,4,0)</f>
        <v>#N/A</v>
      </c>
      <c r="C2481" s="77">
        <v>46188</v>
      </c>
      <c r="D2481" s="57"/>
      <c r="E2481" s="62" t="s">
        <v>85</v>
      </c>
      <c r="F2481" s="62"/>
      <c r="G2481" s="62">
        <v>19</v>
      </c>
      <c r="H2481" s="63">
        <v>1</v>
      </c>
      <c r="I2481" s="64">
        <v>3</v>
      </c>
      <c r="J2481" s="64">
        <v>3</v>
      </c>
      <c r="K2481" s="64">
        <v>3</v>
      </c>
      <c r="L2481" s="65">
        <v>1</v>
      </c>
      <c r="M2481" s="64">
        <v>0</v>
      </c>
      <c r="N2481" s="64">
        <v>0</v>
      </c>
      <c r="O2481" s="66">
        <v>225.17250000000001</v>
      </c>
      <c r="P2481" s="63">
        <v>0</v>
      </c>
    </row>
    <row r="2482" spans="1:16" ht="14.4">
      <c r="A2482" s="72">
        <f t="shared" si="67"/>
        <v>46188</v>
      </c>
      <c r="B2482" s="73" t="e">
        <f>VLOOKUP(G2482,'Daily Flash NL'!A:D,4,0)</f>
        <v>#N/A</v>
      </c>
      <c r="C2482" s="77">
        <v>46188</v>
      </c>
      <c r="D2482" s="57"/>
      <c r="E2482" s="62" t="s">
        <v>85</v>
      </c>
      <c r="F2482" s="62"/>
      <c r="G2482" s="62">
        <v>20</v>
      </c>
      <c r="H2482" s="63">
        <v>0</v>
      </c>
      <c r="I2482" s="64">
        <v>1</v>
      </c>
      <c r="J2482" s="64">
        <v>1</v>
      </c>
      <c r="K2482" s="64">
        <v>0</v>
      </c>
      <c r="L2482" s="65">
        <v>1</v>
      </c>
      <c r="M2482" s="64">
        <v>0</v>
      </c>
      <c r="N2482" s="64">
        <v>0</v>
      </c>
      <c r="O2482" s="66">
        <v>491.29500000000002</v>
      </c>
      <c r="P2482" s="63">
        <v>0</v>
      </c>
    </row>
    <row r="2483" spans="1:16" ht="14.4">
      <c r="A2483" s="72">
        <f t="shared" si="67"/>
        <v>46188</v>
      </c>
      <c r="B2483" s="73" t="e">
        <f>VLOOKUP(G2483,'Daily Flash NL'!A:D,4,0)</f>
        <v>#N/A</v>
      </c>
      <c r="C2483" s="77">
        <v>46188</v>
      </c>
      <c r="D2483" s="57"/>
      <c r="E2483" s="62" t="s">
        <v>85</v>
      </c>
      <c r="F2483" s="62"/>
      <c r="G2483" s="62">
        <v>21</v>
      </c>
      <c r="H2483" s="63">
        <v>0.8</v>
      </c>
      <c r="I2483" s="64">
        <v>5</v>
      </c>
      <c r="J2483" s="64">
        <v>5</v>
      </c>
      <c r="K2483" s="64">
        <v>4</v>
      </c>
      <c r="L2483" s="65">
        <v>1</v>
      </c>
      <c r="M2483" s="64">
        <v>0</v>
      </c>
      <c r="N2483" s="64">
        <v>0</v>
      </c>
      <c r="O2483" s="66">
        <v>74.700850000000003</v>
      </c>
      <c r="P2483" s="63">
        <v>0</v>
      </c>
    </row>
    <row r="2484" spans="1:16" ht="14.4">
      <c r="A2484" s="72">
        <f t="shared" si="67"/>
        <v>46188</v>
      </c>
      <c r="B2484" s="73" t="e">
        <f>VLOOKUP(G2484,'Daily Flash NL'!A:D,4,0)</f>
        <v>#N/A</v>
      </c>
      <c r="C2484" s="77">
        <v>46188</v>
      </c>
      <c r="D2484" s="57"/>
      <c r="E2484" s="62" t="s">
        <v>85</v>
      </c>
      <c r="F2484" s="62"/>
      <c r="G2484" s="62">
        <v>22</v>
      </c>
      <c r="H2484" s="63">
        <v>0.5</v>
      </c>
      <c r="I2484" s="64">
        <v>2</v>
      </c>
      <c r="J2484" s="64">
        <v>2</v>
      </c>
      <c r="K2484" s="64">
        <v>1</v>
      </c>
      <c r="L2484" s="65">
        <v>1</v>
      </c>
      <c r="M2484" s="64">
        <v>0</v>
      </c>
      <c r="N2484" s="64">
        <v>0</v>
      </c>
      <c r="O2484" s="66">
        <v>364.82499999999999</v>
      </c>
      <c r="P2484" s="63">
        <v>0</v>
      </c>
    </row>
    <row r="2485" spans="1:16" ht="14.4">
      <c r="A2485" s="72">
        <f t="shared" si="67"/>
        <v>46188</v>
      </c>
      <c r="B2485" s="73" t="e">
        <f>VLOOKUP(G2485,'Daily Flash NL'!A:D,4,0)</f>
        <v>#N/A</v>
      </c>
      <c r="C2485" s="77">
        <v>46188</v>
      </c>
      <c r="D2485" s="57"/>
      <c r="E2485" s="62" t="s">
        <v>85</v>
      </c>
      <c r="F2485" s="62"/>
      <c r="G2485" s="62">
        <v>23</v>
      </c>
      <c r="H2485" s="63">
        <v>1</v>
      </c>
      <c r="I2485" s="64">
        <v>2</v>
      </c>
      <c r="J2485" s="64">
        <v>2</v>
      </c>
      <c r="K2485" s="64">
        <v>2</v>
      </c>
      <c r="L2485" s="65">
        <v>1</v>
      </c>
      <c r="M2485" s="64">
        <v>0</v>
      </c>
      <c r="N2485" s="64">
        <v>0</v>
      </c>
      <c r="O2485" s="66">
        <v>149.77399999999997</v>
      </c>
      <c r="P2485" s="63">
        <v>0</v>
      </c>
    </row>
    <row r="2486" spans="1:16" ht="14.4">
      <c r="A2486" s="72">
        <f t="shared" si="67"/>
        <v>46188</v>
      </c>
      <c r="B2486" s="73" t="e">
        <f>VLOOKUP(G2486,'Daily Flash NL'!A:D,4,0)</f>
        <v>#N/A</v>
      </c>
      <c r="C2486" s="77">
        <v>46188</v>
      </c>
      <c r="D2486" s="57"/>
      <c r="E2486" s="62" t="s">
        <v>68</v>
      </c>
      <c r="F2486" s="62"/>
      <c r="G2486" s="62"/>
      <c r="H2486" s="63">
        <v>0.88399071925754058</v>
      </c>
      <c r="I2486" s="64">
        <v>862</v>
      </c>
      <c r="J2486" s="64">
        <v>860</v>
      </c>
      <c r="K2486" s="64">
        <v>762</v>
      </c>
      <c r="L2486" s="65">
        <v>0.99767981438515085</v>
      </c>
      <c r="M2486" s="64">
        <v>2</v>
      </c>
      <c r="N2486" s="64">
        <v>0</v>
      </c>
      <c r="O2486" s="66">
        <v>210.13074944352169</v>
      </c>
      <c r="P2486" s="63">
        <v>2.3201856148491878E-3</v>
      </c>
    </row>
    <row r="2487" spans="1:16" ht="14.4">
      <c r="A2487" s="72">
        <f t="shared" si="67"/>
        <v>46188</v>
      </c>
      <c r="B2487" s="73" t="e">
        <f>VLOOKUP(G2487,'Daily Flash NL'!A:D,4,0)</f>
        <v>#N/A</v>
      </c>
      <c r="C2487" s="77">
        <v>46188</v>
      </c>
      <c r="D2487" s="57"/>
      <c r="E2487" s="62" t="s">
        <v>68</v>
      </c>
      <c r="F2487" s="57" t="s">
        <v>69</v>
      </c>
      <c r="G2487" s="57"/>
      <c r="H2487" s="58"/>
      <c r="I2487" s="59"/>
      <c r="J2487" s="59"/>
      <c r="K2487" s="59"/>
      <c r="L2487" s="60"/>
      <c r="M2487" s="59"/>
      <c r="N2487" s="59"/>
      <c r="O2487" s="61"/>
      <c r="P2487" s="58"/>
    </row>
    <row r="2488" spans="1:16" ht="14.4">
      <c r="A2488" s="72">
        <f t="shared" si="67"/>
        <v>46188</v>
      </c>
      <c r="B2488" s="73" t="e">
        <f>VLOOKUP(G2488,'Daily Flash NL'!A:D,4,0)</f>
        <v>#N/A</v>
      </c>
      <c r="C2488" s="77">
        <v>46188</v>
      </c>
      <c r="D2488" s="57"/>
      <c r="E2488" s="62" t="s">
        <v>68</v>
      </c>
      <c r="F2488" s="62"/>
      <c r="G2488" s="62">
        <v>6</v>
      </c>
      <c r="H2488" s="63">
        <v>0.4</v>
      </c>
      <c r="I2488" s="64">
        <v>5</v>
      </c>
      <c r="J2488" s="64">
        <v>4</v>
      </c>
      <c r="K2488" s="64">
        <v>2</v>
      </c>
      <c r="L2488" s="65">
        <v>0.8</v>
      </c>
      <c r="M2488" s="64">
        <v>1</v>
      </c>
      <c r="N2488" s="64">
        <v>0</v>
      </c>
      <c r="O2488" s="66">
        <v>342.45450000000005</v>
      </c>
      <c r="P2488" s="63">
        <v>0.2</v>
      </c>
    </row>
    <row r="2489" spans="1:16" ht="14.4">
      <c r="A2489" s="72">
        <f t="shared" si="67"/>
        <v>46188</v>
      </c>
      <c r="B2489" s="73">
        <f>VLOOKUP(G2489,'Daily Flash NL'!A:D,4,0)</f>
        <v>0.29166666666666669</v>
      </c>
      <c r="C2489" s="77">
        <v>46188</v>
      </c>
      <c r="D2489" s="57"/>
      <c r="E2489" s="62" t="s">
        <v>68</v>
      </c>
      <c r="F2489" s="62"/>
      <c r="G2489" s="62">
        <v>7</v>
      </c>
      <c r="H2489" s="63">
        <v>0.89473684210526316</v>
      </c>
      <c r="I2489" s="64">
        <v>19</v>
      </c>
      <c r="J2489" s="64">
        <v>19</v>
      </c>
      <c r="K2489" s="64">
        <v>17</v>
      </c>
      <c r="L2489" s="65">
        <v>1</v>
      </c>
      <c r="M2489" s="64">
        <v>0</v>
      </c>
      <c r="N2489" s="64">
        <v>0</v>
      </c>
      <c r="O2489" s="66">
        <v>341.06326315789477</v>
      </c>
      <c r="P2489" s="63">
        <v>0</v>
      </c>
    </row>
    <row r="2490" spans="1:16" ht="14.4">
      <c r="A2490" s="72">
        <f t="shared" si="67"/>
        <v>46188</v>
      </c>
      <c r="B2490" s="73">
        <f>VLOOKUP(G2490,'Daily Flash NL'!A:D,4,0)</f>
        <v>0.33333333333333298</v>
      </c>
      <c r="C2490" s="77">
        <v>46188</v>
      </c>
      <c r="D2490" s="57"/>
      <c r="E2490" s="62" t="s">
        <v>68</v>
      </c>
      <c r="F2490" s="62"/>
      <c r="G2490" s="62">
        <v>8</v>
      </c>
      <c r="H2490" s="63">
        <v>0.90322580645161288</v>
      </c>
      <c r="I2490" s="64">
        <v>62</v>
      </c>
      <c r="J2490" s="64">
        <v>62</v>
      </c>
      <c r="K2490" s="64">
        <v>56</v>
      </c>
      <c r="L2490" s="65">
        <v>1</v>
      </c>
      <c r="M2490" s="64">
        <v>0</v>
      </c>
      <c r="N2490" s="64">
        <v>0</v>
      </c>
      <c r="O2490" s="66">
        <v>158.70470065284195</v>
      </c>
      <c r="P2490" s="63">
        <v>0</v>
      </c>
    </row>
    <row r="2491" spans="1:16" ht="14.4">
      <c r="A2491" s="72">
        <f t="shared" si="67"/>
        <v>46188</v>
      </c>
      <c r="B2491" s="73">
        <f>VLOOKUP(G2491,'Daily Flash NL'!A:D,4,0)</f>
        <v>0.375</v>
      </c>
      <c r="C2491" s="77">
        <v>46188</v>
      </c>
      <c r="D2491" s="57"/>
      <c r="E2491" s="62" t="s">
        <v>68</v>
      </c>
      <c r="F2491" s="62"/>
      <c r="G2491" s="62">
        <v>9</v>
      </c>
      <c r="H2491" s="63">
        <v>0.94680851063829785</v>
      </c>
      <c r="I2491" s="64">
        <v>94</v>
      </c>
      <c r="J2491" s="64">
        <v>94</v>
      </c>
      <c r="K2491" s="64">
        <v>89</v>
      </c>
      <c r="L2491" s="65">
        <v>1</v>
      </c>
      <c r="M2491" s="64">
        <v>0</v>
      </c>
      <c r="N2491" s="64">
        <v>0</v>
      </c>
      <c r="O2491" s="66">
        <v>189.96533067375876</v>
      </c>
      <c r="P2491" s="63">
        <v>0</v>
      </c>
    </row>
    <row r="2492" spans="1:16" ht="14.4">
      <c r="A2492" s="72">
        <f t="shared" si="67"/>
        <v>46188</v>
      </c>
      <c r="B2492" s="73">
        <f>VLOOKUP(G2492,'Daily Flash NL'!A:D,4,0)</f>
        <v>0.41666666666666702</v>
      </c>
      <c r="C2492" s="77">
        <v>46188</v>
      </c>
      <c r="D2492" s="57"/>
      <c r="E2492" s="62" t="s">
        <v>68</v>
      </c>
      <c r="F2492" s="62"/>
      <c r="G2492" s="62">
        <v>10</v>
      </c>
      <c r="H2492" s="63">
        <v>0.84873949579831931</v>
      </c>
      <c r="I2492" s="64">
        <v>119</v>
      </c>
      <c r="J2492" s="64">
        <v>119</v>
      </c>
      <c r="K2492" s="64">
        <v>101</v>
      </c>
      <c r="L2492" s="65">
        <v>1</v>
      </c>
      <c r="M2492" s="64">
        <v>0</v>
      </c>
      <c r="N2492" s="64">
        <v>0</v>
      </c>
      <c r="O2492" s="66">
        <v>184.9397723489395</v>
      </c>
      <c r="P2492" s="63">
        <v>0</v>
      </c>
    </row>
    <row r="2493" spans="1:16" ht="14.4">
      <c r="A2493" s="72">
        <f t="shared" si="67"/>
        <v>46188</v>
      </c>
      <c r="B2493" s="73">
        <f>VLOOKUP(G2493,'Daily Flash NL'!A:D,4,0)</f>
        <v>0.45833333333333298</v>
      </c>
      <c r="C2493" s="77">
        <v>46188</v>
      </c>
      <c r="D2493" s="57"/>
      <c r="E2493" s="62" t="s">
        <v>68</v>
      </c>
      <c r="F2493" s="62"/>
      <c r="G2493" s="62">
        <v>11</v>
      </c>
      <c r="H2493" s="63">
        <v>0.67901234567901236</v>
      </c>
      <c r="I2493" s="64">
        <v>81</v>
      </c>
      <c r="J2493" s="64">
        <v>80</v>
      </c>
      <c r="K2493" s="64">
        <v>55</v>
      </c>
      <c r="L2493" s="65">
        <v>0.98765432098765427</v>
      </c>
      <c r="M2493" s="64">
        <v>1</v>
      </c>
      <c r="N2493" s="64">
        <v>0</v>
      </c>
      <c r="O2493" s="66">
        <v>222.10321770833326</v>
      </c>
      <c r="P2493" s="63">
        <v>1.2345679012345678E-2</v>
      </c>
    </row>
    <row r="2494" spans="1:16" ht="14.4">
      <c r="A2494" s="72">
        <f t="shared" si="67"/>
        <v>46188</v>
      </c>
      <c r="B2494" s="73">
        <f>VLOOKUP(G2494,'Daily Flash NL'!A:D,4,0)</f>
        <v>0.5</v>
      </c>
      <c r="C2494" s="77">
        <v>46188</v>
      </c>
      <c r="D2494" s="57"/>
      <c r="E2494" s="62" t="s">
        <v>68</v>
      </c>
      <c r="F2494" s="62"/>
      <c r="G2494" s="62">
        <v>12</v>
      </c>
      <c r="H2494" s="63">
        <v>0.93975903614457834</v>
      </c>
      <c r="I2494" s="64">
        <v>83</v>
      </c>
      <c r="J2494" s="64">
        <v>83</v>
      </c>
      <c r="K2494" s="64">
        <v>78</v>
      </c>
      <c r="L2494" s="65">
        <v>1</v>
      </c>
      <c r="M2494" s="64">
        <v>0</v>
      </c>
      <c r="N2494" s="64">
        <v>0</v>
      </c>
      <c r="O2494" s="66">
        <v>226.58663092369477</v>
      </c>
      <c r="P2494" s="63">
        <v>0</v>
      </c>
    </row>
    <row r="2495" spans="1:16" ht="14.4">
      <c r="A2495" s="72">
        <f t="shared" si="67"/>
        <v>46188</v>
      </c>
      <c r="B2495" s="73">
        <f>VLOOKUP(G2495,'Daily Flash NL'!A:D,4,0)</f>
        <v>0.54166666666666696</v>
      </c>
      <c r="C2495" s="77">
        <v>46188</v>
      </c>
      <c r="D2495" s="57"/>
      <c r="E2495" s="62" t="s">
        <v>68</v>
      </c>
      <c r="F2495" s="62"/>
      <c r="G2495" s="62">
        <v>13</v>
      </c>
      <c r="H2495" s="63">
        <v>0.94117647058823528</v>
      </c>
      <c r="I2495" s="64">
        <v>85</v>
      </c>
      <c r="J2495" s="64">
        <v>85</v>
      </c>
      <c r="K2495" s="64">
        <v>80</v>
      </c>
      <c r="L2495" s="65">
        <v>1</v>
      </c>
      <c r="M2495" s="64">
        <v>0</v>
      </c>
      <c r="N2495" s="64">
        <v>0</v>
      </c>
      <c r="O2495" s="66">
        <v>159.39134686274534</v>
      </c>
      <c r="P2495" s="63">
        <v>0</v>
      </c>
    </row>
    <row r="2496" spans="1:16" ht="14.4">
      <c r="A2496" s="72">
        <f t="shared" si="67"/>
        <v>46188</v>
      </c>
      <c r="B2496" s="73">
        <f>VLOOKUP(G2496,'Daily Flash NL'!A:D,4,0)</f>
        <v>0.58333333333333304</v>
      </c>
      <c r="C2496" s="77">
        <v>46188</v>
      </c>
      <c r="D2496" s="57"/>
      <c r="E2496" s="62" t="s">
        <v>68</v>
      </c>
      <c r="F2496" s="62"/>
      <c r="G2496" s="62">
        <v>14</v>
      </c>
      <c r="H2496" s="63">
        <v>0.9285714285714286</v>
      </c>
      <c r="I2496" s="64">
        <v>70</v>
      </c>
      <c r="J2496" s="64">
        <v>70</v>
      </c>
      <c r="K2496" s="64">
        <v>65</v>
      </c>
      <c r="L2496" s="65">
        <v>1</v>
      </c>
      <c r="M2496" s="64">
        <v>0</v>
      </c>
      <c r="N2496" s="64">
        <v>0</v>
      </c>
      <c r="O2496" s="66">
        <v>223.57978928571441</v>
      </c>
      <c r="P2496" s="63">
        <v>0</v>
      </c>
    </row>
    <row r="2497" spans="1:16" ht="14.4">
      <c r="A2497" s="72">
        <f t="shared" si="67"/>
        <v>46188</v>
      </c>
      <c r="B2497" s="73">
        <f>VLOOKUP(G2497,'Daily Flash NL'!A:D,4,0)</f>
        <v>0.625</v>
      </c>
      <c r="C2497" s="77">
        <v>46188</v>
      </c>
      <c r="D2497" s="57"/>
      <c r="E2497" s="62" t="s">
        <v>68</v>
      </c>
      <c r="F2497" s="62"/>
      <c r="G2497" s="62">
        <v>15</v>
      </c>
      <c r="H2497" s="63">
        <v>0.92727272727272725</v>
      </c>
      <c r="I2497" s="64">
        <v>55</v>
      </c>
      <c r="J2497" s="64">
        <v>55</v>
      </c>
      <c r="K2497" s="64">
        <v>51</v>
      </c>
      <c r="L2497" s="65">
        <v>1</v>
      </c>
      <c r="M2497" s="64">
        <v>0</v>
      </c>
      <c r="N2497" s="64">
        <v>0</v>
      </c>
      <c r="O2497" s="66">
        <v>232.5462212121212</v>
      </c>
      <c r="P2497" s="63">
        <v>0</v>
      </c>
    </row>
    <row r="2498" spans="1:16" ht="14.4">
      <c r="A2498" s="72">
        <f t="shared" si="67"/>
        <v>46188</v>
      </c>
      <c r="B2498" s="73">
        <f>VLOOKUP(G2498,'Daily Flash NL'!A:D,4,0)</f>
        <v>0.66666666666666696</v>
      </c>
      <c r="C2498" s="77">
        <v>46188</v>
      </c>
      <c r="D2498" s="57"/>
      <c r="E2498" s="62" t="s">
        <v>68</v>
      </c>
      <c r="F2498" s="62"/>
      <c r="G2498" s="62">
        <v>16</v>
      </c>
      <c r="H2498" s="63">
        <v>0.95238095238095233</v>
      </c>
      <c r="I2498" s="64">
        <v>63</v>
      </c>
      <c r="J2498" s="64">
        <v>63</v>
      </c>
      <c r="K2498" s="64">
        <v>60</v>
      </c>
      <c r="L2498" s="65">
        <v>1</v>
      </c>
      <c r="M2498" s="64">
        <v>0</v>
      </c>
      <c r="N2498" s="64">
        <v>0</v>
      </c>
      <c r="O2498" s="66">
        <v>200.54725245653813</v>
      </c>
      <c r="P2498" s="63">
        <v>0</v>
      </c>
    </row>
    <row r="2499" spans="1:16" ht="14.4">
      <c r="A2499" s="72">
        <f t="shared" si="67"/>
        <v>46188</v>
      </c>
      <c r="B2499" s="73" t="e">
        <f>VLOOKUP(G2499,'Daily Flash NL'!A:D,4,0)</f>
        <v>#N/A</v>
      </c>
      <c r="C2499" s="77">
        <v>46188</v>
      </c>
      <c r="D2499" s="57"/>
      <c r="E2499" s="62" t="s">
        <v>68</v>
      </c>
      <c r="F2499" s="62"/>
      <c r="G2499" s="62">
        <v>17</v>
      </c>
      <c r="H2499" s="63">
        <v>0.85365853658536583</v>
      </c>
      <c r="I2499" s="64">
        <v>41</v>
      </c>
      <c r="J2499" s="64">
        <v>41</v>
      </c>
      <c r="K2499" s="64">
        <v>35</v>
      </c>
      <c r="L2499" s="65">
        <v>1</v>
      </c>
      <c r="M2499" s="64">
        <v>0</v>
      </c>
      <c r="N2499" s="64">
        <v>0</v>
      </c>
      <c r="O2499" s="66">
        <v>213.06665853658532</v>
      </c>
      <c r="P2499" s="63">
        <v>0</v>
      </c>
    </row>
    <row r="2500" spans="1:16" ht="14.4">
      <c r="A2500" s="72">
        <f t="shared" si="67"/>
        <v>46188</v>
      </c>
      <c r="B2500" s="73" t="e">
        <f>VLOOKUP(G2500,'Daily Flash NL'!A:D,4,0)</f>
        <v>#N/A</v>
      </c>
      <c r="C2500" s="77">
        <v>46188</v>
      </c>
      <c r="D2500" s="57"/>
      <c r="E2500" s="62" t="s">
        <v>68</v>
      </c>
      <c r="F2500" s="62"/>
      <c r="G2500" s="62">
        <v>18</v>
      </c>
      <c r="H2500" s="63">
        <v>0.90476190476190477</v>
      </c>
      <c r="I2500" s="64">
        <v>21</v>
      </c>
      <c r="J2500" s="64">
        <v>21</v>
      </c>
      <c r="K2500" s="64">
        <v>19</v>
      </c>
      <c r="L2500" s="65">
        <v>1</v>
      </c>
      <c r="M2500" s="64">
        <v>0</v>
      </c>
      <c r="N2500" s="64">
        <v>0</v>
      </c>
      <c r="O2500" s="66">
        <v>240.46211904761918</v>
      </c>
      <c r="P2500" s="63">
        <v>0</v>
      </c>
    </row>
    <row r="2501" spans="1:16" ht="14.4">
      <c r="A2501" s="72">
        <f t="shared" si="67"/>
        <v>46188</v>
      </c>
      <c r="B2501" s="73" t="e">
        <f>VLOOKUP(G2501,'Daily Flash NL'!A:D,4,0)</f>
        <v>#N/A</v>
      </c>
      <c r="C2501" s="77">
        <v>46188</v>
      </c>
      <c r="D2501" s="57"/>
      <c r="E2501" s="62" t="s">
        <v>68</v>
      </c>
      <c r="F2501" s="62"/>
      <c r="G2501" s="62">
        <v>19</v>
      </c>
      <c r="H2501" s="63">
        <v>0.86956521739130432</v>
      </c>
      <c r="I2501" s="64">
        <v>23</v>
      </c>
      <c r="J2501" s="64">
        <v>23</v>
      </c>
      <c r="K2501" s="64">
        <v>20</v>
      </c>
      <c r="L2501" s="65">
        <v>1</v>
      </c>
      <c r="M2501" s="64">
        <v>0</v>
      </c>
      <c r="N2501" s="64">
        <v>0</v>
      </c>
      <c r="O2501" s="66">
        <v>312.61876086956522</v>
      </c>
      <c r="P2501" s="63">
        <v>0</v>
      </c>
    </row>
    <row r="2502" spans="1:16" ht="14.4">
      <c r="A2502" s="72">
        <f t="shared" si="67"/>
        <v>46188</v>
      </c>
      <c r="B2502" s="73" t="e">
        <f>VLOOKUP(G2502,'Daily Flash NL'!A:D,4,0)</f>
        <v>#N/A</v>
      </c>
      <c r="C2502" s="77">
        <v>46188</v>
      </c>
      <c r="D2502" s="57"/>
      <c r="E2502" s="62" t="s">
        <v>68</v>
      </c>
      <c r="F2502" s="62"/>
      <c r="G2502" s="62">
        <v>20</v>
      </c>
      <c r="H2502" s="63">
        <v>0.94117647058823528</v>
      </c>
      <c r="I2502" s="64">
        <v>17</v>
      </c>
      <c r="J2502" s="64">
        <v>17</v>
      </c>
      <c r="K2502" s="64">
        <v>16</v>
      </c>
      <c r="L2502" s="65">
        <v>1</v>
      </c>
      <c r="M2502" s="64">
        <v>0</v>
      </c>
      <c r="N2502" s="64">
        <v>0</v>
      </c>
      <c r="O2502" s="66">
        <v>203.55973529411762</v>
      </c>
      <c r="P2502" s="63">
        <v>0</v>
      </c>
    </row>
    <row r="2503" spans="1:16" ht="14.4">
      <c r="A2503" s="72">
        <f t="shared" si="67"/>
        <v>46188</v>
      </c>
      <c r="B2503" s="73" t="e">
        <f>VLOOKUP(G2503,'Daily Flash NL'!A:D,4,0)</f>
        <v>#N/A</v>
      </c>
      <c r="C2503" s="77">
        <v>46188</v>
      </c>
      <c r="D2503" s="57"/>
      <c r="E2503" s="62" t="s">
        <v>68</v>
      </c>
      <c r="F2503" s="62"/>
      <c r="G2503" s="62">
        <v>21</v>
      </c>
      <c r="H2503" s="63">
        <v>0.7142857142857143</v>
      </c>
      <c r="I2503" s="64">
        <v>14</v>
      </c>
      <c r="J2503" s="64">
        <v>14</v>
      </c>
      <c r="K2503" s="64">
        <v>10</v>
      </c>
      <c r="L2503" s="65">
        <v>1</v>
      </c>
      <c r="M2503" s="64">
        <v>0</v>
      </c>
      <c r="N2503" s="64">
        <v>0</v>
      </c>
      <c r="O2503" s="66">
        <v>338.15742857142862</v>
      </c>
      <c r="P2503" s="63">
        <v>0</v>
      </c>
    </row>
    <row r="2504" spans="1:16" ht="14.4">
      <c r="A2504" s="72">
        <f t="shared" si="67"/>
        <v>46188</v>
      </c>
      <c r="B2504" s="73" t="e">
        <f>VLOOKUP(G2504,'Daily Flash NL'!A:D,4,0)</f>
        <v>#N/A</v>
      </c>
      <c r="C2504" s="77">
        <v>46188</v>
      </c>
      <c r="D2504" s="57"/>
      <c r="E2504" s="62" t="s">
        <v>68</v>
      </c>
      <c r="F2504" s="62"/>
      <c r="G2504" s="62">
        <v>22</v>
      </c>
      <c r="H2504" s="63">
        <v>0.75</v>
      </c>
      <c r="I2504" s="64">
        <v>8</v>
      </c>
      <c r="J2504" s="64">
        <v>8</v>
      </c>
      <c r="K2504" s="64">
        <v>6</v>
      </c>
      <c r="L2504" s="65">
        <v>1</v>
      </c>
      <c r="M2504" s="64">
        <v>0</v>
      </c>
      <c r="N2504" s="64">
        <v>0</v>
      </c>
      <c r="O2504" s="66">
        <v>206.12624999999997</v>
      </c>
      <c r="P2504" s="63">
        <v>0</v>
      </c>
    </row>
    <row r="2505" spans="1:16" ht="14.4">
      <c r="A2505" s="72">
        <f t="shared" si="67"/>
        <v>46188</v>
      </c>
      <c r="B2505" s="73" t="e">
        <f>VLOOKUP(G2505,'Daily Flash NL'!A:D,4,0)</f>
        <v>#N/A</v>
      </c>
      <c r="C2505" s="77">
        <v>46188</v>
      </c>
      <c r="D2505" s="57"/>
      <c r="E2505" s="62" t="s">
        <v>68</v>
      </c>
      <c r="F2505" s="62"/>
      <c r="G2505" s="62">
        <v>23</v>
      </c>
      <c r="H2505" s="63">
        <v>1</v>
      </c>
      <c r="I2505" s="64">
        <v>2</v>
      </c>
      <c r="J2505" s="64">
        <v>2</v>
      </c>
      <c r="K2505" s="64">
        <v>2</v>
      </c>
      <c r="L2505" s="65">
        <v>1</v>
      </c>
      <c r="M2505" s="64">
        <v>0</v>
      </c>
      <c r="N2505" s="64">
        <v>0</v>
      </c>
      <c r="O2505" s="66">
        <v>570.22200000000009</v>
      </c>
      <c r="P2505" s="63">
        <v>0</v>
      </c>
    </row>
    <row r="2506" spans="1:16" ht="14.4">
      <c r="A2506" s="72">
        <f t="shared" ref="A2506:A2569" si="68">C2506</f>
        <v>46188</v>
      </c>
      <c r="B2506" s="73" t="e">
        <f>VLOOKUP(G2506,'Daily Flash NL'!A:D,4,0)</f>
        <v>#N/A</v>
      </c>
      <c r="C2506" s="77">
        <v>46188</v>
      </c>
      <c r="D2506" s="57" t="s">
        <v>70</v>
      </c>
      <c r="E2506" s="57"/>
      <c r="F2506" s="57"/>
      <c r="G2506" s="57"/>
      <c r="H2506" s="58">
        <v>0.87714543812104784</v>
      </c>
      <c r="I2506" s="59">
        <v>1108</v>
      </c>
      <c r="J2506" s="59">
        <v>1104</v>
      </c>
      <c r="K2506" s="59">
        <v>971</v>
      </c>
      <c r="L2506" s="60">
        <v>0.99638989169675085</v>
      </c>
      <c r="M2506" s="59">
        <v>4</v>
      </c>
      <c r="N2506" s="59">
        <v>1</v>
      </c>
      <c r="O2506" s="61">
        <v>225.13454863052112</v>
      </c>
      <c r="P2506" s="58">
        <v>3.6101083032490976E-3</v>
      </c>
    </row>
    <row r="2507" spans="1:16" ht="14.4">
      <c r="A2507" s="72" t="str">
        <f t="shared" si="68"/>
        <v>Total 15/06/2026</v>
      </c>
      <c r="B2507" s="73" t="e">
        <f>VLOOKUP(G2507,'Daily Flash NL'!A:D,4,0)</f>
        <v>#N/A</v>
      </c>
      <c r="C2507" s="78" t="s">
        <v>265</v>
      </c>
      <c r="D2507" s="67"/>
      <c r="E2507" s="67"/>
      <c r="F2507" s="67"/>
      <c r="G2507" s="67"/>
      <c r="H2507" s="68">
        <v>0.87714543812104784</v>
      </c>
      <c r="I2507" s="69">
        <v>1108</v>
      </c>
      <c r="J2507" s="69">
        <v>1104</v>
      </c>
      <c r="K2507" s="69">
        <v>971</v>
      </c>
      <c r="L2507" s="70">
        <v>0.99638989169675085</v>
      </c>
      <c r="M2507" s="69">
        <v>4</v>
      </c>
      <c r="N2507" s="69">
        <v>1</v>
      </c>
      <c r="O2507" s="71">
        <v>225.13454863052112</v>
      </c>
      <c r="P2507" s="68">
        <v>3.6101083032490976E-3</v>
      </c>
    </row>
    <row r="2508" spans="1:16" ht="15" thickBot="1">
      <c r="A2508" s="72" t="str">
        <f t="shared" si="68"/>
        <v>Total général</v>
      </c>
      <c r="B2508" s="73" t="e">
        <f>VLOOKUP(G2508,'Daily Flash NL'!A:D,4,0)</f>
        <v>#N/A</v>
      </c>
      <c r="C2508" s="116" t="s">
        <v>73</v>
      </c>
      <c r="D2508" s="117"/>
      <c r="E2508" s="117"/>
      <c r="F2508" s="117"/>
      <c r="G2508" s="117"/>
      <c r="H2508" s="118">
        <v>0.87714543812104784</v>
      </c>
      <c r="I2508" s="119">
        <v>1108</v>
      </c>
      <c r="J2508" s="119">
        <v>1104</v>
      </c>
      <c r="K2508" s="119">
        <v>971</v>
      </c>
      <c r="L2508" s="120">
        <v>0.99638989169675085</v>
      </c>
      <c r="M2508" s="119">
        <v>4</v>
      </c>
      <c r="N2508" s="119">
        <v>1</v>
      </c>
      <c r="O2508" s="121">
        <v>225.13454863052112</v>
      </c>
      <c r="P2508" s="122">
        <v>3.6101083032490976E-3</v>
      </c>
    </row>
    <row r="2509" spans="1:16" ht="14.4">
      <c r="A2509" s="72">
        <f t="shared" si="68"/>
        <v>46189</v>
      </c>
      <c r="B2509" s="73" t="e">
        <f>VLOOKUP(G2509,'Daily Flash NL'!A:D,4,0)</f>
        <v>#N/A</v>
      </c>
      <c r="C2509" s="77">
        <v>46189</v>
      </c>
      <c r="D2509" s="57" t="s">
        <v>67</v>
      </c>
      <c r="E2509" s="62" t="s">
        <v>85</v>
      </c>
      <c r="F2509" s="62"/>
      <c r="G2509" s="62"/>
      <c r="H2509" s="63">
        <v>0.85971223021582732</v>
      </c>
      <c r="I2509" s="64">
        <v>278</v>
      </c>
      <c r="J2509" s="64">
        <v>271</v>
      </c>
      <c r="K2509" s="64">
        <v>239</v>
      </c>
      <c r="L2509" s="65">
        <v>0.97482014388489213</v>
      </c>
      <c r="M2509" s="64">
        <v>7</v>
      </c>
      <c r="N2509" s="64">
        <v>0</v>
      </c>
      <c r="O2509" s="66">
        <v>236.15531937269373</v>
      </c>
      <c r="P2509" s="63">
        <v>2.5179856115107913E-2</v>
      </c>
    </row>
    <row r="2510" spans="1:16" ht="14.4">
      <c r="A2510" s="72">
        <f t="shared" si="68"/>
        <v>46189</v>
      </c>
      <c r="B2510" s="73" t="e">
        <f>VLOOKUP(G2510,'Daily Flash NL'!A:D,4,0)</f>
        <v>#N/A</v>
      </c>
      <c r="C2510" s="77">
        <v>46189</v>
      </c>
      <c r="D2510" s="57"/>
      <c r="E2510" s="62" t="s">
        <v>85</v>
      </c>
      <c r="F2510" s="57" t="s">
        <v>69</v>
      </c>
      <c r="G2510" s="57"/>
      <c r="H2510" s="58"/>
      <c r="I2510" s="59"/>
      <c r="J2510" s="59"/>
      <c r="K2510" s="59"/>
      <c r="L2510" s="60"/>
      <c r="M2510" s="59"/>
      <c r="N2510" s="59"/>
      <c r="O2510" s="61"/>
      <c r="P2510" s="58"/>
    </row>
    <row r="2511" spans="1:16" ht="14.4">
      <c r="A2511" s="72">
        <f t="shared" si="68"/>
        <v>46189</v>
      </c>
      <c r="B2511" s="73">
        <f>VLOOKUP(G2511,'Daily Flash NL'!A:D,4,0)</f>
        <v>0.33333333333333298</v>
      </c>
      <c r="C2511" s="77">
        <v>46189</v>
      </c>
      <c r="D2511" s="57"/>
      <c r="E2511" s="62" t="s">
        <v>85</v>
      </c>
      <c r="F2511" s="62"/>
      <c r="G2511" s="62">
        <v>8</v>
      </c>
      <c r="H2511" s="63">
        <v>1</v>
      </c>
      <c r="I2511" s="64">
        <v>2</v>
      </c>
      <c r="J2511" s="64">
        <v>2</v>
      </c>
      <c r="K2511" s="64">
        <v>2</v>
      </c>
      <c r="L2511" s="65">
        <v>1</v>
      </c>
      <c r="M2511" s="64">
        <v>0</v>
      </c>
      <c r="N2511" s="64">
        <v>0</v>
      </c>
      <c r="O2511" s="66">
        <v>276.56</v>
      </c>
      <c r="P2511" s="63">
        <v>0</v>
      </c>
    </row>
    <row r="2512" spans="1:16" ht="14.4">
      <c r="A2512" s="72">
        <f t="shared" si="68"/>
        <v>46189</v>
      </c>
      <c r="B2512" s="73">
        <f>VLOOKUP(G2512,'Daily Flash NL'!A:D,4,0)</f>
        <v>0.375</v>
      </c>
      <c r="C2512" s="77">
        <v>46189</v>
      </c>
      <c r="D2512" s="57"/>
      <c r="E2512" s="62" t="s">
        <v>85</v>
      </c>
      <c r="F2512" s="62"/>
      <c r="G2512" s="62">
        <v>9</v>
      </c>
      <c r="H2512" s="63">
        <v>1</v>
      </c>
      <c r="I2512" s="64">
        <v>7</v>
      </c>
      <c r="J2512" s="64">
        <v>7</v>
      </c>
      <c r="K2512" s="64">
        <v>7</v>
      </c>
      <c r="L2512" s="65">
        <v>1</v>
      </c>
      <c r="M2512" s="64">
        <v>0</v>
      </c>
      <c r="N2512" s="64">
        <v>0</v>
      </c>
      <c r="O2512" s="66">
        <v>293.95752380952388</v>
      </c>
      <c r="P2512" s="63">
        <v>0</v>
      </c>
    </row>
    <row r="2513" spans="1:16" ht="14.4">
      <c r="A2513" s="72">
        <f t="shared" si="68"/>
        <v>46189</v>
      </c>
      <c r="B2513" s="73">
        <f>VLOOKUP(G2513,'Daily Flash NL'!A:D,4,0)</f>
        <v>0.41666666666666702</v>
      </c>
      <c r="C2513" s="77">
        <v>46189</v>
      </c>
      <c r="D2513" s="57"/>
      <c r="E2513" s="62" t="s">
        <v>85</v>
      </c>
      <c r="F2513" s="62"/>
      <c r="G2513" s="62">
        <v>10</v>
      </c>
      <c r="H2513" s="63">
        <v>1</v>
      </c>
      <c r="I2513" s="64">
        <v>7</v>
      </c>
      <c r="J2513" s="64">
        <v>7</v>
      </c>
      <c r="K2513" s="64">
        <v>7</v>
      </c>
      <c r="L2513" s="65">
        <v>1</v>
      </c>
      <c r="M2513" s="64">
        <v>0</v>
      </c>
      <c r="N2513" s="64">
        <v>0</v>
      </c>
      <c r="O2513" s="66">
        <v>126.08642857142901</v>
      </c>
      <c r="P2513" s="63">
        <v>0</v>
      </c>
    </row>
    <row r="2514" spans="1:16" ht="14.4">
      <c r="A2514" s="72">
        <f t="shared" si="68"/>
        <v>46189</v>
      </c>
      <c r="B2514" s="73">
        <f>VLOOKUP(G2514,'Daily Flash NL'!A:D,4,0)</f>
        <v>0.45833333333333298</v>
      </c>
      <c r="C2514" s="77">
        <v>46189</v>
      </c>
      <c r="D2514" s="57"/>
      <c r="E2514" s="62" t="s">
        <v>85</v>
      </c>
      <c r="F2514" s="62"/>
      <c r="G2514" s="62">
        <v>11</v>
      </c>
      <c r="H2514" s="63">
        <v>1</v>
      </c>
      <c r="I2514" s="64">
        <v>4</v>
      </c>
      <c r="J2514" s="64">
        <v>4</v>
      </c>
      <c r="K2514" s="64">
        <v>4</v>
      </c>
      <c r="L2514" s="65">
        <v>1</v>
      </c>
      <c r="M2514" s="64">
        <v>0</v>
      </c>
      <c r="N2514" s="64">
        <v>0</v>
      </c>
      <c r="O2514" s="66">
        <v>235.70349999999999</v>
      </c>
      <c r="P2514" s="63">
        <v>0</v>
      </c>
    </row>
    <row r="2515" spans="1:16" ht="14.4">
      <c r="A2515" s="72">
        <f t="shared" si="68"/>
        <v>46189</v>
      </c>
      <c r="B2515" s="73">
        <f>VLOOKUP(G2515,'Daily Flash NL'!A:D,4,0)</f>
        <v>0.5</v>
      </c>
      <c r="C2515" s="77">
        <v>46189</v>
      </c>
      <c r="D2515" s="57"/>
      <c r="E2515" s="62" t="s">
        <v>85</v>
      </c>
      <c r="F2515" s="62"/>
      <c r="G2515" s="62">
        <v>12</v>
      </c>
      <c r="H2515" s="63">
        <v>1</v>
      </c>
      <c r="I2515" s="64">
        <v>6</v>
      </c>
      <c r="J2515" s="64">
        <v>6</v>
      </c>
      <c r="K2515" s="64">
        <v>6</v>
      </c>
      <c r="L2515" s="65">
        <v>1</v>
      </c>
      <c r="M2515" s="64">
        <v>0</v>
      </c>
      <c r="N2515" s="64">
        <v>0</v>
      </c>
      <c r="O2515" s="66">
        <v>174.47391666666667</v>
      </c>
      <c r="P2515" s="63">
        <v>0</v>
      </c>
    </row>
    <row r="2516" spans="1:16" ht="14.4">
      <c r="A2516" s="72">
        <f t="shared" si="68"/>
        <v>46189</v>
      </c>
      <c r="B2516" s="73">
        <f>VLOOKUP(G2516,'Daily Flash NL'!A:D,4,0)</f>
        <v>0.54166666666666696</v>
      </c>
      <c r="C2516" s="77">
        <v>46189</v>
      </c>
      <c r="D2516" s="57"/>
      <c r="E2516" s="62" t="s">
        <v>85</v>
      </c>
      <c r="F2516" s="62"/>
      <c r="G2516" s="62">
        <v>13</v>
      </c>
      <c r="H2516" s="63">
        <v>0.90909090909090906</v>
      </c>
      <c r="I2516" s="64">
        <v>11</v>
      </c>
      <c r="J2516" s="64">
        <v>11</v>
      </c>
      <c r="K2516" s="64">
        <v>10</v>
      </c>
      <c r="L2516" s="65">
        <v>1</v>
      </c>
      <c r="M2516" s="64">
        <v>0</v>
      </c>
      <c r="N2516" s="64">
        <v>0</v>
      </c>
      <c r="O2516" s="66">
        <v>406.11113636363638</v>
      </c>
      <c r="P2516" s="63">
        <v>0</v>
      </c>
    </row>
    <row r="2517" spans="1:16" ht="14.4">
      <c r="A2517" s="72">
        <f t="shared" si="68"/>
        <v>46189</v>
      </c>
      <c r="B2517" s="73">
        <f>VLOOKUP(G2517,'Daily Flash NL'!A:D,4,0)</f>
        <v>0.58333333333333304</v>
      </c>
      <c r="C2517" s="77">
        <v>46189</v>
      </c>
      <c r="D2517" s="57"/>
      <c r="E2517" s="62" t="s">
        <v>85</v>
      </c>
      <c r="F2517" s="62"/>
      <c r="G2517" s="62">
        <v>14</v>
      </c>
      <c r="H2517" s="63">
        <v>1</v>
      </c>
      <c r="I2517" s="64">
        <v>19</v>
      </c>
      <c r="J2517" s="64">
        <v>19</v>
      </c>
      <c r="K2517" s="64">
        <v>19</v>
      </c>
      <c r="L2517" s="65">
        <v>1</v>
      </c>
      <c r="M2517" s="64">
        <v>0</v>
      </c>
      <c r="N2517" s="64">
        <v>0</v>
      </c>
      <c r="O2517" s="66">
        <v>231.72025438596526</v>
      </c>
      <c r="P2517" s="63">
        <v>0</v>
      </c>
    </row>
    <row r="2518" spans="1:16" ht="14.4">
      <c r="A2518" s="72">
        <f t="shared" si="68"/>
        <v>46189</v>
      </c>
      <c r="B2518" s="73">
        <f>VLOOKUP(G2518,'Daily Flash NL'!A:D,4,0)</f>
        <v>0.625</v>
      </c>
      <c r="C2518" s="77">
        <v>46189</v>
      </c>
      <c r="D2518" s="57"/>
      <c r="E2518" s="62" t="s">
        <v>85</v>
      </c>
      <c r="F2518" s="62"/>
      <c r="G2518" s="62">
        <v>15</v>
      </c>
      <c r="H2518" s="63">
        <v>1</v>
      </c>
      <c r="I2518" s="64">
        <v>9</v>
      </c>
      <c r="J2518" s="64">
        <v>9</v>
      </c>
      <c r="K2518" s="64">
        <v>9</v>
      </c>
      <c r="L2518" s="65">
        <v>1</v>
      </c>
      <c r="M2518" s="64">
        <v>0</v>
      </c>
      <c r="N2518" s="64">
        <v>0</v>
      </c>
      <c r="O2518" s="66">
        <v>353.03466666666668</v>
      </c>
      <c r="P2518" s="63">
        <v>0</v>
      </c>
    </row>
    <row r="2519" spans="1:16" ht="14.4">
      <c r="A2519" s="72">
        <f t="shared" si="68"/>
        <v>46189</v>
      </c>
      <c r="B2519" s="73">
        <f>VLOOKUP(G2519,'Daily Flash NL'!A:D,4,0)</f>
        <v>0.66666666666666696</v>
      </c>
      <c r="C2519" s="77">
        <v>46189</v>
      </c>
      <c r="D2519" s="57"/>
      <c r="E2519" s="62" t="s">
        <v>85</v>
      </c>
      <c r="F2519" s="62"/>
      <c r="G2519" s="62">
        <v>16</v>
      </c>
      <c r="H2519" s="63">
        <v>0.84615384615384615</v>
      </c>
      <c r="I2519" s="64">
        <v>13</v>
      </c>
      <c r="J2519" s="64">
        <v>13</v>
      </c>
      <c r="K2519" s="64">
        <v>11</v>
      </c>
      <c r="L2519" s="65">
        <v>1</v>
      </c>
      <c r="M2519" s="64">
        <v>0</v>
      </c>
      <c r="N2519" s="64">
        <v>0</v>
      </c>
      <c r="O2519" s="66">
        <v>203.10488461538461</v>
      </c>
      <c r="P2519" s="63">
        <v>0</v>
      </c>
    </row>
    <row r="2520" spans="1:16" ht="14.4">
      <c r="A2520" s="72">
        <f t="shared" si="68"/>
        <v>46189</v>
      </c>
      <c r="B2520" s="73" t="e">
        <f>VLOOKUP(G2520,'Daily Flash NL'!A:D,4,0)</f>
        <v>#N/A</v>
      </c>
      <c r="C2520" s="77">
        <v>46189</v>
      </c>
      <c r="D2520" s="57"/>
      <c r="E2520" s="62" t="s">
        <v>85</v>
      </c>
      <c r="F2520" s="62"/>
      <c r="G2520" s="62">
        <v>17</v>
      </c>
      <c r="H2520" s="63">
        <v>0.81818181818181823</v>
      </c>
      <c r="I2520" s="64">
        <v>11</v>
      </c>
      <c r="J2520" s="64">
        <v>10</v>
      </c>
      <c r="K2520" s="64">
        <v>9</v>
      </c>
      <c r="L2520" s="65">
        <v>0.90909090909090906</v>
      </c>
      <c r="M2520" s="64">
        <v>1</v>
      </c>
      <c r="N2520" s="64">
        <v>0</v>
      </c>
      <c r="O2520" s="66">
        <v>378.32585</v>
      </c>
      <c r="P2520" s="63">
        <v>9.0909090909090912E-2</v>
      </c>
    </row>
    <row r="2521" spans="1:16" ht="14.4">
      <c r="A2521" s="72">
        <f t="shared" si="68"/>
        <v>46189</v>
      </c>
      <c r="B2521" s="73" t="e">
        <f>VLOOKUP(G2521,'Daily Flash NL'!A:D,4,0)</f>
        <v>#N/A</v>
      </c>
      <c r="C2521" s="77">
        <v>46189</v>
      </c>
      <c r="D2521" s="57"/>
      <c r="E2521" s="62" t="s">
        <v>85</v>
      </c>
      <c r="F2521" s="62"/>
      <c r="G2521" s="62">
        <v>18</v>
      </c>
      <c r="H2521" s="63">
        <v>0.33333333333333331</v>
      </c>
      <c r="I2521" s="64">
        <v>6</v>
      </c>
      <c r="J2521" s="64">
        <v>5</v>
      </c>
      <c r="K2521" s="64">
        <v>2</v>
      </c>
      <c r="L2521" s="65">
        <v>0.83333333333333337</v>
      </c>
      <c r="M2521" s="64">
        <v>1</v>
      </c>
      <c r="N2521" s="64">
        <v>0</v>
      </c>
      <c r="O2521" s="66">
        <v>175.5086</v>
      </c>
      <c r="P2521" s="63">
        <v>0.16666666666666666</v>
      </c>
    </row>
    <row r="2522" spans="1:16" ht="14.4">
      <c r="A2522" s="72">
        <f t="shared" si="68"/>
        <v>46189</v>
      </c>
      <c r="B2522" s="73" t="e">
        <f>VLOOKUP(G2522,'Daily Flash NL'!A:D,4,0)</f>
        <v>#N/A</v>
      </c>
      <c r="C2522" s="77">
        <v>46189</v>
      </c>
      <c r="D2522" s="57"/>
      <c r="E2522" s="62" t="s">
        <v>85</v>
      </c>
      <c r="F2522" s="62"/>
      <c r="G2522" s="62">
        <v>19</v>
      </c>
      <c r="H2522" s="63">
        <v>0.42857142857142855</v>
      </c>
      <c r="I2522" s="64">
        <v>7</v>
      </c>
      <c r="J2522" s="64">
        <v>7</v>
      </c>
      <c r="K2522" s="64">
        <v>3</v>
      </c>
      <c r="L2522" s="65">
        <v>1</v>
      </c>
      <c r="M2522" s="64">
        <v>0</v>
      </c>
      <c r="N2522" s="64">
        <v>0</v>
      </c>
      <c r="O2522" s="66">
        <v>210.08666666666613</v>
      </c>
      <c r="P2522" s="63">
        <v>0</v>
      </c>
    </row>
    <row r="2523" spans="1:16" ht="14.4">
      <c r="A2523" s="72">
        <f t="shared" si="68"/>
        <v>46189</v>
      </c>
      <c r="B2523" s="73" t="e">
        <f>VLOOKUP(G2523,'Daily Flash NL'!A:D,4,0)</f>
        <v>#N/A</v>
      </c>
      <c r="C2523" s="77">
        <v>46189</v>
      </c>
      <c r="D2523" s="57"/>
      <c r="E2523" s="62" t="s">
        <v>85</v>
      </c>
      <c r="F2523" s="62"/>
      <c r="G2523" s="62">
        <v>20</v>
      </c>
      <c r="H2523" s="63">
        <v>0</v>
      </c>
      <c r="I2523" s="64">
        <v>2</v>
      </c>
      <c r="J2523" s="64">
        <v>2</v>
      </c>
      <c r="K2523" s="64">
        <v>0</v>
      </c>
      <c r="L2523" s="65">
        <v>1</v>
      </c>
      <c r="M2523" s="64">
        <v>0</v>
      </c>
      <c r="N2523" s="64">
        <v>0</v>
      </c>
      <c r="O2523" s="66">
        <v>204.489</v>
      </c>
      <c r="P2523" s="63">
        <v>0</v>
      </c>
    </row>
    <row r="2524" spans="1:16" ht="14.4">
      <c r="A2524" s="72">
        <f t="shared" si="68"/>
        <v>46189</v>
      </c>
      <c r="B2524" s="73" t="e">
        <f>VLOOKUP(G2524,'Daily Flash NL'!A:D,4,0)</f>
        <v>#N/A</v>
      </c>
      <c r="C2524" s="77">
        <v>46189</v>
      </c>
      <c r="D2524" s="57"/>
      <c r="E2524" s="62" t="s">
        <v>85</v>
      </c>
      <c r="F2524" s="62"/>
      <c r="G2524" s="62">
        <v>21</v>
      </c>
      <c r="H2524" s="63">
        <v>1</v>
      </c>
      <c r="I2524" s="64">
        <v>1</v>
      </c>
      <c r="J2524" s="64">
        <v>1</v>
      </c>
      <c r="K2524" s="64">
        <v>1</v>
      </c>
      <c r="L2524" s="65">
        <v>1</v>
      </c>
      <c r="M2524" s="64">
        <v>0</v>
      </c>
      <c r="N2524" s="64">
        <v>0</v>
      </c>
      <c r="O2524" s="66">
        <v>206.94600000000003</v>
      </c>
      <c r="P2524" s="63">
        <v>0</v>
      </c>
    </row>
    <row r="2525" spans="1:16" ht="14.4">
      <c r="A2525" s="72">
        <f t="shared" si="68"/>
        <v>46189</v>
      </c>
      <c r="B2525" s="73" t="e">
        <f>VLOOKUP(G2525,'Daily Flash NL'!A:D,4,0)</f>
        <v>#N/A</v>
      </c>
      <c r="C2525" s="77">
        <v>46189</v>
      </c>
      <c r="D2525" s="57"/>
      <c r="E2525" s="62" t="s">
        <v>85</v>
      </c>
      <c r="F2525" s="62"/>
      <c r="G2525" s="62">
        <v>22</v>
      </c>
      <c r="H2525" s="63">
        <v>0.5</v>
      </c>
      <c r="I2525" s="64">
        <v>2</v>
      </c>
      <c r="J2525" s="64">
        <v>1</v>
      </c>
      <c r="K2525" s="64">
        <v>1</v>
      </c>
      <c r="L2525" s="65">
        <v>0.5</v>
      </c>
      <c r="M2525" s="64">
        <v>1</v>
      </c>
      <c r="N2525" s="64">
        <v>0</v>
      </c>
      <c r="O2525" s="66">
        <v>310.46600000000001</v>
      </c>
      <c r="P2525" s="63">
        <v>0.5</v>
      </c>
    </row>
    <row r="2526" spans="1:16" ht="14.4">
      <c r="A2526" s="72">
        <f t="shared" si="68"/>
        <v>46189</v>
      </c>
      <c r="B2526" s="73" t="e">
        <f>VLOOKUP(G2526,'Daily Flash NL'!A:D,4,0)</f>
        <v>#N/A</v>
      </c>
      <c r="C2526" s="77">
        <v>46189</v>
      </c>
      <c r="D2526" s="57"/>
      <c r="E2526" s="62" t="s">
        <v>85</v>
      </c>
      <c r="F2526" s="57" t="s">
        <v>86</v>
      </c>
      <c r="G2526" s="57"/>
      <c r="H2526" s="58"/>
      <c r="I2526" s="59"/>
      <c r="J2526" s="59"/>
      <c r="K2526" s="59"/>
      <c r="L2526" s="60"/>
      <c r="M2526" s="59"/>
      <c r="N2526" s="59"/>
      <c r="O2526" s="61"/>
      <c r="P2526" s="58"/>
    </row>
    <row r="2527" spans="1:16" ht="14.4">
      <c r="A2527" s="72">
        <f t="shared" si="68"/>
        <v>46189</v>
      </c>
      <c r="B2527" s="73" t="e">
        <f>VLOOKUP(G2527,'Daily Flash NL'!A:D,4,0)</f>
        <v>#N/A</v>
      </c>
      <c r="C2527" s="77">
        <v>46189</v>
      </c>
      <c r="D2527" s="57"/>
      <c r="E2527" s="62" t="s">
        <v>85</v>
      </c>
      <c r="F2527" s="62"/>
      <c r="G2527" s="62">
        <v>6</v>
      </c>
      <c r="H2527" s="63">
        <v>0.5</v>
      </c>
      <c r="I2527" s="64">
        <v>2</v>
      </c>
      <c r="J2527" s="64">
        <v>2</v>
      </c>
      <c r="K2527" s="64">
        <v>1</v>
      </c>
      <c r="L2527" s="65">
        <v>1</v>
      </c>
      <c r="M2527" s="64">
        <v>0</v>
      </c>
      <c r="N2527" s="64">
        <v>0</v>
      </c>
      <c r="O2527" s="66">
        <v>243.44499999999999</v>
      </c>
      <c r="P2527" s="63">
        <v>0</v>
      </c>
    </row>
    <row r="2528" spans="1:16" ht="14.4">
      <c r="A2528" s="72">
        <f t="shared" si="68"/>
        <v>46189</v>
      </c>
      <c r="B2528" s="73">
        <f>VLOOKUP(G2528,'Daily Flash NL'!A:D,4,0)</f>
        <v>0.29166666666666669</v>
      </c>
      <c r="C2528" s="77">
        <v>46189</v>
      </c>
      <c r="D2528" s="57"/>
      <c r="E2528" s="62" t="s">
        <v>85</v>
      </c>
      <c r="F2528" s="62"/>
      <c r="G2528" s="62">
        <v>7</v>
      </c>
      <c r="H2528" s="63">
        <v>0.83333333333333337</v>
      </c>
      <c r="I2528" s="64">
        <v>6</v>
      </c>
      <c r="J2528" s="64">
        <v>6</v>
      </c>
      <c r="K2528" s="64">
        <v>5</v>
      </c>
      <c r="L2528" s="65">
        <v>1</v>
      </c>
      <c r="M2528" s="64">
        <v>0</v>
      </c>
      <c r="N2528" s="64">
        <v>0</v>
      </c>
      <c r="O2528" s="66">
        <v>296.06333333333333</v>
      </c>
      <c r="P2528" s="63">
        <v>0</v>
      </c>
    </row>
    <row r="2529" spans="1:16" ht="14.4">
      <c r="A2529" s="72">
        <f t="shared" si="68"/>
        <v>46189</v>
      </c>
      <c r="B2529" s="73">
        <f>VLOOKUP(G2529,'Daily Flash NL'!A:D,4,0)</f>
        <v>0.33333333333333298</v>
      </c>
      <c r="C2529" s="77">
        <v>46189</v>
      </c>
      <c r="D2529" s="57"/>
      <c r="E2529" s="62" t="s">
        <v>85</v>
      </c>
      <c r="F2529" s="62"/>
      <c r="G2529" s="62">
        <v>8</v>
      </c>
      <c r="H2529" s="63">
        <v>0.9</v>
      </c>
      <c r="I2529" s="64">
        <v>10</v>
      </c>
      <c r="J2529" s="64">
        <v>9</v>
      </c>
      <c r="K2529" s="64">
        <v>9</v>
      </c>
      <c r="L2529" s="65">
        <v>0.9</v>
      </c>
      <c r="M2529" s="64">
        <v>1</v>
      </c>
      <c r="N2529" s="64">
        <v>0</v>
      </c>
      <c r="O2529" s="66">
        <v>368.55450000000002</v>
      </c>
      <c r="P2529" s="63">
        <v>0.1</v>
      </c>
    </row>
    <row r="2530" spans="1:16" ht="14.4">
      <c r="A2530" s="72">
        <f t="shared" si="68"/>
        <v>46189</v>
      </c>
      <c r="B2530" s="73">
        <f>VLOOKUP(G2530,'Daily Flash NL'!A:D,4,0)</f>
        <v>0.375</v>
      </c>
      <c r="C2530" s="77">
        <v>46189</v>
      </c>
      <c r="D2530" s="57"/>
      <c r="E2530" s="62" t="s">
        <v>85</v>
      </c>
      <c r="F2530" s="62"/>
      <c r="G2530" s="62">
        <v>9</v>
      </c>
      <c r="H2530" s="63">
        <v>0.9285714285714286</v>
      </c>
      <c r="I2530" s="64">
        <v>14</v>
      </c>
      <c r="J2530" s="64">
        <v>14</v>
      </c>
      <c r="K2530" s="64">
        <v>13</v>
      </c>
      <c r="L2530" s="65">
        <v>1</v>
      </c>
      <c r="M2530" s="64">
        <v>0</v>
      </c>
      <c r="N2530" s="64">
        <v>0</v>
      </c>
      <c r="O2530" s="66">
        <v>200.22267857142859</v>
      </c>
      <c r="P2530" s="63">
        <v>0</v>
      </c>
    </row>
    <row r="2531" spans="1:16" ht="14.4">
      <c r="A2531" s="72">
        <f t="shared" si="68"/>
        <v>46189</v>
      </c>
      <c r="B2531" s="73">
        <f>VLOOKUP(G2531,'Daily Flash NL'!A:D,4,0)</f>
        <v>0.41666666666666702</v>
      </c>
      <c r="C2531" s="77">
        <v>46189</v>
      </c>
      <c r="D2531" s="57"/>
      <c r="E2531" s="62" t="s">
        <v>85</v>
      </c>
      <c r="F2531" s="62"/>
      <c r="G2531" s="62">
        <v>10</v>
      </c>
      <c r="H2531" s="63">
        <v>1</v>
      </c>
      <c r="I2531" s="64">
        <v>13</v>
      </c>
      <c r="J2531" s="64">
        <v>13</v>
      </c>
      <c r="K2531" s="64">
        <v>13</v>
      </c>
      <c r="L2531" s="65">
        <v>1</v>
      </c>
      <c r="M2531" s="64">
        <v>0</v>
      </c>
      <c r="N2531" s="64">
        <v>0</v>
      </c>
      <c r="O2531" s="66">
        <v>222.53984615384616</v>
      </c>
      <c r="P2531" s="63">
        <v>0</v>
      </c>
    </row>
    <row r="2532" spans="1:16" ht="14.4">
      <c r="A2532" s="72">
        <f t="shared" si="68"/>
        <v>46189</v>
      </c>
      <c r="B2532" s="73">
        <f>VLOOKUP(G2532,'Daily Flash NL'!A:D,4,0)</f>
        <v>0.45833333333333298</v>
      </c>
      <c r="C2532" s="77">
        <v>46189</v>
      </c>
      <c r="D2532" s="57"/>
      <c r="E2532" s="62" t="s">
        <v>85</v>
      </c>
      <c r="F2532" s="62"/>
      <c r="G2532" s="62">
        <v>11</v>
      </c>
      <c r="H2532" s="63">
        <v>0.94736842105263153</v>
      </c>
      <c r="I2532" s="64">
        <v>19</v>
      </c>
      <c r="J2532" s="64">
        <v>19</v>
      </c>
      <c r="K2532" s="64">
        <v>18</v>
      </c>
      <c r="L2532" s="65">
        <v>1</v>
      </c>
      <c r="M2532" s="64">
        <v>0</v>
      </c>
      <c r="N2532" s="64">
        <v>0</v>
      </c>
      <c r="O2532" s="66">
        <v>212.56243859649118</v>
      </c>
      <c r="P2532" s="63">
        <v>0</v>
      </c>
    </row>
    <row r="2533" spans="1:16" ht="14.4">
      <c r="A2533" s="72">
        <f t="shared" si="68"/>
        <v>46189</v>
      </c>
      <c r="B2533" s="73">
        <f>VLOOKUP(G2533,'Daily Flash NL'!A:D,4,0)</f>
        <v>0.5</v>
      </c>
      <c r="C2533" s="77">
        <v>46189</v>
      </c>
      <c r="D2533" s="57"/>
      <c r="E2533" s="62" t="s">
        <v>85</v>
      </c>
      <c r="F2533" s="62"/>
      <c r="G2533" s="62">
        <v>12</v>
      </c>
      <c r="H2533" s="63">
        <v>1</v>
      </c>
      <c r="I2533" s="64">
        <v>7</v>
      </c>
      <c r="J2533" s="64">
        <v>7</v>
      </c>
      <c r="K2533" s="64">
        <v>7</v>
      </c>
      <c r="L2533" s="65">
        <v>1</v>
      </c>
      <c r="M2533" s="64">
        <v>0</v>
      </c>
      <c r="N2533" s="64">
        <v>0</v>
      </c>
      <c r="O2533" s="66">
        <v>147.67197619047673</v>
      </c>
      <c r="P2533" s="63">
        <v>0</v>
      </c>
    </row>
    <row r="2534" spans="1:16" ht="14.4">
      <c r="A2534" s="72">
        <f t="shared" si="68"/>
        <v>46189</v>
      </c>
      <c r="B2534" s="73">
        <f>VLOOKUP(G2534,'Daily Flash NL'!A:D,4,0)</f>
        <v>0.54166666666666696</v>
      </c>
      <c r="C2534" s="77">
        <v>46189</v>
      </c>
      <c r="D2534" s="57"/>
      <c r="E2534" s="62" t="s">
        <v>85</v>
      </c>
      <c r="F2534" s="62"/>
      <c r="G2534" s="62">
        <v>13</v>
      </c>
      <c r="H2534" s="63">
        <v>1</v>
      </c>
      <c r="I2534" s="64">
        <v>17</v>
      </c>
      <c r="J2534" s="64">
        <v>17</v>
      </c>
      <c r="K2534" s="64">
        <v>17</v>
      </c>
      <c r="L2534" s="65">
        <v>1</v>
      </c>
      <c r="M2534" s="64">
        <v>0</v>
      </c>
      <c r="N2534" s="64">
        <v>0</v>
      </c>
      <c r="O2534" s="66">
        <v>164.99703529411769</v>
      </c>
      <c r="P2534" s="63">
        <v>0</v>
      </c>
    </row>
    <row r="2535" spans="1:16" ht="14.4">
      <c r="A2535" s="72">
        <f t="shared" si="68"/>
        <v>46189</v>
      </c>
      <c r="B2535" s="73">
        <f>VLOOKUP(G2535,'Daily Flash NL'!A:D,4,0)</f>
        <v>0.58333333333333304</v>
      </c>
      <c r="C2535" s="77">
        <v>46189</v>
      </c>
      <c r="D2535" s="57"/>
      <c r="E2535" s="62" t="s">
        <v>85</v>
      </c>
      <c r="F2535" s="62"/>
      <c r="G2535" s="62">
        <v>14</v>
      </c>
      <c r="H2535" s="63">
        <v>0.95454545454545459</v>
      </c>
      <c r="I2535" s="64">
        <v>22</v>
      </c>
      <c r="J2535" s="64">
        <v>21</v>
      </c>
      <c r="K2535" s="64">
        <v>21</v>
      </c>
      <c r="L2535" s="65">
        <v>0.95454545454545459</v>
      </c>
      <c r="M2535" s="64">
        <v>1</v>
      </c>
      <c r="N2535" s="64">
        <v>0</v>
      </c>
      <c r="O2535" s="66">
        <v>98.875676190476199</v>
      </c>
      <c r="P2535" s="63">
        <v>4.5454545454545456E-2</v>
      </c>
    </row>
    <row r="2536" spans="1:16" ht="14.4">
      <c r="A2536" s="72">
        <f t="shared" si="68"/>
        <v>46189</v>
      </c>
      <c r="B2536" s="73">
        <f>VLOOKUP(G2536,'Daily Flash NL'!A:D,4,0)</f>
        <v>0.625</v>
      </c>
      <c r="C2536" s="77">
        <v>46189</v>
      </c>
      <c r="D2536" s="57"/>
      <c r="E2536" s="62" t="s">
        <v>85</v>
      </c>
      <c r="F2536" s="62"/>
      <c r="G2536" s="62">
        <v>15</v>
      </c>
      <c r="H2536" s="63">
        <v>0.75</v>
      </c>
      <c r="I2536" s="64">
        <v>20</v>
      </c>
      <c r="J2536" s="64">
        <v>19</v>
      </c>
      <c r="K2536" s="64">
        <v>15</v>
      </c>
      <c r="L2536" s="65">
        <v>0.95</v>
      </c>
      <c r="M2536" s="64">
        <v>1</v>
      </c>
      <c r="N2536" s="64">
        <v>0</v>
      </c>
      <c r="O2536" s="66">
        <v>179.75957894736845</v>
      </c>
      <c r="P2536" s="63">
        <v>0.05</v>
      </c>
    </row>
    <row r="2537" spans="1:16" ht="14.4">
      <c r="A2537" s="72">
        <f t="shared" si="68"/>
        <v>46189</v>
      </c>
      <c r="B2537" s="73">
        <f>VLOOKUP(G2537,'Daily Flash NL'!A:D,4,0)</f>
        <v>0.66666666666666696</v>
      </c>
      <c r="C2537" s="77">
        <v>46189</v>
      </c>
      <c r="D2537" s="57"/>
      <c r="E2537" s="62" t="s">
        <v>85</v>
      </c>
      <c r="F2537" s="62"/>
      <c r="G2537" s="62">
        <v>16</v>
      </c>
      <c r="H2537" s="63">
        <v>0.66666666666666663</v>
      </c>
      <c r="I2537" s="64">
        <v>15</v>
      </c>
      <c r="J2537" s="64">
        <v>15</v>
      </c>
      <c r="K2537" s="64">
        <v>10</v>
      </c>
      <c r="L2537" s="65">
        <v>1</v>
      </c>
      <c r="M2537" s="64">
        <v>0</v>
      </c>
      <c r="N2537" s="64">
        <v>0</v>
      </c>
      <c r="O2537" s="66">
        <v>289.82098333333334</v>
      </c>
      <c r="P2537" s="63">
        <v>0</v>
      </c>
    </row>
    <row r="2538" spans="1:16" ht="14.4">
      <c r="A2538" s="72">
        <f t="shared" si="68"/>
        <v>46189</v>
      </c>
      <c r="B2538" s="73" t="e">
        <f>VLOOKUP(G2538,'Daily Flash NL'!A:D,4,0)</f>
        <v>#N/A</v>
      </c>
      <c r="C2538" s="77">
        <v>46189</v>
      </c>
      <c r="D2538" s="57"/>
      <c r="E2538" s="62" t="s">
        <v>85</v>
      </c>
      <c r="F2538" s="62"/>
      <c r="G2538" s="62">
        <v>17</v>
      </c>
      <c r="H2538" s="63">
        <v>0.8</v>
      </c>
      <c r="I2538" s="64">
        <v>10</v>
      </c>
      <c r="J2538" s="64">
        <v>10</v>
      </c>
      <c r="K2538" s="64">
        <v>8</v>
      </c>
      <c r="L2538" s="65">
        <v>1</v>
      </c>
      <c r="M2538" s="64">
        <v>0</v>
      </c>
      <c r="N2538" s="64">
        <v>0</v>
      </c>
      <c r="O2538" s="66">
        <v>389.28019999999998</v>
      </c>
      <c r="P2538" s="63">
        <v>0</v>
      </c>
    </row>
    <row r="2539" spans="1:16" ht="14.4">
      <c r="A2539" s="72">
        <f t="shared" si="68"/>
        <v>46189</v>
      </c>
      <c r="B2539" s="73" t="e">
        <f>VLOOKUP(G2539,'Daily Flash NL'!A:D,4,0)</f>
        <v>#N/A</v>
      </c>
      <c r="C2539" s="77">
        <v>46189</v>
      </c>
      <c r="D2539" s="57"/>
      <c r="E2539" s="62" t="s">
        <v>85</v>
      </c>
      <c r="F2539" s="62"/>
      <c r="G2539" s="62">
        <v>18</v>
      </c>
      <c r="H2539" s="63">
        <v>0.75</v>
      </c>
      <c r="I2539" s="64">
        <v>8</v>
      </c>
      <c r="J2539" s="64">
        <v>8</v>
      </c>
      <c r="K2539" s="64">
        <v>6</v>
      </c>
      <c r="L2539" s="65">
        <v>1</v>
      </c>
      <c r="M2539" s="64">
        <v>0</v>
      </c>
      <c r="N2539" s="64">
        <v>0</v>
      </c>
      <c r="O2539" s="66">
        <v>209.17383333333285</v>
      </c>
      <c r="P2539" s="63">
        <v>0</v>
      </c>
    </row>
    <row r="2540" spans="1:16" ht="14.4">
      <c r="A2540" s="72">
        <f t="shared" si="68"/>
        <v>46189</v>
      </c>
      <c r="B2540" s="73" t="e">
        <f>VLOOKUP(G2540,'Daily Flash NL'!A:D,4,0)</f>
        <v>#N/A</v>
      </c>
      <c r="C2540" s="77">
        <v>46189</v>
      </c>
      <c r="D2540" s="57"/>
      <c r="E2540" s="62" t="s">
        <v>85</v>
      </c>
      <c r="F2540" s="62"/>
      <c r="G2540" s="62">
        <v>19</v>
      </c>
      <c r="H2540" s="63">
        <v>1</v>
      </c>
      <c r="I2540" s="64">
        <v>3</v>
      </c>
      <c r="J2540" s="64">
        <v>3</v>
      </c>
      <c r="K2540" s="64">
        <v>3</v>
      </c>
      <c r="L2540" s="65">
        <v>1</v>
      </c>
      <c r="M2540" s="64">
        <v>0</v>
      </c>
      <c r="N2540" s="64">
        <v>0</v>
      </c>
      <c r="O2540" s="66">
        <v>138.06566666666666</v>
      </c>
      <c r="P2540" s="63">
        <v>0</v>
      </c>
    </row>
    <row r="2541" spans="1:16" ht="14.4">
      <c r="A2541" s="72">
        <f t="shared" si="68"/>
        <v>46189</v>
      </c>
      <c r="B2541" s="73" t="e">
        <f>VLOOKUP(G2541,'Daily Flash NL'!A:D,4,0)</f>
        <v>#N/A</v>
      </c>
      <c r="C2541" s="77">
        <v>46189</v>
      </c>
      <c r="D2541" s="57"/>
      <c r="E2541" s="62" t="s">
        <v>85</v>
      </c>
      <c r="F2541" s="62"/>
      <c r="G2541" s="62">
        <v>20</v>
      </c>
      <c r="H2541" s="63">
        <v>0.33333333333333331</v>
      </c>
      <c r="I2541" s="64">
        <v>3</v>
      </c>
      <c r="J2541" s="64">
        <v>2</v>
      </c>
      <c r="K2541" s="64">
        <v>1</v>
      </c>
      <c r="L2541" s="65">
        <v>0.66666666666666663</v>
      </c>
      <c r="M2541" s="64">
        <v>1</v>
      </c>
      <c r="N2541" s="64">
        <v>0</v>
      </c>
      <c r="O2541" s="66">
        <v>400.84949999999998</v>
      </c>
      <c r="P2541" s="63">
        <v>0.33333333333333331</v>
      </c>
    </row>
    <row r="2542" spans="1:16" ht="14.4">
      <c r="A2542" s="72">
        <f t="shared" si="68"/>
        <v>46189</v>
      </c>
      <c r="B2542" s="73" t="e">
        <f>VLOOKUP(G2542,'Daily Flash NL'!A:D,4,0)</f>
        <v>#N/A</v>
      </c>
      <c r="C2542" s="77">
        <v>46189</v>
      </c>
      <c r="D2542" s="57"/>
      <c r="E2542" s="62" t="s">
        <v>85</v>
      </c>
      <c r="F2542" s="62"/>
      <c r="G2542" s="62">
        <v>22</v>
      </c>
      <c r="H2542" s="63">
        <v>0.5</v>
      </c>
      <c r="I2542" s="64">
        <v>2</v>
      </c>
      <c r="J2542" s="64">
        <v>2</v>
      </c>
      <c r="K2542" s="64">
        <v>1</v>
      </c>
      <c r="L2542" s="65">
        <v>1</v>
      </c>
      <c r="M2542" s="64">
        <v>0</v>
      </c>
      <c r="N2542" s="64">
        <v>0</v>
      </c>
      <c r="O2542" s="66">
        <v>497.33249999999998</v>
      </c>
      <c r="P2542" s="63">
        <v>0</v>
      </c>
    </row>
    <row r="2543" spans="1:16" ht="14.4">
      <c r="A2543" s="72">
        <f t="shared" si="68"/>
        <v>46189</v>
      </c>
      <c r="B2543" s="73" t="e">
        <f>VLOOKUP(G2543,'Daily Flash NL'!A:D,4,0)</f>
        <v>#N/A</v>
      </c>
      <c r="C2543" s="77">
        <v>46189</v>
      </c>
      <c r="D2543" s="57"/>
      <c r="E2543" s="62" t="s">
        <v>68</v>
      </c>
      <c r="F2543" s="62"/>
      <c r="G2543" s="62"/>
      <c r="H2543" s="63">
        <v>0.85691823899371067</v>
      </c>
      <c r="I2543" s="64">
        <v>637</v>
      </c>
      <c r="J2543" s="64">
        <v>628</v>
      </c>
      <c r="K2543" s="64">
        <v>545</v>
      </c>
      <c r="L2543" s="65">
        <v>0.98587127158555732</v>
      </c>
      <c r="M2543" s="64">
        <v>9</v>
      </c>
      <c r="N2543" s="64">
        <v>1</v>
      </c>
      <c r="O2543" s="66">
        <v>248.87209259174998</v>
      </c>
      <c r="P2543" s="63">
        <v>1.4128728414442701E-2</v>
      </c>
    </row>
    <row r="2544" spans="1:16" ht="14.4">
      <c r="A2544" s="72">
        <f t="shared" si="68"/>
        <v>46189</v>
      </c>
      <c r="B2544" s="73" t="e">
        <f>VLOOKUP(G2544,'Daily Flash NL'!A:D,4,0)</f>
        <v>#N/A</v>
      </c>
      <c r="C2544" s="77">
        <v>46189</v>
      </c>
      <c r="D2544" s="57"/>
      <c r="E2544" s="62" t="s">
        <v>68</v>
      </c>
      <c r="F2544" s="57" t="s">
        <v>69</v>
      </c>
      <c r="G2544" s="57"/>
      <c r="H2544" s="58"/>
      <c r="I2544" s="59"/>
      <c r="J2544" s="59"/>
      <c r="K2544" s="59"/>
      <c r="L2544" s="60"/>
      <c r="M2544" s="59"/>
      <c r="N2544" s="59"/>
      <c r="O2544" s="61"/>
      <c r="P2544" s="58"/>
    </row>
    <row r="2545" spans="1:16" ht="14.4">
      <c r="A2545" s="72">
        <f t="shared" si="68"/>
        <v>46189</v>
      </c>
      <c r="B2545" s="73" t="e">
        <f>VLOOKUP(G2545,'Daily Flash NL'!A:D,4,0)</f>
        <v>#N/A</v>
      </c>
      <c r="C2545" s="77">
        <v>46189</v>
      </c>
      <c r="D2545" s="57"/>
      <c r="E2545" s="62" t="s">
        <v>68</v>
      </c>
      <c r="F2545" s="62"/>
      <c r="G2545" s="62">
        <v>6</v>
      </c>
      <c r="H2545" s="63">
        <v>0</v>
      </c>
      <c r="I2545" s="64">
        <v>2</v>
      </c>
      <c r="J2545" s="64">
        <v>2</v>
      </c>
      <c r="K2545" s="64">
        <v>0</v>
      </c>
      <c r="L2545" s="65">
        <v>1</v>
      </c>
      <c r="M2545" s="64">
        <v>0</v>
      </c>
      <c r="N2545" s="64">
        <v>0</v>
      </c>
      <c r="O2545" s="66">
        <v>253.9085</v>
      </c>
      <c r="P2545" s="63">
        <v>0</v>
      </c>
    </row>
    <row r="2546" spans="1:16" ht="14.4">
      <c r="A2546" s="72">
        <f t="shared" si="68"/>
        <v>46189</v>
      </c>
      <c r="B2546" s="73">
        <f>VLOOKUP(G2546,'Daily Flash NL'!A:D,4,0)</f>
        <v>0.29166666666666669</v>
      </c>
      <c r="C2546" s="77">
        <v>46189</v>
      </c>
      <c r="D2546" s="57"/>
      <c r="E2546" s="62" t="s">
        <v>68</v>
      </c>
      <c r="F2546" s="62"/>
      <c r="G2546" s="62">
        <v>7</v>
      </c>
      <c r="H2546" s="63">
        <v>1</v>
      </c>
      <c r="I2546" s="64">
        <v>11</v>
      </c>
      <c r="J2546" s="64">
        <v>11</v>
      </c>
      <c r="K2546" s="64">
        <v>11</v>
      </c>
      <c r="L2546" s="65">
        <v>1</v>
      </c>
      <c r="M2546" s="64">
        <v>0</v>
      </c>
      <c r="N2546" s="64">
        <v>0</v>
      </c>
      <c r="O2546" s="66">
        <v>188.90572727272729</v>
      </c>
      <c r="P2546" s="63">
        <v>0</v>
      </c>
    </row>
    <row r="2547" spans="1:16" ht="14.4">
      <c r="A2547" s="72">
        <f t="shared" si="68"/>
        <v>46189</v>
      </c>
      <c r="B2547" s="73">
        <f>VLOOKUP(G2547,'Daily Flash NL'!A:D,4,0)</f>
        <v>0.33333333333333298</v>
      </c>
      <c r="C2547" s="77">
        <v>46189</v>
      </c>
      <c r="D2547" s="57"/>
      <c r="E2547" s="62" t="s">
        <v>68</v>
      </c>
      <c r="F2547" s="62"/>
      <c r="G2547" s="62">
        <v>8</v>
      </c>
      <c r="H2547" s="63">
        <v>1</v>
      </c>
      <c r="I2547" s="64">
        <v>39</v>
      </c>
      <c r="J2547" s="64">
        <v>39</v>
      </c>
      <c r="K2547" s="64">
        <v>39</v>
      </c>
      <c r="L2547" s="65">
        <v>1</v>
      </c>
      <c r="M2547" s="64">
        <v>0</v>
      </c>
      <c r="N2547" s="64">
        <v>0</v>
      </c>
      <c r="O2547" s="66">
        <v>196.73662820512808</v>
      </c>
      <c r="P2547" s="63">
        <v>0</v>
      </c>
    </row>
    <row r="2548" spans="1:16" ht="14.4">
      <c r="A2548" s="72">
        <f t="shared" si="68"/>
        <v>46189</v>
      </c>
      <c r="B2548" s="73">
        <f>VLOOKUP(G2548,'Daily Flash NL'!A:D,4,0)</f>
        <v>0.375</v>
      </c>
      <c r="C2548" s="77">
        <v>46189</v>
      </c>
      <c r="D2548" s="57"/>
      <c r="E2548" s="62" t="s">
        <v>68</v>
      </c>
      <c r="F2548" s="62"/>
      <c r="G2548" s="62">
        <v>9</v>
      </c>
      <c r="H2548" s="63">
        <v>1</v>
      </c>
      <c r="I2548" s="64">
        <v>57</v>
      </c>
      <c r="J2548" s="64">
        <v>57</v>
      </c>
      <c r="K2548" s="64">
        <v>57</v>
      </c>
      <c r="L2548" s="65">
        <v>1</v>
      </c>
      <c r="M2548" s="64">
        <v>0</v>
      </c>
      <c r="N2548" s="64">
        <v>0</v>
      </c>
      <c r="O2548" s="66">
        <v>202.84973771929819</v>
      </c>
      <c r="P2548" s="63">
        <v>0</v>
      </c>
    </row>
    <row r="2549" spans="1:16" ht="14.4">
      <c r="A2549" s="72">
        <f t="shared" si="68"/>
        <v>46189</v>
      </c>
      <c r="B2549" s="73">
        <f>VLOOKUP(G2549,'Daily Flash NL'!A:D,4,0)</f>
        <v>0.41666666666666702</v>
      </c>
      <c r="C2549" s="77">
        <v>46189</v>
      </c>
      <c r="D2549" s="57"/>
      <c r="E2549" s="62" t="s">
        <v>68</v>
      </c>
      <c r="F2549" s="62"/>
      <c r="G2549" s="62">
        <v>10</v>
      </c>
      <c r="H2549" s="63">
        <v>0.97014925373134331</v>
      </c>
      <c r="I2549" s="64">
        <v>67</v>
      </c>
      <c r="J2549" s="64">
        <v>67</v>
      </c>
      <c r="K2549" s="64">
        <v>65</v>
      </c>
      <c r="L2549" s="65">
        <v>1</v>
      </c>
      <c r="M2549" s="64">
        <v>0</v>
      </c>
      <c r="N2549" s="64">
        <v>0</v>
      </c>
      <c r="O2549" s="66">
        <v>258.74098507462685</v>
      </c>
      <c r="P2549" s="63">
        <v>0</v>
      </c>
    </row>
    <row r="2550" spans="1:16" ht="14.4">
      <c r="A2550" s="72">
        <f t="shared" si="68"/>
        <v>46189</v>
      </c>
      <c r="B2550" s="73">
        <f>VLOOKUP(G2550,'Daily Flash NL'!A:D,4,0)</f>
        <v>0.45833333333333298</v>
      </c>
      <c r="C2550" s="77">
        <v>46189</v>
      </c>
      <c r="D2550" s="57"/>
      <c r="E2550" s="62" t="s">
        <v>68</v>
      </c>
      <c r="F2550" s="62"/>
      <c r="G2550" s="62">
        <v>11</v>
      </c>
      <c r="H2550" s="63">
        <v>0.97872340425531912</v>
      </c>
      <c r="I2550" s="64">
        <v>47</v>
      </c>
      <c r="J2550" s="64">
        <v>47</v>
      </c>
      <c r="K2550" s="64">
        <v>46</v>
      </c>
      <c r="L2550" s="65">
        <v>1</v>
      </c>
      <c r="M2550" s="64">
        <v>0</v>
      </c>
      <c r="N2550" s="64">
        <v>0</v>
      </c>
      <c r="O2550" s="66">
        <v>256.63043617021276</v>
      </c>
      <c r="P2550" s="63">
        <v>0</v>
      </c>
    </row>
    <row r="2551" spans="1:16" ht="14.4">
      <c r="A2551" s="72">
        <f t="shared" si="68"/>
        <v>46189</v>
      </c>
      <c r="B2551" s="73">
        <f>VLOOKUP(G2551,'Daily Flash NL'!A:D,4,0)</f>
        <v>0.5</v>
      </c>
      <c r="C2551" s="77">
        <v>46189</v>
      </c>
      <c r="D2551" s="57"/>
      <c r="E2551" s="62" t="s">
        <v>68</v>
      </c>
      <c r="F2551" s="62"/>
      <c r="G2551" s="62">
        <v>12</v>
      </c>
      <c r="H2551" s="63">
        <v>0.8529411764705882</v>
      </c>
      <c r="I2551" s="64">
        <v>68</v>
      </c>
      <c r="J2551" s="64">
        <v>68</v>
      </c>
      <c r="K2551" s="64">
        <v>58</v>
      </c>
      <c r="L2551" s="65">
        <v>1</v>
      </c>
      <c r="M2551" s="64">
        <v>0</v>
      </c>
      <c r="N2551" s="64">
        <v>0</v>
      </c>
      <c r="O2551" s="66">
        <v>198.07309212184884</v>
      </c>
      <c r="P2551" s="63">
        <v>0</v>
      </c>
    </row>
    <row r="2552" spans="1:16" ht="14.4">
      <c r="A2552" s="72">
        <f t="shared" si="68"/>
        <v>46189</v>
      </c>
      <c r="B2552" s="73">
        <f>VLOOKUP(G2552,'Daily Flash NL'!A:D,4,0)</f>
        <v>0.54166666666666696</v>
      </c>
      <c r="C2552" s="77">
        <v>46189</v>
      </c>
      <c r="D2552" s="57"/>
      <c r="E2552" s="62" t="s">
        <v>68</v>
      </c>
      <c r="F2552" s="62"/>
      <c r="G2552" s="62">
        <v>13</v>
      </c>
      <c r="H2552" s="63">
        <v>0.91379310344827591</v>
      </c>
      <c r="I2552" s="64">
        <v>58</v>
      </c>
      <c r="J2552" s="64">
        <v>58</v>
      </c>
      <c r="K2552" s="64">
        <v>53</v>
      </c>
      <c r="L2552" s="65">
        <v>1</v>
      </c>
      <c r="M2552" s="64">
        <v>0</v>
      </c>
      <c r="N2552" s="64">
        <v>0</v>
      </c>
      <c r="O2552" s="66">
        <v>212.30882327586215</v>
      </c>
      <c r="P2552" s="63">
        <v>0</v>
      </c>
    </row>
    <row r="2553" spans="1:16" ht="14.4">
      <c r="A2553" s="72">
        <f t="shared" si="68"/>
        <v>46189</v>
      </c>
      <c r="B2553" s="73">
        <f>VLOOKUP(G2553,'Daily Flash NL'!A:D,4,0)</f>
        <v>0.58333333333333304</v>
      </c>
      <c r="C2553" s="77">
        <v>46189</v>
      </c>
      <c r="D2553" s="57"/>
      <c r="E2553" s="62" t="s">
        <v>68</v>
      </c>
      <c r="F2553" s="62"/>
      <c r="G2553" s="62">
        <v>14</v>
      </c>
      <c r="H2553" s="63">
        <v>0.96551724137931039</v>
      </c>
      <c r="I2553" s="64">
        <v>58</v>
      </c>
      <c r="J2553" s="64">
        <v>58</v>
      </c>
      <c r="K2553" s="64">
        <v>56</v>
      </c>
      <c r="L2553" s="65">
        <v>1</v>
      </c>
      <c r="M2553" s="64">
        <v>0</v>
      </c>
      <c r="N2553" s="64">
        <v>0</v>
      </c>
      <c r="O2553" s="66">
        <v>265.28806034482761</v>
      </c>
      <c r="P2553" s="63">
        <v>0</v>
      </c>
    </row>
    <row r="2554" spans="1:16" ht="14.4">
      <c r="A2554" s="72">
        <f t="shared" si="68"/>
        <v>46189</v>
      </c>
      <c r="B2554" s="73">
        <f>VLOOKUP(G2554,'Daily Flash NL'!A:D,4,0)</f>
        <v>0.625</v>
      </c>
      <c r="C2554" s="77">
        <v>46189</v>
      </c>
      <c r="D2554" s="57"/>
      <c r="E2554" s="62" t="s">
        <v>68</v>
      </c>
      <c r="F2554" s="62"/>
      <c r="G2554" s="62">
        <v>15</v>
      </c>
      <c r="H2554" s="63">
        <v>0.82978723404255317</v>
      </c>
      <c r="I2554" s="64">
        <v>47</v>
      </c>
      <c r="J2554" s="64">
        <v>47</v>
      </c>
      <c r="K2554" s="64">
        <v>39</v>
      </c>
      <c r="L2554" s="65">
        <v>1</v>
      </c>
      <c r="M2554" s="64">
        <v>0</v>
      </c>
      <c r="N2554" s="64">
        <v>0</v>
      </c>
      <c r="O2554" s="66">
        <v>243.03729609929078</v>
      </c>
      <c r="P2554" s="63">
        <v>0</v>
      </c>
    </row>
    <row r="2555" spans="1:16" ht="14.4">
      <c r="A2555" s="72">
        <f t="shared" si="68"/>
        <v>46189</v>
      </c>
      <c r="B2555" s="73">
        <f>VLOOKUP(G2555,'Daily Flash NL'!A:D,4,0)</f>
        <v>0.66666666666666696</v>
      </c>
      <c r="C2555" s="77">
        <v>46189</v>
      </c>
      <c r="D2555" s="57"/>
      <c r="E2555" s="62" t="s">
        <v>68</v>
      </c>
      <c r="F2555" s="62"/>
      <c r="G2555" s="62">
        <v>16</v>
      </c>
      <c r="H2555" s="63">
        <v>0.84090909090909094</v>
      </c>
      <c r="I2555" s="64">
        <v>44</v>
      </c>
      <c r="J2555" s="64">
        <v>44</v>
      </c>
      <c r="K2555" s="64">
        <v>37</v>
      </c>
      <c r="L2555" s="65">
        <v>1</v>
      </c>
      <c r="M2555" s="64">
        <v>0</v>
      </c>
      <c r="N2555" s="64">
        <v>0</v>
      </c>
      <c r="O2555" s="66">
        <v>272.32268939393936</v>
      </c>
      <c r="P2555" s="63">
        <v>0</v>
      </c>
    </row>
    <row r="2556" spans="1:16" ht="14.4">
      <c r="A2556" s="72">
        <f t="shared" si="68"/>
        <v>46189</v>
      </c>
      <c r="B2556" s="73" t="e">
        <f>VLOOKUP(G2556,'Daily Flash NL'!A:D,4,0)</f>
        <v>#N/A</v>
      </c>
      <c r="C2556" s="77">
        <v>46189</v>
      </c>
      <c r="D2556" s="57"/>
      <c r="E2556" s="62" t="s">
        <v>68</v>
      </c>
      <c r="F2556" s="62"/>
      <c r="G2556" s="62">
        <v>17</v>
      </c>
      <c r="H2556" s="63">
        <v>0.49019607843137253</v>
      </c>
      <c r="I2556" s="64">
        <v>51</v>
      </c>
      <c r="J2556" s="64">
        <v>48</v>
      </c>
      <c r="K2556" s="64">
        <v>25</v>
      </c>
      <c r="L2556" s="65">
        <v>0.94117647058823528</v>
      </c>
      <c r="M2556" s="64">
        <v>3</v>
      </c>
      <c r="N2556" s="64">
        <v>0</v>
      </c>
      <c r="O2556" s="66">
        <v>284.79844444444467</v>
      </c>
      <c r="P2556" s="63">
        <v>5.8823529411764705E-2</v>
      </c>
    </row>
    <row r="2557" spans="1:16" ht="14.4">
      <c r="A2557" s="72">
        <f t="shared" si="68"/>
        <v>46189</v>
      </c>
      <c r="B2557" s="73" t="e">
        <f>VLOOKUP(G2557,'Daily Flash NL'!A:D,4,0)</f>
        <v>#N/A</v>
      </c>
      <c r="C2557" s="77">
        <v>46189</v>
      </c>
      <c r="D2557" s="57"/>
      <c r="E2557" s="62" t="s">
        <v>68</v>
      </c>
      <c r="F2557" s="62"/>
      <c r="G2557" s="62">
        <v>18</v>
      </c>
      <c r="H2557" s="63">
        <v>0.81818181818181823</v>
      </c>
      <c r="I2557" s="64">
        <v>33</v>
      </c>
      <c r="J2557" s="64">
        <v>32</v>
      </c>
      <c r="K2557" s="64">
        <v>27</v>
      </c>
      <c r="L2557" s="65">
        <v>0.96969696969696972</v>
      </c>
      <c r="M2557" s="64">
        <v>1</v>
      </c>
      <c r="N2557" s="64">
        <v>0</v>
      </c>
      <c r="O2557" s="66">
        <v>299.1387343749999</v>
      </c>
      <c r="P2557" s="63">
        <v>3.0303030303030304E-2</v>
      </c>
    </row>
    <row r="2558" spans="1:16" ht="14.4">
      <c r="A2558" s="72">
        <f t="shared" si="68"/>
        <v>46189</v>
      </c>
      <c r="B2558" s="73" t="e">
        <f>VLOOKUP(G2558,'Daily Flash NL'!A:D,4,0)</f>
        <v>#N/A</v>
      </c>
      <c r="C2558" s="77">
        <v>46189</v>
      </c>
      <c r="D2558" s="57"/>
      <c r="E2558" s="62" t="s">
        <v>68</v>
      </c>
      <c r="F2558" s="62"/>
      <c r="G2558" s="62">
        <v>19</v>
      </c>
      <c r="H2558" s="63">
        <v>0.73684210526315785</v>
      </c>
      <c r="I2558" s="64">
        <v>20</v>
      </c>
      <c r="J2558" s="64">
        <v>19</v>
      </c>
      <c r="K2558" s="64">
        <v>14</v>
      </c>
      <c r="L2558" s="65">
        <v>0.95</v>
      </c>
      <c r="M2558" s="64">
        <v>1</v>
      </c>
      <c r="N2558" s="64">
        <v>1</v>
      </c>
      <c r="O2558" s="66">
        <v>311.47302631578941</v>
      </c>
      <c r="P2558" s="63">
        <v>0.05</v>
      </c>
    </row>
    <row r="2559" spans="1:16" ht="14.4">
      <c r="A2559" s="72">
        <f t="shared" si="68"/>
        <v>46189</v>
      </c>
      <c r="B2559" s="73" t="e">
        <f>VLOOKUP(G2559,'Daily Flash NL'!A:D,4,0)</f>
        <v>#N/A</v>
      </c>
      <c r="C2559" s="77">
        <v>46189</v>
      </c>
      <c r="D2559" s="57"/>
      <c r="E2559" s="62" t="s">
        <v>68</v>
      </c>
      <c r="F2559" s="62"/>
      <c r="G2559" s="62">
        <v>20</v>
      </c>
      <c r="H2559" s="63">
        <v>0.41666666666666669</v>
      </c>
      <c r="I2559" s="64">
        <v>12</v>
      </c>
      <c r="J2559" s="64">
        <v>11</v>
      </c>
      <c r="K2559" s="64">
        <v>5</v>
      </c>
      <c r="L2559" s="65">
        <v>0.91666666666666663</v>
      </c>
      <c r="M2559" s="64">
        <v>1</v>
      </c>
      <c r="N2559" s="64">
        <v>0</v>
      </c>
      <c r="O2559" s="66">
        <v>462.35754545454535</v>
      </c>
      <c r="P2559" s="63">
        <v>8.3333333333333329E-2</v>
      </c>
    </row>
    <row r="2560" spans="1:16" ht="14.4">
      <c r="A2560" s="72">
        <f t="shared" si="68"/>
        <v>46189</v>
      </c>
      <c r="B2560" s="73" t="e">
        <f>VLOOKUP(G2560,'Daily Flash NL'!A:D,4,0)</f>
        <v>#N/A</v>
      </c>
      <c r="C2560" s="77">
        <v>46189</v>
      </c>
      <c r="D2560" s="57"/>
      <c r="E2560" s="62" t="s">
        <v>68</v>
      </c>
      <c r="F2560" s="62"/>
      <c r="G2560" s="62">
        <v>21</v>
      </c>
      <c r="H2560" s="63">
        <v>0.88888888888888884</v>
      </c>
      <c r="I2560" s="64">
        <v>9</v>
      </c>
      <c r="J2560" s="64">
        <v>9</v>
      </c>
      <c r="K2560" s="64">
        <v>8</v>
      </c>
      <c r="L2560" s="65">
        <v>1</v>
      </c>
      <c r="M2560" s="64">
        <v>0</v>
      </c>
      <c r="N2560" s="64">
        <v>0</v>
      </c>
      <c r="O2560" s="66">
        <v>302.77611111111105</v>
      </c>
      <c r="P2560" s="63">
        <v>0</v>
      </c>
    </row>
    <row r="2561" spans="1:16" ht="14.4">
      <c r="A2561" s="72">
        <f t="shared" si="68"/>
        <v>46189</v>
      </c>
      <c r="B2561" s="73" t="e">
        <f>VLOOKUP(G2561,'Daily Flash NL'!A:D,4,0)</f>
        <v>#N/A</v>
      </c>
      <c r="C2561" s="77">
        <v>46189</v>
      </c>
      <c r="D2561" s="57"/>
      <c r="E2561" s="62" t="s">
        <v>68</v>
      </c>
      <c r="F2561" s="62"/>
      <c r="G2561" s="62">
        <v>22</v>
      </c>
      <c r="H2561" s="63">
        <v>0.30769230769230771</v>
      </c>
      <c r="I2561" s="64">
        <v>13</v>
      </c>
      <c r="J2561" s="64">
        <v>10</v>
      </c>
      <c r="K2561" s="64">
        <v>4</v>
      </c>
      <c r="L2561" s="65">
        <v>0.76923076923076927</v>
      </c>
      <c r="M2561" s="64">
        <v>3</v>
      </c>
      <c r="N2561" s="64">
        <v>0</v>
      </c>
      <c r="O2561" s="66">
        <v>330.14440000000002</v>
      </c>
      <c r="P2561" s="63">
        <v>0.23076923076923078</v>
      </c>
    </row>
    <row r="2562" spans="1:16" ht="14.4">
      <c r="A2562" s="72">
        <f t="shared" si="68"/>
        <v>46189</v>
      </c>
      <c r="B2562" s="73" t="e">
        <f>VLOOKUP(G2562,'Daily Flash NL'!A:D,4,0)</f>
        <v>#N/A</v>
      </c>
      <c r="C2562" s="77">
        <v>46189</v>
      </c>
      <c r="D2562" s="57"/>
      <c r="E2562" s="62" t="s">
        <v>68</v>
      </c>
      <c r="F2562" s="62"/>
      <c r="G2562" s="62">
        <v>23</v>
      </c>
      <c r="H2562" s="63">
        <v>1</v>
      </c>
      <c r="I2562" s="64">
        <v>1</v>
      </c>
      <c r="J2562" s="64">
        <v>1</v>
      </c>
      <c r="K2562" s="64">
        <v>1</v>
      </c>
      <c r="L2562" s="65">
        <v>1</v>
      </c>
      <c r="M2562" s="64">
        <v>0</v>
      </c>
      <c r="N2562" s="64">
        <v>0</v>
      </c>
      <c r="O2562" s="66">
        <v>225.79900000000001</v>
      </c>
      <c r="P2562" s="63">
        <v>0</v>
      </c>
    </row>
    <row r="2563" spans="1:16" ht="14.4">
      <c r="A2563" s="72">
        <f t="shared" si="68"/>
        <v>46189</v>
      </c>
      <c r="B2563" s="73" t="e">
        <f>VLOOKUP(G2563,'Daily Flash NL'!A:D,4,0)</f>
        <v>#N/A</v>
      </c>
      <c r="C2563" s="77">
        <v>46189</v>
      </c>
      <c r="D2563" s="57" t="s">
        <v>70</v>
      </c>
      <c r="E2563" s="57"/>
      <c r="F2563" s="57"/>
      <c r="G2563" s="57"/>
      <c r="H2563" s="58">
        <v>0.85776805251641142</v>
      </c>
      <c r="I2563" s="59">
        <v>915</v>
      </c>
      <c r="J2563" s="59">
        <v>899</v>
      </c>
      <c r="K2563" s="59">
        <v>784</v>
      </c>
      <c r="L2563" s="60">
        <v>0.98251366120218575</v>
      </c>
      <c r="M2563" s="59">
        <v>16</v>
      </c>
      <c r="N2563" s="59">
        <v>1</v>
      </c>
      <c r="O2563" s="61">
        <v>245.03867152126699</v>
      </c>
      <c r="P2563" s="58">
        <v>1.7486338797814208E-2</v>
      </c>
    </row>
    <row r="2564" spans="1:16" ht="14.4">
      <c r="A2564" s="72" t="str">
        <f t="shared" si="68"/>
        <v>Total 16/06/2026</v>
      </c>
      <c r="B2564" s="73" t="e">
        <f>VLOOKUP(G2564,'Daily Flash NL'!A:D,4,0)</f>
        <v>#N/A</v>
      </c>
      <c r="C2564" s="78" t="s">
        <v>266</v>
      </c>
      <c r="D2564" s="67"/>
      <c r="E2564" s="67"/>
      <c r="F2564" s="67"/>
      <c r="G2564" s="67"/>
      <c r="H2564" s="68">
        <v>0.85776805251641142</v>
      </c>
      <c r="I2564" s="69">
        <v>915</v>
      </c>
      <c r="J2564" s="69">
        <v>899</v>
      </c>
      <c r="K2564" s="69">
        <v>784</v>
      </c>
      <c r="L2564" s="70">
        <v>0.98251366120218575</v>
      </c>
      <c r="M2564" s="69">
        <v>16</v>
      </c>
      <c r="N2564" s="69">
        <v>1</v>
      </c>
      <c r="O2564" s="71">
        <v>245.03867152126699</v>
      </c>
      <c r="P2564" s="68">
        <v>1.7486338797814208E-2</v>
      </c>
    </row>
    <row r="2565" spans="1:16" ht="14.4">
      <c r="A2565" s="72">
        <f t="shared" si="68"/>
        <v>46190</v>
      </c>
      <c r="B2565" s="73" t="e">
        <f>VLOOKUP(G2565,'Daily Flash NL'!A:D,4,0)</f>
        <v>#N/A</v>
      </c>
      <c r="C2565" s="77">
        <v>46190</v>
      </c>
      <c r="D2565" s="57" t="s">
        <v>67</v>
      </c>
      <c r="E2565" s="62" t="s">
        <v>85</v>
      </c>
      <c r="F2565" s="62"/>
      <c r="G2565" s="62"/>
      <c r="H2565" s="63">
        <v>0.77611940298507465</v>
      </c>
      <c r="I2565" s="64">
        <v>202</v>
      </c>
      <c r="J2565" s="64">
        <v>193</v>
      </c>
      <c r="K2565" s="64">
        <v>156</v>
      </c>
      <c r="L2565" s="65">
        <v>0.95544554455445541</v>
      </c>
      <c r="M2565" s="64">
        <v>9</v>
      </c>
      <c r="N2565" s="64">
        <v>1</v>
      </c>
      <c r="O2565" s="66">
        <v>264.92439965457686</v>
      </c>
      <c r="P2565" s="63">
        <v>4.4554455445544552E-2</v>
      </c>
    </row>
    <row r="2566" spans="1:16" ht="14.4">
      <c r="A2566" s="72">
        <f t="shared" si="68"/>
        <v>46190</v>
      </c>
      <c r="B2566" s="73" t="e">
        <f>VLOOKUP(G2566,'Daily Flash NL'!A:D,4,0)</f>
        <v>#N/A</v>
      </c>
      <c r="C2566" s="77">
        <v>46190</v>
      </c>
      <c r="D2566" s="57"/>
      <c r="E2566" s="62" t="s">
        <v>85</v>
      </c>
      <c r="F2566" s="57" t="s">
        <v>69</v>
      </c>
      <c r="G2566" s="57"/>
      <c r="H2566" s="58"/>
      <c r="I2566" s="59"/>
      <c r="J2566" s="59"/>
      <c r="K2566" s="59"/>
      <c r="L2566" s="60"/>
      <c r="M2566" s="59"/>
      <c r="N2566" s="59"/>
      <c r="O2566" s="61"/>
      <c r="P2566" s="58"/>
    </row>
    <row r="2567" spans="1:16" ht="14.4">
      <c r="A2567" s="72">
        <f t="shared" si="68"/>
        <v>46190</v>
      </c>
      <c r="B2567" s="73" t="e">
        <f>VLOOKUP(G2567,'Daily Flash NL'!A:D,4,0)</f>
        <v>#N/A</v>
      </c>
      <c r="C2567" s="77">
        <v>46190</v>
      </c>
      <c r="D2567" s="57"/>
      <c r="E2567" s="62" t="s">
        <v>85</v>
      </c>
      <c r="F2567" s="62"/>
      <c r="G2567" s="62">
        <v>6</v>
      </c>
      <c r="H2567" s="63">
        <v>0</v>
      </c>
      <c r="I2567" s="64">
        <v>1</v>
      </c>
      <c r="J2567" s="64">
        <v>1</v>
      </c>
      <c r="K2567" s="64">
        <v>0</v>
      </c>
      <c r="L2567" s="65">
        <v>1</v>
      </c>
      <c r="M2567" s="64">
        <v>0</v>
      </c>
      <c r="N2567" s="64">
        <v>0</v>
      </c>
      <c r="O2567" s="66">
        <v>686.76700000000005</v>
      </c>
      <c r="P2567" s="63">
        <v>0</v>
      </c>
    </row>
    <row r="2568" spans="1:16" ht="14.4">
      <c r="A2568" s="72">
        <f t="shared" si="68"/>
        <v>46190</v>
      </c>
      <c r="B2568" s="73">
        <f>VLOOKUP(G2568,'Daily Flash NL'!A:D,4,0)</f>
        <v>0.29166666666666669</v>
      </c>
      <c r="C2568" s="77">
        <v>46190</v>
      </c>
      <c r="D2568" s="57"/>
      <c r="E2568" s="62" t="s">
        <v>85</v>
      </c>
      <c r="F2568" s="62"/>
      <c r="G2568" s="62">
        <v>7</v>
      </c>
      <c r="H2568" s="63">
        <v>0.5</v>
      </c>
      <c r="I2568" s="64">
        <v>2</v>
      </c>
      <c r="J2568" s="64">
        <v>1</v>
      </c>
      <c r="K2568" s="64">
        <v>1</v>
      </c>
      <c r="L2568" s="65">
        <v>0.5</v>
      </c>
      <c r="M2568" s="64">
        <v>1</v>
      </c>
      <c r="N2568" s="64">
        <v>0</v>
      </c>
      <c r="O2568" s="66">
        <v>331.45000000000005</v>
      </c>
      <c r="P2568" s="63">
        <v>0.5</v>
      </c>
    </row>
    <row r="2569" spans="1:16" ht="14.4">
      <c r="A2569" s="72">
        <f t="shared" si="68"/>
        <v>46190</v>
      </c>
      <c r="B2569" s="73">
        <f>VLOOKUP(G2569,'Daily Flash NL'!A:D,4,0)</f>
        <v>0.33333333333333298</v>
      </c>
      <c r="C2569" s="77">
        <v>46190</v>
      </c>
      <c r="D2569" s="57"/>
      <c r="E2569" s="62" t="s">
        <v>85</v>
      </c>
      <c r="F2569" s="62"/>
      <c r="G2569" s="62">
        <v>8</v>
      </c>
      <c r="H2569" s="63">
        <v>1</v>
      </c>
      <c r="I2569" s="64">
        <v>3</v>
      </c>
      <c r="J2569" s="64">
        <v>3</v>
      </c>
      <c r="K2569" s="64">
        <v>3</v>
      </c>
      <c r="L2569" s="65">
        <v>1</v>
      </c>
      <c r="M2569" s="64">
        <v>0</v>
      </c>
      <c r="N2569" s="64">
        <v>0</v>
      </c>
      <c r="O2569" s="66">
        <v>325.83699999999999</v>
      </c>
      <c r="P2569" s="63">
        <v>0</v>
      </c>
    </row>
    <row r="2570" spans="1:16" ht="14.4">
      <c r="A2570" s="72">
        <f t="shared" ref="A2570:A2612" si="69">C2570</f>
        <v>46190</v>
      </c>
      <c r="B2570" s="73">
        <f>VLOOKUP(G2570,'Daily Flash NL'!A:D,4,0)</f>
        <v>0.375</v>
      </c>
      <c r="C2570" s="77">
        <v>46190</v>
      </c>
      <c r="D2570" s="57"/>
      <c r="E2570" s="62" t="s">
        <v>85</v>
      </c>
      <c r="F2570" s="62"/>
      <c r="G2570" s="62">
        <v>9</v>
      </c>
      <c r="H2570" s="63">
        <v>1</v>
      </c>
      <c r="I2570" s="64">
        <v>4</v>
      </c>
      <c r="J2570" s="64">
        <v>4</v>
      </c>
      <c r="K2570" s="64">
        <v>4</v>
      </c>
      <c r="L2570" s="65">
        <v>1</v>
      </c>
      <c r="M2570" s="64">
        <v>0</v>
      </c>
      <c r="N2570" s="64">
        <v>0</v>
      </c>
      <c r="O2570" s="66">
        <v>261.71087499999999</v>
      </c>
      <c r="P2570" s="63">
        <v>0</v>
      </c>
    </row>
    <row r="2571" spans="1:16" ht="14.4">
      <c r="A2571" s="72">
        <f t="shared" si="69"/>
        <v>46190</v>
      </c>
      <c r="B2571" s="73">
        <f>VLOOKUP(G2571,'Daily Flash NL'!A:D,4,0)</f>
        <v>0.41666666666666702</v>
      </c>
      <c r="C2571" s="77">
        <v>46190</v>
      </c>
      <c r="D2571" s="57"/>
      <c r="E2571" s="62" t="s">
        <v>85</v>
      </c>
      <c r="F2571" s="62"/>
      <c r="G2571" s="62">
        <v>10</v>
      </c>
      <c r="H2571" s="63">
        <v>0.75</v>
      </c>
      <c r="I2571" s="64">
        <v>8</v>
      </c>
      <c r="J2571" s="64">
        <v>8</v>
      </c>
      <c r="K2571" s="64">
        <v>6</v>
      </c>
      <c r="L2571" s="65">
        <v>1</v>
      </c>
      <c r="M2571" s="64">
        <v>0</v>
      </c>
      <c r="N2571" s="64">
        <v>0</v>
      </c>
      <c r="O2571" s="66">
        <v>229.96668749999998</v>
      </c>
      <c r="P2571" s="63">
        <v>0</v>
      </c>
    </row>
    <row r="2572" spans="1:16" ht="14.4">
      <c r="A2572" s="72">
        <f t="shared" si="69"/>
        <v>46190</v>
      </c>
      <c r="B2572" s="73">
        <f>VLOOKUP(G2572,'Daily Flash NL'!A:D,4,0)</f>
        <v>0.45833333333333298</v>
      </c>
      <c r="C2572" s="77">
        <v>46190</v>
      </c>
      <c r="D2572" s="57"/>
      <c r="E2572" s="62" t="s">
        <v>85</v>
      </c>
      <c r="F2572" s="62"/>
      <c r="G2572" s="62">
        <v>11</v>
      </c>
      <c r="H2572" s="63">
        <v>0.8571428571428571</v>
      </c>
      <c r="I2572" s="64">
        <v>7</v>
      </c>
      <c r="J2572" s="64">
        <v>7</v>
      </c>
      <c r="K2572" s="64">
        <v>6</v>
      </c>
      <c r="L2572" s="65">
        <v>1</v>
      </c>
      <c r="M2572" s="64">
        <v>0</v>
      </c>
      <c r="N2572" s="64">
        <v>0</v>
      </c>
      <c r="O2572" s="66">
        <v>332.12771428571432</v>
      </c>
      <c r="P2572" s="63">
        <v>0</v>
      </c>
    </row>
    <row r="2573" spans="1:16" ht="14.4">
      <c r="A2573" s="72">
        <f t="shared" si="69"/>
        <v>46190</v>
      </c>
      <c r="B2573" s="73">
        <f>VLOOKUP(G2573,'Daily Flash NL'!A:D,4,0)</f>
        <v>0.5</v>
      </c>
      <c r="C2573" s="77">
        <v>46190</v>
      </c>
      <c r="D2573" s="57"/>
      <c r="E2573" s="62" t="s">
        <v>85</v>
      </c>
      <c r="F2573" s="62"/>
      <c r="G2573" s="62">
        <v>12</v>
      </c>
      <c r="H2573" s="63">
        <v>0.5</v>
      </c>
      <c r="I2573" s="64">
        <v>8</v>
      </c>
      <c r="J2573" s="64">
        <v>6</v>
      </c>
      <c r="K2573" s="64">
        <v>4</v>
      </c>
      <c r="L2573" s="65">
        <v>0.75</v>
      </c>
      <c r="M2573" s="64">
        <v>2</v>
      </c>
      <c r="N2573" s="64">
        <v>0</v>
      </c>
      <c r="O2573" s="66">
        <v>207.73191666666665</v>
      </c>
      <c r="P2573" s="63">
        <v>0.25</v>
      </c>
    </row>
    <row r="2574" spans="1:16" ht="14.4">
      <c r="A2574" s="72">
        <f t="shared" si="69"/>
        <v>46190</v>
      </c>
      <c r="B2574" s="73">
        <f>VLOOKUP(G2574,'Daily Flash NL'!A:D,4,0)</f>
        <v>0.54166666666666696</v>
      </c>
      <c r="C2574" s="77">
        <v>46190</v>
      </c>
      <c r="D2574" s="57"/>
      <c r="E2574" s="62" t="s">
        <v>85</v>
      </c>
      <c r="F2574" s="62"/>
      <c r="G2574" s="62">
        <v>13</v>
      </c>
      <c r="H2574" s="63">
        <v>1</v>
      </c>
      <c r="I2574" s="64">
        <v>8</v>
      </c>
      <c r="J2574" s="64">
        <v>8</v>
      </c>
      <c r="K2574" s="64">
        <v>8</v>
      </c>
      <c r="L2574" s="65">
        <v>1</v>
      </c>
      <c r="M2574" s="64">
        <v>0</v>
      </c>
      <c r="N2574" s="64">
        <v>0</v>
      </c>
      <c r="O2574" s="66">
        <v>135.88537500000001</v>
      </c>
      <c r="P2574" s="63">
        <v>0</v>
      </c>
    </row>
    <row r="2575" spans="1:16" ht="14.4">
      <c r="A2575" s="72">
        <f t="shared" si="69"/>
        <v>46190</v>
      </c>
      <c r="B2575" s="73">
        <f>VLOOKUP(G2575,'Daily Flash NL'!A:D,4,0)</f>
        <v>0.58333333333333304</v>
      </c>
      <c r="C2575" s="77">
        <v>46190</v>
      </c>
      <c r="D2575" s="57"/>
      <c r="E2575" s="62" t="s">
        <v>85</v>
      </c>
      <c r="F2575" s="62"/>
      <c r="G2575" s="62">
        <v>14</v>
      </c>
      <c r="H2575" s="63">
        <v>0.9</v>
      </c>
      <c r="I2575" s="64">
        <v>10</v>
      </c>
      <c r="J2575" s="64">
        <v>10</v>
      </c>
      <c r="K2575" s="64">
        <v>9</v>
      </c>
      <c r="L2575" s="65">
        <v>1</v>
      </c>
      <c r="M2575" s="64">
        <v>0</v>
      </c>
      <c r="N2575" s="64">
        <v>0</v>
      </c>
      <c r="O2575" s="66">
        <v>174.56655000000001</v>
      </c>
      <c r="P2575" s="63">
        <v>0</v>
      </c>
    </row>
    <row r="2576" spans="1:16" ht="14.4">
      <c r="A2576" s="72">
        <f t="shared" si="69"/>
        <v>46190</v>
      </c>
      <c r="B2576" s="73">
        <f>VLOOKUP(G2576,'Daily Flash NL'!A:D,4,0)</f>
        <v>0.625</v>
      </c>
      <c r="C2576" s="77">
        <v>46190</v>
      </c>
      <c r="D2576" s="57"/>
      <c r="E2576" s="62" t="s">
        <v>85</v>
      </c>
      <c r="F2576" s="62"/>
      <c r="G2576" s="62">
        <v>15</v>
      </c>
      <c r="H2576" s="63">
        <v>0.69230769230769229</v>
      </c>
      <c r="I2576" s="64">
        <v>13</v>
      </c>
      <c r="J2576" s="64">
        <v>13</v>
      </c>
      <c r="K2576" s="64">
        <v>9</v>
      </c>
      <c r="L2576" s="65">
        <v>1</v>
      </c>
      <c r="M2576" s="64">
        <v>0</v>
      </c>
      <c r="N2576" s="64">
        <v>0</v>
      </c>
      <c r="O2576" s="66">
        <v>409.26142307692311</v>
      </c>
      <c r="P2576" s="63">
        <v>0</v>
      </c>
    </row>
    <row r="2577" spans="1:16" ht="14.4">
      <c r="A2577" s="72">
        <f t="shared" si="69"/>
        <v>46190</v>
      </c>
      <c r="B2577" s="73">
        <f>VLOOKUP(G2577,'Daily Flash NL'!A:D,4,0)</f>
        <v>0.66666666666666696</v>
      </c>
      <c r="C2577" s="77">
        <v>46190</v>
      </c>
      <c r="D2577" s="57"/>
      <c r="E2577" s="62" t="s">
        <v>85</v>
      </c>
      <c r="F2577" s="62"/>
      <c r="G2577" s="62">
        <v>16</v>
      </c>
      <c r="H2577" s="63">
        <v>0.38461538461538464</v>
      </c>
      <c r="I2577" s="64">
        <v>13</v>
      </c>
      <c r="J2577" s="64">
        <v>11</v>
      </c>
      <c r="K2577" s="64">
        <v>5</v>
      </c>
      <c r="L2577" s="65">
        <v>0.84615384615384615</v>
      </c>
      <c r="M2577" s="64">
        <v>2</v>
      </c>
      <c r="N2577" s="64">
        <v>0</v>
      </c>
      <c r="O2577" s="66">
        <v>139.84759090909091</v>
      </c>
      <c r="P2577" s="63">
        <v>0.15384615384615385</v>
      </c>
    </row>
    <row r="2578" spans="1:16" ht="14.4">
      <c r="A2578" s="72">
        <f t="shared" si="69"/>
        <v>46190</v>
      </c>
      <c r="B2578" s="73" t="e">
        <f>VLOOKUP(G2578,'Daily Flash NL'!A:D,4,0)</f>
        <v>#N/A</v>
      </c>
      <c r="C2578" s="77">
        <v>46190</v>
      </c>
      <c r="D2578" s="57"/>
      <c r="E2578" s="62" t="s">
        <v>85</v>
      </c>
      <c r="F2578" s="62"/>
      <c r="G2578" s="62">
        <v>17</v>
      </c>
      <c r="H2578" s="63">
        <v>0.8571428571428571</v>
      </c>
      <c r="I2578" s="64">
        <v>7</v>
      </c>
      <c r="J2578" s="64">
        <v>7</v>
      </c>
      <c r="K2578" s="64">
        <v>6</v>
      </c>
      <c r="L2578" s="65">
        <v>1</v>
      </c>
      <c r="M2578" s="64">
        <v>0</v>
      </c>
      <c r="N2578" s="64">
        <v>0</v>
      </c>
      <c r="O2578" s="66">
        <v>320.36028571428579</v>
      </c>
      <c r="P2578" s="63">
        <v>0</v>
      </c>
    </row>
    <row r="2579" spans="1:16" ht="14.4">
      <c r="A2579" s="72">
        <f t="shared" si="69"/>
        <v>46190</v>
      </c>
      <c r="B2579" s="73" t="e">
        <f>VLOOKUP(G2579,'Daily Flash NL'!A:D,4,0)</f>
        <v>#N/A</v>
      </c>
      <c r="C2579" s="77">
        <v>46190</v>
      </c>
      <c r="D2579" s="57"/>
      <c r="E2579" s="62" t="s">
        <v>85</v>
      </c>
      <c r="F2579" s="62"/>
      <c r="G2579" s="62">
        <v>18</v>
      </c>
      <c r="H2579" s="63">
        <v>0.33333333333333331</v>
      </c>
      <c r="I2579" s="64">
        <v>6</v>
      </c>
      <c r="J2579" s="64">
        <v>6</v>
      </c>
      <c r="K2579" s="64">
        <v>2</v>
      </c>
      <c r="L2579" s="65">
        <v>1</v>
      </c>
      <c r="M2579" s="64">
        <v>0</v>
      </c>
      <c r="N2579" s="64">
        <v>0</v>
      </c>
      <c r="O2579" s="66">
        <v>265.87775000000005</v>
      </c>
      <c r="P2579" s="63">
        <v>0</v>
      </c>
    </row>
    <row r="2580" spans="1:16" ht="14.4">
      <c r="A2580" s="72">
        <f t="shared" si="69"/>
        <v>46190</v>
      </c>
      <c r="B2580" s="73" t="e">
        <f>VLOOKUP(G2580,'Daily Flash NL'!A:D,4,0)</f>
        <v>#N/A</v>
      </c>
      <c r="C2580" s="77">
        <v>46190</v>
      </c>
      <c r="D2580" s="57"/>
      <c r="E2580" s="62" t="s">
        <v>85</v>
      </c>
      <c r="F2580" s="62"/>
      <c r="G2580" s="62">
        <v>19</v>
      </c>
      <c r="H2580" s="63">
        <v>1</v>
      </c>
      <c r="I2580" s="64">
        <v>1</v>
      </c>
      <c r="J2580" s="64">
        <v>1</v>
      </c>
      <c r="K2580" s="64">
        <v>1</v>
      </c>
      <c r="L2580" s="65">
        <v>1</v>
      </c>
      <c r="M2580" s="64">
        <v>0</v>
      </c>
      <c r="N2580" s="64">
        <v>0</v>
      </c>
      <c r="O2580" s="66">
        <v>1149.2859999999998</v>
      </c>
      <c r="P2580" s="63">
        <v>0</v>
      </c>
    </row>
    <row r="2581" spans="1:16" ht="14.4">
      <c r="A2581" s="72">
        <f t="shared" si="69"/>
        <v>46190</v>
      </c>
      <c r="B2581" s="73" t="e">
        <f>VLOOKUP(G2581,'Daily Flash NL'!A:D,4,0)</f>
        <v>#N/A</v>
      </c>
      <c r="C2581" s="77">
        <v>46190</v>
      </c>
      <c r="D2581" s="57"/>
      <c r="E2581" s="62" t="s">
        <v>85</v>
      </c>
      <c r="F2581" s="62"/>
      <c r="G2581" s="62">
        <v>20</v>
      </c>
      <c r="H2581" s="63">
        <v>0.66666666666666663</v>
      </c>
      <c r="I2581" s="64">
        <v>3</v>
      </c>
      <c r="J2581" s="64">
        <v>3</v>
      </c>
      <c r="K2581" s="64">
        <v>2</v>
      </c>
      <c r="L2581" s="65">
        <v>1</v>
      </c>
      <c r="M2581" s="64">
        <v>0</v>
      </c>
      <c r="N2581" s="64">
        <v>0</v>
      </c>
      <c r="O2581" s="66">
        <v>359.98833333333329</v>
      </c>
      <c r="P2581" s="63">
        <v>0</v>
      </c>
    </row>
    <row r="2582" spans="1:16" ht="14.4">
      <c r="A2582" s="72">
        <f t="shared" si="69"/>
        <v>46190</v>
      </c>
      <c r="B2582" s="73" t="e">
        <f>VLOOKUP(G2582,'Daily Flash NL'!A:D,4,0)</f>
        <v>#N/A</v>
      </c>
      <c r="C2582" s="77">
        <v>46190</v>
      </c>
      <c r="D2582" s="57"/>
      <c r="E2582" s="62" t="s">
        <v>85</v>
      </c>
      <c r="F2582" s="62"/>
      <c r="G2582" s="62">
        <v>21</v>
      </c>
      <c r="H2582" s="63">
        <v>1</v>
      </c>
      <c r="I2582" s="64">
        <v>3</v>
      </c>
      <c r="J2582" s="64">
        <v>3</v>
      </c>
      <c r="K2582" s="64">
        <v>3</v>
      </c>
      <c r="L2582" s="65">
        <v>1</v>
      </c>
      <c r="M2582" s="64">
        <v>0</v>
      </c>
      <c r="N2582" s="64">
        <v>0</v>
      </c>
      <c r="O2582" s="66">
        <v>355.64166666666665</v>
      </c>
      <c r="P2582" s="63">
        <v>0</v>
      </c>
    </row>
    <row r="2583" spans="1:16" ht="14.4">
      <c r="A2583" s="72">
        <f t="shared" si="69"/>
        <v>46190</v>
      </c>
      <c r="B2583" s="73" t="e">
        <f>VLOOKUP(G2583,'Daily Flash NL'!A:D,4,0)</f>
        <v>#N/A</v>
      </c>
      <c r="C2583" s="77">
        <v>46190</v>
      </c>
      <c r="D2583" s="57"/>
      <c r="E2583" s="62" t="s">
        <v>85</v>
      </c>
      <c r="F2583" s="62"/>
      <c r="G2583" s="62">
        <v>22</v>
      </c>
      <c r="H2583" s="63">
        <v>0</v>
      </c>
      <c r="I2583" s="64">
        <v>1</v>
      </c>
      <c r="J2583" s="64">
        <v>1</v>
      </c>
      <c r="K2583" s="64">
        <v>0</v>
      </c>
      <c r="L2583" s="65">
        <v>1</v>
      </c>
      <c r="M2583" s="64">
        <v>0</v>
      </c>
      <c r="N2583" s="64">
        <v>0</v>
      </c>
      <c r="O2583" s="66">
        <v>254.91900000000001</v>
      </c>
      <c r="P2583" s="63">
        <v>0</v>
      </c>
    </row>
    <row r="2584" spans="1:16" ht="14.4">
      <c r="A2584" s="72">
        <f t="shared" si="69"/>
        <v>46190</v>
      </c>
      <c r="B2584" s="73" t="e">
        <f>VLOOKUP(G2584,'Daily Flash NL'!A:D,4,0)</f>
        <v>#N/A</v>
      </c>
      <c r="C2584" s="77">
        <v>46190</v>
      </c>
      <c r="D2584" s="57"/>
      <c r="E2584" s="62" t="s">
        <v>85</v>
      </c>
      <c r="F2584" s="57" t="s">
        <v>86</v>
      </c>
      <c r="G2584" s="57"/>
      <c r="H2584" s="58"/>
      <c r="I2584" s="59"/>
      <c r="J2584" s="59"/>
      <c r="K2584" s="59"/>
      <c r="L2584" s="60"/>
      <c r="M2584" s="59"/>
      <c r="N2584" s="59"/>
      <c r="O2584" s="61"/>
      <c r="P2584" s="58"/>
    </row>
    <row r="2585" spans="1:16" ht="14.4">
      <c r="A2585" s="72">
        <f t="shared" si="69"/>
        <v>46190</v>
      </c>
      <c r="B2585" s="73">
        <f>VLOOKUP(G2585,'Daily Flash NL'!A:D,4,0)</f>
        <v>0.33333333333333298</v>
      </c>
      <c r="C2585" s="77">
        <v>46190</v>
      </c>
      <c r="D2585" s="57"/>
      <c r="E2585" s="62" t="s">
        <v>85</v>
      </c>
      <c r="F2585" s="62"/>
      <c r="G2585" s="62">
        <v>8</v>
      </c>
      <c r="H2585" s="63">
        <v>1</v>
      </c>
      <c r="I2585" s="64">
        <v>4</v>
      </c>
      <c r="J2585" s="64">
        <v>4</v>
      </c>
      <c r="K2585" s="64">
        <v>4</v>
      </c>
      <c r="L2585" s="65">
        <v>1</v>
      </c>
      <c r="M2585" s="64">
        <v>0</v>
      </c>
      <c r="N2585" s="64">
        <v>0</v>
      </c>
      <c r="O2585" s="66">
        <v>131.03200000000001</v>
      </c>
      <c r="P2585" s="63">
        <v>0</v>
      </c>
    </row>
    <row r="2586" spans="1:16" ht="14.4">
      <c r="A2586" s="72">
        <f t="shared" si="69"/>
        <v>46190</v>
      </c>
      <c r="B2586" s="73">
        <f>VLOOKUP(G2586,'Daily Flash NL'!A:D,4,0)</f>
        <v>0.375</v>
      </c>
      <c r="C2586" s="77">
        <v>46190</v>
      </c>
      <c r="D2586" s="57"/>
      <c r="E2586" s="62" t="s">
        <v>85</v>
      </c>
      <c r="F2586" s="62"/>
      <c r="G2586" s="62">
        <v>9</v>
      </c>
      <c r="H2586" s="63">
        <v>1</v>
      </c>
      <c r="I2586" s="64">
        <v>6</v>
      </c>
      <c r="J2586" s="64">
        <v>6</v>
      </c>
      <c r="K2586" s="64">
        <v>6</v>
      </c>
      <c r="L2586" s="65">
        <v>1</v>
      </c>
      <c r="M2586" s="64">
        <v>0</v>
      </c>
      <c r="N2586" s="64">
        <v>0</v>
      </c>
      <c r="O2586" s="66">
        <v>384.83099999999996</v>
      </c>
      <c r="P2586" s="63">
        <v>0</v>
      </c>
    </row>
    <row r="2587" spans="1:16" ht="14.4">
      <c r="A2587" s="72">
        <f t="shared" si="69"/>
        <v>46190</v>
      </c>
      <c r="B2587" s="73">
        <f>VLOOKUP(G2587,'Daily Flash NL'!A:D,4,0)</f>
        <v>0.41666666666666702</v>
      </c>
      <c r="C2587" s="77">
        <v>46190</v>
      </c>
      <c r="D2587" s="57"/>
      <c r="E2587" s="62" t="s">
        <v>85</v>
      </c>
      <c r="F2587" s="62"/>
      <c r="G2587" s="62">
        <v>10</v>
      </c>
      <c r="H2587" s="63">
        <v>1</v>
      </c>
      <c r="I2587" s="64">
        <v>12</v>
      </c>
      <c r="J2587" s="64">
        <v>12</v>
      </c>
      <c r="K2587" s="64">
        <v>12</v>
      </c>
      <c r="L2587" s="65">
        <v>1</v>
      </c>
      <c r="M2587" s="64">
        <v>0</v>
      </c>
      <c r="N2587" s="64">
        <v>0</v>
      </c>
      <c r="O2587" s="66">
        <v>311.63833333333332</v>
      </c>
      <c r="P2587" s="63">
        <v>0</v>
      </c>
    </row>
    <row r="2588" spans="1:16" ht="14.4">
      <c r="A2588" s="72">
        <f t="shared" si="69"/>
        <v>46190</v>
      </c>
      <c r="B2588" s="73">
        <f>VLOOKUP(G2588,'Daily Flash NL'!A:D,4,0)</f>
        <v>0.45833333333333298</v>
      </c>
      <c r="C2588" s="77">
        <v>46190</v>
      </c>
      <c r="D2588" s="57"/>
      <c r="E2588" s="62" t="s">
        <v>85</v>
      </c>
      <c r="F2588" s="62"/>
      <c r="G2588" s="62">
        <v>11</v>
      </c>
      <c r="H2588" s="63">
        <v>1</v>
      </c>
      <c r="I2588" s="64">
        <v>5</v>
      </c>
      <c r="J2588" s="64">
        <v>5</v>
      </c>
      <c r="K2588" s="64">
        <v>5</v>
      </c>
      <c r="L2588" s="65">
        <v>1</v>
      </c>
      <c r="M2588" s="64">
        <v>0</v>
      </c>
      <c r="N2588" s="64">
        <v>0</v>
      </c>
      <c r="O2588" s="66">
        <v>313.38400000000001</v>
      </c>
      <c r="P2588" s="63">
        <v>0</v>
      </c>
    </row>
    <row r="2589" spans="1:16" ht="14.4">
      <c r="A2589" s="72">
        <f t="shared" si="69"/>
        <v>46190</v>
      </c>
      <c r="B2589" s="73">
        <f>VLOOKUP(G2589,'Daily Flash NL'!A:D,4,0)</f>
        <v>0.5</v>
      </c>
      <c r="C2589" s="77">
        <v>46190</v>
      </c>
      <c r="D2589" s="57"/>
      <c r="E2589" s="62" t="s">
        <v>85</v>
      </c>
      <c r="F2589" s="62"/>
      <c r="G2589" s="62">
        <v>12</v>
      </c>
      <c r="H2589" s="63">
        <v>0.90909090909090906</v>
      </c>
      <c r="I2589" s="64">
        <v>11</v>
      </c>
      <c r="J2589" s="64">
        <v>11</v>
      </c>
      <c r="K2589" s="64">
        <v>10</v>
      </c>
      <c r="L2589" s="65">
        <v>1</v>
      </c>
      <c r="M2589" s="64">
        <v>0</v>
      </c>
      <c r="N2589" s="64">
        <v>0</v>
      </c>
      <c r="O2589" s="66">
        <v>343.4803636363639</v>
      </c>
      <c r="P2589" s="63">
        <v>0</v>
      </c>
    </row>
    <row r="2590" spans="1:16" ht="14.4">
      <c r="A2590" s="72">
        <f t="shared" si="69"/>
        <v>46190</v>
      </c>
      <c r="B2590" s="73">
        <f>VLOOKUP(G2590,'Daily Flash NL'!A:D,4,0)</f>
        <v>0.54166666666666696</v>
      </c>
      <c r="C2590" s="77">
        <v>46190</v>
      </c>
      <c r="D2590" s="57"/>
      <c r="E2590" s="62" t="s">
        <v>85</v>
      </c>
      <c r="F2590" s="62"/>
      <c r="G2590" s="62">
        <v>13</v>
      </c>
      <c r="H2590" s="63">
        <v>1</v>
      </c>
      <c r="I2590" s="64">
        <v>3</v>
      </c>
      <c r="J2590" s="64">
        <v>3</v>
      </c>
      <c r="K2590" s="64">
        <v>3</v>
      </c>
      <c r="L2590" s="65">
        <v>1</v>
      </c>
      <c r="M2590" s="64">
        <v>0</v>
      </c>
      <c r="N2590" s="64">
        <v>0</v>
      </c>
      <c r="O2590" s="66">
        <v>242.48533333333333</v>
      </c>
      <c r="P2590" s="63">
        <v>0</v>
      </c>
    </row>
    <row r="2591" spans="1:16" ht="14.4">
      <c r="A2591" s="72">
        <f t="shared" si="69"/>
        <v>46190</v>
      </c>
      <c r="B2591" s="73">
        <f>VLOOKUP(G2591,'Daily Flash NL'!A:D,4,0)</f>
        <v>0.58333333333333304</v>
      </c>
      <c r="C2591" s="77">
        <v>46190</v>
      </c>
      <c r="D2591" s="57"/>
      <c r="E2591" s="62" t="s">
        <v>85</v>
      </c>
      <c r="F2591" s="62"/>
      <c r="G2591" s="62">
        <v>14</v>
      </c>
      <c r="H2591" s="63">
        <v>0.76190476190476186</v>
      </c>
      <c r="I2591" s="64">
        <v>21</v>
      </c>
      <c r="J2591" s="64">
        <v>21</v>
      </c>
      <c r="K2591" s="64">
        <v>16</v>
      </c>
      <c r="L2591" s="65">
        <v>1</v>
      </c>
      <c r="M2591" s="64">
        <v>0</v>
      </c>
      <c r="N2591" s="64">
        <v>0</v>
      </c>
      <c r="O2591" s="66">
        <v>163.13026825396807</v>
      </c>
      <c r="P2591" s="63">
        <v>0</v>
      </c>
    </row>
    <row r="2592" spans="1:16" ht="14.4">
      <c r="A2592" s="72">
        <f t="shared" si="69"/>
        <v>46190</v>
      </c>
      <c r="B2592" s="73">
        <f>VLOOKUP(G2592,'Daily Flash NL'!A:D,4,0)</f>
        <v>0.625</v>
      </c>
      <c r="C2592" s="77">
        <v>46190</v>
      </c>
      <c r="D2592" s="57"/>
      <c r="E2592" s="62" t="s">
        <v>85</v>
      </c>
      <c r="F2592" s="62"/>
      <c r="G2592" s="62">
        <v>15</v>
      </c>
      <c r="H2592" s="63">
        <v>1</v>
      </c>
      <c r="I2592" s="64">
        <v>7</v>
      </c>
      <c r="J2592" s="64">
        <v>7</v>
      </c>
      <c r="K2592" s="64">
        <v>7</v>
      </c>
      <c r="L2592" s="65">
        <v>1</v>
      </c>
      <c r="M2592" s="64">
        <v>0</v>
      </c>
      <c r="N2592" s="64">
        <v>0</v>
      </c>
      <c r="O2592" s="66">
        <v>271.95107142857142</v>
      </c>
      <c r="P2592" s="63">
        <v>0</v>
      </c>
    </row>
    <row r="2593" spans="1:16" ht="14.4">
      <c r="A2593" s="72">
        <f t="shared" si="69"/>
        <v>46190</v>
      </c>
      <c r="B2593" s="73">
        <f>VLOOKUP(G2593,'Daily Flash NL'!A:D,4,0)</f>
        <v>0.66666666666666696</v>
      </c>
      <c r="C2593" s="77">
        <v>46190</v>
      </c>
      <c r="D2593" s="57"/>
      <c r="E2593" s="62" t="s">
        <v>85</v>
      </c>
      <c r="F2593" s="62"/>
      <c r="G2593" s="62">
        <v>16</v>
      </c>
      <c r="H2593" s="63">
        <v>1</v>
      </c>
      <c r="I2593" s="64">
        <v>6</v>
      </c>
      <c r="J2593" s="64">
        <v>6</v>
      </c>
      <c r="K2593" s="64">
        <v>6</v>
      </c>
      <c r="L2593" s="65">
        <v>1</v>
      </c>
      <c r="M2593" s="64">
        <v>0</v>
      </c>
      <c r="N2593" s="64">
        <v>0</v>
      </c>
      <c r="O2593" s="66">
        <v>184.31258333333332</v>
      </c>
      <c r="P2593" s="63">
        <v>0</v>
      </c>
    </row>
    <row r="2594" spans="1:16" ht="14.4">
      <c r="A2594" s="72">
        <f t="shared" si="69"/>
        <v>46190</v>
      </c>
      <c r="B2594" s="73" t="e">
        <f>VLOOKUP(G2594,'Daily Flash NL'!A:D,4,0)</f>
        <v>#N/A</v>
      </c>
      <c r="C2594" s="77">
        <v>46190</v>
      </c>
      <c r="D2594" s="57"/>
      <c r="E2594" s="62" t="s">
        <v>85</v>
      </c>
      <c r="F2594" s="62"/>
      <c r="G2594" s="62">
        <v>17</v>
      </c>
      <c r="H2594" s="63">
        <v>1</v>
      </c>
      <c r="I2594" s="64">
        <v>4</v>
      </c>
      <c r="J2594" s="64">
        <v>4</v>
      </c>
      <c r="K2594" s="64">
        <v>4</v>
      </c>
      <c r="L2594" s="65">
        <v>1</v>
      </c>
      <c r="M2594" s="64">
        <v>0</v>
      </c>
      <c r="N2594" s="64">
        <v>0</v>
      </c>
      <c r="O2594" s="66">
        <v>253.81274999999999</v>
      </c>
      <c r="P2594" s="63">
        <v>0</v>
      </c>
    </row>
    <row r="2595" spans="1:16" ht="14.4">
      <c r="A2595" s="72">
        <f t="shared" si="69"/>
        <v>46190</v>
      </c>
      <c r="B2595" s="73" t="e">
        <f>VLOOKUP(G2595,'Daily Flash NL'!A:D,4,0)</f>
        <v>#N/A</v>
      </c>
      <c r="C2595" s="77">
        <v>46190</v>
      </c>
      <c r="D2595" s="57"/>
      <c r="E2595" s="62" t="s">
        <v>85</v>
      </c>
      <c r="F2595" s="62"/>
      <c r="G2595" s="62">
        <v>18</v>
      </c>
      <c r="H2595" s="63">
        <v>1</v>
      </c>
      <c r="I2595" s="64">
        <v>6</v>
      </c>
      <c r="J2595" s="64">
        <v>6</v>
      </c>
      <c r="K2595" s="64">
        <v>6</v>
      </c>
      <c r="L2595" s="65">
        <v>1</v>
      </c>
      <c r="M2595" s="64">
        <v>0</v>
      </c>
      <c r="N2595" s="64">
        <v>0</v>
      </c>
      <c r="O2595" s="66">
        <v>399.51450000000006</v>
      </c>
      <c r="P2595" s="63">
        <v>0</v>
      </c>
    </row>
    <row r="2596" spans="1:16" ht="14.4">
      <c r="A2596" s="72">
        <f t="shared" si="69"/>
        <v>46190</v>
      </c>
      <c r="B2596" s="73" t="e">
        <f>VLOOKUP(G2596,'Daily Flash NL'!A:D,4,0)</f>
        <v>#N/A</v>
      </c>
      <c r="C2596" s="77">
        <v>46190</v>
      </c>
      <c r="D2596" s="57"/>
      <c r="E2596" s="62" t="s">
        <v>85</v>
      </c>
      <c r="F2596" s="62"/>
      <c r="G2596" s="62">
        <v>19</v>
      </c>
      <c r="H2596" s="63">
        <v>0.5</v>
      </c>
      <c r="I2596" s="64">
        <v>4</v>
      </c>
      <c r="J2596" s="64">
        <v>2</v>
      </c>
      <c r="K2596" s="64">
        <v>2</v>
      </c>
      <c r="L2596" s="65">
        <v>0.5</v>
      </c>
      <c r="M2596" s="64">
        <v>2</v>
      </c>
      <c r="N2596" s="64">
        <v>0</v>
      </c>
      <c r="O2596" s="66">
        <v>113.4755</v>
      </c>
      <c r="P2596" s="63">
        <v>0.5</v>
      </c>
    </row>
    <row r="2597" spans="1:16" ht="14.4">
      <c r="A2597" s="72">
        <f t="shared" si="69"/>
        <v>46190</v>
      </c>
      <c r="B2597" s="73" t="e">
        <f>VLOOKUP(G2597,'Daily Flash NL'!A:D,4,0)</f>
        <v>#N/A</v>
      </c>
      <c r="C2597" s="77">
        <v>46190</v>
      </c>
      <c r="D2597" s="57"/>
      <c r="E2597" s="62" t="s">
        <v>85</v>
      </c>
      <c r="F2597" s="62"/>
      <c r="G2597" s="62">
        <v>20</v>
      </c>
      <c r="H2597" s="63">
        <v>0.2857142857142857</v>
      </c>
      <c r="I2597" s="64">
        <v>8</v>
      </c>
      <c r="J2597" s="64">
        <v>6</v>
      </c>
      <c r="K2597" s="64">
        <v>2</v>
      </c>
      <c r="L2597" s="65">
        <v>0.75</v>
      </c>
      <c r="M2597" s="64">
        <v>2</v>
      </c>
      <c r="N2597" s="64">
        <v>1</v>
      </c>
      <c r="O2597" s="66">
        <v>245.37125</v>
      </c>
      <c r="P2597" s="63">
        <v>0.25</v>
      </c>
    </row>
    <row r="2598" spans="1:16" ht="14.4">
      <c r="A2598" s="72">
        <f t="shared" si="69"/>
        <v>46190</v>
      </c>
      <c r="B2598" s="73" t="e">
        <f>VLOOKUP(G2598,'Daily Flash NL'!A:D,4,0)</f>
        <v>#N/A</v>
      </c>
      <c r="C2598" s="77">
        <v>46190</v>
      </c>
      <c r="D2598" s="57"/>
      <c r="E2598" s="62" t="s">
        <v>85</v>
      </c>
      <c r="F2598" s="62"/>
      <c r="G2598" s="62">
        <v>21</v>
      </c>
      <c r="H2598" s="63">
        <v>0.66666666666666663</v>
      </c>
      <c r="I2598" s="64">
        <v>3</v>
      </c>
      <c r="J2598" s="64">
        <v>3</v>
      </c>
      <c r="K2598" s="64">
        <v>2</v>
      </c>
      <c r="L2598" s="65">
        <v>1</v>
      </c>
      <c r="M2598" s="64">
        <v>0</v>
      </c>
      <c r="N2598" s="64">
        <v>0</v>
      </c>
      <c r="O2598" s="66">
        <v>203.02116666666666</v>
      </c>
      <c r="P2598" s="63">
        <v>0</v>
      </c>
    </row>
    <row r="2599" spans="1:16" ht="14.4">
      <c r="A2599" s="72">
        <f t="shared" si="69"/>
        <v>46190</v>
      </c>
      <c r="B2599" s="73" t="e">
        <f>VLOOKUP(G2599,'Daily Flash NL'!A:D,4,0)</f>
        <v>#N/A</v>
      </c>
      <c r="C2599" s="77">
        <v>46190</v>
      </c>
      <c r="D2599" s="57"/>
      <c r="E2599" s="62" t="s">
        <v>85</v>
      </c>
      <c r="F2599" s="62"/>
      <c r="G2599" s="62">
        <v>22</v>
      </c>
      <c r="H2599" s="63">
        <v>0</v>
      </c>
      <c r="I2599" s="64">
        <v>1</v>
      </c>
      <c r="J2599" s="64">
        <v>1</v>
      </c>
      <c r="K2599" s="64">
        <v>0</v>
      </c>
      <c r="L2599" s="65">
        <v>1</v>
      </c>
      <c r="M2599" s="64">
        <v>0</v>
      </c>
      <c r="N2599" s="64">
        <v>0</v>
      </c>
      <c r="O2599" s="66">
        <v>116.937</v>
      </c>
      <c r="P2599" s="63">
        <v>0</v>
      </c>
    </row>
    <row r="2600" spans="1:16" ht="14.4">
      <c r="A2600" s="72">
        <f t="shared" si="69"/>
        <v>46190</v>
      </c>
      <c r="B2600" s="73" t="e">
        <f>VLOOKUP(G2600,'Daily Flash NL'!A:D,4,0)</f>
        <v>#N/A</v>
      </c>
      <c r="C2600" s="77">
        <v>46190</v>
      </c>
      <c r="D2600" s="57"/>
      <c r="E2600" s="62" t="s">
        <v>85</v>
      </c>
      <c r="F2600" s="62"/>
      <c r="G2600" s="62">
        <v>23</v>
      </c>
      <c r="H2600" s="63">
        <v>0.66666666666666663</v>
      </c>
      <c r="I2600" s="64">
        <v>3</v>
      </c>
      <c r="J2600" s="64">
        <v>3</v>
      </c>
      <c r="K2600" s="64">
        <v>2</v>
      </c>
      <c r="L2600" s="65">
        <v>1</v>
      </c>
      <c r="M2600" s="64">
        <v>0</v>
      </c>
      <c r="N2600" s="64">
        <v>0</v>
      </c>
      <c r="O2600" s="66">
        <v>226.08166666666662</v>
      </c>
      <c r="P2600" s="63">
        <v>0</v>
      </c>
    </row>
    <row r="2601" spans="1:16" ht="14.4">
      <c r="A2601" s="72">
        <f t="shared" si="69"/>
        <v>46190</v>
      </c>
      <c r="B2601" s="73" t="e">
        <f>VLOOKUP(G2601,'Daily Flash NL'!A:D,4,0)</f>
        <v>#N/A</v>
      </c>
      <c r="C2601" s="77">
        <v>46190</v>
      </c>
      <c r="D2601" s="57"/>
      <c r="E2601" s="62" t="s">
        <v>68</v>
      </c>
      <c r="F2601" s="62"/>
      <c r="G2601" s="62"/>
      <c r="H2601" s="63">
        <v>0.86178861788617889</v>
      </c>
      <c r="I2601" s="64">
        <v>615</v>
      </c>
      <c r="J2601" s="64">
        <v>612</v>
      </c>
      <c r="K2601" s="64">
        <v>530</v>
      </c>
      <c r="L2601" s="65">
        <v>0.99512195121951219</v>
      </c>
      <c r="M2601" s="64">
        <v>3</v>
      </c>
      <c r="N2601" s="64">
        <v>0</v>
      </c>
      <c r="O2601" s="66">
        <v>230.278642116013</v>
      </c>
      <c r="P2601" s="63">
        <v>4.8780487804878049E-3</v>
      </c>
    </row>
    <row r="2602" spans="1:16" ht="14.4">
      <c r="A2602" s="72">
        <f t="shared" si="69"/>
        <v>46190</v>
      </c>
      <c r="B2602" s="73" t="e">
        <f>VLOOKUP(G2602,'Daily Flash NL'!A:D,4,0)</f>
        <v>#N/A</v>
      </c>
      <c r="C2602" s="77">
        <v>46190</v>
      </c>
      <c r="D2602" s="57"/>
      <c r="E2602" s="62" t="s">
        <v>68</v>
      </c>
      <c r="F2602" s="57" t="s">
        <v>69</v>
      </c>
      <c r="G2602" s="57"/>
      <c r="H2602" s="58"/>
      <c r="I2602" s="59"/>
      <c r="J2602" s="59"/>
      <c r="K2602" s="59"/>
      <c r="L2602" s="60"/>
      <c r="M2602" s="59"/>
      <c r="N2602" s="59"/>
      <c r="O2602" s="61"/>
      <c r="P2602" s="58"/>
    </row>
    <row r="2603" spans="1:16" ht="14.4">
      <c r="A2603" s="72">
        <f t="shared" si="69"/>
        <v>46190</v>
      </c>
      <c r="B2603" s="73" t="e">
        <f>VLOOKUP(G2603,'Daily Flash NL'!A:D,4,0)</f>
        <v>#N/A</v>
      </c>
      <c r="C2603" s="77">
        <v>46190</v>
      </c>
      <c r="D2603" s="57"/>
      <c r="E2603" s="62" t="s">
        <v>68</v>
      </c>
      <c r="F2603" s="62"/>
      <c r="G2603" s="62">
        <v>6</v>
      </c>
      <c r="H2603" s="63">
        <v>0.66666666666666663</v>
      </c>
      <c r="I2603" s="64">
        <v>3</v>
      </c>
      <c r="J2603" s="64">
        <v>3</v>
      </c>
      <c r="K2603" s="64">
        <v>2</v>
      </c>
      <c r="L2603" s="65">
        <v>1</v>
      </c>
      <c r="M2603" s="64">
        <v>0</v>
      </c>
      <c r="N2603" s="64">
        <v>0</v>
      </c>
      <c r="O2603" s="66">
        <v>361.56366666666668</v>
      </c>
      <c r="P2603" s="63">
        <v>0</v>
      </c>
    </row>
    <row r="2604" spans="1:16" ht="14.4">
      <c r="A2604" s="72">
        <f t="shared" si="69"/>
        <v>46190</v>
      </c>
      <c r="B2604" s="73">
        <f>VLOOKUP(G2604,'Daily Flash NL'!A:D,4,0)</f>
        <v>0.29166666666666669</v>
      </c>
      <c r="C2604" s="77">
        <v>46190</v>
      </c>
      <c r="D2604" s="57"/>
      <c r="E2604" s="62" t="s">
        <v>68</v>
      </c>
      <c r="F2604" s="62"/>
      <c r="G2604" s="62">
        <v>7</v>
      </c>
      <c r="H2604" s="63">
        <v>0.9</v>
      </c>
      <c r="I2604" s="64">
        <v>10</v>
      </c>
      <c r="J2604" s="64">
        <v>10</v>
      </c>
      <c r="K2604" s="64">
        <v>9</v>
      </c>
      <c r="L2604" s="65">
        <v>1</v>
      </c>
      <c r="M2604" s="64">
        <v>0</v>
      </c>
      <c r="N2604" s="64">
        <v>0</v>
      </c>
      <c r="O2604" s="66">
        <v>182.86109999999999</v>
      </c>
      <c r="P2604" s="63">
        <v>0</v>
      </c>
    </row>
    <row r="2605" spans="1:16" ht="14.4">
      <c r="A2605" s="72">
        <f t="shared" si="69"/>
        <v>46190</v>
      </c>
      <c r="B2605" s="73">
        <f>VLOOKUP(G2605,'Daily Flash NL'!A:D,4,0)</f>
        <v>0.33333333333333298</v>
      </c>
      <c r="C2605" s="77">
        <v>46190</v>
      </c>
      <c r="D2605" s="57"/>
      <c r="E2605" s="62" t="s">
        <v>68</v>
      </c>
      <c r="F2605" s="62"/>
      <c r="G2605" s="62">
        <v>8</v>
      </c>
      <c r="H2605" s="63">
        <v>0.97368421052631582</v>
      </c>
      <c r="I2605" s="64">
        <v>38</v>
      </c>
      <c r="J2605" s="64">
        <v>38</v>
      </c>
      <c r="K2605" s="64">
        <v>37</v>
      </c>
      <c r="L2605" s="65">
        <v>1</v>
      </c>
      <c r="M2605" s="64">
        <v>0</v>
      </c>
      <c r="N2605" s="64">
        <v>0</v>
      </c>
      <c r="O2605" s="66">
        <v>247.92763157894743</v>
      </c>
      <c r="P2605" s="63">
        <v>0</v>
      </c>
    </row>
    <row r="2606" spans="1:16" ht="14.4">
      <c r="A2606" s="72">
        <f t="shared" si="69"/>
        <v>46190</v>
      </c>
      <c r="B2606" s="73">
        <f>VLOOKUP(G2606,'Daily Flash NL'!A:D,4,0)</f>
        <v>0.375</v>
      </c>
      <c r="C2606" s="77">
        <v>46190</v>
      </c>
      <c r="D2606" s="57"/>
      <c r="E2606" s="62" t="s">
        <v>68</v>
      </c>
      <c r="F2606" s="62"/>
      <c r="G2606" s="62">
        <v>9</v>
      </c>
      <c r="H2606" s="63">
        <v>1</v>
      </c>
      <c r="I2606" s="64">
        <v>60</v>
      </c>
      <c r="J2606" s="64">
        <v>60</v>
      </c>
      <c r="K2606" s="64">
        <v>60</v>
      </c>
      <c r="L2606" s="65">
        <v>1</v>
      </c>
      <c r="M2606" s="64">
        <v>0</v>
      </c>
      <c r="N2606" s="64">
        <v>0</v>
      </c>
      <c r="O2606" s="66">
        <v>252.61627777777773</v>
      </c>
      <c r="P2606" s="63">
        <v>0</v>
      </c>
    </row>
    <row r="2607" spans="1:16" ht="14.4">
      <c r="A2607" s="72">
        <f t="shared" si="69"/>
        <v>46190</v>
      </c>
      <c r="B2607" s="73">
        <f>VLOOKUP(G2607,'Daily Flash NL'!A:D,4,0)</f>
        <v>0.41666666666666702</v>
      </c>
      <c r="C2607" s="77">
        <v>46190</v>
      </c>
      <c r="D2607" s="57"/>
      <c r="E2607" s="62" t="s">
        <v>68</v>
      </c>
      <c r="F2607" s="62"/>
      <c r="G2607" s="62">
        <v>10</v>
      </c>
      <c r="H2607" s="63">
        <v>1</v>
      </c>
      <c r="I2607" s="64">
        <v>50</v>
      </c>
      <c r="J2607" s="64">
        <v>50</v>
      </c>
      <c r="K2607" s="64">
        <v>50</v>
      </c>
      <c r="L2607" s="65">
        <v>1</v>
      </c>
      <c r="M2607" s="64">
        <v>0</v>
      </c>
      <c r="N2607" s="64">
        <v>0</v>
      </c>
      <c r="O2607" s="66">
        <v>205.80369500000009</v>
      </c>
      <c r="P2607" s="63">
        <v>0</v>
      </c>
    </row>
    <row r="2608" spans="1:16" ht="14.4">
      <c r="A2608" s="72">
        <f t="shared" si="69"/>
        <v>46190</v>
      </c>
      <c r="B2608" s="73">
        <f>VLOOKUP(G2608,'Daily Flash NL'!A:D,4,0)</f>
        <v>0.45833333333333298</v>
      </c>
      <c r="C2608" s="77">
        <v>46190</v>
      </c>
      <c r="D2608" s="57"/>
      <c r="E2608" s="62" t="s">
        <v>68</v>
      </c>
      <c r="F2608" s="62"/>
      <c r="G2608" s="62">
        <v>11</v>
      </c>
      <c r="H2608" s="63">
        <v>0.98245614035087714</v>
      </c>
      <c r="I2608" s="64">
        <v>57</v>
      </c>
      <c r="J2608" s="64">
        <v>57</v>
      </c>
      <c r="K2608" s="64">
        <v>56</v>
      </c>
      <c r="L2608" s="65">
        <v>1</v>
      </c>
      <c r="M2608" s="64">
        <v>0</v>
      </c>
      <c r="N2608" s="64">
        <v>0</v>
      </c>
      <c r="O2608" s="66">
        <v>201.87148245614031</v>
      </c>
      <c r="P2608" s="63">
        <v>0</v>
      </c>
    </row>
    <row r="2609" spans="1:16" ht="14.4">
      <c r="A2609" s="72">
        <f t="shared" si="69"/>
        <v>46190</v>
      </c>
      <c r="B2609" s="73">
        <f>VLOOKUP(G2609,'Daily Flash NL'!A:D,4,0)</f>
        <v>0.5</v>
      </c>
      <c r="C2609" s="77">
        <v>46190</v>
      </c>
      <c r="D2609" s="57"/>
      <c r="E2609" s="62" t="s">
        <v>68</v>
      </c>
      <c r="F2609" s="62"/>
      <c r="G2609" s="62">
        <v>12</v>
      </c>
      <c r="H2609" s="63">
        <v>1</v>
      </c>
      <c r="I2609" s="64">
        <v>34</v>
      </c>
      <c r="J2609" s="64">
        <v>34</v>
      </c>
      <c r="K2609" s="64">
        <v>34</v>
      </c>
      <c r="L2609" s="65">
        <v>1</v>
      </c>
      <c r="M2609" s="64">
        <v>0</v>
      </c>
      <c r="N2609" s="64">
        <v>0</v>
      </c>
      <c r="O2609" s="66">
        <v>252.69244117647062</v>
      </c>
      <c r="P2609" s="63">
        <v>0</v>
      </c>
    </row>
    <row r="2610" spans="1:16" ht="14.4">
      <c r="A2610" s="72">
        <f t="shared" si="69"/>
        <v>46190</v>
      </c>
      <c r="B2610" s="73">
        <f>VLOOKUP(G2610,'Daily Flash NL'!A:D,4,0)</f>
        <v>0.54166666666666696</v>
      </c>
      <c r="C2610" s="77">
        <v>46190</v>
      </c>
      <c r="D2610" s="57"/>
      <c r="E2610" s="62" t="s">
        <v>68</v>
      </c>
      <c r="F2610" s="62"/>
      <c r="G2610" s="62">
        <v>13</v>
      </c>
      <c r="H2610" s="63">
        <v>0.98360655737704916</v>
      </c>
      <c r="I2610" s="64">
        <v>61</v>
      </c>
      <c r="J2610" s="64">
        <v>61</v>
      </c>
      <c r="K2610" s="64">
        <v>60</v>
      </c>
      <c r="L2610" s="65">
        <v>1</v>
      </c>
      <c r="M2610" s="64">
        <v>0</v>
      </c>
      <c r="N2610" s="64">
        <v>0</v>
      </c>
      <c r="O2610" s="66">
        <v>167.42149275956262</v>
      </c>
      <c r="P2610" s="63">
        <v>0</v>
      </c>
    </row>
    <row r="2611" spans="1:16" ht="14.4">
      <c r="A2611" s="72">
        <f t="shared" si="69"/>
        <v>46190</v>
      </c>
      <c r="B2611" s="73">
        <f>VLOOKUP(G2611,'Daily Flash NL'!A:D,4,0)</f>
        <v>0.58333333333333304</v>
      </c>
      <c r="C2611" s="77">
        <v>46190</v>
      </c>
      <c r="D2611" s="57"/>
      <c r="E2611" s="62" t="s">
        <v>68</v>
      </c>
      <c r="F2611" s="62"/>
      <c r="G2611" s="62">
        <v>14</v>
      </c>
      <c r="H2611" s="63">
        <v>0.77419354838709675</v>
      </c>
      <c r="I2611" s="64">
        <v>62</v>
      </c>
      <c r="J2611" s="64">
        <v>62</v>
      </c>
      <c r="K2611" s="64">
        <v>48</v>
      </c>
      <c r="L2611" s="65">
        <v>1</v>
      </c>
      <c r="M2611" s="64">
        <v>0</v>
      </c>
      <c r="N2611" s="64">
        <v>0</v>
      </c>
      <c r="O2611" s="66">
        <v>206.48772983870973</v>
      </c>
      <c r="P2611" s="63">
        <v>0</v>
      </c>
    </row>
    <row r="2612" spans="1:16" ht="14.4">
      <c r="A2612" s="72">
        <f t="shared" si="69"/>
        <v>46190</v>
      </c>
      <c r="B2612" s="73">
        <f>VLOOKUP(G2612,'Daily Flash NL'!A:D,4,0)</f>
        <v>0.625</v>
      </c>
      <c r="C2612" s="77">
        <v>46190</v>
      </c>
      <c r="D2612" s="57"/>
      <c r="E2612" s="62" t="s">
        <v>68</v>
      </c>
      <c r="F2612" s="62"/>
      <c r="G2612" s="62">
        <v>15</v>
      </c>
      <c r="H2612" s="63">
        <v>0.58571428571428574</v>
      </c>
      <c r="I2612" s="64">
        <v>70</v>
      </c>
      <c r="J2612" s="64">
        <v>69</v>
      </c>
      <c r="K2612" s="64">
        <v>41</v>
      </c>
      <c r="L2612" s="65">
        <v>0.98571428571428577</v>
      </c>
      <c r="M2612" s="64">
        <v>1</v>
      </c>
      <c r="N2612" s="64">
        <v>0</v>
      </c>
      <c r="O2612" s="66">
        <v>258.1310579710144</v>
      </c>
      <c r="P2612" s="63">
        <v>1.4285714285714285E-2</v>
      </c>
    </row>
    <row r="2613" spans="1:16" ht="14.4">
      <c r="A2613" s="72">
        <f t="shared" ref="A2613:A2624" si="70">C2613</f>
        <v>46190</v>
      </c>
      <c r="B2613" s="73">
        <f>VLOOKUP(G2613,'Daily Flash NL'!A:D,4,0)</f>
        <v>0.66666666666666696</v>
      </c>
      <c r="C2613" s="77">
        <v>46190</v>
      </c>
      <c r="D2613" s="57"/>
      <c r="E2613" s="62" t="s">
        <v>68</v>
      </c>
      <c r="F2613" s="62"/>
      <c r="G2613" s="62">
        <v>16</v>
      </c>
      <c r="H2613" s="63">
        <v>0.9375</v>
      </c>
      <c r="I2613" s="64">
        <v>48</v>
      </c>
      <c r="J2613" s="64">
        <v>48</v>
      </c>
      <c r="K2613" s="64">
        <v>45</v>
      </c>
      <c r="L2613" s="65">
        <v>1</v>
      </c>
      <c r="M2613" s="64">
        <v>0</v>
      </c>
      <c r="N2613" s="64">
        <v>0</v>
      </c>
      <c r="O2613" s="66">
        <v>311.96945486111116</v>
      </c>
      <c r="P2613" s="63">
        <v>0</v>
      </c>
    </row>
    <row r="2614" spans="1:16" ht="14.4">
      <c r="A2614" s="72">
        <f t="shared" si="70"/>
        <v>46190</v>
      </c>
      <c r="B2614" s="73" t="e">
        <f>VLOOKUP(G2614,'Daily Flash NL'!A:D,4,0)</f>
        <v>#N/A</v>
      </c>
      <c r="C2614" s="77">
        <v>46190</v>
      </c>
      <c r="D2614" s="57"/>
      <c r="E2614" s="62" t="s">
        <v>68</v>
      </c>
      <c r="F2614" s="62"/>
      <c r="G2614" s="62">
        <v>17</v>
      </c>
      <c r="H2614" s="63">
        <v>0.59523809523809523</v>
      </c>
      <c r="I2614" s="64">
        <v>42</v>
      </c>
      <c r="J2614" s="64">
        <v>41</v>
      </c>
      <c r="K2614" s="64">
        <v>25</v>
      </c>
      <c r="L2614" s="65">
        <v>0.97619047619047616</v>
      </c>
      <c r="M2614" s="64">
        <v>1</v>
      </c>
      <c r="N2614" s="64">
        <v>0</v>
      </c>
      <c r="O2614" s="66">
        <v>256.63660365853656</v>
      </c>
      <c r="P2614" s="63">
        <v>2.3809523809523808E-2</v>
      </c>
    </row>
    <row r="2615" spans="1:16" ht="14.4">
      <c r="A2615" s="72">
        <f t="shared" si="70"/>
        <v>46190</v>
      </c>
      <c r="B2615" s="73" t="e">
        <f>VLOOKUP(G2615,'Daily Flash NL'!A:D,4,0)</f>
        <v>#N/A</v>
      </c>
      <c r="C2615" s="77">
        <v>46190</v>
      </c>
      <c r="D2615" s="57"/>
      <c r="E2615" s="62" t="s">
        <v>68</v>
      </c>
      <c r="F2615" s="62"/>
      <c r="G2615" s="62">
        <v>18</v>
      </c>
      <c r="H2615" s="63">
        <v>0.75</v>
      </c>
      <c r="I2615" s="64">
        <v>28</v>
      </c>
      <c r="J2615" s="64">
        <v>27</v>
      </c>
      <c r="K2615" s="64">
        <v>21</v>
      </c>
      <c r="L2615" s="65">
        <v>0.9642857142857143</v>
      </c>
      <c r="M2615" s="64">
        <v>1</v>
      </c>
      <c r="N2615" s="64">
        <v>0</v>
      </c>
      <c r="O2615" s="66">
        <v>188.57991358024688</v>
      </c>
      <c r="P2615" s="63">
        <v>3.5714285714285712E-2</v>
      </c>
    </row>
    <row r="2616" spans="1:16" ht="14.4">
      <c r="A2616" s="72">
        <f t="shared" si="70"/>
        <v>46190</v>
      </c>
      <c r="B2616" s="73" t="e">
        <f>VLOOKUP(G2616,'Daily Flash NL'!A:D,4,0)</f>
        <v>#N/A</v>
      </c>
      <c r="C2616" s="77">
        <v>46190</v>
      </c>
      <c r="D2616" s="57"/>
      <c r="E2616" s="62" t="s">
        <v>68</v>
      </c>
      <c r="F2616" s="62"/>
      <c r="G2616" s="62">
        <v>19</v>
      </c>
      <c r="H2616" s="63">
        <v>0.61111111111111116</v>
      </c>
      <c r="I2616" s="64">
        <v>18</v>
      </c>
      <c r="J2616" s="64">
        <v>18</v>
      </c>
      <c r="K2616" s="64">
        <v>11</v>
      </c>
      <c r="L2616" s="65">
        <v>1</v>
      </c>
      <c r="M2616" s="64">
        <v>0</v>
      </c>
      <c r="N2616" s="64">
        <v>0</v>
      </c>
      <c r="O2616" s="66">
        <v>232.89195370370368</v>
      </c>
      <c r="P2616" s="63">
        <v>0</v>
      </c>
    </row>
    <row r="2617" spans="1:16" ht="14.4">
      <c r="A2617" s="72">
        <f t="shared" si="70"/>
        <v>46190</v>
      </c>
      <c r="B2617" s="73" t="e">
        <f>VLOOKUP(G2617,'Daily Flash NL'!A:D,4,0)</f>
        <v>#N/A</v>
      </c>
      <c r="C2617" s="77">
        <v>46190</v>
      </c>
      <c r="D2617" s="57"/>
      <c r="E2617" s="62" t="s">
        <v>68</v>
      </c>
      <c r="F2617" s="62"/>
      <c r="G2617" s="62">
        <v>20</v>
      </c>
      <c r="H2617" s="63">
        <v>1</v>
      </c>
      <c r="I2617" s="64">
        <v>9</v>
      </c>
      <c r="J2617" s="64">
        <v>9</v>
      </c>
      <c r="K2617" s="64">
        <v>9</v>
      </c>
      <c r="L2617" s="65">
        <v>1</v>
      </c>
      <c r="M2617" s="64">
        <v>0</v>
      </c>
      <c r="N2617" s="64">
        <v>0</v>
      </c>
      <c r="O2617" s="66">
        <v>217.63266666666667</v>
      </c>
      <c r="P2617" s="63">
        <v>0</v>
      </c>
    </row>
    <row r="2618" spans="1:16" ht="14.4">
      <c r="A2618" s="72">
        <f t="shared" si="70"/>
        <v>46190</v>
      </c>
      <c r="B2618" s="73" t="e">
        <f>VLOOKUP(G2618,'Daily Flash NL'!A:D,4,0)</f>
        <v>#N/A</v>
      </c>
      <c r="C2618" s="77">
        <v>46190</v>
      </c>
      <c r="D2618" s="57"/>
      <c r="E2618" s="62" t="s">
        <v>68</v>
      </c>
      <c r="F2618" s="62"/>
      <c r="G2618" s="62">
        <v>21</v>
      </c>
      <c r="H2618" s="63">
        <v>0.93333333333333335</v>
      </c>
      <c r="I2618" s="64">
        <v>15</v>
      </c>
      <c r="J2618" s="64">
        <v>15</v>
      </c>
      <c r="K2618" s="64">
        <v>14</v>
      </c>
      <c r="L2618" s="65">
        <v>1</v>
      </c>
      <c r="M2618" s="64">
        <v>0</v>
      </c>
      <c r="N2618" s="64">
        <v>0</v>
      </c>
      <c r="O2618" s="66">
        <v>195.04428888888867</v>
      </c>
      <c r="P2618" s="63">
        <v>0</v>
      </c>
    </row>
    <row r="2619" spans="1:16" ht="14.4">
      <c r="A2619" s="72">
        <f t="shared" si="70"/>
        <v>46190</v>
      </c>
      <c r="B2619" s="73" t="e">
        <f>VLOOKUP(G2619,'Daily Flash NL'!A:D,4,0)</f>
        <v>#N/A</v>
      </c>
      <c r="C2619" s="77">
        <v>46190</v>
      </c>
      <c r="D2619" s="57"/>
      <c r="E2619" s="62" t="s">
        <v>68</v>
      </c>
      <c r="F2619" s="62"/>
      <c r="G2619" s="62">
        <v>22</v>
      </c>
      <c r="H2619" s="63">
        <v>1</v>
      </c>
      <c r="I2619" s="64">
        <v>6</v>
      </c>
      <c r="J2619" s="64">
        <v>6</v>
      </c>
      <c r="K2619" s="64">
        <v>6</v>
      </c>
      <c r="L2619" s="65">
        <v>1</v>
      </c>
      <c r="M2619" s="64">
        <v>0</v>
      </c>
      <c r="N2619" s="64">
        <v>0</v>
      </c>
      <c r="O2619" s="66">
        <v>186.6985</v>
      </c>
      <c r="P2619" s="63">
        <v>0</v>
      </c>
    </row>
    <row r="2620" spans="1:16" ht="14.4">
      <c r="A2620" s="72">
        <f t="shared" si="70"/>
        <v>46190</v>
      </c>
      <c r="B2620" s="73" t="e">
        <f>VLOOKUP(G2620,'Daily Flash NL'!A:D,4,0)</f>
        <v>#N/A</v>
      </c>
      <c r="C2620" s="77">
        <v>46190</v>
      </c>
      <c r="D2620" s="57"/>
      <c r="E2620" s="62" t="s">
        <v>68</v>
      </c>
      <c r="F2620" s="62"/>
      <c r="G2620" s="62">
        <v>23</v>
      </c>
      <c r="H2620" s="63">
        <v>0.5</v>
      </c>
      <c r="I2620" s="64">
        <v>4</v>
      </c>
      <c r="J2620" s="64">
        <v>4</v>
      </c>
      <c r="K2620" s="64">
        <v>2</v>
      </c>
      <c r="L2620" s="65">
        <v>1</v>
      </c>
      <c r="M2620" s="64">
        <v>0</v>
      </c>
      <c r="N2620" s="64">
        <v>0</v>
      </c>
      <c r="O2620" s="66">
        <v>359.92700000000002</v>
      </c>
      <c r="P2620" s="63">
        <v>0</v>
      </c>
    </row>
    <row r="2621" spans="1:16" ht="14.4">
      <c r="A2621" s="72">
        <f t="shared" si="70"/>
        <v>46190</v>
      </c>
      <c r="B2621" s="73" t="e">
        <f>VLOOKUP(G2621,'Daily Flash NL'!A:D,4,0)</f>
        <v>#N/A</v>
      </c>
      <c r="C2621" s="77">
        <v>46190</v>
      </c>
      <c r="D2621" s="57" t="s">
        <v>70</v>
      </c>
      <c r="E2621" s="57"/>
      <c r="F2621" s="57"/>
      <c r="G2621" s="57"/>
      <c r="H2621" s="58">
        <v>0.84068627450980393</v>
      </c>
      <c r="I2621" s="59">
        <v>817</v>
      </c>
      <c r="J2621" s="59">
        <v>805</v>
      </c>
      <c r="K2621" s="59">
        <v>686</v>
      </c>
      <c r="L2621" s="60">
        <v>0.98531211750306003</v>
      </c>
      <c r="M2621" s="59">
        <v>12</v>
      </c>
      <c r="N2621" s="59">
        <v>1</v>
      </c>
      <c r="O2621" s="61">
        <v>238.58501628364377</v>
      </c>
      <c r="P2621" s="58">
        <v>1.4687882496940025E-2</v>
      </c>
    </row>
    <row r="2622" spans="1:16" ht="14.4">
      <c r="A2622" s="72" t="str">
        <f t="shared" si="70"/>
        <v>Total 17/06/2026</v>
      </c>
      <c r="B2622" s="73" t="e">
        <f>VLOOKUP(G2622,'Daily Flash NL'!A:D,4,0)</f>
        <v>#N/A</v>
      </c>
      <c r="C2622" s="78" t="s">
        <v>306</v>
      </c>
      <c r="D2622" s="67"/>
      <c r="E2622" s="67"/>
      <c r="F2622" s="67"/>
      <c r="G2622" s="67"/>
      <c r="H2622" s="68">
        <v>0.84068627450980393</v>
      </c>
      <c r="I2622" s="69">
        <v>817</v>
      </c>
      <c r="J2622" s="69">
        <v>805</v>
      </c>
      <c r="K2622" s="69">
        <v>686</v>
      </c>
      <c r="L2622" s="70">
        <v>0.98531211750306003</v>
      </c>
      <c r="M2622" s="69">
        <v>12</v>
      </c>
      <c r="N2622" s="69">
        <v>1</v>
      </c>
      <c r="O2622" s="71">
        <v>238.58501628364377</v>
      </c>
      <c r="P2622" s="68">
        <v>1.4687882496940025E-2</v>
      </c>
    </row>
    <row r="2623" spans="1:16" ht="15" thickBot="1">
      <c r="A2623" s="72" t="str">
        <f t="shared" si="70"/>
        <v>Total général</v>
      </c>
      <c r="B2623" s="73" t="e">
        <f>VLOOKUP(G2623,'Daily Flash NL'!A:D,4,0)</f>
        <v>#N/A</v>
      </c>
      <c r="C2623" s="116" t="s">
        <v>73</v>
      </c>
      <c r="D2623" s="117"/>
      <c r="E2623" s="117"/>
      <c r="F2623" s="117"/>
      <c r="G2623" s="117"/>
      <c r="H2623" s="118">
        <v>0.84068627450980393</v>
      </c>
      <c r="I2623" s="119">
        <v>817</v>
      </c>
      <c r="J2623" s="119">
        <v>805</v>
      </c>
      <c r="K2623" s="119">
        <v>686</v>
      </c>
      <c r="L2623" s="120">
        <v>0.98531211750306003</v>
      </c>
      <c r="M2623" s="119">
        <v>12</v>
      </c>
      <c r="N2623" s="119">
        <v>1</v>
      </c>
      <c r="O2623" s="121">
        <v>238.58501628364377</v>
      </c>
      <c r="P2623" s="122">
        <v>1.4687882496940025E-2</v>
      </c>
    </row>
    <row r="2624" spans="1:16" ht="14.4">
      <c r="A2624" s="72">
        <f t="shared" si="70"/>
        <v>46191</v>
      </c>
      <c r="B2624" s="73" t="e">
        <f>VLOOKUP(G2624,'Daily Flash NL'!A:D,4,0)</f>
        <v>#N/A</v>
      </c>
      <c r="C2624" s="77">
        <v>46191</v>
      </c>
      <c r="D2624" s="57" t="s">
        <v>67</v>
      </c>
      <c r="E2624" s="62" t="s">
        <v>85</v>
      </c>
      <c r="F2624" s="62"/>
      <c r="G2624" s="62"/>
      <c r="H2624" s="63">
        <v>0.90049751243781095</v>
      </c>
      <c r="I2624" s="64">
        <v>201</v>
      </c>
      <c r="J2624" s="64">
        <v>199</v>
      </c>
      <c r="K2624" s="64">
        <v>181</v>
      </c>
      <c r="L2624" s="65">
        <v>0.99004975124378114</v>
      </c>
      <c r="M2624" s="64">
        <v>2</v>
      </c>
      <c r="N2624" s="64">
        <v>0</v>
      </c>
      <c r="O2624" s="66">
        <v>266.4087670854272</v>
      </c>
      <c r="P2624" s="63">
        <v>9.9502487562189053E-3</v>
      </c>
    </row>
    <row r="2625" spans="1:16" ht="14.4">
      <c r="A2625" s="72">
        <f t="shared" ref="A2625:A2688" si="71">C2625</f>
        <v>46191</v>
      </c>
      <c r="B2625" s="73" t="e">
        <f>VLOOKUP(G2625,'Daily Flash NL'!A:D,4,0)</f>
        <v>#N/A</v>
      </c>
      <c r="C2625" s="77">
        <v>46191</v>
      </c>
      <c r="D2625" s="57"/>
      <c r="E2625" s="62" t="s">
        <v>85</v>
      </c>
      <c r="F2625" s="57" t="s">
        <v>69</v>
      </c>
      <c r="G2625" s="57"/>
      <c r="H2625" s="58"/>
      <c r="I2625" s="59"/>
      <c r="J2625" s="59"/>
      <c r="K2625" s="59"/>
      <c r="L2625" s="60"/>
      <c r="M2625" s="59"/>
      <c r="N2625" s="59"/>
      <c r="O2625" s="61"/>
      <c r="P2625" s="58"/>
    </row>
    <row r="2626" spans="1:16" ht="14.4">
      <c r="A2626" s="72">
        <f t="shared" si="71"/>
        <v>46191</v>
      </c>
      <c r="B2626" s="73" t="e">
        <f>VLOOKUP(G2626,'Daily Flash NL'!A:D,4,0)</f>
        <v>#N/A</v>
      </c>
      <c r="C2626" s="77">
        <v>46191</v>
      </c>
      <c r="D2626" s="57"/>
      <c r="E2626" s="62" t="s">
        <v>85</v>
      </c>
      <c r="F2626" s="62"/>
      <c r="G2626" s="62">
        <v>6</v>
      </c>
      <c r="H2626" s="63">
        <v>0</v>
      </c>
      <c r="I2626" s="64">
        <v>1</v>
      </c>
      <c r="J2626" s="64">
        <v>1</v>
      </c>
      <c r="K2626" s="64">
        <v>0</v>
      </c>
      <c r="L2626" s="65">
        <v>1</v>
      </c>
      <c r="M2626" s="64">
        <v>0</v>
      </c>
      <c r="N2626" s="64">
        <v>0</v>
      </c>
      <c r="O2626" s="66">
        <v>265.67700000000002</v>
      </c>
      <c r="P2626" s="63">
        <v>0</v>
      </c>
    </row>
    <row r="2627" spans="1:16" ht="14.4">
      <c r="A2627" s="72">
        <f t="shared" si="71"/>
        <v>46191</v>
      </c>
      <c r="B2627" s="73">
        <f>VLOOKUP(G2627,'Daily Flash NL'!A:D,4,0)</f>
        <v>0.29166666666666669</v>
      </c>
      <c r="C2627" s="77">
        <v>46191</v>
      </c>
      <c r="D2627" s="57"/>
      <c r="E2627" s="62" t="s">
        <v>85</v>
      </c>
      <c r="F2627" s="62"/>
      <c r="G2627" s="62">
        <v>7</v>
      </c>
      <c r="H2627" s="63">
        <v>1</v>
      </c>
      <c r="I2627" s="64">
        <v>1</v>
      </c>
      <c r="J2627" s="64">
        <v>1</v>
      </c>
      <c r="K2627" s="64">
        <v>1</v>
      </c>
      <c r="L2627" s="65">
        <v>1</v>
      </c>
      <c r="M2627" s="64">
        <v>0</v>
      </c>
      <c r="N2627" s="64">
        <v>0</v>
      </c>
      <c r="O2627" s="66">
        <v>527.28700000000003</v>
      </c>
      <c r="P2627" s="63">
        <v>0</v>
      </c>
    </row>
    <row r="2628" spans="1:16" ht="14.4">
      <c r="A2628" s="72">
        <f t="shared" si="71"/>
        <v>46191</v>
      </c>
      <c r="B2628" s="73">
        <f>VLOOKUP(G2628,'Daily Flash NL'!A:D,4,0)</f>
        <v>0.33333333333333298</v>
      </c>
      <c r="C2628" s="77">
        <v>46191</v>
      </c>
      <c r="D2628" s="57"/>
      <c r="E2628" s="62" t="s">
        <v>85</v>
      </c>
      <c r="F2628" s="62"/>
      <c r="G2628" s="62">
        <v>8</v>
      </c>
      <c r="H2628" s="63">
        <v>1</v>
      </c>
      <c r="I2628" s="64">
        <v>8</v>
      </c>
      <c r="J2628" s="64">
        <v>8</v>
      </c>
      <c r="K2628" s="64">
        <v>8</v>
      </c>
      <c r="L2628" s="65">
        <v>1</v>
      </c>
      <c r="M2628" s="64">
        <v>0</v>
      </c>
      <c r="N2628" s="64">
        <v>0</v>
      </c>
      <c r="O2628" s="66">
        <v>360.32106249999998</v>
      </c>
      <c r="P2628" s="63">
        <v>0</v>
      </c>
    </row>
    <row r="2629" spans="1:16" ht="14.4">
      <c r="A2629" s="72">
        <f t="shared" si="71"/>
        <v>46191</v>
      </c>
      <c r="B2629" s="73">
        <f>VLOOKUP(G2629,'Daily Flash NL'!A:D,4,0)</f>
        <v>0.375</v>
      </c>
      <c r="C2629" s="77">
        <v>46191</v>
      </c>
      <c r="D2629" s="57"/>
      <c r="E2629" s="62" t="s">
        <v>85</v>
      </c>
      <c r="F2629" s="62"/>
      <c r="G2629" s="62">
        <v>9</v>
      </c>
      <c r="H2629" s="63">
        <v>0.25</v>
      </c>
      <c r="I2629" s="64">
        <v>8</v>
      </c>
      <c r="J2629" s="64">
        <v>8</v>
      </c>
      <c r="K2629" s="64">
        <v>2</v>
      </c>
      <c r="L2629" s="65">
        <v>1</v>
      </c>
      <c r="M2629" s="64">
        <v>0</v>
      </c>
      <c r="N2629" s="64">
        <v>0</v>
      </c>
      <c r="O2629" s="66">
        <v>465.51268749999997</v>
      </c>
      <c r="P2629" s="63">
        <v>0</v>
      </c>
    </row>
    <row r="2630" spans="1:16" ht="14.4">
      <c r="A2630" s="72">
        <f t="shared" si="71"/>
        <v>46191</v>
      </c>
      <c r="B2630" s="73">
        <f>VLOOKUP(G2630,'Daily Flash NL'!A:D,4,0)</f>
        <v>0.41666666666666702</v>
      </c>
      <c r="C2630" s="77">
        <v>46191</v>
      </c>
      <c r="D2630" s="57"/>
      <c r="E2630" s="62" t="s">
        <v>85</v>
      </c>
      <c r="F2630" s="62"/>
      <c r="G2630" s="62">
        <v>10</v>
      </c>
      <c r="H2630" s="63">
        <v>1</v>
      </c>
      <c r="I2630" s="64">
        <v>9</v>
      </c>
      <c r="J2630" s="64">
        <v>9</v>
      </c>
      <c r="K2630" s="64">
        <v>9</v>
      </c>
      <c r="L2630" s="65">
        <v>1</v>
      </c>
      <c r="M2630" s="64">
        <v>0</v>
      </c>
      <c r="N2630" s="64">
        <v>0</v>
      </c>
      <c r="O2630" s="66">
        <v>303.00311111111108</v>
      </c>
      <c r="P2630" s="63">
        <v>0</v>
      </c>
    </row>
    <row r="2631" spans="1:16" ht="14.4">
      <c r="A2631" s="72">
        <f t="shared" si="71"/>
        <v>46191</v>
      </c>
      <c r="B2631" s="73">
        <f>VLOOKUP(G2631,'Daily Flash NL'!A:D,4,0)</f>
        <v>0.45833333333333298</v>
      </c>
      <c r="C2631" s="77">
        <v>46191</v>
      </c>
      <c r="D2631" s="57"/>
      <c r="E2631" s="62" t="s">
        <v>85</v>
      </c>
      <c r="F2631" s="62"/>
      <c r="G2631" s="62">
        <v>11</v>
      </c>
      <c r="H2631" s="63">
        <v>1</v>
      </c>
      <c r="I2631" s="64">
        <v>7</v>
      </c>
      <c r="J2631" s="64">
        <v>7</v>
      </c>
      <c r="K2631" s="64">
        <v>7</v>
      </c>
      <c r="L2631" s="65">
        <v>1</v>
      </c>
      <c r="M2631" s="64">
        <v>0</v>
      </c>
      <c r="N2631" s="64">
        <v>0</v>
      </c>
      <c r="O2631" s="66">
        <v>299.17357142857145</v>
      </c>
      <c r="P2631" s="63">
        <v>0</v>
      </c>
    </row>
    <row r="2632" spans="1:16" ht="14.4">
      <c r="A2632" s="72">
        <f t="shared" si="71"/>
        <v>46191</v>
      </c>
      <c r="B2632" s="73">
        <f>VLOOKUP(G2632,'Daily Flash NL'!A:D,4,0)</f>
        <v>0.5</v>
      </c>
      <c r="C2632" s="77">
        <v>46191</v>
      </c>
      <c r="D2632" s="57"/>
      <c r="E2632" s="62" t="s">
        <v>85</v>
      </c>
      <c r="F2632" s="62"/>
      <c r="G2632" s="62">
        <v>12</v>
      </c>
      <c r="H2632" s="63">
        <v>1</v>
      </c>
      <c r="I2632" s="64">
        <v>4</v>
      </c>
      <c r="J2632" s="64">
        <v>4</v>
      </c>
      <c r="K2632" s="64">
        <v>4</v>
      </c>
      <c r="L2632" s="65">
        <v>1</v>
      </c>
      <c r="M2632" s="64">
        <v>0</v>
      </c>
      <c r="N2632" s="64">
        <v>0</v>
      </c>
      <c r="O2632" s="66">
        <v>127.83574999999999</v>
      </c>
      <c r="P2632" s="63">
        <v>0</v>
      </c>
    </row>
    <row r="2633" spans="1:16" ht="14.4">
      <c r="A2633" s="72">
        <f t="shared" si="71"/>
        <v>46191</v>
      </c>
      <c r="B2633" s="73">
        <f>VLOOKUP(G2633,'Daily Flash NL'!A:D,4,0)</f>
        <v>0.54166666666666696</v>
      </c>
      <c r="C2633" s="77">
        <v>46191</v>
      </c>
      <c r="D2633" s="57"/>
      <c r="E2633" s="62" t="s">
        <v>85</v>
      </c>
      <c r="F2633" s="62"/>
      <c r="G2633" s="62">
        <v>13</v>
      </c>
      <c r="H2633" s="63">
        <v>1</v>
      </c>
      <c r="I2633" s="64">
        <v>3</v>
      </c>
      <c r="J2633" s="64">
        <v>3</v>
      </c>
      <c r="K2633" s="64">
        <v>3</v>
      </c>
      <c r="L2633" s="65">
        <v>1</v>
      </c>
      <c r="M2633" s="64">
        <v>0</v>
      </c>
      <c r="N2633" s="64">
        <v>0</v>
      </c>
      <c r="O2633" s="66">
        <v>337.43166666666667</v>
      </c>
      <c r="P2633" s="63">
        <v>0</v>
      </c>
    </row>
    <row r="2634" spans="1:16" ht="14.4">
      <c r="A2634" s="72">
        <f t="shared" si="71"/>
        <v>46191</v>
      </c>
      <c r="B2634" s="73">
        <f>VLOOKUP(G2634,'Daily Flash NL'!A:D,4,0)</f>
        <v>0.58333333333333304</v>
      </c>
      <c r="C2634" s="77">
        <v>46191</v>
      </c>
      <c r="D2634" s="57"/>
      <c r="E2634" s="62" t="s">
        <v>85</v>
      </c>
      <c r="F2634" s="62"/>
      <c r="G2634" s="62">
        <v>14</v>
      </c>
      <c r="H2634" s="63">
        <v>1</v>
      </c>
      <c r="I2634" s="64">
        <v>10</v>
      </c>
      <c r="J2634" s="64">
        <v>10</v>
      </c>
      <c r="K2634" s="64">
        <v>10</v>
      </c>
      <c r="L2634" s="65">
        <v>1</v>
      </c>
      <c r="M2634" s="64">
        <v>0</v>
      </c>
      <c r="N2634" s="64">
        <v>0</v>
      </c>
      <c r="O2634" s="66">
        <v>128.05063999999999</v>
      </c>
      <c r="P2634" s="63">
        <v>0</v>
      </c>
    </row>
    <row r="2635" spans="1:16" ht="14.4">
      <c r="A2635" s="72">
        <f t="shared" si="71"/>
        <v>46191</v>
      </c>
      <c r="B2635" s="73">
        <f>VLOOKUP(G2635,'Daily Flash NL'!A:D,4,0)</f>
        <v>0.625</v>
      </c>
      <c r="C2635" s="77">
        <v>46191</v>
      </c>
      <c r="D2635" s="57"/>
      <c r="E2635" s="62" t="s">
        <v>85</v>
      </c>
      <c r="F2635" s="62"/>
      <c r="G2635" s="62">
        <v>15</v>
      </c>
      <c r="H2635" s="63">
        <v>1</v>
      </c>
      <c r="I2635" s="64">
        <v>8</v>
      </c>
      <c r="J2635" s="64">
        <v>8</v>
      </c>
      <c r="K2635" s="64">
        <v>8</v>
      </c>
      <c r="L2635" s="65">
        <v>1</v>
      </c>
      <c r="M2635" s="64">
        <v>0</v>
      </c>
      <c r="N2635" s="64">
        <v>0</v>
      </c>
      <c r="O2635" s="66">
        <v>178.98787499999997</v>
      </c>
      <c r="P2635" s="63">
        <v>0</v>
      </c>
    </row>
    <row r="2636" spans="1:16" ht="14.4">
      <c r="A2636" s="72">
        <f t="shared" si="71"/>
        <v>46191</v>
      </c>
      <c r="B2636" s="73">
        <f>VLOOKUP(G2636,'Daily Flash NL'!A:D,4,0)</f>
        <v>0.66666666666666696</v>
      </c>
      <c r="C2636" s="77">
        <v>46191</v>
      </c>
      <c r="D2636" s="57"/>
      <c r="E2636" s="62" t="s">
        <v>85</v>
      </c>
      <c r="F2636" s="62"/>
      <c r="G2636" s="62">
        <v>16</v>
      </c>
      <c r="H2636" s="63">
        <v>1</v>
      </c>
      <c r="I2636" s="64">
        <v>5</v>
      </c>
      <c r="J2636" s="64">
        <v>5</v>
      </c>
      <c r="K2636" s="64">
        <v>5</v>
      </c>
      <c r="L2636" s="65">
        <v>1</v>
      </c>
      <c r="M2636" s="64">
        <v>0</v>
      </c>
      <c r="N2636" s="64">
        <v>0</v>
      </c>
      <c r="O2636" s="66">
        <v>187.96039999999999</v>
      </c>
      <c r="P2636" s="63">
        <v>0</v>
      </c>
    </row>
    <row r="2637" spans="1:16" ht="14.4">
      <c r="A2637" s="72">
        <f t="shared" si="71"/>
        <v>46191</v>
      </c>
      <c r="B2637" s="73" t="e">
        <f>VLOOKUP(G2637,'Daily Flash NL'!A:D,4,0)</f>
        <v>#N/A</v>
      </c>
      <c r="C2637" s="77">
        <v>46191</v>
      </c>
      <c r="D2637" s="57"/>
      <c r="E2637" s="62" t="s">
        <v>85</v>
      </c>
      <c r="F2637" s="62"/>
      <c r="G2637" s="62">
        <v>17</v>
      </c>
      <c r="H2637" s="63">
        <v>1</v>
      </c>
      <c r="I2637" s="64">
        <v>3</v>
      </c>
      <c r="J2637" s="64">
        <v>3</v>
      </c>
      <c r="K2637" s="64">
        <v>3</v>
      </c>
      <c r="L2637" s="65">
        <v>1</v>
      </c>
      <c r="M2637" s="64">
        <v>0</v>
      </c>
      <c r="N2637" s="64">
        <v>0</v>
      </c>
      <c r="O2637" s="66">
        <v>309.20733333333334</v>
      </c>
      <c r="P2637" s="63">
        <v>0</v>
      </c>
    </row>
    <row r="2638" spans="1:16" ht="14.4">
      <c r="A2638" s="72">
        <f t="shared" si="71"/>
        <v>46191</v>
      </c>
      <c r="B2638" s="73" t="e">
        <f>VLOOKUP(G2638,'Daily Flash NL'!A:D,4,0)</f>
        <v>#N/A</v>
      </c>
      <c r="C2638" s="77">
        <v>46191</v>
      </c>
      <c r="D2638" s="57"/>
      <c r="E2638" s="62" t="s">
        <v>85</v>
      </c>
      <c r="F2638" s="62"/>
      <c r="G2638" s="62">
        <v>18</v>
      </c>
      <c r="H2638" s="63">
        <v>0</v>
      </c>
      <c r="I2638" s="64">
        <v>2</v>
      </c>
      <c r="J2638" s="64">
        <v>2</v>
      </c>
      <c r="K2638" s="64">
        <v>0</v>
      </c>
      <c r="L2638" s="65">
        <v>1</v>
      </c>
      <c r="M2638" s="64">
        <v>0</v>
      </c>
      <c r="N2638" s="64">
        <v>0</v>
      </c>
      <c r="O2638" s="66">
        <v>543.01</v>
      </c>
      <c r="P2638" s="63">
        <v>0</v>
      </c>
    </row>
    <row r="2639" spans="1:16" ht="14.4">
      <c r="A2639" s="72">
        <f t="shared" si="71"/>
        <v>46191</v>
      </c>
      <c r="B2639" s="73" t="e">
        <f>VLOOKUP(G2639,'Daily Flash NL'!A:D,4,0)</f>
        <v>#N/A</v>
      </c>
      <c r="C2639" s="77">
        <v>46191</v>
      </c>
      <c r="D2639" s="57"/>
      <c r="E2639" s="62" t="s">
        <v>85</v>
      </c>
      <c r="F2639" s="62"/>
      <c r="G2639" s="62">
        <v>19</v>
      </c>
      <c r="H2639" s="63">
        <v>1</v>
      </c>
      <c r="I2639" s="64">
        <v>3</v>
      </c>
      <c r="J2639" s="64">
        <v>3</v>
      </c>
      <c r="K2639" s="64">
        <v>3</v>
      </c>
      <c r="L2639" s="65">
        <v>1</v>
      </c>
      <c r="M2639" s="64">
        <v>0</v>
      </c>
      <c r="N2639" s="64">
        <v>0</v>
      </c>
      <c r="O2639" s="66">
        <v>775.24000000000012</v>
      </c>
      <c r="P2639" s="63">
        <v>0</v>
      </c>
    </row>
    <row r="2640" spans="1:16" ht="14.4">
      <c r="A2640" s="72">
        <f t="shared" si="71"/>
        <v>46191</v>
      </c>
      <c r="B2640" s="73" t="e">
        <f>VLOOKUP(G2640,'Daily Flash NL'!A:D,4,0)</f>
        <v>#N/A</v>
      </c>
      <c r="C2640" s="77">
        <v>46191</v>
      </c>
      <c r="D2640" s="57"/>
      <c r="E2640" s="62" t="s">
        <v>85</v>
      </c>
      <c r="F2640" s="62"/>
      <c r="G2640" s="62">
        <v>20</v>
      </c>
      <c r="H2640" s="63">
        <v>1</v>
      </c>
      <c r="I2640" s="64">
        <v>1</v>
      </c>
      <c r="J2640" s="64">
        <v>1</v>
      </c>
      <c r="K2640" s="64">
        <v>1</v>
      </c>
      <c r="L2640" s="65">
        <v>1</v>
      </c>
      <c r="M2640" s="64">
        <v>0</v>
      </c>
      <c r="N2640" s="64">
        <v>0</v>
      </c>
      <c r="O2640" s="66">
        <v>730.01400000000001</v>
      </c>
      <c r="P2640" s="63">
        <v>0</v>
      </c>
    </row>
    <row r="2641" spans="1:16" ht="14.4">
      <c r="A2641" s="72">
        <f t="shared" si="71"/>
        <v>46191</v>
      </c>
      <c r="B2641" s="73" t="e">
        <f>VLOOKUP(G2641,'Daily Flash NL'!A:D,4,0)</f>
        <v>#N/A</v>
      </c>
      <c r="C2641" s="77">
        <v>46191</v>
      </c>
      <c r="D2641" s="57"/>
      <c r="E2641" s="62" t="s">
        <v>85</v>
      </c>
      <c r="F2641" s="57" t="s">
        <v>86</v>
      </c>
      <c r="G2641" s="57"/>
      <c r="H2641" s="58"/>
      <c r="I2641" s="59"/>
      <c r="J2641" s="59"/>
      <c r="K2641" s="59"/>
      <c r="L2641" s="60"/>
      <c r="M2641" s="59"/>
      <c r="N2641" s="59"/>
      <c r="O2641" s="61"/>
      <c r="P2641" s="58"/>
    </row>
    <row r="2642" spans="1:16" ht="14.4">
      <c r="A2642" s="72">
        <f t="shared" si="71"/>
        <v>46191</v>
      </c>
      <c r="B2642" s="73" t="e">
        <f>VLOOKUP(G2642,'Daily Flash NL'!A:D,4,0)</f>
        <v>#N/A</v>
      </c>
      <c r="C2642" s="77">
        <v>46191</v>
      </c>
      <c r="D2642" s="57"/>
      <c r="E2642" s="62" t="s">
        <v>85</v>
      </c>
      <c r="F2642" s="62"/>
      <c r="G2642" s="62">
        <v>6</v>
      </c>
      <c r="H2642" s="63">
        <v>1</v>
      </c>
      <c r="I2642" s="64">
        <v>1</v>
      </c>
      <c r="J2642" s="64">
        <v>1</v>
      </c>
      <c r="K2642" s="64">
        <v>1</v>
      </c>
      <c r="L2642" s="65">
        <v>1</v>
      </c>
      <c r="M2642" s="64">
        <v>0</v>
      </c>
      <c r="N2642" s="64">
        <v>0</v>
      </c>
      <c r="O2642" s="66">
        <v>209.86199999999999</v>
      </c>
      <c r="P2642" s="63">
        <v>0</v>
      </c>
    </row>
    <row r="2643" spans="1:16" ht="14.4">
      <c r="A2643" s="72">
        <f t="shared" si="71"/>
        <v>46191</v>
      </c>
      <c r="B2643" s="73">
        <f>VLOOKUP(G2643,'Daily Flash NL'!A:D,4,0)</f>
        <v>0.29166666666666669</v>
      </c>
      <c r="C2643" s="77">
        <v>46191</v>
      </c>
      <c r="D2643" s="57"/>
      <c r="E2643" s="62" t="s">
        <v>85</v>
      </c>
      <c r="F2643" s="62"/>
      <c r="G2643" s="62">
        <v>7</v>
      </c>
      <c r="H2643" s="63">
        <v>1</v>
      </c>
      <c r="I2643" s="64">
        <v>2</v>
      </c>
      <c r="J2643" s="64">
        <v>2</v>
      </c>
      <c r="K2643" s="64">
        <v>2</v>
      </c>
      <c r="L2643" s="65">
        <v>1</v>
      </c>
      <c r="M2643" s="64">
        <v>0</v>
      </c>
      <c r="N2643" s="64">
        <v>0</v>
      </c>
      <c r="O2643" s="66">
        <v>253.119</v>
      </c>
      <c r="P2643" s="63">
        <v>0</v>
      </c>
    </row>
    <row r="2644" spans="1:16" ht="14.4">
      <c r="A2644" s="72">
        <f t="shared" si="71"/>
        <v>46191</v>
      </c>
      <c r="B2644" s="73">
        <f>VLOOKUP(G2644,'Daily Flash NL'!A:D,4,0)</f>
        <v>0.33333333333333298</v>
      </c>
      <c r="C2644" s="77">
        <v>46191</v>
      </c>
      <c r="D2644" s="57"/>
      <c r="E2644" s="62" t="s">
        <v>85</v>
      </c>
      <c r="F2644" s="62"/>
      <c r="G2644" s="62">
        <v>8</v>
      </c>
      <c r="H2644" s="63">
        <v>0.44444444444444442</v>
      </c>
      <c r="I2644" s="64">
        <v>9</v>
      </c>
      <c r="J2644" s="64">
        <v>9</v>
      </c>
      <c r="K2644" s="64">
        <v>4</v>
      </c>
      <c r="L2644" s="65">
        <v>1</v>
      </c>
      <c r="M2644" s="64">
        <v>0</v>
      </c>
      <c r="N2644" s="64">
        <v>0</v>
      </c>
      <c r="O2644" s="66">
        <v>249.94443518518477</v>
      </c>
      <c r="P2644" s="63">
        <v>0</v>
      </c>
    </row>
    <row r="2645" spans="1:16" ht="14.4">
      <c r="A2645" s="72">
        <f t="shared" si="71"/>
        <v>46191</v>
      </c>
      <c r="B2645" s="73">
        <f>VLOOKUP(G2645,'Daily Flash NL'!A:D,4,0)</f>
        <v>0.375</v>
      </c>
      <c r="C2645" s="77">
        <v>46191</v>
      </c>
      <c r="D2645" s="57"/>
      <c r="E2645" s="62" t="s">
        <v>85</v>
      </c>
      <c r="F2645" s="62"/>
      <c r="G2645" s="62">
        <v>9</v>
      </c>
      <c r="H2645" s="63">
        <v>0.94736842105263153</v>
      </c>
      <c r="I2645" s="64">
        <v>19</v>
      </c>
      <c r="J2645" s="64">
        <v>19</v>
      </c>
      <c r="K2645" s="64">
        <v>18</v>
      </c>
      <c r="L2645" s="65">
        <v>1</v>
      </c>
      <c r="M2645" s="64">
        <v>0</v>
      </c>
      <c r="N2645" s="64">
        <v>0</v>
      </c>
      <c r="O2645" s="66">
        <v>277.95186842105267</v>
      </c>
      <c r="P2645" s="63">
        <v>0</v>
      </c>
    </row>
    <row r="2646" spans="1:16" ht="14.4">
      <c r="A2646" s="72">
        <f t="shared" si="71"/>
        <v>46191</v>
      </c>
      <c r="B2646" s="73">
        <f>VLOOKUP(G2646,'Daily Flash NL'!A:D,4,0)</f>
        <v>0.41666666666666702</v>
      </c>
      <c r="C2646" s="77">
        <v>46191</v>
      </c>
      <c r="D2646" s="57"/>
      <c r="E2646" s="62" t="s">
        <v>85</v>
      </c>
      <c r="F2646" s="62"/>
      <c r="G2646" s="62">
        <v>10</v>
      </c>
      <c r="H2646" s="63">
        <v>0.8571428571428571</v>
      </c>
      <c r="I2646" s="64">
        <v>14</v>
      </c>
      <c r="J2646" s="64">
        <v>13</v>
      </c>
      <c r="K2646" s="64">
        <v>12</v>
      </c>
      <c r="L2646" s="65">
        <v>0.9285714285714286</v>
      </c>
      <c r="M2646" s="64">
        <v>1</v>
      </c>
      <c r="N2646" s="64">
        <v>0</v>
      </c>
      <c r="O2646" s="66">
        <v>249.52511538461539</v>
      </c>
      <c r="P2646" s="63">
        <v>7.1428571428571425E-2</v>
      </c>
    </row>
    <row r="2647" spans="1:16" ht="14.4">
      <c r="A2647" s="72">
        <f t="shared" si="71"/>
        <v>46191</v>
      </c>
      <c r="B2647" s="73">
        <f>VLOOKUP(G2647,'Daily Flash NL'!A:D,4,0)</f>
        <v>0.45833333333333298</v>
      </c>
      <c r="C2647" s="77">
        <v>46191</v>
      </c>
      <c r="D2647" s="57"/>
      <c r="E2647" s="62" t="s">
        <v>85</v>
      </c>
      <c r="F2647" s="62"/>
      <c r="G2647" s="62">
        <v>11</v>
      </c>
      <c r="H2647" s="63">
        <v>1</v>
      </c>
      <c r="I2647" s="64">
        <v>21</v>
      </c>
      <c r="J2647" s="64">
        <v>21</v>
      </c>
      <c r="K2647" s="64">
        <v>21</v>
      </c>
      <c r="L2647" s="65">
        <v>1</v>
      </c>
      <c r="M2647" s="64">
        <v>0</v>
      </c>
      <c r="N2647" s="64">
        <v>0</v>
      </c>
      <c r="O2647" s="66">
        <v>186.92634126984137</v>
      </c>
      <c r="P2647" s="63">
        <v>0</v>
      </c>
    </row>
    <row r="2648" spans="1:16" ht="14.4">
      <c r="A2648" s="72">
        <f t="shared" si="71"/>
        <v>46191</v>
      </c>
      <c r="B2648" s="73">
        <f>VLOOKUP(G2648,'Daily Flash NL'!A:D,4,0)</f>
        <v>0.5</v>
      </c>
      <c r="C2648" s="77">
        <v>46191</v>
      </c>
      <c r="D2648" s="57"/>
      <c r="E2648" s="62" t="s">
        <v>85</v>
      </c>
      <c r="F2648" s="62"/>
      <c r="G2648" s="62">
        <v>12</v>
      </c>
      <c r="H2648" s="63">
        <v>1</v>
      </c>
      <c r="I2648" s="64">
        <v>11</v>
      </c>
      <c r="J2648" s="64">
        <v>11</v>
      </c>
      <c r="K2648" s="64">
        <v>11</v>
      </c>
      <c r="L2648" s="65">
        <v>1</v>
      </c>
      <c r="M2648" s="64">
        <v>0</v>
      </c>
      <c r="N2648" s="64">
        <v>0</v>
      </c>
      <c r="O2648" s="66">
        <v>169.57859090909091</v>
      </c>
      <c r="P2648" s="63">
        <v>0</v>
      </c>
    </row>
    <row r="2649" spans="1:16" ht="14.4">
      <c r="A2649" s="72">
        <f t="shared" si="71"/>
        <v>46191</v>
      </c>
      <c r="B2649" s="73">
        <f>VLOOKUP(G2649,'Daily Flash NL'!A:D,4,0)</f>
        <v>0.54166666666666696</v>
      </c>
      <c r="C2649" s="77">
        <v>46191</v>
      </c>
      <c r="D2649" s="57"/>
      <c r="E2649" s="62" t="s">
        <v>85</v>
      </c>
      <c r="F2649" s="62"/>
      <c r="G2649" s="62">
        <v>13</v>
      </c>
      <c r="H2649" s="63">
        <v>1</v>
      </c>
      <c r="I2649" s="64">
        <v>10</v>
      </c>
      <c r="J2649" s="64">
        <v>10</v>
      </c>
      <c r="K2649" s="64">
        <v>10</v>
      </c>
      <c r="L2649" s="65">
        <v>1</v>
      </c>
      <c r="M2649" s="64">
        <v>0</v>
      </c>
      <c r="N2649" s="64">
        <v>0</v>
      </c>
      <c r="O2649" s="66">
        <v>170.82329999999996</v>
      </c>
      <c r="P2649" s="63">
        <v>0</v>
      </c>
    </row>
    <row r="2650" spans="1:16" ht="14.4">
      <c r="A2650" s="72">
        <f t="shared" si="71"/>
        <v>46191</v>
      </c>
      <c r="B2650" s="73">
        <f>VLOOKUP(G2650,'Daily Flash NL'!A:D,4,0)</f>
        <v>0.58333333333333304</v>
      </c>
      <c r="C2650" s="77">
        <v>46191</v>
      </c>
      <c r="D2650" s="57"/>
      <c r="E2650" s="62" t="s">
        <v>85</v>
      </c>
      <c r="F2650" s="62"/>
      <c r="G2650" s="62">
        <v>14</v>
      </c>
      <c r="H2650" s="63">
        <v>1</v>
      </c>
      <c r="I2650" s="64">
        <v>9</v>
      </c>
      <c r="J2650" s="64">
        <v>9</v>
      </c>
      <c r="K2650" s="64">
        <v>9</v>
      </c>
      <c r="L2650" s="65">
        <v>1</v>
      </c>
      <c r="M2650" s="64">
        <v>0</v>
      </c>
      <c r="N2650" s="64">
        <v>0</v>
      </c>
      <c r="O2650" s="66">
        <v>321.12407407407369</v>
      </c>
      <c r="P2650" s="63">
        <v>0</v>
      </c>
    </row>
    <row r="2651" spans="1:16" ht="14.4">
      <c r="A2651" s="72">
        <f t="shared" si="71"/>
        <v>46191</v>
      </c>
      <c r="B2651" s="73">
        <f>VLOOKUP(G2651,'Daily Flash NL'!A:D,4,0)</f>
        <v>0.625</v>
      </c>
      <c r="C2651" s="77">
        <v>46191</v>
      </c>
      <c r="D2651" s="57"/>
      <c r="E2651" s="62" t="s">
        <v>85</v>
      </c>
      <c r="F2651" s="62"/>
      <c r="G2651" s="62">
        <v>15</v>
      </c>
      <c r="H2651" s="63">
        <v>1</v>
      </c>
      <c r="I2651" s="64">
        <v>8</v>
      </c>
      <c r="J2651" s="64">
        <v>8</v>
      </c>
      <c r="K2651" s="64">
        <v>8</v>
      </c>
      <c r="L2651" s="65">
        <v>1</v>
      </c>
      <c r="M2651" s="64">
        <v>0</v>
      </c>
      <c r="N2651" s="64">
        <v>0</v>
      </c>
      <c r="O2651" s="66">
        <v>292.18543749999998</v>
      </c>
      <c r="P2651" s="63">
        <v>0</v>
      </c>
    </row>
    <row r="2652" spans="1:16" ht="14.4">
      <c r="A2652" s="72">
        <f t="shared" si="71"/>
        <v>46191</v>
      </c>
      <c r="B2652" s="73">
        <f>VLOOKUP(G2652,'Daily Flash NL'!A:D,4,0)</f>
        <v>0.66666666666666696</v>
      </c>
      <c r="C2652" s="77">
        <v>46191</v>
      </c>
      <c r="D2652" s="57"/>
      <c r="E2652" s="62" t="s">
        <v>85</v>
      </c>
      <c r="F2652" s="62"/>
      <c r="G2652" s="62">
        <v>16</v>
      </c>
      <c r="H2652" s="63">
        <v>1</v>
      </c>
      <c r="I2652" s="64">
        <v>4</v>
      </c>
      <c r="J2652" s="64">
        <v>4</v>
      </c>
      <c r="K2652" s="64">
        <v>4</v>
      </c>
      <c r="L2652" s="65">
        <v>1</v>
      </c>
      <c r="M2652" s="64">
        <v>0</v>
      </c>
      <c r="N2652" s="64">
        <v>0</v>
      </c>
      <c r="O2652" s="66">
        <v>266.20925</v>
      </c>
      <c r="P2652" s="63">
        <v>0</v>
      </c>
    </row>
    <row r="2653" spans="1:16" ht="14.4">
      <c r="A2653" s="72">
        <f t="shared" si="71"/>
        <v>46191</v>
      </c>
      <c r="B2653" s="73" t="e">
        <f>VLOOKUP(G2653,'Daily Flash NL'!A:D,4,0)</f>
        <v>#N/A</v>
      </c>
      <c r="C2653" s="77">
        <v>46191</v>
      </c>
      <c r="D2653" s="57"/>
      <c r="E2653" s="62" t="s">
        <v>85</v>
      </c>
      <c r="F2653" s="62"/>
      <c r="G2653" s="62">
        <v>17</v>
      </c>
      <c r="H2653" s="63">
        <v>1</v>
      </c>
      <c r="I2653" s="64">
        <v>8</v>
      </c>
      <c r="J2653" s="64">
        <v>8</v>
      </c>
      <c r="K2653" s="64">
        <v>8</v>
      </c>
      <c r="L2653" s="65">
        <v>1</v>
      </c>
      <c r="M2653" s="64">
        <v>0</v>
      </c>
      <c r="N2653" s="64">
        <v>0</v>
      </c>
      <c r="O2653" s="66">
        <v>182.65712500000001</v>
      </c>
      <c r="P2653" s="63">
        <v>0</v>
      </c>
    </row>
    <row r="2654" spans="1:16" ht="14.4">
      <c r="A2654" s="72">
        <f t="shared" si="71"/>
        <v>46191</v>
      </c>
      <c r="B2654" s="73" t="e">
        <f>VLOOKUP(G2654,'Daily Flash NL'!A:D,4,0)</f>
        <v>#N/A</v>
      </c>
      <c r="C2654" s="77">
        <v>46191</v>
      </c>
      <c r="D2654" s="57"/>
      <c r="E2654" s="62" t="s">
        <v>85</v>
      </c>
      <c r="F2654" s="62"/>
      <c r="G2654" s="62">
        <v>18</v>
      </c>
      <c r="H2654" s="63">
        <v>1</v>
      </c>
      <c r="I2654" s="64">
        <v>4</v>
      </c>
      <c r="J2654" s="64">
        <v>4</v>
      </c>
      <c r="K2654" s="64">
        <v>4</v>
      </c>
      <c r="L2654" s="65">
        <v>1</v>
      </c>
      <c r="M2654" s="64">
        <v>0</v>
      </c>
      <c r="N2654" s="64">
        <v>0</v>
      </c>
      <c r="O2654" s="66">
        <v>344.44349999999997</v>
      </c>
      <c r="P2654" s="63">
        <v>0</v>
      </c>
    </row>
    <row r="2655" spans="1:16" ht="14.4">
      <c r="A2655" s="72">
        <f t="shared" si="71"/>
        <v>46191</v>
      </c>
      <c r="B2655" s="73" t="e">
        <f>VLOOKUP(G2655,'Daily Flash NL'!A:D,4,0)</f>
        <v>#N/A</v>
      </c>
      <c r="C2655" s="77">
        <v>46191</v>
      </c>
      <c r="D2655" s="57"/>
      <c r="E2655" s="62" t="s">
        <v>85</v>
      </c>
      <c r="F2655" s="62"/>
      <c r="G2655" s="62">
        <v>19</v>
      </c>
      <c r="H2655" s="63">
        <v>0.5</v>
      </c>
      <c r="I2655" s="64">
        <v>6</v>
      </c>
      <c r="J2655" s="64">
        <v>5</v>
      </c>
      <c r="K2655" s="64">
        <v>3</v>
      </c>
      <c r="L2655" s="65">
        <v>0.83333333333333337</v>
      </c>
      <c r="M2655" s="64">
        <v>1</v>
      </c>
      <c r="N2655" s="64">
        <v>0</v>
      </c>
      <c r="O2655" s="66">
        <v>318.73050000000001</v>
      </c>
      <c r="P2655" s="63">
        <v>0.16666666666666666</v>
      </c>
    </row>
    <row r="2656" spans="1:16" ht="14.4">
      <c r="A2656" s="72">
        <f t="shared" si="71"/>
        <v>46191</v>
      </c>
      <c r="B2656" s="73" t="e">
        <f>VLOOKUP(G2656,'Daily Flash NL'!A:D,4,0)</f>
        <v>#N/A</v>
      </c>
      <c r="C2656" s="77">
        <v>46191</v>
      </c>
      <c r="D2656" s="57"/>
      <c r="E2656" s="62" t="s">
        <v>85</v>
      </c>
      <c r="F2656" s="62"/>
      <c r="G2656" s="62">
        <v>20</v>
      </c>
      <c r="H2656" s="63">
        <v>1</v>
      </c>
      <c r="I2656" s="64">
        <v>1</v>
      </c>
      <c r="J2656" s="64">
        <v>1</v>
      </c>
      <c r="K2656" s="64">
        <v>1</v>
      </c>
      <c r="L2656" s="65">
        <v>1</v>
      </c>
      <c r="M2656" s="64">
        <v>0</v>
      </c>
      <c r="N2656" s="64">
        <v>0</v>
      </c>
      <c r="O2656" s="66">
        <v>790.47699999999998</v>
      </c>
      <c r="P2656" s="63">
        <v>0</v>
      </c>
    </row>
    <row r="2657" spans="1:16" ht="14.4">
      <c r="A2657" s="72">
        <f t="shared" si="71"/>
        <v>46191</v>
      </c>
      <c r="B2657" s="73" t="e">
        <f>VLOOKUP(G2657,'Daily Flash NL'!A:D,4,0)</f>
        <v>#N/A</v>
      </c>
      <c r="C2657" s="77">
        <v>46191</v>
      </c>
      <c r="D2657" s="57"/>
      <c r="E2657" s="62" t="s">
        <v>85</v>
      </c>
      <c r="F2657" s="62"/>
      <c r="G2657" s="62">
        <v>21</v>
      </c>
      <c r="H2657" s="63">
        <v>1</v>
      </c>
      <c r="I2657" s="64">
        <v>1</v>
      </c>
      <c r="J2657" s="64">
        <v>1</v>
      </c>
      <c r="K2657" s="64">
        <v>1</v>
      </c>
      <c r="L2657" s="65">
        <v>1</v>
      </c>
      <c r="M2657" s="64">
        <v>0</v>
      </c>
      <c r="N2657" s="64">
        <v>0</v>
      </c>
      <c r="O2657" s="66">
        <v>44.082000000000001</v>
      </c>
      <c r="P2657" s="63">
        <v>0</v>
      </c>
    </row>
    <row r="2658" spans="1:16" ht="14.4">
      <c r="A2658" s="72">
        <f t="shared" si="71"/>
        <v>46191</v>
      </c>
      <c r="B2658" s="73" t="e">
        <f>VLOOKUP(G2658,'Daily Flash NL'!A:D,4,0)</f>
        <v>#N/A</v>
      </c>
      <c r="C2658" s="77">
        <v>46191</v>
      </c>
      <c r="D2658" s="57"/>
      <c r="E2658" s="62" t="s">
        <v>68</v>
      </c>
      <c r="F2658" s="62"/>
      <c r="G2658" s="62"/>
      <c r="H2658" s="63">
        <v>0.83614088820826948</v>
      </c>
      <c r="I2658" s="64">
        <v>655</v>
      </c>
      <c r="J2658" s="64">
        <v>646</v>
      </c>
      <c r="K2658" s="64">
        <v>546</v>
      </c>
      <c r="L2658" s="65">
        <v>0.98625954198473287</v>
      </c>
      <c r="M2658" s="64">
        <v>9</v>
      </c>
      <c r="N2658" s="64">
        <v>2</v>
      </c>
      <c r="O2658" s="66">
        <v>243.91399133126936</v>
      </c>
      <c r="P2658" s="63">
        <v>1.3740458015267175E-2</v>
      </c>
    </row>
    <row r="2659" spans="1:16" ht="14.4">
      <c r="A2659" s="72">
        <f t="shared" si="71"/>
        <v>46191</v>
      </c>
      <c r="B2659" s="73" t="e">
        <f>VLOOKUP(G2659,'Daily Flash NL'!A:D,4,0)</f>
        <v>#N/A</v>
      </c>
      <c r="C2659" s="77">
        <v>46191</v>
      </c>
      <c r="D2659" s="57"/>
      <c r="E2659" s="62" t="s">
        <v>68</v>
      </c>
      <c r="F2659" s="57" t="s">
        <v>69</v>
      </c>
      <c r="G2659" s="57"/>
      <c r="H2659" s="58"/>
      <c r="I2659" s="59"/>
      <c r="J2659" s="59"/>
      <c r="K2659" s="59"/>
      <c r="L2659" s="60"/>
      <c r="M2659" s="59"/>
      <c r="N2659" s="59"/>
      <c r="O2659" s="61"/>
      <c r="P2659" s="58"/>
    </row>
    <row r="2660" spans="1:16" ht="14.4">
      <c r="A2660" s="72">
        <f t="shared" si="71"/>
        <v>46191</v>
      </c>
      <c r="B2660" s="73" t="e">
        <f>VLOOKUP(G2660,'Daily Flash NL'!A:D,4,0)</f>
        <v>#N/A</v>
      </c>
      <c r="C2660" s="77">
        <v>46191</v>
      </c>
      <c r="D2660" s="57"/>
      <c r="E2660" s="62" t="s">
        <v>68</v>
      </c>
      <c r="F2660" s="62"/>
      <c r="G2660" s="62">
        <v>6</v>
      </c>
      <c r="H2660" s="63">
        <v>1</v>
      </c>
      <c r="I2660" s="64">
        <v>1</v>
      </c>
      <c r="J2660" s="64">
        <v>1</v>
      </c>
      <c r="K2660" s="64">
        <v>1</v>
      </c>
      <c r="L2660" s="65">
        <v>1</v>
      </c>
      <c r="M2660" s="64">
        <v>0</v>
      </c>
      <c r="N2660" s="64">
        <v>0</v>
      </c>
      <c r="O2660" s="66">
        <v>603.31900000000007</v>
      </c>
      <c r="P2660" s="63">
        <v>0</v>
      </c>
    </row>
    <row r="2661" spans="1:16" ht="14.4">
      <c r="A2661" s="72">
        <f t="shared" si="71"/>
        <v>46191</v>
      </c>
      <c r="B2661" s="73">
        <f>VLOOKUP(G2661,'Daily Flash NL'!A:D,4,0)</f>
        <v>0.29166666666666669</v>
      </c>
      <c r="C2661" s="77">
        <v>46191</v>
      </c>
      <c r="D2661" s="57"/>
      <c r="E2661" s="62" t="s">
        <v>68</v>
      </c>
      <c r="F2661" s="62"/>
      <c r="G2661" s="62">
        <v>7</v>
      </c>
      <c r="H2661" s="63">
        <v>1</v>
      </c>
      <c r="I2661" s="64">
        <v>15</v>
      </c>
      <c r="J2661" s="64">
        <v>15</v>
      </c>
      <c r="K2661" s="64">
        <v>15</v>
      </c>
      <c r="L2661" s="65">
        <v>1</v>
      </c>
      <c r="M2661" s="64">
        <v>0</v>
      </c>
      <c r="N2661" s="64">
        <v>0</v>
      </c>
      <c r="O2661" s="66">
        <v>338.64760000000001</v>
      </c>
      <c r="P2661" s="63">
        <v>0</v>
      </c>
    </row>
    <row r="2662" spans="1:16" ht="14.4">
      <c r="A2662" s="72">
        <f t="shared" si="71"/>
        <v>46191</v>
      </c>
      <c r="B2662" s="73">
        <f>VLOOKUP(G2662,'Daily Flash NL'!A:D,4,0)</f>
        <v>0.33333333333333298</v>
      </c>
      <c r="C2662" s="77">
        <v>46191</v>
      </c>
      <c r="D2662" s="57"/>
      <c r="E2662" s="62" t="s">
        <v>68</v>
      </c>
      <c r="F2662" s="62"/>
      <c r="G2662" s="62">
        <v>8</v>
      </c>
      <c r="H2662" s="63">
        <v>0.94</v>
      </c>
      <c r="I2662" s="64">
        <v>50</v>
      </c>
      <c r="J2662" s="64">
        <v>50</v>
      </c>
      <c r="K2662" s="64">
        <v>47</v>
      </c>
      <c r="L2662" s="65">
        <v>1</v>
      </c>
      <c r="M2662" s="64">
        <v>0</v>
      </c>
      <c r="N2662" s="64">
        <v>0</v>
      </c>
      <c r="O2662" s="66">
        <v>223.85920600000006</v>
      </c>
      <c r="P2662" s="63">
        <v>0</v>
      </c>
    </row>
    <row r="2663" spans="1:16" ht="14.4">
      <c r="A2663" s="72">
        <f t="shared" si="71"/>
        <v>46191</v>
      </c>
      <c r="B2663" s="73">
        <f>VLOOKUP(G2663,'Daily Flash NL'!A:D,4,0)</f>
        <v>0.375</v>
      </c>
      <c r="C2663" s="77">
        <v>46191</v>
      </c>
      <c r="D2663" s="57"/>
      <c r="E2663" s="62" t="s">
        <v>68</v>
      </c>
      <c r="F2663" s="62"/>
      <c r="G2663" s="62">
        <v>9</v>
      </c>
      <c r="H2663" s="63">
        <v>1</v>
      </c>
      <c r="I2663" s="64">
        <v>42</v>
      </c>
      <c r="J2663" s="64">
        <v>42</v>
      </c>
      <c r="K2663" s="64">
        <v>42</v>
      </c>
      <c r="L2663" s="65">
        <v>1</v>
      </c>
      <c r="M2663" s="64">
        <v>0</v>
      </c>
      <c r="N2663" s="64">
        <v>0</v>
      </c>
      <c r="O2663" s="66">
        <v>262.63292063492077</v>
      </c>
      <c r="P2663" s="63">
        <v>0</v>
      </c>
    </row>
    <row r="2664" spans="1:16" ht="14.4">
      <c r="A2664" s="72">
        <f t="shared" si="71"/>
        <v>46191</v>
      </c>
      <c r="B2664" s="73">
        <f>VLOOKUP(G2664,'Daily Flash NL'!A:D,4,0)</f>
        <v>0.41666666666666702</v>
      </c>
      <c r="C2664" s="77">
        <v>46191</v>
      </c>
      <c r="D2664" s="57"/>
      <c r="E2664" s="62" t="s">
        <v>68</v>
      </c>
      <c r="F2664" s="62"/>
      <c r="G2664" s="62">
        <v>10</v>
      </c>
      <c r="H2664" s="63">
        <v>1</v>
      </c>
      <c r="I2664" s="64">
        <v>58</v>
      </c>
      <c r="J2664" s="64">
        <v>58</v>
      </c>
      <c r="K2664" s="64">
        <v>58</v>
      </c>
      <c r="L2664" s="65">
        <v>1</v>
      </c>
      <c r="M2664" s="64">
        <v>0</v>
      </c>
      <c r="N2664" s="64">
        <v>0</v>
      </c>
      <c r="O2664" s="66">
        <v>215.82111206896568</v>
      </c>
      <c r="P2664" s="63">
        <v>0</v>
      </c>
    </row>
    <row r="2665" spans="1:16" ht="14.4">
      <c r="A2665" s="72">
        <f t="shared" si="71"/>
        <v>46191</v>
      </c>
      <c r="B2665" s="73">
        <f>VLOOKUP(G2665,'Daily Flash NL'!A:D,4,0)</f>
        <v>0.45833333333333298</v>
      </c>
      <c r="C2665" s="77">
        <v>46191</v>
      </c>
      <c r="D2665" s="57"/>
      <c r="E2665" s="62" t="s">
        <v>68</v>
      </c>
      <c r="F2665" s="62"/>
      <c r="G2665" s="62">
        <v>11</v>
      </c>
      <c r="H2665" s="63">
        <v>0.94736842105263153</v>
      </c>
      <c r="I2665" s="64">
        <v>57</v>
      </c>
      <c r="J2665" s="64">
        <v>57</v>
      </c>
      <c r="K2665" s="64">
        <v>54</v>
      </c>
      <c r="L2665" s="65">
        <v>1</v>
      </c>
      <c r="M2665" s="64">
        <v>0</v>
      </c>
      <c r="N2665" s="64">
        <v>0</v>
      </c>
      <c r="O2665" s="66">
        <v>247.25695760233916</v>
      </c>
      <c r="P2665" s="63">
        <v>0</v>
      </c>
    </row>
    <row r="2666" spans="1:16" ht="14.4">
      <c r="A2666" s="72">
        <f t="shared" si="71"/>
        <v>46191</v>
      </c>
      <c r="B2666" s="73">
        <f>VLOOKUP(G2666,'Daily Flash NL'!A:D,4,0)</f>
        <v>0.5</v>
      </c>
      <c r="C2666" s="77">
        <v>46191</v>
      </c>
      <c r="D2666" s="57"/>
      <c r="E2666" s="62" t="s">
        <v>68</v>
      </c>
      <c r="F2666" s="62"/>
      <c r="G2666" s="62">
        <v>12</v>
      </c>
      <c r="H2666" s="63">
        <v>0.96825396825396826</v>
      </c>
      <c r="I2666" s="64">
        <v>63</v>
      </c>
      <c r="J2666" s="64">
        <v>62</v>
      </c>
      <c r="K2666" s="64">
        <v>61</v>
      </c>
      <c r="L2666" s="65">
        <v>0.98412698412698407</v>
      </c>
      <c r="M2666" s="64">
        <v>1</v>
      </c>
      <c r="N2666" s="64">
        <v>0</v>
      </c>
      <c r="O2666" s="66">
        <v>217.68190188172045</v>
      </c>
      <c r="P2666" s="63">
        <v>1.5873015873015872E-2</v>
      </c>
    </row>
    <row r="2667" spans="1:16" ht="14.4">
      <c r="A2667" s="72">
        <f t="shared" si="71"/>
        <v>46191</v>
      </c>
      <c r="B2667" s="73">
        <f>VLOOKUP(G2667,'Daily Flash NL'!A:D,4,0)</f>
        <v>0.54166666666666696</v>
      </c>
      <c r="C2667" s="77">
        <v>46191</v>
      </c>
      <c r="D2667" s="57"/>
      <c r="E2667" s="62" t="s">
        <v>68</v>
      </c>
      <c r="F2667" s="62"/>
      <c r="G2667" s="62">
        <v>13</v>
      </c>
      <c r="H2667" s="63">
        <v>1</v>
      </c>
      <c r="I2667" s="64">
        <v>36</v>
      </c>
      <c r="J2667" s="64">
        <v>36</v>
      </c>
      <c r="K2667" s="64">
        <v>36</v>
      </c>
      <c r="L2667" s="65">
        <v>1</v>
      </c>
      <c r="M2667" s="64">
        <v>0</v>
      </c>
      <c r="N2667" s="64">
        <v>0</v>
      </c>
      <c r="O2667" s="66">
        <v>221.63545601851851</v>
      </c>
      <c r="P2667" s="63">
        <v>0</v>
      </c>
    </row>
    <row r="2668" spans="1:16" ht="14.4">
      <c r="A2668" s="72">
        <f t="shared" si="71"/>
        <v>46191</v>
      </c>
      <c r="B2668" s="73">
        <f>VLOOKUP(G2668,'Daily Flash NL'!A:D,4,0)</f>
        <v>0.58333333333333304</v>
      </c>
      <c r="C2668" s="77">
        <v>46191</v>
      </c>
      <c r="D2668" s="57"/>
      <c r="E2668" s="62" t="s">
        <v>68</v>
      </c>
      <c r="F2668" s="62"/>
      <c r="G2668" s="62">
        <v>14</v>
      </c>
      <c r="H2668" s="63">
        <v>0.7407407407407407</v>
      </c>
      <c r="I2668" s="64">
        <v>54</v>
      </c>
      <c r="J2668" s="64">
        <v>54</v>
      </c>
      <c r="K2668" s="64">
        <v>40</v>
      </c>
      <c r="L2668" s="65">
        <v>1</v>
      </c>
      <c r="M2668" s="64">
        <v>0</v>
      </c>
      <c r="N2668" s="64">
        <v>0</v>
      </c>
      <c r="O2668" s="66">
        <v>266.47787067901231</v>
      </c>
      <c r="P2668" s="63">
        <v>0</v>
      </c>
    </row>
    <row r="2669" spans="1:16" ht="14.4">
      <c r="A2669" s="72">
        <f t="shared" si="71"/>
        <v>46191</v>
      </c>
      <c r="B2669" s="73">
        <f>VLOOKUP(G2669,'Daily Flash NL'!A:D,4,0)</f>
        <v>0.625</v>
      </c>
      <c r="C2669" s="77">
        <v>46191</v>
      </c>
      <c r="D2669" s="57"/>
      <c r="E2669" s="62" t="s">
        <v>68</v>
      </c>
      <c r="F2669" s="62"/>
      <c r="G2669" s="62">
        <v>15</v>
      </c>
      <c r="H2669" s="63">
        <v>0.94915254237288138</v>
      </c>
      <c r="I2669" s="64">
        <v>59</v>
      </c>
      <c r="J2669" s="64">
        <v>59</v>
      </c>
      <c r="K2669" s="64">
        <v>56</v>
      </c>
      <c r="L2669" s="65">
        <v>1</v>
      </c>
      <c r="M2669" s="64">
        <v>0</v>
      </c>
      <c r="N2669" s="64">
        <v>0</v>
      </c>
      <c r="O2669" s="66">
        <v>170.78712853107342</v>
      </c>
      <c r="P2669" s="63">
        <v>0</v>
      </c>
    </row>
    <row r="2670" spans="1:16" ht="14.4">
      <c r="A2670" s="72">
        <f t="shared" si="71"/>
        <v>46191</v>
      </c>
      <c r="B2670" s="73">
        <f>VLOOKUP(G2670,'Daily Flash NL'!A:D,4,0)</f>
        <v>0.66666666666666696</v>
      </c>
      <c r="C2670" s="77">
        <v>46191</v>
      </c>
      <c r="D2670" s="57"/>
      <c r="E2670" s="62" t="s">
        <v>68</v>
      </c>
      <c r="F2670" s="62"/>
      <c r="G2670" s="62">
        <v>16</v>
      </c>
      <c r="H2670" s="63">
        <v>0.46153846153846156</v>
      </c>
      <c r="I2670" s="64">
        <v>52</v>
      </c>
      <c r="J2670" s="64">
        <v>50</v>
      </c>
      <c r="K2670" s="64">
        <v>24</v>
      </c>
      <c r="L2670" s="65">
        <v>0.96153846153846156</v>
      </c>
      <c r="M2670" s="64">
        <v>2</v>
      </c>
      <c r="N2670" s="64">
        <v>0</v>
      </c>
      <c r="O2670" s="66">
        <v>209.35921500000018</v>
      </c>
      <c r="P2670" s="63">
        <v>3.8461538461538464E-2</v>
      </c>
    </row>
    <row r="2671" spans="1:16" ht="14.4">
      <c r="A2671" s="72">
        <f t="shared" si="71"/>
        <v>46191</v>
      </c>
      <c r="B2671" s="73" t="e">
        <f>VLOOKUP(G2671,'Daily Flash NL'!A:D,4,0)</f>
        <v>#N/A</v>
      </c>
      <c r="C2671" s="77">
        <v>46191</v>
      </c>
      <c r="D2671" s="57"/>
      <c r="E2671" s="62" t="s">
        <v>68</v>
      </c>
      <c r="F2671" s="62"/>
      <c r="G2671" s="62">
        <v>17</v>
      </c>
      <c r="H2671" s="63">
        <v>0.90909090909090906</v>
      </c>
      <c r="I2671" s="64">
        <v>33</v>
      </c>
      <c r="J2671" s="64">
        <v>33</v>
      </c>
      <c r="K2671" s="64">
        <v>30</v>
      </c>
      <c r="L2671" s="65">
        <v>1</v>
      </c>
      <c r="M2671" s="64">
        <v>0</v>
      </c>
      <c r="N2671" s="64">
        <v>0</v>
      </c>
      <c r="O2671" s="66">
        <v>252.76868181818182</v>
      </c>
      <c r="P2671" s="63">
        <v>0</v>
      </c>
    </row>
    <row r="2672" spans="1:16" ht="14.4">
      <c r="A2672" s="72">
        <f t="shared" si="71"/>
        <v>46191</v>
      </c>
      <c r="B2672" s="73" t="e">
        <f>VLOOKUP(G2672,'Daily Flash NL'!A:D,4,0)</f>
        <v>#N/A</v>
      </c>
      <c r="C2672" s="77">
        <v>46191</v>
      </c>
      <c r="D2672" s="57"/>
      <c r="E2672" s="62" t="s">
        <v>68</v>
      </c>
      <c r="F2672" s="62"/>
      <c r="G2672" s="62">
        <v>18</v>
      </c>
      <c r="H2672" s="63">
        <v>0.27906976744186046</v>
      </c>
      <c r="I2672" s="64">
        <v>45</v>
      </c>
      <c r="J2672" s="64">
        <v>40</v>
      </c>
      <c r="K2672" s="64">
        <v>12</v>
      </c>
      <c r="L2672" s="65">
        <v>0.88888888888888884</v>
      </c>
      <c r="M2672" s="64">
        <v>5</v>
      </c>
      <c r="N2672" s="64">
        <v>2</v>
      </c>
      <c r="O2672" s="66">
        <v>275.85689166666663</v>
      </c>
      <c r="P2672" s="63">
        <v>0.1111111111111111</v>
      </c>
    </row>
    <row r="2673" spans="1:16" ht="14.4">
      <c r="A2673" s="72">
        <f t="shared" si="71"/>
        <v>46191</v>
      </c>
      <c r="B2673" s="73" t="e">
        <f>VLOOKUP(G2673,'Daily Flash NL'!A:D,4,0)</f>
        <v>#N/A</v>
      </c>
      <c r="C2673" s="77">
        <v>46191</v>
      </c>
      <c r="D2673" s="57"/>
      <c r="E2673" s="62" t="s">
        <v>68</v>
      </c>
      <c r="F2673" s="62"/>
      <c r="G2673" s="62">
        <v>19</v>
      </c>
      <c r="H2673" s="63">
        <v>0.78125</v>
      </c>
      <c r="I2673" s="64">
        <v>32</v>
      </c>
      <c r="J2673" s="64">
        <v>32</v>
      </c>
      <c r="K2673" s="64">
        <v>25</v>
      </c>
      <c r="L2673" s="65">
        <v>1</v>
      </c>
      <c r="M2673" s="64">
        <v>0</v>
      </c>
      <c r="N2673" s="64">
        <v>0</v>
      </c>
      <c r="O2673" s="66">
        <v>283.73321874999999</v>
      </c>
      <c r="P2673" s="63">
        <v>0</v>
      </c>
    </row>
    <row r="2674" spans="1:16" ht="14.4">
      <c r="A2674" s="72">
        <f t="shared" si="71"/>
        <v>46191</v>
      </c>
      <c r="B2674" s="73" t="e">
        <f>VLOOKUP(G2674,'Daily Flash NL'!A:D,4,0)</f>
        <v>#N/A</v>
      </c>
      <c r="C2674" s="77">
        <v>46191</v>
      </c>
      <c r="D2674" s="57"/>
      <c r="E2674" s="62" t="s">
        <v>68</v>
      </c>
      <c r="F2674" s="62"/>
      <c r="G2674" s="62">
        <v>20</v>
      </c>
      <c r="H2674" s="63">
        <v>0.59259259259259256</v>
      </c>
      <c r="I2674" s="64">
        <v>27</v>
      </c>
      <c r="J2674" s="64">
        <v>27</v>
      </c>
      <c r="K2674" s="64">
        <v>16</v>
      </c>
      <c r="L2674" s="65">
        <v>1</v>
      </c>
      <c r="M2674" s="64">
        <v>0</v>
      </c>
      <c r="N2674" s="64">
        <v>0</v>
      </c>
      <c r="O2674" s="66">
        <v>342.36418518518508</v>
      </c>
      <c r="P2674" s="63">
        <v>0</v>
      </c>
    </row>
    <row r="2675" spans="1:16" ht="14.4">
      <c r="A2675" s="72">
        <f t="shared" si="71"/>
        <v>46191</v>
      </c>
      <c r="B2675" s="73" t="e">
        <f>VLOOKUP(G2675,'Daily Flash NL'!A:D,4,0)</f>
        <v>#N/A</v>
      </c>
      <c r="C2675" s="77">
        <v>46191</v>
      </c>
      <c r="D2675" s="57"/>
      <c r="E2675" s="62" t="s">
        <v>68</v>
      </c>
      <c r="F2675" s="62"/>
      <c r="G2675" s="62">
        <v>21</v>
      </c>
      <c r="H2675" s="63">
        <v>0.8571428571428571</v>
      </c>
      <c r="I2675" s="64">
        <v>14</v>
      </c>
      <c r="J2675" s="64">
        <v>13</v>
      </c>
      <c r="K2675" s="64">
        <v>12</v>
      </c>
      <c r="L2675" s="65">
        <v>0.9285714285714286</v>
      </c>
      <c r="M2675" s="64">
        <v>1</v>
      </c>
      <c r="N2675" s="64">
        <v>0</v>
      </c>
      <c r="O2675" s="66">
        <v>350.63423076923084</v>
      </c>
      <c r="P2675" s="63">
        <v>7.1428571428571425E-2</v>
      </c>
    </row>
    <row r="2676" spans="1:16" ht="14.4">
      <c r="A2676" s="72">
        <f t="shared" si="71"/>
        <v>46191</v>
      </c>
      <c r="B2676" s="73" t="e">
        <f>VLOOKUP(G2676,'Daily Flash NL'!A:D,4,0)</f>
        <v>#N/A</v>
      </c>
      <c r="C2676" s="77">
        <v>46191</v>
      </c>
      <c r="D2676" s="57"/>
      <c r="E2676" s="62" t="s">
        <v>68</v>
      </c>
      <c r="F2676" s="62"/>
      <c r="G2676" s="62">
        <v>22</v>
      </c>
      <c r="H2676" s="63">
        <v>1</v>
      </c>
      <c r="I2676" s="64">
        <v>14</v>
      </c>
      <c r="J2676" s="64">
        <v>14</v>
      </c>
      <c r="K2676" s="64">
        <v>14</v>
      </c>
      <c r="L2676" s="65">
        <v>1</v>
      </c>
      <c r="M2676" s="64">
        <v>0</v>
      </c>
      <c r="N2676" s="64">
        <v>0</v>
      </c>
      <c r="O2676" s="66">
        <v>261.86567857142859</v>
      </c>
      <c r="P2676" s="63">
        <v>0</v>
      </c>
    </row>
    <row r="2677" spans="1:16" ht="14.4">
      <c r="A2677" s="72">
        <f t="shared" si="71"/>
        <v>46191</v>
      </c>
      <c r="B2677" s="73" t="e">
        <f>VLOOKUP(G2677,'Daily Flash NL'!A:D,4,0)</f>
        <v>#N/A</v>
      </c>
      <c r="C2677" s="77">
        <v>46191</v>
      </c>
      <c r="D2677" s="57"/>
      <c r="E2677" s="62" t="s">
        <v>68</v>
      </c>
      <c r="F2677" s="62"/>
      <c r="G2677" s="62">
        <v>23</v>
      </c>
      <c r="H2677" s="63">
        <v>1</v>
      </c>
      <c r="I2677" s="64">
        <v>3</v>
      </c>
      <c r="J2677" s="64">
        <v>3</v>
      </c>
      <c r="K2677" s="64">
        <v>3</v>
      </c>
      <c r="L2677" s="65">
        <v>1</v>
      </c>
      <c r="M2677" s="64">
        <v>0</v>
      </c>
      <c r="N2677" s="64">
        <v>0</v>
      </c>
      <c r="O2677" s="66">
        <v>239.30933333333334</v>
      </c>
      <c r="P2677" s="63">
        <v>0</v>
      </c>
    </row>
    <row r="2678" spans="1:16" ht="14.4">
      <c r="A2678" s="72">
        <f t="shared" si="71"/>
        <v>46191</v>
      </c>
      <c r="B2678" s="73" t="e">
        <f>VLOOKUP(G2678,'Daily Flash NL'!A:D,4,0)</f>
        <v>#N/A</v>
      </c>
      <c r="C2678" s="77">
        <v>46191</v>
      </c>
      <c r="D2678" s="57" t="s">
        <v>70</v>
      </c>
      <c r="E2678" s="57"/>
      <c r="F2678" s="57"/>
      <c r="G2678" s="57"/>
      <c r="H2678" s="58">
        <v>0.85128805620608894</v>
      </c>
      <c r="I2678" s="59">
        <v>856</v>
      </c>
      <c r="J2678" s="59">
        <v>845</v>
      </c>
      <c r="K2678" s="59">
        <v>727</v>
      </c>
      <c r="L2678" s="60">
        <v>0.98714953271028039</v>
      </c>
      <c r="M2678" s="59">
        <v>11</v>
      </c>
      <c r="N2678" s="59">
        <v>2</v>
      </c>
      <c r="O2678" s="61">
        <v>249.21157757396441</v>
      </c>
      <c r="P2678" s="58">
        <v>1.2850467289719626E-2</v>
      </c>
    </row>
    <row r="2679" spans="1:16" ht="14.4">
      <c r="A2679" s="72" t="str">
        <f t="shared" si="71"/>
        <v>Total 18/06/2026</v>
      </c>
      <c r="B2679" s="73" t="e">
        <f>VLOOKUP(G2679,'Daily Flash NL'!A:D,4,0)</f>
        <v>#N/A</v>
      </c>
      <c r="C2679" s="78" t="s">
        <v>307</v>
      </c>
      <c r="D2679" s="67"/>
      <c r="E2679" s="67"/>
      <c r="F2679" s="67"/>
      <c r="G2679" s="67"/>
      <c r="H2679" s="68">
        <v>0.85128805620608894</v>
      </c>
      <c r="I2679" s="69">
        <v>856</v>
      </c>
      <c r="J2679" s="69">
        <v>845</v>
      </c>
      <c r="K2679" s="69">
        <v>727</v>
      </c>
      <c r="L2679" s="70">
        <v>0.98714953271028039</v>
      </c>
      <c r="M2679" s="69">
        <v>11</v>
      </c>
      <c r="N2679" s="69">
        <v>2</v>
      </c>
      <c r="O2679" s="71">
        <v>249.21157757396441</v>
      </c>
      <c r="P2679" s="68">
        <v>1.2850467289719626E-2</v>
      </c>
    </row>
    <row r="2680" spans="1:16" ht="15" thickBot="1">
      <c r="A2680" s="72" t="str">
        <f t="shared" si="71"/>
        <v>Total général</v>
      </c>
      <c r="B2680" s="73" t="e">
        <f>VLOOKUP(G2680,'Daily Flash NL'!A:D,4,0)</f>
        <v>#N/A</v>
      </c>
      <c r="C2680" s="116" t="s">
        <v>73</v>
      </c>
      <c r="D2680" s="117"/>
      <c r="E2680" s="117"/>
      <c r="F2680" s="117"/>
      <c r="G2680" s="117"/>
      <c r="H2680" s="118">
        <v>0.85128805620608894</v>
      </c>
      <c r="I2680" s="119">
        <v>856</v>
      </c>
      <c r="J2680" s="119">
        <v>845</v>
      </c>
      <c r="K2680" s="119">
        <v>727</v>
      </c>
      <c r="L2680" s="120">
        <v>0.98714953271028039</v>
      </c>
      <c r="M2680" s="119">
        <v>11</v>
      </c>
      <c r="N2680" s="119">
        <v>2</v>
      </c>
      <c r="O2680" s="121">
        <v>249.21157757396441</v>
      </c>
      <c r="P2680" s="122">
        <v>1.2850467289719626E-2</v>
      </c>
    </row>
    <row r="2681" spans="1:16" ht="14.4">
      <c r="A2681" s="72">
        <f t="shared" si="71"/>
        <v>46192</v>
      </c>
      <c r="B2681" s="73" t="e">
        <f>VLOOKUP(G2681,'Daily Flash NL'!A:D,4,0)</f>
        <v>#N/A</v>
      </c>
      <c r="C2681" s="77">
        <v>46192</v>
      </c>
      <c r="D2681" s="57" t="s">
        <v>67</v>
      </c>
      <c r="E2681" s="62" t="s">
        <v>85</v>
      </c>
      <c r="F2681" s="62"/>
      <c r="G2681" s="62"/>
      <c r="H2681" s="63">
        <v>0.74086378737541525</v>
      </c>
      <c r="I2681" s="64">
        <v>303</v>
      </c>
      <c r="J2681" s="64">
        <v>282</v>
      </c>
      <c r="K2681" s="64">
        <v>223</v>
      </c>
      <c r="L2681" s="65">
        <v>0.93069306930693074</v>
      </c>
      <c r="M2681" s="64">
        <v>21</v>
      </c>
      <c r="N2681" s="64">
        <v>2</v>
      </c>
      <c r="O2681" s="66">
        <v>229.90478993583255</v>
      </c>
      <c r="P2681" s="63">
        <v>6.9306930693069313E-2</v>
      </c>
    </row>
    <row r="2682" spans="1:16" ht="14.4">
      <c r="A2682" s="72">
        <f t="shared" si="71"/>
        <v>46192</v>
      </c>
      <c r="B2682" s="73" t="e">
        <f>VLOOKUP(G2682,'Daily Flash NL'!A:D,4,0)</f>
        <v>#N/A</v>
      </c>
      <c r="C2682" s="77">
        <v>46192</v>
      </c>
      <c r="D2682" s="57"/>
      <c r="E2682" s="62" t="s">
        <v>85</v>
      </c>
      <c r="F2682" s="57" t="s">
        <v>69</v>
      </c>
      <c r="G2682" s="57"/>
      <c r="H2682" s="58"/>
      <c r="I2682" s="59"/>
      <c r="J2682" s="59"/>
      <c r="K2682" s="59"/>
      <c r="L2682" s="60"/>
      <c r="M2682" s="59"/>
      <c r="N2682" s="59"/>
      <c r="O2682" s="61"/>
      <c r="P2682" s="58"/>
    </row>
    <row r="2683" spans="1:16" ht="14.4">
      <c r="A2683" s="72">
        <f t="shared" si="71"/>
        <v>46192</v>
      </c>
      <c r="B2683" s="73">
        <f>VLOOKUP(G2683,'Daily Flash NL'!A:D,4,0)</f>
        <v>0.29166666666666669</v>
      </c>
      <c r="C2683" s="77">
        <v>46192</v>
      </c>
      <c r="D2683" s="57"/>
      <c r="E2683" s="62" t="s">
        <v>85</v>
      </c>
      <c r="F2683" s="62"/>
      <c r="G2683" s="62">
        <v>7</v>
      </c>
      <c r="H2683" s="63">
        <v>0</v>
      </c>
      <c r="I2683" s="64">
        <v>3</v>
      </c>
      <c r="J2683" s="64">
        <v>2</v>
      </c>
      <c r="K2683" s="64">
        <v>0</v>
      </c>
      <c r="L2683" s="65">
        <v>0.66666666666666663</v>
      </c>
      <c r="M2683" s="64">
        <v>1</v>
      </c>
      <c r="N2683" s="64">
        <v>0</v>
      </c>
      <c r="O2683" s="66">
        <v>472.56299999999993</v>
      </c>
      <c r="P2683" s="63">
        <v>0.33333333333333331</v>
      </c>
    </row>
    <row r="2684" spans="1:16" ht="14.4">
      <c r="A2684" s="72">
        <f t="shared" si="71"/>
        <v>46192</v>
      </c>
      <c r="B2684" s="73">
        <f>VLOOKUP(G2684,'Daily Flash NL'!A:D,4,0)</f>
        <v>0.33333333333333298</v>
      </c>
      <c r="C2684" s="77">
        <v>46192</v>
      </c>
      <c r="D2684" s="57"/>
      <c r="E2684" s="62" t="s">
        <v>85</v>
      </c>
      <c r="F2684" s="62"/>
      <c r="G2684" s="62">
        <v>8</v>
      </c>
      <c r="H2684" s="63">
        <v>1</v>
      </c>
      <c r="I2684" s="64">
        <v>3</v>
      </c>
      <c r="J2684" s="64">
        <v>3</v>
      </c>
      <c r="K2684" s="64">
        <v>3</v>
      </c>
      <c r="L2684" s="65">
        <v>1</v>
      </c>
      <c r="M2684" s="64">
        <v>0</v>
      </c>
      <c r="N2684" s="64">
        <v>0</v>
      </c>
      <c r="O2684" s="66">
        <v>373.73233333333332</v>
      </c>
      <c r="P2684" s="63">
        <v>0</v>
      </c>
    </row>
    <row r="2685" spans="1:16" ht="14.4">
      <c r="A2685" s="72">
        <f t="shared" si="71"/>
        <v>46192</v>
      </c>
      <c r="B2685" s="73">
        <f>VLOOKUP(G2685,'Daily Flash NL'!A:D,4,0)</f>
        <v>0.375</v>
      </c>
      <c r="C2685" s="77">
        <v>46192</v>
      </c>
      <c r="D2685" s="57"/>
      <c r="E2685" s="62" t="s">
        <v>85</v>
      </c>
      <c r="F2685" s="62"/>
      <c r="G2685" s="62">
        <v>9</v>
      </c>
      <c r="H2685" s="63">
        <v>1</v>
      </c>
      <c r="I2685" s="64">
        <v>11</v>
      </c>
      <c r="J2685" s="64">
        <v>11</v>
      </c>
      <c r="K2685" s="64">
        <v>11</v>
      </c>
      <c r="L2685" s="65">
        <v>1</v>
      </c>
      <c r="M2685" s="64">
        <v>0</v>
      </c>
      <c r="N2685" s="64">
        <v>0</v>
      </c>
      <c r="O2685" s="66">
        <v>177.24404545454581</v>
      </c>
      <c r="P2685" s="63">
        <v>0</v>
      </c>
    </row>
    <row r="2686" spans="1:16" ht="14.4">
      <c r="A2686" s="72">
        <f t="shared" si="71"/>
        <v>46192</v>
      </c>
      <c r="B2686" s="73">
        <f>VLOOKUP(G2686,'Daily Flash NL'!A:D,4,0)</f>
        <v>0.41666666666666702</v>
      </c>
      <c r="C2686" s="77">
        <v>46192</v>
      </c>
      <c r="D2686" s="57"/>
      <c r="E2686" s="62" t="s">
        <v>85</v>
      </c>
      <c r="F2686" s="62"/>
      <c r="G2686" s="62">
        <v>10</v>
      </c>
      <c r="H2686" s="63">
        <v>1</v>
      </c>
      <c r="I2686" s="64">
        <v>8</v>
      </c>
      <c r="J2686" s="64">
        <v>8</v>
      </c>
      <c r="K2686" s="64">
        <v>8</v>
      </c>
      <c r="L2686" s="65">
        <v>1</v>
      </c>
      <c r="M2686" s="64">
        <v>0</v>
      </c>
      <c r="N2686" s="64">
        <v>0</v>
      </c>
      <c r="O2686" s="66">
        <v>276.33360416666659</v>
      </c>
      <c r="P2686" s="63">
        <v>0</v>
      </c>
    </row>
    <row r="2687" spans="1:16" ht="14.4">
      <c r="A2687" s="72">
        <f t="shared" si="71"/>
        <v>46192</v>
      </c>
      <c r="B2687" s="73">
        <f>VLOOKUP(G2687,'Daily Flash NL'!A:D,4,0)</f>
        <v>0.45833333333333298</v>
      </c>
      <c r="C2687" s="77">
        <v>46192</v>
      </c>
      <c r="D2687" s="57"/>
      <c r="E2687" s="62" t="s">
        <v>85</v>
      </c>
      <c r="F2687" s="62"/>
      <c r="G2687" s="62">
        <v>11</v>
      </c>
      <c r="H2687" s="63">
        <v>0.7142857142857143</v>
      </c>
      <c r="I2687" s="64">
        <v>7</v>
      </c>
      <c r="J2687" s="64">
        <v>7</v>
      </c>
      <c r="K2687" s="64">
        <v>5</v>
      </c>
      <c r="L2687" s="65">
        <v>1</v>
      </c>
      <c r="M2687" s="64">
        <v>0</v>
      </c>
      <c r="N2687" s="64">
        <v>0</v>
      </c>
      <c r="O2687" s="66">
        <v>347.37299999999999</v>
      </c>
      <c r="P2687" s="63">
        <v>0</v>
      </c>
    </row>
    <row r="2688" spans="1:16" ht="14.4">
      <c r="A2688" s="72">
        <f t="shared" si="71"/>
        <v>46192</v>
      </c>
      <c r="B2688" s="73">
        <f>VLOOKUP(G2688,'Daily Flash NL'!A:D,4,0)</f>
        <v>0.5</v>
      </c>
      <c r="C2688" s="77">
        <v>46192</v>
      </c>
      <c r="D2688" s="57"/>
      <c r="E2688" s="62" t="s">
        <v>85</v>
      </c>
      <c r="F2688" s="62"/>
      <c r="G2688" s="62">
        <v>12</v>
      </c>
      <c r="H2688" s="63">
        <v>1</v>
      </c>
      <c r="I2688" s="64">
        <v>6</v>
      </c>
      <c r="J2688" s="64">
        <v>6</v>
      </c>
      <c r="K2688" s="64">
        <v>6</v>
      </c>
      <c r="L2688" s="65">
        <v>1</v>
      </c>
      <c r="M2688" s="64">
        <v>0</v>
      </c>
      <c r="N2688" s="64">
        <v>0</v>
      </c>
      <c r="O2688" s="66">
        <v>313.79366666666664</v>
      </c>
      <c r="P2688" s="63">
        <v>0</v>
      </c>
    </row>
    <row r="2689" spans="1:16" ht="14.4">
      <c r="A2689" s="72">
        <f t="shared" ref="A2689:A2692" si="72">C2689</f>
        <v>46192</v>
      </c>
      <c r="B2689" s="73">
        <f>VLOOKUP(G2689,'Daily Flash NL'!A:D,4,0)</f>
        <v>0.54166666666666696</v>
      </c>
      <c r="C2689" s="77">
        <v>46192</v>
      </c>
      <c r="D2689" s="57"/>
      <c r="E2689" s="62" t="s">
        <v>85</v>
      </c>
      <c r="F2689" s="62"/>
      <c r="G2689" s="62">
        <v>13</v>
      </c>
      <c r="H2689" s="63">
        <v>1</v>
      </c>
      <c r="I2689" s="64">
        <v>17</v>
      </c>
      <c r="J2689" s="64">
        <v>17</v>
      </c>
      <c r="K2689" s="64">
        <v>17</v>
      </c>
      <c r="L2689" s="65">
        <v>1</v>
      </c>
      <c r="M2689" s="64">
        <v>0</v>
      </c>
      <c r="N2689" s="64">
        <v>0</v>
      </c>
      <c r="O2689" s="66">
        <v>154.55921078431393</v>
      </c>
      <c r="P2689" s="63">
        <v>0</v>
      </c>
    </row>
    <row r="2690" spans="1:16" ht="14.4">
      <c r="A2690" s="72">
        <f t="shared" si="72"/>
        <v>46192</v>
      </c>
      <c r="B2690" s="73">
        <f>VLOOKUP(G2690,'Daily Flash NL'!A:D,4,0)</f>
        <v>0.58333333333333304</v>
      </c>
      <c r="C2690" s="77">
        <v>46192</v>
      </c>
      <c r="D2690" s="57"/>
      <c r="E2690" s="62" t="s">
        <v>85</v>
      </c>
      <c r="F2690" s="62"/>
      <c r="G2690" s="62">
        <v>14</v>
      </c>
      <c r="H2690" s="63">
        <v>0.9</v>
      </c>
      <c r="I2690" s="64">
        <v>10</v>
      </c>
      <c r="J2690" s="64">
        <v>10</v>
      </c>
      <c r="K2690" s="64">
        <v>9</v>
      </c>
      <c r="L2690" s="65">
        <v>1</v>
      </c>
      <c r="M2690" s="64">
        <v>0</v>
      </c>
      <c r="N2690" s="64">
        <v>0</v>
      </c>
      <c r="O2690" s="66">
        <v>224.09514999999996</v>
      </c>
      <c r="P2690" s="63">
        <v>0</v>
      </c>
    </row>
    <row r="2691" spans="1:16" ht="14.4">
      <c r="A2691" s="72">
        <f t="shared" si="72"/>
        <v>46192</v>
      </c>
      <c r="B2691" s="73">
        <f>VLOOKUP(G2691,'Daily Flash NL'!A:D,4,0)</f>
        <v>0.625</v>
      </c>
      <c r="C2691" s="77">
        <v>46192</v>
      </c>
      <c r="D2691" s="57"/>
      <c r="E2691" s="62" t="s">
        <v>85</v>
      </c>
      <c r="F2691" s="62"/>
      <c r="G2691" s="62">
        <v>15</v>
      </c>
      <c r="H2691" s="63">
        <v>1</v>
      </c>
      <c r="I2691" s="64">
        <v>20</v>
      </c>
      <c r="J2691" s="64">
        <v>20</v>
      </c>
      <c r="K2691" s="64">
        <v>20</v>
      </c>
      <c r="L2691" s="65">
        <v>1</v>
      </c>
      <c r="M2691" s="64">
        <v>0</v>
      </c>
      <c r="N2691" s="64">
        <v>0</v>
      </c>
      <c r="O2691" s="66">
        <v>125.1507464285714</v>
      </c>
      <c r="P2691" s="63">
        <v>0</v>
      </c>
    </row>
    <row r="2692" spans="1:16" ht="14.4">
      <c r="A2692" s="72">
        <f t="shared" si="72"/>
        <v>46192</v>
      </c>
      <c r="B2692" s="73">
        <f>VLOOKUP(G2692,'Daily Flash NL'!A:D,4,0)</f>
        <v>0.66666666666666696</v>
      </c>
      <c r="C2692" s="77">
        <v>46192</v>
      </c>
      <c r="D2692" s="57"/>
      <c r="E2692" s="62" t="s">
        <v>85</v>
      </c>
      <c r="F2692" s="62"/>
      <c r="G2692" s="62">
        <v>16</v>
      </c>
      <c r="H2692" s="63">
        <v>0.875</v>
      </c>
      <c r="I2692" s="64">
        <v>8</v>
      </c>
      <c r="J2692" s="64">
        <v>8</v>
      </c>
      <c r="K2692" s="64">
        <v>7</v>
      </c>
      <c r="L2692" s="65">
        <v>1</v>
      </c>
      <c r="M2692" s="64">
        <v>0</v>
      </c>
      <c r="N2692" s="64">
        <v>0</v>
      </c>
      <c r="O2692" s="66">
        <v>412.236625</v>
      </c>
      <c r="P2692" s="63">
        <v>0</v>
      </c>
    </row>
    <row r="2693" spans="1:16" ht="14.4">
      <c r="A2693" s="72">
        <f t="shared" ref="A2693:A2713" si="73">C2693</f>
        <v>46192</v>
      </c>
      <c r="B2693" s="73" t="e">
        <f>VLOOKUP(G2693,'Daily Flash NL'!A:D,4,0)</f>
        <v>#N/A</v>
      </c>
      <c r="C2693" s="77">
        <v>46192</v>
      </c>
      <c r="D2693" s="57"/>
      <c r="E2693" s="62" t="s">
        <v>85</v>
      </c>
      <c r="F2693" s="62"/>
      <c r="G2693" s="62">
        <v>17</v>
      </c>
      <c r="H2693" s="63">
        <v>1</v>
      </c>
      <c r="I2693" s="64">
        <v>7</v>
      </c>
      <c r="J2693" s="64">
        <v>7</v>
      </c>
      <c r="K2693" s="64">
        <v>7</v>
      </c>
      <c r="L2693" s="65">
        <v>1</v>
      </c>
      <c r="M2693" s="64">
        <v>0</v>
      </c>
      <c r="N2693" s="64">
        <v>0</v>
      </c>
      <c r="O2693" s="66">
        <v>300.60600000000005</v>
      </c>
      <c r="P2693" s="63">
        <v>0</v>
      </c>
    </row>
    <row r="2694" spans="1:16" ht="14.4">
      <c r="A2694" s="72">
        <f t="shared" si="73"/>
        <v>46192</v>
      </c>
      <c r="B2694" s="73" t="e">
        <f>VLOOKUP(G2694,'Daily Flash NL'!A:D,4,0)</f>
        <v>#N/A</v>
      </c>
      <c r="C2694" s="77">
        <v>46192</v>
      </c>
      <c r="D2694" s="57"/>
      <c r="E2694" s="62" t="s">
        <v>85</v>
      </c>
      <c r="F2694" s="62"/>
      <c r="G2694" s="62">
        <v>18</v>
      </c>
      <c r="H2694" s="63">
        <v>0.7142857142857143</v>
      </c>
      <c r="I2694" s="64">
        <v>7</v>
      </c>
      <c r="J2694" s="64">
        <v>7</v>
      </c>
      <c r="K2694" s="64">
        <v>5</v>
      </c>
      <c r="L2694" s="65">
        <v>1</v>
      </c>
      <c r="M2694" s="64">
        <v>0</v>
      </c>
      <c r="N2694" s="64">
        <v>0</v>
      </c>
      <c r="O2694" s="66">
        <v>198.32166666666717</v>
      </c>
      <c r="P2694" s="63">
        <v>0</v>
      </c>
    </row>
    <row r="2695" spans="1:16" ht="14.4">
      <c r="A2695" s="72">
        <f t="shared" si="73"/>
        <v>46192</v>
      </c>
      <c r="B2695" s="73" t="e">
        <f>VLOOKUP(G2695,'Daily Flash NL'!A:D,4,0)</f>
        <v>#N/A</v>
      </c>
      <c r="C2695" s="77">
        <v>46192</v>
      </c>
      <c r="D2695" s="57"/>
      <c r="E2695" s="62" t="s">
        <v>85</v>
      </c>
      <c r="F2695" s="62"/>
      <c r="G2695" s="62">
        <v>19</v>
      </c>
      <c r="H2695" s="63">
        <v>1</v>
      </c>
      <c r="I2695" s="64">
        <v>4</v>
      </c>
      <c r="J2695" s="64">
        <v>4</v>
      </c>
      <c r="K2695" s="64">
        <v>4</v>
      </c>
      <c r="L2695" s="65">
        <v>1</v>
      </c>
      <c r="M2695" s="64">
        <v>0</v>
      </c>
      <c r="N2695" s="64">
        <v>0</v>
      </c>
      <c r="O2695" s="66">
        <v>96.394374999999997</v>
      </c>
      <c r="P2695" s="63">
        <v>0</v>
      </c>
    </row>
    <row r="2696" spans="1:16" ht="14.4">
      <c r="A2696" s="72">
        <f t="shared" si="73"/>
        <v>46192</v>
      </c>
      <c r="B2696" s="73" t="e">
        <f>VLOOKUP(G2696,'Daily Flash NL'!A:D,4,0)</f>
        <v>#N/A</v>
      </c>
      <c r="C2696" s="77">
        <v>46192</v>
      </c>
      <c r="D2696" s="57"/>
      <c r="E2696" s="62" t="s">
        <v>85</v>
      </c>
      <c r="F2696" s="62"/>
      <c r="G2696" s="62">
        <v>20</v>
      </c>
      <c r="H2696" s="63">
        <v>0.83333333333333337</v>
      </c>
      <c r="I2696" s="64">
        <v>6</v>
      </c>
      <c r="J2696" s="64">
        <v>6</v>
      </c>
      <c r="K2696" s="64">
        <v>5</v>
      </c>
      <c r="L2696" s="65">
        <v>1</v>
      </c>
      <c r="M2696" s="64">
        <v>0</v>
      </c>
      <c r="N2696" s="64">
        <v>0</v>
      </c>
      <c r="O2696" s="66">
        <v>307.8534166666667</v>
      </c>
      <c r="P2696" s="63">
        <v>0</v>
      </c>
    </row>
    <row r="2697" spans="1:16" ht="14.4">
      <c r="A2697" s="72">
        <f t="shared" si="73"/>
        <v>46192</v>
      </c>
      <c r="B2697" s="73" t="e">
        <f>VLOOKUP(G2697,'Daily Flash NL'!A:D,4,0)</f>
        <v>#N/A</v>
      </c>
      <c r="C2697" s="77">
        <v>46192</v>
      </c>
      <c r="D2697" s="57"/>
      <c r="E2697" s="62" t="s">
        <v>85</v>
      </c>
      <c r="F2697" s="62"/>
      <c r="G2697" s="62">
        <v>21</v>
      </c>
      <c r="H2697" s="63">
        <v>1</v>
      </c>
      <c r="I2697" s="64">
        <v>6</v>
      </c>
      <c r="J2697" s="64">
        <v>6</v>
      </c>
      <c r="K2697" s="64">
        <v>6</v>
      </c>
      <c r="L2697" s="65">
        <v>1</v>
      </c>
      <c r="M2697" s="64">
        <v>0</v>
      </c>
      <c r="N2697" s="64">
        <v>0</v>
      </c>
      <c r="O2697" s="66">
        <v>243.53749999999999</v>
      </c>
      <c r="P2697" s="63">
        <v>0</v>
      </c>
    </row>
    <row r="2698" spans="1:16" ht="14.4">
      <c r="A2698" s="72">
        <f t="shared" si="73"/>
        <v>46192</v>
      </c>
      <c r="B2698" s="73" t="e">
        <f>VLOOKUP(G2698,'Daily Flash NL'!A:D,4,0)</f>
        <v>#N/A</v>
      </c>
      <c r="C2698" s="77">
        <v>46192</v>
      </c>
      <c r="D2698" s="57"/>
      <c r="E2698" s="62" t="s">
        <v>85</v>
      </c>
      <c r="F2698" s="62"/>
      <c r="G2698" s="62">
        <v>22</v>
      </c>
      <c r="H2698" s="63">
        <v>0</v>
      </c>
      <c r="I2698" s="64">
        <v>9</v>
      </c>
      <c r="J2698" s="64">
        <v>1</v>
      </c>
      <c r="K2698" s="64">
        <v>0</v>
      </c>
      <c r="L2698" s="65">
        <v>0.1111111111111111</v>
      </c>
      <c r="M2698" s="64">
        <v>8</v>
      </c>
      <c r="N2698" s="64">
        <v>0</v>
      </c>
      <c r="O2698" s="66">
        <v>709.36</v>
      </c>
      <c r="P2698" s="63">
        <v>0.88888888888888884</v>
      </c>
    </row>
    <row r="2699" spans="1:16" ht="14.4">
      <c r="A2699" s="72">
        <f t="shared" si="73"/>
        <v>46192</v>
      </c>
      <c r="B2699" s="73" t="e">
        <f>VLOOKUP(G2699,'Daily Flash NL'!A:D,4,0)</f>
        <v>#N/A</v>
      </c>
      <c r="C2699" s="77">
        <v>46192</v>
      </c>
      <c r="D2699" s="57"/>
      <c r="E2699" s="62" t="s">
        <v>85</v>
      </c>
      <c r="F2699" s="62"/>
      <c r="G2699" s="62">
        <v>23</v>
      </c>
      <c r="H2699" s="63">
        <v>0</v>
      </c>
      <c r="I2699" s="64">
        <v>5</v>
      </c>
      <c r="J2699" s="64">
        <v>2</v>
      </c>
      <c r="K2699" s="64">
        <v>0</v>
      </c>
      <c r="L2699" s="65">
        <v>0.4</v>
      </c>
      <c r="M2699" s="64">
        <v>3</v>
      </c>
      <c r="N2699" s="64">
        <v>0</v>
      </c>
      <c r="O2699" s="66">
        <v>1088.0899999999999</v>
      </c>
      <c r="P2699" s="63">
        <v>0.6</v>
      </c>
    </row>
    <row r="2700" spans="1:16" ht="14.4">
      <c r="A2700" s="72">
        <f t="shared" si="73"/>
        <v>46192</v>
      </c>
      <c r="B2700" s="73" t="e">
        <f>VLOOKUP(G2700,'Daily Flash NL'!A:D,4,0)</f>
        <v>#N/A</v>
      </c>
      <c r="C2700" s="77">
        <v>46192</v>
      </c>
      <c r="D2700" s="57"/>
      <c r="E2700" s="62" t="s">
        <v>85</v>
      </c>
      <c r="F2700" s="57" t="s">
        <v>86</v>
      </c>
      <c r="G2700" s="57"/>
      <c r="H2700" s="58"/>
      <c r="I2700" s="59"/>
      <c r="J2700" s="59"/>
      <c r="K2700" s="59"/>
      <c r="L2700" s="60"/>
      <c r="M2700" s="59"/>
      <c r="N2700" s="59"/>
      <c r="O2700" s="61"/>
      <c r="P2700" s="58"/>
    </row>
    <row r="2701" spans="1:16" ht="14.4">
      <c r="A2701" s="72">
        <f t="shared" si="73"/>
        <v>46192</v>
      </c>
      <c r="B2701" s="73" t="e">
        <f>VLOOKUP(G2701,'Daily Flash NL'!A:D,4,0)</f>
        <v>#N/A</v>
      </c>
      <c r="C2701" s="77">
        <v>46192</v>
      </c>
      <c r="D2701" s="57"/>
      <c r="E2701" s="62" t="s">
        <v>85</v>
      </c>
      <c r="F2701" s="62"/>
      <c r="G2701" s="62">
        <v>6</v>
      </c>
      <c r="H2701" s="63">
        <v>0</v>
      </c>
      <c r="I2701" s="64">
        <v>1</v>
      </c>
      <c r="J2701" s="64">
        <v>1</v>
      </c>
      <c r="K2701" s="64">
        <v>0</v>
      </c>
      <c r="L2701" s="65">
        <v>1</v>
      </c>
      <c r="M2701" s="64">
        <v>0</v>
      </c>
      <c r="N2701" s="64">
        <v>0</v>
      </c>
      <c r="O2701" s="66">
        <v>303.02100000000002</v>
      </c>
      <c r="P2701" s="63">
        <v>0</v>
      </c>
    </row>
    <row r="2702" spans="1:16" ht="14.4">
      <c r="A2702" s="72">
        <f t="shared" si="73"/>
        <v>46192</v>
      </c>
      <c r="B2702" s="73">
        <f>VLOOKUP(G2702,'Daily Flash NL'!A:D,4,0)</f>
        <v>0.33333333333333298</v>
      </c>
      <c r="C2702" s="77">
        <v>46192</v>
      </c>
      <c r="D2702" s="57"/>
      <c r="E2702" s="62" t="s">
        <v>85</v>
      </c>
      <c r="F2702" s="62"/>
      <c r="G2702" s="62">
        <v>8</v>
      </c>
      <c r="H2702" s="63">
        <v>1</v>
      </c>
      <c r="I2702" s="64">
        <v>2</v>
      </c>
      <c r="J2702" s="64">
        <v>2</v>
      </c>
      <c r="K2702" s="64">
        <v>2</v>
      </c>
      <c r="L2702" s="65">
        <v>1</v>
      </c>
      <c r="M2702" s="64">
        <v>0</v>
      </c>
      <c r="N2702" s="64">
        <v>0</v>
      </c>
      <c r="O2702" s="66">
        <v>165.92450000000002</v>
      </c>
      <c r="P2702" s="63">
        <v>0</v>
      </c>
    </row>
    <row r="2703" spans="1:16" ht="14.4">
      <c r="A2703" s="72">
        <f t="shared" si="73"/>
        <v>46192</v>
      </c>
      <c r="B2703" s="73">
        <f>VLOOKUP(G2703,'Daily Flash NL'!A:D,4,0)</f>
        <v>0.375</v>
      </c>
      <c r="C2703" s="77">
        <v>46192</v>
      </c>
      <c r="D2703" s="57"/>
      <c r="E2703" s="62" t="s">
        <v>85</v>
      </c>
      <c r="F2703" s="62"/>
      <c r="G2703" s="62">
        <v>9</v>
      </c>
      <c r="H2703" s="63">
        <v>0.15</v>
      </c>
      <c r="I2703" s="64">
        <v>20</v>
      </c>
      <c r="J2703" s="64">
        <v>17</v>
      </c>
      <c r="K2703" s="64">
        <v>3</v>
      </c>
      <c r="L2703" s="65">
        <v>0.85</v>
      </c>
      <c r="M2703" s="64">
        <v>3</v>
      </c>
      <c r="N2703" s="64">
        <v>0</v>
      </c>
      <c r="O2703" s="66">
        <v>260.60523529411745</v>
      </c>
      <c r="P2703" s="63">
        <v>0.15</v>
      </c>
    </row>
    <row r="2704" spans="1:16" ht="14.4">
      <c r="A2704" s="72">
        <f t="shared" si="73"/>
        <v>46192</v>
      </c>
      <c r="B2704" s="73">
        <f>VLOOKUP(G2704,'Daily Flash NL'!A:D,4,0)</f>
        <v>0.41666666666666702</v>
      </c>
      <c r="C2704" s="77">
        <v>46192</v>
      </c>
      <c r="D2704" s="57"/>
      <c r="E2704" s="62" t="s">
        <v>85</v>
      </c>
      <c r="F2704" s="62"/>
      <c r="G2704" s="62">
        <v>10</v>
      </c>
      <c r="H2704" s="63">
        <v>0.46666666666666667</v>
      </c>
      <c r="I2704" s="64">
        <v>15</v>
      </c>
      <c r="J2704" s="64">
        <v>15</v>
      </c>
      <c r="K2704" s="64">
        <v>7</v>
      </c>
      <c r="L2704" s="65">
        <v>1</v>
      </c>
      <c r="M2704" s="64">
        <v>0</v>
      </c>
      <c r="N2704" s="64">
        <v>0</v>
      </c>
      <c r="O2704" s="66">
        <v>364.67460000000005</v>
      </c>
      <c r="P2704" s="63">
        <v>0</v>
      </c>
    </row>
    <row r="2705" spans="1:16" ht="14.4">
      <c r="A2705" s="72">
        <f t="shared" si="73"/>
        <v>46192</v>
      </c>
      <c r="B2705" s="73">
        <f>VLOOKUP(G2705,'Daily Flash NL'!A:D,4,0)</f>
        <v>0.45833333333333298</v>
      </c>
      <c r="C2705" s="77">
        <v>46192</v>
      </c>
      <c r="D2705" s="57"/>
      <c r="E2705" s="62" t="s">
        <v>85</v>
      </c>
      <c r="F2705" s="62"/>
      <c r="G2705" s="62">
        <v>11</v>
      </c>
      <c r="H2705" s="63">
        <v>0.83333333333333337</v>
      </c>
      <c r="I2705" s="64">
        <v>7</v>
      </c>
      <c r="J2705" s="64">
        <v>6</v>
      </c>
      <c r="K2705" s="64">
        <v>5</v>
      </c>
      <c r="L2705" s="65">
        <v>0.8571428571428571</v>
      </c>
      <c r="M2705" s="64">
        <v>1</v>
      </c>
      <c r="N2705" s="64">
        <v>1</v>
      </c>
      <c r="O2705" s="66">
        <v>244.87483333333262</v>
      </c>
      <c r="P2705" s="63">
        <v>0.14285714285714285</v>
      </c>
    </row>
    <row r="2706" spans="1:16" ht="14.4">
      <c r="A2706" s="72">
        <f t="shared" si="73"/>
        <v>46192</v>
      </c>
      <c r="B2706" s="73">
        <f>VLOOKUP(G2706,'Daily Flash NL'!A:D,4,0)</f>
        <v>0.5</v>
      </c>
      <c r="C2706" s="77">
        <v>46192</v>
      </c>
      <c r="D2706" s="57"/>
      <c r="E2706" s="62" t="s">
        <v>85</v>
      </c>
      <c r="F2706" s="62"/>
      <c r="G2706" s="62">
        <v>12</v>
      </c>
      <c r="H2706" s="63">
        <v>0.8</v>
      </c>
      <c r="I2706" s="64">
        <v>16</v>
      </c>
      <c r="J2706" s="64">
        <v>15</v>
      </c>
      <c r="K2706" s="64">
        <v>12</v>
      </c>
      <c r="L2706" s="65">
        <v>0.9375</v>
      </c>
      <c r="M2706" s="64">
        <v>1</v>
      </c>
      <c r="N2706" s="64">
        <v>1</v>
      </c>
      <c r="O2706" s="66">
        <v>186.6336833333331</v>
      </c>
      <c r="P2706" s="63">
        <v>6.25E-2</v>
      </c>
    </row>
    <row r="2707" spans="1:16" ht="14.4">
      <c r="A2707" s="72">
        <f t="shared" si="73"/>
        <v>46192</v>
      </c>
      <c r="B2707" s="73">
        <f>VLOOKUP(G2707,'Daily Flash NL'!A:D,4,0)</f>
        <v>0.54166666666666696</v>
      </c>
      <c r="C2707" s="77">
        <v>46192</v>
      </c>
      <c r="D2707" s="57"/>
      <c r="E2707" s="62" t="s">
        <v>85</v>
      </c>
      <c r="F2707" s="62"/>
      <c r="G2707" s="62">
        <v>13</v>
      </c>
      <c r="H2707" s="63">
        <v>0.66666666666666663</v>
      </c>
      <c r="I2707" s="64">
        <v>18</v>
      </c>
      <c r="J2707" s="64">
        <v>16</v>
      </c>
      <c r="K2707" s="64">
        <v>12</v>
      </c>
      <c r="L2707" s="65">
        <v>0.88888888888888884</v>
      </c>
      <c r="M2707" s="64">
        <v>2</v>
      </c>
      <c r="N2707" s="64">
        <v>0</v>
      </c>
      <c r="O2707" s="66">
        <v>230.79931249999998</v>
      </c>
      <c r="P2707" s="63">
        <v>0.1111111111111111</v>
      </c>
    </row>
    <row r="2708" spans="1:16" ht="14.4">
      <c r="A2708" s="72">
        <f t="shared" si="73"/>
        <v>46192</v>
      </c>
      <c r="B2708" s="73">
        <f>VLOOKUP(G2708,'Daily Flash NL'!A:D,4,0)</f>
        <v>0.58333333333333304</v>
      </c>
      <c r="C2708" s="77">
        <v>46192</v>
      </c>
      <c r="D2708" s="57"/>
      <c r="E2708" s="62" t="s">
        <v>85</v>
      </c>
      <c r="F2708" s="62"/>
      <c r="G2708" s="62">
        <v>14</v>
      </c>
      <c r="H2708" s="63">
        <v>0.8571428571428571</v>
      </c>
      <c r="I2708" s="64">
        <v>21</v>
      </c>
      <c r="J2708" s="64">
        <v>21</v>
      </c>
      <c r="K2708" s="64">
        <v>18</v>
      </c>
      <c r="L2708" s="65">
        <v>1</v>
      </c>
      <c r="M2708" s="64">
        <v>0</v>
      </c>
      <c r="N2708" s="64">
        <v>0</v>
      </c>
      <c r="O2708" s="66">
        <v>122.11392857142857</v>
      </c>
      <c r="P2708" s="63">
        <v>0</v>
      </c>
    </row>
    <row r="2709" spans="1:16" ht="14.4">
      <c r="A2709" s="72">
        <f t="shared" si="73"/>
        <v>46192</v>
      </c>
      <c r="B2709" s="73">
        <f>VLOOKUP(G2709,'Daily Flash NL'!A:D,4,0)</f>
        <v>0.625</v>
      </c>
      <c r="C2709" s="77">
        <v>46192</v>
      </c>
      <c r="D2709" s="57"/>
      <c r="E2709" s="62" t="s">
        <v>85</v>
      </c>
      <c r="F2709" s="62"/>
      <c r="G2709" s="62">
        <v>15</v>
      </c>
      <c r="H2709" s="63">
        <v>0.8571428571428571</v>
      </c>
      <c r="I2709" s="64">
        <v>14</v>
      </c>
      <c r="J2709" s="64">
        <v>14</v>
      </c>
      <c r="K2709" s="64">
        <v>12</v>
      </c>
      <c r="L2709" s="65">
        <v>1</v>
      </c>
      <c r="M2709" s="64">
        <v>0</v>
      </c>
      <c r="N2709" s="64">
        <v>0</v>
      </c>
      <c r="O2709" s="66">
        <v>196.87940476190502</v>
      </c>
      <c r="P2709" s="63">
        <v>0</v>
      </c>
    </row>
    <row r="2710" spans="1:16" ht="14.4">
      <c r="A2710" s="72">
        <f t="shared" si="73"/>
        <v>46192</v>
      </c>
      <c r="B2710" s="73">
        <f>VLOOKUP(G2710,'Daily Flash NL'!A:D,4,0)</f>
        <v>0.66666666666666696</v>
      </c>
      <c r="C2710" s="77">
        <v>46192</v>
      </c>
      <c r="D2710" s="57"/>
      <c r="E2710" s="62" t="s">
        <v>85</v>
      </c>
      <c r="F2710" s="62"/>
      <c r="G2710" s="62">
        <v>16</v>
      </c>
      <c r="H2710" s="63">
        <v>0.625</v>
      </c>
      <c r="I2710" s="64">
        <v>24</v>
      </c>
      <c r="J2710" s="64">
        <v>23</v>
      </c>
      <c r="K2710" s="64">
        <v>15</v>
      </c>
      <c r="L2710" s="65">
        <v>0.95833333333333337</v>
      </c>
      <c r="M2710" s="64">
        <v>1</v>
      </c>
      <c r="N2710" s="64">
        <v>0</v>
      </c>
      <c r="O2710" s="66">
        <v>111.95749275362317</v>
      </c>
      <c r="P2710" s="63">
        <v>4.1666666666666664E-2</v>
      </c>
    </row>
    <row r="2711" spans="1:16" ht="14.4">
      <c r="A2711" s="72">
        <f t="shared" si="73"/>
        <v>46192</v>
      </c>
      <c r="B2711" s="73" t="e">
        <f>VLOOKUP(G2711,'Daily Flash NL'!A:D,4,0)</f>
        <v>#N/A</v>
      </c>
      <c r="C2711" s="77">
        <v>46192</v>
      </c>
      <c r="D2711" s="57"/>
      <c r="E2711" s="62" t="s">
        <v>85</v>
      </c>
      <c r="F2711" s="62"/>
      <c r="G2711" s="62">
        <v>17</v>
      </c>
      <c r="H2711" s="63">
        <v>1</v>
      </c>
      <c r="I2711" s="64">
        <v>8</v>
      </c>
      <c r="J2711" s="64">
        <v>8</v>
      </c>
      <c r="K2711" s="64">
        <v>8</v>
      </c>
      <c r="L2711" s="65">
        <v>1</v>
      </c>
      <c r="M2711" s="64">
        <v>0</v>
      </c>
      <c r="N2711" s="64">
        <v>0</v>
      </c>
      <c r="O2711" s="66">
        <v>334.57487500000002</v>
      </c>
      <c r="P2711" s="63">
        <v>0</v>
      </c>
    </row>
    <row r="2712" spans="1:16" ht="14.4">
      <c r="A2712" s="72">
        <f t="shared" si="73"/>
        <v>46192</v>
      </c>
      <c r="B2712" s="73" t="e">
        <f>VLOOKUP(G2712,'Daily Flash NL'!A:D,4,0)</f>
        <v>#N/A</v>
      </c>
      <c r="C2712" s="77">
        <v>46192</v>
      </c>
      <c r="D2712" s="57"/>
      <c r="E2712" s="62" t="s">
        <v>85</v>
      </c>
      <c r="F2712" s="62"/>
      <c r="G2712" s="62">
        <v>18</v>
      </c>
      <c r="H2712" s="63">
        <v>1</v>
      </c>
      <c r="I2712" s="64">
        <v>5</v>
      </c>
      <c r="J2712" s="64">
        <v>5</v>
      </c>
      <c r="K2712" s="64">
        <v>5</v>
      </c>
      <c r="L2712" s="65">
        <v>1</v>
      </c>
      <c r="M2712" s="64">
        <v>0</v>
      </c>
      <c r="N2712" s="64">
        <v>0</v>
      </c>
      <c r="O2712" s="66">
        <v>293.80060000000003</v>
      </c>
      <c r="P2712" s="63">
        <v>0</v>
      </c>
    </row>
    <row r="2713" spans="1:16" ht="14.4">
      <c r="A2713" s="72">
        <f t="shared" si="73"/>
        <v>46192</v>
      </c>
      <c r="B2713" s="73" t="e">
        <f>VLOOKUP(G2713,'Daily Flash NL'!A:D,4,0)</f>
        <v>#N/A</v>
      </c>
      <c r="C2713" s="77">
        <v>46192</v>
      </c>
      <c r="D2713" s="57"/>
      <c r="E2713" s="62" t="s">
        <v>85</v>
      </c>
      <c r="F2713" s="62"/>
      <c r="G2713" s="62">
        <v>19</v>
      </c>
      <c r="H2713" s="63">
        <v>0.66666666666666663</v>
      </c>
      <c r="I2713" s="64">
        <v>3</v>
      </c>
      <c r="J2713" s="64">
        <v>3</v>
      </c>
      <c r="K2713" s="64">
        <v>2</v>
      </c>
      <c r="L2713" s="65">
        <v>1</v>
      </c>
      <c r="M2713" s="64">
        <v>0</v>
      </c>
      <c r="N2713" s="64">
        <v>0</v>
      </c>
      <c r="O2713" s="66">
        <v>557.10933333333332</v>
      </c>
      <c r="P2713" s="63">
        <v>0</v>
      </c>
    </row>
    <row r="2714" spans="1:16" ht="14.4">
      <c r="A2714" s="72">
        <f t="shared" ref="A2714:A2735" si="74">C2714</f>
        <v>46192</v>
      </c>
      <c r="B2714" s="73" t="e">
        <f>VLOOKUP(G2714,'Daily Flash NL'!A:D,4,0)</f>
        <v>#N/A</v>
      </c>
      <c r="C2714" s="77">
        <v>46192</v>
      </c>
      <c r="D2714" s="57"/>
      <c r="E2714" s="62" t="s">
        <v>85</v>
      </c>
      <c r="F2714" s="62"/>
      <c r="G2714" s="62">
        <v>20</v>
      </c>
      <c r="H2714" s="63">
        <v>0.75</v>
      </c>
      <c r="I2714" s="64">
        <v>8</v>
      </c>
      <c r="J2714" s="64">
        <v>7</v>
      </c>
      <c r="K2714" s="64">
        <v>6</v>
      </c>
      <c r="L2714" s="65">
        <v>0.875</v>
      </c>
      <c r="M2714" s="64">
        <v>1</v>
      </c>
      <c r="N2714" s="64">
        <v>0</v>
      </c>
      <c r="O2714" s="66">
        <v>105.62392857142858</v>
      </c>
      <c r="P2714" s="63">
        <v>0.125</v>
      </c>
    </row>
    <row r="2715" spans="1:16" ht="14.4">
      <c r="A2715" s="72">
        <f t="shared" si="74"/>
        <v>46192</v>
      </c>
      <c r="B2715" s="73" t="e">
        <f>VLOOKUP(G2715,'Daily Flash NL'!A:D,4,0)</f>
        <v>#N/A</v>
      </c>
      <c r="C2715" s="77">
        <v>46192</v>
      </c>
      <c r="D2715" s="57"/>
      <c r="E2715" s="62" t="s">
        <v>85</v>
      </c>
      <c r="F2715" s="62"/>
      <c r="G2715" s="62">
        <v>21</v>
      </c>
      <c r="H2715" s="63">
        <v>0.66666666666666663</v>
      </c>
      <c r="I2715" s="64">
        <v>3</v>
      </c>
      <c r="J2715" s="64">
        <v>3</v>
      </c>
      <c r="K2715" s="64">
        <v>2</v>
      </c>
      <c r="L2715" s="65">
        <v>1</v>
      </c>
      <c r="M2715" s="64">
        <v>0</v>
      </c>
      <c r="N2715" s="64">
        <v>0</v>
      </c>
      <c r="O2715" s="66">
        <v>115.02449999999999</v>
      </c>
      <c r="P2715" s="63">
        <v>0</v>
      </c>
    </row>
    <row r="2716" spans="1:16" ht="14.4">
      <c r="A2716" s="72">
        <f t="shared" si="74"/>
        <v>46192</v>
      </c>
      <c r="B2716" s="73" t="e">
        <f>VLOOKUP(G2716,'Daily Flash NL'!A:D,4,0)</f>
        <v>#N/A</v>
      </c>
      <c r="C2716" s="77">
        <v>46192</v>
      </c>
      <c r="D2716" s="57"/>
      <c r="E2716" s="62" t="s">
        <v>85</v>
      </c>
      <c r="F2716" s="62"/>
      <c r="G2716" s="62">
        <v>23</v>
      </c>
      <c r="H2716" s="63">
        <v>1</v>
      </c>
      <c r="I2716" s="64">
        <v>1</v>
      </c>
      <c r="J2716" s="64">
        <v>1</v>
      </c>
      <c r="K2716" s="64">
        <v>1</v>
      </c>
      <c r="L2716" s="65">
        <v>1</v>
      </c>
      <c r="M2716" s="64">
        <v>0</v>
      </c>
      <c r="N2716" s="64">
        <v>0</v>
      </c>
      <c r="O2716" s="66">
        <v>256.86</v>
      </c>
      <c r="P2716" s="63">
        <v>0</v>
      </c>
    </row>
    <row r="2717" spans="1:16" ht="14.4">
      <c r="A2717" s="72">
        <f t="shared" si="74"/>
        <v>46192</v>
      </c>
      <c r="B2717" s="73" t="e">
        <f>VLOOKUP(G2717,'Daily Flash NL'!A:D,4,0)</f>
        <v>#N/A</v>
      </c>
      <c r="C2717" s="77">
        <v>46192</v>
      </c>
      <c r="D2717" s="57"/>
      <c r="E2717" s="62" t="s">
        <v>68</v>
      </c>
      <c r="F2717" s="62"/>
      <c r="G2717" s="62"/>
      <c r="H2717" s="63">
        <v>0.6670687575392038</v>
      </c>
      <c r="I2717" s="64">
        <v>830</v>
      </c>
      <c r="J2717" s="64">
        <v>813</v>
      </c>
      <c r="K2717" s="64">
        <v>553</v>
      </c>
      <c r="L2717" s="65">
        <v>0.97951807228915666</v>
      </c>
      <c r="M2717" s="64">
        <v>17</v>
      </c>
      <c r="N2717" s="64">
        <v>1</v>
      </c>
      <c r="O2717" s="66">
        <v>251.39772404674039</v>
      </c>
      <c r="P2717" s="63">
        <v>2.0481927710843374E-2</v>
      </c>
    </row>
    <row r="2718" spans="1:16" ht="14.4">
      <c r="A2718" s="72">
        <f t="shared" si="74"/>
        <v>46192</v>
      </c>
      <c r="B2718" s="73" t="e">
        <f>VLOOKUP(G2718,'Daily Flash NL'!A:D,4,0)</f>
        <v>#N/A</v>
      </c>
      <c r="C2718" s="77">
        <v>46192</v>
      </c>
      <c r="D2718" s="57"/>
      <c r="E2718" s="62" t="s">
        <v>68</v>
      </c>
      <c r="F2718" s="57" t="s">
        <v>69</v>
      </c>
      <c r="G2718" s="57"/>
      <c r="H2718" s="58"/>
      <c r="I2718" s="59"/>
      <c r="J2718" s="59"/>
      <c r="K2718" s="59"/>
      <c r="L2718" s="60"/>
      <c r="M2718" s="59"/>
      <c r="N2718" s="59"/>
      <c r="O2718" s="61"/>
      <c r="P2718" s="58"/>
    </row>
    <row r="2719" spans="1:16" ht="14.4">
      <c r="A2719" s="72">
        <f t="shared" si="74"/>
        <v>46192</v>
      </c>
      <c r="B2719" s="73" t="e">
        <f>VLOOKUP(G2719,'Daily Flash NL'!A:D,4,0)</f>
        <v>#N/A</v>
      </c>
      <c r="C2719" s="77">
        <v>46192</v>
      </c>
      <c r="D2719" s="57"/>
      <c r="E2719" s="62" t="s">
        <v>68</v>
      </c>
      <c r="F2719" s="62"/>
      <c r="G2719" s="62">
        <v>6</v>
      </c>
      <c r="H2719" s="63">
        <v>1</v>
      </c>
      <c r="I2719" s="64">
        <v>5</v>
      </c>
      <c r="J2719" s="64">
        <v>5</v>
      </c>
      <c r="K2719" s="64">
        <v>5</v>
      </c>
      <c r="L2719" s="65">
        <v>1</v>
      </c>
      <c r="M2719" s="64">
        <v>0</v>
      </c>
      <c r="N2719" s="64">
        <v>0</v>
      </c>
      <c r="O2719" s="66">
        <v>217.14020000000005</v>
      </c>
      <c r="P2719" s="63">
        <v>0</v>
      </c>
    </row>
    <row r="2720" spans="1:16" ht="14.4">
      <c r="A2720" s="72">
        <f t="shared" si="74"/>
        <v>46192</v>
      </c>
      <c r="B2720" s="73">
        <f>VLOOKUP(G2720,'Daily Flash NL'!A:D,4,0)</f>
        <v>0.29166666666666669</v>
      </c>
      <c r="C2720" s="77">
        <v>46192</v>
      </c>
      <c r="D2720" s="57"/>
      <c r="E2720" s="62" t="s">
        <v>68</v>
      </c>
      <c r="F2720" s="62"/>
      <c r="G2720" s="62">
        <v>7</v>
      </c>
      <c r="H2720" s="63">
        <v>1</v>
      </c>
      <c r="I2720" s="64">
        <v>13</v>
      </c>
      <c r="J2720" s="64">
        <v>13</v>
      </c>
      <c r="K2720" s="64">
        <v>13</v>
      </c>
      <c r="L2720" s="65">
        <v>1</v>
      </c>
      <c r="M2720" s="64">
        <v>0</v>
      </c>
      <c r="N2720" s="64">
        <v>0</v>
      </c>
      <c r="O2720" s="66">
        <v>208.43669230769228</v>
      </c>
      <c r="P2720" s="63">
        <v>0</v>
      </c>
    </row>
    <row r="2721" spans="1:16" ht="14.4">
      <c r="A2721" s="72">
        <f t="shared" si="74"/>
        <v>46192</v>
      </c>
      <c r="B2721" s="73">
        <f>VLOOKUP(G2721,'Daily Flash NL'!A:D,4,0)</f>
        <v>0.33333333333333298</v>
      </c>
      <c r="C2721" s="77">
        <v>46192</v>
      </c>
      <c r="D2721" s="57"/>
      <c r="E2721" s="62" t="s">
        <v>68</v>
      </c>
      <c r="F2721" s="62"/>
      <c r="G2721" s="62">
        <v>8</v>
      </c>
      <c r="H2721" s="63">
        <v>0.90476190476190477</v>
      </c>
      <c r="I2721" s="64">
        <v>42</v>
      </c>
      <c r="J2721" s="64">
        <v>42</v>
      </c>
      <c r="K2721" s="64">
        <v>38</v>
      </c>
      <c r="L2721" s="65">
        <v>1</v>
      </c>
      <c r="M2721" s="64">
        <v>0</v>
      </c>
      <c r="N2721" s="64">
        <v>0</v>
      </c>
      <c r="O2721" s="66">
        <v>291.63320238095235</v>
      </c>
      <c r="P2721" s="63">
        <v>0</v>
      </c>
    </row>
    <row r="2722" spans="1:16" ht="14.4">
      <c r="A2722" s="72">
        <f t="shared" si="74"/>
        <v>46192</v>
      </c>
      <c r="B2722" s="73">
        <f>VLOOKUP(G2722,'Daily Flash NL'!A:D,4,0)</f>
        <v>0.375</v>
      </c>
      <c r="C2722" s="77">
        <v>46192</v>
      </c>
      <c r="D2722" s="57"/>
      <c r="E2722" s="62" t="s">
        <v>68</v>
      </c>
      <c r="F2722" s="62"/>
      <c r="G2722" s="62">
        <v>9</v>
      </c>
      <c r="H2722" s="63">
        <v>0.59259259259259256</v>
      </c>
      <c r="I2722" s="64">
        <v>81</v>
      </c>
      <c r="J2722" s="64">
        <v>81</v>
      </c>
      <c r="K2722" s="64">
        <v>48</v>
      </c>
      <c r="L2722" s="65">
        <v>1</v>
      </c>
      <c r="M2722" s="64">
        <v>0</v>
      </c>
      <c r="N2722" s="64">
        <v>0</v>
      </c>
      <c r="O2722" s="66">
        <v>206.87008847736632</v>
      </c>
      <c r="P2722" s="63">
        <v>0</v>
      </c>
    </row>
    <row r="2723" spans="1:16" ht="14.4">
      <c r="A2723" s="72">
        <f t="shared" si="74"/>
        <v>46192</v>
      </c>
      <c r="B2723" s="73">
        <f>VLOOKUP(G2723,'Daily Flash NL'!A:D,4,0)</f>
        <v>0.41666666666666702</v>
      </c>
      <c r="C2723" s="77">
        <v>46192</v>
      </c>
      <c r="D2723" s="57"/>
      <c r="E2723" s="62" t="s">
        <v>68</v>
      </c>
      <c r="F2723" s="62"/>
      <c r="G2723" s="62">
        <v>10</v>
      </c>
      <c r="H2723" s="63">
        <v>0.88157894736842102</v>
      </c>
      <c r="I2723" s="64">
        <v>76</v>
      </c>
      <c r="J2723" s="64">
        <v>76</v>
      </c>
      <c r="K2723" s="64">
        <v>67</v>
      </c>
      <c r="L2723" s="65">
        <v>1</v>
      </c>
      <c r="M2723" s="64">
        <v>0</v>
      </c>
      <c r="N2723" s="64">
        <v>0</v>
      </c>
      <c r="O2723" s="66">
        <v>221.83745065789481</v>
      </c>
      <c r="P2723" s="63">
        <v>0</v>
      </c>
    </row>
    <row r="2724" spans="1:16" ht="14.4">
      <c r="A2724" s="72">
        <f t="shared" si="74"/>
        <v>46192</v>
      </c>
      <c r="B2724" s="73">
        <f>VLOOKUP(G2724,'Daily Flash NL'!A:D,4,0)</f>
        <v>0.45833333333333298</v>
      </c>
      <c r="C2724" s="77">
        <v>46192</v>
      </c>
      <c r="D2724" s="57"/>
      <c r="E2724" s="62" t="s">
        <v>68</v>
      </c>
      <c r="F2724" s="62"/>
      <c r="G2724" s="62">
        <v>11</v>
      </c>
      <c r="H2724" s="63">
        <v>0.83870967741935487</v>
      </c>
      <c r="I2724" s="64">
        <v>62</v>
      </c>
      <c r="J2724" s="64">
        <v>62</v>
      </c>
      <c r="K2724" s="64">
        <v>52</v>
      </c>
      <c r="L2724" s="65">
        <v>1</v>
      </c>
      <c r="M2724" s="64">
        <v>0</v>
      </c>
      <c r="N2724" s="64">
        <v>0</v>
      </c>
      <c r="O2724" s="66">
        <v>280.85712903225806</v>
      </c>
      <c r="P2724" s="63">
        <v>0</v>
      </c>
    </row>
    <row r="2725" spans="1:16" ht="14.4">
      <c r="A2725" s="72">
        <f t="shared" si="74"/>
        <v>46192</v>
      </c>
      <c r="B2725" s="73">
        <f>VLOOKUP(G2725,'Daily Flash NL'!A:D,4,0)</f>
        <v>0.5</v>
      </c>
      <c r="C2725" s="77">
        <v>46192</v>
      </c>
      <c r="D2725" s="57"/>
      <c r="E2725" s="62" t="s">
        <v>68</v>
      </c>
      <c r="F2725" s="62"/>
      <c r="G2725" s="62">
        <v>12</v>
      </c>
      <c r="H2725" s="63">
        <v>0.63934426229508201</v>
      </c>
      <c r="I2725" s="64">
        <v>61</v>
      </c>
      <c r="J2725" s="64">
        <v>61</v>
      </c>
      <c r="K2725" s="64">
        <v>39</v>
      </c>
      <c r="L2725" s="65">
        <v>1</v>
      </c>
      <c r="M2725" s="64">
        <v>0</v>
      </c>
      <c r="N2725" s="64">
        <v>0</v>
      </c>
      <c r="O2725" s="66">
        <v>200.13985573770498</v>
      </c>
      <c r="P2725" s="63">
        <v>0</v>
      </c>
    </row>
    <row r="2726" spans="1:16" ht="14.4">
      <c r="A2726" s="72">
        <f t="shared" si="74"/>
        <v>46192</v>
      </c>
      <c r="B2726" s="73">
        <f>VLOOKUP(G2726,'Daily Flash NL'!A:D,4,0)</f>
        <v>0.54166666666666696</v>
      </c>
      <c r="C2726" s="77">
        <v>46192</v>
      </c>
      <c r="D2726" s="57"/>
      <c r="E2726" s="62" t="s">
        <v>68</v>
      </c>
      <c r="F2726" s="62"/>
      <c r="G2726" s="62">
        <v>13</v>
      </c>
      <c r="H2726" s="63">
        <v>0.84705882352941175</v>
      </c>
      <c r="I2726" s="64">
        <v>85</v>
      </c>
      <c r="J2726" s="64">
        <v>85</v>
      </c>
      <c r="K2726" s="64">
        <v>72</v>
      </c>
      <c r="L2726" s="65">
        <v>1</v>
      </c>
      <c r="M2726" s="64">
        <v>0</v>
      </c>
      <c r="N2726" s="64">
        <v>0</v>
      </c>
      <c r="O2726" s="66">
        <v>186.9986119607843</v>
      </c>
      <c r="P2726" s="63">
        <v>0</v>
      </c>
    </row>
    <row r="2727" spans="1:16" ht="14.4">
      <c r="A2727" s="72">
        <f t="shared" si="74"/>
        <v>46192</v>
      </c>
      <c r="B2727" s="73">
        <f>VLOOKUP(G2727,'Daily Flash NL'!A:D,4,0)</f>
        <v>0.58333333333333304</v>
      </c>
      <c r="C2727" s="77">
        <v>46192</v>
      </c>
      <c r="D2727" s="57"/>
      <c r="E2727" s="62" t="s">
        <v>68</v>
      </c>
      <c r="F2727" s="62"/>
      <c r="G2727" s="62">
        <v>14</v>
      </c>
      <c r="H2727" s="63">
        <v>0.62195121951219512</v>
      </c>
      <c r="I2727" s="64">
        <v>82</v>
      </c>
      <c r="J2727" s="64">
        <v>82</v>
      </c>
      <c r="K2727" s="64">
        <v>51</v>
      </c>
      <c r="L2727" s="65">
        <v>1</v>
      </c>
      <c r="M2727" s="64">
        <v>0</v>
      </c>
      <c r="N2727" s="64">
        <v>0</v>
      </c>
      <c r="O2727" s="66">
        <v>195.85171077235771</v>
      </c>
      <c r="P2727" s="63">
        <v>0</v>
      </c>
    </row>
    <row r="2728" spans="1:16" ht="14.4">
      <c r="A2728" s="72">
        <f t="shared" si="74"/>
        <v>46192</v>
      </c>
      <c r="B2728" s="73">
        <f>VLOOKUP(G2728,'Daily Flash NL'!A:D,4,0)</f>
        <v>0.625</v>
      </c>
      <c r="C2728" s="77">
        <v>46192</v>
      </c>
      <c r="D2728" s="57"/>
      <c r="E2728" s="62" t="s">
        <v>68</v>
      </c>
      <c r="F2728" s="62"/>
      <c r="G2728" s="62">
        <v>15</v>
      </c>
      <c r="H2728" s="63">
        <v>0.93333333333333335</v>
      </c>
      <c r="I2728" s="64">
        <v>60</v>
      </c>
      <c r="J2728" s="64">
        <v>60</v>
      </c>
      <c r="K2728" s="64">
        <v>56</v>
      </c>
      <c r="L2728" s="65">
        <v>1</v>
      </c>
      <c r="M2728" s="64">
        <v>0</v>
      </c>
      <c r="N2728" s="64">
        <v>0</v>
      </c>
      <c r="O2728" s="66">
        <v>246.962786111111</v>
      </c>
      <c r="P2728" s="63">
        <v>0</v>
      </c>
    </row>
    <row r="2729" spans="1:16" ht="14.4">
      <c r="A2729" s="72">
        <f t="shared" si="74"/>
        <v>46192</v>
      </c>
      <c r="B2729" s="73">
        <f>VLOOKUP(G2729,'Daily Flash NL'!A:D,4,0)</f>
        <v>0.66666666666666696</v>
      </c>
      <c r="C2729" s="77">
        <v>46192</v>
      </c>
      <c r="D2729" s="57"/>
      <c r="E2729" s="62" t="s">
        <v>68</v>
      </c>
      <c r="F2729" s="62"/>
      <c r="G2729" s="62">
        <v>16</v>
      </c>
      <c r="H2729" s="63">
        <v>0.76190476190476186</v>
      </c>
      <c r="I2729" s="64">
        <v>63</v>
      </c>
      <c r="J2729" s="64">
        <v>63</v>
      </c>
      <c r="K2729" s="64">
        <v>48</v>
      </c>
      <c r="L2729" s="65">
        <v>1</v>
      </c>
      <c r="M2729" s="64">
        <v>0</v>
      </c>
      <c r="N2729" s="64">
        <v>0</v>
      </c>
      <c r="O2729" s="66">
        <v>244.42336243386245</v>
      </c>
      <c r="P2729" s="63">
        <v>0</v>
      </c>
    </row>
    <row r="2730" spans="1:16" ht="14.4">
      <c r="A2730" s="72">
        <f t="shared" si="74"/>
        <v>46192</v>
      </c>
      <c r="B2730" s="73" t="e">
        <f>VLOOKUP(G2730,'Daily Flash NL'!A:D,4,0)</f>
        <v>#N/A</v>
      </c>
      <c r="C2730" s="77">
        <v>46192</v>
      </c>
      <c r="D2730" s="57"/>
      <c r="E2730" s="62" t="s">
        <v>68</v>
      </c>
      <c r="F2730" s="62"/>
      <c r="G2730" s="62">
        <v>17</v>
      </c>
      <c r="H2730" s="63">
        <v>0.30985915492957744</v>
      </c>
      <c r="I2730" s="64">
        <v>71</v>
      </c>
      <c r="J2730" s="64">
        <v>70</v>
      </c>
      <c r="K2730" s="64">
        <v>22</v>
      </c>
      <c r="L2730" s="65">
        <v>0.9859154929577465</v>
      </c>
      <c r="M2730" s="64">
        <v>1</v>
      </c>
      <c r="N2730" s="64">
        <v>0</v>
      </c>
      <c r="O2730" s="66">
        <v>225.78338666666656</v>
      </c>
      <c r="P2730" s="63">
        <v>1.4084507042253521E-2</v>
      </c>
    </row>
    <row r="2731" spans="1:16" ht="14.4">
      <c r="A2731" s="72">
        <f t="shared" si="74"/>
        <v>46192</v>
      </c>
      <c r="B2731" s="73" t="e">
        <f>VLOOKUP(G2731,'Daily Flash NL'!A:D,4,0)</f>
        <v>#N/A</v>
      </c>
      <c r="C2731" s="77">
        <v>46192</v>
      </c>
      <c r="D2731" s="57"/>
      <c r="E2731" s="62" t="s">
        <v>68</v>
      </c>
      <c r="F2731" s="62"/>
      <c r="G2731" s="62">
        <v>18</v>
      </c>
      <c r="H2731" s="63">
        <v>0.53846153846153844</v>
      </c>
      <c r="I2731" s="64">
        <v>26</v>
      </c>
      <c r="J2731" s="64">
        <v>24</v>
      </c>
      <c r="K2731" s="64">
        <v>14</v>
      </c>
      <c r="L2731" s="65">
        <v>0.92307692307692313</v>
      </c>
      <c r="M2731" s="64">
        <v>2</v>
      </c>
      <c r="N2731" s="64">
        <v>0</v>
      </c>
      <c r="O2731" s="66">
        <v>1098.5512916666667</v>
      </c>
      <c r="P2731" s="63">
        <v>7.6923076923076927E-2</v>
      </c>
    </row>
    <row r="2732" spans="1:16" ht="14.4">
      <c r="A2732" s="72">
        <f t="shared" si="74"/>
        <v>46192</v>
      </c>
      <c r="B2732" s="73" t="e">
        <f>VLOOKUP(G2732,'Daily Flash NL'!A:D,4,0)</f>
        <v>#N/A</v>
      </c>
      <c r="C2732" s="77">
        <v>46192</v>
      </c>
      <c r="D2732" s="57"/>
      <c r="E2732" s="62" t="s">
        <v>68</v>
      </c>
      <c r="F2732" s="62"/>
      <c r="G2732" s="62">
        <v>19</v>
      </c>
      <c r="H2732" s="63">
        <v>0.39285714285714285</v>
      </c>
      <c r="I2732" s="64">
        <v>28</v>
      </c>
      <c r="J2732" s="64">
        <v>26</v>
      </c>
      <c r="K2732" s="64">
        <v>11</v>
      </c>
      <c r="L2732" s="65">
        <v>0.9285714285714286</v>
      </c>
      <c r="M2732" s="64">
        <v>2</v>
      </c>
      <c r="N2732" s="64">
        <v>0</v>
      </c>
      <c r="O2732" s="66">
        <v>267.59753846153853</v>
      </c>
      <c r="P2732" s="63">
        <v>7.1428571428571425E-2</v>
      </c>
    </row>
    <row r="2733" spans="1:16" ht="14.4">
      <c r="A2733" s="72">
        <f t="shared" si="74"/>
        <v>46192</v>
      </c>
      <c r="B2733" s="73" t="e">
        <f>VLOOKUP(G2733,'Daily Flash NL'!A:D,4,0)</f>
        <v>#N/A</v>
      </c>
      <c r="C2733" s="77">
        <v>46192</v>
      </c>
      <c r="D2733" s="57"/>
      <c r="E2733" s="62" t="s">
        <v>68</v>
      </c>
      <c r="F2733" s="62"/>
      <c r="G2733" s="62">
        <v>20</v>
      </c>
      <c r="H2733" s="63">
        <v>0.35483870967741937</v>
      </c>
      <c r="I2733" s="64">
        <v>31</v>
      </c>
      <c r="J2733" s="64">
        <v>29</v>
      </c>
      <c r="K2733" s="64">
        <v>11</v>
      </c>
      <c r="L2733" s="65">
        <v>0.93548387096774188</v>
      </c>
      <c r="M2733" s="64">
        <v>2</v>
      </c>
      <c r="N2733" s="64">
        <v>0</v>
      </c>
      <c r="O2733" s="66">
        <v>234.99429885057469</v>
      </c>
      <c r="P2733" s="63">
        <v>6.4516129032258063E-2</v>
      </c>
    </row>
    <row r="2734" spans="1:16" ht="14.4">
      <c r="A2734" s="72">
        <f t="shared" si="74"/>
        <v>46192</v>
      </c>
      <c r="B2734" s="73" t="e">
        <f>VLOOKUP(G2734,'Daily Flash NL'!A:D,4,0)</f>
        <v>#N/A</v>
      </c>
      <c r="C2734" s="77">
        <v>46192</v>
      </c>
      <c r="D2734" s="57"/>
      <c r="E2734" s="62" t="s">
        <v>68</v>
      </c>
      <c r="F2734" s="62"/>
      <c r="G2734" s="62">
        <v>21</v>
      </c>
      <c r="H2734" s="63">
        <v>0.2</v>
      </c>
      <c r="I2734" s="64">
        <v>15</v>
      </c>
      <c r="J2734" s="64">
        <v>14</v>
      </c>
      <c r="K2734" s="64">
        <v>3</v>
      </c>
      <c r="L2734" s="65">
        <v>0.93333333333333335</v>
      </c>
      <c r="M2734" s="64">
        <v>1</v>
      </c>
      <c r="N2734" s="64">
        <v>0</v>
      </c>
      <c r="O2734" s="66">
        <v>205.23267857142855</v>
      </c>
      <c r="P2734" s="63">
        <v>6.6666666666666666E-2</v>
      </c>
    </row>
    <row r="2735" spans="1:16" ht="14.4">
      <c r="A2735" s="72">
        <f t="shared" si="74"/>
        <v>46192</v>
      </c>
      <c r="B2735" s="73" t="e">
        <f>VLOOKUP(G2735,'Daily Flash NL'!A:D,4,0)</f>
        <v>#N/A</v>
      </c>
      <c r="C2735" s="77">
        <v>46192</v>
      </c>
      <c r="D2735" s="57"/>
      <c r="E2735" s="62" t="s">
        <v>68</v>
      </c>
      <c r="F2735" s="62"/>
      <c r="G2735" s="62">
        <v>22</v>
      </c>
      <c r="H2735" s="63">
        <v>0.15</v>
      </c>
      <c r="I2735" s="64">
        <v>21</v>
      </c>
      <c r="J2735" s="64">
        <v>15</v>
      </c>
      <c r="K2735" s="64">
        <v>3</v>
      </c>
      <c r="L2735" s="65">
        <v>0.7142857142857143</v>
      </c>
      <c r="M2735" s="64">
        <v>6</v>
      </c>
      <c r="N2735" s="64">
        <v>1</v>
      </c>
      <c r="O2735" s="66">
        <v>195.74786666666668</v>
      </c>
      <c r="P2735" s="63">
        <v>0.2857142857142857</v>
      </c>
    </row>
    <row r="2736" spans="1:16" ht="14.4">
      <c r="A2736" s="72">
        <f t="shared" ref="A2736:A2799" si="75">C2736</f>
        <v>46192</v>
      </c>
      <c r="B2736" s="73" t="e">
        <f>VLOOKUP(G2736,'Daily Flash NL'!A:D,4,0)</f>
        <v>#N/A</v>
      </c>
      <c r="C2736" s="77">
        <v>46192</v>
      </c>
      <c r="D2736" s="57"/>
      <c r="E2736" s="62" t="s">
        <v>68</v>
      </c>
      <c r="F2736" s="62"/>
      <c r="G2736" s="62">
        <v>23</v>
      </c>
      <c r="H2736" s="63">
        <v>0</v>
      </c>
      <c r="I2736" s="64">
        <v>8</v>
      </c>
      <c r="J2736" s="64">
        <v>5</v>
      </c>
      <c r="K2736" s="64">
        <v>0</v>
      </c>
      <c r="L2736" s="65">
        <v>0.625</v>
      </c>
      <c r="M2736" s="64">
        <v>3</v>
      </c>
      <c r="N2736" s="64">
        <v>0</v>
      </c>
      <c r="O2736" s="66">
        <v>236.30100000000002</v>
      </c>
      <c r="P2736" s="63">
        <v>0.375</v>
      </c>
    </row>
    <row r="2737" spans="1:16" ht="14.4">
      <c r="A2737" s="72">
        <f t="shared" si="75"/>
        <v>46192</v>
      </c>
      <c r="B2737" s="73" t="e">
        <f>VLOOKUP(G2737,'Daily Flash NL'!A:D,4,0)</f>
        <v>#N/A</v>
      </c>
      <c r="C2737" s="77">
        <v>46192</v>
      </c>
      <c r="D2737" s="57" t="s">
        <v>70</v>
      </c>
      <c r="E2737" s="57"/>
      <c r="F2737" s="57"/>
      <c r="G2737" s="57"/>
      <c r="H2737" s="58">
        <v>0.68672566371681421</v>
      </c>
      <c r="I2737" s="59">
        <v>1133</v>
      </c>
      <c r="J2737" s="59">
        <v>1095</v>
      </c>
      <c r="K2737" s="59">
        <v>776</v>
      </c>
      <c r="L2737" s="60">
        <v>0.96646072374227709</v>
      </c>
      <c r="M2737" s="59">
        <v>38</v>
      </c>
      <c r="N2737" s="59">
        <v>3</v>
      </c>
      <c r="O2737" s="61">
        <v>245.86255745379435</v>
      </c>
      <c r="P2737" s="58">
        <v>3.3539276257722857E-2</v>
      </c>
    </row>
    <row r="2738" spans="1:16" ht="14.4">
      <c r="A2738" s="72" t="str">
        <f t="shared" si="75"/>
        <v>Total 19/06/2026</v>
      </c>
      <c r="B2738" s="73" t="e">
        <f>VLOOKUP(G2738,'Daily Flash NL'!A:D,4,0)</f>
        <v>#N/A</v>
      </c>
      <c r="C2738" s="78" t="s">
        <v>309</v>
      </c>
      <c r="D2738" s="67"/>
      <c r="E2738" s="67"/>
      <c r="F2738" s="67"/>
      <c r="G2738" s="67"/>
      <c r="H2738" s="68">
        <v>0.68672566371681421</v>
      </c>
      <c r="I2738" s="69">
        <v>1133</v>
      </c>
      <c r="J2738" s="69">
        <v>1095</v>
      </c>
      <c r="K2738" s="69">
        <v>776</v>
      </c>
      <c r="L2738" s="70">
        <v>0.96646072374227709</v>
      </c>
      <c r="M2738" s="69">
        <v>38</v>
      </c>
      <c r="N2738" s="69">
        <v>3</v>
      </c>
      <c r="O2738" s="71">
        <v>245.86255745379435</v>
      </c>
      <c r="P2738" s="68">
        <v>3.3539276257722857E-2</v>
      </c>
    </row>
    <row r="2739" spans="1:16" ht="14.4">
      <c r="A2739" s="72">
        <f t="shared" si="75"/>
        <v>46193</v>
      </c>
      <c r="B2739" s="73" t="e">
        <f>VLOOKUP(G2739,'Daily Flash NL'!A:D,4,0)</f>
        <v>#N/A</v>
      </c>
      <c r="C2739" s="77">
        <v>46193</v>
      </c>
      <c r="D2739" s="57" t="s">
        <v>67</v>
      </c>
      <c r="E2739" s="62" t="s">
        <v>85</v>
      </c>
      <c r="F2739" s="62"/>
      <c r="G2739" s="62"/>
      <c r="H2739" s="63">
        <v>0.69811320754716977</v>
      </c>
      <c r="I2739" s="64">
        <v>159</v>
      </c>
      <c r="J2739" s="64">
        <v>139</v>
      </c>
      <c r="K2739" s="64">
        <v>111</v>
      </c>
      <c r="L2739" s="65">
        <v>0.87421383647798745</v>
      </c>
      <c r="M2739" s="64">
        <v>20</v>
      </c>
      <c r="N2739" s="64">
        <v>0</v>
      </c>
      <c r="O2739" s="66">
        <v>263.02034232613903</v>
      </c>
      <c r="P2739" s="63">
        <v>0.12578616352201258</v>
      </c>
    </row>
    <row r="2740" spans="1:16" ht="14.4">
      <c r="A2740" s="72">
        <f t="shared" si="75"/>
        <v>46193</v>
      </c>
      <c r="B2740" s="73" t="e">
        <f>VLOOKUP(G2740,'Daily Flash NL'!A:D,4,0)</f>
        <v>#N/A</v>
      </c>
      <c r="C2740" s="77">
        <v>46193</v>
      </c>
      <c r="D2740" s="57"/>
      <c r="E2740" s="62" t="s">
        <v>85</v>
      </c>
      <c r="F2740" s="57" t="s">
        <v>69</v>
      </c>
      <c r="G2740" s="57"/>
      <c r="H2740" s="58"/>
      <c r="I2740" s="59"/>
      <c r="J2740" s="59"/>
      <c r="K2740" s="59"/>
      <c r="L2740" s="60"/>
      <c r="M2740" s="59"/>
      <c r="N2740" s="59"/>
      <c r="O2740" s="61"/>
      <c r="P2740" s="58"/>
    </row>
    <row r="2741" spans="1:16" ht="14.4">
      <c r="A2741" s="72">
        <f t="shared" si="75"/>
        <v>46193</v>
      </c>
      <c r="B2741" s="73" t="e">
        <f>VLOOKUP(G2741,'Daily Flash NL'!A:D,4,0)</f>
        <v>#N/A</v>
      </c>
      <c r="C2741" s="77">
        <v>46193</v>
      </c>
      <c r="D2741" s="57"/>
      <c r="E2741" s="62" t="s">
        <v>85</v>
      </c>
      <c r="F2741" s="62"/>
      <c r="G2741" s="62">
        <v>6</v>
      </c>
      <c r="H2741" s="63">
        <v>0.33333333333333331</v>
      </c>
      <c r="I2741" s="64">
        <v>3</v>
      </c>
      <c r="J2741" s="64">
        <v>3</v>
      </c>
      <c r="K2741" s="64">
        <v>1</v>
      </c>
      <c r="L2741" s="65">
        <v>1</v>
      </c>
      <c r="M2741" s="64">
        <v>0</v>
      </c>
      <c r="N2741" s="64">
        <v>0</v>
      </c>
      <c r="O2741" s="66">
        <v>568.10366666666675</v>
      </c>
      <c r="P2741" s="63">
        <v>0</v>
      </c>
    </row>
    <row r="2742" spans="1:16" ht="14.4">
      <c r="A2742" s="72">
        <f t="shared" si="75"/>
        <v>46193</v>
      </c>
      <c r="B2742" s="73">
        <f>VLOOKUP(G2742,'Daily Flash NL'!A:D,4,0)</f>
        <v>0.29166666666666669</v>
      </c>
      <c r="C2742" s="77">
        <v>46193</v>
      </c>
      <c r="D2742" s="57"/>
      <c r="E2742" s="62" t="s">
        <v>85</v>
      </c>
      <c r="F2742" s="62"/>
      <c r="G2742" s="62">
        <v>7</v>
      </c>
      <c r="H2742" s="63">
        <v>0.83333333333333337</v>
      </c>
      <c r="I2742" s="64">
        <v>6</v>
      </c>
      <c r="J2742" s="64">
        <v>5</v>
      </c>
      <c r="K2742" s="64">
        <v>5</v>
      </c>
      <c r="L2742" s="65">
        <v>0.83333333333333337</v>
      </c>
      <c r="M2742" s="64">
        <v>1</v>
      </c>
      <c r="N2742" s="64">
        <v>0</v>
      </c>
      <c r="O2742" s="66">
        <v>187.23949999999999</v>
      </c>
      <c r="P2742" s="63">
        <v>0.16666666666666666</v>
      </c>
    </row>
    <row r="2743" spans="1:16" ht="14.4">
      <c r="A2743" s="72">
        <f t="shared" si="75"/>
        <v>46193</v>
      </c>
      <c r="B2743" s="73">
        <f>VLOOKUP(G2743,'Daily Flash NL'!A:D,4,0)</f>
        <v>0.33333333333333298</v>
      </c>
      <c r="C2743" s="77">
        <v>46193</v>
      </c>
      <c r="D2743" s="57"/>
      <c r="E2743" s="62" t="s">
        <v>85</v>
      </c>
      <c r="F2743" s="62"/>
      <c r="G2743" s="62">
        <v>8</v>
      </c>
      <c r="H2743" s="63">
        <v>0.42857142857142855</v>
      </c>
      <c r="I2743" s="64">
        <v>7</v>
      </c>
      <c r="J2743" s="64">
        <v>6</v>
      </c>
      <c r="K2743" s="64">
        <v>3</v>
      </c>
      <c r="L2743" s="65">
        <v>0.8571428571428571</v>
      </c>
      <c r="M2743" s="64">
        <v>1</v>
      </c>
      <c r="N2743" s="64">
        <v>0</v>
      </c>
      <c r="O2743" s="66">
        <v>279.26299999999998</v>
      </c>
      <c r="P2743" s="63">
        <v>0.14285714285714285</v>
      </c>
    </row>
    <row r="2744" spans="1:16" ht="14.4">
      <c r="A2744" s="72">
        <f t="shared" si="75"/>
        <v>46193</v>
      </c>
      <c r="B2744" s="73">
        <f>VLOOKUP(G2744,'Daily Flash NL'!A:D,4,0)</f>
        <v>0.375</v>
      </c>
      <c r="C2744" s="77">
        <v>46193</v>
      </c>
      <c r="D2744" s="57"/>
      <c r="E2744" s="62" t="s">
        <v>85</v>
      </c>
      <c r="F2744" s="62"/>
      <c r="G2744" s="62">
        <v>9</v>
      </c>
      <c r="H2744" s="63">
        <v>0.66666666666666663</v>
      </c>
      <c r="I2744" s="64">
        <v>12</v>
      </c>
      <c r="J2744" s="64">
        <v>11</v>
      </c>
      <c r="K2744" s="64">
        <v>8</v>
      </c>
      <c r="L2744" s="65">
        <v>0.91666666666666663</v>
      </c>
      <c r="M2744" s="64">
        <v>1</v>
      </c>
      <c r="N2744" s="64">
        <v>0</v>
      </c>
      <c r="O2744" s="66">
        <v>164.51393181818182</v>
      </c>
      <c r="P2744" s="63">
        <v>8.3333333333333329E-2</v>
      </c>
    </row>
    <row r="2745" spans="1:16" ht="14.4">
      <c r="A2745" s="72">
        <f t="shared" si="75"/>
        <v>46193</v>
      </c>
      <c r="B2745" s="73">
        <f>VLOOKUP(G2745,'Daily Flash NL'!A:D,4,0)</f>
        <v>0.41666666666666702</v>
      </c>
      <c r="C2745" s="77">
        <v>46193</v>
      </c>
      <c r="D2745" s="57"/>
      <c r="E2745" s="62" t="s">
        <v>85</v>
      </c>
      <c r="F2745" s="62"/>
      <c r="G2745" s="62">
        <v>10</v>
      </c>
      <c r="H2745" s="63">
        <v>1</v>
      </c>
      <c r="I2745" s="64">
        <v>6</v>
      </c>
      <c r="J2745" s="64">
        <v>6</v>
      </c>
      <c r="K2745" s="64">
        <v>6</v>
      </c>
      <c r="L2745" s="65">
        <v>1</v>
      </c>
      <c r="M2745" s="64">
        <v>0</v>
      </c>
      <c r="N2745" s="64">
        <v>0</v>
      </c>
      <c r="O2745" s="66">
        <v>117.69666666666667</v>
      </c>
      <c r="P2745" s="63">
        <v>0</v>
      </c>
    </row>
    <row r="2746" spans="1:16" ht="14.4">
      <c r="A2746" s="72">
        <f t="shared" si="75"/>
        <v>46193</v>
      </c>
      <c r="B2746" s="73">
        <f>VLOOKUP(G2746,'Daily Flash NL'!A:D,4,0)</f>
        <v>0.45833333333333298</v>
      </c>
      <c r="C2746" s="77">
        <v>46193</v>
      </c>
      <c r="D2746" s="57"/>
      <c r="E2746" s="62" t="s">
        <v>85</v>
      </c>
      <c r="F2746" s="62"/>
      <c r="G2746" s="62">
        <v>11</v>
      </c>
      <c r="H2746" s="63">
        <v>1</v>
      </c>
      <c r="I2746" s="64">
        <v>5</v>
      </c>
      <c r="J2746" s="64">
        <v>5</v>
      </c>
      <c r="K2746" s="64">
        <v>5</v>
      </c>
      <c r="L2746" s="65">
        <v>1</v>
      </c>
      <c r="M2746" s="64">
        <v>0</v>
      </c>
      <c r="N2746" s="64">
        <v>0</v>
      </c>
      <c r="O2746" s="66">
        <v>257.29269999999997</v>
      </c>
      <c r="P2746" s="63">
        <v>0</v>
      </c>
    </row>
    <row r="2747" spans="1:16" ht="14.4">
      <c r="A2747" s="72">
        <f t="shared" si="75"/>
        <v>46193</v>
      </c>
      <c r="B2747" s="73">
        <f>VLOOKUP(G2747,'Daily Flash NL'!A:D,4,0)</f>
        <v>0.5</v>
      </c>
      <c r="C2747" s="77">
        <v>46193</v>
      </c>
      <c r="D2747" s="57"/>
      <c r="E2747" s="62" t="s">
        <v>85</v>
      </c>
      <c r="F2747" s="62"/>
      <c r="G2747" s="62">
        <v>12</v>
      </c>
      <c r="H2747" s="63">
        <v>0.8</v>
      </c>
      <c r="I2747" s="64">
        <v>10</v>
      </c>
      <c r="J2747" s="64">
        <v>9</v>
      </c>
      <c r="K2747" s="64">
        <v>8</v>
      </c>
      <c r="L2747" s="65">
        <v>0.9</v>
      </c>
      <c r="M2747" s="64">
        <v>1</v>
      </c>
      <c r="N2747" s="64">
        <v>0</v>
      </c>
      <c r="O2747" s="66">
        <v>224.48977777777776</v>
      </c>
      <c r="P2747" s="63">
        <v>0.1</v>
      </c>
    </row>
    <row r="2748" spans="1:16" ht="14.4">
      <c r="A2748" s="72">
        <f t="shared" si="75"/>
        <v>46193</v>
      </c>
      <c r="B2748" s="73">
        <f>VLOOKUP(G2748,'Daily Flash NL'!A:D,4,0)</f>
        <v>0.54166666666666696</v>
      </c>
      <c r="C2748" s="77">
        <v>46193</v>
      </c>
      <c r="D2748" s="57"/>
      <c r="E2748" s="62" t="s">
        <v>85</v>
      </c>
      <c r="F2748" s="62"/>
      <c r="G2748" s="62">
        <v>13</v>
      </c>
      <c r="H2748" s="63">
        <v>0.8571428571428571</v>
      </c>
      <c r="I2748" s="64">
        <v>7</v>
      </c>
      <c r="J2748" s="64">
        <v>7</v>
      </c>
      <c r="K2748" s="64">
        <v>6</v>
      </c>
      <c r="L2748" s="65">
        <v>1</v>
      </c>
      <c r="M2748" s="64">
        <v>0</v>
      </c>
      <c r="N2748" s="64">
        <v>0</v>
      </c>
      <c r="O2748" s="66">
        <v>289.17047619047577</v>
      </c>
      <c r="P2748" s="63">
        <v>0</v>
      </c>
    </row>
    <row r="2749" spans="1:16" ht="14.4">
      <c r="A2749" s="72">
        <f t="shared" si="75"/>
        <v>46193</v>
      </c>
      <c r="B2749" s="73">
        <f>VLOOKUP(G2749,'Daily Flash NL'!A:D,4,0)</f>
        <v>0.58333333333333304</v>
      </c>
      <c r="C2749" s="77">
        <v>46193</v>
      </c>
      <c r="D2749" s="57"/>
      <c r="E2749" s="62" t="s">
        <v>85</v>
      </c>
      <c r="F2749" s="62"/>
      <c r="G2749" s="62">
        <v>14</v>
      </c>
      <c r="H2749" s="63">
        <v>1</v>
      </c>
      <c r="I2749" s="64">
        <v>2</v>
      </c>
      <c r="J2749" s="64">
        <v>2</v>
      </c>
      <c r="K2749" s="64">
        <v>2</v>
      </c>
      <c r="L2749" s="65">
        <v>1</v>
      </c>
      <c r="M2749" s="64">
        <v>0</v>
      </c>
      <c r="N2749" s="64">
        <v>0</v>
      </c>
      <c r="O2749" s="66">
        <v>683.82399999999996</v>
      </c>
      <c r="P2749" s="63">
        <v>0</v>
      </c>
    </row>
    <row r="2750" spans="1:16" ht="14.4">
      <c r="A2750" s="72">
        <f t="shared" si="75"/>
        <v>46193</v>
      </c>
      <c r="B2750" s="73">
        <f>VLOOKUP(G2750,'Daily Flash NL'!A:D,4,0)</f>
        <v>0.625</v>
      </c>
      <c r="C2750" s="77">
        <v>46193</v>
      </c>
      <c r="D2750" s="57"/>
      <c r="E2750" s="62" t="s">
        <v>85</v>
      </c>
      <c r="F2750" s="62"/>
      <c r="G2750" s="62">
        <v>15</v>
      </c>
      <c r="H2750" s="63">
        <v>1</v>
      </c>
      <c r="I2750" s="64">
        <v>4</v>
      </c>
      <c r="J2750" s="64">
        <v>4</v>
      </c>
      <c r="K2750" s="64">
        <v>4</v>
      </c>
      <c r="L2750" s="65">
        <v>1</v>
      </c>
      <c r="M2750" s="64">
        <v>0</v>
      </c>
      <c r="N2750" s="64">
        <v>0</v>
      </c>
      <c r="O2750" s="66">
        <v>229.49549999999999</v>
      </c>
      <c r="P2750" s="63">
        <v>0</v>
      </c>
    </row>
    <row r="2751" spans="1:16" ht="14.4">
      <c r="A2751" s="72">
        <f t="shared" si="75"/>
        <v>46193</v>
      </c>
      <c r="B2751" s="73">
        <f>VLOOKUP(G2751,'Daily Flash NL'!A:D,4,0)</f>
        <v>0.66666666666666696</v>
      </c>
      <c r="C2751" s="77">
        <v>46193</v>
      </c>
      <c r="D2751" s="57"/>
      <c r="E2751" s="62" t="s">
        <v>85</v>
      </c>
      <c r="F2751" s="62"/>
      <c r="G2751" s="62">
        <v>16</v>
      </c>
      <c r="H2751" s="63">
        <v>1</v>
      </c>
      <c r="I2751" s="64">
        <v>6</v>
      </c>
      <c r="J2751" s="64">
        <v>6</v>
      </c>
      <c r="K2751" s="64">
        <v>6</v>
      </c>
      <c r="L2751" s="65">
        <v>1</v>
      </c>
      <c r="M2751" s="64">
        <v>0</v>
      </c>
      <c r="N2751" s="64">
        <v>0</v>
      </c>
      <c r="O2751" s="66">
        <v>157.48224999999999</v>
      </c>
      <c r="P2751" s="63">
        <v>0</v>
      </c>
    </row>
    <row r="2752" spans="1:16" ht="14.4">
      <c r="A2752" s="72">
        <f t="shared" si="75"/>
        <v>46193</v>
      </c>
      <c r="B2752" s="73" t="e">
        <f>VLOOKUP(G2752,'Daily Flash NL'!A:D,4,0)</f>
        <v>#N/A</v>
      </c>
      <c r="C2752" s="77">
        <v>46193</v>
      </c>
      <c r="D2752" s="57"/>
      <c r="E2752" s="62" t="s">
        <v>85</v>
      </c>
      <c r="F2752" s="62"/>
      <c r="G2752" s="62">
        <v>17</v>
      </c>
      <c r="H2752" s="63">
        <v>1</v>
      </c>
      <c r="I2752" s="64">
        <v>2</v>
      </c>
      <c r="J2752" s="64">
        <v>2</v>
      </c>
      <c r="K2752" s="64">
        <v>2</v>
      </c>
      <c r="L2752" s="65">
        <v>1</v>
      </c>
      <c r="M2752" s="64">
        <v>0</v>
      </c>
      <c r="N2752" s="64">
        <v>0</v>
      </c>
      <c r="O2752" s="66">
        <v>112.7885</v>
      </c>
      <c r="P2752" s="63">
        <v>0</v>
      </c>
    </row>
    <row r="2753" spans="1:16" ht="14.4">
      <c r="A2753" s="72">
        <f t="shared" si="75"/>
        <v>46193</v>
      </c>
      <c r="B2753" s="73" t="e">
        <f>VLOOKUP(G2753,'Daily Flash NL'!A:D,4,0)</f>
        <v>#N/A</v>
      </c>
      <c r="C2753" s="77">
        <v>46193</v>
      </c>
      <c r="D2753" s="57"/>
      <c r="E2753" s="62" t="s">
        <v>85</v>
      </c>
      <c r="F2753" s="62"/>
      <c r="G2753" s="62">
        <v>18</v>
      </c>
      <c r="H2753" s="63">
        <v>0.75</v>
      </c>
      <c r="I2753" s="64">
        <v>4</v>
      </c>
      <c r="J2753" s="64">
        <v>4</v>
      </c>
      <c r="K2753" s="64">
        <v>3</v>
      </c>
      <c r="L2753" s="65">
        <v>1</v>
      </c>
      <c r="M2753" s="64">
        <v>0</v>
      </c>
      <c r="N2753" s="64">
        <v>0</v>
      </c>
      <c r="O2753" s="66">
        <v>517.95849999999996</v>
      </c>
      <c r="P2753" s="63">
        <v>0</v>
      </c>
    </row>
    <row r="2754" spans="1:16" ht="14.4">
      <c r="A2754" s="72">
        <f t="shared" si="75"/>
        <v>46193</v>
      </c>
      <c r="B2754" s="73" t="e">
        <f>VLOOKUP(G2754,'Daily Flash NL'!A:D,4,0)</f>
        <v>#N/A</v>
      </c>
      <c r="C2754" s="77">
        <v>46193</v>
      </c>
      <c r="D2754" s="57"/>
      <c r="E2754" s="62" t="s">
        <v>85</v>
      </c>
      <c r="F2754" s="62"/>
      <c r="G2754" s="62">
        <v>19</v>
      </c>
      <c r="H2754" s="63">
        <v>0</v>
      </c>
      <c r="I2754" s="64">
        <v>3</v>
      </c>
      <c r="J2754" s="64">
        <v>3</v>
      </c>
      <c r="K2754" s="64">
        <v>0</v>
      </c>
      <c r="L2754" s="65">
        <v>1</v>
      </c>
      <c r="M2754" s="64">
        <v>0</v>
      </c>
      <c r="N2754" s="64">
        <v>0</v>
      </c>
      <c r="O2754" s="66">
        <v>299.16583333333335</v>
      </c>
      <c r="P2754" s="63">
        <v>0</v>
      </c>
    </row>
    <row r="2755" spans="1:16" ht="14.4">
      <c r="A2755" s="72">
        <f t="shared" si="75"/>
        <v>46193</v>
      </c>
      <c r="B2755" s="73" t="e">
        <f>VLOOKUP(G2755,'Daily Flash NL'!A:D,4,0)</f>
        <v>#N/A</v>
      </c>
      <c r="C2755" s="77">
        <v>46193</v>
      </c>
      <c r="D2755" s="57"/>
      <c r="E2755" s="62" t="s">
        <v>85</v>
      </c>
      <c r="F2755" s="62"/>
      <c r="G2755" s="62">
        <v>20</v>
      </c>
      <c r="H2755" s="63">
        <v>0.2</v>
      </c>
      <c r="I2755" s="64">
        <v>5</v>
      </c>
      <c r="J2755" s="64">
        <v>4</v>
      </c>
      <c r="K2755" s="64">
        <v>1</v>
      </c>
      <c r="L2755" s="65">
        <v>0.8</v>
      </c>
      <c r="M2755" s="64">
        <v>1</v>
      </c>
      <c r="N2755" s="64">
        <v>0</v>
      </c>
      <c r="O2755" s="66">
        <v>457.73675000000003</v>
      </c>
      <c r="P2755" s="63">
        <v>0.2</v>
      </c>
    </row>
    <row r="2756" spans="1:16" ht="14.4">
      <c r="A2756" s="72">
        <f t="shared" si="75"/>
        <v>46193</v>
      </c>
      <c r="B2756" s="73" t="e">
        <f>VLOOKUP(G2756,'Daily Flash NL'!A:D,4,0)</f>
        <v>#N/A</v>
      </c>
      <c r="C2756" s="77">
        <v>46193</v>
      </c>
      <c r="D2756" s="57"/>
      <c r="E2756" s="62" t="s">
        <v>85</v>
      </c>
      <c r="F2756" s="62"/>
      <c r="G2756" s="62">
        <v>21</v>
      </c>
      <c r="H2756" s="63">
        <v>1</v>
      </c>
      <c r="I2756" s="64">
        <v>2</v>
      </c>
      <c r="J2756" s="64">
        <v>2</v>
      </c>
      <c r="K2756" s="64">
        <v>2</v>
      </c>
      <c r="L2756" s="65">
        <v>1</v>
      </c>
      <c r="M2756" s="64">
        <v>0</v>
      </c>
      <c r="N2756" s="64">
        <v>0</v>
      </c>
      <c r="O2756" s="66">
        <v>236.56900000000002</v>
      </c>
      <c r="P2756" s="63">
        <v>0</v>
      </c>
    </row>
    <row r="2757" spans="1:16" ht="14.4">
      <c r="A2757" s="72">
        <f t="shared" si="75"/>
        <v>46193</v>
      </c>
      <c r="B2757" s="73" t="e">
        <f>VLOOKUP(G2757,'Daily Flash NL'!A:D,4,0)</f>
        <v>#N/A</v>
      </c>
      <c r="C2757" s="77">
        <v>46193</v>
      </c>
      <c r="D2757" s="57"/>
      <c r="E2757" s="62" t="s">
        <v>85</v>
      </c>
      <c r="F2757" s="57" t="s">
        <v>86</v>
      </c>
      <c r="G2757" s="57"/>
      <c r="H2757" s="58"/>
      <c r="I2757" s="59"/>
      <c r="J2757" s="59"/>
      <c r="K2757" s="59"/>
      <c r="L2757" s="60"/>
      <c r="M2757" s="59"/>
      <c r="N2757" s="59"/>
      <c r="O2757" s="61"/>
      <c r="P2757" s="58"/>
    </row>
    <row r="2758" spans="1:16" ht="14.4">
      <c r="A2758" s="72">
        <f t="shared" si="75"/>
        <v>46193</v>
      </c>
      <c r="B2758" s="73">
        <f>VLOOKUP(G2758,'Daily Flash NL'!A:D,4,0)</f>
        <v>0.33333333333333298</v>
      </c>
      <c r="C2758" s="77">
        <v>46193</v>
      </c>
      <c r="D2758" s="57"/>
      <c r="E2758" s="62" t="s">
        <v>85</v>
      </c>
      <c r="F2758" s="62"/>
      <c r="G2758" s="62">
        <v>8</v>
      </c>
      <c r="H2758" s="63">
        <v>1</v>
      </c>
      <c r="I2758" s="64">
        <v>1</v>
      </c>
      <c r="J2758" s="64">
        <v>1</v>
      </c>
      <c r="K2758" s="64">
        <v>1</v>
      </c>
      <c r="L2758" s="65">
        <v>1</v>
      </c>
      <c r="M2758" s="64">
        <v>0</v>
      </c>
      <c r="N2758" s="64">
        <v>0</v>
      </c>
      <c r="O2758" s="66">
        <v>453.55400000000003</v>
      </c>
      <c r="P2758" s="63">
        <v>0</v>
      </c>
    </row>
    <row r="2759" spans="1:16" ht="14.4">
      <c r="A2759" s="72">
        <f t="shared" si="75"/>
        <v>46193</v>
      </c>
      <c r="B2759" s="73">
        <f>VLOOKUP(G2759,'Daily Flash NL'!A:D,4,0)</f>
        <v>0.375</v>
      </c>
      <c r="C2759" s="77">
        <v>46193</v>
      </c>
      <c r="D2759" s="57"/>
      <c r="E2759" s="62" t="s">
        <v>85</v>
      </c>
      <c r="F2759" s="62"/>
      <c r="G2759" s="62">
        <v>9</v>
      </c>
      <c r="H2759" s="63">
        <v>0.83333333333333337</v>
      </c>
      <c r="I2759" s="64">
        <v>6</v>
      </c>
      <c r="J2759" s="64">
        <v>5</v>
      </c>
      <c r="K2759" s="64">
        <v>5</v>
      </c>
      <c r="L2759" s="65">
        <v>0.83333333333333337</v>
      </c>
      <c r="M2759" s="64">
        <v>1</v>
      </c>
      <c r="N2759" s="64">
        <v>0</v>
      </c>
      <c r="O2759" s="66">
        <v>231.79180000000002</v>
      </c>
      <c r="P2759" s="63">
        <v>0.16666666666666666</v>
      </c>
    </row>
    <row r="2760" spans="1:16" ht="14.4">
      <c r="A2760" s="72">
        <f t="shared" si="75"/>
        <v>46193</v>
      </c>
      <c r="B2760" s="73">
        <f>VLOOKUP(G2760,'Daily Flash NL'!A:D,4,0)</f>
        <v>0.41666666666666702</v>
      </c>
      <c r="C2760" s="77">
        <v>46193</v>
      </c>
      <c r="D2760" s="57"/>
      <c r="E2760" s="62" t="s">
        <v>85</v>
      </c>
      <c r="F2760" s="62"/>
      <c r="G2760" s="62">
        <v>10</v>
      </c>
      <c r="H2760" s="63">
        <v>0.90909090909090906</v>
      </c>
      <c r="I2760" s="64">
        <v>11</v>
      </c>
      <c r="J2760" s="64">
        <v>11</v>
      </c>
      <c r="K2760" s="64">
        <v>10</v>
      </c>
      <c r="L2760" s="65">
        <v>1</v>
      </c>
      <c r="M2760" s="64">
        <v>0</v>
      </c>
      <c r="N2760" s="64">
        <v>0</v>
      </c>
      <c r="O2760" s="66">
        <v>133.70072727272728</v>
      </c>
      <c r="P2760" s="63">
        <v>0</v>
      </c>
    </row>
    <row r="2761" spans="1:16" ht="14.4">
      <c r="A2761" s="72">
        <f t="shared" si="75"/>
        <v>46193</v>
      </c>
      <c r="B2761" s="73">
        <f>VLOOKUP(G2761,'Daily Flash NL'!A:D,4,0)</f>
        <v>0.45833333333333298</v>
      </c>
      <c r="C2761" s="77">
        <v>46193</v>
      </c>
      <c r="D2761" s="57"/>
      <c r="E2761" s="62" t="s">
        <v>85</v>
      </c>
      <c r="F2761" s="62"/>
      <c r="G2761" s="62">
        <v>11</v>
      </c>
      <c r="H2761" s="63">
        <v>1</v>
      </c>
      <c r="I2761" s="64">
        <v>5</v>
      </c>
      <c r="J2761" s="64">
        <v>5</v>
      </c>
      <c r="K2761" s="64">
        <v>5</v>
      </c>
      <c r="L2761" s="65">
        <v>1</v>
      </c>
      <c r="M2761" s="64">
        <v>0</v>
      </c>
      <c r="N2761" s="64">
        <v>0</v>
      </c>
      <c r="O2761" s="66">
        <v>252.12929999999997</v>
      </c>
      <c r="P2761" s="63">
        <v>0</v>
      </c>
    </row>
    <row r="2762" spans="1:16" ht="14.4">
      <c r="A2762" s="72">
        <f t="shared" si="75"/>
        <v>46193</v>
      </c>
      <c r="B2762" s="73">
        <f>VLOOKUP(G2762,'Daily Flash NL'!A:D,4,0)</f>
        <v>0.5</v>
      </c>
      <c r="C2762" s="77">
        <v>46193</v>
      </c>
      <c r="D2762" s="57"/>
      <c r="E2762" s="62" t="s">
        <v>85</v>
      </c>
      <c r="F2762" s="62"/>
      <c r="G2762" s="62">
        <v>12</v>
      </c>
      <c r="H2762" s="63">
        <v>1</v>
      </c>
      <c r="I2762" s="64">
        <v>6</v>
      </c>
      <c r="J2762" s="64">
        <v>6</v>
      </c>
      <c r="K2762" s="64">
        <v>6</v>
      </c>
      <c r="L2762" s="65">
        <v>1</v>
      </c>
      <c r="M2762" s="64">
        <v>0</v>
      </c>
      <c r="N2762" s="64">
        <v>0</v>
      </c>
      <c r="O2762" s="66">
        <v>251.96574999999999</v>
      </c>
      <c r="P2762" s="63">
        <v>0</v>
      </c>
    </row>
    <row r="2763" spans="1:16" ht="14.4">
      <c r="A2763" s="72">
        <f t="shared" si="75"/>
        <v>46193</v>
      </c>
      <c r="B2763" s="73">
        <f>VLOOKUP(G2763,'Daily Flash NL'!A:D,4,0)</f>
        <v>0.54166666666666696</v>
      </c>
      <c r="C2763" s="77">
        <v>46193</v>
      </c>
      <c r="D2763" s="57"/>
      <c r="E2763" s="62" t="s">
        <v>85</v>
      </c>
      <c r="F2763" s="62"/>
      <c r="G2763" s="62">
        <v>13</v>
      </c>
      <c r="H2763" s="63">
        <v>1</v>
      </c>
      <c r="I2763" s="64">
        <v>3</v>
      </c>
      <c r="J2763" s="64">
        <v>3</v>
      </c>
      <c r="K2763" s="64">
        <v>3</v>
      </c>
      <c r="L2763" s="65">
        <v>1</v>
      </c>
      <c r="M2763" s="64">
        <v>0</v>
      </c>
      <c r="N2763" s="64">
        <v>0</v>
      </c>
      <c r="O2763" s="66">
        <v>354.88299999999998</v>
      </c>
      <c r="P2763" s="63">
        <v>0</v>
      </c>
    </row>
    <row r="2764" spans="1:16" ht="14.4">
      <c r="A2764" s="72">
        <f t="shared" si="75"/>
        <v>46193</v>
      </c>
      <c r="B2764" s="73">
        <f>VLOOKUP(G2764,'Daily Flash NL'!A:D,4,0)</f>
        <v>0.58333333333333304</v>
      </c>
      <c r="C2764" s="77">
        <v>46193</v>
      </c>
      <c r="D2764" s="57"/>
      <c r="E2764" s="62" t="s">
        <v>85</v>
      </c>
      <c r="F2764" s="62"/>
      <c r="G2764" s="62">
        <v>14</v>
      </c>
      <c r="H2764" s="63">
        <v>1</v>
      </c>
      <c r="I2764" s="64">
        <v>3</v>
      </c>
      <c r="J2764" s="64">
        <v>3</v>
      </c>
      <c r="K2764" s="64">
        <v>3</v>
      </c>
      <c r="L2764" s="65">
        <v>1</v>
      </c>
      <c r="M2764" s="64">
        <v>0</v>
      </c>
      <c r="N2764" s="64">
        <v>0</v>
      </c>
      <c r="O2764" s="66">
        <v>189.648</v>
      </c>
      <c r="P2764" s="63">
        <v>0</v>
      </c>
    </row>
    <row r="2765" spans="1:16" ht="14.4">
      <c r="A2765" s="72">
        <f t="shared" si="75"/>
        <v>46193</v>
      </c>
      <c r="B2765" s="73">
        <f>VLOOKUP(G2765,'Daily Flash NL'!A:D,4,0)</f>
        <v>0.625</v>
      </c>
      <c r="C2765" s="77">
        <v>46193</v>
      </c>
      <c r="D2765" s="57"/>
      <c r="E2765" s="62" t="s">
        <v>85</v>
      </c>
      <c r="F2765" s="62"/>
      <c r="G2765" s="62">
        <v>15</v>
      </c>
      <c r="H2765" s="63">
        <v>1</v>
      </c>
      <c r="I2765" s="64">
        <v>6</v>
      </c>
      <c r="J2765" s="64">
        <v>6</v>
      </c>
      <c r="K2765" s="64">
        <v>6</v>
      </c>
      <c r="L2765" s="65">
        <v>1</v>
      </c>
      <c r="M2765" s="64">
        <v>0</v>
      </c>
      <c r="N2765" s="64">
        <v>0</v>
      </c>
      <c r="O2765" s="66">
        <v>352.23833333333329</v>
      </c>
      <c r="P2765" s="63">
        <v>0</v>
      </c>
    </row>
    <row r="2766" spans="1:16" ht="14.4">
      <c r="A2766" s="72">
        <f t="shared" si="75"/>
        <v>46193</v>
      </c>
      <c r="B2766" s="73">
        <f>VLOOKUP(G2766,'Daily Flash NL'!A:D,4,0)</f>
        <v>0.66666666666666696</v>
      </c>
      <c r="C2766" s="77">
        <v>46193</v>
      </c>
      <c r="D2766" s="57"/>
      <c r="E2766" s="62" t="s">
        <v>85</v>
      </c>
      <c r="F2766" s="62"/>
      <c r="G2766" s="62">
        <v>16</v>
      </c>
      <c r="H2766" s="63">
        <v>0.5714285714285714</v>
      </c>
      <c r="I2766" s="64">
        <v>7</v>
      </c>
      <c r="J2766" s="64">
        <v>6</v>
      </c>
      <c r="K2766" s="64">
        <v>4</v>
      </c>
      <c r="L2766" s="65">
        <v>0.8571428571428571</v>
      </c>
      <c r="M2766" s="64">
        <v>1</v>
      </c>
      <c r="N2766" s="64">
        <v>0</v>
      </c>
      <c r="O2766" s="66">
        <v>385.40216666666669</v>
      </c>
      <c r="P2766" s="63">
        <v>0.14285714285714285</v>
      </c>
    </row>
    <row r="2767" spans="1:16" ht="14.4">
      <c r="A2767" s="72">
        <f t="shared" si="75"/>
        <v>46193</v>
      </c>
      <c r="B2767" s="73" t="e">
        <f>VLOOKUP(G2767,'Daily Flash NL'!A:D,4,0)</f>
        <v>#N/A</v>
      </c>
      <c r="C2767" s="77">
        <v>46193</v>
      </c>
      <c r="D2767" s="57"/>
      <c r="E2767" s="62" t="s">
        <v>85</v>
      </c>
      <c r="F2767" s="62"/>
      <c r="G2767" s="62">
        <v>17</v>
      </c>
      <c r="H2767" s="63">
        <v>0.4</v>
      </c>
      <c r="I2767" s="64">
        <v>5</v>
      </c>
      <c r="J2767" s="64">
        <v>3</v>
      </c>
      <c r="K2767" s="64">
        <v>2</v>
      </c>
      <c r="L2767" s="65">
        <v>0.6</v>
      </c>
      <c r="M2767" s="64">
        <v>2</v>
      </c>
      <c r="N2767" s="64">
        <v>0</v>
      </c>
      <c r="O2767" s="66">
        <v>195.53133333333335</v>
      </c>
      <c r="P2767" s="63">
        <v>0.4</v>
      </c>
    </row>
    <row r="2768" spans="1:16" ht="14.4">
      <c r="A2768" s="72">
        <f t="shared" si="75"/>
        <v>46193</v>
      </c>
      <c r="B2768" s="73" t="e">
        <f>VLOOKUP(G2768,'Daily Flash NL'!A:D,4,0)</f>
        <v>#N/A</v>
      </c>
      <c r="C2768" s="77">
        <v>46193</v>
      </c>
      <c r="D2768" s="57"/>
      <c r="E2768" s="62" t="s">
        <v>85</v>
      </c>
      <c r="F2768" s="62"/>
      <c r="G2768" s="62">
        <v>18</v>
      </c>
      <c r="H2768" s="63">
        <v>0.42857142857142855</v>
      </c>
      <c r="I2768" s="64">
        <v>7</v>
      </c>
      <c r="J2768" s="64">
        <v>6</v>
      </c>
      <c r="K2768" s="64">
        <v>3</v>
      </c>
      <c r="L2768" s="65">
        <v>0.8571428571428571</v>
      </c>
      <c r="M2768" s="64">
        <v>1</v>
      </c>
      <c r="N2768" s="64">
        <v>0</v>
      </c>
      <c r="O2768" s="66">
        <v>278.23399999999998</v>
      </c>
      <c r="P2768" s="63">
        <v>0.14285714285714285</v>
      </c>
    </row>
    <row r="2769" spans="1:16" ht="14.4">
      <c r="A2769" s="72">
        <f t="shared" si="75"/>
        <v>46193</v>
      </c>
      <c r="B2769" s="73" t="e">
        <f>VLOOKUP(G2769,'Daily Flash NL'!A:D,4,0)</f>
        <v>#N/A</v>
      </c>
      <c r="C2769" s="77">
        <v>46193</v>
      </c>
      <c r="D2769" s="57"/>
      <c r="E2769" s="62" t="s">
        <v>85</v>
      </c>
      <c r="F2769" s="62"/>
      <c r="G2769" s="62">
        <v>19</v>
      </c>
      <c r="H2769" s="63">
        <v>0</v>
      </c>
      <c r="I2769" s="64">
        <v>5</v>
      </c>
      <c r="J2769" s="64">
        <v>2</v>
      </c>
      <c r="K2769" s="64">
        <v>0</v>
      </c>
      <c r="L2769" s="65">
        <v>0.4</v>
      </c>
      <c r="M2769" s="64">
        <v>3</v>
      </c>
      <c r="N2769" s="64">
        <v>0</v>
      </c>
      <c r="O2769" s="66">
        <v>419.95949999999993</v>
      </c>
      <c r="P2769" s="63">
        <v>0.6</v>
      </c>
    </row>
    <row r="2770" spans="1:16" ht="14.4">
      <c r="A2770" s="72">
        <f t="shared" si="75"/>
        <v>46193</v>
      </c>
      <c r="B2770" s="73" t="e">
        <f>VLOOKUP(G2770,'Daily Flash NL'!A:D,4,0)</f>
        <v>#N/A</v>
      </c>
      <c r="C2770" s="77">
        <v>46193</v>
      </c>
      <c r="D2770" s="57"/>
      <c r="E2770" s="62" t="s">
        <v>85</v>
      </c>
      <c r="F2770" s="62"/>
      <c r="G2770" s="62">
        <v>20</v>
      </c>
      <c r="H2770" s="63">
        <v>0</v>
      </c>
      <c r="I2770" s="64">
        <v>4</v>
      </c>
      <c r="J2770" s="64">
        <v>0</v>
      </c>
      <c r="K2770" s="64">
        <v>0</v>
      </c>
      <c r="L2770" s="65">
        <v>0</v>
      </c>
      <c r="M2770" s="64">
        <v>4</v>
      </c>
      <c r="N2770" s="64">
        <v>0</v>
      </c>
      <c r="O2770" s="66"/>
      <c r="P2770" s="63">
        <v>1</v>
      </c>
    </row>
    <row r="2771" spans="1:16" ht="14.4">
      <c r="A2771" s="72">
        <f t="shared" si="75"/>
        <v>46193</v>
      </c>
      <c r="B2771" s="73" t="e">
        <f>VLOOKUP(G2771,'Daily Flash NL'!A:D,4,0)</f>
        <v>#N/A</v>
      </c>
      <c r="C2771" s="77">
        <v>46193</v>
      </c>
      <c r="D2771" s="57"/>
      <c r="E2771" s="62" t="s">
        <v>85</v>
      </c>
      <c r="F2771" s="62"/>
      <c r="G2771" s="62">
        <v>21</v>
      </c>
      <c r="H2771" s="63">
        <v>0</v>
      </c>
      <c r="I2771" s="64">
        <v>4</v>
      </c>
      <c r="J2771" s="64">
        <v>1</v>
      </c>
      <c r="K2771" s="64">
        <v>0</v>
      </c>
      <c r="L2771" s="65">
        <v>0.25</v>
      </c>
      <c r="M2771" s="64">
        <v>3</v>
      </c>
      <c r="N2771" s="64">
        <v>0</v>
      </c>
      <c r="O2771" s="66">
        <v>157.726</v>
      </c>
      <c r="P2771" s="63">
        <v>0.75</v>
      </c>
    </row>
    <row r="2772" spans="1:16" ht="14.4">
      <c r="A2772" s="72">
        <f t="shared" si="75"/>
        <v>46193</v>
      </c>
      <c r="B2772" s="73" t="e">
        <f>VLOOKUP(G2772,'Daily Flash NL'!A:D,4,0)</f>
        <v>#N/A</v>
      </c>
      <c r="C2772" s="77">
        <v>46193</v>
      </c>
      <c r="D2772" s="57"/>
      <c r="E2772" s="62" t="s">
        <v>85</v>
      </c>
      <c r="F2772" s="62"/>
      <c r="G2772" s="62">
        <v>22</v>
      </c>
      <c r="H2772" s="63">
        <v>0</v>
      </c>
      <c r="I2772" s="64">
        <v>1</v>
      </c>
      <c r="J2772" s="64">
        <v>1</v>
      </c>
      <c r="K2772" s="64">
        <v>0</v>
      </c>
      <c r="L2772" s="65">
        <v>1</v>
      </c>
      <c r="M2772" s="64">
        <v>0</v>
      </c>
      <c r="N2772" s="64">
        <v>0</v>
      </c>
      <c r="O2772" s="66">
        <v>364.40200000000004</v>
      </c>
      <c r="P2772" s="63">
        <v>0</v>
      </c>
    </row>
    <row r="2773" spans="1:16" ht="14.4">
      <c r="A2773" s="72">
        <f t="shared" si="75"/>
        <v>46193</v>
      </c>
      <c r="B2773" s="73" t="e">
        <f>VLOOKUP(G2773,'Daily Flash NL'!A:D,4,0)</f>
        <v>#N/A</v>
      </c>
      <c r="C2773" s="77">
        <v>46193</v>
      </c>
      <c r="D2773" s="57"/>
      <c r="E2773" s="62" t="s">
        <v>85</v>
      </c>
      <c r="F2773" s="62"/>
      <c r="G2773" s="62">
        <v>23</v>
      </c>
      <c r="H2773" s="63">
        <v>1</v>
      </c>
      <c r="I2773" s="64">
        <v>1</v>
      </c>
      <c r="J2773" s="64">
        <v>1</v>
      </c>
      <c r="K2773" s="64">
        <v>1</v>
      </c>
      <c r="L2773" s="65">
        <v>1</v>
      </c>
      <c r="M2773" s="64">
        <v>0</v>
      </c>
      <c r="N2773" s="64">
        <v>0</v>
      </c>
      <c r="O2773" s="66">
        <v>134.18299999999999</v>
      </c>
      <c r="P2773" s="63">
        <v>0</v>
      </c>
    </row>
    <row r="2774" spans="1:16" ht="14.4">
      <c r="A2774" s="72">
        <f t="shared" si="75"/>
        <v>46193</v>
      </c>
      <c r="B2774" s="73" t="e">
        <f>VLOOKUP(G2774,'Daily Flash NL'!A:D,4,0)</f>
        <v>#N/A</v>
      </c>
      <c r="C2774" s="77">
        <v>46193</v>
      </c>
      <c r="D2774" s="57"/>
      <c r="E2774" s="62" t="s">
        <v>68</v>
      </c>
      <c r="F2774" s="62"/>
      <c r="G2774" s="62"/>
      <c r="H2774" s="63">
        <v>0.56567425569176888</v>
      </c>
      <c r="I2774" s="64">
        <v>573</v>
      </c>
      <c r="J2774" s="64">
        <v>522</v>
      </c>
      <c r="K2774" s="64">
        <v>323</v>
      </c>
      <c r="L2774" s="65">
        <v>0.91099476439790572</v>
      </c>
      <c r="M2774" s="64">
        <v>51</v>
      </c>
      <c r="N2774" s="64">
        <v>2</v>
      </c>
      <c r="O2774" s="66">
        <v>253.54103014048516</v>
      </c>
      <c r="P2774" s="63">
        <v>8.9005235602094238E-2</v>
      </c>
    </row>
    <row r="2775" spans="1:16" ht="14.4">
      <c r="A2775" s="72">
        <f t="shared" si="75"/>
        <v>46193</v>
      </c>
      <c r="B2775" s="73" t="e">
        <f>VLOOKUP(G2775,'Daily Flash NL'!A:D,4,0)</f>
        <v>#N/A</v>
      </c>
      <c r="C2775" s="77">
        <v>46193</v>
      </c>
      <c r="D2775" s="57"/>
      <c r="E2775" s="62" t="s">
        <v>68</v>
      </c>
      <c r="F2775" s="57" t="s">
        <v>69</v>
      </c>
      <c r="G2775" s="57"/>
      <c r="H2775" s="58"/>
      <c r="I2775" s="59"/>
      <c r="J2775" s="59"/>
      <c r="K2775" s="59"/>
      <c r="L2775" s="60"/>
      <c r="M2775" s="59"/>
      <c r="N2775" s="59"/>
      <c r="O2775" s="61"/>
      <c r="P2775" s="58"/>
    </row>
    <row r="2776" spans="1:16" ht="14.4">
      <c r="A2776" s="72">
        <f t="shared" si="75"/>
        <v>46193</v>
      </c>
      <c r="B2776" s="73" t="e">
        <f>VLOOKUP(G2776,'Daily Flash NL'!A:D,4,0)</f>
        <v>#N/A</v>
      </c>
      <c r="C2776" s="77">
        <v>46193</v>
      </c>
      <c r="D2776" s="57"/>
      <c r="E2776" s="62" t="s">
        <v>68</v>
      </c>
      <c r="F2776" s="62"/>
      <c r="G2776" s="62">
        <v>6</v>
      </c>
      <c r="H2776" s="63">
        <v>0.5</v>
      </c>
      <c r="I2776" s="64">
        <v>2</v>
      </c>
      <c r="J2776" s="64">
        <v>2</v>
      </c>
      <c r="K2776" s="64">
        <v>1</v>
      </c>
      <c r="L2776" s="65">
        <v>1</v>
      </c>
      <c r="M2776" s="64">
        <v>0</v>
      </c>
      <c r="N2776" s="64">
        <v>0</v>
      </c>
      <c r="O2776" s="66">
        <v>267.34399999999999</v>
      </c>
      <c r="P2776" s="63">
        <v>0</v>
      </c>
    </row>
    <row r="2777" spans="1:16" ht="14.4">
      <c r="A2777" s="72">
        <f t="shared" si="75"/>
        <v>46193</v>
      </c>
      <c r="B2777" s="73">
        <f>VLOOKUP(G2777,'Daily Flash NL'!A:D,4,0)</f>
        <v>0.29166666666666669</v>
      </c>
      <c r="C2777" s="77">
        <v>46193</v>
      </c>
      <c r="D2777" s="57"/>
      <c r="E2777" s="62" t="s">
        <v>68</v>
      </c>
      <c r="F2777" s="62"/>
      <c r="G2777" s="62">
        <v>7</v>
      </c>
      <c r="H2777" s="63">
        <v>0.5</v>
      </c>
      <c r="I2777" s="64">
        <v>12</v>
      </c>
      <c r="J2777" s="64">
        <v>10</v>
      </c>
      <c r="K2777" s="64">
        <v>6</v>
      </c>
      <c r="L2777" s="65">
        <v>0.83333333333333337</v>
      </c>
      <c r="M2777" s="64">
        <v>2</v>
      </c>
      <c r="N2777" s="64">
        <v>0</v>
      </c>
      <c r="O2777" s="66">
        <v>266.3777</v>
      </c>
      <c r="P2777" s="63">
        <v>0.16666666666666666</v>
      </c>
    </row>
    <row r="2778" spans="1:16" ht="14.4">
      <c r="A2778" s="72">
        <f t="shared" si="75"/>
        <v>46193</v>
      </c>
      <c r="B2778" s="73">
        <f>VLOOKUP(G2778,'Daily Flash NL'!A:D,4,0)</f>
        <v>0.33333333333333298</v>
      </c>
      <c r="C2778" s="77">
        <v>46193</v>
      </c>
      <c r="D2778" s="57"/>
      <c r="E2778" s="62" t="s">
        <v>68</v>
      </c>
      <c r="F2778" s="62"/>
      <c r="G2778" s="62">
        <v>8</v>
      </c>
      <c r="H2778" s="63">
        <v>0.6</v>
      </c>
      <c r="I2778" s="64">
        <v>25</v>
      </c>
      <c r="J2778" s="64">
        <v>25</v>
      </c>
      <c r="K2778" s="64">
        <v>15</v>
      </c>
      <c r="L2778" s="65">
        <v>1</v>
      </c>
      <c r="M2778" s="64">
        <v>0</v>
      </c>
      <c r="N2778" s="64">
        <v>0</v>
      </c>
      <c r="O2778" s="66">
        <v>273.83007999999995</v>
      </c>
      <c r="P2778" s="63">
        <v>0</v>
      </c>
    </row>
    <row r="2779" spans="1:16" ht="14.4">
      <c r="A2779" s="72">
        <f t="shared" si="75"/>
        <v>46193</v>
      </c>
      <c r="B2779" s="73">
        <f>VLOOKUP(G2779,'Daily Flash NL'!A:D,4,0)</f>
        <v>0.375</v>
      </c>
      <c r="C2779" s="77">
        <v>46193</v>
      </c>
      <c r="D2779" s="57"/>
      <c r="E2779" s="62" t="s">
        <v>68</v>
      </c>
      <c r="F2779" s="62"/>
      <c r="G2779" s="62">
        <v>9</v>
      </c>
      <c r="H2779" s="63">
        <v>0.93023255813953487</v>
      </c>
      <c r="I2779" s="64">
        <v>43</v>
      </c>
      <c r="J2779" s="64">
        <v>43</v>
      </c>
      <c r="K2779" s="64">
        <v>40</v>
      </c>
      <c r="L2779" s="65">
        <v>1</v>
      </c>
      <c r="M2779" s="64">
        <v>0</v>
      </c>
      <c r="N2779" s="64">
        <v>0</v>
      </c>
      <c r="O2779" s="66">
        <v>242.49071317829456</v>
      </c>
      <c r="P2779" s="63">
        <v>0</v>
      </c>
    </row>
    <row r="2780" spans="1:16" ht="14.4">
      <c r="A2780" s="72">
        <f t="shared" si="75"/>
        <v>46193</v>
      </c>
      <c r="B2780" s="73">
        <f>VLOOKUP(G2780,'Daily Flash NL'!A:D,4,0)</f>
        <v>0.41666666666666702</v>
      </c>
      <c r="C2780" s="77">
        <v>46193</v>
      </c>
      <c r="D2780" s="57"/>
      <c r="E2780" s="62" t="s">
        <v>68</v>
      </c>
      <c r="F2780" s="62"/>
      <c r="G2780" s="62">
        <v>10</v>
      </c>
      <c r="H2780" s="63">
        <v>0.94736842105263153</v>
      </c>
      <c r="I2780" s="64">
        <v>38</v>
      </c>
      <c r="J2780" s="64">
        <v>38</v>
      </c>
      <c r="K2780" s="64">
        <v>36</v>
      </c>
      <c r="L2780" s="65">
        <v>1</v>
      </c>
      <c r="M2780" s="64">
        <v>0</v>
      </c>
      <c r="N2780" s="64">
        <v>0</v>
      </c>
      <c r="O2780" s="66">
        <v>273.41731140350885</v>
      </c>
      <c r="P2780" s="63">
        <v>0</v>
      </c>
    </row>
    <row r="2781" spans="1:16" ht="14.4">
      <c r="A2781" s="72">
        <f t="shared" si="75"/>
        <v>46193</v>
      </c>
      <c r="B2781" s="73">
        <f>VLOOKUP(G2781,'Daily Flash NL'!A:D,4,0)</f>
        <v>0.45833333333333298</v>
      </c>
      <c r="C2781" s="77">
        <v>46193</v>
      </c>
      <c r="D2781" s="57"/>
      <c r="E2781" s="62" t="s">
        <v>68</v>
      </c>
      <c r="F2781" s="62"/>
      <c r="G2781" s="62">
        <v>11</v>
      </c>
      <c r="H2781" s="63">
        <v>0.390625</v>
      </c>
      <c r="I2781" s="64">
        <v>64</v>
      </c>
      <c r="J2781" s="64">
        <v>63</v>
      </c>
      <c r="K2781" s="64">
        <v>25</v>
      </c>
      <c r="L2781" s="65">
        <v>0.984375</v>
      </c>
      <c r="M2781" s="64">
        <v>1</v>
      </c>
      <c r="N2781" s="64">
        <v>0</v>
      </c>
      <c r="O2781" s="66">
        <v>207.7658637566137</v>
      </c>
      <c r="P2781" s="63">
        <v>1.5625E-2</v>
      </c>
    </row>
    <row r="2782" spans="1:16" ht="14.4">
      <c r="A2782" s="72">
        <f t="shared" si="75"/>
        <v>46193</v>
      </c>
      <c r="B2782" s="73">
        <f>VLOOKUP(G2782,'Daily Flash NL'!A:D,4,0)</f>
        <v>0.5</v>
      </c>
      <c r="C2782" s="77">
        <v>46193</v>
      </c>
      <c r="D2782" s="57"/>
      <c r="E2782" s="62" t="s">
        <v>68</v>
      </c>
      <c r="F2782" s="62"/>
      <c r="G2782" s="62">
        <v>12</v>
      </c>
      <c r="H2782" s="63">
        <v>0.76086956521739135</v>
      </c>
      <c r="I2782" s="64">
        <v>46</v>
      </c>
      <c r="J2782" s="64">
        <v>45</v>
      </c>
      <c r="K2782" s="64">
        <v>35</v>
      </c>
      <c r="L2782" s="65">
        <v>0.97826086956521741</v>
      </c>
      <c r="M2782" s="64">
        <v>1</v>
      </c>
      <c r="N2782" s="64">
        <v>0</v>
      </c>
      <c r="O2782" s="66">
        <v>289.80251296296291</v>
      </c>
      <c r="P2782" s="63">
        <v>2.1739130434782608E-2</v>
      </c>
    </row>
    <row r="2783" spans="1:16" ht="14.4">
      <c r="A2783" s="72">
        <f t="shared" si="75"/>
        <v>46193</v>
      </c>
      <c r="B2783" s="73">
        <f>VLOOKUP(G2783,'Daily Flash NL'!A:D,4,0)</f>
        <v>0.54166666666666696</v>
      </c>
      <c r="C2783" s="77">
        <v>46193</v>
      </c>
      <c r="D2783" s="57"/>
      <c r="E2783" s="62" t="s">
        <v>68</v>
      </c>
      <c r="F2783" s="62"/>
      <c r="G2783" s="62">
        <v>13</v>
      </c>
      <c r="H2783" s="63">
        <v>0.44444444444444442</v>
      </c>
      <c r="I2783" s="64">
        <v>63</v>
      </c>
      <c r="J2783" s="64">
        <v>60</v>
      </c>
      <c r="K2783" s="64">
        <v>28</v>
      </c>
      <c r="L2783" s="65">
        <v>0.95238095238095233</v>
      </c>
      <c r="M2783" s="64">
        <v>3</v>
      </c>
      <c r="N2783" s="64">
        <v>0</v>
      </c>
      <c r="O2783" s="66">
        <v>209.28883055555553</v>
      </c>
      <c r="P2783" s="63">
        <v>4.7619047619047616E-2</v>
      </c>
    </row>
    <row r="2784" spans="1:16" ht="14.4">
      <c r="A2784" s="72">
        <f t="shared" si="75"/>
        <v>46193</v>
      </c>
      <c r="B2784" s="73">
        <f>VLOOKUP(G2784,'Daily Flash NL'!A:D,4,0)</f>
        <v>0.58333333333333304</v>
      </c>
      <c r="C2784" s="77">
        <v>46193</v>
      </c>
      <c r="D2784" s="57"/>
      <c r="E2784" s="62" t="s">
        <v>68</v>
      </c>
      <c r="F2784" s="62"/>
      <c r="G2784" s="62">
        <v>14</v>
      </c>
      <c r="H2784" s="63">
        <v>0.85365853658536583</v>
      </c>
      <c r="I2784" s="64">
        <v>41</v>
      </c>
      <c r="J2784" s="64">
        <v>41</v>
      </c>
      <c r="K2784" s="64">
        <v>35</v>
      </c>
      <c r="L2784" s="65">
        <v>1</v>
      </c>
      <c r="M2784" s="64">
        <v>0</v>
      </c>
      <c r="N2784" s="64">
        <v>0</v>
      </c>
      <c r="O2784" s="66">
        <v>240.74142682926833</v>
      </c>
      <c r="P2784" s="63">
        <v>0</v>
      </c>
    </row>
    <row r="2785" spans="1:16" ht="14.4">
      <c r="A2785" s="72">
        <f t="shared" si="75"/>
        <v>46193</v>
      </c>
      <c r="B2785" s="73">
        <f>VLOOKUP(G2785,'Daily Flash NL'!A:D,4,0)</f>
        <v>0.625</v>
      </c>
      <c r="C2785" s="77">
        <v>46193</v>
      </c>
      <c r="D2785" s="57"/>
      <c r="E2785" s="62" t="s">
        <v>68</v>
      </c>
      <c r="F2785" s="62"/>
      <c r="G2785" s="62">
        <v>15</v>
      </c>
      <c r="H2785" s="63">
        <v>0.79545454545454541</v>
      </c>
      <c r="I2785" s="64">
        <v>44</v>
      </c>
      <c r="J2785" s="64">
        <v>44</v>
      </c>
      <c r="K2785" s="64">
        <v>35</v>
      </c>
      <c r="L2785" s="65">
        <v>1</v>
      </c>
      <c r="M2785" s="64">
        <v>0</v>
      </c>
      <c r="N2785" s="64">
        <v>0</v>
      </c>
      <c r="O2785" s="66">
        <v>291.99330303030297</v>
      </c>
      <c r="P2785" s="63">
        <v>0</v>
      </c>
    </row>
    <row r="2786" spans="1:16" ht="14.4">
      <c r="A2786" s="72">
        <f t="shared" si="75"/>
        <v>46193</v>
      </c>
      <c r="B2786" s="73">
        <f>VLOOKUP(G2786,'Daily Flash NL'!A:D,4,0)</f>
        <v>0.66666666666666696</v>
      </c>
      <c r="C2786" s="77">
        <v>46193</v>
      </c>
      <c r="D2786" s="57"/>
      <c r="E2786" s="62" t="s">
        <v>68</v>
      </c>
      <c r="F2786" s="62"/>
      <c r="G2786" s="62">
        <v>16</v>
      </c>
      <c r="H2786" s="63">
        <v>0.73333333333333328</v>
      </c>
      <c r="I2786" s="64">
        <v>45</v>
      </c>
      <c r="J2786" s="64">
        <v>45</v>
      </c>
      <c r="K2786" s="64">
        <v>33</v>
      </c>
      <c r="L2786" s="65">
        <v>1</v>
      </c>
      <c r="M2786" s="64">
        <v>0</v>
      </c>
      <c r="N2786" s="64">
        <v>0</v>
      </c>
      <c r="O2786" s="66">
        <v>204.16277555555564</v>
      </c>
      <c r="P2786" s="63">
        <v>0</v>
      </c>
    </row>
    <row r="2787" spans="1:16" ht="14.4">
      <c r="A2787" s="72">
        <f t="shared" si="75"/>
        <v>46193</v>
      </c>
      <c r="B2787" s="73" t="e">
        <f>VLOOKUP(G2787,'Daily Flash NL'!A:D,4,0)</f>
        <v>#N/A</v>
      </c>
      <c r="C2787" s="77">
        <v>46193</v>
      </c>
      <c r="D2787" s="57"/>
      <c r="E2787" s="62" t="s">
        <v>68</v>
      </c>
      <c r="F2787" s="62"/>
      <c r="G2787" s="62">
        <v>17</v>
      </c>
      <c r="H2787" s="63">
        <v>0.34</v>
      </c>
      <c r="I2787" s="64">
        <v>50</v>
      </c>
      <c r="J2787" s="64">
        <v>43</v>
      </c>
      <c r="K2787" s="64">
        <v>17</v>
      </c>
      <c r="L2787" s="65">
        <v>0.86</v>
      </c>
      <c r="M2787" s="64">
        <v>7</v>
      </c>
      <c r="N2787" s="64">
        <v>0</v>
      </c>
      <c r="O2787" s="66">
        <v>260.6673062015505</v>
      </c>
      <c r="P2787" s="63">
        <v>0.14000000000000001</v>
      </c>
    </row>
    <row r="2788" spans="1:16" ht="14.4">
      <c r="A2788" s="72">
        <f t="shared" si="75"/>
        <v>46193</v>
      </c>
      <c r="B2788" s="73" t="e">
        <f>VLOOKUP(G2788,'Daily Flash NL'!A:D,4,0)</f>
        <v>#N/A</v>
      </c>
      <c r="C2788" s="77">
        <v>46193</v>
      </c>
      <c r="D2788" s="57"/>
      <c r="E2788" s="62" t="s">
        <v>68</v>
      </c>
      <c r="F2788" s="62"/>
      <c r="G2788" s="62">
        <v>18</v>
      </c>
      <c r="H2788" s="63">
        <v>0.1</v>
      </c>
      <c r="I2788" s="64">
        <v>31</v>
      </c>
      <c r="J2788" s="64">
        <v>17</v>
      </c>
      <c r="K2788" s="64">
        <v>3</v>
      </c>
      <c r="L2788" s="65">
        <v>0.54838709677419351</v>
      </c>
      <c r="M2788" s="64">
        <v>14</v>
      </c>
      <c r="N2788" s="64">
        <v>1</v>
      </c>
      <c r="O2788" s="66">
        <v>303.66297058823528</v>
      </c>
      <c r="P2788" s="63">
        <v>0.45161290322580644</v>
      </c>
    </row>
    <row r="2789" spans="1:16" ht="14.4">
      <c r="A2789" s="72">
        <f t="shared" si="75"/>
        <v>46193</v>
      </c>
      <c r="B2789" s="73" t="e">
        <f>VLOOKUP(G2789,'Daily Flash NL'!A:D,4,0)</f>
        <v>#N/A</v>
      </c>
      <c r="C2789" s="77">
        <v>46193</v>
      </c>
      <c r="D2789" s="57"/>
      <c r="E2789" s="62" t="s">
        <v>68</v>
      </c>
      <c r="F2789" s="62"/>
      <c r="G2789" s="62">
        <v>19</v>
      </c>
      <c r="H2789" s="63">
        <v>5.5555555555555552E-2</v>
      </c>
      <c r="I2789" s="64">
        <v>19</v>
      </c>
      <c r="J2789" s="64">
        <v>11</v>
      </c>
      <c r="K2789" s="64">
        <v>1</v>
      </c>
      <c r="L2789" s="65">
        <v>0.57894736842105265</v>
      </c>
      <c r="M2789" s="64">
        <v>8</v>
      </c>
      <c r="N2789" s="64">
        <v>1</v>
      </c>
      <c r="O2789" s="66">
        <v>366.66</v>
      </c>
      <c r="P2789" s="63">
        <v>0.42105263157894735</v>
      </c>
    </row>
    <row r="2790" spans="1:16" ht="14.4">
      <c r="A2790" s="72">
        <f t="shared" si="75"/>
        <v>46193</v>
      </c>
      <c r="B2790" s="73" t="e">
        <f>VLOOKUP(G2790,'Daily Flash NL'!A:D,4,0)</f>
        <v>#N/A</v>
      </c>
      <c r="C2790" s="77">
        <v>46193</v>
      </c>
      <c r="D2790" s="57"/>
      <c r="E2790" s="62" t="s">
        <v>68</v>
      </c>
      <c r="F2790" s="62"/>
      <c r="G2790" s="62">
        <v>20</v>
      </c>
      <c r="H2790" s="63">
        <v>0.4</v>
      </c>
      <c r="I2790" s="64">
        <v>10</v>
      </c>
      <c r="J2790" s="64">
        <v>8</v>
      </c>
      <c r="K2790" s="64">
        <v>4</v>
      </c>
      <c r="L2790" s="65">
        <v>0.8</v>
      </c>
      <c r="M2790" s="64">
        <v>2</v>
      </c>
      <c r="N2790" s="64">
        <v>0</v>
      </c>
      <c r="O2790" s="66">
        <v>272.24718749999994</v>
      </c>
      <c r="P2790" s="63">
        <v>0.2</v>
      </c>
    </row>
    <row r="2791" spans="1:16" ht="14.4">
      <c r="A2791" s="72">
        <f t="shared" si="75"/>
        <v>46193</v>
      </c>
      <c r="B2791" s="73" t="e">
        <f>VLOOKUP(G2791,'Daily Flash NL'!A:D,4,0)</f>
        <v>#N/A</v>
      </c>
      <c r="C2791" s="77">
        <v>46193</v>
      </c>
      <c r="D2791" s="57"/>
      <c r="E2791" s="62" t="s">
        <v>68</v>
      </c>
      <c r="F2791" s="62"/>
      <c r="G2791" s="62">
        <v>21</v>
      </c>
      <c r="H2791" s="63">
        <v>0.2857142857142857</v>
      </c>
      <c r="I2791" s="64">
        <v>14</v>
      </c>
      <c r="J2791" s="64">
        <v>11</v>
      </c>
      <c r="K2791" s="64">
        <v>4</v>
      </c>
      <c r="L2791" s="65">
        <v>0.7857142857142857</v>
      </c>
      <c r="M2791" s="64">
        <v>3</v>
      </c>
      <c r="N2791" s="64">
        <v>0</v>
      </c>
      <c r="O2791" s="66">
        <v>334.89654545454556</v>
      </c>
      <c r="P2791" s="63">
        <v>0.21428571428571427</v>
      </c>
    </row>
    <row r="2792" spans="1:16" ht="14.4">
      <c r="A2792" s="72">
        <f t="shared" si="75"/>
        <v>46193</v>
      </c>
      <c r="B2792" s="73" t="e">
        <f>VLOOKUP(G2792,'Daily Flash NL'!A:D,4,0)</f>
        <v>#N/A</v>
      </c>
      <c r="C2792" s="77">
        <v>46193</v>
      </c>
      <c r="D2792" s="57"/>
      <c r="E2792" s="62" t="s">
        <v>68</v>
      </c>
      <c r="F2792" s="62"/>
      <c r="G2792" s="62">
        <v>22</v>
      </c>
      <c r="H2792" s="63">
        <v>0.19047619047619047</v>
      </c>
      <c r="I2792" s="64">
        <v>21</v>
      </c>
      <c r="J2792" s="64">
        <v>11</v>
      </c>
      <c r="K2792" s="64">
        <v>4</v>
      </c>
      <c r="L2792" s="65">
        <v>0.52380952380952384</v>
      </c>
      <c r="M2792" s="64">
        <v>10</v>
      </c>
      <c r="N2792" s="64">
        <v>0</v>
      </c>
      <c r="O2792" s="66">
        <v>348.93304545454549</v>
      </c>
      <c r="P2792" s="63">
        <v>0.47619047619047616</v>
      </c>
    </row>
    <row r="2793" spans="1:16" ht="14.4">
      <c r="A2793" s="72">
        <f t="shared" si="75"/>
        <v>46193</v>
      </c>
      <c r="B2793" s="73" t="e">
        <f>VLOOKUP(G2793,'Daily Flash NL'!A:D,4,0)</f>
        <v>#N/A</v>
      </c>
      <c r="C2793" s="77">
        <v>46193</v>
      </c>
      <c r="D2793" s="57"/>
      <c r="E2793" s="62" t="s">
        <v>68</v>
      </c>
      <c r="F2793" s="62"/>
      <c r="G2793" s="62">
        <v>23</v>
      </c>
      <c r="H2793" s="63">
        <v>0.2</v>
      </c>
      <c r="I2793" s="64">
        <v>5</v>
      </c>
      <c r="J2793" s="64">
        <v>5</v>
      </c>
      <c r="K2793" s="64">
        <v>1</v>
      </c>
      <c r="L2793" s="65">
        <v>1</v>
      </c>
      <c r="M2793" s="64">
        <v>0</v>
      </c>
      <c r="N2793" s="64">
        <v>0</v>
      </c>
      <c r="O2793" s="66">
        <v>157.95869999999999</v>
      </c>
      <c r="P2793" s="63">
        <v>0</v>
      </c>
    </row>
    <row r="2794" spans="1:16" ht="14.4">
      <c r="A2794" s="72">
        <f t="shared" si="75"/>
        <v>46193</v>
      </c>
      <c r="B2794" s="73" t="e">
        <f>VLOOKUP(G2794,'Daily Flash NL'!A:D,4,0)</f>
        <v>#N/A</v>
      </c>
      <c r="C2794" s="77">
        <v>46193</v>
      </c>
      <c r="D2794" s="57" t="s">
        <v>70</v>
      </c>
      <c r="E2794" s="57"/>
      <c r="F2794" s="57"/>
      <c r="G2794" s="57"/>
      <c r="H2794" s="58">
        <v>0.59452054794520548</v>
      </c>
      <c r="I2794" s="59">
        <v>732</v>
      </c>
      <c r="J2794" s="59">
        <v>661</v>
      </c>
      <c r="K2794" s="59">
        <v>434</v>
      </c>
      <c r="L2794" s="60">
        <v>0.90300546448087426</v>
      </c>
      <c r="M2794" s="59">
        <v>71</v>
      </c>
      <c r="N2794" s="59">
        <v>2</v>
      </c>
      <c r="O2794" s="61">
        <v>255.53441046394352</v>
      </c>
      <c r="P2794" s="58">
        <v>9.699453551912568E-2</v>
      </c>
    </row>
    <row r="2795" spans="1:16" ht="14.4">
      <c r="A2795" s="72" t="str">
        <f t="shared" si="75"/>
        <v>Total 20/06/2026</v>
      </c>
      <c r="B2795" s="73" t="e">
        <f>VLOOKUP(G2795,'Daily Flash NL'!A:D,4,0)</f>
        <v>#N/A</v>
      </c>
      <c r="C2795" s="78" t="s">
        <v>310</v>
      </c>
      <c r="D2795" s="67"/>
      <c r="E2795" s="67"/>
      <c r="F2795" s="67"/>
      <c r="G2795" s="67"/>
      <c r="H2795" s="68">
        <v>0.59452054794520548</v>
      </c>
      <c r="I2795" s="69">
        <v>732</v>
      </c>
      <c r="J2795" s="69">
        <v>661</v>
      </c>
      <c r="K2795" s="69">
        <v>434</v>
      </c>
      <c r="L2795" s="70">
        <v>0.90300546448087426</v>
      </c>
      <c r="M2795" s="69">
        <v>71</v>
      </c>
      <c r="N2795" s="69">
        <v>2</v>
      </c>
      <c r="O2795" s="71">
        <v>255.53441046394352</v>
      </c>
      <c r="P2795" s="68">
        <v>9.699453551912568E-2</v>
      </c>
    </row>
    <row r="2796" spans="1:16" ht="14.4">
      <c r="A2796" s="72">
        <f t="shared" si="75"/>
        <v>46194</v>
      </c>
      <c r="B2796" s="73" t="e">
        <f>VLOOKUP(G2796,'Daily Flash NL'!A:D,4,0)</f>
        <v>#N/A</v>
      </c>
      <c r="C2796" s="77">
        <v>46194</v>
      </c>
      <c r="D2796" s="57" t="s">
        <v>67</v>
      </c>
      <c r="E2796" s="62" t="s">
        <v>85</v>
      </c>
      <c r="F2796" s="62"/>
      <c r="G2796" s="62"/>
      <c r="H2796" s="63">
        <v>0.59541984732824427</v>
      </c>
      <c r="I2796" s="64">
        <v>132</v>
      </c>
      <c r="J2796" s="64">
        <v>120</v>
      </c>
      <c r="K2796" s="64">
        <v>78</v>
      </c>
      <c r="L2796" s="65">
        <v>0.90909090909090906</v>
      </c>
      <c r="M2796" s="64">
        <v>12</v>
      </c>
      <c r="N2796" s="64">
        <v>1</v>
      </c>
      <c r="O2796" s="66">
        <v>202.51352166666663</v>
      </c>
      <c r="P2796" s="63">
        <v>9.0909090909090912E-2</v>
      </c>
    </row>
    <row r="2797" spans="1:16" ht="14.4">
      <c r="A2797" s="72">
        <f t="shared" si="75"/>
        <v>46194</v>
      </c>
      <c r="B2797" s="73" t="e">
        <f>VLOOKUP(G2797,'Daily Flash NL'!A:D,4,0)</f>
        <v>#N/A</v>
      </c>
      <c r="C2797" s="77">
        <v>46194</v>
      </c>
      <c r="D2797" s="57"/>
      <c r="E2797" s="62" t="s">
        <v>85</v>
      </c>
      <c r="F2797" s="57" t="s">
        <v>69</v>
      </c>
      <c r="G2797" s="57"/>
      <c r="H2797" s="58"/>
      <c r="I2797" s="59"/>
      <c r="J2797" s="59"/>
      <c r="K2797" s="59"/>
      <c r="L2797" s="60"/>
      <c r="M2797" s="59"/>
      <c r="N2797" s="59"/>
      <c r="O2797" s="61"/>
      <c r="P2797" s="58"/>
    </row>
    <row r="2798" spans="1:16" ht="14.4">
      <c r="A2798" s="72">
        <f t="shared" si="75"/>
        <v>46194</v>
      </c>
      <c r="B2798" s="73">
        <f>VLOOKUP(G2798,'Daily Flash NL'!A:D,4,0)</f>
        <v>0.33333333333333298</v>
      </c>
      <c r="C2798" s="77">
        <v>46194</v>
      </c>
      <c r="D2798" s="57"/>
      <c r="E2798" s="62" t="s">
        <v>85</v>
      </c>
      <c r="F2798" s="62"/>
      <c r="G2798" s="62">
        <v>8</v>
      </c>
      <c r="H2798" s="63">
        <v>1</v>
      </c>
      <c r="I2798" s="64">
        <v>2</v>
      </c>
      <c r="J2798" s="64">
        <v>2</v>
      </c>
      <c r="K2798" s="64">
        <v>2</v>
      </c>
      <c r="L2798" s="65">
        <v>1</v>
      </c>
      <c r="M2798" s="64">
        <v>0</v>
      </c>
      <c r="N2798" s="64">
        <v>0</v>
      </c>
      <c r="O2798" s="66">
        <v>429.76749999999998</v>
      </c>
      <c r="P2798" s="63">
        <v>0</v>
      </c>
    </row>
    <row r="2799" spans="1:16" ht="14.4">
      <c r="A2799" s="72">
        <f t="shared" si="75"/>
        <v>46194</v>
      </c>
      <c r="B2799" s="73">
        <f>VLOOKUP(G2799,'Daily Flash NL'!A:D,4,0)</f>
        <v>0.375</v>
      </c>
      <c r="C2799" s="77">
        <v>46194</v>
      </c>
      <c r="D2799" s="57"/>
      <c r="E2799" s="62" t="s">
        <v>85</v>
      </c>
      <c r="F2799" s="62"/>
      <c r="G2799" s="62">
        <v>9</v>
      </c>
      <c r="H2799" s="63">
        <v>0.5</v>
      </c>
      <c r="I2799" s="64">
        <v>4</v>
      </c>
      <c r="J2799" s="64">
        <v>4</v>
      </c>
      <c r="K2799" s="64">
        <v>2</v>
      </c>
      <c r="L2799" s="65">
        <v>1</v>
      </c>
      <c r="M2799" s="64">
        <v>0</v>
      </c>
      <c r="N2799" s="64">
        <v>0</v>
      </c>
      <c r="O2799" s="66">
        <v>539.03125</v>
      </c>
      <c r="P2799" s="63">
        <v>0</v>
      </c>
    </row>
    <row r="2800" spans="1:16" ht="14.4">
      <c r="A2800" s="72">
        <f t="shared" ref="A2800:A2850" si="76">C2800</f>
        <v>46194</v>
      </c>
      <c r="B2800" s="73">
        <f>VLOOKUP(G2800,'Daily Flash NL'!A:D,4,0)</f>
        <v>0.41666666666666702</v>
      </c>
      <c r="C2800" s="77">
        <v>46194</v>
      </c>
      <c r="D2800" s="57"/>
      <c r="E2800" s="62" t="s">
        <v>85</v>
      </c>
      <c r="F2800" s="62"/>
      <c r="G2800" s="62">
        <v>10</v>
      </c>
      <c r="H2800" s="63">
        <v>0.5</v>
      </c>
      <c r="I2800" s="64">
        <v>4</v>
      </c>
      <c r="J2800" s="64">
        <v>4</v>
      </c>
      <c r="K2800" s="64">
        <v>2</v>
      </c>
      <c r="L2800" s="65">
        <v>1</v>
      </c>
      <c r="M2800" s="64">
        <v>0</v>
      </c>
      <c r="N2800" s="64">
        <v>0</v>
      </c>
      <c r="O2800" s="66">
        <v>317.60149999999999</v>
      </c>
      <c r="P2800" s="63">
        <v>0</v>
      </c>
    </row>
    <row r="2801" spans="1:16" ht="14.4">
      <c r="A2801" s="72">
        <f t="shared" si="76"/>
        <v>46194</v>
      </c>
      <c r="B2801" s="73">
        <f>VLOOKUP(G2801,'Daily Flash NL'!A:D,4,0)</f>
        <v>0.45833333333333298</v>
      </c>
      <c r="C2801" s="77">
        <v>46194</v>
      </c>
      <c r="D2801" s="57"/>
      <c r="E2801" s="62" t="s">
        <v>85</v>
      </c>
      <c r="F2801" s="62"/>
      <c r="G2801" s="62">
        <v>11</v>
      </c>
      <c r="H2801" s="63">
        <v>1</v>
      </c>
      <c r="I2801" s="64">
        <v>2</v>
      </c>
      <c r="J2801" s="64">
        <v>2</v>
      </c>
      <c r="K2801" s="64">
        <v>2</v>
      </c>
      <c r="L2801" s="65">
        <v>1</v>
      </c>
      <c r="M2801" s="64">
        <v>0</v>
      </c>
      <c r="N2801" s="64">
        <v>0</v>
      </c>
      <c r="O2801" s="66">
        <v>298.24450000000002</v>
      </c>
      <c r="P2801" s="63">
        <v>0</v>
      </c>
    </row>
    <row r="2802" spans="1:16" ht="14.4">
      <c r="A2802" s="72">
        <f t="shared" si="76"/>
        <v>46194</v>
      </c>
      <c r="B2802" s="73">
        <f>VLOOKUP(G2802,'Daily Flash NL'!A:D,4,0)</f>
        <v>0.5</v>
      </c>
      <c r="C2802" s="77">
        <v>46194</v>
      </c>
      <c r="D2802" s="57"/>
      <c r="E2802" s="62" t="s">
        <v>85</v>
      </c>
      <c r="F2802" s="62"/>
      <c r="G2802" s="62">
        <v>12</v>
      </c>
      <c r="H2802" s="63">
        <v>1</v>
      </c>
      <c r="I2802" s="64">
        <v>1</v>
      </c>
      <c r="J2802" s="64">
        <v>1</v>
      </c>
      <c r="K2802" s="64">
        <v>1</v>
      </c>
      <c r="L2802" s="65">
        <v>1</v>
      </c>
      <c r="M2802" s="64">
        <v>0</v>
      </c>
      <c r="N2802" s="64">
        <v>0</v>
      </c>
      <c r="O2802" s="66">
        <v>205.43900000000002</v>
      </c>
      <c r="P2802" s="63">
        <v>0</v>
      </c>
    </row>
    <row r="2803" spans="1:16" ht="14.4">
      <c r="A2803" s="72">
        <f t="shared" si="76"/>
        <v>46194</v>
      </c>
      <c r="B2803" s="73">
        <f>VLOOKUP(G2803,'Daily Flash NL'!A:D,4,0)</f>
        <v>0.54166666666666696</v>
      </c>
      <c r="C2803" s="77">
        <v>46194</v>
      </c>
      <c r="D2803" s="57"/>
      <c r="E2803" s="62" t="s">
        <v>85</v>
      </c>
      <c r="F2803" s="62"/>
      <c r="G2803" s="62">
        <v>13</v>
      </c>
      <c r="H2803" s="63">
        <v>0.6</v>
      </c>
      <c r="I2803" s="64">
        <v>5</v>
      </c>
      <c r="J2803" s="64">
        <v>5</v>
      </c>
      <c r="K2803" s="64">
        <v>3</v>
      </c>
      <c r="L2803" s="65">
        <v>1</v>
      </c>
      <c r="M2803" s="64">
        <v>0</v>
      </c>
      <c r="N2803" s="64">
        <v>0</v>
      </c>
      <c r="O2803" s="66">
        <v>142.36950000000002</v>
      </c>
      <c r="P2803" s="63">
        <v>0</v>
      </c>
    </row>
    <row r="2804" spans="1:16" ht="14.4">
      <c r="A2804" s="72">
        <f t="shared" si="76"/>
        <v>46194</v>
      </c>
      <c r="B2804" s="73">
        <f>VLOOKUP(G2804,'Daily Flash NL'!A:D,4,0)</f>
        <v>0.58333333333333304</v>
      </c>
      <c r="C2804" s="77">
        <v>46194</v>
      </c>
      <c r="D2804" s="57"/>
      <c r="E2804" s="62" t="s">
        <v>85</v>
      </c>
      <c r="F2804" s="62"/>
      <c r="G2804" s="62">
        <v>14</v>
      </c>
      <c r="H2804" s="63">
        <v>0.66666666666666663</v>
      </c>
      <c r="I2804" s="64">
        <v>3</v>
      </c>
      <c r="J2804" s="64">
        <v>3</v>
      </c>
      <c r="K2804" s="64">
        <v>2</v>
      </c>
      <c r="L2804" s="65">
        <v>1</v>
      </c>
      <c r="M2804" s="64">
        <v>0</v>
      </c>
      <c r="N2804" s="64">
        <v>0</v>
      </c>
      <c r="O2804" s="66">
        <v>360.83633333333336</v>
      </c>
      <c r="P2804" s="63">
        <v>0</v>
      </c>
    </row>
    <row r="2805" spans="1:16" ht="14.4">
      <c r="A2805" s="72">
        <f t="shared" si="76"/>
        <v>46194</v>
      </c>
      <c r="B2805" s="73">
        <f>VLOOKUP(G2805,'Daily Flash NL'!A:D,4,0)</f>
        <v>0.625</v>
      </c>
      <c r="C2805" s="77">
        <v>46194</v>
      </c>
      <c r="D2805" s="57"/>
      <c r="E2805" s="62" t="s">
        <v>85</v>
      </c>
      <c r="F2805" s="62"/>
      <c r="G2805" s="62">
        <v>15</v>
      </c>
      <c r="H2805" s="63">
        <v>1</v>
      </c>
      <c r="I2805" s="64">
        <v>3</v>
      </c>
      <c r="J2805" s="64">
        <v>3</v>
      </c>
      <c r="K2805" s="64">
        <v>3</v>
      </c>
      <c r="L2805" s="65">
        <v>1</v>
      </c>
      <c r="M2805" s="64">
        <v>0</v>
      </c>
      <c r="N2805" s="64">
        <v>0</v>
      </c>
      <c r="O2805" s="66">
        <v>567.62133333333327</v>
      </c>
      <c r="P2805" s="63">
        <v>0</v>
      </c>
    </row>
    <row r="2806" spans="1:16" ht="14.4">
      <c r="A2806" s="72">
        <f t="shared" si="76"/>
        <v>46194</v>
      </c>
      <c r="B2806" s="73">
        <f>VLOOKUP(G2806,'Daily Flash NL'!A:D,4,0)</f>
        <v>0.66666666666666696</v>
      </c>
      <c r="C2806" s="77">
        <v>46194</v>
      </c>
      <c r="D2806" s="57"/>
      <c r="E2806" s="62" t="s">
        <v>85</v>
      </c>
      <c r="F2806" s="62"/>
      <c r="G2806" s="62">
        <v>16</v>
      </c>
      <c r="H2806" s="63">
        <v>0.8</v>
      </c>
      <c r="I2806" s="64">
        <v>5</v>
      </c>
      <c r="J2806" s="64">
        <v>5</v>
      </c>
      <c r="K2806" s="64">
        <v>4</v>
      </c>
      <c r="L2806" s="65">
        <v>1</v>
      </c>
      <c r="M2806" s="64">
        <v>0</v>
      </c>
      <c r="N2806" s="64">
        <v>0</v>
      </c>
      <c r="O2806" s="66">
        <v>360.50400000000002</v>
      </c>
      <c r="P2806" s="63">
        <v>0</v>
      </c>
    </row>
    <row r="2807" spans="1:16" ht="14.4">
      <c r="A2807" s="72">
        <f t="shared" si="76"/>
        <v>46194</v>
      </c>
      <c r="B2807" s="73" t="e">
        <f>VLOOKUP(G2807,'Daily Flash NL'!A:D,4,0)</f>
        <v>#N/A</v>
      </c>
      <c r="C2807" s="77">
        <v>46194</v>
      </c>
      <c r="D2807" s="57"/>
      <c r="E2807" s="62" t="s">
        <v>85</v>
      </c>
      <c r="F2807" s="62"/>
      <c r="G2807" s="62">
        <v>17</v>
      </c>
      <c r="H2807" s="63">
        <v>0.75</v>
      </c>
      <c r="I2807" s="64">
        <v>4</v>
      </c>
      <c r="J2807" s="64">
        <v>4</v>
      </c>
      <c r="K2807" s="64">
        <v>3</v>
      </c>
      <c r="L2807" s="65">
        <v>1</v>
      </c>
      <c r="M2807" s="64">
        <v>0</v>
      </c>
      <c r="N2807" s="64">
        <v>0</v>
      </c>
      <c r="O2807" s="66">
        <v>193.05449999999996</v>
      </c>
      <c r="P2807" s="63">
        <v>0</v>
      </c>
    </row>
    <row r="2808" spans="1:16" ht="14.4">
      <c r="A2808" s="72">
        <f t="shared" si="76"/>
        <v>46194</v>
      </c>
      <c r="B2808" s="73" t="e">
        <f>VLOOKUP(G2808,'Daily Flash NL'!A:D,4,0)</f>
        <v>#N/A</v>
      </c>
      <c r="C2808" s="77">
        <v>46194</v>
      </c>
      <c r="D2808" s="57"/>
      <c r="E2808" s="62" t="s">
        <v>85</v>
      </c>
      <c r="F2808" s="62"/>
      <c r="G2808" s="62">
        <v>18</v>
      </c>
      <c r="H2808" s="63">
        <v>0</v>
      </c>
      <c r="I2808" s="64">
        <v>3</v>
      </c>
      <c r="J2808" s="64">
        <v>1</v>
      </c>
      <c r="K2808" s="64">
        <v>0</v>
      </c>
      <c r="L2808" s="65">
        <v>0.33333333333333331</v>
      </c>
      <c r="M2808" s="64">
        <v>2</v>
      </c>
      <c r="N2808" s="64">
        <v>1</v>
      </c>
      <c r="O2808" s="66">
        <v>115.08</v>
      </c>
      <c r="P2808" s="63">
        <v>0.66666666666666663</v>
      </c>
    </row>
    <row r="2809" spans="1:16" ht="14.4">
      <c r="A2809" s="72">
        <f t="shared" si="76"/>
        <v>46194</v>
      </c>
      <c r="B2809" s="73" t="e">
        <f>VLOOKUP(G2809,'Daily Flash NL'!A:D,4,0)</f>
        <v>#N/A</v>
      </c>
      <c r="C2809" s="77">
        <v>46194</v>
      </c>
      <c r="D2809" s="57"/>
      <c r="E2809" s="62" t="s">
        <v>85</v>
      </c>
      <c r="F2809" s="62"/>
      <c r="G2809" s="62">
        <v>19</v>
      </c>
      <c r="H2809" s="63">
        <v>0.8</v>
      </c>
      <c r="I2809" s="64">
        <v>5</v>
      </c>
      <c r="J2809" s="64">
        <v>5</v>
      </c>
      <c r="K2809" s="64">
        <v>4</v>
      </c>
      <c r="L2809" s="65">
        <v>1</v>
      </c>
      <c r="M2809" s="64">
        <v>0</v>
      </c>
      <c r="N2809" s="64">
        <v>0</v>
      </c>
      <c r="O2809" s="66">
        <v>121.90400000000002</v>
      </c>
      <c r="P2809" s="63">
        <v>0</v>
      </c>
    </row>
    <row r="2810" spans="1:16" ht="14.4">
      <c r="A2810" s="72">
        <f t="shared" si="76"/>
        <v>46194</v>
      </c>
      <c r="B2810" s="73" t="e">
        <f>VLOOKUP(G2810,'Daily Flash NL'!A:D,4,0)</f>
        <v>#N/A</v>
      </c>
      <c r="C2810" s="77">
        <v>46194</v>
      </c>
      <c r="D2810" s="57"/>
      <c r="E2810" s="62" t="s">
        <v>85</v>
      </c>
      <c r="F2810" s="62"/>
      <c r="G2810" s="62">
        <v>20</v>
      </c>
      <c r="H2810" s="63">
        <v>0.5</v>
      </c>
      <c r="I2810" s="64">
        <v>2</v>
      </c>
      <c r="J2810" s="64">
        <v>1</v>
      </c>
      <c r="K2810" s="64">
        <v>1</v>
      </c>
      <c r="L2810" s="65">
        <v>0.5</v>
      </c>
      <c r="M2810" s="64">
        <v>1</v>
      </c>
      <c r="N2810" s="64">
        <v>0</v>
      </c>
      <c r="O2810" s="66">
        <v>468.64599999999996</v>
      </c>
      <c r="P2810" s="63">
        <v>0.5</v>
      </c>
    </row>
    <row r="2811" spans="1:16" ht="14.4">
      <c r="A2811" s="72">
        <f t="shared" si="76"/>
        <v>46194</v>
      </c>
      <c r="B2811" s="73" t="e">
        <f>VLOOKUP(G2811,'Daily Flash NL'!A:D,4,0)</f>
        <v>#N/A</v>
      </c>
      <c r="C2811" s="77">
        <v>46194</v>
      </c>
      <c r="D2811" s="57"/>
      <c r="E2811" s="62" t="s">
        <v>85</v>
      </c>
      <c r="F2811" s="62"/>
      <c r="G2811" s="62">
        <v>21</v>
      </c>
      <c r="H2811" s="63">
        <v>1</v>
      </c>
      <c r="I2811" s="64">
        <v>1</v>
      </c>
      <c r="J2811" s="64">
        <v>1</v>
      </c>
      <c r="K2811" s="64">
        <v>1</v>
      </c>
      <c r="L2811" s="65">
        <v>1</v>
      </c>
      <c r="M2811" s="64">
        <v>0</v>
      </c>
      <c r="N2811" s="64">
        <v>0</v>
      </c>
      <c r="O2811" s="66">
        <v>171.83799999999999</v>
      </c>
      <c r="P2811" s="63">
        <v>0</v>
      </c>
    </row>
    <row r="2812" spans="1:16" ht="14.4">
      <c r="A2812" s="72">
        <f t="shared" si="76"/>
        <v>46194</v>
      </c>
      <c r="B2812" s="73" t="e">
        <f>VLOOKUP(G2812,'Daily Flash NL'!A:D,4,0)</f>
        <v>#N/A</v>
      </c>
      <c r="C2812" s="77">
        <v>46194</v>
      </c>
      <c r="D2812" s="57"/>
      <c r="E2812" s="62" t="s">
        <v>85</v>
      </c>
      <c r="F2812" s="62"/>
      <c r="G2812" s="62">
        <v>23</v>
      </c>
      <c r="H2812" s="63">
        <v>1</v>
      </c>
      <c r="I2812" s="64">
        <v>3</v>
      </c>
      <c r="J2812" s="64">
        <v>3</v>
      </c>
      <c r="K2812" s="64">
        <v>3</v>
      </c>
      <c r="L2812" s="65">
        <v>1</v>
      </c>
      <c r="M2812" s="64">
        <v>0</v>
      </c>
      <c r="N2812" s="64">
        <v>0</v>
      </c>
      <c r="O2812" s="66">
        <v>383.07333333333332</v>
      </c>
      <c r="P2812" s="63">
        <v>0</v>
      </c>
    </row>
    <row r="2813" spans="1:16" ht="14.4">
      <c r="A2813" s="72">
        <f t="shared" si="76"/>
        <v>46194</v>
      </c>
      <c r="B2813" s="73" t="e">
        <f>VLOOKUP(G2813,'Daily Flash NL'!A:D,4,0)</f>
        <v>#N/A</v>
      </c>
      <c r="C2813" s="77">
        <v>46194</v>
      </c>
      <c r="D2813" s="57"/>
      <c r="E2813" s="62" t="s">
        <v>85</v>
      </c>
      <c r="F2813" s="57" t="s">
        <v>86</v>
      </c>
      <c r="G2813" s="57"/>
      <c r="H2813" s="58"/>
      <c r="I2813" s="59"/>
      <c r="J2813" s="59"/>
      <c r="K2813" s="59"/>
      <c r="L2813" s="60"/>
      <c r="M2813" s="59"/>
      <c r="N2813" s="59"/>
      <c r="O2813" s="61"/>
      <c r="P2813" s="58"/>
    </row>
    <row r="2814" spans="1:16" ht="14.4">
      <c r="A2814" s="72">
        <f t="shared" si="76"/>
        <v>46194</v>
      </c>
      <c r="B2814" s="73">
        <f>VLOOKUP(G2814,'Daily Flash NL'!A:D,4,0)</f>
        <v>0.375</v>
      </c>
      <c r="C2814" s="77">
        <v>46194</v>
      </c>
      <c r="D2814" s="57"/>
      <c r="E2814" s="62" t="s">
        <v>85</v>
      </c>
      <c r="F2814" s="62"/>
      <c r="G2814" s="62">
        <v>9</v>
      </c>
      <c r="H2814" s="63">
        <v>1</v>
      </c>
      <c r="I2814" s="64">
        <v>3</v>
      </c>
      <c r="J2814" s="64">
        <v>3</v>
      </c>
      <c r="K2814" s="64">
        <v>3</v>
      </c>
      <c r="L2814" s="65">
        <v>1</v>
      </c>
      <c r="M2814" s="64">
        <v>0</v>
      </c>
      <c r="N2814" s="64">
        <v>0</v>
      </c>
      <c r="O2814" s="66">
        <v>122.68216666666667</v>
      </c>
      <c r="P2814" s="63">
        <v>0</v>
      </c>
    </row>
    <row r="2815" spans="1:16" ht="14.4">
      <c r="A2815" s="72">
        <f t="shared" si="76"/>
        <v>46194</v>
      </c>
      <c r="B2815" s="73">
        <f>VLOOKUP(G2815,'Daily Flash NL'!A:D,4,0)</f>
        <v>0.41666666666666702</v>
      </c>
      <c r="C2815" s="77">
        <v>46194</v>
      </c>
      <c r="D2815" s="57"/>
      <c r="E2815" s="62" t="s">
        <v>85</v>
      </c>
      <c r="F2815" s="62"/>
      <c r="G2815" s="62">
        <v>10</v>
      </c>
      <c r="H2815" s="63">
        <v>0.44444444444444442</v>
      </c>
      <c r="I2815" s="64">
        <v>9</v>
      </c>
      <c r="J2815" s="64">
        <v>8</v>
      </c>
      <c r="K2815" s="64">
        <v>4</v>
      </c>
      <c r="L2815" s="65">
        <v>0.88888888888888884</v>
      </c>
      <c r="M2815" s="64">
        <v>1</v>
      </c>
      <c r="N2815" s="64">
        <v>0</v>
      </c>
      <c r="O2815" s="66">
        <v>200.58044999999998</v>
      </c>
      <c r="P2815" s="63">
        <v>0.1111111111111111</v>
      </c>
    </row>
    <row r="2816" spans="1:16" ht="14.4">
      <c r="A2816" s="72">
        <f t="shared" si="76"/>
        <v>46194</v>
      </c>
      <c r="B2816" s="73">
        <f>VLOOKUP(G2816,'Daily Flash NL'!A:D,4,0)</f>
        <v>0.45833333333333298</v>
      </c>
      <c r="C2816" s="77">
        <v>46194</v>
      </c>
      <c r="D2816" s="57"/>
      <c r="E2816" s="62" t="s">
        <v>85</v>
      </c>
      <c r="F2816" s="62"/>
      <c r="G2816" s="62">
        <v>11</v>
      </c>
      <c r="H2816" s="63">
        <v>0.38461538461538464</v>
      </c>
      <c r="I2816" s="64">
        <v>13</v>
      </c>
      <c r="J2816" s="64">
        <v>12</v>
      </c>
      <c r="K2816" s="64">
        <v>5</v>
      </c>
      <c r="L2816" s="65">
        <v>0.92307692307692313</v>
      </c>
      <c r="M2816" s="64">
        <v>1</v>
      </c>
      <c r="N2816" s="64">
        <v>0</v>
      </c>
      <c r="O2816" s="66">
        <v>55.861486111111084</v>
      </c>
      <c r="P2816" s="63">
        <v>7.6923076923076927E-2</v>
      </c>
    </row>
    <row r="2817" spans="1:16" ht="14.4">
      <c r="A2817" s="72">
        <f t="shared" si="76"/>
        <v>46194</v>
      </c>
      <c r="B2817" s="73">
        <f>VLOOKUP(G2817,'Daily Flash NL'!A:D,4,0)</f>
        <v>0.5</v>
      </c>
      <c r="C2817" s="77">
        <v>46194</v>
      </c>
      <c r="D2817" s="57"/>
      <c r="E2817" s="62" t="s">
        <v>85</v>
      </c>
      <c r="F2817" s="62"/>
      <c r="G2817" s="62">
        <v>12</v>
      </c>
      <c r="H2817" s="63">
        <v>0.4</v>
      </c>
      <c r="I2817" s="64">
        <v>5</v>
      </c>
      <c r="J2817" s="64">
        <v>5</v>
      </c>
      <c r="K2817" s="64">
        <v>2</v>
      </c>
      <c r="L2817" s="65">
        <v>1</v>
      </c>
      <c r="M2817" s="64">
        <v>0</v>
      </c>
      <c r="N2817" s="64">
        <v>0</v>
      </c>
      <c r="O2817" s="66">
        <v>208.54229999999998</v>
      </c>
      <c r="P2817" s="63">
        <v>0</v>
      </c>
    </row>
    <row r="2818" spans="1:16" ht="14.4">
      <c r="A2818" s="72">
        <f t="shared" si="76"/>
        <v>46194</v>
      </c>
      <c r="B2818" s="73">
        <f>VLOOKUP(G2818,'Daily Flash NL'!A:D,4,0)</f>
        <v>0.54166666666666696</v>
      </c>
      <c r="C2818" s="77">
        <v>46194</v>
      </c>
      <c r="D2818" s="57"/>
      <c r="E2818" s="62" t="s">
        <v>85</v>
      </c>
      <c r="F2818" s="62"/>
      <c r="G2818" s="62">
        <v>13</v>
      </c>
      <c r="H2818" s="63">
        <v>0.7142857142857143</v>
      </c>
      <c r="I2818" s="64">
        <v>7</v>
      </c>
      <c r="J2818" s="64">
        <v>6</v>
      </c>
      <c r="K2818" s="64">
        <v>5</v>
      </c>
      <c r="L2818" s="65">
        <v>0.8571428571428571</v>
      </c>
      <c r="M2818" s="64">
        <v>1</v>
      </c>
      <c r="N2818" s="64">
        <v>0</v>
      </c>
      <c r="O2818" s="66">
        <v>175.03877777777782</v>
      </c>
      <c r="P2818" s="63">
        <v>0.14285714285714285</v>
      </c>
    </row>
    <row r="2819" spans="1:16" ht="14.4">
      <c r="A2819" s="72">
        <f t="shared" si="76"/>
        <v>46194</v>
      </c>
      <c r="B2819" s="73">
        <f>VLOOKUP(G2819,'Daily Flash NL'!A:D,4,0)</f>
        <v>0.58333333333333304</v>
      </c>
      <c r="C2819" s="77">
        <v>46194</v>
      </c>
      <c r="D2819" s="57"/>
      <c r="E2819" s="62" t="s">
        <v>85</v>
      </c>
      <c r="F2819" s="62"/>
      <c r="G2819" s="62">
        <v>14</v>
      </c>
      <c r="H2819" s="63">
        <v>1</v>
      </c>
      <c r="I2819" s="64">
        <v>3</v>
      </c>
      <c r="J2819" s="64">
        <v>3</v>
      </c>
      <c r="K2819" s="64">
        <v>3</v>
      </c>
      <c r="L2819" s="65">
        <v>1</v>
      </c>
      <c r="M2819" s="64">
        <v>0</v>
      </c>
      <c r="N2819" s="64">
        <v>0</v>
      </c>
      <c r="O2819" s="66">
        <v>67.283666666666662</v>
      </c>
      <c r="P2819" s="63">
        <v>0</v>
      </c>
    </row>
    <row r="2820" spans="1:16" ht="14.4">
      <c r="A2820" s="72">
        <f t="shared" si="76"/>
        <v>46194</v>
      </c>
      <c r="B2820" s="73">
        <f>VLOOKUP(G2820,'Daily Flash NL'!A:D,4,0)</f>
        <v>0.625</v>
      </c>
      <c r="C2820" s="77">
        <v>46194</v>
      </c>
      <c r="D2820" s="57"/>
      <c r="E2820" s="62" t="s">
        <v>85</v>
      </c>
      <c r="F2820" s="62"/>
      <c r="G2820" s="62">
        <v>15</v>
      </c>
      <c r="H2820" s="63">
        <v>1</v>
      </c>
      <c r="I2820" s="64">
        <v>1</v>
      </c>
      <c r="J2820" s="64">
        <v>1</v>
      </c>
      <c r="K2820" s="64">
        <v>1</v>
      </c>
      <c r="L2820" s="65">
        <v>1</v>
      </c>
      <c r="M2820" s="64">
        <v>0</v>
      </c>
      <c r="N2820" s="64">
        <v>0</v>
      </c>
      <c r="O2820" s="66">
        <v>171.905</v>
      </c>
      <c r="P2820" s="63">
        <v>0</v>
      </c>
    </row>
    <row r="2821" spans="1:16" ht="14.4">
      <c r="A2821" s="72">
        <f t="shared" si="76"/>
        <v>46194</v>
      </c>
      <c r="B2821" s="73">
        <f>VLOOKUP(G2821,'Daily Flash NL'!A:D,4,0)</f>
        <v>0.66666666666666696</v>
      </c>
      <c r="C2821" s="77">
        <v>46194</v>
      </c>
      <c r="D2821" s="57"/>
      <c r="E2821" s="62" t="s">
        <v>85</v>
      </c>
      <c r="F2821" s="62"/>
      <c r="G2821" s="62">
        <v>16</v>
      </c>
      <c r="H2821" s="63">
        <v>1</v>
      </c>
      <c r="I2821" s="64">
        <v>3</v>
      </c>
      <c r="J2821" s="64">
        <v>3</v>
      </c>
      <c r="K2821" s="64">
        <v>3</v>
      </c>
      <c r="L2821" s="65">
        <v>1</v>
      </c>
      <c r="M2821" s="64">
        <v>0</v>
      </c>
      <c r="N2821" s="64">
        <v>0</v>
      </c>
      <c r="O2821" s="66">
        <v>456.93966666666665</v>
      </c>
      <c r="P2821" s="63">
        <v>0</v>
      </c>
    </row>
    <row r="2822" spans="1:16" ht="14.4">
      <c r="A2822" s="72">
        <f t="shared" si="76"/>
        <v>46194</v>
      </c>
      <c r="B2822" s="73" t="e">
        <f>VLOOKUP(G2822,'Daily Flash NL'!A:D,4,0)</f>
        <v>#N/A</v>
      </c>
      <c r="C2822" s="77">
        <v>46194</v>
      </c>
      <c r="D2822" s="57"/>
      <c r="E2822" s="62" t="s">
        <v>85</v>
      </c>
      <c r="F2822" s="62"/>
      <c r="G2822" s="62">
        <v>17</v>
      </c>
      <c r="H2822" s="63">
        <v>0.66666666666666663</v>
      </c>
      <c r="I2822" s="64">
        <v>9</v>
      </c>
      <c r="J2822" s="64">
        <v>9</v>
      </c>
      <c r="K2822" s="64">
        <v>6</v>
      </c>
      <c r="L2822" s="65">
        <v>1</v>
      </c>
      <c r="M2822" s="64">
        <v>0</v>
      </c>
      <c r="N2822" s="64">
        <v>0</v>
      </c>
      <c r="O2822" s="66">
        <v>124.88720370370366</v>
      </c>
      <c r="P2822" s="63">
        <v>0</v>
      </c>
    </row>
    <row r="2823" spans="1:16" ht="14.4">
      <c r="A2823" s="72">
        <f t="shared" si="76"/>
        <v>46194</v>
      </c>
      <c r="B2823" s="73" t="e">
        <f>VLOOKUP(G2823,'Daily Flash NL'!A:D,4,0)</f>
        <v>#N/A</v>
      </c>
      <c r="C2823" s="77">
        <v>46194</v>
      </c>
      <c r="D2823" s="57"/>
      <c r="E2823" s="62" t="s">
        <v>85</v>
      </c>
      <c r="F2823" s="62"/>
      <c r="G2823" s="62">
        <v>18</v>
      </c>
      <c r="H2823" s="63">
        <v>0.66666666666666663</v>
      </c>
      <c r="I2823" s="64">
        <v>9</v>
      </c>
      <c r="J2823" s="64">
        <v>9</v>
      </c>
      <c r="K2823" s="64">
        <v>6</v>
      </c>
      <c r="L2823" s="65">
        <v>1</v>
      </c>
      <c r="M2823" s="64">
        <v>0</v>
      </c>
      <c r="N2823" s="64">
        <v>0</v>
      </c>
      <c r="O2823" s="66">
        <v>98.155277777777769</v>
      </c>
      <c r="P2823" s="63">
        <v>0</v>
      </c>
    </row>
    <row r="2824" spans="1:16" ht="14.4">
      <c r="A2824" s="72">
        <f t="shared" si="76"/>
        <v>46194</v>
      </c>
      <c r="B2824" s="73" t="e">
        <f>VLOOKUP(G2824,'Daily Flash NL'!A:D,4,0)</f>
        <v>#N/A</v>
      </c>
      <c r="C2824" s="77">
        <v>46194</v>
      </c>
      <c r="D2824" s="57"/>
      <c r="E2824" s="62" t="s">
        <v>85</v>
      </c>
      <c r="F2824" s="62"/>
      <c r="G2824" s="62">
        <v>19</v>
      </c>
      <c r="H2824" s="63">
        <v>0.38461538461538464</v>
      </c>
      <c r="I2824" s="64">
        <v>13</v>
      </c>
      <c r="J2824" s="64">
        <v>12</v>
      </c>
      <c r="K2824" s="64">
        <v>5</v>
      </c>
      <c r="L2824" s="65">
        <v>0.92307692307692313</v>
      </c>
      <c r="M2824" s="64">
        <v>1</v>
      </c>
      <c r="N2824" s="64">
        <v>0</v>
      </c>
      <c r="O2824" s="66">
        <v>140.33218055555531</v>
      </c>
      <c r="P2824" s="63">
        <v>7.6923076923076927E-2</v>
      </c>
    </row>
    <row r="2825" spans="1:16" ht="14.4">
      <c r="A2825" s="72">
        <f t="shared" si="76"/>
        <v>46194</v>
      </c>
      <c r="B2825" s="73" t="e">
        <f>VLOOKUP(G2825,'Daily Flash NL'!A:D,4,0)</f>
        <v>#N/A</v>
      </c>
      <c r="C2825" s="77">
        <v>46194</v>
      </c>
      <c r="D2825" s="57"/>
      <c r="E2825" s="62" t="s">
        <v>85</v>
      </c>
      <c r="F2825" s="62"/>
      <c r="G2825" s="62">
        <v>20</v>
      </c>
      <c r="H2825" s="63">
        <v>0.16666666666666666</v>
      </c>
      <c r="I2825" s="64">
        <v>6</v>
      </c>
      <c r="J2825" s="64">
        <v>4</v>
      </c>
      <c r="K2825" s="64">
        <v>1</v>
      </c>
      <c r="L2825" s="65">
        <v>0.66666666666666663</v>
      </c>
      <c r="M2825" s="64">
        <v>2</v>
      </c>
      <c r="N2825" s="64">
        <v>0</v>
      </c>
      <c r="O2825" s="66">
        <v>88.345874999999978</v>
      </c>
      <c r="P2825" s="63">
        <v>0.33333333333333331</v>
      </c>
    </row>
    <row r="2826" spans="1:16" ht="14.4">
      <c r="A2826" s="72">
        <f t="shared" si="76"/>
        <v>46194</v>
      </c>
      <c r="B2826" s="73" t="e">
        <f>VLOOKUP(G2826,'Daily Flash NL'!A:D,4,0)</f>
        <v>#N/A</v>
      </c>
      <c r="C2826" s="77">
        <v>46194</v>
      </c>
      <c r="D2826" s="57"/>
      <c r="E2826" s="62" t="s">
        <v>85</v>
      </c>
      <c r="F2826" s="62"/>
      <c r="G2826" s="62">
        <v>21</v>
      </c>
      <c r="H2826" s="63">
        <v>0</v>
      </c>
      <c r="I2826" s="64">
        <v>3</v>
      </c>
      <c r="J2826" s="64">
        <v>0</v>
      </c>
      <c r="K2826" s="64">
        <v>0</v>
      </c>
      <c r="L2826" s="65">
        <v>0</v>
      </c>
      <c r="M2826" s="64">
        <v>3</v>
      </c>
      <c r="N2826" s="64">
        <v>0</v>
      </c>
      <c r="O2826" s="66"/>
      <c r="P2826" s="63">
        <v>1</v>
      </c>
    </row>
    <row r="2827" spans="1:16" ht="14.4">
      <c r="A2827" s="72">
        <f t="shared" si="76"/>
        <v>46194</v>
      </c>
      <c r="B2827" s="73" t="e">
        <f>VLOOKUP(G2827,'Daily Flash NL'!A:D,4,0)</f>
        <v>#N/A</v>
      </c>
      <c r="C2827" s="77">
        <v>46194</v>
      </c>
      <c r="D2827" s="57"/>
      <c r="E2827" s="62" t="s">
        <v>85</v>
      </c>
      <c r="F2827" s="62"/>
      <c r="G2827" s="62">
        <v>22</v>
      </c>
      <c r="H2827" s="63">
        <v>1</v>
      </c>
      <c r="I2827" s="64">
        <v>1</v>
      </c>
      <c r="J2827" s="64">
        <v>1</v>
      </c>
      <c r="K2827" s="64">
        <v>1</v>
      </c>
      <c r="L2827" s="65">
        <v>1</v>
      </c>
      <c r="M2827" s="64">
        <v>0</v>
      </c>
      <c r="N2827" s="64">
        <v>0</v>
      </c>
      <c r="O2827" s="66">
        <v>102.06699999999999</v>
      </c>
      <c r="P2827" s="63">
        <v>0</v>
      </c>
    </row>
    <row r="2828" spans="1:16" ht="14.4">
      <c r="A2828" s="72">
        <f t="shared" si="76"/>
        <v>46194</v>
      </c>
      <c r="B2828" s="73" t="e">
        <f>VLOOKUP(G2828,'Daily Flash NL'!A:D,4,0)</f>
        <v>#N/A</v>
      </c>
      <c r="C2828" s="77">
        <v>46194</v>
      </c>
      <c r="D2828" s="57"/>
      <c r="E2828" s="62" t="s">
        <v>68</v>
      </c>
      <c r="F2828" s="62"/>
      <c r="G2828" s="62"/>
      <c r="H2828" s="63">
        <v>0.57074340527577938</v>
      </c>
      <c r="I2828" s="64">
        <v>418</v>
      </c>
      <c r="J2828" s="64">
        <v>387</v>
      </c>
      <c r="K2828" s="64">
        <v>238</v>
      </c>
      <c r="L2828" s="65">
        <v>0.92583732057416268</v>
      </c>
      <c r="M2828" s="64">
        <v>31</v>
      </c>
      <c r="N2828" s="64">
        <v>1</v>
      </c>
      <c r="O2828" s="66">
        <v>288.03333514211909</v>
      </c>
      <c r="P2828" s="63">
        <v>7.4162679425837319E-2</v>
      </c>
    </row>
    <row r="2829" spans="1:16" ht="14.4">
      <c r="A2829" s="72">
        <f t="shared" si="76"/>
        <v>46194</v>
      </c>
      <c r="B2829" s="73" t="e">
        <f>VLOOKUP(G2829,'Daily Flash NL'!A:D,4,0)</f>
        <v>#N/A</v>
      </c>
      <c r="C2829" s="77">
        <v>46194</v>
      </c>
      <c r="D2829" s="57"/>
      <c r="E2829" s="62" t="s">
        <v>68</v>
      </c>
      <c r="F2829" s="57" t="s">
        <v>69</v>
      </c>
      <c r="G2829" s="57"/>
      <c r="H2829" s="58"/>
      <c r="I2829" s="59"/>
      <c r="J2829" s="59"/>
      <c r="K2829" s="59"/>
      <c r="L2829" s="60"/>
      <c r="M2829" s="59"/>
      <c r="N2829" s="59"/>
      <c r="O2829" s="61"/>
      <c r="P2829" s="58"/>
    </row>
    <row r="2830" spans="1:16" ht="14.4">
      <c r="A2830" s="72">
        <f t="shared" si="76"/>
        <v>46194</v>
      </c>
      <c r="B2830" s="73" t="e">
        <f>VLOOKUP(G2830,'Daily Flash NL'!A:D,4,0)</f>
        <v>#N/A</v>
      </c>
      <c r="C2830" s="77">
        <v>46194</v>
      </c>
      <c r="D2830" s="57"/>
      <c r="E2830" s="62" t="s">
        <v>68</v>
      </c>
      <c r="F2830" s="62"/>
      <c r="G2830" s="62">
        <v>6</v>
      </c>
      <c r="H2830" s="63">
        <v>0</v>
      </c>
      <c r="I2830" s="64">
        <v>2</v>
      </c>
      <c r="J2830" s="64">
        <v>2</v>
      </c>
      <c r="K2830" s="64">
        <v>0</v>
      </c>
      <c r="L2830" s="65">
        <v>1</v>
      </c>
      <c r="M2830" s="64">
        <v>0</v>
      </c>
      <c r="N2830" s="64">
        <v>0</v>
      </c>
      <c r="O2830" s="66">
        <v>151.28899999999999</v>
      </c>
      <c r="P2830" s="63">
        <v>0</v>
      </c>
    </row>
    <row r="2831" spans="1:16" ht="14.4">
      <c r="A2831" s="72">
        <f t="shared" si="76"/>
        <v>46194</v>
      </c>
      <c r="B2831" s="73">
        <f>VLOOKUP(G2831,'Daily Flash NL'!A:D,4,0)</f>
        <v>0.29166666666666669</v>
      </c>
      <c r="C2831" s="77">
        <v>46194</v>
      </c>
      <c r="D2831" s="57"/>
      <c r="E2831" s="62" t="s">
        <v>68</v>
      </c>
      <c r="F2831" s="62"/>
      <c r="G2831" s="62">
        <v>7</v>
      </c>
      <c r="H2831" s="63">
        <v>1</v>
      </c>
      <c r="I2831" s="64">
        <v>3</v>
      </c>
      <c r="J2831" s="64">
        <v>3</v>
      </c>
      <c r="K2831" s="64">
        <v>3</v>
      </c>
      <c r="L2831" s="65">
        <v>1</v>
      </c>
      <c r="M2831" s="64">
        <v>0</v>
      </c>
      <c r="N2831" s="64">
        <v>0</v>
      </c>
      <c r="O2831" s="66">
        <v>716.74800000000005</v>
      </c>
      <c r="P2831" s="63">
        <v>0</v>
      </c>
    </row>
    <row r="2832" spans="1:16" ht="14.4">
      <c r="A2832" s="72">
        <f t="shared" si="76"/>
        <v>46194</v>
      </c>
      <c r="B2832" s="73">
        <f>VLOOKUP(G2832,'Daily Flash NL'!A:D,4,0)</f>
        <v>0.33333333333333298</v>
      </c>
      <c r="C2832" s="77">
        <v>46194</v>
      </c>
      <c r="D2832" s="57"/>
      <c r="E2832" s="62" t="s">
        <v>68</v>
      </c>
      <c r="F2832" s="62"/>
      <c r="G2832" s="62">
        <v>8</v>
      </c>
      <c r="H2832" s="63">
        <v>0.75</v>
      </c>
      <c r="I2832" s="64">
        <v>8</v>
      </c>
      <c r="J2832" s="64">
        <v>6</v>
      </c>
      <c r="K2832" s="64">
        <v>6</v>
      </c>
      <c r="L2832" s="65">
        <v>0.75</v>
      </c>
      <c r="M2832" s="64">
        <v>2</v>
      </c>
      <c r="N2832" s="64">
        <v>0</v>
      </c>
      <c r="O2832" s="66">
        <v>338.9253333333333</v>
      </c>
      <c r="P2832" s="63">
        <v>0.25</v>
      </c>
    </row>
    <row r="2833" spans="1:16" ht="14.4">
      <c r="A2833" s="72">
        <f t="shared" si="76"/>
        <v>46194</v>
      </c>
      <c r="B2833" s="73">
        <f>VLOOKUP(G2833,'Daily Flash NL'!A:D,4,0)</f>
        <v>0.375</v>
      </c>
      <c r="C2833" s="77">
        <v>46194</v>
      </c>
      <c r="D2833" s="57"/>
      <c r="E2833" s="62" t="s">
        <v>68</v>
      </c>
      <c r="F2833" s="62"/>
      <c r="G2833" s="62">
        <v>9</v>
      </c>
      <c r="H2833" s="63">
        <v>0.68965517241379315</v>
      </c>
      <c r="I2833" s="64">
        <v>29</v>
      </c>
      <c r="J2833" s="64">
        <v>28</v>
      </c>
      <c r="K2833" s="64">
        <v>20</v>
      </c>
      <c r="L2833" s="65">
        <v>0.96551724137931039</v>
      </c>
      <c r="M2833" s="64">
        <v>1</v>
      </c>
      <c r="N2833" s="64">
        <v>0</v>
      </c>
      <c r="O2833" s="66">
        <v>393.51279761904755</v>
      </c>
      <c r="P2833" s="63">
        <v>3.4482758620689655E-2</v>
      </c>
    </row>
    <row r="2834" spans="1:16" ht="14.4">
      <c r="A2834" s="72">
        <f t="shared" si="76"/>
        <v>46194</v>
      </c>
      <c r="B2834" s="73">
        <f>VLOOKUP(G2834,'Daily Flash NL'!A:D,4,0)</f>
        <v>0.41666666666666702</v>
      </c>
      <c r="C2834" s="77">
        <v>46194</v>
      </c>
      <c r="D2834" s="57"/>
      <c r="E2834" s="62" t="s">
        <v>68</v>
      </c>
      <c r="F2834" s="62"/>
      <c r="G2834" s="62">
        <v>10</v>
      </c>
      <c r="H2834" s="63">
        <v>0.86842105263157898</v>
      </c>
      <c r="I2834" s="64">
        <v>38</v>
      </c>
      <c r="J2834" s="64">
        <v>38</v>
      </c>
      <c r="K2834" s="64">
        <v>33</v>
      </c>
      <c r="L2834" s="65">
        <v>1</v>
      </c>
      <c r="M2834" s="64">
        <v>0</v>
      </c>
      <c r="N2834" s="64">
        <v>0</v>
      </c>
      <c r="O2834" s="66">
        <v>261.77254473684212</v>
      </c>
      <c r="P2834" s="63">
        <v>0</v>
      </c>
    </row>
    <row r="2835" spans="1:16" ht="14.4">
      <c r="A2835" s="72">
        <f t="shared" si="76"/>
        <v>46194</v>
      </c>
      <c r="B2835" s="73">
        <f>VLOOKUP(G2835,'Daily Flash NL'!A:D,4,0)</f>
        <v>0.45833333333333298</v>
      </c>
      <c r="C2835" s="77">
        <v>46194</v>
      </c>
      <c r="D2835" s="57"/>
      <c r="E2835" s="62" t="s">
        <v>68</v>
      </c>
      <c r="F2835" s="62"/>
      <c r="G2835" s="62">
        <v>11</v>
      </c>
      <c r="H2835" s="63">
        <v>0.967741935483871</v>
      </c>
      <c r="I2835" s="64">
        <v>31</v>
      </c>
      <c r="J2835" s="64">
        <v>31</v>
      </c>
      <c r="K2835" s="64">
        <v>30</v>
      </c>
      <c r="L2835" s="65">
        <v>1</v>
      </c>
      <c r="M2835" s="64">
        <v>0</v>
      </c>
      <c r="N2835" s="64">
        <v>0</v>
      </c>
      <c r="O2835" s="66">
        <v>336.47464516129037</v>
      </c>
      <c r="P2835" s="63">
        <v>0</v>
      </c>
    </row>
    <row r="2836" spans="1:16" ht="14.4">
      <c r="A2836" s="72">
        <f t="shared" si="76"/>
        <v>46194</v>
      </c>
      <c r="B2836" s="73">
        <f>VLOOKUP(G2836,'Daily Flash NL'!A:D,4,0)</f>
        <v>0.5</v>
      </c>
      <c r="C2836" s="77">
        <v>46194</v>
      </c>
      <c r="D2836" s="57"/>
      <c r="E2836" s="62" t="s">
        <v>68</v>
      </c>
      <c r="F2836" s="62"/>
      <c r="G2836" s="62">
        <v>12</v>
      </c>
      <c r="H2836" s="63">
        <v>0.95238095238095233</v>
      </c>
      <c r="I2836" s="64">
        <v>42</v>
      </c>
      <c r="J2836" s="64">
        <v>42</v>
      </c>
      <c r="K2836" s="64">
        <v>40</v>
      </c>
      <c r="L2836" s="65">
        <v>1</v>
      </c>
      <c r="M2836" s="64">
        <v>0</v>
      </c>
      <c r="N2836" s="64">
        <v>0</v>
      </c>
      <c r="O2836" s="66">
        <v>215.51250000000013</v>
      </c>
      <c r="P2836" s="63">
        <v>0</v>
      </c>
    </row>
    <row r="2837" spans="1:16" ht="14.4">
      <c r="A2837" s="72">
        <f t="shared" si="76"/>
        <v>46194</v>
      </c>
      <c r="B2837" s="73">
        <f>VLOOKUP(G2837,'Daily Flash NL'!A:D,4,0)</f>
        <v>0.54166666666666696</v>
      </c>
      <c r="C2837" s="77">
        <v>46194</v>
      </c>
      <c r="D2837" s="57"/>
      <c r="E2837" s="62" t="s">
        <v>68</v>
      </c>
      <c r="F2837" s="62"/>
      <c r="G2837" s="62">
        <v>13</v>
      </c>
      <c r="H2837" s="63">
        <v>0.66666666666666663</v>
      </c>
      <c r="I2837" s="64">
        <v>51</v>
      </c>
      <c r="J2837" s="64">
        <v>51</v>
      </c>
      <c r="K2837" s="64">
        <v>34</v>
      </c>
      <c r="L2837" s="65">
        <v>1</v>
      </c>
      <c r="M2837" s="64">
        <v>0</v>
      </c>
      <c r="N2837" s="64">
        <v>0</v>
      </c>
      <c r="O2837" s="66">
        <v>191.86309150326775</v>
      </c>
      <c r="P2837" s="63">
        <v>0</v>
      </c>
    </row>
    <row r="2838" spans="1:16" ht="14.4">
      <c r="A2838" s="72">
        <f t="shared" si="76"/>
        <v>46194</v>
      </c>
      <c r="B2838" s="73">
        <f>VLOOKUP(G2838,'Daily Flash NL'!A:D,4,0)</f>
        <v>0.58333333333333304</v>
      </c>
      <c r="C2838" s="77">
        <v>46194</v>
      </c>
      <c r="D2838" s="57"/>
      <c r="E2838" s="62" t="s">
        <v>68</v>
      </c>
      <c r="F2838" s="62"/>
      <c r="G2838" s="62">
        <v>14</v>
      </c>
      <c r="H2838" s="63">
        <v>0.73170731707317072</v>
      </c>
      <c r="I2838" s="64">
        <v>41</v>
      </c>
      <c r="J2838" s="64">
        <v>39</v>
      </c>
      <c r="K2838" s="64">
        <v>30</v>
      </c>
      <c r="L2838" s="65">
        <v>0.95121951219512191</v>
      </c>
      <c r="M2838" s="64">
        <v>2</v>
      </c>
      <c r="N2838" s="64">
        <v>0</v>
      </c>
      <c r="O2838" s="66">
        <v>344.83920512820515</v>
      </c>
      <c r="P2838" s="63">
        <v>4.878048780487805E-2</v>
      </c>
    </row>
    <row r="2839" spans="1:16" ht="14.4">
      <c r="A2839" s="72">
        <f t="shared" si="76"/>
        <v>46194</v>
      </c>
      <c r="B2839" s="73">
        <f>VLOOKUP(G2839,'Daily Flash NL'!A:D,4,0)</f>
        <v>0.625</v>
      </c>
      <c r="C2839" s="77">
        <v>46194</v>
      </c>
      <c r="D2839" s="57"/>
      <c r="E2839" s="62" t="s">
        <v>68</v>
      </c>
      <c r="F2839" s="62"/>
      <c r="G2839" s="62">
        <v>15</v>
      </c>
      <c r="H2839" s="63">
        <v>7.3170731707317069E-2</v>
      </c>
      <c r="I2839" s="64">
        <v>41</v>
      </c>
      <c r="J2839" s="64">
        <v>27</v>
      </c>
      <c r="K2839" s="64">
        <v>3</v>
      </c>
      <c r="L2839" s="65">
        <v>0.65853658536585369</v>
      </c>
      <c r="M2839" s="64">
        <v>14</v>
      </c>
      <c r="N2839" s="64">
        <v>0</v>
      </c>
      <c r="O2839" s="66">
        <v>342.26479629629637</v>
      </c>
      <c r="P2839" s="63">
        <v>0.34146341463414637</v>
      </c>
    </row>
    <row r="2840" spans="1:16" ht="14.4">
      <c r="A2840" s="72">
        <f t="shared" si="76"/>
        <v>46194</v>
      </c>
      <c r="B2840" s="73">
        <f>VLOOKUP(G2840,'Daily Flash NL'!A:D,4,0)</f>
        <v>0.66666666666666696</v>
      </c>
      <c r="C2840" s="77">
        <v>46194</v>
      </c>
      <c r="D2840" s="57"/>
      <c r="E2840" s="62" t="s">
        <v>68</v>
      </c>
      <c r="F2840" s="62"/>
      <c r="G2840" s="62">
        <v>16</v>
      </c>
      <c r="H2840" s="63">
        <v>3.7037037037037035E-2</v>
      </c>
      <c r="I2840" s="64">
        <v>27</v>
      </c>
      <c r="J2840" s="64">
        <v>25</v>
      </c>
      <c r="K2840" s="64">
        <v>1</v>
      </c>
      <c r="L2840" s="65">
        <v>0.92592592592592593</v>
      </c>
      <c r="M2840" s="64">
        <v>2</v>
      </c>
      <c r="N2840" s="64">
        <v>0</v>
      </c>
      <c r="O2840" s="66">
        <v>272.68455999999992</v>
      </c>
      <c r="P2840" s="63">
        <v>7.407407407407407E-2</v>
      </c>
    </row>
    <row r="2841" spans="1:16" ht="14.4">
      <c r="A2841" s="72">
        <f t="shared" si="76"/>
        <v>46194</v>
      </c>
      <c r="B2841" s="73" t="e">
        <f>VLOOKUP(G2841,'Daily Flash NL'!A:D,4,0)</f>
        <v>#N/A</v>
      </c>
      <c r="C2841" s="77">
        <v>46194</v>
      </c>
      <c r="D2841" s="57"/>
      <c r="E2841" s="62" t="s">
        <v>68</v>
      </c>
      <c r="F2841" s="62"/>
      <c r="G2841" s="62">
        <v>17</v>
      </c>
      <c r="H2841" s="63">
        <v>0.16666666666666666</v>
      </c>
      <c r="I2841" s="64">
        <v>31</v>
      </c>
      <c r="J2841" s="64">
        <v>25</v>
      </c>
      <c r="K2841" s="64">
        <v>5</v>
      </c>
      <c r="L2841" s="65">
        <v>0.80645161290322576</v>
      </c>
      <c r="M2841" s="64">
        <v>6</v>
      </c>
      <c r="N2841" s="64">
        <v>1</v>
      </c>
      <c r="O2841" s="66">
        <v>217.36668000000006</v>
      </c>
      <c r="P2841" s="63">
        <v>0.19354838709677419</v>
      </c>
    </row>
    <row r="2842" spans="1:16" ht="14.4">
      <c r="A2842" s="72">
        <f t="shared" si="76"/>
        <v>46194</v>
      </c>
      <c r="B2842" s="73" t="e">
        <f>VLOOKUP(G2842,'Daily Flash NL'!A:D,4,0)</f>
        <v>#N/A</v>
      </c>
      <c r="C2842" s="77">
        <v>46194</v>
      </c>
      <c r="D2842" s="57"/>
      <c r="E2842" s="62" t="s">
        <v>68</v>
      </c>
      <c r="F2842" s="62"/>
      <c r="G2842" s="62">
        <v>18</v>
      </c>
      <c r="H2842" s="63">
        <v>0.5</v>
      </c>
      <c r="I2842" s="64">
        <v>30</v>
      </c>
      <c r="J2842" s="64">
        <v>27</v>
      </c>
      <c r="K2842" s="64">
        <v>15</v>
      </c>
      <c r="L2842" s="65">
        <v>0.9</v>
      </c>
      <c r="M2842" s="64">
        <v>3</v>
      </c>
      <c r="N2842" s="64">
        <v>0</v>
      </c>
      <c r="O2842" s="66">
        <v>264.70472222222224</v>
      </c>
      <c r="P2842" s="63">
        <v>0.1</v>
      </c>
    </row>
    <row r="2843" spans="1:16" ht="14.4">
      <c r="A2843" s="72">
        <f t="shared" si="76"/>
        <v>46194</v>
      </c>
      <c r="B2843" s="73" t="e">
        <f>VLOOKUP(G2843,'Daily Flash NL'!A:D,4,0)</f>
        <v>#N/A</v>
      </c>
      <c r="C2843" s="77">
        <v>46194</v>
      </c>
      <c r="D2843" s="57"/>
      <c r="E2843" s="62" t="s">
        <v>68</v>
      </c>
      <c r="F2843" s="62"/>
      <c r="G2843" s="62">
        <v>19</v>
      </c>
      <c r="H2843" s="63">
        <v>0</v>
      </c>
      <c r="I2843" s="64">
        <v>15</v>
      </c>
      <c r="J2843" s="64">
        <v>15</v>
      </c>
      <c r="K2843" s="64">
        <v>0</v>
      </c>
      <c r="L2843" s="65">
        <v>1</v>
      </c>
      <c r="M2843" s="64">
        <v>0</v>
      </c>
      <c r="N2843" s="64">
        <v>0</v>
      </c>
      <c r="O2843" s="66">
        <v>401.34033333333338</v>
      </c>
      <c r="P2843" s="63">
        <v>0</v>
      </c>
    </row>
    <row r="2844" spans="1:16" ht="14.4">
      <c r="A2844" s="72">
        <f t="shared" si="76"/>
        <v>46194</v>
      </c>
      <c r="B2844" s="73" t="e">
        <f>VLOOKUP(G2844,'Daily Flash NL'!A:D,4,0)</f>
        <v>#N/A</v>
      </c>
      <c r="C2844" s="77">
        <v>46194</v>
      </c>
      <c r="D2844" s="57"/>
      <c r="E2844" s="62" t="s">
        <v>68</v>
      </c>
      <c r="F2844" s="62"/>
      <c r="G2844" s="62">
        <v>20</v>
      </c>
      <c r="H2844" s="63">
        <v>0.61538461538461542</v>
      </c>
      <c r="I2844" s="64">
        <v>13</v>
      </c>
      <c r="J2844" s="64">
        <v>13</v>
      </c>
      <c r="K2844" s="64">
        <v>8</v>
      </c>
      <c r="L2844" s="65">
        <v>1</v>
      </c>
      <c r="M2844" s="64">
        <v>0</v>
      </c>
      <c r="N2844" s="64">
        <v>0</v>
      </c>
      <c r="O2844" s="66">
        <v>298.50969230769232</v>
      </c>
      <c r="P2844" s="63">
        <v>0</v>
      </c>
    </row>
    <row r="2845" spans="1:16" ht="14.4">
      <c r="A2845" s="72">
        <f t="shared" si="76"/>
        <v>46194</v>
      </c>
      <c r="B2845" s="73" t="e">
        <f>VLOOKUP(G2845,'Daily Flash NL'!A:D,4,0)</f>
        <v>#N/A</v>
      </c>
      <c r="C2845" s="77">
        <v>46194</v>
      </c>
      <c r="D2845" s="57"/>
      <c r="E2845" s="62" t="s">
        <v>68</v>
      </c>
      <c r="F2845" s="62"/>
      <c r="G2845" s="62">
        <v>21</v>
      </c>
      <c r="H2845" s="63">
        <v>0.5</v>
      </c>
      <c r="I2845" s="64">
        <v>6</v>
      </c>
      <c r="J2845" s="64">
        <v>6</v>
      </c>
      <c r="K2845" s="64">
        <v>3</v>
      </c>
      <c r="L2845" s="65">
        <v>1</v>
      </c>
      <c r="M2845" s="64">
        <v>0</v>
      </c>
      <c r="N2845" s="64">
        <v>0</v>
      </c>
      <c r="O2845" s="66">
        <v>319.92450000000002</v>
      </c>
      <c r="P2845" s="63">
        <v>0</v>
      </c>
    </row>
    <row r="2846" spans="1:16" ht="14.4">
      <c r="A2846" s="72">
        <f t="shared" si="76"/>
        <v>46194</v>
      </c>
      <c r="B2846" s="73" t="e">
        <f>VLOOKUP(G2846,'Daily Flash NL'!A:D,4,0)</f>
        <v>#N/A</v>
      </c>
      <c r="C2846" s="77">
        <v>46194</v>
      </c>
      <c r="D2846" s="57"/>
      <c r="E2846" s="62" t="s">
        <v>68</v>
      </c>
      <c r="F2846" s="62"/>
      <c r="G2846" s="62">
        <v>22</v>
      </c>
      <c r="H2846" s="63">
        <v>1</v>
      </c>
      <c r="I2846" s="64">
        <v>5</v>
      </c>
      <c r="J2846" s="64">
        <v>5</v>
      </c>
      <c r="K2846" s="64">
        <v>5</v>
      </c>
      <c r="L2846" s="65">
        <v>1</v>
      </c>
      <c r="M2846" s="64">
        <v>0</v>
      </c>
      <c r="N2846" s="64">
        <v>0</v>
      </c>
      <c r="O2846" s="66">
        <v>235.64019999999999</v>
      </c>
      <c r="P2846" s="63">
        <v>0</v>
      </c>
    </row>
    <row r="2847" spans="1:16" ht="14.4">
      <c r="A2847" s="72">
        <f t="shared" si="76"/>
        <v>46194</v>
      </c>
      <c r="B2847" s="73" t="e">
        <f>VLOOKUP(G2847,'Daily Flash NL'!A:D,4,0)</f>
        <v>#N/A</v>
      </c>
      <c r="C2847" s="77">
        <v>46194</v>
      </c>
      <c r="D2847" s="57"/>
      <c r="E2847" s="62" t="s">
        <v>68</v>
      </c>
      <c r="F2847" s="62"/>
      <c r="G2847" s="62">
        <v>23</v>
      </c>
      <c r="H2847" s="63">
        <v>0.4</v>
      </c>
      <c r="I2847" s="64">
        <v>5</v>
      </c>
      <c r="J2847" s="64">
        <v>4</v>
      </c>
      <c r="K2847" s="64">
        <v>2</v>
      </c>
      <c r="L2847" s="65">
        <v>0.8</v>
      </c>
      <c r="M2847" s="64">
        <v>1</v>
      </c>
      <c r="N2847" s="64">
        <v>0</v>
      </c>
      <c r="O2847" s="66">
        <v>415.72225000000003</v>
      </c>
      <c r="P2847" s="63">
        <v>0.2</v>
      </c>
    </row>
    <row r="2848" spans="1:16" ht="14.4">
      <c r="A2848" s="72">
        <f t="shared" si="76"/>
        <v>46194</v>
      </c>
      <c r="B2848" s="73" t="e">
        <f>VLOOKUP(G2848,'Daily Flash NL'!A:D,4,0)</f>
        <v>#N/A</v>
      </c>
      <c r="C2848" s="77">
        <v>46194</v>
      </c>
      <c r="D2848" s="57" t="s">
        <v>70</v>
      </c>
      <c r="E2848" s="57"/>
      <c r="F2848" s="57"/>
      <c r="G2848" s="57"/>
      <c r="H2848" s="58">
        <v>0.57664233576642332</v>
      </c>
      <c r="I2848" s="59">
        <v>550</v>
      </c>
      <c r="J2848" s="59">
        <v>507</v>
      </c>
      <c r="K2848" s="59">
        <v>316</v>
      </c>
      <c r="L2848" s="60">
        <v>0.92181818181818187</v>
      </c>
      <c r="M2848" s="59">
        <v>43</v>
      </c>
      <c r="N2848" s="59">
        <v>2</v>
      </c>
      <c r="O2848" s="61">
        <v>267.7919591715978</v>
      </c>
      <c r="P2848" s="58">
        <v>7.8181818181818186E-2</v>
      </c>
    </row>
    <row r="2849" spans="1:16" ht="14.4">
      <c r="A2849" s="72" t="str">
        <f t="shared" si="76"/>
        <v>Total 21/06/2026</v>
      </c>
      <c r="B2849" s="73" t="e">
        <f>VLOOKUP(G2849,'Daily Flash NL'!A:D,4,0)</f>
        <v>#N/A</v>
      </c>
      <c r="C2849" s="78" t="s">
        <v>308</v>
      </c>
      <c r="D2849" s="67"/>
      <c r="E2849" s="67"/>
      <c r="F2849" s="67"/>
      <c r="G2849" s="67"/>
      <c r="H2849" s="68">
        <v>0.57664233576642332</v>
      </c>
      <c r="I2849" s="69">
        <v>550</v>
      </c>
      <c r="J2849" s="69">
        <v>507</v>
      </c>
      <c r="K2849" s="69">
        <v>316</v>
      </c>
      <c r="L2849" s="70">
        <v>0.92181818181818187</v>
      </c>
      <c r="M2849" s="69">
        <v>43</v>
      </c>
      <c r="N2849" s="69">
        <v>2</v>
      </c>
      <c r="O2849" s="71">
        <v>267.7919591715978</v>
      </c>
      <c r="P2849" s="68">
        <v>7.8181818181818186E-2</v>
      </c>
    </row>
    <row r="2850" spans="1:16" ht="15" thickBot="1">
      <c r="A2850" s="72" t="str">
        <f t="shared" si="76"/>
        <v>Total général</v>
      </c>
      <c r="B2850" s="73" t="e">
        <f>VLOOKUP(G2850,'Daily Flash NL'!A:D,4,0)</f>
        <v>#N/A</v>
      </c>
      <c r="C2850" s="116" t="s">
        <v>73</v>
      </c>
      <c r="D2850" s="117"/>
      <c r="E2850" s="117"/>
      <c r="F2850" s="117"/>
      <c r="G2850" s="117"/>
      <c r="H2850" s="118">
        <v>0.63372093023255816</v>
      </c>
      <c r="I2850" s="119">
        <v>2415</v>
      </c>
      <c r="J2850" s="119">
        <v>2263</v>
      </c>
      <c r="K2850" s="119">
        <v>1526</v>
      </c>
      <c r="L2850" s="120">
        <v>0.93706004140786747</v>
      </c>
      <c r="M2850" s="119">
        <v>152</v>
      </c>
      <c r="N2850" s="119">
        <v>7</v>
      </c>
      <c r="O2850" s="121">
        <v>253.60064915093764</v>
      </c>
      <c r="P2850" s="122">
        <v>6.29399585921325E-2</v>
      </c>
    </row>
    <row r="2851" spans="1:16" ht="14.4">
      <c r="A2851" s="72">
        <f t="shared" ref="A2851:A2871" si="77">C2851</f>
        <v>46195</v>
      </c>
      <c r="B2851" s="73" t="e">
        <f>VLOOKUP(G2851,'Daily Flash NL'!A:D,4,0)</f>
        <v>#N/A</v>
      </c>
      <c r="C2851" s="77">
        <v>46195</v>
      </c>
      <c r="D2851" s="57" t="s">
        <v>67</v>
      </c>
      <c r="E2851" s="62" t="s">
        <v>85</v>
      </c>
      <c r="F2851" s="62"/>
      <c r="G2851" s="62"/>
      <c r="H2851" s="63">
        <v>0.6811594202898551</v>
      </c>
      <c r="I2851" s="64">
        <v>346</v>
      </c>
      <c r="J2851" s="64">
        <v>333</v>
      </c>
      <c r="K2851" s="64">
        <v>235</v>
      </c>
      <c r="L2851" s="65">
        <v>0.96242774566473988</v>
      </c>
      <c r="M2851" s="64">
        <v>13</v>
      </c>
      <c r="N2851" s="64">
        <v>1</v>
      </c>
      <c r="O2851" s="66">
        <v>264.01148188188182</v>
      </c>
      <c r="P2851" s="63">
        <v>3.7572254335260118E-2</v>
      </c>
    </row>
    <row r="2852" spans="1:16" ht="14.4">
      <c r="A2852" s="72">
        <f t="shared" si="77"/>
        <v>46195</v>
      </c>
      <c r="B2852" s="73" t="e">
        <f>VLOOKUP(G2852,'Daily Flash NL'!A:D,4,0)</f>
        <v>#N/A</v>
      </c>
      <c r="C2852" s="77">
        <v>46195</v>
      </c>
      <c r="D2852" s="57"/>
      <c r="E2852" s="62" t="s">
        <v>85</v>
      </c>
      <c r="F2852" s="57" t="s">
        <v>69</v>
      </c>
      <c r="G2852" s="57"/>
      <c r="H2852" s="58"/>
      <c r="I2852" s="59"/>
      <c r="J2852" s="59"/>
      <c r="K2852" s="59"/>
      <c r="L2852" s="60"/>
      <c r="M2852" s="59"/>
      <c r="N2852" s="59"/>
      <c r="O2852" s="61"/>
      <c r="P2852" s="58"/>
    </row>
    <row r="2853" spans="1:16" ht="14.4">
      <c r="A2853" s="72">
        <f t="shared" si="77"/>
        <v>46195</v>
      </c>
      <c r="B2853" s="73">
        <f>VLOOKUP(G2853,'Daily Flash NL'!A:D,4,0)</f>
        <v>0.29166666666666669</v>
      </c>
      <c r="C2853" s="77">
        <v>46195</v>
      </c>
      <c r="D2853" s="57"/>
      <c r="E2853" s="62" t="s">
        <v>85</v>
      </c>
      <c r="F2853" s="62"/>
      <c r="G2853" s="62">
        <v>7</v>
      </c>
      <c r="H2853" s="63">
        <v>1</v>
      </c>
      <c r="I2853" s="64">
        <v>2</v>
      </c>
      <c r="J2853" s="64">
        <v>2</v>
      </c>
      <c r="K2853" s="64">
        <v>2</v>
      </c>
      <c r="L2853" s="65">
        <v>1</v>
      </c>
      <c r="M2853" s="64">
        <v>0</v>
      </c>
      <c r="N2853" s="64">
        <v>0</v>
      </c>
      <c r="O2853" s="66">
        <v>707.01099999999997</v>
      </c>
      <c r="P2853" s="63">
        <v>0</v>
      </c>
    </row>
    <row r="2854" spans="1:16" ht="14.4">
      <c r="A2854" s="72">
        <f t="shared" si="77"/>
        <v>46195</v>
      </c>
      <c r="B2854" s="73">
        <f>VLOOKUP(G2854,'Daily Flash NL'!A:D,4,0)</f>
        <v>0.33333333333333298</v>
      </c>
      <c r="C2854" s="77">
        <v>46195</v>
      </c>
      <c r="D2854" s="57"/>
      <c r="E2854" s="62" t="s">
        <v>85</v>
      </c>
      <c r="F2854" s="62"/>
      <c r="G2854" s="62">
        <v>8</v>
      </c>
      <c r="H2854" s="63">
        <v>1</v>
      </c>
      <c r="I2854" s="64">
        <v>7</v>
      </c>
      <c r="J2854" s="64">
        <v>7</v>
      </c>
      <c r="K2854" s="64">
        <v>7</v>
      </c>
      <c r="L2854" s="65">
        <v>1</v>
      </c>
      <c r="M2854" s="64">
        <v>0</v>
      </c>
      <c r="N2854" s="64">
        <v>0</v>
      </c>
      <c r="O2854" s="66">
        <v>380.96685714285712</v>
      </c>
      <c r="P2854" s="63">
        <v>0</v>
      </c>
    </row>
    <row r="2855" spans="1:16" ht="14.4">
      <c r="A2855" s="72">
        <f t="shared" si="77"/>
        <v>46195</v>
      </c>
      <c r="B2855" s="73">
        <f>VLOOKUP(G2855,'Daily Flash NL'!A:D,4,0)</f>
        <v>0.375</v>
      </c>
      <c r="C2855" s="77">
        <v>46195</v>
      </c>
      <c r="D2855" s="57"/>
      <c r="E2855" s="62" t="s">
        <v>85</v>
      </c>
      <c r="F2855" s="62"/>
      <c r="G2855" s="62">
        <v>9</v>
      </c>
      <c r="H2855" s="63">
        <v>0.33333333333333331</v>
      </c>
      <c r="I2855" s="64">
        <v>15</v>
      </c>
      <c r="J2855" s="64">
        <v>14</v>
      </c>
      <c r="K2855" s="64">
        <v>5</v>
      </c>
      <c r="L2855" s="65">
        <v>0.93333333333333335</v>
      </c>
      <c r="M2855" s="64">
        <v>1</v>
      </c>
      <c r="N2855" s="64">
        <v>0</v>
      </c>
      <c r="O2855" s="66">
        <v>195.21596428571431</v>
      </c>
      <c r="P2855" s="63">
        <v>6.6666666666666666E-2</v>
      </c>
    </row>
    <row r="2856" spans="1:16" ht="14.4">
      <c r="A2856" s="72">
        <f t="shared" si="77"/>
        <v>46195</v>
      </c>
      <c r="B2856" s="73">
        <f>VLOOKUP(G2856,'Daily Flash NL'!A:D,4,0)</f>
        <v>0.41666666666666702</v>
      </c>
      <c r="C2856" s="77">
        <v>46195</v>
      </c>
      <c r="D2856" s="57"/>
      <c r="E2856" s="62" t="s">
        <v>85</v>
      </c>
      <c r="F2856" s="62"/>
      <c r="G2856" s="62">
        <v>10</v>
      </c>
      <c r="H2856" s="63">
        <v>0.53846153846153844</v>
      </c>
      <c r="I2856" s="64">
        <v>13</v>
      </c>
      <c r="J2856" s="64">
        <v>13</v>
      </c>
      <c r="K2856" s="64">
        <v>7</v>
      </c>
      <c r="L2856" s="65">
        <v>1</v>
      </c>
      <c r="M2856" s="64">
        <v>0</v>
      </c>
      <c r="N2856" s="64">
        <v>0</v>
      </c>
      <c r="O2856" s="66">
        <v>251.30471794871789</v>
      </c>
      <c r="P2856" s="63">
        <v>0</v>
      </c>
    </row>
    <row r="2857" spans="1:16" ht="14.4">
      <c r="A2857" s="72">
        <f t="shared" si="77"/>
        <v>46195</v>
      </c>
      <c r="B2857" s="73">
        <f>VLOOKUP(G2857,'Daily Flash NL'!A:D,4,0)</f>
        <v>0.45833333333333298</v>
      </c>
      <c r="C2857" s="77">
        <v>46195</v>
      </c>
      <c r="D2857" s="57"/>
      <c r="E2857" s="62" t="s">
        <v>85</v>
      </c>
      <c r="F2857" s="62"/>
      <c r="G2857" s="62">
        <v>11</v>
      </c>
      <c r="H2857" s="63">
        <v>0.81818181818181823</v>
      </c>
      <c r="I2857" s="64">
        <v>11</v>
      </c>
      <c r="J2857" s="64">
        <v>11</v>
      </c>
      <c r="K2857" s="64">
        <v>9</v>
      </c>
      <c r="L2857" s="65">
        <v>1</v>
      </c>
      <c r="M2857" s="64">
        <v>0</v>
      </c>
      <c r="N2857" s="64">
        <v>0</v>
      </c>
      <c r="O2857" s="66">
        <v>370.5443181818182</v>
      </c>
      <c r="P2857" s="63">
        <v>0</v>
      </c>
    </row>
    <row r="2858" spans="1:16" ht="14.4">
      <c r="A2858" s="72">
        <f t="shared" si="77"/>
        <v>46195</v>
      </c>
      <c r="B2858" s="73">
        <f>VLOOKUP(G2858,'Daily Flash NL'!A:D,4,0)</f>
        <v>0.5</v>
      </c>
      <c r="C2858" s="77">
        <v>46195</v>
      </c>
      <c r="D2858" s="57"/>
      <c r="E2858" s="62" t="s">
        <v>85</v>
      </c>
      <c r="F2858" s="62"/>
      <c r="G2858" s="62">
        <v>12</v>
      </c>
      <c r="H2858" s="63">
        <v>1</v>
      </c>
      <c r="I2858" s="64">
        <v>10</v>
      </c>
      <c r="J2858" s="64">
        <v>10</v>
      </c>
      <c r="K2858" s="64">
        <v>10</v>
      </c>
      <c r="L2858" s="65">
        <v>1</v>
      </c>
      <c r="M2858" s="64">
        <v>0</v>
      </c>
      <c r="N2858" s="64">
        <v>0</v>
      </c>
      <c r="O2858" s="66">
        <v>242.26294999999968</v>
      </c>
      <c r="P2858" s="63">
        <v>0</v>
      </c>
    </row>
    <row r="2859" spans="1:16" ht="14.4">
      <c r="A2859" s="72">
        <f t="shared" si="77"/>
        <v>46195</v>
      </c>
      <c r="B2859" s="73">
        <f>VLOOKUP(G2859,'Daily Flash NL'!A:D,4,0)</f>
        <v>0.54166666666666696</v>
      </c>
      <c r="C2859" s="77">
        <v>46195</v>
      </c>
      <c r="D2859" s="57"/>
      <c r="E2859" s="62" t="s">
        <v>85</v>
      </c>
      <c r="F2859" s="62"/>
      <c r="G2859" s="62">
        <v>13</v>
      </c>
      <c r="H2859" s="63">
        <v>1</v>
      </c>
      <c r="I2859" s="64">
        <v>6</v>
      </c>
      <c r="J2859" s="64">
        <v>6</v>
      </c>
      <c r="K2859" s="64">
        <v>6</v>
      </c>
      <c r="L2859" s="65">
        <v>1</v>
      </c>
      <c r="M2859" s="64">
        <v>0</v>
      </c>
      <c r="N2859" s="64">
        <v>0</v>
      </c>
      <c r="O2859" s="66">
        <v>111.20958333333333</v>
      </c>
      <c r="P2859" s="63">
        <v>0</v>
      </c>
    </row>
    <row r="2860" spans="1:16" ht="14.4">
      <c r="A2860" s="72">
        <f t="shared" si="77"/>
        <v>46195</v>
      </c>
      <c r="B2860" s="73">
        <f>VLOOKUP(G2860,'Daily Flash NL'!A:D,4,0)</f>
        <v>0.58333333333333304</v>
      </c>
      <c r="C2860" s="77">
        <v>46195</v>
      </c>
      <c r="D2860" s="57"/>
      <c r="E2860" s="62" t="s">
        <v>85</v>
      </c>
      <c r="F2860" s="62"/>
      <c r="G2860" s="62">
        <v>14</v>
      </c>
      <c r="H2860" s="63">
        <v>0.8666666666666667</v>
      </c>
      <c r="I2860" s="64">
        <v>15</v>
      </c>
      <c r="J2860" s="64">
        <v>15</v>
      </c>
      <c r="K2860" s="64">
        <v>13</v>
      </c>
      <c r="L2860" s="65">
        <v>1</v>
      </c>
      <c r="M2860" s="64">
        <v>0</v>
      </c>
      <c r="N2860" s="64">
        <v>0</v>
      </c>
      <c r="O2860" s="66">
        <v>206.49466666666686</v>
      </c>
      <c r="P2860" s="63">
        <v>0</v>
      </c>
    </row>
    <row r="2861" spans="1:16" ht="14.4">
      <c r="A2861" s="72">
        <f t="shared" si="77"/>
        <v>46195</v>
      </c>
      <c r="B2861" s="73">
        <f>VLOOKUP(G2861,'Daily Flash NL'!A:D,4,0)</f>
        <v>0.625</v>
      </c>
      <c r="C2861" s="77">
        <v>46195</v>
      </c>
      <c r="D2861" s="57"/>
      <c r="E2861" s="62" t="s">
        <v>85</v>
      </c>
      <c r="F2861" s="62"/>
      <c r="G2861" s="62">
        <v>15</v>
      </c>
      <c r="H2861" s="63">
        <v>1</v>
      </c>
      <c r="I2861" s="64">
        <v>8</v>
      </c>
      <c r="J2861" s="64">
        <v>8</v>
      </c>
      <c r="K2861" s="64">
        <v>8</v>
      </c>
      <c r="L2861" s="65">
        <v>1</v>
      </c>
      <c r="M2861" s="64">
        <v>0</v>
      </c>
      <c r="N2861" s="64">
        <v>0</v>
      </c>
      <c r="O2861" s="66">
        <v>253.20815625</v>
      </c>
      <c r="P2861" s="63">
        <v>0</v>
      </c>
    </row>
    <row r="2862" spans="1:16" ht="14.4">
      <c r="A2862" s="72">
        <f t="shared" si="77"/>
        <v>46195</v>
      </c>
      <c r="B2862" s="73">
        <f>VLOOKUP(G2862,'Daily Flash NL'!A:D,4,0)</f>
        <v>0.66666666666666696</v>
      </c>
      <c r="C2862" s="77">
        <v>46195</v>
      </c>
      <c r="D2862" s="57"/>
      <c r="E2862" s="62" t="s">
        <v>85</v>
      </c>
      <c r="F2862" s="62"/>
      <c r="G2862" s="62">
        <v>16</v>
      </c>
      <c r="H2862" s="63">
        <v>1</v>
      </c>
      <c r="I2862" s="64">
        <v>8</v>
      </c>
      <c r="J2862" s="64">
        <v>8</v>
      </c>
      <c r="K2862" s="64">
        <v>8</v>
      </c>
      <c r="L2862" s="65">
        <v>1</v>
      </c>
      <c r="M2862" s="64">
        <v>0</v>
      </c>
      <c r="N2862" s="64">
        <v>0</v>
      </c>
      <c r="O2862" s="66">
        <v>95.482354166666624</v>
      </c>
      <c r="P2862" s="63">
        <v>0</v>
      </c>
    </row>
    <row r="2863" spans="1:16" ht="14.4">
      <c r="A2863" s="72">
        <f t="shared" si="77"/>
        <v>46195</v>
      </c>
      <c r="B2863" s="73" t="e">
        <f>VLOOKUP(G2863,'Daily Flash NL'!A:D,4,0)</f>
        <v>#N/A</v>
      </c>
      <c r="C2863" s="77">
        <v>46195</v>
      </c>
      <c r="D2863" s="57"/>
      <c r="E2863" s="62" t="s">
        <v>85</v>
      </c>
      <c r="F2863" s="62"/>
      <c r="G2863" s="62">
        <v>17</v>
      </c>
      <c r="H2863" s="63">
        <v>0.9</v>
      </c>
      <c r="I2863" s="64">
        <v>10</v>
      </c>
      <c r="J2863" s="64">
        <v>9</v>
      </c>
      <c r="K2863" s="64">
        <v>9</v>
      </c>
      <c r="L2863" s="65">
        <v>0.9</v>
      </c>
      <c r="M2863" s="64">
        <v>1</v>
      </c>
      <c r="N2863" s="64">
        <v>0</v>
      </c>
      <c r="O2863" s="66">
        <v>465.90666666666664</v>
      </c>
      <c r="P2863" s="63">
        <v>0.1</v>
      </c>
    </row>
    <row r="2864" spans="1:16" ht="14.4">
      <c r="A2864" s="72">
        <f t="shared" si="77"/>
        <v>46195</v>
      </c>
      <c r="B2864" s="73" t="e">
        <f>VLOOKUP(G2864,'Daily Flash NL'!A:D,4,0)</f>
        <v>#N/A</v>
      </c>
      <c r="C2864" s="77">
        <v>46195</v>
      </c>
      <c r="D2864" s="57"/>
      <c r="E2864" s="62" t="s">
        <v>85</v>
      </c>
      <c r="F2864" s="62"/>
      <c r="G2864" s="62">
        <v>19</v>
      </c>
      <c r="H2864" s="63">
        <v>0.5</v>
      </c>
      <c r="I2864" s="64">
        <v>2</v>
      </c>
      <c r="J2864" s="64">
        <v>2</v>
      </c>
      <c r="K2864" s="64">
        <v>1</v>
      </c>
      <c r="L2864" s="65">
        <v>1</v>
      </c>
      <c r="M2864" s="64">
        <v>0</v>
      </c>
      <c r="N2864" s="64">
        <v>0</v>
      </c>
      <c r="O2864" s="66">
        <v>445.65</v>
      </c>
      <c r="P2864" s="63">
        <v>0</v>
      </c>
    </row>
    <row r="2865" spans="1:16" ht="14.4">
      <c r="A2865" s="72">
        <f t="shared" si="77"/>
        <v>46195</v>
      </c>
      <c r="B2865" s="73" t="e">
        <f>VLOOKUP(G2865,'Daily Flash NL'!A:D,4,0)</f>
        <v>#N/A</v>
      </c>
      <c r="C2865" s="77">
        <v>46195</v>
      </c>
      <c r="D2865" s="57"/>
      <c r="E2865" s="62" t="s">
        <v>85</v>
      </c>
      <c r="F2865" s="62"/>
      <c r="G2865" s="62">
        <v>20</v>
      </c>
      <c r="H2865" s="63">
        <v>1</v>
      </c>
      <c r="I2865" s="64">
        <v>1</v>
      </c>
      <c r="J2865" s="64">
        <v>1</v>
      </c>
      <c r="K2865" s="64">
        <v>1</v>
      </c>
      <c r="L2865" s="65">
        <v>1</v>
      </c>
      <c r="M2865" s="64">
        <v>0</v>
      </c>
      <c r="N2865" s="64">
        <v>0</v>
      </c>
      <c r="O2865" s="66">
        <v>443.29300000000001</v>
      </c>
      <c r="P2865" s="63">
        <v>0</v>
      </c>
    </row>
    <row r="2866" spans="1:16" ht="14.4">
      <c r="A2866" s="72">
        <f t="shared" si="77"/>
        <v>46195</v>
      </c>
      <c r="B2866" s="73" t="e">
        <f>VLOOKUP(G2866,'Daily Flash NL'!A:D,4,0)</f>
        <v>#N/A</v>
      </c>
      <c r="C2866" s="77">
        <v>46195</v>
      </c>
      <c r="D2866" s="57"/>
      <c r="E2866" s="62" t="s">
        <v>85</v>
      </c>
      <c r="F2866" s="62"/>
      <c r="G2866" s="62">
        <v>21</v>
      </c>
      <c r="H2866" s="63">
        <v>1</v>
      </c>
      <c r="I2866" s="64">
        <v>1</v>
      </c>
      <c r="J2866" s="64">
        <v>1</v>
      </c>
      <c r="K2866" s="64">
        <v>1</v>
      </c>
      <c r="L2866" s="65">
        <v>1</v>
      </c>
      <c r="M2866" s="64">
        <v>0</v>
      </c>
      <c r="N2866" s="64">
        <v>0</v>
      </c>
      <c r="O2866" s="66">
        <v>122.642</v>
      </c>
      <c r="P2866" s="63">
        <v>0</v>
      </c>
    </row>
    <row r="2867" spans="1:16" ht="14.4">
      <c r="A2867" s="72">
        <f t="shared" si="77"/>
        <v>46195</v>
      </c>
      <c r="B2867" s="73" t="e">
        <f>VLOOKUP(G2867,'Daily Flash NL'!A:D,4,0)</f>
        <v>#N/A</v>
      </c>
      <c r="C2867" s="77">
        <v>46195</v>
      </c>
      <c r="D2867" s="57"/>
      <c r="E2867" s="62" t="s">
        <v>85</v>
      </c>
      <c r="F2867" s="62"/>
      <c r="G2867" s="62">
        <v>22</v>
      </c>
      <c r="H2867" s="63">
        <v>0.4</v>
      </c>
      <c r="I2867" s="64">
        <v>5</v>
      </c>
      <c r="J2867" s="64">
        <v>4</v>
      </c>
      <c r="K2867" s="64">
        <v>2</v>
      </c>
      <c r="L2867" s="65">
        <v>0.8</v>
      </c>
      <c r="M2867" s="64">
        <v>1</v>
      </c>
      <c r="N2867" s="64">
        <v>0</v>
      </c>
      <c r="O2867" s="66">
        <v>187.74125000000001</v>
      </c>
      <c r="P2867" s="63">
        <v>0.2</v>
      </c>
    </row>
    <row r="2868" spans="1:16" ht="14.4">
      <c r="A2868" s="72">
        <f t="shared" si="77"/>
        <v>46195</v>
      </c>
      <c r="B2868" s="73" t="e">
        <f>VLOOKUP(G2868,'Daily Flash NL'!A:D,4,0)</f>
        <v>#N/A</v>
      </c>
      <c r="C2868" s="77">
        <v>46195</v>
      </c>
      <c r="D2868" s="57"/>
      <c r="E2868" s="62" t="s">
        <v>85</v>
      </c>
      <c r="F2868" s="62"/>
      <c r="G2868" s="62">
        <v>23</v>
      </c>
      <c r="H2868" s="63">
        <v>0.5</v>
      </c>
      <c r="I2868" s="64">
        <v>2</v>
      </c>
      <c r="J2868" s="64">
        <v>2</v>
      </c>
      <c r="K2868" s="64">
        <v>1</v>
      </c>
      <c r="L2868" s="65">
        <v>1</v>
      </c>
      <c r="M2868" s="64">
        <v>0</v>
      </c>
      <c r="N2868" s="64">
        <v>0</v>
      </c>
      <c r="O2868" s="66">
        <v>266.91750000000002</v>
      </c>
      <c r="P2868" s="63">
        <v>0</v>
      </c>
    </row>
    <row r="2869" spans="1:16" ht="14.4">
      <c r="A2869" s="72">
        <f t="shared" si="77"/>
        <v>46195</v>
      </c>
      <c r="B2869" s="73" t="e">
        <f>VLOOKUP(G2869,'Daily Flash NL'!A:D,4,0)</f>
        <v>#N/A</v>
      </c>
      <c r="C2869" s="77">
        <v>46195</v>
      </c>
      <c r="D2869" s="57"/>
      <c r="E2869" s="62" t="s">
        <v>85</v>
      </c>
      <c r="F2869" s="57" t="s">
        <v>86</v>
      </c>
      <c r="G2869" s="57"/>
      <c r="H2869" s="58"/>
      <c r="I2869" s="59"/>
      <c r="J2869" s="59"/>
      <c r="K2869" s="59"/>
      <c r="L2869" s="60"/>
      <c r="M2869" s="59"/>
      <c r="N2869" s="59"/>
      <c r="O2869" s="61"/>
      <c r="P2869" s="58"/>
    </row>
    <row r="2870" spans="1:16" ht="14.4">
      <c r="A2870" s="72">
        <f t="shared" si="77"/>
        <v>46195</v>
      </c>
      <c r="B2870" s="73">
        <f>VLOOKUP(G2870,'Daily Flash NL'!A:D,4,0)</f>
        <v>0.29166666666666669</v>
      </c>
      <c r="C2870" s="77">
        <v>46195</v>
      </c>
      <c r="D2870" s="57"/>
      <c r="E2870" s="62" t="s">
        <v>85</v>
      </c>
      <c r="F2870" s="62"/>
      <c r="G2870" s="62">
        <v>7</v>
      </c>
      <c r="H2870" s="63">
        <v>1</v>
      </c>
      <c r="I2870" s="64">
        <v>2</v>
      </c>
      <c r="J2870" s="64">
        <v>2</v>
      </c>
      <c r="K2870" s="64">
        <v>2</v>
      </c>
      <c r="L2870" s="65">
        <v>1</v>
      </c>
      <c r="M2870" s="64">
        <v>0</v>
      </c>
      <c r="N2870" s="64">
        <v>0</v>
      </c>
      <c r="O2870" s="66">
        <v>376.67100000000005</v>
      </c>
      <c r="P2870" s="63">
        <v>0</v>
      </c>
    </row>
    <row r="2871" spans="1:16" ht="14.4">
      <c r="A2871" s="72">
        <f t="shared" si="77"/>
        <v>46195</v>
      </c>
      <c r="B2871" s="73">
        <f>VLOOKUP(G2871,'Daily Flash NL'!A:D,4,0)</f>
        <v>0.33333333333333298</v>
      </c>
      <c r="C2871" s="77">
        <v>46195</v>
      </c>
      <c r="D2871" s="57"/>
      <c r="E2871" s="62" t="s">
        <v>85</v>
      </c>
      <c r="F2871" s="62"/>
      <c r="G2871" s="62">
        <v>8</v>
      </c>
      <c r="H2871" s="63">
        <v>0.57894736842105265</v>
      </c>
      <c r="I2871" s="64">
        <v>19</v>
      </c>
      <c r="J2871" s="64">
        <v>17</v>
      </c>
      <c r="K2871" s="64">
        <v>11</v>
      </c>
      <c r="L2871" s="65">
        <v>0.89473684210526316</v>
      </c>
      <c r="M2871" s="64">
        <v>2</v>
      </c>
      <c r="N2871" s="64">
        <v>0</v>
      </c>
      <c r="O2871" s="66">
        <v>292.62470588235294</v>
      </c>
      <c r="P2871" s="63">
        <v>0.10526315789473684</v>
      </c>
    </row>
    <row r="2872" spans="1:16" ht="14.4">
      <c r="A2872" s="72">
        <f t="shared" ref="A2872:A2878" si="78">C2872</f>
        <v>46195</v>
      </c>
      <c r="B2872" s="73">
        <f>VLOOKUP(G2872,'Daily Flash NL'!A:D,4,0)</f>
        <v>0.375</v>
      </c>
      <c r="C2872" s="77">
        <v>46195</v>
      </c>
      <c r="D2872" s="57"/>
      <c r="E2872" s="62" t="s">
        <v>85</v>
      </c>
      <c r="F2872" s="62"/>
      <c r="G2872" s="62">
        <v>9</v>
      </c>
      <c r="H2872" s="63">
        <v>0.13043478260869565</v>
      </c>
      <c r="I2872" s="64">
        <v>24</v>
      </c>
      <c r="J2872" s="64">
        <v>20</v>
      </c>
      <c r="K2872" s="64">
        <v>3</v>
      </c>
      <c r="L2872" s="65">
        <v>0.83333333333333337</v>
      </c>
      <c r="M2872" s="64">
        <v>4</v>
      </c>
      <c r="N2872" s="64">
        <v>1</v>
      </c>
      <c r="O2872" s="66">
        <v>348.31389999999999</v>
      </c>
      <c r="P2872" s="63">
        <v>0.16666666666666666</v>
      </c>
    </row>
    <row r="2873" spans="1:16" ht="14.4">
      <c r="A2873" s="72">
        <f t="shared" si="78"/>
        <v>46195</v>
      </c>
      <c r="B2873" s="73">
        <f>VLOOKUP(G2873,'Daily Flash NL'!A:D,4,0)</f>
        <v>0.41666666666666702</v>
      </c>
      <c r="C2873" s="77">
        <v>46195</v>
      </c>
      <c r="D2873" s="57"/>
      <c r="E2873" s="62" t="s">
        <v>85</v>
      </c>
      <c r="F2873" s="62"/>
      <c r="G2873" s="62">
        <v>10</v>
      </c>
      <c r="H2873" s="63">
        <v>0.52380952380952384</v>
      </c>
      <c r="I2873" s="64">
        <v>21</v>
      </c>
      <c r="J2873" s="64">
        <v>19</v>
      </c>
      <c r="K2873" s="64">
        <v>11</v>
      </c>
      <c r="L2873" s="65">
        <v>0.90476190476190477</v>
      </c>
      <c r="M2873" s="64">
        <v>2</v>
      </c>
      <c r="N2873" s="64">
        <v>0</v>
      </c>
      <c r="O2873" s="66">
        <v>301.55900877192983</v>
      </c>
      <c r="P2873" s="63">
        <v>9.5238095238095233E-2</v>
      </c>
    </row>
    <row r="2874" spans="1:16" ht="14.4">
      <c r="A2874" s="72">
        <f t="shared" si="78"/>
        <v>46195</v>
      </c>
      <c r="B2874" s="73">
        <f>VLOOKUP(G2874,'Daily Flash NL'!A:D,4,0)</f>
        <v>0.45833333333333298</v>
      </c>
      <c r="C2874" s="77">
        <v>46195</v>
      </c>
      <c r="D2874" s="57"/>
      <c r="E2874" s="62" t="s">
        <v>85</v>
      </c>
      <c r="F2874" s="62"/>
      <c r="G2874" s="62">
        <v>11</v>
      </c>
      <c r="H2874" s="63">
        <v>0.20833333333333334</v>
      </c>
      <c r="I2874" s="64">
        <v>24</v>
      </c>
      <c r="J2874" s="64">
        <v>22</v>
      </c>
      <c r="K2874" s="64">
        <v>5</v>
      </c>
      <c r="L2874" s="65">
        <v>0.91666666666666663</v>
      </c>
      <c r="M2874" s="64">
        <v>2</v>
      </c>
      <c r="N2874" s="64">
        <v>0</v>
      </c>
      <c r="O2874" s="66">
        <v>278.72493181818186</v>
      </c>
      <c r="P2874" s="63">
        <v>8.3333333333333329E-2</v>
      </c>
    </row>
    <row r="2875" spans="1:16" ht="14.4">
      <c r="A2875" s="72">
        <f t="shared" si="78"/>
        <v>46195</v>
      </c>
      <c r="B2875" s="73">
        <f>VLOOKUP(G2875,'Daily Flash NL'!A:D,4,0)</f>
        <v>0.5</v>
      </c>
      <c r="C2875" s="77">
        <v>46195</v>
      </c>
      <c r="D2875" s="57"/>
      <c r="E2875" s="62" t="s">
        <v>85</v>
      </c>
      <c r="F2875" s="62"/>
      <c r="G2875" s="62">
        <v>12</v>
      </c>
      <c r="H2875" s="63">
        <v>0.77777777777777779</v>
      </c>
      <c r="I2875" s="64">
        <v>18</v>
      </c>
      <c r="J2875" s="64">
        <v>18</v>
      </c>
      <c r="K2875" s="64">
        <v>14</v>
      </c>
      <c r="L2875" s="65">
        <v>1</v>
      </c>
      <c r="M2875" s="64">
        <v>0</v>
      </c>
      <c r="N2875" s="64">
        <v>0</v>
      </c>
      <c r="O2875" s="66">
        <v>281.55007222222218</v>
      </c>
      <c r="P2875" s="63">
        <v>0</v>
      </c>
    </row>
    <row r="2876" spans="1:16" ht="14.4">
      <c r="A2876" s="72">
        <f t="shared" si="78"/>
        <v>46195</v>
      </c>
      <c r="B2876" s="73">
        <f>VLOOKUP(G2876,'Daily Flash NL'!A:D,4,0)</f>
        <v>0.54166666666666696</v>
      </c>
      <c r="C2876" s="77">
        <v>46195</v>
      </c>
      <c r="D2876" s="57"/>
      <c r="E2876" s="62" t="s">
        <v>85</v>
      </c>
      <c r="F2876" s="62"/>
      <c r="G2876" s="62">
        <v>13</v>
      </c>
      <c r="H2876" s="63">
        <v>0.95454545454545459</v>
      </c>
      <c r="I2876" s="64">
        <v>22</v>
      </c>
      <c r="J2876" s="64">
        <v>22</v>
      </c>
      <c r="K2876" s="64">
        <v>21</v>
      </c>
      <c r="L2876" s="65">
        <v>1</v>
      </c>
      <c r="M2876" s="64">
        <v>0</v>
      </c>
      <c r="N2876" s="64">
        <v>0</v>
      </c>
      <c r="O2876" s="66">
        <v>243.35995075757592</v>
      </c>
      <c r="P2876" s="63">
        <v>0</v>
      </c>
    </row>
    <row r="2877" spans="1:16" ht="14.4">
      <c r="A2877" s="72">
        <f t="shared" si="78"/>
        <v>46195</v>
      </c>
      <c r="B2877" s="73">
        <f>VLOOKUP(G2877,'Daily Flash NL'!A:D,4,0)</f>
        <v>0.58333333333333304</v>
      </c>
      <c r="C2877" s="77">
        <v>46195</v>
      </c>
      <c r="D2877" s="57"/>
      <c r="E2877" s="62" t="s">
        <v>85</v>
      </c>
      <c r="F2877" s="62"/>
      <c r="G2877" s="62">
        <v>14</v>
      </c>
      <c r="H2877" s="63">
        <v>0.89473684210526316</v>
      </c>
      <c r="I2877" s="64">
        <v>19</v>
      </c>
      <c r="J2877" s="64">
        <v>19</v>
      </c>
      <c r="K2877" s="64">
        <v>17</v>
      </c>
      <c r="L2877" s="65">
        <v>1</v>
      </c>
      <c r="M2877" s="64">
        <v>0</v>
      </c>
      <c r="N2877" s="64">
        <v>0</v>
      </c>
      <c r="O2877" s="66">
        <v>221.74980701754401</v>
      </c>
      <c r="P2877" s="63">
        <v>0</v>
      </c>
    </row>
    <row r="2878" spans="1:16" ht="14.4">
      <c r="A2878" s="72">
        <f t="shared" si="78"/>
        <v>46195</v>
      </c>
      <c r="B2878" s="73">
        <f>VLOOKUP(G2878,'Daily Flash NL'!A:D,4,0)</f>
        <v>0.625</v>
      </c>
      <c r="C2878" s="77">
        <v>46195</v>
      </c>
      <c r="D2878" s="57"/>
      <c r="E2878" s="62" t="s">
        <v>85</v>
      </c>
      <c r="F2878" s="62"/>
      <c r="G2878" s="62">
        <v>15</v>
      </c>
      <c r="H2878" s="63">
        <v>0.6</v>
      </c>
      <c r="I2878" s="64">
        <v>30</v>
      </c>
      <c r="J2878" s="64">
        <v>30</v>
      </c>
      <c r="K2878" s="64">
        <v>18</v>
      </c>
      <c r="L2878" s="65">
        <v>1</v>
      </c>
      <c r="M2878" s="64">
        <v>0</v>
      </c>
      <c r="N2878" s="64">
        <v>0</v>
      </c>
      <c r="O2878" s="66">
        <v>187.08429722222232</v>
      </c>
      <c r="P2878" s="63">
        <v>0</v>
      </c>
    </row>
    <row r="2879" spans="1:16" ht="14.4">
      <c r="A2879" s="72">
        <f t="shared" ref="A2879:A2909" si="79">C2879</f>
        <v>46195</v>
      </c>
      <c r="B2879" s="73">
        <f>VLOOKUP(G2879,'Daily Flash NL'!A:D,4,0)</f>
        <v>0.66666666666666696</v>
      </c>
      <c r="C2879" s="77">
        <v>46195</v>
      </c>
      <c r="D2879" s="57"/>
      <c r="E2879" s="62" t="s">
        <v>85</v>
      </c>
      <c r="F2879" s="62"/>
      <c r="G2879" s="62">
        <v>16</v>
      </c>
      <c r="H2879" s="63">
        <v>0.89473684210526316</v>
      </c>
      <c r="I2879" s="64">
        <v>19</v>
      </c>
      <c r="J2879" s="64">
        <v>19</v>
      </c>
      <c r="K2879" s="64">
        <v>17</v>
      </c>
      <c r="L2879" s="65">
        <v>1</v>
      </c>
      <c r="M2879" s="64">
        <v>0</v>
      </c>
      <c r="N2879" s="64">
        <v>0</v>
      </c>
      <c r="O2879" s="66">
        <v>293.52828070175474</v>
      </c>
      <c r="P2879" s="63">
        <v>0</v>
      </c>
    </row>
    <row r="2880" spans="1:16" ht="14.4">
      <c r="A2880" s="72">
        <f t="shared" si="79"/>
        <v>46195</v>
      </c>
      <c r="B2880" s="73" t="e">
        <f>VLOOKUP(G2880,'Daily Flash NL'!A:D,4,0)</f>
        <v>#N/A</v>
      </c>
      <c r="C2880" s="77">
        <v>46195</v>
      </c>
      <c r="D2880" s="57"/>
      <c r="E2880" s="62" t="s">
        <v>85</v>
      </c>
      <c r="F2880" s="62"/>
      <c r="G2880" s="62">
        <v>17</v>
      </c>
      <c r="H2880" s="63">
        <v>0.83333333333333337</v>
      </c>
      <c r="I2880" s="64">
        <v>12</v>
      </c>
      <c r="J2880" s="64">
        <v>12</v>
      </c>
      <c r="K2880" s="64">
        <v>10</v>
      </c>
      <c r="L2880" s="65">
        <v>1</v>
      </c>
      <c r="M2880" s="64">
        <v>0</v>
      </c>
      <c r="N2880" s="64">
        <v>0</v>
      </c>
      <c r="O2880" s="66">
        <v>156.35797916666667</v>
      </c>
      <c r="P2880" s="63">
        <v>0</v>
      </c>
    </row>
    <row r="2881" spans="1:16" ht="14.4">
      <c r="A2881" s="72">
        <f t="shared" si="79"/>
        <v>46195</v>
      </c>
      <c r="B2881" s="73" t="e">
        <f>VLOOKUP(G2881,'Daily Flash NL'!A:D,4,0)</f>
        <v>#N/A</v>
      </c>
      <c r="C2881" s="77">
        <v>46195</v>
      </c>
      <c r="D2881" s="57"/>
      <c r="E2881" s="62" t="s">
        <v>85</v>
      </c>
      <c r="F2881" s="62"/>
      <c r="G2881" s="62">
        <v>18</v>
      </c>
      <c r="H2881" s="63">
        <v>0.83333333333333337</v>
      </c>
      <c r="I2881" s="64">
        <v>6</v>
      </c>
      <c r="J2881" s="64">
        <v>6</v>
      </c>
      <c r="K2881" s="64">
        <v>5</v>
      </c>
      <c r="L2881" s="65">
        <v>1</v>
      </c>
      <c r="M2881" s="64">
        <v>0</v>
      </c>
      <c r="N2881" s="64">
        <v>0</v>
      </c>
      <c r="O2881" s="66">
        <v>254.66708333333335</v>
      </c>
      <c r="P2881" s="63">
        <v>0</v>
      </c>
    </row>
    <row r="2882" spans="1:16" ht="14.4">
      <c r="A2882" s="72">
        <f t="shared" si="79"/>
        <v>46195</v>
      </c>
      <c r="B2882" s="73" t="e">
        <f>VLOOKUP(G2882,'Daily Flash NL'!A:D,4,0)</f>
        <v>#N/A</v>
      </c>
      <c r="C2882" s="77">
        <v>46195</v>
      </c>
      <c r="D2882" s="57"/>
      <c r="E2882" s="62" t="s">
        <v>85</v>
      </c>
      <c r="F2882" s="62"/>
      <c r="G2882" s="62">
        <v>19</v>
      </c>
      <c r="H2882" s="63">
        <v>1</v>
      </c>
      <c r="I2882" s="64">
        <v>4</v>
      </c>
      <c r="J2882" s="64">
        <v>4</v>
      </c>
      <c r="K2882" s="64">
        <v>4</v>
      </c>
      <c r="L2882" s="65">
        <v>1</v>
      </c>
      <c r="M2882" s="64">
        <v>0</v>
      </c>
      <c r="N2882" s="64">
        <v>0</v>
      </c>
      <c r="O2882" s="66">
        <v>226.65724999999998</v>
      </c>
      <c r="P2882" s="63">
        <v>0</v>
      </c>
    </row>
    <row r="2883" spans="1:16" ht="14.4">
      <c r="A2883" s="72">
        <f t="shared" si="79"/>
        <v>46195</v>
      </c>
      <c r="B2883" s="73" t="e">
        <f>VLOOKUP(G2883,'Daily Flash NL'!A:D,4,0)</f>
        <v>#N/A</v>
      </c>
      <c r="C2883" s="77">
        <v>46195</v>
      </c>
      <c r="D2883" s="57"/>
      <c r="E2883" s="62" t="s">
        <v>85</v>
      </c>
      <c r="F2883" s="62"/>
      <c r="G2883" s="62">
        <v>20</v>
      </c>
      <c r="H2883" s="63">
        <v>0</v>
      </c>
      <c r="I2883" s="64">
        <v>2</v>
      </c>
      <c r="J2883" s="64">
        <v>2</v>
      </c>
      <c r="K2883" s="64">
        <v>0</v>
      </c>
      <c r="L2883" s="65">
        <v>1</v>
      </c>
      <c r="M2883" s="64">
        <v>0</v>
      </c>
      <c r="N2883" s="64">
        <v>0</v>
      </c>
      <c r="O2883" s="66">
        <v>505.99850000000004</v>
      </c>
      <c r="P2883" s="63">
        <v>0</v>
      </c>
    </row>
    <row r="2884" spans="1:16" ht="14.4">
      <c r="A2884" s="72">
        <f t="shared" si="79"/>
        <v>46195</v>
      </c>
      <c r="B2884" s="73" t="e">
        <f>VLOOKUP(G2884,'Daily Flash NL'!A:D,4,0)</f>
        <v>#N/A</v>
      </c>
      <c r="C2884" s="77">
        <v>46195</v>
      </c>
      <c r="D2884" s="57"/>
      <c r="E2884" s="62" t="s">
        <v>85</v>
      </c>
      <c r="F2884" s="62"/>
      <c r="G2884" s="62">
        <v>21</v>
      </c>
      <c r="H2884" s="63">
        <v>1</v>
      </c>
      <c r="I2884" s="64">
        <v>5</v>
      </c>
      <c r="J2884" s="64">
        <v>5</v>
      </c>
      <c r="K2884" s="64">
        <v>5</v>
      </c>
      <c r="L2884" s="65">
        <v>1</v>
      </c>
      <c r="M2884" s="64">
        <v>0</v>
      </c>
      <c r="N2884" s="64">
        <v>0</v>
      </c>
      <c r="O2884" s="66">
        <v>75.86166666666665</v>
      </c>
      <c r="P2884" s="63">
        <v>0</v>
      </c>
    </row>
    <row r="2885" spans="1:16" ht="14.4">
      <c r="A2885" s="72">
        <f t="shared" si="79"/>
        <v>46195</v>
      </c>
      <c r="B2885" s="73" t="e">
        <f>VLOOKUP(G2885,'Daily Flash NL'!A:D,4,0)</f>
        <v>#N/A</v>
      </c>
      <c r="C2885" s="77">
        <v>46195</v>
      </c>
      <c r="D2885" s="57"/>
      <c r="E2885" s="62" t="s">
        <v>85</v>
      </c>
      <c r="F2885" s="62"/>
      <c r="G2885" s="62">
        <v>22</v>
      </c>
      <c r="H2885" s="63">
        <v>0</v>
      </c>
      <c r="I2885" s="64">
        <v>1</v>
      </c>
      <c r="J2885" s="64">
        <v>1</v>
      </c>
      <c r="K2885" s="64">
        <v>0</v>
      </c>
      <c r="L2885" s="65">
        <v>1</v>
      </c>
      <c r="M2885" s="64">
        <v>0</v>
      </c>
      <c r="N2885" s="64">
        <v>0</v>
      </c>
      <c r="O2885" s="66">
        <v>703.41199999999992</v>
      </c>
      <c r="P2885" s="63">
        <v>0</v>
      </c>
    </row>
    <row r="2886" spans="1:16" ht="14.4">
      <c r="A2886" s="72">
        <f t="shared" si="79"/>
        <v>46195</v>
      </c>
      <c r="B2886" s="73" t="e">
        <f>VLOOKUP(G2886,'Daily Flash NL'!A:D,4,0)</f>
        <v>#N/A</v>
      </c>
      <c r="C2886" s="77">
        <v>46195</v>
      </c>
      <c r="D2886" s="57"/>
      <c r="E2886" s="62" t="s">
        <v>85</v>
      </c>
      <c r="F2886" s="62"/>
      <c r="G2886" s="62">
        <v>23</v>
      </c>
      <c r="H2886" s="63">
        <v>1</v>
      </c>
      <c r="I2886" s="64">
        <v>2</v>
      </c>
      <c r="J2886" s="64">
        <v>2</v>
      </c>
      <c r="K2886" s="64">
        <v>2</v>
      </c>
      <c r="L2886" s="65">
        <v>1</v>
      </c>
      <c r="M2886" s="64">
        <v>0</v>
      </c>
      <c r="N2886" s="64">
        <v>0</v>
      </c>
      <c r="O2886" s="66">
        <v>530.47400000000005</v>
      </c>
      <c r="P2886" s="63">
        <v>0</v>
      </c>
    </row>
    <row r="2887" spans="1:16" ht="14.4">
      <c r="A2887" s="72">
        <f t="shared" si="79"/>
        <v>46195</v>
      </c>
      <c r="B2887" s="73" t="e">
        <f>VLOOKUP(G2887,'Daily Flash NL'!A:D,4,0)</f>
        <v>#N/A</v>
      </c>
      <c r="C2887" s="77">
        <v>46195</v>
      </c>
      <c r="D2887" s="57"/>
      <c r="E2887" s="62" t="s">
        <v>68</v>
      </c>
      <c r="F2887" s="62"/>
      <c r="G2887" s="62"/>
      <c r="H2887" s="63">
        <v>0.73947667804323092</v>
      </c>
      <c r="I2887" s="64">
        <v>880</v>
      </c>
      <c r="J2887" s="64">
        <v>874</v>
      </c>
      <c r="K2887" s="64">
        <v>650</v>
      </c>
      <c r="L2887" s="65">
        <v>0.99318181818181817</v>
      </c>
      <c r="M2887" s="64">
        <v>6</v>
      </c>
      <c r="N2887" s="64">
        <v>1</v>
      </c>
      <c r="O2887" s="66">
        <v>224.60955663615567</v>
      </c>
      <c r="P2887" s="63">
        <v>6.8181818181818179E-3</v>
      </c>
    </row>
    <row r="2888" spans="1:16" ht="14.4">
      <c r="A2888" s="72">
        <f t="shared" si="79"/>
        <v>46195</v>
      </c>
      <c r="B2888" s="73" t="e">
        <f>VLOOKUP(G2888,'Daily Flash NL'!A:D,4,0)</f>
        <v>#N/A</v>
      </c>
      <c r="C2888" s="77">
        <v>46195</v>
      </c>
      <c r="D2888" s="57"/>
      <c r="E2888" s="62" t="s">
        <v>68</v>
      </c>
      <c r="F2888" s="57" t="s">
        <v>69</v>
      </c>
      <c r="G2888" s="57"/>
      <c r="H2888" s="58"/>
      <c r="I2888" s="59"/>
      <c r="J2888" s="59"/>
      <c r="K2888" s="59"/>
      <c r="L2888" s="60"/>
      <c r="M2888" s="59"/>
      <c r="N2888" s="59"/>
      <c r="O2888" s="61"/>
      <c r="P2888" s="58"/>
    </row>
    <row r="2889" spans="1:16" ht="14.4">
      <c r="A2889" s="72">
        <f t="shared" si="79"/>
        <v>46195</v>
      </c>
      <c r="B2889" s="73" t="e">
        <f>VLOOKUP(G2889,'Daily Flash NL'!A:D,4,0)</f>
        <v>#N/A</v>
      </c>
      <c r="C2889" s="77">
        <v>46195</v>
      </c>
      <c r="D2889" s="57"/>
      <c r="E2889" s="62" t="s">
        <v>68</v>
      </c>
      <c r="F2889" s="62"/>
      <c r="G2889" s="62">
        <v>6</v>
      </c>
      <c r="H2889" s="63">
        <v>0.66666666666666663</v>
      </c>
      <c r="I2889" s="64">
        <v>3</v>
      </c>
      <c r="J2889" s="64">
        <v>3</v>
      </c>
      <c r="K2889" s="64">
        <v>2</v>
      </c>
      <c r="L2889" s="65">
        <v>1</v>
      </c>
      <c r="M2889" s="64">
        <v>0</v>
      </c>
      <c r="N2889" s="64">
        <v>0</v>
      </c>
      <c r="O2889" s="66">
        <v>348.60300000000001</v>
      </c>
      <c r="P2889" s="63">
        <v>0</v>
      </c>
    </row>
    <row r="2890" spans="1:16" ht="14.4">
      <c r="A2890" s="72">
        <f t="shared" si="79"/>
        <v>46195</v>
      </c>
      <c r="B2890" s="73">
        <f>VLOOKUP(G2890,'Daily Flash NL'!A:D,4,0)</f>
        <v>0.29166666666666669</v>
      </c>
      <c r="C2890" s="77">
        <v>46195</v>
      </c>
      <c r="D2890" s="57"/>
      <c r="E2890" s="62" t="s">
        <v>68</v>
      </c>
      <c r="F2890" s="62"/>
      <c r="G2890" s="62">
        <v>7</v>
      </c>
      <c r="H2890" s="63">
        <v>0.95</v>
      </c>
      <c r="I2890" s="64">
        <v>20</v>
      </c>
      <c r="J2890" s="64">
        <v>20</v>
      </c>
      <c r="K2890" s="64">
        <v>19</v>
      </c>
      <c r="L2890" s="65">
        <v>1</v>
      </c>
      <c r="M2890" s="64">
        <v>0</v>
      </c>
      <c r="N2890" s="64">
        <v>0</v>
      </c>
      <c r="O2890" s="66">
        <v>193.46345833333334</v>
      </c>
      <c r="P2890" s="63">
        <v>0</v>
      </c>
    </row>
    <row r="2891" spans="1:16" ht="14.4">
      <c r="A2891" s="72">
        <f t="shared" si="79"/>
        <v>46195</v>
      </c>
      <c r="B2891" s="73">
        <f>VLOOKUP(G2891,'Daily Flash NL'!A:D,4,0)</f>
        <v>0.33333333333333298</v>
      </c>
      <c r="C2891" s="77">
        <v>46195</v>
      </c>
      <c r="D2891" s="57"/>
      <c r="E2891" s="62" t="s">
        <v>68</v>
      </c>
      <c r="F2891" s="62"/>
      <c r="G2891" s="62">
        <v>8</v>
      </c>
      <c r="H2891" s="63">
        <v>0.80263157894736847</v>
      </c>
      <c r="I2891" s="64">
        <v>76</v>
      </c>
      <c r="J2891" s="64">
        <v>76</v>
      </c>
      <c r="K2891" s="64">
        <v>61</v>
      </c>
      <c r="L2891" s="65">
        <v>1</v>
      </c>
      <c r="M2891" s="64">
        <v>0</v>
      </c>
      <c r="N2891" s="64">
        <v>0</v>
      </c>
      <c r="O2891" s="66">
        <v>188.51558267543859</v>
      </c>
      <c r="P2891" s="63">
        <v>0</v>
      </c>
    </row>
    <row r="2892" spans="1:16" ht="14.4">
      <c r="A2892" s="72">
        <f t="shared" si="79"/>
        <v>46195</v>
      </c>
      <c r="B2892" s="73">
        <f>VLOOKUP(G2892,'Daily Flash NL'!A:D,4,0)</f>
        <v>0.375</v>
      </c>
      <c r="C2892" s="77">
        <v>46195</v>
      </c>
      <c r="D2892" s="57"/>
      <c r="E2892" s="62" t="s">
        <v>68</v>
      </c>
      <c r="F2892" s="62"/>
      <c r="G2892" s="62">
        <v>9</v>
      </c>
      <c r="H2892" s="63">
        <v>0.46153846153846156</v>
      </c>
      <c r="I2892" s="64">
        <v>104</v>
      </c>
      <c r="J2892" s="64">
        <v>101</v>
      </c>
      <c r="K2892" s="64">
        <v>48</v>
      </c>
      <c r="L2892" s="65">
        <v>0.97115384615384615</v>
      </c>
      <c r="M2892" s="64">
        <v>3</v>
      </c>
      <c r="N2892" s="64">
        <v>0</v>
      </c>
      <c r="O2892" s="66">
        <v>188.52636881188127</v>
      </c>
      <c r="P2892" s="63">
        <v>2.8846153846153848E-2</v>
      </c>
    </row>
    <row r="2893" spans="1:16" ht="14.4">
      <c r="A2893" s="72">
        <f t="shared" si="79"/>
        <v>46195</v>
      </c>
      <c r="B2893" s="73">
        <f>VLOOKUP(G2893,'Daily Flash NL'!A:D,4,0)</f>
        <v>0.41666666666666702</v>
      </c>
      <c r="C2893" s="77">
        <v>46195</v>
      </c>
      <c r="D2893" s="57"/>
      <c r="E2893" s="62" t="s">
        <v>68</v>
      </c>
      <c r="F2893" s="62"/>
      <c r="G2893" s="62">
        <v>10</v>
      </c>
      <c r="H2893" s="63">
        <v>0.45555555555555555</v>
      </c>
      <c r="I2893" s="64">
        <v>90</v>
      </c>
      <c r="J2893" s="64">
        <v>90</v>
      </c>
      <c r="K2893" s="64">
        <v>41</v>
      </c>
      <c r="L2893" s="65">
        <v>1</v>
      </c>
      <c r="M2893" s="64">
        <v>0</v>
      </c>
      <c r="N2893" s="64">
        <v>0</v>
      </c>
      <c r="O2893" s="66">
        <v>217.1560794444444</v>
      </c>
      <c r="P2893" s="63">
        <v>0</v>
      </c>
    </row>
    <row r="2894" spans="1:16" ht="14.4">
      <c r="A2894" s="72">
        <f t="shared" si="79"/>
        <v>46195</v>
      </c>
      <c r="B2894" s="73">
        <f>VLOOKUP(G2894,'Daily Flash NL'!A:D,4,0)</f>
        <v>0.45833333333333298</v>
      </c>
      <c r="C2894" s="77">
        <v>46195</v>
      </c>
      <c r="D2894" s="57"/>
      <c r="E2894" s="62" t="s">
        <v>68</v>
      </c>
      <c r="F2894" s="62"/>
      <c r="G2894" s="62">
        <v>11</v>
      </c>
      <c r="H2894" s="63">
        <v>0.94805194805194803</v>
      </c>
      <c r="I2894" s="64">
        <v>77</v>
      </c>
      <c r="J2894" s="64">
        <v>77</v>
      </c>
      <c r="K2894" s="64">
        <v>73</v>
      </c>
      <c r="L2894" s="65">
        <v>1</v>
      </c>
      <c r="M2894" s="64">
        <v>0</v>
      </c>
      <c r="N2894" s="64">
        <v>0</v>
      </c>
      <c r="O2894" s="66">
        <v>218.05638852813846</v>
      </c>
      <c r="P2894" s="63">
        <v>0</v>
      </c>
    </row>
    <row r="2895" spans="1:16" ht="14.4">
      <c r="A2895" s="72">
        <f t="shared" si="79"/>
        <v>46195</v>
      </c>
      <c r="B2895" s="73">
        <f>VLOOKUP(G2895,'Daily Flash NL'!A:D,4,0)</f>
        <v>0.5</v>
      </c>
      <c r="C2895" s="77">
        <v>46195</v>
      </c>
      <c r="D2895" s="57"/>
      <c r="E2895" s="62" t="s">
        <v>68</v>
      </c>
      <c r="F2895" s="62"/>
      <c r="G2895" s="62">
        <v>12</v>
      </c>
      <c r="H2895" s="63">
        <v>0.66666666666666663</v>
      </c>
      <c r="I2895" s="64">
        <v>82</v>
      </c>
      <c r="J2895" s="64">
        <v>81</v>
      </c>
      <c r="K2895" s="64">
        <v>54</v>
      </c>
      <c r="L2895" s="65">
        <v>0.98780487804878048</v>
      </c>
      <c r="M2895" s="64">
        <v>1</v>
      </c>
      <c r="N2895" s="64">
        <v>1</v>
      </c>
      <c r="O2895" s="66">
        <v>191.76756584362144</v>
      </c>
      <c r="P2895" s="63">
        <v>1.2195121951219513E-2</v>
      </c>
    </row>
    <row r="2896" spans="1:16" ht="14.4">
      <c r="A2896" s="72">
        <f t="shared" si="79"/>
        <v>46195</v>
      </c>
      <c r="B2896" s="73">
        <f>VLOOKUP(G2896,'Daily Flash NL'!A:D,4,0)</f>
        <v>0.54166666666666696</v>
      </c>
      <c r="C2896" s="77">
        <v>46195</v>
      </c>
      <c r="D2896" s="57"/>
      <c r="E2896" s="62" t="s">
        <v>68</v>
      </c>
      <c r="F2896" s="62"/>
      <c r="G2896" s="62">
        <v>13</v>
      </c>
      <c r="H2896" s="63">
        <v>0.94666666666666666</v>
      </c>
      <c r="I2896" s="64">
        <v>75</v>
      </c>
      <c r="J2896" s="64">
        <v>75</v>
      </c>
      <c r="K2896" s="64">
        <v>71</v>
      </c>
      <c r="L2896" s="65">
        <v>1</v>
      </c>
      <c r="M2896" s="64">
        <v>0</v>
      </c>
      <c r="N2896" s="64">
        <v>0</v>
      </c>
      <c r="O2896" s="66">
        <v>217.23117333333332</v>
      </c>
      <c r="P2896" s="63">
        <v>0</v>
      </c>
    </row>
    <row r="2897" spans="1:16" ht="14.4">
      <c r="A2897" s="72">
        <f t="shared" si="79"/>
        <v>46195</v>
      </c>
      <c r="B2897" s="73">
        <f>VLOOKUP(G2897,'Daily Flash NL'!A:D,4,0)</f>
        <v>0.58333333333333304</v>
      </c>
      <c r="C2897" s="77">
        <v>46195</v>
      </c>
      <c r="D2897" s="57"/>
      <c r="E2897" s="62" t="s">
        <v>68</v>
      </c>
      <c r="F2897" s="62"/>
      <c r="G2897" s="62">
        <v>14</v>
      </c>
      <c r="H2897" s="63">
        <v>1</v>
      </c>
      <c r="I2897" s="64">
        <v>71</v>
      </c>
      <c r="J2897" s="64">
        <v>71</v>
      </c>
      <c r="K2897" s="64">
        <v>71</v>
      </c>
      <c r="L2897" s="65">
        <v>1</v>
      </c>
      <c r="M2897" s="64">
        <v>0</v>
      </c>
      <c r="N2897" s="64">
        <v>0</v>
      </c>
      <c r="O2897" s="66">
        <v>202.96766784037555</v>
      </c>
      <c r="P2897" s="63">
        <v>0</v>
      </c>
    </row>
    <row r="2898" spans="1:16" ht="14.4">
      <c r="A2898" s="72">
        <f t="shared" si="79"/>
        <v>46195</v>
      </c>
      <c r="B2898" s="73">
        <f>VLOOKUP(G2898,'Daily Flash NL'!A:D,4,0)</f>
        <v>0.625</v>
      </c>
      <c r="C2898" s="77">
        <v>46195</v>
      </c>
      <c r="D2898" s="57"/>
      <c r="E2898" s="62" t="s">
        <v>68</v>
      </c>
      <c r="F2898" s="62"/>
      <c r="G2898" s="62">
        <v>15</v>
      </c>
      <c r="H2898" s="63">
        <v>0.9</v>
      </c>
      <c r="I2898" s="64">
        <v>60</v>
      </c>
      <c r="J2898" s="64">
        <v>60</v>
      </c>
      <c r="K2898" s="64">
        <v>54</v>
      </c>
      <c r="L2898" s="65">
        <v>1</v>
      </c>
      <c r="M2898" s="64">
        <v>0</v>
      </c>
      <c r="N2898" s="64">
        <v>0</v>
      </c>
      <c r="O2898" s="66">
        <v>286.76866861111114</v>
      </c>
      <c r="P2898" s="63">
        <v>0</v>
      </c>
    </row>
    <row r="2899" spans="1:16" ht="14.4">
      <c r="A2899" s="72">
        <f t="shared" si="79"/>
        <v>46195</v>
      </c>
      <c r="B2899" s="73">
        <f>VLOOKUP(G2899,'Daily Flash NL'!A:D,4,0)</f>
        <v>0.66666666666666696</v>
      </c>
      <c r="C2899" s="77">
        <v>46195</v>
      </c>
      <c r="D2899" s="57"/>
      <c r="E2899" s="62" t="s">
        <v>68</v>
      </c>
      <c r="F2899" s="62"/>
      <c r="G2899" s="62">
        <v>16</v>
      </c>
      <c r="H2899" s="63">
        <v>0.87037037037037035</v>
      </c>
      <c r="I2899" s="64">
        <v>54</v>
      </c>
      <c r="J2899" s="64">
        <v>54</v>
      </c>
      <c r="K2899" s="64">
        <v>47</v>
      </c>
      <c r="L2899" s="65">
        <v>1</v>
      </c>
      <c r="M2899" s="64">
        <v>0</v>
      </c>
      <c r="N2899" s="64">
        <v>0</v>
      </c>
      <c r="O2899" s="66">
        <v>242.57477777777774</v>
      </c>
      <c r="P2899" s="63">
        <v>0</v>
      </c>
    </row>
    <row r="2900" spans="1:16" ht="14.4">
      <c r="A2900" s="72">
        <f t="shared" si="79"/>
        <v>46195</v>
      </c>
      <c r="B2900" s="73" t="e">
        <f>VLOOKUP(G2900,'Daily Flash NL'!A:D,4,0)</f>
        <v>#N/A</v>
      </c>
      <c r="C2900" s="77">
        <v>46195</v>
      </c>
      <c r="D2900" s="57"/>
      <c r="E2900" s="62" t="s">
        <v>68</v>
      </c>
      <c r="F2900" s="62"/>
      <c r="G2900" s="62">
        <v>17</v>
      </c>
      <c r="H2900" s="63">
        <v>0.56862745098039214</v>
      </c>
      <c r="I2900" s="64">
        <v>51</v>
      </c>
      <c r="J2900" s="64">
        <v>50</v>
      </c>
      <c r="K2900" s="64">
        <v>29</v>
      </c>
      <c r="L2900" s="65">
        <v>0.98039215686274506</v>
      </c>
      <c r="M2900" s="64">
        <v>1</v>
      </c>
      <c r="N2900" s="64">
        <v>0</v>
      </c>
      <c r="O2900" s="66">
        <v>261.27026333333316</v>
      </c>
      <c r="P2900" s="63">
        <v>1.9607843137254902E-2</v>
      </c>
    </row>
    <row r="2901" spans="1:16" ht="14.4">
      <c r="A2901" s="72">
        <f t="shared" si="79"/>
        <v>46195</v>
      </c>
      <c r="B2901" s="73" t="e">
        <f>VLOOKUP(G2901,'Daily Flash NL'!A:D,4,0)</f>
        <v>#N/A</v>
      </c>
      <c r="C2901" s="77">
        <v>46195</v>
      </c>
      <c r="D2901" s="57"/>
      <c r="E2901" s="62" t="s">
        <v>68</v>
      </c>
      <c r="F2901" s="62"/>
      <c r="G2901" s="62">
        <v>18</v>
      </c>
      <c r="H2901" s="63">
        <v>0.31111111111111112</v>
      </c>
      <c r="I2901" s="64">
        <v>45</v>
      </c>
      <c r="J2901" s="64">
        <v>44</v>
      </c>
      <c r="K2901" s="64">
        <v>14</v>
      </c>
      <c r="L2901" s="65">
        <v>0.97777777777777775</v>
      </c>
      <c r="M2901" s="64">
        <v>1</v>
      </c>
      <c r="N2901" s="64">
        <v>0</v>
      </c>
      <c r="O2901" s="66">
        <v>279.27710681818184</v>
      </c>
      <c r="P2901" s="63">
        <v>2.2222222222222223E-2</v>
      </c>
    </row>
    <row r="2902" spans="1:16" ht="14.4">
      <c r="A2902" s="72">
        <f t="shared" si="79"/>
        <v>46195</v>
      </c>
      <c r="B2902" s="73" t="e">
        <f>VLOOKUP(G2902,'Daily Flash NL'!A:D,4,0)</f>
        <v>#N/A</v>
      </c>
      <c r="C2902" s="77">
        <v>46195</v>
      </c>
      <c r="D2902" s="57"/>
      <c r="E2902" s="62" t="s">
        <v>68</v>
      </c>
      <c r="F2902" s="62"/>
      <c r="G2902" s="62">
        <v>19</v>
      </c>
      <c r="H2902" s="63">
        <v>1</v>
      </c>
      <c r="I2902" s="64">
        <v>24</v>
      </c>
      <c r="J2902" s="64">
        <v>24</v>
      </c>
      <c r="K2902" s="64">
        <v>24</v>
      </c>
      <c r="L2902" s="65">
        <v>1</v>
      </c>
      <c r="M2902" s="64">
        <v>0</v>
      </c>
      <c r="N2902" s="64">
        <v>0</v>
      </c>
      <c r="O2902" s="66">
        <v>236.35181249999997</v>
      </c>
      <c r="P2902" s="63">
        <v>0</v>
      </c>
    </row>
    <row r="2903" spans="1:16" ht="14.4">
      <c r="A2903" s="72">
        <f t="shared" si="79"/>
        <v>46195</v>
      </c>
      <c r="B2903" s="73" t="e">
        <f>VLOOKUP(G2903,'Daily Flash NL'!A:D,4,0)</f>
        <v>#N/A</v>
      </c>
      <c r="C2903" s="77">
        <v>46195</v>
      </c>
      <c r="D2903" s="57"/>
      <c r="E2903" s="62" t="s">
        <v>68</v>
      </c>
      <c r="F2903" s="62"/>
      <c r="G2903" s="62">
        <v>20</v>
      </c>
      <c r="H2903" s="63">
        <v>1</v>
      </c>
      <c r="I2903" s="64">
        <v>19</v>
      </c>
      <c r="J2903" s="64">
        <v>19</v>
      </c>
      <c r="K2903" s="64">
        <v>19</v>
      </c>
      <c r="L2903" s="65">
        <v>1</v>
      </c>
      <c r="M2903" s="64">
        <v>0</v>
      </c>
      <c r="N2903" s="64">
        <v>0</v>
      </c>
      <c r="O2903" s="66">
        <v>249.14528947368422</v>
      </c>
      <c r="P2903" s="63">
        <v>0</v>
      </c>
    </row>
    <row r="2904" spans="1:16" ht="14.4">
      <c r="A2904" s="72">
        <f t="shared" si="79"/>
        <v>46195</v>
      </c>
      <c r="B2904" s="73" t="e">
        <f>VLOOKUP(G2904,'Daily Flash NL'!A:D,4,0)</f>
        <v>#N/A</v>
      </c>
      <c r="C2904" s="77">
        <v>46195</v>
      </c>
      <c r="D2904" s="57"/>
      <c r="E2904" s="62" t="s">
        <v>68</v>
      </c>
      <c r="F2904" s="62"/>
      <c r="G2904" s="62">
        <v>21</v>
      </c>
      <c r="H2904" s="63">
        <v>0.93333333333333335</v>
      </c>
      <c r="I2904" s="64">
        <v>15</v>
      </c>
      <c r="J2904" s="64">
        <v>15</v>
      </c>
      <c r="K2904" s="64">
        <v>14</v>
      </c>
      <c r="L2904" s="65">
        <v>1</v>
      </c>
      <c r="M2904" s="64">
        <v>0</v>
      </c>
      <c r="N2904" s="64">
        <v>0</v>
      </c>
      <c r="O2904" s="66">
        <v>398.6502666666666</v>
      </c>
      <c r="P2904" s="63">
        <v>0</v>
      </c>
    </row>
    <row r="2905" spans="1:16" ht="14.4">
      <c r="A2905" s="72">
        <f t="shared" si="79"/>
        <v>46195</v>
      </c>
      <c r="B2905" s="73" t="e">
        <f>VLOOKUP(G2905,'Daily Flash NL'!A:D,4,0)</f>
        <v>#N/A</v>
      </c>
      <c r="C2905" s="77">
        <v>46195</v>
      </c>
      <c r="D2905" s="57"/>
      <c r="E2905" s="62" t="s">
        <v>68</v>
      </c>
      <c r="F2905" s="62"/>
      <c r="G2905" s="62">
        <v>22</v>
      </c>
      <c r="H2905" s="63">
        <v>0.55555555555555558</v>
      </c>
      <c r="I2905" s="64">
        <v>9</v>
      </c>
      <c r="J2905" s="64">
        <v>9</v>
      </c>
      <c r="K2905" s="64">
        <v>5</v>
      </c>
      <c r="L2905" s="65">
        <v>1</v>
      </c>
      <c r="M2905" s="64">
        <v>0</v>
      </c>
      <c r="N2905" s="64">
        <v>0</v>
      </c>
      <c r="O2905" s="66">
        <v>295.52983333333333</v>
      </c>
      <c r="P2905" s="63">
        <v>0</v>
      </c>
    </row>
    <row r="2906" spans="1:16" ht="14.4">
      <c r="A2906" s="72">
        <f t="shared" si="79"/>
        <v>46195</v>
      </c>
      <c r="B2906" s="73" t="e">
        <f>VLOOKUP(G2906,'Daily Flash NL'!A:D,4,0)</f>
        <v>#N/A</v>
      </c>
      <c r="C2906" s="77">
        <v>46195</v>
      </c>
      <c r="D2906" s="57"/>
      <c r="E2906" s="62" t="s">
        <v>68</v>
      </c>
      <c r="F2906" s="62"/>
      <c r="G2906" s="62">
        <v>23</v>
      </c>
      <c r="H2906" s="63">
        <v>0.8</v>
      </c>
      <c r="I2906" s="64">
        <v>5</v>
      </c>
      <c r="J2906" s="64">
        <v>5</v>
      </c>
      <c r="K2906" s="64">
        <v>4</v>
      </c>
      <c r="L2906" s="65">
        <v>1</v>
      </c>
      <c r="M2906" s="64">
        <v>0</v>
      </c>
      <c r="N2906" s="64">
        <v>0</v>
      </c>
      <c r="O2906" s="66">
        <v>150.4264</v>
      </c>
      <c r="P2906" s="63">
        <v>0</v>
      </c>
    </row>
    <row r="2907" spans="1:16" ht="14.4">
      <c r="A2907" s="72">
        <f t="shared" si="79"/>
        <v>46195</v>
      </c>
      <c r="B2907" s="73" t="e">
        <f>VLOOKUP(G2907,'Daily Flash NL'!A:D,4,0)</f>
        <v>#N/A</v>
      </c>
      <c r="C2907" s="77">
        <v>46195</v>
      </c>
      <c r="D2907" s="57" t="s">
        <v>70</v>
      </c>
      <c r="E2907" s="57"/>
      <c r="F2907" s="57"/>
      <c r="G2907" s="57"/>
      <c r="H2907" s="58">
        <v>0.72303921568627449</v>
      </c>
      <c r="I2907" s="59">
        <v>1226</v>
      </c>
      <c r="J2907" s="59">
        <v>1207</v>
      </c>
      <c r="K2907" s="59">
        <v>885</v>
      </c>
      <c r="L2907" s="60">
        <v>0.98450244698205547</v>
      </c>
      <c r="M2907" s="59">
        <v>19</v>
      </c>
      <c r="N2907" s="59">
        <v>2</v>
      </c>
      <c r="O2907" s="61">
        <v>235.48017892847281</v>
      </c>
      <c r="P2907" s="58">
        <v>1.5497553017944535E-2</v>
      </c>
    </row>
    <row r="2908" spans="1:16" ht="14.4">
      <c r="A2908" s="72" t="str">
        <f t="shared" si="79"/>
        <v>Total 22/06/2026</v>
      </c>
      <c r="B2908" s="73" t="e">
        <f>VLOOKUP(G2908,'Daily Flash NL'!A:D,4,0)</f>
        <v>#N/A</v>
      </c>
      <c r="C2908" s="78" t="s">
        <v>311</v>
      </c>
      <c r="D2908" s="67"/>
      <c r="E2908" s="67"/>
      <c r="F2908" s="67"/>
      <c r="G2908" s="67"/>
      <c r="H2908" s="68">
        <v>0.72303921568627449</v>
      </c>
      <c r="I2908" s="69">
        <v>1226</v>
      </c>
      <c r="J2908" s="69">
        <v>1207</v>
      </c>
      <c r="K2908" s="69">
        <v>885</v>
      </c>
      <c r="L2908" s="70">
        <v>0.98450244698205547</v>
      </c>
      <c r="M2908" s="69">
        <v>19</v>
      </c>
      <c r="N2908" s="69">
        <v>2</v>
      </c>
      <c r="O2908" s="71">
        <v>235.48017892847281</v>
      </c>
      <c r="P2908" s="68">
        <v>1.5497553017944535E-2</v>
      </c>
    </row>
    <row r="2909" spans="1:16" ht="15" thickBot="1">
      <c r="A2909" s="72" t="str">
        <f t="shared" si="79"/>
        <v>Total général</v>
      </c>
      <c r="B2909" s="73" t="e">
        <f>VLOOKUP(G2909,'Daily Flash NL'!A:D,4,0)</f>
        <v>#N/A</v>
      </c>
      <c r="C2909" s="116" t="s">
        <v>73</v>
      </c>
      <c r="D2909" s="117"/>
      <c r="E2909" s="117"/>
      <c r="F2909" s="117"/>
      <c r="G2909" s="117"/>
      <c r="H2909" s="118">
        <v>0.72303921568627449</v>
      </c>
      <c r="I2909" s="119">
        <v>1226</v>
      </c>
      <c r="J2909" s="119">
        <v>1207</v>
      </c>
      <c r="K2909" s="119">
        <v>885</v>
      </c>
      <c r="L2909" s="120">
        <v>0.98450244698205547</v>
      </c>
      <c r="M2909" s="119">
        <v>19</v>
      </c>
      <c r="N2909" s="119">
        <v>2</v>
      </c>
      <c r="O2909" s="121">
        <v>235.48017892847281</v>
      </c>
      <c r="P2909" s="122">
        <v>1.5497553017944535E-2</v>
      </c>
    </row>
    <row r="2910" spans="1:16" ht="14.4">
      <c r="A2910" s="72">
        <f t="shared" ref="A2910:A2946" si="80">C2910</f>
        <v>46196</v>
      </c>
      <c r="B2910" s="73" t="e">
        <f>VLOOKUP(G2910,'Daily Flash NL'!A:D,4,0)</f>
        <v>#N/A</v>
      </c>
      <c r="C2910" s="77">
        <v>46196</v>
      </c>
      <c r="D2910" s="57" t="s">
        <v>67</v>
      </c>
      <c r="E2910" s="62" t="s">
        <v>85</v>
      </c>
      <c r="F2910" s="62"/>
      <c r="G2910" s="62"/>
      <c r="H2910" s="63">
        <v>0.86036036036036034</v>
      </c>
      <c r="I2910" s="64">
        <v>222</v>
      </c>
      <c r="J2910" s="64">
        <v>213</v>
      </c>
      <c r="K2910" s="64">
        <v>191</v>
      </c>
      <c r="L2910" s="65">
        <v>0.95945945945945943</v>
      </c>
      <c r="M2910" s="64">
        <v>9</v>
      </c>
      <c r="N2910" s="64">
        <v>0</v>
      </c>
      <c r="O2910" s="66">
        <v>263.07498685446024</v>
      </c>
      <c r="P2910" s="63">
        <v>4.0540540540540543E-2</v>
      </c>
    </row>
    <row r="2911" spans="1:16" ht="14.4">
      <c r="A2911" s="72">
        <f t="shared" si="80"/>
        <v>46196</v>
      </c>
      <c r="B2911" s="73" t="e">
        <f>VLOOKUP(G2911,'Daily Flash NL'!A:D,4,0)</f>
        <v>#N/A</v>
      </c>
      <c r="C2911" s="77">
        <v>46196</v>
      </c>
      <c r="D2911" s="57"/>
      <c r="E2911" s="62" t="s">
        <v>85</v>
      </c>
      <c r="F2911" s="57" t="s">
        <v>69</v>
      </c>
      <c r="G2911" s="57"/>
      <c r="H2911" s="58"/>
      <c r="I2911" s="59"/>
      <c r="J2911" s="59"/>
      <c r="K2911" s="59"/>
      <c r="L2911" s="60"/>
      <c r="M2911" s="59"/>
      <c r="N2911" s="59"/>
      <c r="O2911" s="61"/>
      <c r="P2911" s="58"/>
    </row>
    <row r="2912" spans="1:16" ht="14.4">
      <c r="A2912" s="72">
        <f t="shared" si="80"/>
        <v>46196</v>
      </c>
      <c r="B2912" s="73" t="e">
        <f>VLOOKUP(G2912,'Daily Flash NL'!A:D,4,0)</f>
        <v>#N/A</v>
      </c>
      <c r="C2912" s="77">
        <v>46196</v>
      </c>
      <c r="D2912" s="57"/>
      <c r="E2912" s="62" t="s">
        <v>85</v>
      </c>
      <c r="F2912" s="62"/>
      <c r="G2912" s="62">
        <v>6</v>
      </c>
      <c r="H2912" s="63">
        <v>0</v>
      </c>
      <c r="I2912" s="64">
        <v>1</v>
      </c>
      <c r="J2912" s="64">
        <v>0</v>
      </c>
      <c r="K2912" s="64">
        <v>0</v>
      </c>
      <c r="L2912" s="65">
        <v>0</v>
      </c>
      <c r="M2912" s="64">
        <v>1</v>
      </c>
      <c r="N2912" s="64">
        <v>0</v>
      </c>
      <c r="O2912" s="66"/>
      <c r="P2912" s="63">
        <v>1</v>
      </c>
    </row>
    <row r="2913" spans="1:16" ht="14.4">
      <c r="A2913" s="72">
        <f t="shared" si="80"/>
        <v>46196</v>
      </c>
      <c r="B2913" s="73">
        <f>VLOOKUP(G2913,'Daily Flash NL'!A:D,4,0)</f>
        <v>0.29166666666666669</v>
      </c>
      <c r="C2913" s="77">
        <v>46196</v>
      </c>
      <c r="D2913" s="57"/>
      <c r="E2913" s="62" t="s">
        <v>85</v>
      </c>
      <c r="F2913" s="62"/>
      <c r="G2913" s="62">
        <v>7</v>
      </c>
      <c r="H2913" s="63">
        <v>1</v>
      </c>
      <c r="I2913" s="64">
        <v>1</v>
      </c>
      <c r="J2913" s="64">
        <v>1</v>
      </c>
      <c r="K2913" s="64">
        <v>1</v>
      </c>
      <c r="L2913" s="65">
        <v>1</v>
      </c>
      <c r="M2913" s="64">
        <v>0</v>
      </c>
      <c r="N2913" s="64">
        <v>0</v>
      </c>
      <c r="O2913" s="66">
        <v>407.94499999999999</v>
      </c>
      <c r="P2913" s="63">
        <v>0</v>
      </c>
    </row>
    <row r="2914" spans="1:16" ht="14.4">
      <c r="A2914" s="72">
        <f t="shared" si="80"/>
        <v>46196</v>
      </c>
      <c r="B2914" s="73">
        <f>VLOOKUP(G2914,'Daily Flash NL'!A:D,4,0)</f>
        <v>0.33333333333333298</v>
      </c>
      <c r="C2914" s="77">
        <v>46196</v>
      </c>
      <c r="D2914" s="57"/>
      <c r="E2914" s="62" t="s">
        <v>85</v>
      </c>
      <c r="F2914" s="62"/>
      <c r="G2914" s="62">
        <v>8</v>
      </c>
      <c r="H2914" s="63">
        <v>1</v>
      </c>
      <c r="I2914" s="64">
        <v>2</v>
      </c>
      <c r="J2914" s="64">
        <v>2</v>
      </c>
      <c r="K2914" s="64">
        <v>2</v>
      </c>
      <c r="L2914" s="65">
        <v>1</v>
      </c>
      <c r="M2914" s="64">
        <v>0</v>
      </c>
      <c r="N2914" s="64">
        <v>0</v>
      </c>
      <c r="O2914" s="66">
        <v>307.83499999999998</v>
      </c>
      <c r="P2914" s="63">
        <v>0</v>
      </c>
    </row>
    <row r="2915" spans="1:16" ht="14.4">
      <c r="A2915" s="72">
        <f t="shared" si="80"/>
        <v>46196</v>
      </c>
      <c r="B2915" s="73">
        <f>VLOOKUP(G2915,'Daily Flash NL'!A:D,4,0)</f>
        <v>0.375</v>
      </c>
      <c r="C2915" s="77">
        <v>46196</v>
      </c>
      <c r="D2915" s="57"/>
      <c r="E2915" s="62" t="s">
        <v>85</v>
      </c>
      <c r="F2915" s="62"/>
      <c r="G2915" s="62">
        <v>9</v>
      </c>
      <c r="H2915" s="63">
        <v>1</v>
      </c>
      <c r="I2915" s="64">
        <v>5</v>
      </c>
      <c r="J2915" s="64">
        <v>5</v>
      </c>
      <c r="K2915" s="64">
        <v>5</v>
      </c>
      <c r="L2915" s="65">
        <v>1</v>
      </c>
      <c r="M2915" s="64">
        <v>0</v>
      </c>
      <c r="N2915" s="64">
        <v>0</v>
      </c>
      <c r="O2915" s="66">
        <v>200.87133333333401</v>
      </c>
      <c r="P2915" s="63">
        <v>0</v>
      </c>
    </row>
    <row r="2916" spans="1:16" ht="14.4">
      <c r="A2916" s="72">
        <f t="shared" si="80"/>
        <v>46196</v>
      </c>
      <c r="B2916" s="73">
        <f>VLOOKUP(G2916,'Daily Flash NL'!A:D,4,0)</f>
        <v>0.41666666666666702</v>
      </c>
      <c r="C2916" s="77">
        <v>46196</v>
      </c>
      <c r="D2916" s="57"/>
      <c r="E2916" s="62" t="s">
        <v>85</v>
      </c>
      <c r="F2916" s="62"/>
      <c r="G2916" s="62">
        <v>10</v>
      </c>
      <c r="H2916" s="63">
        <v>1</v>
      </c>
      <c r="I2916" s="64">
        <v>2</v>
      </c>
      <c r="J2916" s="64">
        <v>2</v>
      </c>
      <c r="K2916" s="64">
        <v>2</v>
      </c>
      <c r="L2916" s="65">
        <v>1</v>
      </c>
      <c r="M2916" s="64">
        <v>0</v>
      </c>
      <c r="N2916" s="64">
        <v>0</v>
      </c>
      <c r="O2916" s="66">
        <v>193.10249999999999</v>
      </c>
      <c r="P2916" s="63">
        <v>0</v>
      </c>
    </row>
    <row r="2917" spans="1:16" ht="14.4">
      <c r="A2917" s="72">
        <f t="shared" si="80"/>
        <v>46196</v>
      </c>
      <c r="B2917" s="73">
        <f>VLOOKUP(G2917,'Daily Flash NL'!A:D,4,0)</f>
        <v>0.45833333333333298</v>
      </c>
      <c r="C2917" s="77">
        <v>46196</v>
      </c>
      <c r="D2917" s="57"/>
      <c r="E2917" s="62" t="s">
        <v>85</v>
      </c>
      <c r="F2917" s="62"/>
      <c r="G2917" s="62">
        <v>11</v>
      </c>
      <c r="H2917" s="63">
        <v>0.8571428571428571</v>
      </c>
      <c r="I2917" s="64">
        <v>7</v>
      </c>
      <c r="J2917" s="64">
        <v>7</v>
      </c>
      <c r="K2917" s="64">
        <v>6</v>
      </c>
      <c r="L2917" s="65">
        <v>1</v>
      </c>
      <c r="M2917" s="64">
        <v>0</v>
      </c>
      <c r="N2917" s="64">
        <v>0</v>
      </c>
      <c r="O2917" s="66">
        <v>427.59271428571418</v>
      </c>
      <c r="P2917" s="63">
        <v>0</v>
      </c>
    </row>
    <row r="2918" spans="1:16" ht="14.4">
      <c r="A2918" s="72">
        <f t="shared" si="80"/>
        <v>46196</v>
      </c>
      <c r="B2918" s="73">
        <f>VLOOKUP(G2918,'Daily Flash NL'!A:D,4,0)</f>
        <v>0.5</v>
      </c>
      <c r="C2918" s="77">
        <v>46196</v>
      </c>
      <c r="D2918" s="57"/>
      <c r="E2918" s="62" t="s">
        <v>85</v>
      </c>
      <c r="F2918" s="62"/>
      <c r="G2918" s="62">
        <v>12</v>
      </c>
      <c r="H2918" s="63">
        <v>1</v>
      </c>
      <c r="I2918" s="64">
        <v>11</v>
      </c>
      <c r="J2918" s="64">
        <v>11</v>
      </c>
      <c r="K2918" s="64">
        <v>11</v>
      </c>
      <c r="L2918" s="65">
        <v>1</v>
      </c>
      <c r="M2918" s="64">
        <v>0</v>
      </c>
      <c r="N2918" s="64">
        <v>0</v>
      </c>
      <c r="O2918" s="66">
        <v>255.99272727272725</v>
      </c>
      <c r="P2918" s="63">
        <v>0</v>
      </c>
    </row>
    <row r="2919" spans="1:16" ht="14.4">
      <c r="A2919" s="72">
        <f t="shared" si="80"/>
        <v>46196</v>
      </c>
      <c r="B2919" s="73">
        <f>VLOOKUP(G2919,'Daily Flash NL'!A:D,4,0)</f>
        <v>0.54166666666666696</v>
      </c>
      <c r="C2919" s="77">
        <v>46196</v>
      </c>
      <c r="D2919" s="57"/>
      <c r="E2919" s="62" t="s">
        <v>85</v>
      </c>
      <c r="F2919" s="62"/>
      <c r="G2919" s="62">
        <v>13</v>
      </c>
      <c r="H2919" s="63">
        <v>1</v>
      </c>
      <c r="I2919" s="64">
        <v>2</v>
      </c>
      <c r="J2919" s="64">
        <v>2</v>
      </c>
      <c r="K2919" s="64">
        <v>2</v>
      </c>
      <c r="L2919" s="65">
        <v>1</v>
      </c>
      <c r="M2919" s="64">
        <v>0</v>
      </c>
      <c r="N2919" s="64">
        <v>0</v>
      </c>
      <c r="O2919" s="66">
        <v>154.06299999999999</v>
      </c>
      <c r="P2919" s="63">
        <v>0</v>
      </c>
    </row>
    <row r="2920" spans="1:16" ht="14.4">
      <c r="A2920" s="72">
        <f t="shared" si="80"/>
        <v>46196</v>
      </c>
      <c r="B2920" s="73">
        <f>VLOOKUP(G2920,'Daily Flash NL'!A:D,4,0)</f>
        <v>0.58333333333333304</v>
      </c>
      <c r="C2920" s="77">
        <v>46196</v>
      </c>
      <c r="D2920" s="57"/>
      <c r="E2920" s="62" t="s">
        <v>85</v>
      </c>
      <c r="F2920" s="62"/>
      <c r="G2920" s="62">
        <v>14</v>
      </c>
      <c r="H2920" s="63">
        <v>1</v>
      </c>
      <c r="I2920" s="64">
        <v>2</v>
      </c>
      <c r="J2920" s="64">
        <v>2</v>
      </c>
      <c r="K2920" s="64">
        <v>2</v>
      </c>
      <c r="L2920" s="65">
        <v>1</v>
      </c>
      <c r="M2920" s="64">
        <v>0</v>
      </c>
      <c r="N2920" s="64">
        <v>0</v>
      </c>
      <c r="O2920" s="66">
        <v>412.86099999999999</v>
      </c>
      <c r="P2920" s="63">
        <v>0</v>
      </c>
    </row>
    <row r="2921" spans="1:16" ht="14.4">
      <c r="A2921" s="72">
        <f t="shared" si="80"/>
        <v>46196</v>
      </c>
      <c r="B2921" s="73">
        <f>VLOOKUP(G2921,'Daily Flash NL'!A:D,4,0)</f>
        <v>0.625</v>
      </c>
      <c r="C2921" s="77">
        <v>46196</v>
      </c>
      <c r="D2921" s="57"/>
      <c r="E2921" s="62" t="s">
        <v>85</v>
      </c>
      <c r="F2921" s="62"/>
      <c r="G2921" s="62">
        <v>15</v>
      </c>
      <c r="H2921" s="63">
        <v>1</v>
      </c>
      <c r="I2921" s="64">
        <v>6</v>
      </c>
      <c r="J2921" s="64">
        <v>6</v>
      </c>
      <c r="K2921" s="64">
        <v>6</v>
      </c>
      <c r="L2921" s="65">
        <v>1</v>
      </c>
      <c r="M2921" s="64">
        <v>0</v>
      </c>
      <c r="N2921" s="64">
        <v>0</v>
      </c>
      <c r="O2921" s="66">
        <v>387.77050000000003</v>
      </c>
      <c r="P2921" s="63">
        <v>0</v>
      </c>
    </row>
    <row r="2922" spans="1:16" ht="14.4">
      <c r="A2922" s="72">
        <f t="shared" si="80"/>
        <v>46196</v>
      </c>
      <c r="B2922" s="73">
        <f>VLOOKUP(G2922,'Daily Flash NL'!A:D,4,0)</f>
        <v>0.66666666666666696</v>
      </c>
      <c r="C2922" s="77">
        <v>46196</v>
      </c>
      <c r="D2922" s="57"/>
      <c r="E2922" s="62" t="s">
        <v>85</v>
      </c>
      <c r="F2922" s="62"/>
      <c r="G2922" s="62">
        <v>16</v>
      </c>
      <c r="H2922" s="63">
        <v>1</v>
      </c>
      <c r="I2922" s="64">
        <v>7</v>
      </c>
      <c r="J2922" s="64">
        <v>7</v>
      </c>
      <c r="K2922" s="64">
        <v>7</v>
      </c>
      <c r="L2922" s="65">
        <v>1</v>
      </c>
      <c r="M2922" s="64">
        <v>0</v>
      </c>
      <c r="N2922" s="64">
        <v>0</v>
      </c>
      <c r="O2922" s="66">
        <v>163.95135714285715</v>
      </c>
      <c r="P2922" s="63">
        <v>0</v>
      </c>
    </row>
    <row r="2923" spans="1:16" ht="14.4">
      <c r="A2923" s="72">
        <f t="shared" si="80"/>
        <v>46196</v>
      </c>
      <c r="B2923" s="73" t="e">
        <f>VLOOKUP(G2923,'Daily Flash NL'!A:D,4,0)</f>
        <v>#N/A</v>
      </c>
      <c r="C2923" s="77">
        <v>46196</v>
      </c>
      <c r="D2923" s="57"/>
      <c r="E2923" s="62" t="s">
        <v>85</v>
      </c>
      <c r="F2923" s="62"/>
      <c r="G2923" s="62">
        <v>17</v>
      </c>
      <c r="H2923" s="63">
        <v>0.63636363636363635</v>
      </c>
      <c r="I2923" s="64">
        <v>11</v>
      </c>
      <c r="J2923" s="64">
        <v>10</v>
      </c>
      <c r="K2923" s="64">
        <v>7</v>
      </c>
      <c r="L2923" s="65">
        <v>0.90909090909090906</v>
      </c>
      <c r="M2923" s="64">
        <v>1</v>
      </c>
      <c r="N2923" s="64">
        <v>0</v>
      </c>
      <c r="O2923" s="66">
        <v>291.00846666666672</v>
      </c>
      <c r="P2923" s="63">
        <v>9.0909090909090912E-2</v>
      </c>
    </row>
    <row r="2924" spans="1:16" ht="14.4">
      <c r="A2924" s="72">
        <f t="shared" si="80"/>
        <v>46196</v>
      </c>
      <c r="B2924" s="73" t="e">
        <f>VLOOKUP(G2924,'Daily Flash NL'!A:D,4,0)</f>
        <v>#N/A</v>
      </c>
      <c r="C2924" s="77">
        <v>46196</v>
      </c>
      <c r="D2924" s="57"/>
      <c r="E2924" s="62" t="s">
        <v>85</v>
      </c>
      <c r="F2924" s="62"/>
      <c r="G2924" s="62">
        <v>18</v>
      </c>
      <c r="H2924" s="63">
        <v>0.5</v>
      </c>
      <c r="I2924" s="64">
        <v>6</v>
      </c>
      <c r="J2924" s="64">
        <v>5</v>
      </c>
      <c r="K2924" s="64">
        <v>3</v>
      </c>
      <c r="L2924" s="65">
        <v>0.83333333333333337</v>
      </c>
      <c r="M2924" s="64">
        <v>1</v>
      </c>
      <c r="N2924" s="64">
        <v>0</v>
      </c>
      <c r="O2924" s="66">
        <v>260.38409999999999</v>
      </c>
      <c r="P2924" s="63">
        <v>0.16666666666666666</v>
      </c>
    </row>
    <row r="2925" spans="1:16" ht="14.4">
      <c r="A2925" s="72">
        <f t="shared" si="80"/>
        <v>46196</v>
      </c>
      <c r="B2925" s="73" t="e">
        <f>VLOOKUP(G2925,'Daily Flash NL'!A:D,4,0)</f>
        <v>#N/A</v>
      </c>
      <c r="C2925" s="77">
        <v>46196</v>
      </c>
      <c r="D2925" s="57"/>
      <c r="E2925" s="62" t="s">
        <v>85</v>
      </c>
      <c r="F2925" s="62"/>
      <c r="G2925" s="62">
        <v>19</v>
      </c>
      <c r="H2925" s="63">
        <v>0.5714285714285714</v>
      </c>
      <c r="I2925" s="64">
        <v>7</v>
      </c>
      <c r="J2925" s="64">
        <v>6</v>
      </c>
      <c r="K2925" s="64">
        <v>4</v>
      </c>
      <c r="L2925" s="65">
        <v>0.8571428571428571</v>
      </c>
      <c r="M2925" s="64">
        <v>1</v>
      </c>
      <c r="N2925" s="64">
        <v>0</v>
      </c>
      <c r="O2925" s="66">
        <v>183.22708333333333</v>
      </c>
      <c r="P2925" s="63">
        <v>0.14285714285714285</v>
      </c>
    </row>
    <row r="2926" spans="1:16" ht="14.4">
      <c r="A2926" s="72">
        <f t="shared" si="80"/>
        <v>46196</v>
      </c>
      <c r="B2926" s="73" t="e">
        <f>VLOOKUP(G2926,'Daily Flash NL'!A:D,4,0)</f>
        <v>#N/A</v>
      </c>
      <c r="C2926" s="77">
        <v>46196</v>
      </c>
      <c r="D2926" s="57"/>
      <c r="E2926" s="62" t="s">
        <v>85</v>
      </c>
      <c r="F2926" s="62"/>
      <c r="G2926" s="62">
        <v>20</v>
      </c>
      <c r="H2926" s="63">
        <v>1</v>
      </c>
      <c r="I2926" s="64">
        <v>3</v>
      </c>
      <c r="J2926" s="64">
        <v>3</v>
      </c>
      <c r="K2926" s="64">
        <v>3</v>
      </c>
      <c r="L2926" s="65">
        <v>1</v>
      </c>
      <c r="M2926" s="64">
        <v>0</v>
      </c>
      <c r="N2926" s="64">
        <v>0</v>
      </c>
      <c r="O2926" s="66">
        <v>331.69149999999996</v>
      </c>
      <c r="P2926" s="63">
        <v>0</v>
      </c>
    </row>
    <row r="2927" spans="1:16" ht="14.4">
      <c r="A2927" s="72">
        <f t="shared" si="80"/>
        <v>46196</v>
      </c>
      <c r="B2927" s="73" t="e">
        <f>VLOOKUP(G2927,'Daily Flash NL'!A:D,4,0)</f>
        <v>#N/A</v>
      </c>
      <c r="C2927" s="77">
        <v>46196</v>
      </c>
      <c r="D2927" s="57"/>
      <c r="E2927" s="62" t="s">
        <v>85</v>
      </c>
      <c r="F2927" s="62"/>
      <c r="G2927" s="62">
        <v>21</v>
      </c>
      <c r="H2927" s="63">
        <v>1</v>
      </c>
      <c r="I2927" s="64">
        <v>2</v>
      </c>
      <c r="J2927" s="64">
        <v>2</v>
      </c>
      <c r="K2927" s="64">
        <v>2</v>
      </c>
      <c r="L2927" s="65">
        <v>1</v>
      </c>
      <c r="M2927" s="64">
        <v>0</v>
      </c>
      <c r="N2927" s="64">
        <v>0</v>
      </c>
      <c r="O2927" s="66">
        <v>53.533500000000004</v>
      </c>
      <c r="P2927" s="63">
        <v>0</v>
      </c>
    </row>
    <row r="2928" spans="1:16" ht="14.4">
      <c r="A2928" s="72">
        <f t="shared" si="80"/>
        <v>46196</v>
      </c>
      <c r="B2928" s="73" t="e">
        <f>VLOOKUP(G2928,'Daily Flash NL'!A:D,4,0)</f>
        <v>#N/A</v>
      </c>
      <c r="C2928" s="77">
        <v>46196</v>
      </c>
      <c r="D2928" s="57"/>
      <c r="E2928" s="62" t="s">
        <v>85</v>
      </c>
      <c r="F2928" s="62"/>
      <c r="G2928" s="62">
        <v>23</v>
      </c>
      <c r="H2928" s="63">
        <v>0</v>
      </c>
      <c r="I2928" s="64">
        <v>1</v>
      </c>
      <c r="J2928" s="64">
        <v>0</v>
      </c>
      <c r="K2928" s="64">
        <v>0</v>
      </c>
      <c r="L2928" s="65">
        <v>0</v>
      </c>
      <c r="M2928" s="64">
        <v>1</v>
      </c>
      <c r="N2928" s="64">
        <v>0</v>
      </c>
      <c r="O2928" s="66"/>
      <c r="P2928" s="63">
        <v>1</v>
      </c>
    </row>
    <row r="2929" spans="1:16" ht="14.4">
      <c r="A2929" s="72">
        <f t="shared" si="80"/>
        <v>46196</v>
      </c>
      <c r="B2929" s="73" t="e">
        <f>VLOOKUP(G2929,'Daily Flash NL'!A:D,4,0)</f>
        <v>#N/A</v>
      </c>
      <c r="C2929" s="77">
        <v>46196</v>
      </c>
      <c r="D2929" s="57"/>
      <c r="E2929" s="62" t="s">
        <v>85</v>
      </c>
      <c r="F2929" s="57" t="s">
        <v>86</v>
      </c>
      <c r="G2929" s="57"/>
      <c r="H2929" s="58"/>
      <c r="I2929" s="59"/>
      <c r="J2929" s="59"/>
      <c r="K2929" s="59"/>
      <c r="L2929" s="60"/>
      <c r="M2929" s="59"/>
      <c r="N2929" s="59"/>
      <c r="O2929" s="61"/>
      <c r="P2929" s="58"/>
    </row>
    <row r="2930" spans="1:16" ht="14.4">
      <c r="A2930" s="72">
        <f t="shared" si="80"/>
        <v>46196</v>
      </c>
      <c r="B2930" s="73" t="e">
        <f>VLOOKUP(G2930,'Daily Flash NL'!A:D,4,0)</f>
        <v>#N/A</v>
      </c>
      <c r="C2930" s="77">
        <v>46196</v>
      </c>
      <c r="D2930" s="57"/>
      <c r="E2930" s="62" t="s">
        <v>85</v>
      </c>
      <c r="F2930" s="62"/>
      <c r="G2930" s="62">
        <v>6</v>
      </c>
      <c r="H2930" s="63">
        <v>0</v>
      </c>
      <c r="I2930" s="64">
        <v>1</v>
      </c>
      <c r="J2930" s="64">
        <v>0</v>
      </c>
      <c r="K2930" s="64">
        <v>0</v>
      </c>
      <c r="L2930" s="65">
        <v>0</v>
      </c>
      <c r="M2930" s="64">
        <v>1</v>
      </c>
      <c r="N2930" s="64">
        <v>0</v>
      </c>
      <c r="O2930" s="66"/>
      <c r="P2930" s="63">
        <v>1</v>
      </c>
    </row>
    <row r="2931" spans="1:16" ht="14.4">
      <c r="A2931" s="72">
        <f t="shared" si="80"/>
        <v>46196</v>
      </c>
      <c r="B2931" s="73">
        <f>VLOOKUP(G2931,'Daily Flash NL'!A:D,4,0)</f>
        <v>0.29166666666666669</v>
      </c>
      <c r="C2931" s="77">
        <v>46196</v>
      </c>
      <c r="D2931" s="57"/>
      <c r="E2931" s="62" t="s">
        <v>85</v>
      </c>
      <c r="F2931" s="62"/>
      <c r="G2931" s="62">
        <v>7</v>
      </c>
      <c r="H2931" s="63">
        <v>1</v>
      </c>
      <c r="I2931" s="64">
        <v>2</v>
      </c>
      <c r="J2931" s="64">
        <v>2</v>
      </c>
      <c r="K2931" s="64">
        <v>2</v>
      </c>
      <c r="L2931" s="65">
        <v>1</v>
      </c>
      <c r="M2931" s="64">
        <v>0</v>
      </c>
      <c r="N2931" s="64">
        <v>0</v>
      </c>
      <c r="O2931" s="66">
        <v>549.34450000000004</v>
      </c>
      <c r="P2931" s="63">
        <v>0</v>
      </c>
    </row>
    <row r="2932" spans="1:16" ht="14.4">
      <c r="A2932" s="72">
        <f t="shared" si="80"/>
        <v>46196</v>
      </c>
      <c r="B2932" s="73">
        <f>VLOOKUP(G2932,'Daily Flash NL'!A:D,4,0)</f>
        <v>0.33333333333333298</v>
      </c>
      <c r="C2932" s="77">
        <v>46196</v>
      </c>
      <c r="D2932" s="57"/>
      <c r="E2932" s="62" t="s">
        <v>85</v>
      </c>
      <c r="F2932" s="62"/>
      <c r="G2932" s="62">
        <v>8</v>
      </c>
      <c r="H2932" s="63">
        <v>1</v>
      </c>
      <c r="I2932" s="64">
        <v>5</v>
      </c>
      <c r="J2932" s="64">
        <v>5</v>
      </c>
      <c r="K2932" s="64">
        <v>5</v>
      </c>
      <c r="L2932" s="65">
        <v>1</v>
      </c>
      <c r="M2932" s="64">
        <v>0</v>
      </c>
      <c r="N2932" s="64">
        <v>0</v>
      </c>
      <c r="O2932" s="66">
        <v>258.85199999999998</v>
      </c>
      <c r="P2932" s="63">
        <v>0</v>
      </c>
    </row>
    <row r="2933" spans="1:16" ht="14.4">
      <c r="A2933" s="72">
        <f t="shared" si="80"/>
        <v>46196</v>
      </c>
      <c r="B2933" s="73">
        <f>VLOOKUP(G2933,'Daily Flash NL'!A:D,4,0)</f>
        <v>0.375</v>
      </c>
      <c r="C2933" s="77">
        <v>46196</v>
      </c>
      <c r="D2933" s="57"/>
      <c r="E2933" s="62" t="s">
        <v>85</v>
      </c>
      <c r="F2933" s="62"/>
      <c r="G2933" s="62">
        <v>9</v>
      </c>
      <c r="H2933" s="63">
        <v>0.8571428571428571</v>
      </c>
      <c r="I2933" s="64">
        <v>21</v>
      </c>
      <c r="J2933" s="64">
        <v>21</v>
      </c>
      <c r="K2933" s="64">
        <v>18</v>
      </c>
      <c r="L2933" s="65">
        <v>1</v>
      </c>
      <c r="M2933" s="64">
        <v>0</v>
      </c>
      <c r="N2933" s="64">
        <v>0</v>
      </c>
      <c r="O2933" s="66">
        <v>304.2475</v>
      </c>
      <c r="P2933" s="63">
        <v>0</v>
      </c>
    </row>
    <row r="2934" spans="1:16" ht="14.4">
      <c r="A2934" s="72">
        <f t="shared" si="80"/>
        <v>46196</v>
      </c>
      <c r="B2934" s="73">
        <f>VLOOKUP(G2934,'Daily Flash NL'!A:D,4,0)</f>
        <v>0.41666666666666702</v>
      </c>
      <c r="C2934" s="77">
        <v>46196</v>
      </c>
      <c r="D2934" s="57"/>
      <c r="E2934" s="62" t="s">
        <v>85</v>
      </c>
      <c r="F2934" s="62"/>
      <c r="G2934" s="62">
        <v>10</v>
      </c>
      <c r="H2934" s="63">
        <v>0.76470588235294112</v>
      </c>
      <c r="I2934" s="64">
        <v>17</v>
      </c>
      <c r="J2934" s="64">
        <v>16</v>
      </c>
      <c r="K2934" s="64">
        <v>13</v>
      </c>
      <c r="L2934" s="65">
        <v>0.94117647058823528</v>
      </c>
      <c r="M2934" s="64">
        <v>1</v>
      </c>
      <c r="N2934" s="64">
        <v>0</v>
      </c>
      <c r="O2934" s="66">
        <v>269.32435937499997</v>
      </c>
      <c r="P2934" s="63">
        <v>5.8823529411764705E-2</v>
      </c>
    </row>
    <row r="2935" spans="1:16" ht="14.4">
      <c r="A2935" s="72">
        <f t="shared" si="80"/>
        <v>46196</v>
      </c>
      <c r="B2935" s="73">
        <f>VLOOKUP(G2935,'Daily Flash NL'!A:D,4,0)</f>
        <v>0.45833333333333298</v>
      </c>
      <c r="C2935" s="77">
        <v>46196</v>
      </c>
      <c r="D2935" s="57"/>
      <c r="E2935" s="62" t="s">
        <v>85</v>
      </c>
      <c r="F2935" s="62"/>
      <c r="G2935" s="62">
        <v>11</v>
      </c>
      <c r="H2935" s="63">
        <v>1</v>
      </c>
      <c r="I2935" s="64">
        <v>10</v>
      </c>
      <c r="J2935" s="64">
        <v>10</v>
      </c>
      <c r="K2935" s="64">
        <v>10</v>
      </c>
      <c r="L2935" s="65">
        <v>1</v>
      </c>
      <c r="M2935" s="64">
        <v>0</v>
      </c>
      <c r="N2935" s="64">
        <v>0</v>
      </c>
      <c r="O2935" s="66">
        <v>312.40999999999968</v>
      </c>
      <c r="P2935" s="63">
        <v>0</v>
      </c>
    </row>
    <row r="2936" spans="1:16" ht="14.4">
      <c r="A2936" s="72">
        <f t="shared" si="80"/>
        <v>46196</v>
      </c>
      <c r="B2936" s="73">
        <f>VLOOKUP(G2936,'Daily Flash NL'!A:D,4,0)</f>
        <v>0.5</v>
      </c>
      <c r="C2936" s="77">
        <v>46196</v>
      </c>
      <c r="D2936" s="57"/>
      <c r="E2936" s="62" t="s">
        <v>85</v>
      </c>
      <c r="F2936" s="62"/>
      <c r="G2936" s="62">
        <v>12</v>
      </c>
      <c r="H2936" s="63">
        <v>1</v>
      </c>
      <c r="I2936" s="64">
        <v>5</v>
      </c>
      <c r="J2936" s="64">
        <v>5</v>
      </c>
      <c r="K2936" s="64">
        <v>5</v>
      </c>
      <c r="L2936" s="65">
        <v>1</v>
      </c>
      <c r="M2936" s="64">
        <v>0</v>
      </c>
      <c r="N2936" s="64">
        <v>0</v>
      </c>
      <c r="O2936" s="66">
        <v>147.96100000000001</v>
      </c>
      <c r="P2936" s="63">
        <v>0</v>
      </c>
    </row>
    <row r="2937" spans="1:16" ht="14.4">
      <c r="A2937" s="72">
        <f t="shared" si="80"/>
        <v>46196</v>
      </c>
      <c r="B2937" s="73">
        <f>VLOOKUP(G2937,'Daily Flash NL'!A:D,4,0)</f>
        <v>0.54166666666666696</v>
      </c>
      <c r="C2937" s="77">
        <v>46196</v>
      </c>
      <c r="D2937" s="57"/>
      <c r="E2937" s="62" t="s">
        <v>85</v>
      </c>
      <c r="F2937" s="62"/>
      <c r="G2937" s="62">
        <v>13</v>
      </c>
      <c r="H2937" s="63">
        <v>0.8666666666666667</v>
      </c>
      <c r="I2937" s="64">
        <v>15</v>
      </c>
      <c r="J2937" s="64">
        <v>15</v>
      </c>
      <c r="K2937" s="64">
        <v>13</v>
      </c>
      <c r="L2937" s="65">
        <v>1</v>
      </c>
      <c r="M2937" s="64">
        <v>0</v>
      </c>
      <c r="N2937" s="64">
        <v>0</v>
      </c>
      <c r="O2937" s="66">
        <v>246.33043333333336</v>
      </c>
      <c r="P2937" s="63">
        <v>0</v>
      </c>
    </row>
    <row r="2938" spans="1:16" ht="14.4">
      <c r="A2938" s="72">
        <f t="shared" si="80"/>
        <v>46196</v>
      </c>
      <c r="B2938" s="73">
        <f>VLOOKUP(G2938,'Daily Flash NL'!A:D,4,0)</f>
        <v>0.58333333333333304</v>
      </c>
      <c r="C2938" s="77">
        <v>46196</v>
      </c>
      <c r="D2938" s="57"/>
      <c r="E2938" s="62" t="s">
        <v>85</v>
      </c>
      <c r="F2938" s="62"/>
      <c r="G2938" s="62">
        <v>14</v>
      </c>
      <c r="H2938" s="63">
        <v>1</v>
      </c>
      <c r="I2938" s="64">
        <v>13</v>
      </c>
      <c r="J2938" s="64">
        <v>13</v>
      </c>
      <c r="K2938" s="64">
        <v>13</v>
      </c>
      <c r="L2938" s="65">
        <v>1</v>
      </c>
      <c r="M2938" s="64">
        <v>0</v>
      </c>
      <c r="N2938" s="64">
        <v>0</v>
      </c>
      <c r="O2938" s="66">
        <v>177.87219487179485</v>
      </c>
      <c r="P2938" s="63">
        <v>0</v>
      </c>
    </row>
    <row r="2939" spans="1:16" ht="14.4">
      <c r="A2939" s="72">
        <f t="shared" si="80"/>
        <v>46196</v>
      </c>
      <c r="B2939" s="73">
        <f>VLOOKUP(G2939,'Daily Flash NL'!A:D,4,0)</f>
        <v>0.625</v>
      </c>
      <c r="C2939" s="77">
        <v>46196</v>
      </c>
      <c r="D2939" s="57"/>
      <c r="E2939" s="62" t="s">
        <v>85</v>
      </c>
      <c r="F2939" s="62"/>
      <c r="G2939" s="62">
        <v>15</v>
      </c>
      <c r="H2939" s="63">
        <v>1</v>
      </c>
      <c r="I2939" s="64">
        <v>13</v>
      </c>
      <c r="J2939" s="64">
        <v>13</v>
      </c>
      <c r="K2939" s="64">
        <v>13</v>
      </c>
      <c r="L2939" s="65">
        <v>1</v>
      </c>
      <c r="M2939" s="64">
        <v>0</v>
      </c>
      <c r="N2939" s="64">
        <v>0</v>
      </c>
      <c r="O2939" s="66">
        <v>269.51975641025672</v>
      </c>
      <c r="P2939" s="63">
        <v>0</v>
      </c>
    </row>
    <row r="2940" spans="1:16" ht="14.4">
      <c r="A2940" s="72">
        <f t="shared" si="80"/>
        <v>46196</v>
      </c>
      <c r="B2940" s="73">
        <f>VLOOKUP(G2940,'Daily Flash NL'!A:D,4,0)</f>
        <v>0.66666666666666696</v>
      </c>
      <c r="C2940" s="77">
        <v>46196</v>
      </c>
      <c r="D2940" s="57"/>
      <c r="E2940" s="62" t="s">
        <v>85</v>
      </c>
      <c r="F2940" s="62"/>
      <c r="G2940" s="62">
        <v>16</v>
      </c>
      <c r="H2940" s="63">
        <v>1</v>
      </c>
      <c r="I2940" s="64">
        <v>5</v>
      </c>
      <c r="J2940" s="64">
        <v>5</v>
      </c>
      <c r="K2940" s="64">
        <v>5</v>
      </c>
      <c r="L2940" s="65">
        <v>1</v>
      </c>
      <c r="M2940" s="64">
        <v>0</v>
      </c>
      <c r="N2940" s="64">
        <v>0</v>
      </c>
      <c r="O2940" s="66">
        <v>325.33999999999997</v>
      </c>
      <c r="P2940" s="63">
        <v>0</v>
      </c>
    </row>
    <row r="2941" spans="1:16" ht="14.4">
      <c r="A2941" s="72">
        <f t="shared" si="80"/>
        <v>46196</v>
      </c>
      <c r="B2941" s="73" t="e">
        <f>VLOOKUP(G2941,'Daily Flash NL'!A:D,4,0)</f>
        <v>#N/A</v>
      </c>
      <c r="C2941" s="77">
        <v>46196</v>
      </c>
      <c r="D2941" s="57"/>
      <c r="E2941" s="62" t="s">
        <v>85</v>
      </c>
      <c r="F2941" s="62"/>
      <c r="G2941" s="62">
        <v>17</v>
      </c>
      <c r="H2941" s="63">
        <v>0.92307692307692313</v>
      </c>
      <c r="I2941" s="64">
        <v>13</v>
      </c>
      <c r="J2941" s="64">
        <v>13</v>
      </c>
      <c r="K2941" s="64">
        <v>12</v>
      </c>
      <c r="L2941" s="65">
        <v>1</v>
      </c>
      <c r="M2941" s="64">
        <v>0</v>
      </c>
      <c r="N2941" s="64">
        <v>0</v>
      </c>
      <c r="O2941" s="66">
        <v>257.01444871794871</v>
      </c>
      <c r="P2941" s="63">
        <v>0</v>
      </c>
    </row>
    <row r="2942" spans="1:16" ht="14.4">
      <c r="A2942" s="72">
        <f t="shared" si="80"/>
        <v>46196</v>
      </c>
      <c r="B2942" s="73" t="e">
        <f>VLOOKUP(G2942,'Daily Flash NL'!A:D,4,0)</f>
        <v>#N/A</v>
      </c>
      <c r="C2942" s="77">
        <v>46196</v>
      </c>
      <c r="D2942" s="57"/>
      <c r="E2942" s="62" t="s">
        <v>85</v>
      </c>
      <c r="F2942" s="62"/>
      <c r="G2942" s="62">
        <v>18</v>
      </c>
      <c r="H2942" s="63">
        <v>0.66666666666666663</v>
      </c>
      <c r="I2942" s="64">
        <v>9</v>
      </c>
      <c r="J2942" s="64">
        <v>9</v>
      </c>
      <c r="K2942" s="64">
        <v>6</v>
      </c>
      <c r="L2942" s="65">
        <v>1</v>
      </c>
      <c r="M2942" s="64">
        <v>0</v>
      </c>
      <c r="N2942" s="64">
        <v>0</v>
      </c>
      <c r="O2942" s="66">
        <v>181.48113888888889</v>
      </c>
      <c r="P2942" s="63">
        <v>0</v>
      </c>
    </row>
    <row r="2943" spans="1:16" ht="14.4">
      <c r="A2943" s="72">
        <f t="shared" si="80"/>
        <v>46196</v>
      </c>
      <c r="B2943" s="73" t="e">
        <f>VLOOKUP(G2943,'Daily Flash NL'!A:D,4,0)</f>
        <v>#N/A</v>
      </c>
      <c r="C2943" s="77">
        <v>46196</v>
      </c>
      <c r="D2943" s="57"/>
      <c r="E2943" s="62" t="s">
        <v>85</v>
      </c>
      <c r="F2943" s="62"/>
      <c r="G2943" s="62">
        <v>19</v>
      </c>
      <c r="H2943" s="63">
        <v>1</v>
      </c>
      <c r="I2943" s="64">
        <v>8</v>
      </c>
      <c r="J2943" s="64">
        <v>8</v>
      </c>
      <c r="K2943" s="64">
        <v>8</v>
      </c>
      <c r="L2943" s="65">
        <v>1</v>
      </c>
      <c r="M2943" s="64">
        <v>0</v>
      </c>
      <c r="N2943" s="64">
        <v>0</v>
      </c>
      <c r="O2943" s="66">
        <v>163.66795833333379</v>
      </c>
      <c r="P2943" s="63">
        <v>0</v>
      </c>
    </row>
    <row r="2944" spans="1:16" ht="14.4">
      <c r="A2944" s="72">
        <f t="shared" si="80"/>
        <v>46196</v>
      </c>
      <c r="B2944" s="73" t="e">
        <f>VLOOKUP(G2944,'Daily Flash NL'!A:D,4,0)</f>
        <v>#N/A</v>
      </c>
      <c r="C2944" s="77">
        <v>46196</v>
      </c>
      <c r="D2944" s="57"/>
      <c r="E2944" s="62" t="s">
        <v>85</v>
      </c>
      <c r="F2944" s="62"/>
      <c r="G2944" s="62">
        <v>20</v>
      </c>
      <c r="H2944" s="63">
        <v>1</v>
      </c>
      <c r="I2944" s="64">
        <v>1</v>
      </c>
      <c r="J2944" s="64">
        <v>1</v>
      </c>
      <c r="K2944" s="64">
        <v>1</v>
      </c>
      <c r="L2944" s="65">
        <v>1</v>
      </c>
      <c r="M2944" s="64">
        <v>0</v>
      </c>
      <c r="N2944" s="64">
        <v>0</v>
      </c>
      <c r="O2944" s="66">
        <v>380.50099999999998</v>
      </c>
      <c r="P2944" s="63">
        <v>0</v>
      </c>
    </row>
    <row r="2945" spans="1:16" ht="14.4">
      <c r="A2945" s="72">
        <f t="shared" si="80"/>
        <v>46196</v>
      </c>
      <c r="B2945" s="73" t="e">
        <f>VLOOKUP(G2945,'Daily Flash NL'!A:D,4,0)</f>
        <v>#N/A</v>
      </c>
      <c r="C2945" s="77">
        <v>46196</v>
      </c>
      <c r="D2945" s="57"/>
      <c r="E2945" s="62" t="s">
        <v>85</v>
      </c>
      <c r="F2945" s="62"/>
      <c r="G2945" s="62">
        <v>21</v>
      </c>
      <c r="H2945" s="63">
        <v>1</v>
      </c>
      <c r="I2945" s="64">
        <v>3</v>
      </c>
      <c r="J2945" s="64">
        <v>3</v>
      </c>
      <c r="K2945" s="64">
        <v>3</v>
      </c>
      <c r="L2945" s="65">
        <v>1</v>
      </c>
      <c r="M2945" s="64">
        <v>0</v>
      </c>
      <c r="N2945" s="64">
        <v>0</v>
      </c>
      <c r="O2945" s="66">
        <v>375.84333333333331</v>
      </c>
      <c r="P2945" s="63">
        <v>0</v>
      </c>
    </row>
    <row r="2946" spans="1:16" ht="14.4">
      <c r="A2946" s="72">
        <f t="shared" si="80"/>
        <v>46196</v>
      </c>
      <c r="B2946" s="73" t="e">
        <f>VLOOKUP(G2946,'Daily Flash NL'!A:D,4,0)</f>
        <v>#N/A</v>
      </c>
      <c r="C2946" s="77">
        <v>46196</v>
      </c>
      <c r="D2946" s="57"/>
      <c r="E2946" s="62" t="s">
        <v>85</v>
      </c>
      <c r="F2946" s="62"/>
      <c r="G2946" s="62">
        <v>22</v>
      </c>
      <c r="H2946" s="63">
        <v>0.25</v>
      </c>
      <c r="I2946" s="64">
        <v>4</v>
      </c>
      <c r="J2946" s="64">
        <v>2</v>
      </c>
      <c r="K2946" s="64">
        <v>1</v>
      </c>
      <c r="L2946" s="65">
        <v>0.5</v>
      </c>
      <c r="M2946" s="64">
        <v>2</v>
      </c>
      <c r="N2946" s="64">
        <v>0</v>
      </c>
      <c r="O2946" s="66">
        <v>275.75200000000001</v>
      </c>
      <c r="P2946" s="63">
        <v>0.5</v>
      </c>
    </row>
    <row r="2947" spans="1:16" ht="14.4">
      <c r="A2947" s="72">
        <f t="shared" ref="A2947:A2983" si="81">C2947</f>
        <v>46196</v>
      </c>
      <c r="B2947" s="73" t="e">
        <f>VLOOKUP(G2947,'Daily Flash NL'!A:D,4,0)</f>
        <v>#N/A</v>
      </c>
      <c r="C2947" s="77">
        <v>46196</v>
      </c>
      <c r="D2947" s="57"/>
      <c r="E2947" s="62" t="s">
        <v>85</v>
      </c>
      <c r="F2947" s="62"/>
      <c r="G2947" s="62">
        <v>23</v>
      </c>
      <c r="H2947" s="63">
        <v>0</v>
      </c>
      <c r="I2947" s="64">
        <v>1</v>
      </c>
      <c r="J2947" s="64">
        <v>1</v>
      </c>
      <c r="K2947" s="64">
        <v>0</v>
      </c>
      <c r="L2947" s="65">
        <v>1</v>
      </c>
      <c r="M2947" s="64">
        <v>0</v>
      </c>
      <c r="N2947" s="64">
        <v>0</v>
      </c>
      <c r="O2947" s="66">
        <v>353.697</v>
      </c>
      <c r="P2947" s="63">
        <v>0</v>
      </c>
    </row>
    <row r="2948" spans="1:16" ht="14.4">
      <c r="A2948" s="72">
        <f t="shared" si="81"/>
        <v>46196</v>
      </c>
      <c r="B2948" s="73" t="e">
        <f>VLOOKUP(G2948,'Daily Flash NL'!A:D,4,0)</f>
        <v>#N/A</v>
      </c>
      <c r="C2948" s="77">
        <v>46196</v>
      </c>
      <c r="D2948" s="57"/>
      <c r="E2948" s="62" t="s">
        <v>68</v>
      </c>
      <c r="F2948" s="62"/>
      <c r="G2948" s="62"/>
      <c r="H2948" s="63">
        <v>0.62756952841596125</v>
      </c>
      <c r="I2948" s="64">
        <v>830</v>
      </c>
      <c r="J2948" s="64">
        <v>792</v>
      </c>
      <c r="K2948" s="64">
        <v>519</v>
      </c>
      <c r="L2948" s="65">
        <v>0.95421686746987955</v>
      </c>
      <c r="M2948" s="64">
        <v>38</v>
      </c>
      <c r="N2948" s="64">
        <v>3</v>
      </c>
      <c r="O2948" s="66">
        <v>242.58608716329979</v>
      </c>
      <c r="P2948" s="63">
        <v>4.5783132530120479E-2</v>
      </c>
    </row>
    <row r="2949" spans="1:16" ht="14.4">
      <c r="A2949" s="72">
        <f t="shared" si="81"/>
        <v>46196</v>
      </c>
      <c r="B2949" s="73" t="e">
        <f>VLOOKUP(G2949,'Daily Flash NL'!A:D,4,0)</f>
        <v>#N/A</v>
      </c>
      <c r="C2949" s="77">
        <v>46196</v>
      </c>
      <c r="D2949" s="57"/>
      <c r="E2949" s="62" t="s">
        <v>68</v>
      </c>
      <c r="F2949" s="57" t="s">
        <v>69</v>
      </c>
      <c r="G2949" s="57"/>
      <c r="H2949" s="58"/>
      <c r="I2949" s="59"/>
      <c r="J2949" s="59"/>
      <c r="K2949" s="59"/>
      <c r="L2949" s="60"/>
      <c r="M2949" s="59"/>
      <c r="N2949" s="59"/>
      <c r="O2949" s="61"/>
      <c r="P2949" s="58"/>
    </row>
    <row r="2950" spans="1:16" ht="14.4">
      <c r="A2950" s="72">
        <f t="shared" si="81"/>
        <v>46196</v>
      </c>
      <c r="B2950" s="73" t="e">
        <f>VLOOKUP(G2950,'Daily Flash NL'!A:D,4,0)</f>
        <v>#N/A</v>
      </c>
      <c r="C2950" s="77">
        <v>46196</v>
      </c>
      <c r="D2950" s="57"/>
      <c r="E2950" s="62" t="s">
        <v>68</v>
      </c>
      <c r="F2950" s="62"/>
      <c r="G2950" s="62">
        <v>6</v>
      </c>
      <c r="H2950" s="63">
        <v>1</v>
      </c>
      <c r="I2950" s="64">
        <v>4</v>
      </c>
      <c r="J2950" s="64">
        <v>4</v>
      </c>
      <c r="K2950" s="64">
        <v>4</v>
      </c>
      <c r="L2950" s="65">
        <v>1</v>
      </c>
      <c r="M2950" s="64">
        <v>0</v>
      </c>
      <c r="N2950" s="64">
        <v>0</v>
      </c>
      <c r="O2950" s="66">
        <v>120.96325</v>
      </c>
      <c r="P2950" s="63">
        <v>0</v>
      </c>
    </row>
    <row r="2951" spans="1:16" ht="14.4">
      <c r="A2951" s="72">
        <f t="shared" si="81"/>
        <v>46196</v>
      </c>
      <c r="B2951" s="73">
        <f>VLOOKUP(G2951,'Daily Flash NL'!A:D,4,0)</f>
        <v>0.29166666666666669</v>
      </c>
      <c r="C2951" s="77">
        <v>46196</v>
      </c>
      <c r="D2951" s="57"/>
      <c r="E2951" s="62" t="s">
        <v>68</v>
      </c>
      <c r="F2951" s="62"/>
      <c r="G2951" s="62">
        <v>7</v>
      </c>
      <c r="H2951" s="63">
        <v>0.30769230769230771</v>
      </c>
      <c r="I2951" s="64">
        <v>26</v>
      </c>
      <c r="J2951" s="64">
        <v>26</v>
      </c>
      <c r="K2951" s="64">
        <v>8</v>
      </c>
      <c r="L2951" s="65">
        <v>1</v>
      </c>
      <c r="M2951" s="64">
        <v>0</v>
      </c>
      <c r="N2951" s="64">
        <v>0</v>
      </c>
      <c r="O2951" s="66">
        <v>153.66201282051284</v>
      </c>
      <c r="P2951" s="63">
        <v>0</v>
      </c>
    </row>
    <row r="2952" spans="1:16" ht="14.4">
      <c r="A2952" s="72">
        <f t="shared" si="81"/>
        <v>46196</v>
      </c>
      <c r="B2952" s="73">
        <f>VLOOKUP(G2952,'Daily Flash NL'!A:D,4,0)</f>
        <v>0.33333333333333298</v>
      </c>
      <c r="C2952" s="77">
        <v>46196</v>
      </c>
      <c r="D2952" s="57"/>
      <c r="E2952" s="62" t="s">
        <v>68</v>
      </c>
      <c r="F2952" s="62"/>
      <c r="G2952" s="62">
        <v>8</v>
      </c>
      <c r="H2952" s="63">
        <v>0.40909090909090912</v>
      </c>
      <c r="I2952" s="64">
        <v>44</v>
      </c>
      <c r="J2952" s="64">
        <v>43</v>
      </c>
      <c r="K2952" s="64">
        <v>18</v>
      </c>
      <c r="L2952" s="65">
        <v>0.97727272727272729</v>
      </c>
      <c r="M2952" s="64">
        <v>1</v>
      </c>
      <c r="N2952" s="64">
        <v>0</v>
      </c>
      <c r="O2952" s="66">
        <v>211.62529844961242</v>
      </c>
      <c r="P2952" s="63">
        <v>2.2727272727272728E-2</v>
      </c>
    </row>
    <row r="2953" spans="1:16" ht="14.4">
      <c r="A2953" s="72">
        <f t="shared" si="81"/>
        <v>46196</v>
      </c>
      <c r="B2953" s="73">
        <f>VLOOKUP(G2953,'Daily Flash NL'!A:D,4,0)</f>
        <v>0.375</v>
      </c>
      <c r="C2953" s="77">
        <v>46196</v>
      </c>
      <c r="D2953" s="57"/>
      <c r="E2953" s="62" t="s">
        <v>68</v>
      </c>
      <c r="F2953" s="62"/>
      <c r="G2953" s="62">
        <v>9</v>
      </c>
      <c r="H2953" s="63">
        <v>0.98245614035087714</v>
      </c>
      <c r="I2953" s="64">
        <v>57</v>
      </c>
      <c r="J2953" s="64">
        <v>57</v>
      </c>
      <c r="K2953" s="64">
        <v>56</v>
      </c>
      <c r="L2953" s="65">
        <v>1</v>
      </c>
      <c r="M2953" s="64">
        <v>0</v>
      </c>
      <c r="N2953" s="64">
        <v>0</v>
      </c>
      <c r="O2953" s="66">
        <v>400.91145906432746</v>
      </c>
      <c r="P2953" s="63">
        <v>0</v>
      </c>
    </row>
    <row r="2954" spans="1:16" ht="14.4">
      <c r="A2954" s="72">
        <f t="shared" si="81"/>
        <v>46196</v>
      </c>
      <c r="B2954" s="73">
        <f>VLOOKUP(G2954,'Daily Flash NL'!A:D,4,0)</f>
        <v>0.41666666666666702</v>
      </c>
      <c r="C2954" s="77">
        <v>46196</v>
      </c>
      <c r="D2954" s="57"/>
      <c r="E2954" s="62" t="s">
        <v>68</v>
      </c>
      <c r="F2954" s="62"/>
      <c r="G2954" s="62">
        <v>10</v>
      </c>
      <c r="H2954" s="63">
        <v>0.80952380952380953</v>
      </c>
      <c r="I2954" s="64">
        <v>84</v>
      </c>
      <c r="J2954" s="64">
        <v>83</v>
      </c>
      <c r="K2954" s="64">
        <v>68</v>
      </c>
      <c r="L2954" s="65">
        <v>0.98809523809523814</v>
      </c>
      <c r="M2954" s="64">
        <v>1</v>
      </c>
      <c r="N2954" s="64">
        <v>0</v>
      </c>
      <c r="O2954" s="66">
        <v>173.92791365461844</v>
      </c>
      <c r="P2954" s="63">
        <v>1.1904761904761904E-2</v>
      </c>
    </row>
    <row r="2955" spans="1:16" ht="14.4">
      <c r="A2955" s="72">
        <f t="shared" si="81"/>
        <v>46196</v>
      </c>
      <c r="B2955" s="73">
        <f>VLOOKUP(G2955,'Daily Flash NL'!A:D,4,0)</f>
        <v>0.45833333333333298</v>
      </c>
      <c r="C2955" s="77">
        <v>46196</v>
      </c>
      <c r="D2955" s="57"/>
      <c r="E2955" s="62" t="s">
        <v>68</v>
      </c>
      <c r="F2955" s="62"/>
      <c r="G2955" s="62">
        <v>11</v>
      </c>
      <c r="H2955" s="63">
        <v>0.91249999999999998</v>
      </c>
      <c r="I2955" s="64">
        <v>80</v>
      </c>
      <c r="J2955" s="64">
        <v>79</v>
      </c>
      <c r="K2955" s="64">
        <v>73</v>
      </c>
      <c r="L2955" s="65">
        <v>0.98750000000000004</v>
      </c>
      <c r="M2955" s="64">
        <v>1</v>
      </c>
      <c r="N2955" s="64">
        <v>0</v>
      </c>
      <c r="O2955" s="66">
        <v>203.88546202531646</v>
      </c>
      <c r="P2955" s="63">
        <v>1.2500000000000001E-2</v>
      </c>
    </row>
    <row r="2956" spans="1:16" ht="14.4">
      <c r="A2956" s="72">
        <f t="shared" si="81"/>
        <v>46196</v>
      </c>
      <c r="B2956" s="73">
        <f>VLOOKUP(G2956,'Daily Flash NL'!A:D,4,0)</f>
        <v>0.5</v>
      </c>
      <c r="C2956" s="77">
        <v>46196</v>
      </c>
      <c r="D2956" s="57"/>
      <c r="E2956" s="62" t="s">
        <v>68</v>
      </c>
      <c r="F2956" s="62"/>
      <c r="G2956" s="62">
        <v>12</v>
      </c>
      <c r="H2956" s="63">
        <v>1</v>
      </c>
      <c r="I2956" s="64">
        <v>65</v>
      </c>
      <c r="J2956" s="64">
        <v>65</v>
      </c>
      <c r="K2956" s="64">
        <v>65</v>
      </c>
      <c r="L2956" s="65">
        <v>1</v>
      </c>
      <c r="M2956" s="64">
        <v>0</v>
      </c>
      <c r="N2956" s="64">
        <v>0</v>
      </c>
      <c r="O2956" s="66">
        <v>210.94451384615371</v>
      </c>
      <c r="P2956" s="63">
        <v>0</v>
      </c>
    </row>
    <row r="2957" spans="1:16" ht="14.4">
      <c r="A2957" s="72">
        <f t="shared" si="81"/>
        <v>46196</v>
      </c>
      <c r="B2957" s="73">
        <f>VLOOKUP(G2957,'Daily Flash NL'!A:D,4,0)</f>
        <v>0.54166666666666696</v>
      </c>
      <c r="C2957" s="77">
        <v>46196</v>
      </c>
      <c r="D2957" s="57"/>
      <c r="E2957" s="62" t="s">
        <v>68</v>
      </c>
      <c r="F2957" s="62"/>
      <c r="G2957" s="62">
        <v>13</v>
      </c>
      <c r="H2957" s="63">
        <v>0.95</v>
      </c>
      <c r="I2957" s="64">
        <v>60</v>
      </c>
      <c r="J2957" s="64">
        <v>60</v>
      </c>
      <c r="K2957" s="64">
        <v>57</v>
      </c>
      <c r="L2957" s="65">
        <v>1</v>
      </c>
      <c r="M2957" s="64">
        <v>0</v>
      </c>
      <c r="N2957" s="64">
        <v>0</v>
      </c>
      <c r="O2957" s="66">
        <v>260.16227777777766</v>
      </c>
      <c r="P2957" s="63">
        <v>0</v>
      </c>
    </row>
    <row r="2958" spans="1:16" ht="14.4">
      <c r="A2958" s="72">
        <f t="shared" si="81"/>
        <v>46196</v>
      </c>
      <c r="B2958" s="73">
        <f>VLOOKUP(G2958,'Daily Flash NL'!A:D,4,0)</f>
        <v>0.58333333333333304</v>
      </c>
      <c r="C2958" s="77">
        <v>46196</v>
      </c>
      <c r="D2958" s="57"/>
      <c r="E2958" s="62" t="s">
        <v>68</v>
      </c>
      <c r="F2958" s="62"/>
      <c r="G2958" s="62">
        <v>14</v>
      </c>
      <c r="H2958" s="63">
        <v>0.63636363636363635</v>
      </c>
      <c r="I2958" s="64">
        <v>66</v>
      </c>
      <c r="J2958" s="64">
        <v>66</v>
      </c>
      <c r="K2958" s="64">
        <v>42</v>
      </c>
      <c r="L2958" s="65">
        <v>1</v>
      </c>
      <c r="M2958" s="64">
        <v>0</v>
      </c>
      <c r="N2958" s="64">
        <v>0</v>
      </c>
      <c r="O2958" s="66">
        <v>283.95360353535364</v>
      </c>
      <c r="P2958" s="63">
        <v>0</v>
      </c>
    </row>
    <row r="2959" spans="1:16" ht="14.4">
      <c r="A2959" s="72">
        <f t="shared" si="81"/>
        <v>46196</v>
      </c>
      <c r="B2959" s="73">
        <f>VLOOKUP(G2959,'Daily Flash NL'!A:D,4,0)</f>
        <v>0.625</v>
      </c>
      <c r="C2959" s="77">
        <v>46196</v>
      </c>
      <c r="D2959" s="57"/>
      <c r="E2959" s="62" t="s">
        <v>68</v>
      </c>
      <c r="F2959" s="62"/>
      <c r="G2959" s="62">
        <v>15</v>
      </c>
      <c r="H2959" s="63">
        <v>0.63291139240506333</v>
      </c>
      <c r="I2959" s="64">
        <v>79</v>
      </c>
      <c r="J2959" s="64">
        <v>75</v>
      </c>
      <c r="K2959" s="64">
        <v>50</v>
      </c>
      <c r="L2959" s="65">
        <v>0.94936708860759489</v>
      </c>
      <c r="M2959" s="64">
        <v>4</v>
      </c>
      <c r="N2959" s="64">
        <v>0</v>
      </c>
      <c r="O2959" s="66">
        <v>191.37837111111116</v>
      </c>
      <c r="P2959" s="63">
        <v>5.0632911392405063E-2</v>
      </c>
    </row>
    <row r="2960" spans="1:16" ht="14.4">
      <c r="A2960" s="72">
        <f t="shared" si="81"/>
        <v>46196</v>
      </c>
      <c r="B2960" s="73">
        <f>VLOOKUP(G2960,'Daily Flash NL'!A:D,4,0)</f>
        <v>0.66666666666666696</v>
      </c>
      <c r="C2960" s="77">
        <v>46196</v>
      </c>
      <c r="D2960" s="57"/>
      <c r="E2960" s="62" t="s">
        <v>68</v>
      </c>
      <c r="F2960" s="62"/>
      <c r="G2960" s="62">
        <v>16</v>
      </c>
      <c r="H2960" s="63">
        <v>0.25842696629213485</v>
      </c>
      <c r="I2960" s="64">
        <v>90</v>
      </c>
      <c r="J2960" s="64">
        <v>85</v>
      </c>
      <c r="K2960" s="64">
        <v>23</v>
      </c>
      <c r="L2960" s="65">
        <v>0.94444444444444442</v>
      </c>
      <c r="M2960" s="64">
        <v>5</v>
      </c>
      <c r="N2960" s="64">
        <v>1</v>
      </c>
      <c r="O2960" s="66">
        <v>194.33878392156848</v>
      </c>
      <c r="P2960" s="63">
        <v>5.5555555555555552E-2</v>
      </c>
    </row>
    <row r="2961" spans="1:16" ht="14.4">
      <c r="A2961" s="72">
        <f t="shared" si="81"/>
        <v>46196</v>
      </c>
      <c r="B2961" s="73" t="e">
        <f>VLOOKUP(G2961,'Daily Flash NL'!A:D,4,0)</f>
        <v>#N/A</v>
      </c>
      <c r="C2961" s="77">
        <v>46196</v>
      </c>
      <c r="D2961" s="57"/>
      <c r="E2961" s="62" t="s">
        <v>68</v>
      </c>
      <c r="F2961" s="62"/>
      <c r="G2961" s="62">
        <v>17</v>
      </c>
      <c r="H2961" s="63">
        <v>0.46153846153846156</v>
      </c>
      <c r="I2961" s="64">
        <v>54</v>
      </c>
      <c r="J2961" s="64">
        <v>48</v>
      </c>
      <c r="K2961" s="64">
        <v>24</v>
      </c>
      <c r="L2961" s="65">
        <v>0.88888888888888884</v>
      </c>
      <c r="M2961" s="64">
        <v>6</v>
      </c>
      <c r="N2961" s="64">
        <v>2</v>
      </c>
      <c r="O2961" s="66">
        <v>284.22563194444456</v>
      </c>
      <c r="P2961" s="63">
        <v>0.1111111111111111</v>
      </c>
    </row>
    <row r="2962" spans="1:16" ht="14.4">
      <c r="A2962" s="72">
        <f t="shared" si="81"/>
        <v>46196</v>
      </c>
      <c r="B2962" s="73" t="e">
        <f>VLOOKUP(G2962,'Daily Flash NL'!A:D,4,0)</f>
        <v>#N/A</v>
      </c>
      <c r="C2962" s="77">
        <v>46196</v>
      </c>
      <c r="D2962" s="57"/>
      <c r="E2962" s="62" t="s">
        <v>68</v>
      </c>
      <c r="F2962" s="62"/>
      <c r="G2962" s="62">
        <v>18</v>
      </c>
      <c r="H2962" s="63">
        <v>0.47222222222222221</v>
      </c>
      <c r="I2962" s="64">
        <v>36</v>
      </c>
      <c r="J2962" s="64">
        <v>33</v>
      </c>
      <c r="K2962" s="64">
        <v>17</v>
      </c>
      <c r="L2962" s="65">
        <v>0.91666666666666663</v>
      </c>
      <c r="M2962" s="64">
        <v>3</v>
      </c>
      <c r="N2962" s="64">
        <v>0</v>
      </c>
      <c r="O2962" s="66">
        <v>328.18399494949495</v>
      </c>
      <c r="P2962" s="63">
        <v>8.3333333333333329E-2</v>
      </c>
    </row>
    <row r="2963" spans="1:16" ht="14.4">
      <c r="A2963" s="72">
        <f t="shared" si="81"/>
        <v>46196</v>
      </c>
      <c r="B2963" s="73" t="e">
        <f>VLOOKUP(G2963,'Daily Flash NL'!A:D,4,0)</f>
        <v>#N/A</v>
      </c>
      <c r="C2963" s="77">
        <v>46196</v>
      </c>
      <c r="D2963" s="57"/>
      <c r="E2963" s="62" t="s">
        <v>68</v>
      </c>
      <c r="F2963" s="62"/>
      <c r="G2963" s="62">
        <v>19</v>
      </c>
      <c r="H2963" s="63">
        <v>2.6315789473684209E-2</v>
      </c>
      <c r="I2963" s="64">
        <v>38</v>
      </c>
      <c r="J2963" s="64">
        <v>28</v>
      </c>
      <c r="K2963" s="64">
        <v>1</v>
      </c>
      <c r="L2963" s="65">
        <v>0.73684210526315785</v>
      </c>
      <c r="M2963" s="64">
        <v>10</v>
      </c>
      <c r="N2963" s="64">
        <v>0</v>
      </c>
      <c r="O2963" s="66">
        <v>366.80727976190462</v>
      </c>
      <c r="P2963" s="63">
        <v>0.26315789473684209</v>
      </c>
    </row>
    <row r="2964" spans="1:16" ht="14.4">
      <c r="A2964" s="72">
        <f t="shared" si="81"/>
        <v>46196</v>
      </c>
      <c r="B2964" s="73" t="e">
        <f>VLOOKUP(G2964,'Daily Flash NL'!A:D,4,0)</f>
        <v>#N/A</v>
      </c>
      <c r="C2964" s="77">
        <v>46196</v>
      </c>
      <c r="D2964" s="57"/>
      <c r="E2964" s="62" t="s">
        <v>68</v>
      </c>
      <c r="F2964" s="62"/>
      <c r="G2964" s="62">
        <v>20</v>
      </c>
      <c r="H2964" s="63">
        <v>0.55555555555555558</v>
      </c>
      <c r="I2964" s="64">
        <v>18</v>
      </c>
      <c r="J2964" s="64">
        <v>18</v>
      </c>
      <c r="K2964" s="64">
        <v>10</v>
      </c>
      <c r="L2964" s="65">
        <v>1</v>
      </c>
      <c r="M2964" s="64">
        <v>0</v>
      </c>
      <c r="N2964" s="64">
        <v>0</v>
      </c>
      <c r="O2964" s="66">
        <v>306.86108333333334</v>
      </c>
      <c r="P2964" s="63">
        <v>0</v>
      </c>
    </row>
    <row r="2965" spans="1:16" ht="14.4">
      <c r="A2965" s="72">
        <f t="shared" si="81"/>
        <v>46196</v>
      </c>
      <c r="B2965" s="73" t="e">
        <f>VLOOKUP(G2965,'Daily Flash NL'!A:D,4,0)</f>
        <v>#N/A</v>
      </c>
      <c r="C2965" s="77">
        <v>46196</v>
      </c>
      <c r="D2965" s="57"/>
      <c r="E2965" s="62" t="s">
        <v>68</v>
      </c>
      <c r="F2965" s="62"/>
      <c r="G2965" s="62">
        <v>21</v>
      </c>
      <c r="H2965" s="63">
        <v>7.1428571428571425E-2</v>
      </c>
      <c r="I2965" s="64">
        <v>14</v>
      </c>
      <c r="J2965" s="64">
        <v>12</v>
      </c>
      <c r="K2965" s="64">
        <v>1</v>
      </c>
      <c r="L2965" s="65">
        <v>0.8571428571428571</v>
      </c>
      <c r="M2965" s="64">
        <v>2</v>
      </c>
      <c r="N2965" s="64">
        <v>0</v>
      </c>
      <c r="O2965" s="66">
        <v>304.715125</v>
      </c>
      <c r="P2965" s="63">
        <v>0.14285714285714285</v>
      </c>
    </row>
    <row r="2966" spans="1:16" ht="14.4">
      <c r="A2966" s="72">
        <f t="shared" si="81"/>
        <v>46196</v>
      </c>
      <c r="B2966" s="73" t="e">
        <f>VLOOKUP(G2966,'Daily Flash NL'!A:D,4,0)</f>
        <v>#N/A</v>
      </c>
      <c r="C2966" s="77">
        <v>46196</v>
      </c>
      <c r="D2966" s="57"/>
      <c r="E2966" s="62" t="s">
        <v>68</v>
      </c>
      <c r="F2966" s="62"/>
      <c r="G2966" s="62">
        <v>22</v>
      </c>
      <c r="H2966" s="63">
        <v>9.0909090909090912E-2</v>
      </c>
      <c r="I2966" s="64">
        <v>11</v>
      </c>
      <c r="J2966" s="64">
        <v>6</v>
      </c>
      <c r="K2966" s="64">
        <v>1</v>
      </c>
      <c r="L2966" s="65">
        <v>0.54545454545454541</v>
      </c>
      <c r="M2966" s="64">
        <v>5</v>
      </c>
      <c r="N2966" s="64">
        <v>0</v>
      </c>
      <c r="O2966" s="66">
        <v>209.48699999999999</v>
      </c>
      <c r="P2966" s="63">
        <v>0.45454545454545453</v>
      </c>
    </row>
    <row r="2967" spans="1:16" ht="14.4">
      <c r="A2967" s="72">
        <f t="shared" si="81"/>
        <v>46196</v>
      </c>
      <c r="B2967" s="73" t="e">
        <f>VLOOKUP(G2967,'Daily Flash NL'!A:D,4,0)</f>
        <v>#N/A</v>
      </c>
      <c r="C2967" s="77">
        <v>46196</v>
      </c>
      <c r="D2967" s="57"/>
      <c r="E2967" s="62" t="s">
        <v>68</v>
      </c>
      <c r="F2967" s="62"/>
      <c r="G2967" s="62">
        <v>23</v>
      </c>
      <c r="H2967" s="63">
        <v>0.25</v>
      </c>
      <c r="I2967" s="64">
        <v>4</v>
      </c>
      <c r="J2967" s="64">
        <v>4</v>
      </c>
      <c r="K2967" s="64">
        <v>1</v>
      </c>
      <c r="L2967" s="65">
        <v>1</v>
      </c>
      <c r="M2967" s="64">
        <v>0</v>
      </c>
      <c r="N2967" s="64">
        <v>0</v>
      </c>
      <c r="O2967" s="66">
        <v>259.88875000000002</v>
      </c>
      <c r="P2967" s="63">
        <v>0</v>
      </c>
    </row>
    <row r="2968" spans="1:16" ht="14.4">
      <c r="A2968" s="72">
        <f t="shared" si="81"/>
        <v>46196</v>
      </c>
      <c r="B2968" s="73" t="e">
        <f>VLOOKUP(G2968,'Daily Flash NL'!A:D,4,0)</f>
        <v>#N/A</v>
      </c>
      <c r="C2968" s="77">
        <v>46196</v>
      </c>
      <c r="D2968" s="57" t="s">
        <v>70</v>
      </c>
      <c r="E2968" s="57"/>
      <c r="F2968" s="57"/>
      <c r="G2968" s="57"/>
      <c r="H2968" s="58">
        <v>0.67683508102955192</v>
      </c>
      <c r="I2968" s="59">
        <v>1052</v>
      </c>
      <c r="J2968" s="59">
        <v>1005</v>
      </c>
      <c r="K2968" s="59">
        <v>710</v>
      </c>
      <c r="L2968" s="60">
        <v>0.95532319391634979</v>
      </c>
      <c r="M2968" s="59">
        <v>47</v>
      </c>
      <c r="N2968" s="59">
        <v>3</v>
      </c>
      <c r="O2968" s="61">
        <v>246.92851067993368</v>
      </c>
      <c r="P2968" s="58">
        <v>4.467680608365019E-2</v>
      </c>
    </row>
    <row r="2969" spans="1:16" ht="14.4">
      <c r="A2969" s="72" t="str">
        <f t="shared" si="81"/>
        <v>Total 23/06/2026</v>
      </c>
      <c r="B2969" s="73" t="e">
        <f>VLOOKUP(G2969,'Daily Flash NL'!A:D,4,0)</f>
        <v>#N/A</v>
      </c>
      <c r="C2969" s="78" t="s">
        <v>313</v>
      </c>
      <c r="D2969" s="67"/>
      <c r="E2969" s="67"/>
      <c r="F2969" s="67"/>
      <c r="G2969" s="67"/>
      <c r="H2969" s="68">
        <v>0.67683508102955192</v>
      </c>
      <c r="I2969" s="69">
        <v>1052</v>
      </c>
      <c r="J2969" s="69">
        <v>1005</v>
      </c>
      <c r="K2969" s="69">
        <v>710</v>
      </c>
      <c r="L2969" s="70">
        <v>0.95532319391634979</v>
      </c>
      <c r="M2969" s="69">
        <v>47</v>
      </c>
      <c r="N2969" s="69">
        <v>3</v>
      </c>
      <c r="O2969" s="71">
        <v>246.92851067993368</v>
      </c>
      <c r="P2969" s="68">
        <v>4.467680608365019E-2</v>
      </c>
    </row>
    <row r="2970" spans="1:16" ht="15" thickBot="1">
      <c r="A2970" s="72" t="str">
        <f t="shared" si="81"/>
        <v>Total général</v>
      </c>
      <c r="B2970" s="73" t="e">
        <f>VLOOKUP(G2970,'Daily Flash NL'!A:D,4,0)</f>
        <v>#N/A</v>
      </c>
      <c r="C2970" s="116" t="s">
        <v>73</v>
      </c>
      <c r="D2970" s="117"/>
      <c r="E2970" s="117"/>
      <c r="F2970" s="117"/>
      <c r="G2970" s="117"/>
      <c r="H2970" s="118">
        <v>0.67683508102955192</v>
      </c>
      <c r="I2970" s="119">
        <v>1052</v>
      </c>
      <c r="J2970" s="119">
        <v>1005</v>
      </c>
      <c r="K2970" s="119">
        <v>710</v>
      </c>
      <c r="L2970" s="120">
        <v>0.95532319391634979</v>
      </c>
      <c r="M2970" s="119">
        <v>47</v>
      </c>
      <c r="N2970" s="119">
        <v>3</v>
      </c>
      <c r="O2970" s="121">
        <v>246.92851067993368</v>
      </c>
      <c r="P2970" s="122">
        <v>4.467680608365019E-2</v>
      </c>
    </row>
    <row r="2971" spans="1:16" ht="14.4">
      <c r="A2971" s="72">
        <f t="shared" si="81"/>
        <v>46197</v>
      </c>
      <c r="B2971" s="73" t="e">
        <f>VLOOKUP(G2971,'Daily Flash NL'!A:D,4,0)</f>
        <v>#N/A</v>
      </c>
      <c r="C2971" s="77">
        <v>46197</v>
      </c>
      <c r="D2971" s="57" t="s">
        <v>67</v>
      </c>
      <c r="E2971" s="62" t="s">
        <v>85</v>
      </c>
      <c r="F2971" s="62"/>
      <c r="G2971" s="62"/>
      <c r="H2971" s="63">
        <v>0.88383838383838387</v>
      </c>
      <c r="I2971" s="64">
        <v>198</v>
      </c>
      <c r="J2971" s="64">
        <v>197</v>
      </c>
      <c r="K2971" s="64">
        <v>175</v>
      </c>
      <c r="L2971" s="65">
        <v>0.99494949494949492</v>
      </c>
      <c r="M2971" s="64">
        <v>1</v>
      </c>
      <c r="N2971" s="64">
        <v>0</v>
      </c>
      <c r="O2971" s="66">
        <v>256.73333417935714</v>
      </c>
      <c r="P2971" s="63">
        <v>5.0505050505050509E-3</v>
      </c>
    </row>
    <row r="2972" spans="1:16" ht="14.4">
      <c r="A2972" s="72">
        <f t="shared" si="81"/>
        <v>46197</v>
      </c>
      <c r="B2972" s="73" t="e">
        <f>VLOOKUP(G2972,'Daily Flash NL'!A:D,4,0)</f>
        <v>#N/A</v>
      </c>
      <c r="C2972" s="77">
        <v>46197</v>
      </c>
      <c r="D2972" s="57"/>
      <c r="E2972" s="62" t="s">
        <v>85</v>
      </c>
      <c r="F2972" s="57" t="s">
        <v>69</v>
      </c>
      <c r="G2972" s="57"/>
      <c r="H2972" s="58"/>
      <c r="I2972" s="59"/>
      <c r="J2972" s="59"/>
      <c r="K2972" s="59"/>
      <c r="L2972" s="60"/>
      <c r="M2972" s="59"/>
      <c r="N2972" s="59"/>
      <c r="O2972" s="61"/>
      <c r="P2972" s="58"/>
    </row>
    <row r="2973" spans="1:16" ht="14.4">
      <c r="A2973" s="72">
        <f t="shared" si="81"/>
        <v>46197</v>
      </c>
      <c r="B2973" s="73" t="e">
        <f>VLOOKUP(G2973,'Daily Flash NL'!A:D,4,0)</f>
        <v>#N/A</v>
      </c>
      <c r="C2973" s="77">
        <v>46197</v>
      </c>
      <c r="D2973" s="57"/>
      <c r="E2973" s="62" t="s">
        <v>85</v>
      </c>
      <c r="F2973" s="62"/>
      <c r="G2973" s="62">
        <v>6</v>
      </c>
      <c r="H2973" s="63">
        <v>0</v>
      </c>
      <c r="I2973" s="64">
        <v>2</v>
      </c>
      <c r="J2973" s="64">
        <v>1</v>
      </c>
      <c r="K2973" s="64">
        <v>0</v>
      </c>
      <c r="L2973" s="65">
        <v>0.5</v>
      </c>
      <c r="M2973" s="64">
        <v>1</v>
      </c>
      <c r="N2973" s="64">
        <v>0</v>
      </c>
      <c r="O2973" s="66">
        <v>162.97899999999998</v>
      </c>
      <c r="P2973" s="63">
        <v>0.5</v>
      </c>
    </row>
    <row r="2974" spans="1:16" ht="14.4">
      <c r="A2974" s="72">
        <f t="shared" si="81"/>
        <v>46197</v>
      </c>
      <c r="B2974" s="73">
        <f>VLOOKUP(G2974,'Daily Flash NL'!A:D,4,0)</f>
        <v>0.29166666666666669</v>
      </c>
      <c r="C2974" s="77">
        <v>46197</v>
      </c>
      <c r="D2974" s="57"/>
      <c r="E2974" s="62" t="s">
        <v>85</v>
      </c>
      <c r="F2974" s="62"/>
      <c r="G2974" s="62">
        <v>7</v>
      </c>
      <c r="H2974" s="63">
        <v>1</v>
      </c>
      <c r="I2974" s="64">
        <v>1</v>
      </c>
      <c r="J2974" s="64">
        <v>1</v>
      </c>
      <c r="K2974" s="64">
        <v>1</v>
      </c>
      <c r="L2974" s="65">
        <v>1</v>
      </c>
      <c r="M2974" s="64">
        <v>0</v>
      </c>
      <c r="N2974" s="64">
        <v>0</v>
      </c>
      <c r="O2974" s="66">
        <v>420.24099999999999</v>
      </c>
      <c r="P2974" s="63">
        <v>0</v>
      </c>
    </row>
    <row r="2975" spans="1:16" ht="14.4">
      <c r="A2975" s="72">
        <f t="shared" si="81"/>
        <v>46197</v>
      </c>
      <c r="B2975" s="73">
        <f>VLOOKUP(G2975,'Daily Flash NL'!A:D,4,0)</f>
        <v>0.33333333333333298</v>
      </c>
      <c r="C2975" s="77">
        <v>46197</v>
      </c>
      <c r="D2975" s="57"/>
      <c r="E2975" s="62" t="s">
        <v>85</v>
      </c>
      <c r="F2975" s="62"/>
      <c r="G2975" s="62">
        <v>8</v>
      </c>
      <c r="H2975" s="63">
        <v>1</v>
      </c>
      <c r="I2975" s="64">
        <v>4</v>
      </c>
      <c r="J2975" s="64">
        <v>4</v>
      </c>
      <c r="K2975" s="64">
        <v>4</v>
      </c>
      <c r="L2975" s="65">
        <v>1</v>
      </c>
      <c r="M2975" s="64">
        <v>0</v>
      </c>
      <c r="N2975" s="64">
        <v>0</v>
      </c>
      <c r="O2975" s="66">
        <v>366.654</v>
      </c>
      <c r="P2975" s="63">
        <v>0</v>
      </c>
    </row>
    <row r="2976" spans="1:16" ht="14.4">
      <c r="A2976" s="72">
        <f t="shared" si="81"/>
        <v>46197</v>
      </c>
      <c r="B2976" s="73">
        <f>VLOOKUP(G2976,'Daily Flash NL'!A:D,4,0)</f>
        <v>0.375</v>
      </c>
      <c r="C2976" s="77">
        <v>46197</v>
      </c>
      <c r="D2976" s="57"/>
      <c r="E2976" s="62" t="s">
        <v>85</v>
      </c>
      <c r="F2976" s="62"/>
      <c r="G2976" s="62">
        <v>9</v>
      </c>
      <c r="H2976" s="63">
        <v>1</v>
      </c>
      <c r="I2976" s="64">
        <v>9</v>
      </c>
      <c r="J2976" s="64">
        <v>9</v>
      </c>
      <c r="K2976" s="64">
        <v>9</v>
      </c>
      <c r="L2976" s="65">
        <v>1</v>
      </c>
      <c r="M2976" s="64">
        <v>0</v>
      </c>
      <c r="N2976" s="64">
        <v>0</v>
      </c>
      <c r="O2976" s="66">
        <v>480.93683333333342</v>
      </c>
      <c r="P2976" s="63">
        <v>0</v>
      </c>
    </row>
    <row r="2977" spans="1:16" ht="14.4">
      <c r="A2977" s="72">
        <f t="shared" si="81"/>
        <v>46197</v>
      </c>
      <c r="B2977" s="73">
        <f>VLOOKUP(G2977,'Daily Flash NL'!A:D,4,0)</f>
        <v>0.41666666666666702</v>
      </c>
      <c r="C2977" s="77">
        <v>46197</v>
      </c>
      <c r="D2977" s="57"/>
      <c r="E2977" s="62" t="s">
        <v>85</v>
      </c>
      <c r="F2977" s="62"/>
      <c r="G2977" s="62">
        <v>10</v>
      </c>
      <c r="H2977" s="63">
        <v>1</v>
      </c>
      <c r="I2977" s="64">
        <v>4</v>
      </c>
      <c r="J2977" s="64">
        <v>4</v>
      </c>
      <c r="K2977" s="64">
        <v>4</v>
      </c>
      <c r="L2977" s="65">
        <v>1</v>
      </c>
      <c r="M2977" s="64">
        <v>0</v>
      </c>
      <c r="N2977" s="64">
        <v>0</v>
      </c>
      <c r="O2977" s="66">
        <v>370.86700000000002</v>
      </c>
      <c r="P2977" s="63">
        <v>0</v>
      </c>
    </row>
    <row r="2978" spans="1:16" ht="14.4">
      <c r="A2978" s="72">
        <f t="shared" si="81"/>
        <v>46197</v>
      </c>
      <c r="B2978" s="73">
        <f>VLOOKUP(G2978,'Daily Flash NL'!A:D,4,0)</f>
        <v>0.45833333333333298</v>
      </c>
      <c r="C2978" s="77">
        <v>46197</v>
      </c>
      <c r="D2978" s="57"/>
      <c r="E2978" s="62" t="s">
        <v>85</v>
      </c>
      <c r="F2978" s="62"/>
      <c r="G2978" s="62">
        <v>11</v>
      </c>
      <c r="H2978" s="63">
        <v>0.75</v>
      </c>
      <c r="I2978" s="64">
        <v>4</v>
      </c>
      <c r="J2978" s="64">
        <v>4</v>
      </c>
      <c r="K2978" s="64">
        <v>3</v>
      </c>
      <c r="L2978" s="65">
        <v>1</v>
      </c>
      <c r="M2978" s="64">
        <v>0</v>
      </c>
      <c r="N2978" s="64">
        <v>0</v>
      </c>
      <c r="O2978" s="66">
        <v>119.13274999999999</v>
      </c>
      <c r="P2978" s="63">
        <v>0</v>
      </c>
    </row>
    <row r="2979" spans="1:16" ht="14.4">
      <c r="A2979" s="72">
        <f t="shared" si="81"/>
        <v>46197</v>
      </c>
      <c r="B2979" s="73">
        <f>VLOOKUP(G2979,'Daily Flash NL'!A:D,4,0)</f>
        <v>0.5</v>
      </c>
      <c r="C2979" s="77">
        <v>46197</v>
      </c>
      <c r="D2979" s="57"/>
      <c r="E2979" s="62" t="s">
        <v>85</v>
      </c>
      <c r="F2979" s="62"/>
      <c r="G2979" s="62">
        <v>12</v>
      </c>
      <c r="H2979" s="63">
        <v>0.72727272727272729</v>
      </c>
      <c r="I2979" s="64">
        <v>11</v>
      </c>
      <c r="J2979" s="64">
        <v>11</v>
      </c>
      <c r="K2979" s="64">
        <v>8</v>
      </c>
      <c r="L2979" s="65">
        <v>1</v>
      </c>
      <c r="M2979" s="64">
        <v>0</v>
      </c>
      <c r="N2979" s="64">
        <v>0</v>
      </c>
      <c r="O2979" s="66">
        <v>295.86177272727269</v>
      </c>
      <c r="P2979" s="63">
        <v>0</v>
      </c>
    </row>
    <row r="2980" spans="1:16" ht="14.4">
      <c r="A2980" s="72">
        <f t="shared" si="81"/>
        <v>46197</v>
      </c>
      <c r="B2980" s="73">
        <f>VLOOKUP(G2980,'Daily Flash NL'!A:D,4,0)</f>
        <v>0.54166666666666696</v>
      </c>
      <c r="C2980" s="77">
        <v>46197</v>
      </c>
      <c r="D2980" s="57"/>
      <c r="E2980" s="62" t="s">
        <v>85</v>
      </c>
      <c r="F2980" s="62"/>
      <c r="G2980" s="62">
        <v>13</v>
      </c>
      <c r="H2980" s="63">
        <v>0.83333333333333337</v>
      </c>
      <c r="I2980" s="64">
        <v>12</v>
      </c>
      <c r="J2980" s="64">
        <v>12</v>
      </c>
      <c r="K2980" s="64">
        <v>10</v>
      </c>
      <c r="L2980" s="65">
        <v>1</v>
      </c>
      <c r="M2980" s="64">
        <v>0</v>
      </c>
      <c r="N2980" s="64">
        <v>0</v>
      </c>
      <c r="O2980" s="66">
        <v>283.56929166666663</v>
      </c>
      <c r="P2980" s="63">
        <v>0</v>
      </c>
    </row>
    <row r="2981" spans="1:16" ht="14.4">
      <c r="A2981" s="72">
        <f t="shared" si="81"/>
        <v>46197</v>
      </c>
      <c r="B2981" s="73">
        <f>VLOOKUP(G2981,'Daily Flash NL'!A:D,4,0)</f>
        <v>0.58333333333333304</v>
      </c>
      <c r="C2981" s="77">
        <v>46197</v>
      </c>
      <c r="D2981" s="57"/>
      <c r="E2981" s="62" t="s">
        <v>85</v>
      </c>
      <c r="F2981" s="62"/>
      <c r="G2981" s="62">
        <v>14</v>
      </c>
      <c r="H2981" s="63">
        <v>0.8</v>
      </c>
      <c r="I2981" s="64">
        <v>15</v>
      </c>
      <c r="J2981" s="64">
        <v>15</v>
      </c>
      <c r="K2981" s="64">
        <v>12</v>
      </c>
      <c r="L2981" s="65">
        <v>1</v>
      </c>
      <c r="M2981" s="64">
        <v>0</v>
      </c>
      <c r="N2981" s="64">
        <v>0</v>
      </c>
      <c r="O2981" s="66">
        <v>178.49283333333332</v>
      </c>
      <c r="P2981" s="63">
        <v>0</v>
      </c>
    </row>
    <row r="2982" spans="1:16" ht="14.4">
      <c r="A2982" s="72">
        <f t="shared" si="81"/>
        <v>46197</v>
      </c>
      <c r="B2982" s="73">
        <f>VLOOKUP(G2982,'Daily Flash NL'!A:D,4,0)</f>
        <v>0.625</v>
      </c>
      <c r="C2982" s="77">
        <v>46197</v>
      </c>
      <c r="D2982" s="57"/>
      <c r="E2982" s="62" t="s">
        <v>85</v>
      </c>
      <c r="F2982" s="62"/>
      <c r="G2982" s="62">
        <v>15</v>
      </c>
      <c r="H2982" s="63">
        <v>0.90476190476190477</v>
      </c>
      <c r="I2982" s="64">
        <v>21</v>
      </c>
      <c r="J2982" s="64">
        <v>21</v>
      </c>
      <c r="K2982" s="64">
        <v>19</v>
      </c>
      <c r="L2982" s="65">
        <v>1</v>
      </c>
      <c r="M2982" s="64">
        <v>0</v>
      </c>
      <c r="N2982" s="64">
        <v>0</v>
      </c>
      <c r="O2982" s="66">
        <v>190.80453968253954</v>
      </c>
      <c r="P2982" s="63">
        <v>0</v>
      </c>
    </row>
    <row r="2983" spans="1:16" ht="14.4">
      <c r="A2983" s="72">
        <f t="shared" si="81"/>
        <v>46197</v>
      </c>
      <c r="B2983" s="73">
        <f>VLOOKUP(G2983,'Daily Flash NL'!A:D,4,0)</f>
        <v>0.66666666666666696</v>
      </c>
      <c r="C2983" s="77">
        <v>46197</v>
      </c>
      <c r="D2983" s="57"/>
      <c r="E2983" s="62" t="s">
        <v>85</v>
      </c>
      <c r="F2983" s="62"/>
      <c r="G2983" s="62">
        <v>16</v>
      </c>
      <c r="H2983" s="63">
        <v>0.875</v>
      </c>
      <c r="I2983" s="64">
        <v>16</v>
      </c>
      <c r="J2983" s="64">
        <v>16</v>
      </c>
      <c r="K2983" s="64">
        <v>14</v>
      </c>
      <c r="L2983" s="65">
        <v>1</v>
      </c>
      <c r="M2983" s="64">
        <v>0</v>
      </c>
      <c r="N2983" s="64">
        <v>0</v>
      </c>
      <c r="O2983" s="66">
        <v>121.01198958333356</v>
      </c>
      <c r="P2983" s="63">
        <v>0</v>
      </c>
    </row>
    <row r="2984" spans="1:16" ht="14.4">
      <c r="A2984" s="72">
        <f t="shared" ref="A2984:A2985" si="82">C2984</f>
        <v>46197</v>
      </c>
      <c r="B2984" s="73" t="e">
        <f>VLOOKUP(G2984,'Daily Flash NL'!A:D,4,0)</f>
        <v>#N/A</v>
      </c>
      <c r="C2984" s="77">
        <v>46197</v>
      </c>
      <c r="D2984" s="57"/>
      <c r="E2984" s="62" t="s">
        <v>85</v>
      </c>
      <c r="F2984" s="62"/>
      <c r="G2984" s="62">
        <v>17</v>
      </c>
      <c r="H2984" s="63">
        <v>1</v>
      </c>
      <c r="I2984" s="64">
        <v>7</v>
      </c>
      <c r="J2984" s="64">
        <v>7</v>
      </c>
      <c r="K2984" s="64">
        <v>7</v>
      </c>
      <c r="L2984" s="65">
        <v>1</v>
      </c>
      <c r="M2984" s="64">
        <v>0</v>
      </c>
      <c r="N2984" s="64">
        <v>0</v>
      </c>
      <c r="O2984" s="66">
        <v>195.83040476190527</v>
      </c>
      <c r="P2984" s="63">
        <v>0</v>
      </c>
    </row>
    <row r="2985" spans="1:16" ht="14.4">
      <c r="A2985" s="72">
        <f t="shared" si="82"/>
        <v>46197</v>
      </c>
      <c r="B2985" s="73" t="e">
        <f>VLOOKUP(G2985,'Daily Flash NL'!A:D,4,0)</f>
        <v>#N/A</v>
      </c>
      <c r="C2985" s="77">
        <v>46197</v>
      </c>
      <c r="D2985" s="57"/>
      <c r="E2985" s="62" t="s">
        <v>85</v>
      </c>
      <c r="F2985" s="57" t="s">
        <v>86</v>
      </c>
      <c r="G2985" s="57"/>
      <c r="H2985" s="58"/>
      <c r="I2985" s="59"/>
      <c r="J2985" s="59"/>
      <c r="K2985" s="59"/>
      <c r="L2985" s="60"/>
      <c r="M2985" s="59"/>
      <c r="N2985" s="59"/>
      <c r="O2985" s="61"/>
      <c r="P2985" s="58"/>
    </row>
    <row r="2986" spans="1:16" ht="14.4">
      <c r="A2986" s="72">
        <f t="shared" ref="A2986:A3015" si="83">C2986</f>
        <v>46197</v>
      </c>
      <c r="B2986" s="73" t="e">
        <f>VLOOKUP(G2986,'Daily Flash NL'!A:D,4,0)</f>
        <v>#N/A</v>
      </c>
      <c r="C2986" s="77">
        <v>46197</v>
      </c>
      <c r="D2986" s="57"/>
      <c r="E2986" s="62" t="s">
        <v>85</v>
      </c>
      <c r="F2986" s="62"/>
      <c r="G2986" s="62">
        <v>6</v>
      </c>
      <c r="H2986" s="63">
        <v>0</v>
      </c>
      <c r="I2986" s="64">
        <v>1</v>
      </c>
      <c r="J2986" s="64">
        <v>1</v>
      </c>
      <c r="K2986" s="64">
        <v>0</v>
      </c>
      <c r="L2986" s="65">
        <v>1</v>
      </c>
      <c r="M2986" s="64">
        <v>0</v>
      </c>
      <c r="N2986" s="64">
        <v>0</v>
      </c>
      <c r="O2986" s="66">
        <v>152.84199999999998</v>
      </c>
      <c r="P2986" s="63">
        <v>0</v>
      </c>
    </row>
    <row r="2987" spans="1:16" ht="14.4">
      <c r="A2987" s="72">
        <f t="shared" si="83"/>
        <v>46197</v>
      </c>
      <c r="B2987" s="73">
        <f>VLOOKUP(G2987,'Daily Flash NL'!A:D,4,0)</f>
        <v>0.29166666666666669</v>
      </c>
      <c r="C2987" s="77">
        <v>46197</v>
      </c>
      <c r="D2987" s="57"/>
      <c r="E2987" s="62" t="s">
        <v>85</v>
      </c>
      <c r="F2987" s="62"/>
      <c r="G2987" s="62">
        <v>7</v>
      </c>
      <c r="H2987" s="63">
        <v>0.5</v>
      </c>
      <c r="I2987" s="64">
        <v>2</v>
      </c>
      <c r="J2987" s="64">
        <v>2</v>
      </c>
      <c r="K2987" s="64">
        <v>1</v>
      </c>
      <c r="L2987" s="65">
        <v>1</v>
      </c>
      <c r="M2987" s="64">
        <v>0</v>
      </c>
      <c r="N2987" s="64">
        <v>0</v>
      </c>
      <c r="O2987" s="66">
        <v>740.37950000000012</v>
      </c>
      <c r="P2987" s="63">
        <v>0</v>
      </c>
    </row>
    <row r="2988" spans="1:16" ht="14.4">
      <c r="A2988" s="72">
        <f t="shared" si="83"/>
        <v>46197</v>
      </c>
      <c r="B2988" s="73">
        <f>VLOOKUP(G2988,'Daily Flash NL'!A:D,4,0)</f>
        <v>0.33333333333333298</v>
      </c>
      <c r="C2988" s="77">
        <v>46197</v>
      </c>
      <c r="D2988" s="57"/>
      <c r="E2988" s="62" t="s">
        <v>85</v>
      </c>
      <c r="F2988" s="62"/>
      <c r="G2988" s="62">
        <v>8</v>
      </c>
      <c r="H2988" s="63">
        <v>0.83333333333333337</v>
      </c>
      <c r="I2988" s="64">
        <v>6</v>
      </c>
      <c r="J2988" s="64">
        <v>6</v>
      </c>
      <c r="K2988" s="64">
        <v>5</v>
      </c>
      <c r="L2988" s="65">
        <v>1</v>
      </c>
      <c r="M2988" s="64">
        <v>0</v>
      </c>
      <c r="N2988" s="64">
        <v>0</v>
      </c>
      <c r="O2988" s="66">
        <v>136.94161111111117</v>
      </c>
      <c r="P2988" s="63">
        <v>0</v>
      </c>
    </row>
    <row r="2989" spans="1:16" ht="14.4">
      <c r="A2989" s="72">
        <f t="shared" si="83"/>
        <v>46197</v>
      </c>
      <c r="B2989" s="73">
        <f>VLOOKUP(G2989,'Daily Flash NL'!A:D,4,0)</f>
        <v>0.375</v>
      </c>
      <c r="C2989" s="77">
        <v>46197</v>
      </c>
      <c r="D2989" s="57"/>
      <c r="E2989" s="62" t="s">
        <v>85</v>
      </c>
      <c r="F2989" s="62"/>
      <c r="G2989" s="62">
        <v>9</v>
      </c>
      <c r="H2989" s="63">
        <v>1</v>
      </c>
      <c r="I2989" s="64">
        <v>12</v>
      </c>
      <c r="J2989" s="64">
        <v>12</v>
      </c>
      <c r="K2989" s="64">
        <v>12</v>
      </c>
      <c r="L2989" s="65">
        <v>1</v>
      </c>
      <c r="M2989" s="64">
        <v>0</v>
      </c>
      <c r="N2989" s="64">
        <v>0</v>
      </c>
      <c r="O2989" s="66">
        <v>241.474875</v>
      </c>
      <c r="P2989" s="63">
        <v>0</v>
      </c>
    </row>
    <row r="2990" spans="1:16" ht="14.4">
      <c r="A2990" s="72">
        <f t="shared" si="83"/>
        <v>46197</v>
      </c>
      <c r="B2990" s="73">
        <f>VLOOKUP(G2990,'Daily Flash NL'!A:D,4,0)</f>
        <v>0.41666666666666702</v>
      </c>
      <c r="C2990" s="77">
        <v>46197</v>
      </c>
      <c r="D2990" s="57"/>
      <c r="E2990" s="62" t="s">
        <v>85</v>
      </c>
      <c r="F2990" s="62"/>
      <c r="G2990" s="62">
        <v>10</v>
      </c>
      <c r="H2990" s="63">
        <v>1</v>
      </c>
      <c r="I2990" s="64">
        <v>8</v>
      </c>
      <c r="J2990" s="64">
        <v>8</v>
      </c>
      <c r="K2990" s="64">
        <v>8</v>
      </c>
      <c r="L2990" s="65">
        <v>1</v>
      </c>
      <c r="M2990" s="64">
        <v>0</v>
      </c>
      <c r="N2990" s="64">
        <v>0</v>
      </c>
      <c r="O2990" s="66">
        <v>390.86237500000004</v>
      </c>
      <c r="P2990" s="63">
        <v>0</v>
      </c>
    </row>
    <row r="2991" spans="1:16" ht="14.4">
      <c r="A2991" s="72">
        <f t="shared" si="83"/>
        <v>46197</v>
      </c>
      <c r="B2991" s="73">
        <f>VLOOKUP(G2991,'Daily Flash NL'!A:D,4,0)</f>
        <v>0.45833333333333298</v>
      </c>
      <c r="C2991" s="77">
        <v>46197</v>
      </c>
      <c r="D2991" s="57"/>
      <c r="E2991" s="62" t="s">
        <v>85</v>
      </c>
      <c r="F2991" s="62"/>
      <c r="G2991" s="62">
        <v>11</v>
      </c>
      <c r="H2991" s="63">
        <v>1</v>
      </c>
      <c r="I2991" s="64">
        <v>6</v>
      </c>
      <c r="J2991" s="64">
        <v>6</v>
      </c>
      <c r="K2991" s="64">
        <v>6</v>
      </c>
      <c r="L2991" s="65">
        <v>1</v>
      </c>
      <c r="M2991" s="64">
        <v>0</v>
      </c>
      <c r="N2991" s="64">
        <v>0</v>
      </c>
      <c r="O2991" s="66">
        <v>408.75966666666665</v>
      </c>
      <c r="P2991" s="63">
        <v>0</v>
      </c>
    </row>
    <row r="2992" spans="1:16" ht="14.4">
      <c r="A2992" s="72">
        <f t="shared" si="83"/>
        <v>46197</v>
      </c>
      <c r="B2992" s="73">
        <f>VLOOKUP(G2992,'Daily Flash NL'!A:D,4,0)</f>
        <v>0.5</v>
      </c>
      <c r="C2992" s="77">
        <v>46197</v>
      </c>
      <c r="D2992" s="57"/>
      <c r="E2992" s="62" t="s">
        <v>85</v>
      </c>
      <c r="F2992" s="62"/>
      <c r="G2992" s="62">
        <v>12</v>
      </c>
      <c r="H2992" s="63">
        <v>1</v>
      </c>
      <c r="I2992" s="64">
        <v>4</v>
      </c>
      <c r="J2992" s="64">
        <v>4</v>
      </c>
      <c r="K2992" s="64">
        <v>4</v>
      </c>
      <c r="L2992" s="65">
        <v>1</v>
      </c>
      <c r="M2992" s="64">
        <v>0</v>
      </c>
      <c r="N2992" s="64">
        <v>0</v>
      </c>
      <c r="O2992" s="66">
        <v>742.23799999999994</v>
      </c>
      <c r="P2992" s="63">
        <v>0</v>
      </c>
    </row>
    <row r="2993" spans="1:16" ht="14.4">
      <c r="A2993" s="72">
        <f t="shared" si="83"/>
        <v>46197</v>
      </c>
      <c r="B2993" s="73">
        <f>VLOOKUP(G2993,'Daily Flash NL'!A:D,4,0)</f>
        <v>0.54166666666666696</v>
      </c>
      <c r="C2993" s="77">
        <v>46197</v>
      </c>
      <c r="D2993" s="57"/>
      <c r="E2993" s="62" t="s">
        <v>85</v>
      </c>
      <c r="F2993" s="62"/>
      <c r="G2993" s="62">
        <v>13</v>
      </c>
      <c r="H2993" s="63">
        <v>1</v>
      </c>
      <c r="I2993" s="64">
        <v>8</v>
      </c>
      <c r="J2993" s="64">
        <v>8</v>
      </c>
      <c r="K2993" s="64">
        <v>8</v>
      </c>
      <c r="L2993" s="65">
        <v>1</v>
      </c>
      <c r="M2993" s="64">
        <v>0</v>
      </c>
      <c r="N2993" s="64">
        <v>0</v>
      </c>
      <c r="O2993" s="66">
        <v>267.32781249999999</v>
      </c>
      <c r="P2993" s="63">
        <v>0</v>
      </c>
    </row>
    <row r="2994" spans="1:16" ht="14.4">
      <c r="A2994" s="72">
        <f t="shared" si="83"/>
        <v>46197</v>
      </c>
      <c r="B2994" s="73">
        <f>VLOOKUP(G2994,'Daily Flash NL'!A:D,4,0)</f>
        <v>0.58333333333333304</v>
      </c>
      <c r="C2994" s="77">
        <v>46197</v>
      </c>
      <c r="D2994" s="57"/>
      <c r="E2994" s="62" t="s">
        <v>85</v>
      </c>
      <c r="F2994" s="62"/>
      <c r="G2994" s="62">
        <v>14</v>
      </c>
      <c r="H2994" s="63">
        <v>1</v>
      </c>
      <c r="I2994" s="64">
        <v>11</v>
      </c>
      <c r="J2994" s="64">
        <v>11</v>
      </c>
      <c r="K2994" s="64">
        <v>11</v>
      </c>
      <c r="L2994" s="65">
        <v>1</v>
      </c>
      <c r="M2994" s="64">
        <v>0</v>
      </c>
      <c r="N2994" s="64">
        <v>0</v>
      </c>
      <c r="O2994" s="66">
        <v>229.45127272727271</v>
      </c>
      <c r="P2994" s="63">
        <v>0</v>
      </c>
    </row>
    <row r="2995" spans="1:16" ht="14.4">
      <c r="A2995" s="72">
        <f t="shared" si="83"/>
        <v>46197</v>
      </c>
      <c r="B2995" s="73">
        <f>VLOOKUP(G2995,'Daily Flash NL'!A:D,4,0)</f>
        <v>0.625</v>
      </c>
      <c r="C2995" s="77">
        <v>46197</v>
      </c>
      <c r="D2995" s="57"/>
      <c r="E2995" s="62" t="s">
        <v>85</v>
      </c>
      <c r="F2995" s="62"/>
      <c r="G2995" s="62">
        <v>15</v>
      </c>
      <c r="H2995" s="63">
        <v>1</v>
      </c>
      <c r="I2995" s="64">
        <v>6</v>
      </c>
      <c r="J2995" s="64">
        <v>6</v>
      </c>
      <c r="K2995" s="64">
        <v>6</v>
      </c>
      <c r="L2995" s="65">
        <v>1</v>
      </c>
      <c r="M2995" s="64">
        <v>0</v>
      </c>
      <c r="N2995" s="64">
        <v>0</v>
      </c>
      <c r="O2995" s="66">
        <v>262.84058333333331</v>
      </c>
      <c r="P2995" s="63">
        <v>0</v>
      </c>
    </row>
    <row r="2996" spans="1:16" ht="14.4">
      <c r="A2996" s="72">
        <f t="shared" si="83"/>
        <v>46197</v>
      </c>
      <c r="B2996" s="73">
        <f>VLOOKUP(G2996,'Daily Flash NL'!A:D,4,0)</f>
        <v>0.66666666666666696</v>
      </c>
      <c r="C2996" s="77">
        <v>46197</v>
      </c>
      <c r="D2996" s="57"/>
      <c r="E2996" s="62" t="s">
        <v>85</v>
      </c>
      <c r="F2996" s="62"/>
      <c r="G2996" s="62">
        <v>16</v>
      </c>
      <c r="H2996" s="63">
        <v>0.88235294117647056</v>
      </c>
      <c r="I2996" s="64">
        <v>17</v>
      </c>
      <c r="J2996" s="64">
        <v>17</v>
      </c>
      <c r="K2996" s="64">
        <v>15</v>
      </c>
      <c r="L2996" s="65">
        <v>1</v>
      </c>
      <c r="M2996" s="64">
        <v>0</v>
      </c>
      <c r="N2996" s="64">
        <v>0</v>
      </c>
      <c r="O2996" s="66">
        <v>173.4576568627453</v>
      </c>
      <c r="P2996" s="63">
        <v>0</v>
      </c>
    </row>
    <row r="2997" spans="1:16" ht="14.4">
      <c r="A2997" s="72">
        <f t="shared" si="83"/>
        <v>46197</v>
      </c>
      <c r="B2997" s="73" t="e">
        <f>VLOOKUP(G2997,'Daily Flash NL'!A:D,4,0)</f>
        <v>#N/A</v>
      </c>
      <c r="C2997" s="77">
        <v>46197</v>
      </c>
      <c r="D2997" s="57"/>
      <c r="E2997" s="62" t="s">
        <v>85</v>
      </c>
      <c r="F2997" s="62"/>
      <c r="G2997" s="62">
        <v>17</v>
      </c>
      <c r="H2997" s="63">
        <v>0.72727272727272729</v>
      </c>
      <c r="I2997" s="64">
        <v>11</v>
      </c>
      <c r="J2997" s="64">
        <v>11</v>
      </c>
      <c r="K2997" s="64">
        <v>8</v>
      </c>
      <c r="L2997" s="65">
        <v>1</v>
      </c>
      <c r="M2997" s="64">
        <v>0</v>
      </c>
      <c r="N2997" s="64">
        <v>0</v>
      </c>
      <c r="O2997" s="66">
        <v>227.25713636363636</v>
      </c>
      <c r="P2997" s="63">
        <v>0</v>
      </c>
    </row>
    <row r="2998" spans="1:16" ht="14.4">
      <c r="A2998" s="72">
        <f t="shared" si="83"/>
        <v>46197</v>
      </c>
      <c r="B2998" s="73" t="e">
        <f>VLOOKUP(G2998,'Daily Flash NL'!A:D,4,0)</f>
        <v>#N/A</v>
      </c>
      <c r="C2998" s="77">
        <v>46197</v>
      </c>
      <c r="D2998" s="57"/>
      <c r="E2998" s="62" t="s">
        <v>68</v>
      </c>
      <c r="F2998" s="62"/>
      <c r="G2998" s="62"/>
      <c r="H2998" s="63">
        <v>0.5332369942196532</v>
      </c>
      <c r="I2998" s="64">
        <v>693</v>
      </c>
      <c r="J2998" s="64">
        <v>672</v>
      </c>
      <c r="K2998" s="64">
        <v>369</v>
      </c>
      <c r="L2998" s="65">
        <v>0.96969696969696972</v>
      </c>
      <c r="M2998" s="64">
        <v>21</v>
      </c>
      <c r="N2998" s="64">
        <v>1</v>
      </c>
      <c r="O2998" s="66">
        <v>245.19292480394938</v>
      </c>
      <c r="P2998" s="63">
        <v>3.0303030303030304E-2</v>
      </c>
    </row>
    <row r="2999" spans="1:16" ht="14.4">
      <c r="A2999" s="72">
        <f t="shared" si="83"/>
        <v>46197</v>
      </c>
      <c r="B2999" s="73" t="e">
        <f>VLOOKUP(G2999,'Daily Flash NL'!A:D,4,0)</f>
        <v>#N/A</v>
      </c>
      <c r="C2999" s="77">
        <v>46197</v>
      </c>
      <c r="D2999" s="57"/>
      <c r="E2999" s="62" t="s">
        <v>68</v>
      </c>
      <c r="F2999" s="57" t="s">
        <v>69</v>
      </c>
      <c r="G2999" s="57"/>
      <c r="H2999" s="58"/>
      <c r="I2999" s="59"/>
      <c r="J2999" s="59"/>
      <c r="K2999" s="59"/>
      <c r="L2999" s="60"/>
      <c r="M2999" s="59"/>
      <c r="N2999" s="59"/>
      <c r="O2999" s="61"/>
      <c r="P2999" s="58"/>
    </row>
    <row r="3000" spans="1:16" ht="14.4">
      <c r="A3000" s="72">
        <f t="shared" si="83"/>
        <v>46197</v>
      </c>
      <c r="B3000" s="73" t="e">
        <f>VLOOKUP(G3000,'Daily Flash NL'!A:D,4,0)</f>
        <v>#N/A</v>
      </c>
      <c r="C3000" s="77">
        <v>46197</v>
      </c>
      <c r="D3000" s="57"/>
      <c r="E3000" s="62" t="s">
        <v>68</v>
      </c>
      <c r="F3000" s="62"/>
      <c r="G3000" s="62">
        <v>6</v>
      </c>
      <c r="H3000" s="63">
        <v>0.25</v>
      </c>
      <c r="I3000" s="64">
        <v>8</v>
      </c>
      <c r="J3000" s="64">
        <v>8</v>
      </c>
      <c r="K3000" s="64">
        <v>2</v>
      </c>
      <c r="L3000" s="65">
        <v>1</v>
      </c>
      <c r="M3000" s="64">
        <v>0</v>
      </c>
      <c r="N3000" s="64">
        <v>0</v>
      </c>
      <c r="O3000" s="66">
        <v>183.438875</v>
      </c>
      <c r="P3000" s="63">
        <v>0</v>
      </c>
    </row>
    <row r="3001" spans="1:16" ht="14.4">
      <c r="A3001" s="72">
        <f t="shared" si="83"/>
        <v>46197</v>
      </c>
      <c r="B3001" s="73">
        <f>VLOOKUP(G3001,'Daily Flash NL'!A:D,4,0)</f>
        <v>0.29166666666666669</v>
      </c>
      <c r="C3001" s="77">
        <v>46197</v>
      </c>
      <c r="D3001" s="57"/>
      <c r="E3001" s="62" t="s">
        <v>68</v>
      </c>
      <c r="F3001" s="62"/>
      <c r="G3001" s="62">
        <v>7</v>
      </c>
      <c r="H3001" s="63">
        <v>1</v>
      </c>
      <c r="I3001" s="64">
        <v>15</v>
      </c>
      <c r="J3001" s="64">
        <v>15</v>
      </c>
      <c r="K3001" s="64">
        <v>15</v>
      </c>
      <c r="L3001" s="65">
        <v>1</v>
      </c>
      <c r="M3001" s="64">
        <v>0</v>
      </c>
      <c r="N3001" s="64">
        <v>0</v>
      </c>
      <c r="O3001" s="66">
        <v>268.08575555555581</v>
      </c>
      <c r="P3001" s="63">
        <v>0</v>
      </c>
    </row>
    <row r="3002" spans="1:16" ht="14.4">
      <c r="A3002" s="72">
        <f t="shared" si="83"/>
        <v>46197</v>
      </c>
      <c r="B3002" s="73">
        <f>VLOOKUP(G3002,'Daily Flash NL'!A:D,4,0)</f>
        <v>0.33333333333333298</v>
      </c>
      <c r="C3002" s="77">
        <v>46197</v>
      </c>
      <c r="D3002" s="57"/>
      <c r="E3002" s="62" t="s">
        <v>68</v>
      </c>
      <c r="F3002" s="62"/>
      <c r="G3002" s="62">
        <v>8</v>
      </c>
      <c r="H3002" s="63">
        <v>0.78431372549019607</v>
      </c>
      <c r="I3002" s="64">
        <v>51</v>
      </c>
      <c r="J3002" s="64">
        <v>50</v>
      </c>
      <c r="K3002" s="64">
        <v>40</v>
      </c>
      <c r="L3002" s="65">
        <v>0.98039215686274506</v>
      </c>
      <c r="M3002" s="64">
        <v>1</v>
      </c>
      <c r="N3002" s="64">
        <v>0</v>
      </c>
      <c r="O3002" s="66">
        <v>166.57815166666677</v>
      </c>
      <c r="P3002" s="63">
        <v>1.9607843137254902E-2</v>
      </c>
    </row>
    <row r="3003" spans="1:16" ht="14.4">
      <c r="A3003" s="72">
        <f t="shared" si="83"/>
        <v>46197</v>
      </c>
      <c r="B3003" s="73">
        <f>VLOOKUP(G3003,'Daily Flash NL'!A:D,4,0)</f>
        <v>0.375</v>
      </c>
      <c r="C3003" s="77">
        <v>46197</v>
      </c>
      <c r="D3003" s="57"/>
      <c r="E3003" s="62" t="s">
        <v>68</v>
      </c>
      <c r="F3003" s="62"/>
      <c r="G3003" s="62">
        <v>9</v>
      </c>
      <c r="H3003" s="63">
        <v>0.6875</v>
      </c>
      <c r="I3003" s="64">
        <v>64</v>
      </c>
      <c r="J3003" s="64">
        <v>64</v>
      </c>
      <c r="K3003" s="64">
        <v>44</v>
      </c>
      <c r="L3003" s="65">
        <v>1</v>
      </c>
      <c r="M3003" s="64">
        <v>0</v>
      </c>
      <c r="N3003" s="64">
        <v>0</v>
      </c>
      <c r="O3003" s="66">
        <v>316.85745364583352</v>
      </c>
      <c r="P3003" s="63">
        <v>0</v>
      </c>
    </row>
    <row r="3004" spans="1:16" ht="14.4">
      <c r="A3004" s="72">
        <f t="shared" si="83"/>
        <v>46197</v>
      </c>
      <c r="B3004" s="73">
        <f>VLOOKUP(G3004,'Daily Flash NL'!A:D,4,0)</f>
        <v>0.41666666666666702</v>
      </c>
      <c r="C3004" s="77">
        <v>46197</v>
      </c>
      <c r="D3004" s="57"/>
      <c r="E3004" s="62" t="s">
        <v>68</v>
      </c>
      <c r="F3004" s="62"/>
      <c r="G3004" s="62">
        <v>10</v>
      </c>
      <c r="H3004" s="63">
        <v>0.88709677419354838</v>
      </c>
      <c r="I3004" s="64">
        <v>62</v>
      </c>
      <c r="J3004" s="64">
        <v>62</v>
      </c>
      <c r="K3004" s="64">
        <v>55</v>
      </c>
      <c r="L3004" s="65">
        <v>1</v>
      </c>
      <c r="M3004" s="64">
        <v>0</v>
      </c>
      <c r="N3004" s="64">
        <v>0</v>
      </c>
      <c r="O3004" s="66">
        <v>231.86933602150532</v>
      </c>
      <c r="P3004" s="63">
        <v>0</v>
      </c>
    </row>
    <row r="3005" spans="1:16" ht="14.4">
      <c r="A3005" s="72">
        <f t="shared" si="83"/>
        <v>46197</v>
      </c>
      <c r="B3005" s="73">
        <f>VLOOKUP(G3005,'Daily Flash NL'!A:D,4,0)</f>
        <v>0.45833333333333298</v>
      </c>
      <c r="C3005" s="77">
        <v>46197</v>
      </c>
      <c r="D3005" s="57"/>
      <c r="E3005" s="62" t="s">
        <v>68</v>
      </c>
      <c r="F3005" s="62"/>
      <c r="G3005" s="62">
        <v>11</v>
      </c>
      <c r="H3005" s="63">
        <v>0.86111111111111116</v>
      </c>
      <c r="I3005" s="64">
        <v>73</v>
      </c>
      <c r="J3005" s="64">
        <v>72</v>
      </c>
      <c r="K3005" s="64">
        <v>62</v>
      </c>
      <c r="L3005" s="65">
        <v>0.98630136986301364</v>
      </c>
      <c r="M3005" s="64">
        <v>1</v>
      </c>
      <c r="N3005" s="64">
        <v>1</v>
      </c>
      <c r="O3005" s="66">
        <v>186.17615547839486</v>
      </c>
      <c r="P3005" s="63">
        <v>1.3698630136986301E-2</v>
      </c>
    </row>
    <row r="3006" spans="1:16" ht="14.4">
      <c r="A3006" s="72">
        <f t="shared" si="83"/>
        <v>46197</v>
      </c>
      <c r="B3006" s="73">
        <f>VLOOKUP(G3006,'Daily Flash NL'!A:D,4,0)</f>
        <v>0.5</v>
      </c>
      <c r="C3006" s="77">
        <v>46197</v>
      </c>
      <c r="D3006" s="57"/>
      <c r="E3006" s="62" t="s">
        <v>68</v>
      </c>
      <c r="F3006" s="62"/>
      <c r="G3006" s="62">
        <v>12</v>
      </c>
      <c r="H3006" s="63">
        <v>0.24675324675324675</v>
      </c>
      <c r="I3006" s="64">
        <v>77</v>
      </c>
      <c r="J3006" s="64">
        <v>72</v>
      </c>
      <c r="K3006" s="64">
        <v>19</v>
      </c>
      <c r="L3006" s="65">
        <v>0.93506493506493504</v>
      </c>
      <c r="M3006" s="64">
        <v>5</v>
      </c>
      <c r="N3006" s="64">
        <v>0</v>
      </c>
      <c r="O3006" s="66">
        <v>298.9482696759261</v>
      </c>
      <c r="P3006" s="63">
        <v>6.4935064935064929E-2</v>
      </c>
    </row>
    <row r="3007" spans="1:16" ht="14.4">
      <c r="A3007" s="72">
        <f t="shared" si="83"/>
        <v>46197</v>
      </c>
      <c r="B3007" s="73">
        <f>VLOOKUP(G3007,'Daily Flash NL'!A:D,4,0)</f>
        <v>0.54166666666666696</v>
      </c>
      <c r="C3007" s="77">
        <v>46197</v>
      </c>
      <c r="D3007" s="57"/>
      <c r="E3007" s="62" t="s">
        <v>68</v>
      </c>
      <c r="F3007" s="62"/>
      <c r="G3007" s="62">
        <v>13</v>
      </c>
      <c r="H3007" s="63">
        <v>0.35443037974683544</v>
      </c>
      <c r="I3007" s="64">
        <v>79</v>
      </c>
      <c r="J3007" s="64">
        <v>75</v>
      </c>
      <c r="K3007" s="64">
        <v>28</v>
      </c>
      <c r="L3007" s="65">
        <v>0.94936708860759489</v>
      </c>
      <c r="M3007" s="64">
        <v>4</v>
      </c>
      <c r="N3007" s="64">
        <v>0</v>
      </c>
      <c r="O3007" s="66">
        <v>228.08097765079376</v>
      </c>
      <c r="P3007" s="63">
        <v>5.0632911392405063E-2</v>
      </c>
    </row>
    <row r="3008" spans="1:16" ht="14.4">
      <c r="A3008" s="72">
        <f t="shared" si="83"/>
        <v>46197</v>
      </c>
      <c r="B3008" s="73">
        <f>VLOOKUP(G3008,'Daily Flash NL'!A:D,4,0)</f>
        <v>0.58333333333333304</v>
      </c>
      <c r="C3008" s="77">
        <v>46197</v>
      </c>
      <c r="D3008" s="57"/>
      <c r="E3008" s="62" t="s">
        <v>68</v>
      </c>
      <c r="F3008" s="62"/>
      <c r="G3008" s="62">
        <v>14</v>
      </c>
      <c r="H3008" s="63">
        <v>0.647887323943662</v>
      </c>
      <c r="I3008" s="64">
        <v>71</v>
      </c>
      <c r="J3008" s="64">
        <v>71</v>
      </c>
      <c r="K3008" s="64">
        <v>46</v>
      </c>
      <c r="L3008" s="65">
        <v>1</v>
      </c>
      <c r="M3008" s="64">
        <v>0</v>
      </c>
      <c r="N3008" s="64">
        <v>0</v>
      </c>
      <c r="O3008" s="66">
        <v>244.53137793427217</v>
      </c>
      <c r="P3008" s="63">
        <v>0</v>
      </c>
    </row>
    <row r="3009" spans="1:16" ht="14.4">
      <c r="A3009" s="72">
        <f t="shared" si="83"/>
        <v>46197</v>
      </c>
      <c r="B3009" s="73">
        <f>VLOOKUP(G3009,'Daily Flash NL'!A:D,4,0)</f>
        <v>0.625</v>
      </c>
      <c r="C3009" s="77">
        <v>46197</v>
      </c>
      <c r="D3009" s="57"/>
      <c r="E3009" s="62" t="s">
        <v>68</v>
      </c>
      <c r="F3009" s="62"/>
      <c r="G3009" s="62">
        <v>15</v>
      </c>
      <c r="H3009" s="63">
        <v>0.484375</v>
      </c>
      <c r="I3009" s="64">
        <v>64</v>
      </c>
      <c r="J3009" s="64">
        <v>63</v>
      </c>
      <c r="K3009" s="64">
        <v>31</v>
      </c>
      <c r="L3009" s="65">
        <v>0.984375</v>
      </c>
      <c r="M3009" s="64">
        <v>1</v>
      </c>
      <c r="N3009" s="64">
        <v>0</v>
      </c>
      <c r="O3009" s="66">
        <v>323.75709656084649</v>
      </c>
      <c r="P3009" s="63">
        <v>1.5625E-2</v>
      </c>
    </row>
    <row r="3010" spans="1:16" ht="14.4">
      <c r="A3010" s="72">
        <f t="shared" si="83"/>
        <v>46197</v>
      </c>
      <c r="B3010" s="73">
        <f>VLOOKUP(G3010,'Daily Flash NL'!A:D,4,0)</f>
        <v>0.66666666666666696</v>
      </c>
      <c r="C3010" s="77">
        <v>46197</v>
      </c>
      <c r="D3010" s="57"/>
      <c r="E3010" s="62" t="s">
        <v>68</v>
      </c>
      <c r="F3010" s="62"/>
      <c r="G3010" s="62">
        <v>16</v>
      </c>
      <c r="H3010" s="63">
        <v>0.29411764705882354</v>
      </c>
      <c r="I3010" s="64">
        <v>68</v>
      </c>
      <c r="J3010" s="64">
        <v>61</v>
      </c>
      <c r="K3010" s="64">
        <v>20</v>
      </c>
      <c r="L3010" s="65">
        <v>0.8970588235294118</v>
      </c>
      <c r="M3010" s="64">
        <v>7</v>
      </c>
      <c r="N3010" s="64">
        <v>0</v>
      </c>
      <c r="O3010" s="66">
        <v>222.82471311475405</v>
      </c>
      <c r="P3010" s="63">
        <v>0.10294117647058823</v>
      </c>
    </row>
    <row r="3011" spans="1:16" ht="14.4">
      <c r="A3011" s="72">
        <f t="shared" si="83"/>
        <v>46197</v>
      </c>
      <c r="B3011" s="73" t="e">
        <f>VLOOKUP(G3011,'Daily Flash NL'!A:D,4,0)</f>
        <v>#N/A</v>
      </c>
      <c r="C3011" s="77">
        <v>46197</v>
      </c>
      <c r="D3011" s="57"/>
      <c r="E3011" s="62" t="s">
        <v>68</v>
      </c>
      <c r="F3011" s="62"/>
      <c r="G3011" s="62">
        <v>17</v>
      </c>
      <c r="H3011" s="63">
        <v>0.1206896551724138</v>
      </c>
      <c r="I3011" s="64">
        <v>58</v>
      </c>
      <c r="J3011" s="64">
        <v>56</v>
      </c>
      <c r="K3011" s="64">
        <v>7</v>
      </c>
      <c r="L3011" s="65">
        <v>0.96551724137931039</v>
      </c>
      <c r="M3011" s="64">
        <v>2</v>
      </c>
      <c r="N3011" s="64">
        <v>0</v>
      </c>
      <c r="O3011" s="66">
        <v>220.96952380952376</v>
      </c>
      <c r="P3011" s="63">
        <v>3.4482758620689655E-2</v>
      </c>
    </row>
    <row r="3012" spans="1:16" ht="14.4">
      <c r="A3012" s="72">
        <f t="shared" si="83"/>
        <v>46197</v>
      </c>
      <c r="B3012" s="73" t="e">
        <f>VLOOKUP(G3012,'Daily Flash NL'!A:D,4,0)</f>
        <v>#N/A</v>
      </c>
      <c r="C3012" s="77">
        <v>46197</v>
      </c>
      <c r="D3012" s="57"/>
      <c r="E3012" s="62" t="s">
        <v>68</v>
      </c>
      <c r="F3012" s="62"/>
      <c r="G3012" s="62">
        <v>18</v>
      </c>
      <c r="H3012" s="63">
        <v>0</v>
      </c>
      <c r="I3012" s="64">
        <v>3</v>
      </c>
      <c r="J3012" s="64">
        <v>3</v>
      </c>
      <c r="K3012" s="64">
        <v>0</v>
      </c>
      <c r="L3012" s="65">
        <v>1</v>
      </c>
      <c r="M3012" s="64">
        <v>0</v>
      </c>
      <c r="N3012" s="64">
        <v>0</v>
      </c>
      <c r="O3012" s="66">
        <v>179.03566666666669</v>
      </c>
      <c r="P3012" s="63">
        <v>0</v>
      </c>
    </row>
    <row r="3013" spans="1:16" ht="14.4">
      <c r="A3013" s="72">
        <f t="shared" si="83"/>
        <v>46197</v>
      </c>
      <c r="B3013" s="73" t="e">
        <f>VLOOKUP(G3013,'Daily Flash NL'!A:D,4,0)</f>
        <v>#N/A</v>
      </c>
      <c r="C3013" s="77">
        <v>46197</v>
      </c>
      <c r="D3013" s="57" t="s">
        <v>70</v>
      </c>
      <c r="E3013" s="57"/>
      <c r="F3013" s="57"/>
      <c r="G3013" s="57"/>
      <c r="H3013" s="58">
        <v>0.61123595505617978</v>
      </c>
      <c r="I3013" s="59">
        <v>891</v>
      </c>
      <c r="J3013" s="59">
        <v>869</v>
      </c>
      <c r="K3013" s="59">
        <v>544</v>
      </c>
      <c r="L3013" s="60">
        <v>0.97530864197530864</v>
      </c>
      <c r="M3013" s="59">
        <v>22</v>
      </c>
      <c r="N3013" s="59">
        <v>1</v>
      </c>
      <c r="O3013" s="61">
        <v>247.80910506511793</v>
      </c>
      <c r="P3013" s="58">
        <v>2.4691358024691357E-2</v>
      </c>
    </row>
    <row r="3014" spans="1:16" ht="14.4">
      <c r="A3014" s="72" t="str">
        <f t="shared" si="83"/>
        <v>Total 24/06/2026</v>
      </c>
      <c r="B3014" s="73" t="e">
        <f>VLOOKUP(G3014,'Daily Flash NL'!A:D,4,0)</f>
        <v>#N/A</v>
      </c>
      <c r="C3014" s="78" t="s">
        <v>314</v>
      </c>
      <c r="D3014" s="67"/>
      <c r="E3014" s="67"/>
      <c r="F3014" s="67"/>
      <c r="G3014" s="67"/>
      <c r="H3014" s="68">
        <v>0.61123595505617978</v>
      </c>
      <c r="I3014" s="69">
        <v>891</v>
      </c>
      <c r="J3014" s="69">
        <v>869</v>
      </c>
      <c r="K3014" s="69">
        <v>544</v>
      </c>
      <c r="L3014" s="70">
        <v>0.97530864197530864</v>
      </c>
      <c r="M3014" s="69">
        <v>22</v>
      </c>
      <c r="N3014" s="69">
        <v>1</v>
      </c>
      <c r="O3014" s="71">
        <v>247.80910506511793</v>
      </c>
      <c r="P3014" s="68">
        <v>2.4691358024691357E-2</v>
      </c>
    </row>
    <row r="3015" spans="1:16" ht="15" thickBot="1">
      <c r="A3015" s="72" t="str">
        <f t="shared" si="83"/>
        <v>Total général</v>
      </c>
      <c r="B3015" s="73" t="e">
        <f>VLOOKUP(G3015,'Daily Flash NL'!A:D,4,0)</f>
        <v>#N/A</v>
      </c>
      <c r="C3015" s="116" t="s">
        <v>73</v>
      </c>
      <c r="D3015" s="117"/>
      <c r="E3015" s="117"/>
      <c r="F3015" s="117"/>
      <c r="G3015" s="117"/>
      <c r="H3015" s="118">
        <v>0.61123595505617978</v>
      </c>
      <c r="I3015" s="119">
        <v>891</v>
      </c>
      <c r="J3015" s="119">
        <v>869</v>
      </c>
      <c r="K3015" s="119">
        <v>544</v>
      </c>
      <c r="L3015" s="120">
        <v>0.97530864197530864</v>
      </c>
      <c r="M3015" s="119">
        <v>22</v>
      </c>
      <c r="N3015" s="119">
        <v>1</v>
      </c>
      <c r="O3015" s="121">
        <v>247.80910506511793</v>
      </c>
      <c r="P3015" s="122">
        <v>2.4691358024691357E-2</v>
      </c>
    </row>
    <row r="3016" spans="1:16" ht="14.4">
      <c r="A3016" s="72">
        <f t="shared" ref="A3016:A3072" si="84">C3016</f>
        <v>46198</v>
      </c>
      <c r="B3016" s="73" t="e">
        <f>VLOOKUP(G3016,'Daily Flash NL'!A:D,4,0)</f>
        <v>#N/A</v>
      </c>
      <c r="C3016" s="77">
        <v>46198</v>
      </c>
      <c r="D3016" s="57" t="s">
        <v>67</v>
      </c>
      <c r="E3016" s="62" t="s">
        <v>85</v>
      </c>
      <c r="F3016" s="62"/>
      <c r="G3016" s="62"/>
      <c r="H3016" s="63">
        <v>0.6428571428571429</v>
      </c>
      <c r="I3016" s="64">
        <v>295</v>
      </c>
      <c r="J3016" s="64">
        <v>269</v>
      </c>
      <c r="K3016" s="64">
        <v>189</v>
      </c>
      <c r="L3016" s="65">
        <v>0.91186440677966096</v>
      </c>
      <c r="M3016" s="64">
        <v>26</v>
      </c>
      <c r="N3016" s="64">
        <v>1</v>
      </c>
      <c r="O3016" s="66">
        <v>242.13251542750933</v>
      </c>
      <c r="P3016" s="63">
        <v>8.8135593220338981E-2</v>
      </c>
    </row>
    <row r="3017" spans="1:16" ht="14.4">
      <c r="A3017" s="72">
        <f t="shared" si="84"/>
        <v>46198</v>
      </c>
      <c r="B3017" s="73" t="e">
        <f>VLOOKUP(G3017,'Daily Flash NL'!A:D,4,0)</f>
        <v>#N/A</v>
      </c>
      <c r="C3017" s="77">
        <v>46198</v>
      </c>
      <c r="D3017" s="57"/>
      <c r="E3017" s="62" t="s">
        <v>85</v>
      </c>
      <c r="F3017" s="57" t="s">
        <v>69</v>
      </c>
      <c r="G3017" s="57"/>
      <c r="H3017" s="58"/>
      <c r="I3017" s="59"/>
      <c r="J3017" s="59"/>
      <c r="K3017" s="59"/>
      <c r="L3017" s="60"/>
      <c r="M3017" s="59"/>
      <c r="N3017" s="59"/>
      <c r="O3017" s="61"/>
      <c r="P3017" s="58"/>
    </row>
    <row r="3018" spans="1:16" ht="14.4">
      <c r="A3018" s="72">
        <f t="shared" si="84"/>
        <v>46198</v>
      </c>
      <c r="B3018" s="73" t="e">
        <f>VLOOKUP(G3018,'Daily Flash NL'!A:D,4,0)</f>
        <v>#N/A</v>
      </c>
      <c r="C3018" s="77">
        <v>46198</v>
      </c>
      <c r="D3018" s="57"/>
      <c r="E3018" s="62" t="s">
        <v>85</v>
      </c>
      <c r="F3018" s="62"/>
      <c r="G3018" s="62">
        <v>6</v>
      </c>
      <c r="H3018" s="63">
        <v>1</v>
      </c>
      <c r="I3018" s="64">
        <v>1</v>
      </c>
      <c r="J3018" s="64">
        <v>1</v>
      </c>
      <c r="K3018" s="64">
        <v>1</v>
      </c>
      <c r="L3018" s="65">
        <v>1</v>
      </c>
      <c r="M3018" s="64">
        <v>0</v>
      </c>
      <c r="N3018" s="64">
        <v>0</v>
      </c>
      <c r="O3018" s="66">
        <v>268.12600000000003</v>
      </c>
      <c r="P3018" s="63">
        <v>0</v>
      </c>
    </row>
    <row r="3019" spans="1:16" ht="14.4">
      <c r="A3019" s="72">
        <f t="shared" si="84"/>
        <v>46198</v>
      </c>
      <c r="B3019" s="73">
        <f>VLOOKUP(G3019,'Daily Flash NL'!A:D,4,0)</f>
        <v>0.29166666666666669</v>
      </c>
      <c r="C3019" s="77">
        <v>46198</v>
      </c>
      <c r="D3019" s="57"/>
      <c r="E3019" s="62" t="s">
        <v>85</v>
      </c>
      <c r="F3019" s="62"/>
      <c r="G3019" s="62">
        <v>7</v>
      </c>
      <c r="H3019" s="63">
        <v>0.75</v>
      </c>
      <c r="I3019" s="64">
        <v>4</v>
      </c>
      <c r="J3019" s="64">
        <v>4</v>
      </c>
      <c r="K3019" s="64">
        <v>3</v>
      </c>
      <c r="L3019" s="65">
        <v>1</v>
      </c>
      <c r="M3019" s="64">
        <v>0</v>
      </c>
      <c r="N3019" s="64">
        <v>0</v>
      </c>
      <c r="O3019" s="66">
        <v>281.96125000000001</v>
      </c>
      <c r="P3019" s="63">
        <v>0</v>
      </c>
    </row>
    <row r="3020" spans="1:16" ht="14.4">
      <c r="A3020" s="72">
        <f t="shared" si="84"/>
        <v>46198</v>
      </c>
      <c r="B3020" s="73">
        <f>VLOOKUP(G3020,'Daily Flash NL'!A:D,4,0)</f>
        <v>0.33333333333333298</v>
      </c>
      <c r="C3020" s="77">
        <v>46198</v>
      </c>
      <c r="D3020" s="57"/>
      <c r="E3020" s="62" t="s">
        <v>85</v>
      </c>
      <c r="F3020" s="62"/>
      <c r="G3020" s="62">
        <v>8</v>
      </c>
      <c r="H3020" s="63">
        <v>1</v>
      </c>
      <c r="I3020" s="64">
        <v>5</v>
      </c>
      <c r="J3020" s="64">
        <v>5</v>
      </c>
      <c r="K3020" s="64">
        <v>5</v>
      </c>
      <c r="L3020" s="65">
        <v>1</v>
      </c>
      <c r="M3020" s="64">
        <v>0</v>
      </c>
      <c r="N3020" s="64">
        <v>0</v>
      </c>
      <c r="O3020" s="66">
        <v>359.5138</v>
      </c>
      <c r="P3020" s="63">
        <v>0</v>
      </c>
    </row>
    <row r="3021" spans="1:16" ht="14.4">
      <c r="A3021" s="72">
        <f t="shared" si="84"/>
        <v>46198</v>
      </c>
      <c r="B3021" s="73">
        <f>VLOOKUP(G3021,'Daily Flash NL'!A:D,4,0)</f>
        <v>0.375</v>
      </c>
      <c r="C3021" s="77">
        <v>46198</v>
      </c>
      <c r="D3021" s="57"/>
      <c r="E3021" s="62" t="s">
        <v>85</v>
      </c>
      <c r="F3021" s="62"/>
      <c r="G3021" s="62">
        <v>9</v>
      </c>
      <c r="H3021" s="63">
        <v>0.16666666666666666</v>
      </c>
      <c r="I3021" s="64">
        <v>12</v>
      </c>
      <c r="J3021" s="64">
        <v>9</v>
      </c>
      <c r="K3021" s="64">
        <v>2</v>
      </c>
      <c r="L3021" s="65">
        <v>0.75</v>
      </c>
      <c r="M3021" s="64">
        <v>3</v>
      </c>
      <c r="N3021" s="64">
        <v>0</v>
      </c>
      <c r="O3021" s="66">
        <v>309.63099999999997</v>
      </c>
      <c r="P3021" s="63">
        <v>0.25</v>
      </c>
    </row>
    <row r="3022" spans="1:16" ht="14.4">
      <c r="A3022" s="72">
        <f t="shared" si="84"/>
        <v>46198</v>
      </c>
      <c r="B3022" s="73">
        <f>VLOOKUP(G3022,'Daily Flash NL'!A:D,4,0)</f>
        <v>0.41666666666666702</v>
      </c>
      <c r="C3022" s="77">
        <v>46198</v>
      </c>
      <c r="D3022" s="57"/>
      <c r="E3022" s="62" t="s">
        <v>85</v>
      </c>
      <c r="F3022" s="62"/>
      <c r="G3022" s="62">
        <v>10</v>
      </c>
      <c r="H3022" s="63">
        <v>0.58333333333333337</v>
      </c>
      <c r="I3022" s="64">
        <v>12</v>
      </c>
      <c r="J3022" s="64">
        <v>11</v>
      </c>
      <c r="K3022" s="64">
        <v>7</v>
      </c>
      <c r="L3022" s="65">
        <v>0.91666666666666663</v>
      </c>
      <c r="M3022" s="64">
        <v>1</v>
      </c>
      <c r="N3022" s="64">
        <v>0</v>
      </c>
      <c r="O3022" s="66">
        <v>198.85318181818181</v>
      </c>
      <c r="P3022" s="63">
        <v>8.3333333333333329E-2</v>
      </c>
    </row>
    <row r="3023" spans="1:16" ht="14.4">
      <c r="A3023" s="72">
        <f t="shared" si="84"/>
        <v>46198</v>
      </c>
      <c r="B3023" s="73">
        <f>VLOOKUP(G3023,'Daily Flash NL'!A:D,4,0)</f>
        <v>0.45833333333333298</v>
      </c>
      <c r="C3023" s="77">
        <v>46198</v>
      </c>
      <c r="D3023" s="57"/>
      <c r="E3023" s="62" t="s">
        <v>85</v>
      </c>
      <c r="F3023" s="62"/>
      <c r="G3023" s="62">
        <v>11</v>
      </c>
      <c r="H3023" s="63">
        <v>0.5714285714285714</v>
      </c>
      <c r="I3023" s="64">
        <v>14</v>
      </c>
      <c r="J3023" s="64">
        <v>12</v>
      </c>
      <c r="K3023" s="64">
        <v>8</v>
      </c>
      <c r="L3023" s="65">
        <v>0.8571428571428571</v>
      </c>
      <c r="M3023" s="64">
        <v>2</v>
      </c>
      <c r="N3023" s="64">
        <v>0</v>
      </c>
      <c r="O3023" s="66">
        <v>219.09597222222226</v>
      </c>
      <c r="P3023" s="63">
        <v>0.14285714285714285</v>
      </c>
    </row>
    <row r="3024" spans="1:16" ht="14.4">
      <c r="A3024" s="72">
        <f t="shared" si="84"/>
        <v>46198</v>
      </c>
      <c r="B3024" s="73">
        <f>VLOOKUP(G3024,'Daily Flash NL'!A:D,4,0)</f>
        <v>0.5</v>
      </c>
      <c r="C3024" s="77">
        <v>46198</v>
      </c>
      <c r="D3024" s="57"/>
      <c r="E3024" s="62" t="s">
        <v>85</v>
      </c>
      <c r="F3024" s="62"/>
      <c r="G3024" s="62">
        <v>12</v>
      </c>
      <c r="H3024" s="63">
        <v>0.875</v>
      </c>
      <c r="I3024" s="64">
        <v>8</v>
      </c>
      <c r="J3024" s="64">
        <v>8</v>
      </c>
      <c r="K3024" s="64">
        <v>7</v>
      </c>
      <c r="L3024" s="65">
        <v>1</v>
      </c>
      <c r="M3024" s="64">
        <v>0</v>
      </c>
      <c r="N3024" s="64">
        <v>0</v>
      </c>
      <c r="O3024" s="66">
        <v>176.800625</v>
      </c>
      <c r="P3024" s="63">
        <v>0</v>
      </c>
    </row>
    <row r="3025" spans="1:16" ht="14.4">
      <c r="A3025" s="72">
        <f t="shared" si="84"/>
        <v>46198</v>
      </c>
      <c r="B3025" s="73">
        <f>VLOOKUP(G3025,'Daily Flash NL'!A:D,4,0)</f>
        <v>0.54166666666666696</v>
      </c>
      <c r="C3025" s="77">
        <v>46198</v>
      </c>
      <c r="D3025" s="57"/>
      <c r="E3025" s="62" t="s">
        <v>85</v>
      </c>
      <c r="F3025" s="62"/>
      <c r="G3025" s="62">
        <v>13</v>
      </c>
      <c r="H3025" s="63">
        <v>1</v>
      </c>
      <c r="I3025" s="64">
        <v>5</v>
      </c>
      <c r="J3025" s="64">
        <v>5</v>
      </c>
      <c r="K3025" s="64">
        <v>5</v>
      </c>
      <c r="L3025" s="65">
        <v>1</v>
      </c>
      <c r="M3025" s="64">
        <v>0</v>
      </c>
      <c r="N3025" s="64">
        <v>0</v>
      </c>
      <c r="O3025" s="66">
        <v>409.15019999999998</v>
      </c>
      <c r="P3025" s="63">
        <v>0</v>
      </c>
    </row>
    <row r="3026" spans="1:16" ht="14.4">
      <c r="A3026" s="72">
        <f t="shared" si="84"/>
        <v>46198</v>
      </c>
      <c r="B3026" s="73">
        <f>VLOOKUP(G3026,'Daily Flash NL'!A:D,4,0)</f>
        <v>0.58333333333333304</v>
      </c>
      <c r="C3026" s="77">
        <v>46198</v>
      </c>
      <c r="D3026" s="57"/>
      <c r="E3026" s="62" t="s">
        <v>85</v>
      </c>
      <c r="F3026" s="62"/>
      <c r="G3026" s="62">
        <v>14</v>
      </c>
      <c r="H3026" s="63">
        <v>0.42857142857142855</v>
      </c>
      <c r="I3026" s="64">
        <v>14</v>
      </c>
      <c r="J3026" s="64">
        <v>13</v>
      </c>
      <c r="K3026" s="64">
        <v>6</v>
      </c>
      <c r="L3026" s="65">
        <v>0.9285714285714286</v>
      </c>
      <c r="M3026" s="64">
        <v>1</v>
      </c>
      <c r="N3026" s="64">
        <v>0</v>
      </c>
      <c r="O3026" s="66">
        <v>194.97829487179462</v>
      </c>
      <c r="P3026" s="63">
        <v>7.1428571428571425E-2</v>
      </c>
    </row>
    <row r="3027" spans="1:16" ht="14.4">
      <c r="A3027" s="72">
        <f t="shared" si="84"/>
        <v>46198</v>
      </c>
      <c r="B3027" s="73">
        <f>VLOOKUP(G3027,'Daily Flash NL'!A:D,4,0)</f>
        <v>0.625</v>
      </c>
      <c r="C3027" s="77">
        <v>46198</v>
      </c>
      <c r="D3027" s="57"/>
      <c r="E3027" s="62" t="s">
        <v>85</v>
      </c>
      <c r="F3027" s="62"/>
      <c r="G3027" s="62">
        <v>15</v>
      </c>
      <c r="H3027" s="63">
        <v>0.9</v>
      </c>
      <c r="I3027" s="64">
        <v>10</v>
      </c>
      <c r="J3027" s="64">
        <v>10</v>
      </c>
      <c r="K3027" s="64">
        <v>9</v>
      </c>
      <c r="L3027" s="65">
        <v>1</v>
      </c>
      <c r="M3027" s="64">
        <v>0</v>
      </c>
      <c r="N3027" s="64">
        <v>0</v>
      </c>
      <c r="O3027" s="66">
        <v>268.9803</v>
      </c>
      <c r="P3027" s="63">
        <v>0</v>
      </c>
    </row>
    <row r="3028" spans="1:16" ht="14.4">
      <c r="A3028" s="72">
        <f t="shared" si="84"/>
        <v>46198</v>
      </c>
      <c r="B3028" s="73">
        <f>VLOOKUP(G3028,'Daily Flash NL'!A:D,4,0)</f>
        <v>0.66666666666666696</v>
      </c>
      <c r="C3028" s="77">
        <v>46198</v>
      </c>
      <c r="D3028" s="57"/>
      <c r="E3028" s="62" t="s">
        <v>85</v>
      </c>
      <c r="F3028" s="62"/>
      <c r="G3028" s="62">
        <v>16</v>
      </c>
      <c r="H3028" s="63">
        <v>0.5714285714285714</v>
      </c>
      <c r="I3028" s="64">
        <v>14</v>
      </c>
      <c r="J3028" s="64">
        <v>13</v>
      </c>
      <c r="K3028" s="64">
        <v>8</v>
      </c>
      <c r="L3028" s="65">
        <v>0.9285714285714286</v>
      </c>
      <c r="M3028" s="64">
        <v>1</v>
      </c>
      <c r="N3028" s="64">
        <v>0</v>
      </c>
      <c r="O3028" s="66">
        <v>276.26934615384613</v>
      </c>
      <c r="P3028" s="63">
        <v>7.1428571428571425E-2</v>
      </c>
    </row>
    <row r="3029" spans="1:16" ht="14.4">
      <c r="A3029" s="72">
        <f t="shared" si="84"/>
        <v>46198</v>
      </c>
      <c r="B3029" s="73" t="e">
        <f>VLOOKUP(G3029,'Daily Flash NL'!A:D,4,0)</f>
        <v>#N/A</v>
      </c>
      <c r="C3029" s="77">
        <v>46198</v>
      </c>
      <c r="D3029" s="57"/>
      <c r="E3029" s="62" t="s">
        <v>85</v>
      </c>
      <c r="F3029" s="62"/>
      <c r="G3029" s="62">
        <v>17</v>
      </c>
      <c r="H3029" s="63">
        <v>0.4375</v>
      </c>
      <c r="I3029" s="64">
        <v>16</v>
      </c>
      <c r="J3029" s="64">
        <v>12</v>
      </c>
      <c r="K3029" s="64">
        <v>7</v>
      </c>
      <c r="L3029" s="65">
        <v>0.75</v>
      </c>
      <c r="M3029" s="64">
        <v>4</v>
      </c>
      <c r="N3029" s="64">
        <v>0</v>
      </c>
      <c r="O3029" s="66">
        <v>285.09362500000003</v>
      </c>
      <c r="P3029" s="63">
        <v>0.25</v>
      </c>
    </row>
    <row r="3030" spans="1:16" ht="14.4">
      <c r="A3030" s="72">
        <f t="shared" si="84"/>
        <v>46198</v>
      </c>
      <c r="B3030" s="73" t="e">
        <f>VLOOKUP(G3030,'Daily Flash NL'!A:D,4,0)</f>
        <v>#N/A</v>
      </c>
      <c r="C3030" s="77">
        <v>46198</v>
      </c>
      <c r="D3030" s="57"/>
      <c r="E3030" s="62" t="s">
        <v>85</v>
      </c>
      <c r="F3030" s="62"/>
      <c r="G3030" s="62">
        <v>18</v>
      </c>
      <c r="H3030" s="63">
        <v>0.8</v>
      </c>
      <c r="I3030" s="64">
        <v>5</v>
      </c>
      <c r="J3030" s="64">
        <v>5</v>
      </c>
      <c r="K3030" s="64">
        <v>4</v>
      </c>
      <c r="L3030" s="65">
        <v>1</v>
      </c>
      <c r="M3030" s="64">
        <v>0</v>
      </c>
      <c r="N3030" s="64">
        <v>0</v>
      </c>
      <c r="O3030" s="66">
        <v>256.89879999999999</v>
      </c>
      <c r="P3030" s="63">
        <v>0</v>
      </c>
    </row>
    <row r="3031" spans="1:16" ht="14.4">
      <c r="A3031" s="72">
        <f t="shared" si="84"/>
        <v>46198</v>
      </c>
      <c r="B3031" s="73" t="e">
        <f>VLOOKUP(G3031,'Daily Flash NL'!A:D,4,0)</f>
        <v>#N/A</v>
      </c>
      <c r="C3031" s="77">
        <v>46198</v>
      </c>
      <c r="D3031" s="57"/>
      <c r="E3031" s="62" t="s">
        <v>85</v>
      </c>
      <c r="F3031" s="62"/>
      <c r="G3031" s="62">
        <v>19</v>
      </c>
      <c r="H3031" s="63">
        <v>1</v>
      </c>
      <c r="I3031" s="64">
        <v>4</v>
      </c>
      <c r="J3031" s="64">
        <v>4</v>
      </c>
      <c r="K3031" s="64">
        <v>4</v>
      </c>
      <c r="L3031" s="65">
        <v>1</v>
      </c>
      <c r="M3031" s="64">
        <v>0</v>
      </c>
      <c r="N3031" s="64">
        <v>0</v>
      </c>
      <c r="O3031" s="66">
        <v>297.16987499999999</v>
      </c>
      <c r="P3031" s="63">
        <v>0</v>
      </c>
    </row>
    <row r="3032" spans="1:16" ht="14.4">
      <c r="A3032" s="72">
        <f t="shared" si="84"/>
        <v>46198</v>
      </c>
      <c r="B3032" s="73" t="e">
        <f>VLOOKUP(G3032,'Daily Flash NL'!A:D,4,0)</f>
        <v>#N/A</v>
      </c>
      <c r="C3032" s="77">
        <v>46198</v>
      </c>
      <c r="D3032" s="57"/>
      <c r="E3032" s="62" t="s">
        <v>85</v>
      </c>
      <c r="F3032" s="62"/>
      <c r="G3032" s="62">
        <v>21</v>
      </c>
      <c r="H3032" s="63">
        <v>0.66666666666666663</v>
      </c>
      <c r="I3032" s="64">
        <v>6</v>
      </c>
      <c r="J3032" s="64">
        <v>6</v>
      </c>
      <c r="K3032" s="64">
        <v>4</v>
      </c>
      <c r="L3032" s="65">
        <v>1</v>
      </c>
      <c r="M3032" s="64">
        <v>0</v>
      </c>
      <c r="N3032" s="64">
        <v>0</v>
      </c>
      <c r="O3032" s="66">
        <v>205.53800000000001</v>
      </c>
      <c r="P3032" s="63">
        <v>0</v>
      </c>
    </row>
    <row r="3033" spans="1:16" ht="14.4">
      <c r="A3033" s="72">
        <f t="shared" si="84"/>
        <v>46198</v>
      </c>
      <c r="B3033" s="73" t="e">
        <f>VLOOKUP(G3033,'Daily Flash NL'!A:D,4,0)</f>
        <v>#N/A</v>
      </c>
      <c r="C3033" s="77">
        <v>46198</v>
      </c>
      <c r="D3033" s="57"/>
      <c r="E3033" s="62" t="s">
        <v>85</v>
      </c>
      <c r="F3033" s="62"/>
      <c r="G3033" s="62">
        <v>22</v>
      </c>
      <c r="H3033" s="63">
        <v>1</v>
      </c>
      <c r="I3033" s="64">
        <v>1</v>
      </c>
      <c r="J3033" s="64">
        <v>1</v>
      </c>
      <c r="K3033" s="64">
        <v>1</v>
      </c>
      <c r="L3033" s="65">
        <v>1</v>
      </c>
      <c r="M3033" s="64">
        <v>0</v>
      </c>
      <c r="N3033" s="64">
        <v>0</v>
      </c>
      <c r="O3033" s="66">
        <v>1449.6179999999999</v>
      </c>
      <c r="P3033" s="63">
        <v>0</v>
      </c>
    </row>
    <row r="3034" spans="1:16" ht="14.4">
      <c r="A3034" s="72">
        <f t="shared" si="84"/>
        <v>46198</v>
      </c>
      <c r="B3034" s="73" t="e">
        <f>VLOOKUP(G3034,'Daily Flash NL'!A:D,4,0)</f>
        <v>#N/A</v>
      </c>
      <c r="C3034" s="77">
        <v>46198</v>
      </c>
      <c r="D3034" s="57"/>
      <c r="E3034" s="62" t="s">
        <v>85</v>
      </c>
      <c r="F3034" s="57" t="s">
        <v>86</v>
      </c>
      <c r="G3034" s="57"/>
      <c r="H3034" s="58"/>
      <c r="I3034" s="59"/>
      <c r="J3034" s="59"/>
      <c r="K3034" s="59"/>
      <c r="L3034" s="60"/>
      <c r="M3034" s="59"/>
      <c r="N3034" s="59"/>
      <c r="O3034" s="61"/>
      <c r="P3034" s="58"/>
    </row>
    <row r="3035" spans="1:16" ht="14.4">
      <c r="A3035" s="72">
        <f t="shared" si="84"/>
        <v>46198</v>
      </c>
      <c r="B3035" s="73" t="e">
        <f>VLOOKUP(G3035,'Daily Flash NL'!A:D,4,0)</f>
        <v>#N/A</v>
      </c>
      <c r="C3035" s="77">
        <v>46198</v>
      </c>
      <c r="D3035" s="57"/>
      <c r="E3035" s="62" t="s">
        <v>85</v>
      </c>
      <c r="F3035" s="62"/>
      <c r="G3035" s="62">
        <v>6</v>
      </c>
      <c r="H3035" s="63">
        <v>0</v>
      </c>
      <c r="I3035" s="64">
        <v>1</v>
      </c>
      <c r="J3035" s="64">
        <v>0</v>
      </c>
      <c r="K3035" s="64">
        <v>0</v>
      </c>
      <c r="L3035" s="65">
        <v>0</v>
      </c>
      <c r="M3035" s="64">
        <v>1</v>
      </c>
      <c r="N3035" s="64">
        <v>0</v>
      </c>
      <c r="O3035" s="66"/>
      <c r="P3035" s="63">
        <v>1</v>
      </c>
    </row>
    <row r="3036" spans="1:16" ht="14.4">
      <c r="A3036" s="72">
        <f t="shared" si="84"/>
        <v>46198</v>
      </c>
      <c r="B3036" s="73">
        <f>VLOOKUP(G3036,'Daily Flash NL'!A:D,4,0)</f>
        <v>0.33333333333333298</v>
      </c>
      <c r="C3036" s="77">
        <v>46198</v>
      </c>
      <c r="D3036" s="57"/>
      <c r="E3036" s="62" t="s">
        <v>85</v>
      </c>
      <c r="F3036" s="62"/>
      <c r="G3036" s="62">
        <v>8</v>
      </c>
      <c r="H3036" s="63">
        <v>0.375</v>
      </c>
      <c r="I3036" s="64">
        <v>8</v>
      </c>
      <c r="J3036" s="64">
        <v>6</v>
      </c>
      <c r="K3036" s="64">
        <v>3</v>
      </c>
      <c r="L3036" s="65">
        <v>0.75</v>
      </c>
      <c r="M3036" s="64">
        <v>2</v>
      </c>
      <c r="N3036" s="64">
        <v>0</v>
      </c>
      <c r="O3036" s="66">
        <v>184.30966666666666</v>
      </c>
      <c r="P3036" s="63">
        <v>0.25</v>
      </c>
    </row>
    <row r="3037" spans="1:16" ht="14.4">
      <c r="A3037" s="72">
        <f t="shared" si="84"/>
        <v>46198</v>
      </c>
      <c r="B3037" s="73">
        <f>VLOOKUP(G3037,'Daily Flash NL'!A:D,4,0)</f>
        <v>0.375</v>
      </c>
      <c r="C3037" s="77">
        <v>46198</v>
      </c>
      <c r="D3037" s="57"/>
      <c r="E3037" s="62" t="s">
        <v>85</v>
      </c>
      <c r="F3037" s="62"/>
      <c r="G3037" s="62">
        <v>9</v>
      </c>
      <c r="H3037" s="63">
        <v>0.38095238095238093</v>
      </c>
      <c r="I3037" s="64">
        <v>21</v>
      </c>
      <c r="J3037" s="64">
        <v>19</v>
      </c>
      <c r="K3037" s="64">
        <v>8</v>
      </c>
      <c r="L3037" s="65">
        <v>0.90476190476190477</v>
      </c>
      <c r="M3037" s="64">
        <v>2</v>
      </c>
      <c r="N3037" s="64">
        <v>0</v>
      </c>
      <c r="O3037" s="66">
        <v>128.79503859649139</v>
      </c>
      <c r="P3037" s="63">
        <v>9.5238095238095233E-2</v>
      </c>
    </row>
    <row r="3038" spans="1:16" ht="14.4">
      <c r="A3038" s="72">
        <f t="shared" si="84"/>
        <v>46198</v>
      </c>
      <c r="B3038" s="73">
        <f>VLOOKUP(G3038,'Daily Flash NL'!A:D,4,0)</f>
        <v>0.41666666666666702</v>
      </c>
      <c r="C3038" s="77">
        <v>46198</v>
      </c>
      <c r="D3038" s="57"/>
      <c r="E3038" s="62" t="s">
        <v>85</v>
      </c>
      <c r="F3038" s="62"/>
      <c r="G3038" s="62">
        <v>10</v>
      </c>
      <c r="H3038" s="63">
        <v>0.29411764705882354</v>
      </c>
      <c r="I3038" s="64">
        <v>17</v>
      </c>
      <c r="J3038" s="64">
        <v>17</v>
      </c>
      <c r="K3038" s="64">
        <v>5</v>
      </c>
      <c r="L3038" s="65">
        <v>1</v>
      </c>
      <c r="M3038" s="64">
        <v>0</v>
      </c>
      <c r="N3038" s="64">
        <v>0</v>
      </c>
      <c r="O3038" s="66">
        <v>197.29911764705884</v>
      </c>
      <c r="P3038" s="63">
        <v>0</v>
      </c>
    </row>
    <row r="3039" spans="1:16" ht="14.4">
      <c r="A3039" s="72">
        <f t="shared" si="84"/>
        <v>46198</v>
      </c>
      <c r="B3039" s="73">
        <f>VLOOKUP(G3039,'Daily Flash NL'!A:D,4,0)</f>
        <v>0.45833333333333298</v>
      </c>
      <c r="C3039" s="77">
        <v>46198</v>
      </c>
      <c r="D3039" s="57"/>
      <c r="E3039" s="62" t="s">
        <v>85</v>
      </c>
      <c r="F3039" s="62"/>
      <c r="G3039" s="62">
        <v>11</v>
      </c>
      <c r="H3039" s="63">
        <v>0.58823529411764708</v>
      </c>
      <c r="I3039" s="64">
        <v>18</v>
      </c>
      <c r="J3039" s="64">
        <v>16</v>
      </c>
      <c r="K3039" s="64">
        <v>10</v>
      </c>
      <c r="L3039" s="65">
        <v>0.88888888888888884</v>
      </c>
      <c r="M3039" s="64">
        <v>2</v>
      </c>
      <c r="N3039" s="64">
        <v>1</v>
      </c>
      <c r="O3039" s="66">
        <v>358.78378125</v>
      </c>
      <c r="P3039" s="63">
        <v>0.1111111111111111</v>
      </c>
    </row>
    <row r="3040" spans="1:16" ht="14.4">
      <c r="A3040" s="72">
        <f t="shared" si="84"/>
        <v>46198</v>
      </c>
      <c r="B3040" s="73">
        <f>VLOOKUP(G3040,'Daily Flash NL'!A:D,4,0)</f>
        <v>0.5</v>
      </c>
      <c r="C3040" s="77">
        <v>46198</v>
      </c>
      <c r="D3040" s="57"/>
      <c r="E3040" s="62" t="s">
        <v>85</v>
      </c>
      <c r="F3040" s="62"/>
      <c r="G3040" s="62">
        <v>12</v>
      </c>
      <c r="H3040" s="63">
        <v>0.83333333333333337</v>
      </c>
      <c r="I3040" s="64">
        <v>6</v>
      </c>
      <c r="J3040" s="64">
        <v>6</v>
      </c>
      <c r="K3040" s="64">
        <v>5</v>
      </c>
      <c r="L3040" s="65">
        <v>1</v>
      </c>
      <c r="M3040" s="64">
        <v>0</v>
      </c>
      <c r="N3040" s="64">
        <v>0</v>
      </c>
      <c r="O3040" s="66">
        <v>422.05866666666662</v>
      </c>
      <c r="P3040" s="63">
        <v>0</v>
      </c>
    </row>
    <row r="3041" spans="1:16" ht="14.4">
      <c r="A3041" s="72">
        <f t="shared" si="84"/>
        <v>46198</v>
      </c>
      <c r="B3041" s="73">
        <f>VLOOKUP(G3041,'Daily Flash NL'!A:D,4,0)</f>
        <v>0.54166666666666696</v>
      </c>
      <c r="C3041" s="77">
        <v>46198</v>
      </c>
      <c r="D3041" s="57"/>
      <c r="E3041" s="62" t="s">
        <v>85</v>
      </c>
      <c r="F3041" s="62"/>
      <c r="G3041" s="62">
        <v>13</v>
      </c>
      <c r="H3041" s="63">
        <v>0.92307692307692313</v>
      </c>
      <c r="I3041" s="64">
        <v>13</v>
      </c>
      <c r="J3041" s="64">
        <v>12</v>
      </c>
      <c r="K3041" s="64">
        <v>12</v>
      </c>
      <c r="L3041" s="65">
        <v>0.92307692307692313</v>
      </c>
      <c r="M3041" s="64">
        <v>1</v>
      </c>
      <c r="N3041" s="64">
        <v>0</v>
      </c>
      <c r="O3041" s="66">
        <v>279.6453194444444</v>
      </c>
      <c r="P3041" s="63">
        <v>7.6923076923076927E-2</v>
      </c>
    </row>
    <row r="3042" spans="1:16" ht="14.4">
      <c r="A3042" s="72">
        <f t="shared" si="84"/>
        <v>46198</v>
      </c>
      <c r="B3042" s="73">
        <f>VLOOKUP(G3042,'Daily Flash NL'!A:D,4,0)</f>
        <v>0.58333333333333304</v>
      </c>
      <c r="C3042" s="77">
        <v>46198</v>
      </c>
      <c r="D3042" s="57"/>
      <c r="E3042" s="62" t="s">
        <v>85</v>
      </c>
      <c r="F3042" s="62"/>
      <c r="G3042" s="62">
        <v>14</v>
      </c>
      <c r="H3042" s="63">
        <v>0.83333333333333337</v>
      </c>
      <c r="I3042" s="64">
        <v>18</v>
      </c>
      <c r="J3042" s="64">
        <v>18</v>
      </c>
      <c r="K3042" s="64">
        <v>15</v>
      </c>
      <c r="L3042" s="65">
        <v>1</v>
      </c>
      <c r="M3042" s="64">
        <v>0</v>
      </c>
      <c r="N3042" s="64">
        <v>0</v>
      </c>
      <c r="O3042" s="66">
        <v>190.52141203703704</v>
      </c>
      <c r="P3042" s="63">
        <v>0</v>
      </c>
    </row>
    <row r="3043" spans="1:16" ht="14.4">
      <c r="A3043" s="72">
        <f t="shared" si="84"/>
        <v>46198</v>
      </c>
      <c r="B3043" s="73">
        <f>VLOOKUP(G3043,'Daily Flash NL'!A:D,4,0)</f>
        <v>0.625</v>
      </c>
      <c r="C3043" s="77">
        <v>46198</v>
      </c>
      <c r="D3043" s="57"/>
      <c r="E3043" s="62" t="s">
        <v>85</v>
      </c>
      <c r="F3043" s="62"/>
      <c r="G3043" s="62">
        <v>15</v>
      </c>
      <c r="H3043" s="63">
        <v>1</v>
      </c>
      <c r="I3043" s="64">
        <v>16</v>
      </c>
      <c r="J3043" s="64">
        <v>16</v>
      </c>
      <c r="K3043" s="64">
        <v>16</v>
      </c>
      <c r="L3043" s="65">
        <v>1</v>
      </c>
      <c r="M3043" s="64">
        <v>0</v>
      </c>
      <c r="N3043" s="64">
        <v>0</v>
      </c>
      <c r="O3043" s="66">
        <v>224.23684374999999</v>
      </c>
      <c r="P3043" s="63">
        <v>0</v>
      </c>
    </row>
    <row r="3044" spans="1:16" ht="14.4">
      <c r="A3044" s="72">
        <f t="shared" si="84"/>
        <v>46198</v>
      </c>
      <c r="B3044" s="73">
        <f>VLOOKUP(G3044,'Daily Flash NL'!A:D,4,0)</f>
        <v>0.66666666666666696</v>
      </c>
      <c r="C3044" s="77">
        <v>46198</v>
      </c>
      <c r="D3044" s="57"/>
      <c r="E3044" s="62" t="s">
        <v>85</v>
      </c>
      <c r="F3044" s="62"/>
      <c r="G3044" s="62">
        <v>16</v>
      </c>
      <c r="H3044" s="63">
        <v>1</v>
      </c>
      <c r="I3044" s="64">
        <v>14</v>
      </c>
      <c r="J3044" s="64">
        <v>14</v>
      </c>
      <c r="K3044" s="64">
        <v>14</v>
      </c>
      <c r="L3044" s="65">
        <v>1</v>
      </c>
      <c r="M3044" s="64">
        <v>0</v>
      </c>
      <c r="N3044" s="64">
        <v>0</v>
      </c>
      <c r="O3044" s="66">
        <v>170.26114285714289</v>
      </c>
      <c r="P3044" s="63">
        <v>0</v>
      </c>
    </row>
    <row r="3045" spans="1:16" ht="14.4">
      <c r="A3045" s="72">
        <f t="shared" si="84"/>
        <v>46198</v>
      </c>
      <c r="B3045" s="73" t="e">
        <f>VLOOKUP(G3045,'Daily Flash NL'!A:D,4,0)</f>
        <v>#N/A</v>
      </c>
      <c r="C3045" s="77">
        <v>46198</v>
      </c>
      <c r="D3045" s="57"/>
      <c r="E3045" s="62" t="s">
        <v>85</v>
      </c>
      <c r="F3045" s="62"/>
      <c r="G3045" s="62">
        <v>17</v>
      </c>
      <c r="H3045" s="63">
        <v>0.41176470588235292</v>
      </c>
      <c r="I3045" s="64">
        <v>17</v>
      </c>
      <c r="J3045" s="64">
        <v>12</v>
      </c>
      <c r="K3045" s="64">
        <v>7</v>
      </c>
      <c r="L3045" s="65">
        <v>0.70588235294117652</v>
      </c>
      <c r="M3045" s="64">
        <v>5</v>
      </c>
      <c r="N3045" s="64">
        <v>0</v>
      </c>
      <c r="O3045" s="66">
        <v>119.19013888888918</v>
      </c>
      <c r="P3045" s="63">
        <v>0.29411764705882354</v>
      </c>
    </row>
    <row r="3046" spans="1:16" ht="14.4">
      <c r="A3046" s="72">
        <f t="shared" si="84"/>
        <v>46198</v>
      </c>
      <c r="B3046" s="73" t="e">
        <f>VLOOKUP(G3046,'Daily Flash NL'!A:D,4,0)</f>
        <v>#N/A</v>
      </c>
      <c r="C3046" s="77">
        <v>46198</v>
      </c>
      <c r="D3046" s="57"/>
      <c r="E3046" s="62" t="s">
        <v>85</v>
      </c>
      <c r="F3046" s="62"/>
      <c r="G3046" s="62">
        <v>18</v>
      </c>
      <c r="H3046" s="63">
        <v>0.66666666666666663</v>
      </c>
      <c r="I3046" s="64">
        <v>3</v>
      </c>
      <c r="J3046" s="64">
        <v>2</v>
      </c>
      <c r="K3046" s="64">
        <v>2</v>
      </c>
      <c r="L3046" s="65">
        <v>0.66666666666666663</v>
      </c>
      <c r="M3046" s="64">
        <v>1</v>
      </c>
      <c r="N3046" s="64">
        <v>0</v>
      </c>
      <c r="O3046" s="66">
        <v>230.21299999999999</v>
      </c>
      <c r="P3046" s="63">
        <v>0.33333333333333331</v>
      </c>
    </row>
    <row r="3047" spans="1:16" ht="14.4">
      <c r="A3047" s="72">
        <f t="shared" si="84"/>
        <v>46198</v>
      </c>
      <c r="B3047" s="73" t="e">
        <f>VLOOKUP(G3047,'Daily Flash NL'!A:D,4,0)</f>
        <v>#N/A</v>
      </c>
      <c r="C3047" s="77">
        <v>46198</v>
      </c>
      <c r="D3047" s="57"/>
      <c r="E3047" s="62" t="s">
        <v>85</v>
      </c>
      <c r="F3047" s="62"/>
      <c r="G3047" s="62">
        <v>19</v>
      </c>
      <c r="H3047" s="63">
        <v>0.8571428571428571</v>
      </c>
      <c r="I3047" s="64">
        <v>7</v>
      </c>
      <c r="J3047" s="64">
        <v>7</v>
      </c>
      <c r="K3047" s="64">
        <v>6</v>
      </c>
      <c r="L3047" s="65">
        <v>1</v>
      </c>
      <c r="M3047" s="64">
        <v>0</v>
      </c>
      <c r="N3047" s="64">
        <v>0</v>
      </c>
      <c r="O3047" s="66">
        <v>426.53314285714288</v>
      </c>
      <c r="P3047" s="63">
        <v>0</v>
      </c>
    </row>
    <row r="3048" spans="1:16" ht="14.4">
      <c r="A3048" s="72">
        <f t="shared" si="84"/>
        <v>46198</v>
      </c>
      <c r="B3048" s="73" t="e">
        <f>VLOOKUP(G3048,'Daily Flash NL'!A:D,4,0)</f>
        <v>#N/A</v>
      </c>
      <c r="C3048" s="77">
        <v>46198</v>
      </c>
      <c r="D3048" s="57"/>
      <c r="E3048" s="62" t="s">
        <v>85</v>
      </c>
      <c r="F3048" s="62"/>
      <c r="G3048" s="62">
        <v>20</v>
      </c>
      <c r="H3048" s="63">
        <v>1</v>
      </c>
      <c r="I3048" s="64">
        <v>3</v>
      </c>
      <c r="J3048" s="64">
        <v>3</v>
      </c>
      <c r="K3048" s="64">
        <v>3</v>
      </c>
      <c r="L3048" s="65">
        <v>1</v>
      </c>
      <c r="M3048" s="64">
        <v>0</v>
      </c>
      <c r="N3048" s="64">
        <v>0</v>
      </c>
      <c r="O3048" s="66">
        <v>92.473666666666659</v>
      </c>
      <c r="P3048" s="63">
        <v>0</v>
      </c>
    </row>
    <row r="3049" spans="1:16" ht="14.4">
      <c r="A3049" s="72">
        <f t="shared" si="84"/>
        <v>46198</v>
      </c>
      <c r="B3049" s="73" t="e">
        <f>VLOOKUP(G3049,'Daily Flash NL'!A:D,4,0)</f>
        <v>#N/A</v>
      </c>
      <c r="C3049" s="77">
        <v>46198</v>
      </c>
      <c r="D3049" s="57"/>
      <c r="E3049" s="62" t="s">
        <v>85</v>
      </c>
      <c r="F3049" s="62"/>
      <c r="G3049" s="62">
        <v>21</v>
      </c>
      <c r="H3049" s="63">
        <v>1</v>
      </c>
      <c r="I3049" s="64">
        <v>2</v>
      </c>
      <c r="J3049" s="64">
        <v>2</v>
      </c>
      <c r="K3049" s="64">
        <v>2</v>
      </c>
      <c r="L3049" s="65">
        <v>1</v>
      </c>
      <c r="M3049" s="64">
        <v>0</v>
      </c>
      <c r="N3049" s="64">
        <v>0</v>
      </c>
      <c r="O3049" s="66">
        <v>196.59649999999999</v>
      </c>
      <c r="P3049" s="63">
        <v>0</v>
      </c>
    </row>
    <row r="3050" spans="1:16" ht="14.4">
      <c r="A3050" s="72">
        <f t="shared" si="84"/>
        <v>46198</v>
      </c>
      <c r="B3050" s="73" t="e">
        <f>VLOOKUP(G3050,'Daily Flash NL'!A:D,4,0)</f>
        <v>#N/A</v>
      </c>
      <c r="C3050" s="77">
        <v>46198</v>
      </c>
      <c r="D3050" s="57"/>
      <c r="E3050" s="62" t="s">
        <v>68</v>
      </c>
      <c r="F3050" s="62"/>
      <c r="G3050" s="62"/>
      <c r="H3050" s="63">
        <v>0.63954943679599496</v>
      </c>
      <c r="I3050" s="64">
        <v>802</v>
      </c>
      <c r="J3050" s="64">
        <v>763</v>
      </c>
      <c r="K3050" s="64">
        <v>511</v>
      </c>
      <c r="L3050" s="65">
        <v>0.95137157107231918</v>
      </c>
      <c r="M3050" s="64">
        <v>39</v>
      </c>
      <c r="N3050" s="64">
        <v>3</v>
      </c>
      <c r="O3050" s="66">
        <v>237.75136568370462</v>
      </c>
      <c r="P3050" s="63">
        <v>4.8628428927680795E-2</v>
      </c>
    </row>
    <row r="3051" spans="1:16" ht="14.4">
      <c r="A3051" s="72">
        <f t="shared" si="84"/>
        <v>46198</v>
      </c>
      <c r="B3051" s="73" t="e">
        <f>VLOOKUP(G3051,'Daily Flash NL'!A:D,4,0)</f>
        <v>#N/A</v>
      </c>
      <c r="C3051" s="77">
        <v>46198</v>
      </c>
      <c r="D3051" s="57"/>
      <c r="E3051" s="62" t="s">
        <v>68</v>
      </c>
      <c r="F3051" s="57" t="s">
        <v>69</v>
      </c>
      <c r="G3051" s="57"/>
      <c r="H3051" s="58"/>
      <c r="I3051" s="59"/>
      <c r="J3051" s="59"/>
      <c r="K3051" s="59"/>
      <c r="L3051" s="60"/>
      <c r="M3051" s="59"/>
      <c r="N3051" s="59"/>
      <c r="O3051" s="61"/>
      <c r="P3051" s="58"/>
    </row>
    <row r="3052" spans="1:16" ht="14.4">
      <c r="A3052" s="72">
        <f t="shared" si="84"/>
        <v>46198</v>
      </c>
      <c r="B3052" s="73" t="e">
        <f>VLOOKUP(G3052,'Daily Flash NL'!A:D,4,0)</f>
        <v>#N/A</v>
      </c>
      <c r="C3052" s="77">
        <v>46198</v>
      </c>
      <c r="D3052" s="57"/>
      <c r="E3052" s="62" t="s">
        <v>68</v>
      </c>
      <c r="F3052" s="62"/>
      <c r="G3052" s="62">
        <v>6</v>
      </c>
      <c r="H3052" s="63">
        <v>0.5714285714285714</v>
      </c>
      <c r="I3052" s="64">
        <v>7</v>
      </c>
      <c r="J3052" s="64">
        <v>7</v>
      </c>
      <c r="K3052" s="64">
        <v>4</v>
      </c>
      <c r="L3052" s="65">
        <v>1</v>
      </c>
      <c r="M3052" s="64">
        <v>0</v>
      </c>
      <c r="N3052" s="64">
        <v>0</v>
      </c>
      <c r="O3052" s="66">
        <v>182.54785714285714</v>
      </c>
      <c r="P3052" s="63">
        <v>0</v>
      </c>
    </row>
    <row r="3053" spans="1:16" ht="14.4">
      <c r="A3053" s="72">
        <f t="shared" si="84"/>
        <v>46198</v>
      </c>
      <c r="B3053" s="73">
        <f>VLOOKUP(G3053,'Daily Flash NL'!A:D,4,0)</f>
        <v>0.29166666666666669</v>
      </c>
      <c r="C3053" s="77">
        <v>46198</v>
      </c>
      <c r="D3053" s="57"/>
      <c r="E3053" s="62" t="s">
        <v>68</v>
      </c>
      <c r="F3053" s="62"/>
      <c r="G3053" s="62">
        <v>7</v>
      </c>
      <c r="H3053" s="63">
        <v>0.8</v>
      </c>
      <c r="I3053" s="64">
        <v>10</v>
      </c>
      <c r="J3053" s="64">
        <v>10</v>
      </c>
      <c r="K3053" s="64">
        <v>8</v>
      </c>
      <c r="L3053" s="65">
        <v>1</v>
      </c>
      <c r="M3053" s="64">
        <v>0</v>
      </c>
      <c r="N3053" s="64">
        <v>0</v>
      </c>
      <c r="O3053" s="66">
        <v>243.48455000000004</v>
      </c>
      <c r="P3053" s="63">
        <v>0</v>
      </c>
    </row>
    <row r="3054" spans="1:16" ht="14.4">
      <c r="A3054" s="72">
        <f t="shared" si="84"/>
        <v>46198</v>
      </c>
      <c r="B3054" s="73">
        <f>VLOOKUP(G3054,'Daily Flash NL'!A:D,4,0)</f>
        <v>0.33333333333333298</v>
      </c>
      <c r="C3054" s="77">
        <v>46198</v>
      </c>
      <c r="D3054" s="57"/>
      <c r="E3054" s="62" t="s">
        <v>68</v>
      </c>
      <c r="F3054" s="62"/>
      <c r="G3054" s="62">
        <v>8</v>
      </c>
      <c r="H3054" s="63">
        <v>0.67391304347826086</v>
      </c>
      <c r="I3054" s="64">
        <v>46</v>
      </c>
      <c r="J3054" s="64">
        <v>46</v>
      </c>
      <c r="K3054" s="64">
        <v>31</v>
      </c>
      <c r="L3054" s="65">
        <v>1</v>
      </c>
      <c r="M3054" s="64">
        <v>0</v>
      </c>
      <c r="N3054" s="64">
        <v>0</v>
      </c>
      <c r="O3054" s="66">
        <v>202.94153079710142</v>
      </c>
      <c r="P3054" s="63">
        <v>0</v>
      </c>
    </row>
    <row r="3055" spans="1:16" ht="14.4">
      <c r="A3055" s="72">
        <f t="shared" si="84"/>
        <v>46198</v>
      </c>
      <c r="B3055" s="73">
        <f>VLOOKUP(G3055,'Daily Flash NL'!A:D,4,0)</f>
        <v>0.375</v>
      </c>
      <c r="C3055" s="77">
        <v>46198</v>
      </c>
      <c r="D3055" s="57"/>
      <c r="E3055" s="62" t="s">
        <v>68</v>
      </c>
      <c r="F3055" s="62"/>
      <c r="G3055" s="62">
        <v>9</v>
      </c>
      <c r="H3055" s="63">
        <v>0.1095890410958904</v>
      </c>
      <c r="I3055" s="64">
        <v>73</v>
      </c>
      <c r="J3055" s="64">
        <v>63</v>
      </c>
      <c r="K3055" s="64">
        <v>8</v>
      </c>
      <c r="L3055" s="65">
        <v>0.86301369863013699</v>
      </c>
      <c r="M3055" s="64">
        <v>10</v>
      </c>
      <c r="N3055" s="64">
        <v>0</v>
      </c>
      <c r="O3055" s="66">
        <v>199.06084126984126</v>
      </c>
      <c r="P3055" s="63">
        <v>0.13698630136986301</v>
      </c>
    </row>
    <row r="3056" spans="1:16" ht="14.4">
      <c r="A3056" s="72">
        <f t="shared" si="84"/>
        <v>46198</v>
      </c>
      <c r="B3056" s="73">
        <f>VLOOKUP(G3056,'Daily Flash NL'!A:D,4,0)</f>
        <v>0.41666666666666702</v>
      </c>
      <c r="C3056" s="77">
        <v>46198</v>
      </c>
      <c r="D3056" s="57"/>
      <c r="E3056" s="62" t="s">
        <v>68</v>
      </c>
      <c r="F3056" s="62"/>
      <c r="G3056" s="62">
        <v>10</v>
      </c>
      <c r="H3056" s="63">
        <v>0.32857142857142857</v>
      </c>
      <c r="I3056" s="64">
        <v>70</v>
      </c>
      <c r="J3056" s="64">
        <v>67</v>
      </c>
      <c r="K3056" s="64">
        <v>23</v>
      </c>
      <c r="L3056" s="65">
        <v>0.95714285714285718</v>
      </c>
      <c r="M3056" s="64">
        <v>3</v>
      </c>
      <c r="N3056" s="64">
        <v>0</v>
      </c>
      <c r="O3056" s="66">
        <v>228.51735970149261</v>
      </c>
      <c r="P3056" s="63">
        <v>4.2857142857142858E-2</v>
      </c>
    </row>
    <row r="3057" spans="1:16" ht="14.4">
      <c r="A3057" s="72">
        <f t="shared" si="84"/>
        <v>46198</v>
      </c>
      <c r="B3057" s="73">
        <f>VLOOKUP(G3057,'Daily Flash NL'!A:D,4,0)</f>
        <v>0.45833333333333298</v>
      </c>
      <c r="C3057" s="77">
        <v>46198</v>
      </c>
      <c r="D3057" s="57"/>
      <c r="E3057" s="62" t="s">
        <v>68</v>
      </c>
      <c r="F3057" s="62"/>
      <c r="G3057" s="62">
        <v>11</v>
      </c>
      <c r="H3057" s="63">
        <v>0.71212121212121215</v>
      </c>
      <c r="I3057" s="64">
        <v>66</v>
      </c>
      <c r="J3057" s="64">
        <v>66</v>
      </c>
      <c r="K3057" s="64">
        <v>47</v>
      </c>
      <c r="L3057" s="65">
        <v>1</v>
      </c>
      <c r="M3057" s="64">
        <v>0</v>
      </c>
      <c r="N3057" s="64">
        <v>0</v>
      </c>
      <c r="O3057" s="66">
        <v>273.0267601010101</v>
      </c>
      <c r="P3057" s="63">
        <v>0</v>
      </c>
    </row>
    <row r="3058" spans="1:16" ht="14.4">
      <c r="A3058" s="72">
        <f t="shared" si="84"/>
        <v>46198</v>
      </c>
      <c r="B3058" s="73">
        <f>VLOOKUP(G3058,'Daily Flash NL'!A:D,4,0)</f>
        <v>0.5</v>
      </c>
      <c r="C3058" s="77">
        <v>46198</v>
      </c>
      <c r="D3058" s="57"/>
      <c r="E3058" s="62" t="s">
        <v>68</v>
      </c>
      <c r="F3058" s="62"/>
      <c r="G3058" s="62">
        <v>12</v>
      </c>
      <c r="H3058" s="63">
        <v>1</v>
      </c>
      <c r="I3058" s="64">
        <v>62</v>
      </c>
      <c r="J3058" s="64">
        <v>62</v>
      </c>
      <c r="K3058" s="64">
        <v>62</v>
      </c>
      <c r="L3058" s="65">
        <v>1</v>
      </c>
      <c r="M3058" s="64">
        <v>0</v>
      </c>
      <c r="N3058" s="64">
        <v>0</v>
      </c>
      <c r="O3058" s="66">
        <v>210.46624193548379</v>
      </c>
      <c r="P3058" s="63">
        <v>0</v>
      </c>
    </row>
    <row r="3059" spans="1:16" ht="14.4">
      <c r="A3059" s="72">
        <f t="shared" si="84"/>
        <v>46198</v>
      </c>
      <c r="B3059" s="73">
        <f>VLOOKUP(G3059,'Daily Flash NL'!A:D,4,0)</f>
        <v>0.54166666666666696</v>
      </c>
      <c r="C3059" s="77">
        <v>46198</v>
      </c>
      <c r="D3059" s="57"/>
      <c r="E3059" s="62" t="s">
        <v>68</v>
      </c>
      <c r="F3059" s="62"/>
      <c r="G3059" s="62">
        <v>13</v>
      </c>
      <c r="H3059" s="63">
        <v>0.83606557377049184</v>
      </c>
      <c r="I3059" s="64">
        <v>61</v>
      </c>
      <c r="J3059" s="64">
        <v>61</v>
      </c>
      <c r="K3059" s="64">
        <v>51</v>
      </c>
      <c r="L3059" s="65">
        <v>1</v>
      </c>
      <c r="M3059" s="64">
        <v>0</v>
      </c>
      <c r="N3059" s="64">
        <v>0</v>
      </c>
      <c r="O3059" s="66">
        <v>211.30608879781408</v>
      </c>
      <c r="P3059" s="63">
        <v>0</v>
      </c>
    </row>
    <row r="3060" spans="1:16" ht="14.4">
      <c r="A3060" s="72">
        <f t="shared" si="84"/>
        <v>46198</v>
      </c>
      <c r="B3060" s="73">
        <f>VLOOKUP(G3060,'Daily Flash NL'!A:D,4,0)</f>
        <v>0.58333333333333304</v>
      </c>
      <c r="C3060" s="77">
        <v>46198</v>
      </c>
      <c r="D3060" s="57"/>
      <c r="E3060" s="62" t="s">
        <v>68</v>
      </c>
      <c r="F3060" s="62"/>
      <c r="G3060" s="62">
        <v>14</v>
      </c>
      <c r="H3060" s="63">
        <v>0.98181818181818181</v>
      </c>
      <c r="I3060" s="64">
        <v>55</v>
      </c>
      <c r="J3060" s="64">
        <v>55</v>
      </c>
      <c r="K3060" s="64">
        <v>54</v>
      </c>
      <c r="L3060" s="65">
        <v>1</v>
      </c>
      <c r="M3060" s="64">
        <v>0</v>
      </c>
      <c r="N3060" s="64">
        <v>0</v>
      </c>
      <c r="O3060" s="66">
        <v>311.73970909090917</v>
      </c>
      <c r="P3060" s="63">
        <v>0</v>
      </c>
    </row>
    <row r="3061" spans="1:16" ht="14.4">
      <c r="A3061" s="72">
        <f t="shared" si="84"/>
        <v>46198</v>
      </c>
      <c r="B3061" s="73">
        <f>VLOOKUP(G3061,'Daily Flash NL'!A:D,4,0)</f>
        <v>0.625</v>
      </c>
      <c r="C3061" s="77">
        <v>46198</v>
      </c>
      <c r="D3061" s="57"/>
      <c r="E3061" s="62" t="s">
        <v>68</v>
      </c>
      <c r="F3061" s="62"/>
      <c r="G3061" s="62">
        <v>15</v>
      </c>
      <c r="H3061" s="63">
        <v>0.91935483870967738</v>
      </c>
      <c r="I3061" s="64">
        <v>62</v>
      </c>
      <c r="J3061" s="64">
        <v>62</v>
      </c>
      <c r="K3061" s="64">
        <v>57</v>
      </c>
      <c r="L3061" s="65">
        <v>1</v>
      </c>
      <c r="M3061" s="64">
        <v>0</v>
      </c>
      <c r="N3061" s="64">
        <v>0</v>
      </c>
      <c r="O3061" s="66">
        <v>216.31606317204282</v>
      </c>
      <c r="P3061" s="63">
        <v>0</v>
      </c>
    </row>
    <row r="3062" spans="1:16" ht="14.4">
      <c r="A3062" s="72">
        <f t="shared" si="84"/>
        <v>46198</v>
      </c>
      <c r="B3062" s="73">
        <f>VLOOKUP(G3062,'Daily Flash NL'!A:D,4,0)</f>
        <v>0.66666666666666696</v>
      </c>
      <c r="C3062" s="77">
        <v>46198</v>
      </c>
      <c r="D3062" s="57"/>
      <c r="E3062" s="62" t="s">
        <v>68</v>
      </c>
      <c r="F3062" s="62"/>
      <c r="G3062" s="62">
        <v>16</v>
      </c>
      <c r="H3062" s="63">
        <v>0.54166666666666663</v>
      </c>
      <c r="I3062" s="64">
        <v>72</v>
      </c>
      <c r="J3062" s="64">
        <v>69</v>
      </c>
      <c r="K3062" s="64">
        <v>39</v>
      </c>
      <c r="L3062" s="65">
        <v>0.95833333333333337</v>
      </c>
      <c r="M3062" s="64">
        <v>3</v>
      </c>
      <c r="N3062" s="64">
        <v>0</v>
      </c>
      <c r="O3062" s="66">
        <v>240.40829347826082</v>
      </c>
      <c r="P3062" s="63">
        <v>4.1666666666666664E-2</v>
      </c>
    </row>
    <row r="3063" spans="1:16" ht="14.4">
      <c r="A3063" s="72">
        <f t="shared" si="84"/>
        <v>46198</v>
      </c>
      <c r="B3063" s="73" t="e">
        <f>VLOOKUP(G3063,'Daily Flash NL'!A:D,4,0)</f>
        <v>#N/A</v>
      </c>
      <c r="C3063" s="77">
        <v>46198</v>
      </c>
      <c r="D3063" s="57"/>
      <c r="E3063" s="62" t="s">
        <v>68</v>
      </c>
      <c r="F3063" s="62"/>
      <c r="G3063" s="62">
        <v>17</v>
      </c>
      <c r="H3063" s="63">
        <v>0.67924528301886788</v>
      </c>
      <c r="I3063" s="64">
        <v>54</v>
      </c>
      <c r="J3063" s="64">
        <v>51</v>
      </c>
      <c r="K3063" s="64">
        <v>36</v>
      </c>
      <c r="L3063" s="65">
        <v>0.94444444444444442</v>
      </c>
      <c r="M3063" s="64">
        <v>3</v>
      </c>
      <c r="N3063" s="64">
        <v>1</v>
      </c>
      <c r="O3063" s="66">
        <v>233.45860130718947</v>
      </c>
      <c r="P3063" s="63">
        <v>5.5555555555555552E-2</v>
      </c>
    </row>
    <row r="3064" spans="1:16" ht="14.4">
      <c r="A3064" s="72">
        <f t="shared" si="84"/>
        <v>46198</v>
      </c>
      <c r="B3064" s="73" t="e">
        <f>VLOOKUP(G3064,'Daily Flash NL'!A:D,4,0)</f>
        <v>#N/A</v>
      </c>
      <c r="C3064" s="77">
        <v>46198</v>
      </c>
      <c r="D3064" s="57"/>
      <c r="E3064" s="62" t="s">
        <v>68</v>
      </c>
      <c r="F3064" s="62"/>
      <c r="G3064" s="62">
        <v>18</v>
      </c>
      <c r="H3064" s="63">
        <v>0.24561403508771928</v>
      </c>
      <c r="I3064" s="64">
        <v>58</v>
      </c>
      <c r="J3064" s="64">
        <v>44</v>
      </c>
      <c r="K3064" s="64">
        <v>14</v>
      </c>
      <c r="L3064" s="65">
        <v>0.75862068965517238</v>
      </c>
      <c r="M3064" s="64">
        <v>14</v>
      </c>
      <c r="N3064" s="64">
        <v>1</v>
      </c>
      <c r="O3064" s="66">
        <v>269.48557007575761</v>
      </c>
      <c r="P3064" s="63">
        <v>0.2413793103448276</v>
      </c>
    </row>
    <row r="3065" spans="1:16" ht="14.4">
      <c r="A3065" s="72">
        <f t="shared" si="84"/>
        <v>46198</v>
      </c>
      <c r="B3065" s="73" t="e">
        <f>VLOOKUP(G3065,'Daily Flash NL'!A:D,4,0)</f>
        <v>#N/A</v>
      </c>
      <c r="C3065" s="77">
        <v>46198</v>
      </c>
      <c r="D3065" s="57"/>
      <c r="E3065" s="62" t="s">
        <v>68</v>
      </c>
      <c r="F3065" s="62"/>
      <c r="G3065" s="62">
        <v>19</v>
      </c>
      <c r="H3065" s="63">
        <v>0.81081081081081086</v>
      </c>
      <c r="I3065" s="64">
        <v>37</v>
      </c>
      <c r="J3065" s="64">
        <v>36</v>
      </c>
      <c r="K3065" s="64">
        <v>30</v>
      </c>
      <c r="L3065" s="65">
        <v>0.97297297297297303</v>
      </c>
      <c r="M3065" s="64">
        <v>1</v>
      </c>
      <c r="N3065" s="64">
        <v>0</v>
      </c>
      <c r="O3065" s="66">
        <v>249.98180555555558</v>
      </c>
      <c r="P3065" s="63">
        <v>2.7027027027027029E-2</v>
      </c>
    </row>
    <row r="3066" spans="1:16" ht="14.4">
      <c r="A3066" s="72">
        <f t="shared" si="84"/>
        <v>46198</v>
      </c>
      <c r="B3066" s="73" t="e">
        <f>VLOOKUP(G3066,'Daily Flash NL'!A:D,4,0)</f>
        <v>#N/A</v>
      </c>
      <c r="C3066" s="77">
        <v>46198</v>
      </c>
      <c r="D3066" s="57"/>
      <c r="E3066" s="62" t="s">
        <v>68</v>
      </c>
      <c r="F3066" s="62"/>
      <c r="G3066" s="62">
        <v>20</v>
      </c>
      <c r="H3066" s="63">
        <v>0.77419354838709675</v>
      </c>
      <c r="I3066" s="64">
        <v>32</v>
      </c>
      <c r="J3066" s="64">
        <v>31</v>
      </c>
      <c r="K3066" s="64">
        <v>24</v>
      </c>
      <c r="L3066" s="65">
        <v>0.96875</v>
      </c>
      <c r="M3066" s="64">
        <v>1</v>
      </c>
      <c r="N3066" s="64">
        <v>1</v>
      </c>
      <c r="O3066" s="66">
        <v>241.27125268817193</v>
      </c>
      <c r="P3066" s="63">
        <v>3.125E-2</v>
      </c>
    </row>
    <row r="3067" spans="1:16" ht="14.4">
      <c r="A3067" s="72">
        <f t="shared" si="84"/>
        <v>46198</v>
      </c>
      <c r="B3067" s="73" t="e">
        <f>VLOOKUP(G3067,'Daily Flash NL'!A:D,4,0)</f>
        <v>#N/A</v>
      </c>
      <c r="C3067" s="77">
        <v>46198</v>
      </c>
      <c r="D3067" s="57"/>
      <c r="E3067" s="62" t="s">
        <v>68</v>
      </c>
      <c r="F3067" s="62"/>
      <c r="G3067" s="62">
        <v>21</v>
      </c>
      <c r="H3067" s="63">
        <v>0.8571428571428571</v>
      </c>
      <c r="I3067" s="64">
        <v>14</v>
      </c>
      <c r="J3067" s="64">
        <v>14</v>
      </c>
      <c r="K3067" s="64">
        <v>12</v>
      </c>
      <c r="L3067" s="65">
        <v>1</v>
      </c>
      <c r="M3067" s="64">
        <v>0</v>
      </c>
      <c r="N3067" s="64">
        <v>0</v>
      </c>
      <c r="O3067" s="66">
        <v>215.7425476190476</v>
      </c>
      <c r="P3067" s="63">
        <v>0</v>
      </c>
    </row>
    <row r="3068" spans="1:16" ht="14.4">
      <c r="A3068" s="72">
        <f t="shared" si="84"/>
        <v>46198</v>
      </c>
      <c r="B3068" s="73" t="e">
        <f>VLOOKUP(G3068,'Daily Flash NL'!A:D,4,0)</f>
        <v>#N/A</v>
      </c>
      <c r="C3068" s="77">
        <v>46198</v>
      </c>
      <c r="D3068" s="57"/>
      <c r="E3068" s="62" t="s">
        <v>68</v>
      </c>
      <c r="F3068" s="62"/>
      <c r="G3068" s="62">
        <v>22</v>
      </c>
      <c r="H3068" s="63">
        <v>1</v>
      </c>
      <c r="I3068" s="64">
        <v>11</v>
      </c>
      <c r="J3068" s="64">
        <v>11</v>
      </c>
      <c r="K3068" s="64">
        <v>11</v>
      </c>
      <c r="L3068" s="65">
        <v>1</v>
      </c>
      <c r="M3068" s="64">
        <v>0</v>
      </c>
      <c r="N3068" s="64">
        <v>0</v>
      </c>
      <c r="O3068" s="66">
        <v>278.28545454545457</v>
      </c>
      <c r="P3068" s="63">
        <v>0</v>
      </c>
    </row>
    <row r="3069" spans="1:16" ht="14.4">
      <c r="A3069" s="72">
        <f t="shared" si="84"/>
        <v>46198</v>
      </c>
      <c r="B3069" s="73" t="e">
        <f>VLOOKUP(G3069,'Daily Flash NL'!A:D,4,0)</f>
        <v>#N/A</v>
      </c>
      <c r="C3069" s="77">
        <v>46198</v>
      </c>
      <c r="D3069" s="57"/>
      <c r="E3069" s="62" t="s">
        <v>68</v>
      </c>
      <c r="F3069" s="62"/>
      <c r="G3069" s="62">
        <v>23</v>
      </c>
      <c r="H3069" s="63">
        <v>0</v>
      </c>
      <c r="I3069" s="64">
        <v>12</v>
      </c>
      <c r="J3069" s="64">
        <v>8</v>
      </c>
      <c r="K3069" s="64">
        <v>0</v>
      </c>
      <c r="L3069" s="65">
        <v>0.66666666666666663</v>
      </c>
      <c r="M3069" s="64">
        <v>4</v>
      </c>
      <c r="N3069" s="64">
        <v>0</v>
      </c>
      <c r="O3069" s="66">
        <v>384.62062500000002</v>
      </c>
      <c r="P3069" s="63">
        <v>0.33333333333333331</v>
      </c>
    </row>
    <row r="3070" spans="1:16" ht="14.4">
      <c r="A3070" s="72">
        <f t="shared" si="84"/>
        <v>46198</v>
      </c>
      <c r="B3070" s="73" t="e">
        <f>VLOOKUP(G3070,'Daily Flash NL'!A:D,4,0)</f>
        <v>#N/A</v>
      </c>
      <c r="C3070" s="77">
        <v>46198</v>
      </c>
      <c r="D3070" s="57" t="s">
        <v>70</v>
      </c>
      <c r="E3070" s="57"/>
      <c r="F3070" s="57"/>
      <c r="G3070" s="57"/>
      <c r="H3070" s="58">
        <v>0.64043915827996345</v>
      </c>
      <c r="I3070" s="59">
        <v>1097</v>
      </c>
      <c r="J3070" s="59">
        <v>1032</v>
      </c>
      <c r="K3070" s="59">
        <v>700</v>
      </c>
      <c r="L3070" s="60">
        <v>0.9407474931631723</v>
      </c>
      <c r="M3070" s="59">
        <v>65</v>
      </c>
      <c r="N3070" s="59">
        <v>4</v>
      </c>
      <c r="O3070" s="61">
        <v>238.89335142118878</v>
      </c>
      <c r="P3070" s="58">
        <v>5.9252506836827715E-2</v>
      </c>
    </row>
    <row r="3071" spans="1:16" ht="14.4">
      <c r="A3071" s="72" t="str">
        <f t="shared" si="84"/>
        <v>Total 25/06/2026</v>
      </c>
      <c r="B3071" s="73" t="e">
        <f>VLOOKUP(G3071,'Daily Flash NL'!A:D,4,0)</f>
        <v>#N/A</v>
      </c>
      <c r="C3071" s="78" t="s">
        <v>315</v>
      </c>
      <c r="D3071" s="67"/>
      <c r="E3071" s="67"/>
      <c r="F3071" s="67"/>
      <c r="G3071" s="67"/>
      <c r="H3071" s="68">
        <v>0.64043915827996345</v>
      </c>
      <c r="I3071" s="69">
        <v>1097</v>
      </c>
      <c r="J3071" s="69">
        <v>1032</v>
      </c>
      <c r="K3071" s="69">
        <v>700</v>
      </c>
      <c r="L3071" s="70">
        <v>0.9407474931631723</v>
      </c>
      <c r="M3071" s="69">
        <v>65</v>
      </c>
      <c r="N3071" s="69">
        <v>4</v>
      </c>
      <c r="O3071" s="71">
        <v>238.89335142118878</v>
      </c>
      <c r="P3071" s="68">
        <v>5.9252506836827715E-2</v>
      </c>
    </row>
    <row r="3072" spans="1:16" ht="15" thickBot="1">
      <c r="A3072" s="72" t="str">
        <f t="shared" si="84"/>
        <v>Total général</v>
      </c>
      <c r="B3072" s="73" t="e">
        <f>VLOOKUP(G3072,'Daily Flash NL'!A:D,4,0)</f>
        <v>#N/A</v>
      </c>
      <c r="C3072" s="116" t="s">
        <v>73</v>
      </c>
      <c r="D3072" s="117"/>
      <c r="E3072" s="117"/>
      <c r="F3072" s="117"/>
      <c r="G3072" s="117"/>
      <c r="H3072" s="118">
        <v>0.64043915827996345</v>
      </c>
      <c r="I3072" s="119">
        <v>1097</v>
      </c>
      <c r="J3072" s="119">
        <v>1032</v>
      </c>
      <c r="K3072" s="119">
        <v>700</v>
      </c>
      <c r="L3072" s="120">
        <v>0.9407474931631723</v>
      </c>
      <c r="M3072" s="119">
        <v>65</v>
      </c>
      <c r="N3072" s="119">
        <v>4</v>
      </c>
      <c r="O3072" s="121">
        <v>238.89335142118878</v>
      </c>
      <c r="P3072" s="122">
        <v>5.9252506836827715E-2</v>
      </c>
    </row>
    <row r="3073" spans="1:16" ht="14.4">
      <c r="A3073" s="72">
        <f t="shared" ref="A3073:A3136" si="85">C3073</f>
        <v>46200</v>
      </c>
      <c r="B3073" s="73" t="e">
        <f>VLOOKUP(G3073,'Daily Flash NL'!A:D,4,0)</f>
        <v>#N/A</v>
      </c>
      <c r="C3073" s="77">
        <v>46200</v>
      </c>
      <c r="D3073" s="57" t="s">
        <v>67</v>
      </c>
      <c r="E3073" s="62" t="s">
        <v>85</v>
      </c>
      <c r="F3073" s="62"/>
      <c r="G3073" s="62"/>
      <c r="H3073" s="63">
        <v>0.71578947368421053</v>
      </c>
      <c r="I3073" s="64">
        <v>190</v>
      </c>
      <c r="J3073" s="64">
        <v>180</v>
      </c>
      <c r="K3073" s="64">
        <v>136</v>
      </c>
      <c r="L3073" s="65">
        <v>0.94736842105263153</v>
      </c>
      <c r="M3073" s="64">
        <v>10</v>
      </c>
      <c r="N3073" s="64">
        <v>0</v>
      </c>
      <c r="O3073" s="66">
        <v>269.13308194444448</v>
      </c>
      <c r="P3073" s="63">
        <v>5.2631578947368418E-2</v>
      </c>
    </row>
    <row r="3074" spans="1:16" ht="14.4">
      <c r="A3074" s="72">
        <f t="shared" si="85"/>
        <v>46200</v>
      </c>
      <c r="B3074" s="73" t="e">
        <f>VLOOKUP(G3074,'Daily Flash NL'!A:D,4,0)</f>
        <v>#N/A</v>
      </c>
      <c r="C3074" s="77">
        <v>46200</v>
      </c>
      <c r="D3074" s="57"/>
      <c r="E3074" s="62" t="s">
        <v>85</v>
      </c>
      <c r="F3074" s="57" t="s">
        <v>69</v>
      </c>
      <c r="G3074" s="57"/>
      <c r="H3074" s="58"/>
      <c r="I3074" s="59"/>
      <c r="J3074" s="59"/>
      <c r="K3074" s="59"/>
      <c r="L3074" s="60"/>
      <c r="M3074" s="59"/>
      <c r="N3074" s="59"/>
      <c r="O3074" s="61"/>
      <c r="P3074" s="58"/>
    </row>
    <row r="3075" spans="1:16" ht="14.4">
      <c r="A3075" s="72">
        <f t="shared" si="85"/>
        <v>46200</v>
      </c>
      <c r="B3075" s="73">
        <f>VLOOKUP(G3075,'Daily Flash NL'!A:D,4,0)</f>
        <v>0.29166666666666669</v>
      </c>
      <c r="C3075" s="77">
        <v>46200</v>
      </c>
      <c r="D3075" s="57"/>
      <c r="E3075" s="62" t="s">
        <v>85</v>
      </c>
      <c r="F3075" s="62"/>
      <c r="G3075" s="62">
        <v>7</v>
      </c>
      <c r="H3075" s="63">
        <v>0.66666666666666663</v>
      </c>
      <c r="I3075" s="64">
        <v>3</v>
      </c>
      <c r="J3075" s="64">
        <v>3</v>
      </c>
      <c r="K3075" s="64">
        <v>2</v>
      </c>
      <c r="L3075" s="65">
        <v>1</v>
      </c>
      <c r="M3075" s="64">
        <v>0</v>
      </c>
      <c r="N3075" s="64">
        <v>0</v>
      </c>
      <c r="O3075" s="66">
        <v>154.73133333333331</v>
      </c>
      <c r="P3075" s="63">
        <v>0</v>
      </c>
    </row>
    <row r="3076" spans="1:16" ht="14.4">
      <c r="A3076" s="72">
        <f t="shared" si="85"/>
        <v>46200</v>
      </c>
      <c r="B3076" s="73">
        <f>VLOOKUP(G3076,'Daily Flash NL'!A:D,4,0)</f>
        <v>0.33333333333333298</v>
      </c>
      <c r="C3076" s="77">
        <v>46200</v>
      </c>
      <c r="D3076" s="57"/>
      <c r="E3076" s="62" t="s">
        <v>85</v>
      </c>
      <c r="F3076" s="62"/>
      <c r="G3076" s="62">
        <v>8</v>
      </c>
      <c r="H3076" s="63">
        <v>1</v>
      </c>
      <c r="I3076" s="64">
        <v>1</v>
      </c>
      <c r="J3076" s="64">
        <v>1</v>
      </c>
      <c r="K3076" s="64">
        <v>1</v>
      </c>
      <c r="L3076" s="65">
        <v>1</v>
      </c>
      <c r="M3076" s="64">
        <v>0</v>
      </c>
      <c r="N3076" s="64">
        <v>0</v>
      </c>
      <c r="O3076" s="66">
        <v>688.14099999999996</v>
      </c>
      <c r="P3076" s="63">
        <v>0</v>
      </c>
    </row>
    <row r="3077" spans="1:16" ht="14.4">
      <c r="A3077" s="72">
        <f t="shared" si="85"/>
        <v>46200</v>
      </c>
      <c r="B3077" s="73">
        <f>VLOOKUP(G3077,'Daily Flash NL'!A:D,4,0)</f>
        <v>0.375</v>
      </c>
      <c r="C3077" s="77">
        <v>46200</v>
      </c>
      <c r="D3077" s="57"/>
      <c r="E3077" s="62" t="s">
        <v>85</v>
      </c>
      <c r="F3077" s="62"/>
      <c r="G3077" s="62">
        <v>9</v>
      </c>
      <c r="H3077" s="63">
        <v>0.5</v>
      </c>
      <c r="I3077" s="64">
        <v>4</v>
      </c>
      <c r="J3077" s="64">
        <v>4</v>
      </c>
      <c r="K3077" s="64">
        <v>2</v>
      </c>
      <c r="L3077" s="65">
        <v>1</v>
      </c>
      <c r="M3077" s="64">
        <v>0</v>
      </c>
      <c r="N3077" s="64">
        <v>0</v>
      </c>
      <c r="O3077" s="66">
        <v>94.49799999999999</v>
      </c>
      <c r="P3077" s="63">
        <v>0</v>
      </c>
    </row>
    <row r="3078" spans="1:16" ht="14.4">
      <c r="A3078" s="72">
        <f t="shared" si="85"/>
        <v>46200</v>
      </c>
      <c r="B3078" s="73">
        <f>VLOOKUP(G3078,'Daily Flash NL'!A:D,4,0)</f>
        <v>0.41666666666666702</v>
      </c>
      <c r="C3078" s="77">
        <v>46200</v>
      </c>
      <c r="D3078" s="57"/>
      <c r="E3078" s="62" t="s">
        <v>85</v>
      </c>
      <c r="F3078" s="62"/>
      <c r="G3078" s="62">
        <v>10</v>
      </c>
      <c r="H3078" s="63">
        <v>0.1</v>
      </c>
      <c r="I3078" s="64">
        <v>10</v>
      </c>
      <c r="J3078" s="64">
        <v>9</v>
      </c>
      <c r="K3078" s="64">
        <v>1</v>
      </c>
      <c r="L3078" s="65">
        <v>0.9</v>
      </c>
      <c r="M3078" s="64">
        <v>1</v>
      </c>
      <c r="N3078" s="64">
        <v>0</v>
      </c>
      <c r="O3078" s="66">
        <v>334.06686111111111</v>
      </c>
      <c r="P3078" s="63">
        <v>0.1</v>
      </c>
    </row>
    <row r="3079" spans="1:16" ht="14.4">
      <c r="A3079" s="72">
        <f t="shared" si="85"/>
        <v>46200</v>
      </c>
      <c r="B3079" s="73">
        <f>VLOOKUP(G3079,'Daily Flash NL'!A:D,4,0)</f>
        <v>0.45833333333333298</v>
      </c>
      <c r="C3079" s="77">
        <v>46200</v>
      </c>
      <c r="D3079" s="57"/>
      <c r="E3079" s="62" t="s">
        <v>85</v>
      </c>
      <c r="F3079" s="62"/>
      <c r="G3079" s="62">
        <v>11</v>
      </c>
      <c r="H3079" s="63">
        <v>1</v>
      </c>
      <c r="I3079" s="64">
        <v>5</v>
      </c>
      <c r="J3079" s="64">
        <v>5</v>
      </c>
      <c r="K3079" s="64">
        <v>5</v>
      </c>
      <c r="L3079" s="65">
        <v>1</v>
      </c>
      <c r="M3079" s="64">
        <v>0</v>
      </c>
      <c r="N3079" s="64">
        <v>0</v>
      </c>
      <c r="O3079" s="66">
        <v>393.858</v>
      </c>
      <c r="P3079" s="63">
        <v>0</v>
      </c>
    </row>
    <row r="3080" spans="1:16" ht="14.4">
      <c r="A3080" s="72">
        <f t="shared" si="85"/>
        <v>46200</v>
      </c>
      <c r="B3080" s="73">
        <f>VLOOKUP(G3080,'Daily Flash NL'!A:D,4,0)</f>
        <v>0.5</v>
      </c>
      <c r="C3080" s="77">
        <v>46200</v>
      </c>
      <c r="D3080" s="57"/>
      <c r="E3080" s="62" t="s">
        <v>85</v>
      </c>
      <c r="F3080" s="62"/>
      <c r="G3080" s="62">
        <v>12</v>
      </c>
      <c r="H3080" s="63">
        <v>1</v>
      </c>
      <c r="I3080" s="64">
        <v>2</v>
      </c>
      <c r="J3080" s="64">
        <v>2</v>
      </c>
      <c r="K3080" s="64">
        <v>2</v>
      </c>
      <c r="L3080" s="65">
        <v>1</v>
      </c>
      <c r="M3080" s="64">
        <v>0</v>
      </c>
      <c r="N3080" s="64">
        <v>0</v>
      </c>
      <c r="O3080" s="66">
        <v>428.13249999999999</v>
      </c>
      <c r="P3080" s="63">
        <v>0</v>
      </c>
    </row>
    <row r="3081" spans="1:16" ht="14.4">
      <c r="A3081" s="72">
        <f t="shared" si="85"/>
        <v>46200</v>
      </c>
      <c r="B3081" s="73">
        <f>VLOOKUP(G3081,'Daily Flash NL'!A:D,4,0)</f>
        <v>0.54166666666666696</v>
      </c>
      <c r="C3081" s="77">
        <v>46200</v>
      </c>
      <c r="D3081" s="57"/>
      <c r="E3081" s="62" t="s">
        <v>85</v>
      </c>
      <c r="F3081" s="62"/>
      <c r="G3081" s="62">
        <v>13</v>
      </c>
      <c r="H3081" s="63">
        <v>1</v>
      </c>
      <c r="I3081" s="64">
        <v>6</v>
      </c>
      <c r="J3081" s="64">
        <v>6</v>
      </c>
      <c r="K3081" s="64">
        <v>6</v>
      </c>
      <c r="L3081" s="65">
        <v>1</v>
      </c>
      <c r="M3081" s="64">
        <v>0</v>
      </c>
      <c r="N3081" s="64">
        <v>0</v>
      </c>
      <c r="O3081" s="66">
        <v>341.30866666666668</v>
      </c>
      <c r="P3081" s="63">
        <v>0</v>
      </c>
    </row>
    <row r="3082" spans="1:16" ht="14.4">
      <c r="A3082" s="72">
        <f t="shared" si="85"/>
        <v>46200</v>
      </c>
      <c r="B3082" s="73">
        <f>VLOOKUP(G3082,'Daily Flash NL'!A:D,4,0)</f>
        <v>0.58333333333333304</v>
      </c>
      <c r="C3082" s="77">
        <v>46200</v>
      </c>
      <c r="D3082" s="57"/>
      <c r="E3082" s="62" t="s">
        <v>85</v>
      </c>
      <c r="F3082" s="62"/>
      <c r="G3082" s="62">
        <v>14</v>
      </c>
      <c r="H3082" s="63">
        <v>1</v>
      </c>
      <c r="I3082" s="64">
        <v>7</v>
      </c>
      <c r="J3082" s="64">
        <v>7</v>
      </c>
      <c r="K3082" s="64">
        <v>7</v>
      </c>
      <c r="L3082" s="65">
        <v>1</v>
      </c>
      <c r="M3082" s="64">
        <v>0</v>
      </c>
      <c r="N3082" s="64">
        <v>0</v>
      </c>
      <c r="O3082" s="66">
        <v>472.33185714285707</v>
      </c>
      <c r="P3082" s="63">
        <v>0</v>
      </c>
    </row>
    <row r="3083" spans="1:16" ht="14.4">
      <c r="A3083" s="72">
        <f t="shared" si="85"/>
        <v>46200</v>
      </c>
      <c r="B3083" s="73">
        <f>VLOOKUP(G3083,'Daily Flash NL'!A:D,4,0)</f>
        <v>0.625</v>
      </c>
      <c r="C3083" s="77">
        <v>46200</v>
      </c>
      <c r="D3083" s="57"/>
      <c r="E3083" s="62" t="s">
        <v>85</v>
      </c>
      <c r="F3083" s="62"/>
      <c r="G3083" s="62">
        <v>15</v>
      </c>
      <c r="H3083" s="63">
        <v>1</v>
      </c>
      <c r="I3083" s="64">
        <v>15</v>
      </c>
      <c r="J3083" s="64">
        <v>15</v>
      </c>
      <c r="K3083" s="64">
        <v>15</v>
      </c>
      <c r="L3083" s="65">
        <v>1</v>
      </c>
      <c r="M3083" s="64">
        <v>0</v>
      </c>
      <c r="N3083" s="64">
        <v>0</v>
      </c>
      <c r="O3083" s="66">
        <v>217.31850000000003</v>
      </c>
      <c r="P3083" s="63">
        <v>0</v>
      </c>
    </row>
    <row r="3084" spans="1:16" ht="14.4">
      <c r="A3084" s="72">
        <f t="shared" si="85"/>
        <v>46200</v>
      </c>
      <c r="B3084" s="73">
        <f>VLOOKUP(G3084,'Daily Flash NL'!A:D,4,0)</f>
        <v>0.66666666666666696</v>
      </c>
      <c r="C3084" s="77">
        <v>46200</v>
      </c>
      <c r="D3084" s="57"/>
      <c r="E3084" s="62" t="s">
        <v>85</v>
      </c>
      <c r="F3084" s="62"/>
      <c r="G3084" s="62">
        <v>16</v>
      </c>
      <c r="H3084" s="63">
        <v>1</v>
      </c>
      <c r="I3084" s="64">
        <v>4</v>
      </c>
      <c r="J3084" s="64">
        <v>4</v>
      </c>
      <c r="K3084" s="64">
        <v>4</v>
      </c>
      <c r="L3084" s="65">
        <v>1</v>
      </c>
      <c r="M3084" s="64">
        <v>0</v>
      </c>
      <c r="N3084" s="64">
        <v>0</v>
      </c>
      <c r="O3084" s="66">
        <v>274.25487499999997</v>
      </c>
      <c r="P3084" s="63">
        <v>0</v>
      </c>
    </row>
    <row r="3085" spans="1:16" ht="14.4">
      <c r="A3085" s="72">
        <f t="shared" si="85"/>
        <v>46200</v>
      </c>
      <c r="B3085" s="73" t="e">
        <f>VLOOKUP(G3085,'Daily Flash NL'!A:D,4,0)</f>
        <v>#N/A</v>
      </c>
      <c r="C3085" s="77">
        <v>46200</v>
      </c>
      <c r="D3085" s="57"/>
      <c r="E3085" s="62" t="s">
        <v>85</v>
      </c>
      <c r="F3085" s="62"/>
      <c r="G3085" s="62">
        <v>17</v>
      </c>
      <c r="H3085" s="63">
        <v>0.8571428571428571</v>
      </c>
      <c r="I3085" s="64">
        <v>7</v>
      </c>
      <c r="J3085" s="64">
        <v>7</v>
      </c>
      <c r="K3085" s="64">
        <v>6</v>
      </c>
      <c r="L3085" s="65">
        <v>1</v>
      </c>
      <c r="M3085" s="64">
        <v>0</v>
      </c>
      <c r="N3085" s="64">
        <v>0</v>
      </c>
      <c r="O3085" s="66">
        <v>315.11085714285713</v>
      </c>
      <c r="P3085" s="63">
        <v>0</v>
      </c>
    </row>
    <row r="3086" spans="1:16" ht="14.4">
      <c r="A3086" s="72">
        <f t="shared" si="85"/>
        <v>46200</v>
      </c>
      <c r="B3086" s="73" t="e">
        <f>VLOOKUP(G3086,'Daily Flash NL'!A:D,4,0)</f>
        <v>#N/A</v>
      </c>
      <c r="C3086" s="77">
        <v>46200</v>
      </c>
      <c r="D3086" s="57"/>
      <c r="E3086" s="62" t="s">
        <v>85</v>
      </c>
      <c r="F3086" s="62"/>
      <c r="G3086" s="62">
        <v>18</v>
      </c>
      <c r="H3086" s="63">
        <v>0.5</v>
      </c>
      <c r="I3086" s="64">
        <v>4</v>
      </c>
      <c r="J3086" s="64">
        <v>4</v>
      </c>
      <c r="K3086" s="64">
        <v>2</v>
      </c>
      <c r="L3086" s="65">
        <v>1</v>
      </c>
      <c r="M3086" s="64">
        <v>0</v>
      </c>
      <c r="N3086" s="64">
        <v>0</v>
      </c>
      <c r="O3086" s="66">
        <v>644.77549999999997</v>
      </c>
      <c r="P3086" s="63">
        <v>0</v>
      </c>
    </row>
    <row r="3087" spans="1:16" ht="14.4">
      <c r="A3087" s="72">
        <f t="shared" si="85"/>
        <v>46200</v>
      </c>
      <c r="B3087" s="73" t="e">
        <f>VLOOKUP(G3087,'Daily Flash NL'!A:D,4,0)</f>
        <v>#N/A</v>
      </c>
      <c r="C3087" s="77">
        <v>46200</v>
      </c>
      <c r="D3087" s="57"/>
      <c r="E3087" s="62" t="s">
        <v>85</v>
      </c>
      <c r="F3087" s="62"/>
      <c r="G3087" s="62">
        <v>19</v>
      </c>
      <c r="H3087" s="63">
        <v>1</v>
      </c>
      <c r="I3087" s="64">
        <v>2</v>
      </c>
      <c r="J3087" s="64">
        <v>2</v>
      </c>
      <c r="K3087" s="64">
        <v>2</v>
      </c>
      <c r="L3087" s="65">
        <v>1</v>
      </c>
      <c r="M3087" s="64">
        <v>0</v>
      </c>
      <c r="N3087" s="64">
        <v>0</v>
      </c>
      <c r="O3087" s="66">
        <v>472.58199999999999</v>
      </c>
      <c r="P3087" s="63">
        <v>0</v>
      </c>
    </row>
    <row r="3088" spans="1:16" ht="14.4">
      <c r="A3088" s="72">
        <f t="shared" si="85"/>
        <v>46200</v>
      </c>
      <c r="B3088" s="73" t="e">
        <f>VLOOKUP(G3088,'Daily Flash NL'!A:D,4,0)</f>
        <v>#N/A</v>
      </c>
      <c r="C3088" s="77">
        <v>46200</v>
      </c>
      <c r="D3088" s="57"/>
      <c r="E3088" s="62" t="s">
        <v>85</v>
      </c>
      <c r="F3088" s="62"/>
      <c r="G3088" s="62">
        <v>20</v>
      </c>
      <c r="H3088" s="63">
        <v>0.2</v>
      </c>
      <c r="I3088" s="64">
        <v>5</v>
      </c>
      <c r="J3088" s="64">
        <v>4</v>
      </c>
      <c r="K3088" s="64">
        <v>1</v>
      </c>
      <c r="L3088" s="65">
        <v>0.8</v>
      </c>
      <c r="M3088" s="64">
        <v>1</v>
      </c>
      <c r="N3088" s="64">
        <v>0</v>
      </c>
      <c r="O3088" s="66">
        <v>282.16949999999997</v>
      </c>
      <c r="P3088" s="63">
        <v>0.2</v>
      </c>
    </row>
    <row r="3089" spans="1:16" ht="14.4">
      <c r="A3089" s="72">
        <f t="shared" si="85"/>
        <v>46200</v>
      </c>
      <c r="B3089" s="73" t="e">
        <f>VLOOKUP(G3089,'Daily Flash NL'!A:D,4,0)</f>
        <v>#N/A</v>
      </c>
      <c r="C3089" s="77">
        <v>46200</v>
      </c>
      <c r="D3089" s="57"/>
      <c r="E3089" s="62" t="s">
        <v>85</v>
      </c>
      <c r="F3089" s="62"/>
      <c r="G3089" s="62">
        <v>21</v>
      </c>
      <c r="H3089" s="63">
        <v>0.5</v>
      </c>
      <c r="I3089" s="64">
        <v>4</v>
      </c>
      <c r="J3089" s="64">
        <v>4</v>
      </c>
      <c r="K3089" s="64">
        <v>2</v>
      </c>
      <c r="L3089" s="65">
        <v>1</v>
      </c>
      <c r="M3089" s="64">
        <v>0</v>
      </c>
      <c r="N3089" s="64">
        <v>0</v>
      </c>
      <c r="O3089" s="66">
        <v>539.54999999999995</v>
      </c>
      <c r="P3089" s="63">
        <v>0</v>
      </c>
    </row>
    <row r="3090" spans="1:16" ht="14.4">
      <c r="A3090" s="72">
        <f t="shared" si="85"/>
        <v>46200</v>
      </c>
      <c r="B3090" s="73" t="e">
        <f>VLOOKUP(G3090,'Daily Flash NL'!A:D,4,0)</f>
        <v>#N/A</v>
      </c>
      <c r="C3090" s="77">
        <v>46200</v>
      </c>
      <c r="D3090" s="57"/>
      <c r="E3090" s="62" t="s">
        <v>85</v>
      </c>
      <c r="F3090" s="57" t="s">
        <v>86</v>
      </c>
      <c r="G3090" s="57"/>
      <c r="H3090" s="58"/>
      <c r="I3090" s="59"/>
      <c r="J3090" s="59"/>
      <c r="K3090" s="59"/>
      <c r="L3090" s="60"/>
      <c r="M3090" s="59"/>
      <c r="N3090" s="59"/>
      <c r="O3090" s="61"/>
      <c r="P3090" s="58"/>
    </row>
    <row r="3091" spans="1:16" ht="14.4">
      <c r="A3091" s="72">
        <f t="shared" si="85"/>
        <v>46200</v>
      </c>
      <c r="B3091" s="73" t="e">
        <f>VLOOKUP(G3091,'Daily Flash NL'!A:D,4,0)</f>
        <v>#N/A</v>
      </c>
      <c r="C3091" s="77">
        <v>46200</v>
      </c>
      <c r="D3091" s="57"/>
      <c r="E3091" s="62" t="s">
        <v>85</v>
      </c>
      <c r="F3091" s="62"/>
      <c r="G3091" s="62">
        <v>6</v>
      </c>
      <c r="H3091" s="63">
        <v>0</v>
      </c>
      <c r="I3091" s="64">
        <v>2</v>
      </c>
      <c r="J3091" s="64">
        <v>2</v>
      </c>
      <c r="K3091" s="64">
        <v>0</v>
      </c>
      <c r="L3091" s="65">
        <v>1</v>
      </c>
      <c r="M3091" s="64">
        <v>0</v>
      </c>
      <c r="N3091" s="64">
        <v>0</v>
      </c>
      <c r="O3091" s="66">
        <v>448.47700000000009</v>
      </c>
      <c r="P3091" s="63">
        <v>0</v>
      </c>
    </row>
    <row r="3092" spans="1:16" ht="14.4">
      <c r="A3092" s="72">
        <f t="shared" si="85"/>
        <v>46200</v>
      </c>
      <c r="B3092" s="73">
        <f>VLOOKUP(G3092,'Daily Flash NL'!A:D,4,0)</f>
        <v>0.29166666666666669</v>
      </c>
      <c r="C3092" s="77">
        <v>46200</v>
      </c>
      <c r="D3092" s="57"/>
      <c r="E3092" s="62" t="s">
        <v>85</v>
      </c>
      <c r="F3092" s="62"/>
      <c r="G3092" s="62">
        <v>7</v>
      </c>
      <c r="H3092" s="63">
        <v>1</v>
      </c>
      <c r="I3092" s="64">
        <v>3</v>
      </c>
      <c r="J3092" s="64">
        <v>3</v>
      </c>
      <c r="K3092" s="64">
        <v>3</v>
      </c>
      <c r="L3092" s="65">
        <v>1</v>
      </c>
      <c r="M3092" s="64">
        <v>0</v>
      </c>
      <c r="N3092" s="64">
        <v>0</v>
      </c>
      <c r="O3092" s="66">
        <v>249.77500000000001</v>
      </c>
      <c r="P3092" s="63">
        <v>0</v>
      </c>
    </row>
    <row r="3093" spans="1:16" ht="14.4">
      <c r="A3093" s="72">
        <f t="shared" si="85"/>
        <v>46200</v>
      </c>
      <c r="B3093" s="73">
        <f>VLOOKUP(G3093,'Daily Flash NL'!A:D,4,0)</f>
        <v>0.33333333333333298</v>
      </c>
      <c r="C3093" s="77">
        <v>46200</v>
      </c>
      <c r="D3093" s="57"/>
      <c r="E3093" s="62" t="s">
        <v>85</v>
      </c>
      <c r="F3093" s="62"/>
      <c r="G3093" s="62">
        <v>8</v>
      </c>
      <c r="H3093" s="63">
        <v>1</v>
      </c>
      <c r="I3093" s="64">
        <v>4</v>
      </c>
      <c r="J3093" s="64">
        <v>4</v>
      </c>
      <c r="K3093" s="64">
        <v>4</v>
      </c>
      <c r="L3093" s="65">
        <v>1</v>
      </c>
      <c r="M3093" s="64">
        <v>0</v>
      </c>
      <c r="N3093" s="64">
        <v>0</v>
      </c>
      <c r="O3093" s="66">
        <v>405.45500000000004</v>
      </c>
      <c r="P3093" s="63">
        <v>0</v>
      </c>
    </row>
    <row r="3094" spans="1:16" ht="14.4">
      <c r="A3094" s="72">
        <f t="shared" si="85"/>
        <v>46200</v>
      </c>
      <c r="B3094" s="73">
        <f>VLOOKUP(G3094,'Daily Flash NL'!A:D,4,0)</f>
        <v>0.375</v>
      </c>
      <c r="C3094" s="77">
        <v>46200</v>
      </c>
      <c r="D3094" s="57"/>
      <c r="E3094" s="62" t="s">
        <v>85</v>
      </c>
      <c r="F3094" s="62"/>
      <c r="G3094" s="62">
        <v>9</v>
      </c>
      <c r="H3094" s="63">
        <v>0.61538461538461542</v>
      </c>
      <c r="I3094" s="64">
        <v>13</v>
      </c>
      <c r="J3094" s="64">
        <v>12</v>
      </c>
      <c r="K3094" s="64">
        <v>8</v>
      </c>
      <c r="L3094" s="65">
        <v>0.92307692307692313</v>
      </c>
      <c r="M3094" s="64">
        <v>1</v>
      </c>
      <c r="N3094" s="64">
        <v>0</v>
      </c>
      <c r="O3094" s="66">
        <v>195.64756944444443</v>
      </c>
      <c r="P3094" s="63">
        <v>7.6923076923076927E-2</v>
      </c>
    </row>
    <row r="3095" spans="1:16" ht="14.4">
      <c r="A3095" s="72">
        <f t="shared" si="85"/>
        <v>46200</v>
      </c>
      <c r="B3095" s="73">
        <f>VLOOKUP(G3095,'Daily Flash NL'!A:D,4,0)</f>
        <v>0.41666666666666702</v>
      </c>
      <c r="C3095" s="77">
        <v>46200</v>
      </c>
      <c r="D3095" s="57"/>
      <c r="E3095" s="62" t="s">
        <v>85</v>
      </c>
      <c r="F3095" s="62"/>
      <c r="G3095" s="62">
        <v>10</v>
      </c>
      <c r="H3095" s="63">
        <v>0.13333333333333333</v>
      </c>
      <c r="I3095" s="64">
        <v>15</v>
      </c>
      <c r="J3095" s="64">
        <v>14</v>
      </c>
      <c r="K3095" s="64">
        <v>2</v>
      </c>
      <c r="L3095" s="65">
        <v>0.93333333333333335</v>
      </c>
      <c r="M3095" s="64">
        <v>1</v>
      </c>
      <c r="N3095" s="64">
        <v>0</v>
      </c>
      <c r="O3095" s="66">
        <v>157.99873809523805</v>
      </c>
      <c r="P3095" s="63">
        <v>6.6666666666666666E-2</v>
      </c>
    </row>
    <row r="3096" spans="1:16" ht="14.4">
      <c r="A3096" s="72">
        <f t="shared" si="85"/>
        <v>46200</v>
      </c>
      <c r="B3096" s="73">
        <f>VLOOKUP(G3096,'Daily Flash NL'!A:D,4,0)</f>
        <v>0.45833333333333298</v>
      </c>
      <c r="C3096" s="77">
        <v>46200</v>
      </c>
      <c r="D3096" s="57"/>
      <c r="E3096" s="62" t="s">
        <v>85</v>
      </c>
      <c r="F3096" s="62"/>
      <c r="G3096" s="62">
        <v>11</v>
      </c>
      <c r="H3096" s="63">
        <v>0.58333333333333337</v>
      </c>
      <c r="I3096" s="64">
        <v>12</v>
      </c>
      <c r="J3096" s="64">
        <v>11</v>
      </c>
      <c r="K3096" s="64">
        <v>7</v>
      </c>
      <c r="L3096" s="65">
        <v>0.91666666666666663</v>
      </c>
      <c r="M3096" s="64">
        <v>1</v>
      </c>
      <c r="N3096" s="64">
        <v>0</v>
      </c>
      <c r="O3096" s="66">
        <v>177.09909090909093</v>
      </c>
      <c r="P3096" s="63">
        <v>8.3333333333333329E-2</v>
      </c>
    </row>
    <row r="3097" spans="1:16" ht="14.4">
      <c r="A3097" s="72">
        <f t="shared" si="85"/>
        <v>46200</v>
      </c>
      <c r="B3097" s="73">
        <f>VLOOKUP(G3097,'Daily Flash NL'!A:D,4,0)</f>
        <v>0.5</v>
      </c>
      <c r="C3097" s="77">
        <v>46200</v>
      </c>
      <c r="D3097" s="57"/>
      <c r="E3097" s="62" t="s">
        <v>85</v>
      </c>
      <c r="F3097" s="62"/>
      <c r="G3097" s="62">
        <v>12</v>
      </c>
      <c r="H3097" s="63">
        <v>0.9285714285714286</v>
      </c>
      <c r="I3097" s="64">
        <v>14</v>
      </c>
      <c r="J3097" s="64">
        <v>14</v>
      </c>
      <c r="K3097" s="64">
        <v>13</v>
      </c>
      <c r="L3097" s="65">
        <v>1</v>
      </c>
      <c r="M3097" s="64">
        <v>0</v>
      </c>
      <c r="N3097" s="64">
        <v>0</v>
      </c>
      <c r="O3097" s="66">
        <v>153.08789285714263</v>
      </c>
      <c r="P3097" s="63">
        <v>0</v>
      </c>
    </row>
    <row r="3098" spans="1:16" ht="14.4">
      <c r="A3098" s="72">
        <f t="shared" si="85"/>
        <v>46200</v>
      </c>
      <c r="B3098" s="73">
        <f>VLOOKUP(G3098,'Daily Flash NL'!A:D,4,0)</f>
        <v>0.54166666666666696</v>
      </c>
      <c r="C3098" s="77">
        <v>46200</v>
      </c>
      <c r="D3098" s="57"/>
      <c r="E3098" s="62" t="s">
        <v>85</v>
      </c>
      <c r="F3098" s="62"/>
      <c r="G3098" s="62">
        <v>13</v>
      </c>
      <c r="H3098" s="63">
        <v>0.875</v>
      </c>
      <c r="I3098" s="64">
        <v>8</v>
      </c>
      <c r="J3098" s="64">
        <v>8</v>
      </c>
      <c r="K3098" s="64">
        <v>7</v>
      </c>
      <c r="L3098" s="65">
        <v>1</v>
      </c>
      <c r="M3098" s="64">
        <v>0</v>
      </c>
      <c r="N3098" s="64">
        <v>0</v>
      </c>
      <c r="O3098" s="66">
        <v>122.6315</v>
      </c>
      <c r="P3098" s="63">
        <v>0</v>
      </c>
    </row>
    <row r="3099" spans="1:16" ht="14.4">
      <c r="A3099" s="72">
        <f t="shared" si="85"/>
        <v>46200</v>
      </c>
      <c r="B3099" s="73">
        <f>VLOOKUP(G3099,'Daily Flash NL'!A:D,4,0)</f>
        <v>0.58333333333333304</v>
      </c>
      <c r="C3099" s="77">
        <v>46200</v>
      </c>
      <c r="D3099" s="57"/>
      <c r="E3099" s="62" t="s">
        <v>85</v>
      </c>
      <c r="F3099" s="62"/>
      <c r="G3099" s="62">
        <v>14</v>
      </c>
      <c r="H3099" s="63">
        <v>1</v>
      </c>
      <c r="I3099" s="64">
        <v>4</v>
      </c>
      <c r="J3099" s="64">
        <v>4</v>
      </c>
      <c r="K3099" s="64">
        <v>4</v>
      </c>
      <c r="L3099" s="65">
        <v>1</v>
      </c>
      <c r="M3099" s="64">
        <v>0</v>
      </c>
      <c r="N3099" s="64">
        <v>0</v>
      </c>
      <c r="O3099" s="66">
        <v>57.216416666665751</v>
      </c>
      <c r="P3099" s="63">
        <v>0</v>
      </c>
    </row>
    <row r="3100" spans="1:16" ht="14.4">
      <c r="A3100" s="72">
        <f t="shared" si="85"/>
        <v>46200</v>
      </c>
      <c r="B3100" s="73">
        <f>VLOOKUP(G3100,'Daily Flash NL'!A:D,4,0)</f>
        <v>0.625</v>
      </c>
      <c r="C3100" s="77">
        <v>46200</v>
      </c>
      <c r="D3100" s="57"/>
      <c r="E3100" s="62" t="s">
        <v>85</v>
      </c>
      <c r="F3100" s="62"/>
      <c r="G3100" s="62">
        <v>15</v>
      </c>
      <c r="H3100" s="63">
        <v>1</v>
      </c>
      <c r="I3100" s="64">
        <v>4</v>
      </c>
      <c r="J3100" s="64">
        <v>4</v>
      </c>
      <c r="K3100" s="64">
        <v>4</v>
      </c>
      <c r="L3100" s="65">
        <v>1</v>
      </c>
      <c r="M3100" s="64">
        <v>0</v>
      </c>
      <c r="N3100" s="64">
        <v>0</v>
      </c>
      <c r="O3100" s="66">
        <v>336.70799999999997</v>
      </c>
      <c r="P3100" s="63">
        <v>0</v>
      </c>
    </row>
    <row r="3101" spans="1:16" ht="14.4">
      <c r="A3101" s="72">
        <f t="shared" si="85"/>
        <v>46200</v>
      </c>
      <c r="B3101" s="73">
        <f>VLOOKUP(G3101,'Daily Flash NL'!A:D,4,0)</f>
        <v>0.66666666666666696</v>
      </c>
      <c r="C3101" s="77">
        <v>46200</v>
      </c>
      <c r="D3101" s="57"/>
      <c r="E3101" s="62" t="s">
        <v>85</v>
      </c>
      <c r="F3101" s="62"/>
      <c r="G3101" s="62">
        <v>16</v>
      </c>
      <c r="H3101" s="63">
        <v>1</v>
      </c>
      <c r="I3101" s="64">
        <v>10</v>
      </c>
      <c r="J3101" s="64">
        <v>10</v>
      </c>
      <c r="K3101" s="64">
        <v>10</v>
      </c>
      <c r="L3101" s="65">
        <v>1</v>
      </c>
      <c r="M3101" s="64">
        <v>0</v>
      </c>
      <c r="N3101" s="64">
        <v>0</v>
      </c>
      <c r="O3101" s="66">
        <v>237.61471666666702</v>
      </c>
      <c r="P3101" s="63">
        <v>0</v>
      </c>
    </row>
    <row r="3102" spans="1:16" ht="14.4">
      <c r="A3102" s="72">
        <f t="shared" si="85"/>
        <v>46200</v>
      </c>
      <c r="B3102" s="73" t="e">
        <f>VLOOKUP(G3102,'Daily Flash NL'!A:D,4,0)</f>
        <v>#N/A</v>
      </c>
      <c r="C3102" s="77">
        <v>46200</v>
      </c>
      <c r="D3102" s="57"/>
      <c r="E3102" s="62" t="s">
        <v>85</v>
      </c>
      <c r="F3102" s="62"/>
      <c r="G3102" s="62">
        <v>17</v>
      </c>
      <c r="H3102" s="63">
        <v>1</v>
      </c>
      <c r="I3102" s="64">
        <v>5</v>
      </c>
      <c r="J3102" s="64">
        <v>5</v>
      </c>
      <c r="K3102" s="64">
        <v>5</v>
      </c>
      <c r="L3102" s="65">
        <v>1</v>
      </c>
      <c r="M3102" s="64">
        <v>0</v>
      </c>
      <c r="N3102" s="64">
        <v>0</v>
      </c>
      <c r="O3102" s="66">
        <v>462.93200000000007</v>
      </c>
      <c r="P3102" s="63">
        <v>0</v>
      </c>
    </row>
    <row r="3103" spans="1:16" ht="14.4">
      <c r="A3103" s="72">
        <f t="shared" si="85"/>
        <v>46200</v>
      </c>
      <c r="B3103" s="73" t="e">
        <f>VLOOKUP(G3103,'Daily Flash NL'!A:D,4,0)</f>
        <v>#N/A</v>
      </c>
      <c r="C3103" s="77">
        <v>46200</v>
      </c>
      <c r="D3103" s="57"/>
      <c r="E3103" s="62" t="s">
        <v>85</v>
      </c>
      <c r="F3103" s="62"/>
      <c r="G3103" s="62">
        <v>18</v>
      </c>
      <c r="H3103" s="63">
        <v>1</v>
      </c>
      <c r="I3103" s="64">
        <v>6</v>
      </c>
      <c r="J3103" s="64">
        <v>6</v>
      </c>
      <c r="K3103" s="64">
        <v>6</v>
      </c>
      <c r="L3103" s="65">
        <v>1</v>
      </c>
      <c r="M3103" s="64">
        <v>0</v>
      </c>
      <c r="N3103" s="64">
        <v>0</v>
      </c>
      <c r="O3103" s="66">
        <v>157.92458333333332</v>
      </c>
      <c r="P3103" s="63">
        <v>0</v>
      </c>
    </row>
    <row r="3104" spans="1:16" ht="14.4">
      <c r="A3104" s="72">
        <f t="shared" si="85"/>
        <v>46200</v>
      </c>
      <c r="B3104" s="73" t="e">
        <f>VLOOKUP(G3104,'Daily Flash NL'!A:D,4,0)</f>
        <v>#N/A</v>
      </c>
      <c r="C3104" s="77">
        <v>46200</v>
      </c>
      <c r="D3104" s="57"/>
      <c r="E3104" s="62" t="s">
        <v>85</v>
      </c>
      <c r="F3104" s="62"/>
      <c r="G3104" s="62">
        <v>19</v>
      </c>
      <c r="H3104" s="63">
        <v>0.2857142857142857</v>
      </c>
      <c r="I3104" s="64">
        <v>7</v>
      </c>
      <c r="J3104" s="64">
        <v>2</v>
      </c>
      <c r="K3104" s="64">
        <v>2</v>
      </c>
      <c r="L3104" s="65">
        <v>0.2857142857142857</v>
      </c>
      <c r="M3104" s="64">
        <v>5</v>
      </c>
      <c r="N3104" s="64">
        <v>0</v>
      </c>
      <c r="O3104" s="66">
        <v>259.03300000000002</v>
      </c>
      <c r="P3104" s="63">
        <v>0.7142857142857143</v>
      </c>
    </row>
    <row r="3105" spans="1:16" ht="14.4">
      <c r="A3105" s="72">
        <f t="shared" si="85"/>
        <v>46200</v>
      </c>
      <c r="B3105" s="73" t="e">
        <f>VLOOKUP(G3105,'Daily Flash NL'!A:D,4,0)</f>
        <v>#N/A</v>
      </c>
      <c r="C3105" s="77">
        <v>46200</v>
      </c>
      <c r="D3105" s="57"/>
      <c r="E3105" s="62" t="s">
        <v>85</v>
      </c>
      <c r="F3105" s="62"/>
      <c r="G3105" s="62">
        <v>20</v>
      </c>
      <c r="H3105" s="63">
        <v>1</v>
      </c>
      <c r="I3105" s="64">
        <v>1</v>
      </c>
      <c r="J3105" s="64">
        <v>1</v>
      </c>
      <c r="K3105" s="64">
        <v>1</v>
      </c>
      <c r="L3105" s="65">
        <v>1</v>
      </c>
      <c r="M3105" s="64">
        <v>0</v>
      </c>
      <c r="N3105" s="64">
        <v>0</v>
      </c>
      <c r="O3105" s="66">
        <v>614.08100000000002</v>
      </c>
      <c r="P3105" s="63">
        <v>0</v>
      </c>
    </row>
    <row r="3106" spans="1:16" ht="14.4">
      <c r="A3106" s="72">
        <f t="shared" si="85"/>
        <v>46200</v>
      </c>
      <c r="B3106" s="73" t="e">
        <f>VLOOKUP(G3106,'Daily Flash NL'!A:D,4,0)</f>
        <v>#N/A</v>
      </c>
      <c r="C3106" s="77">
        <v>46200</v>
      </c>
      <c r="D3106" s="57"/>
      <c r="E3106" s="62" t="s">
        <v>85</v>
      </c>
      <c r="F3106" s="62"/>
      <c r="G3106" s="62">
        <v>21</v>
      </c>
      <c r="H3106" s="63">
        <v>1</v>
      </c>
      <c r="I3106" s="64">
        <v>1</v>
      </c>
      <c r="J3106" s="64">
        <v>1</v>
      </c>
      <c r="K3106" s="64">
        <v>1</v>
      </c>
      <c r="L3106" s="65">
        <v>1</v>
      </c>
      <c r="M3106" s="64">
        <v>0</v>
      </c>
      <c r="N3106" s="64">
        <v>0</v>
      </c>
      <c r="O3106" s="66">
        <v>524.34199999999998</v>
      </c>
      <c r="P3106" s="63">
        <v>0</v>
      </c>
    </row>
    <row r="3107" spans="1:16" ht="14.4">
      <c r="A3107" s="72">
        <f t="shared" si="85"/>
        <v>46200</v>
      </c>
      <c r="B3107" s="73" t="e">
        <f>VLOOKUP(G3107,'Daily Flash NL'!A:D,4,0)</f>
        <v>#N/A</v>
      </c>
      <c r="C3107" s="77">
        <v>46200</v>
      </c>
      <c r="D3107" s="57"/>
      <c r="E3107" s="62" t="s">
        <v>85</v>
      </c>
      <c r="F3107" s="62"/>
      <c r="G3107" s="62">
        <v>22</v>
      </c>
      <c r="H3107" s="63">
        <v>0</v>
      </c>
      <c r="I3107" s="64">
        <v>1</v>
      </c>
      <c r="J3107" s="64">
        <v>1</v>
      </c>
      <c r="K3107" s="64">
        <v>0</v>
      </c>
      <c r="L3107" s="65">
        <v>1</v>
      </c>
      <c r="M3107" s="64">
        <v>0</v>
      </c>
      <c r="N3107" s="64">
        <v>0</v>
      </c>
      <c r="O3107" s="66">
        <v>171.28</v>
      </c>
      <c r="P3107" s="63">
        <v>0</v>
      </c>
    </row>
    <row r="3108" spans="1:16" ht="14.4">
      <c r="A3108" s="72">
        <f t="shared" si="85"/>
        <v>46200</v>
      </c>
      <c r="B3108" s="73" t="e">
        <f>VLOOKUP(G3108,'Daily Flash NL'!A:D,4,0)</f>
        <v>#N/A</v>
      </c>
      <c r="C3108" s="77">
        <v>46200</v>
      </c>
      <c r="D3108" s="57"/>
      <c r="E3108" s="62" t="s">
        <v>85</v>
      </c>
      <c r="F3108" s="62"/>
      <c r="G3108" s="62">
        <v>23</v>
      </c>
      <c r="H3108" s="63">
        <v>1</v>
      </c>
      <c r="I3108" s="64">
        <v>1</v>
      </c>
      <c r="J3108" s="64">
        <v>1</v>
      </c>
      <c r="K3108" s="64">
        <v>1</v>
      </c>
      <c r="L3108" s="65">
        <v>1</v>
      </c>
      <c r="M3108" s="64">
        <v>0</v>
      </c>
      <c r="N3108" s="64">
        <v>0</v>
      </c>
      <c r="O3108" s="66">
        <v>411.53300000000002</v>
      </c>
      <c r="P3108" s="63">
        <v>0</v>
      </c>
    </row>
    <row r="3109" spans="1:16" ht="14.4">
      <c r="A3109" s="72">
        <f t="shared" si="85"/>
        <v>46200</v>
      </c>
      <c r="B3109" s="73" t="e">
        <f>VLOOKUP(G3109,'Daily Flash NL'!A:D,4,0)</f>
        <v>#N/A</v>
      </c>
      <c r="C3109" s="77">
        <v>46200</v>
      </c>
      <c r="D3109" s="57"/>
      <c r="E3109" s="62" t="s">
        <v>68</v>
      </c>
      <c r="F3109" s="62"/>
      <c r="G3109" s="62"/>
      <c r="H3109" s="63">
        <v>0.86312399355877611</v>
      </c>
      <c r="I3109" s="64">
        <v>622</v>
      </c>
      <c r="J3109" s="64">
        <v>601</v>
      </c>
      <c r="K3109" s="64">
        <v>536</v>
      </c>
      <c r="L3109" s="65">
        <v>0.9662379421221865</v>
      </c>
      <c r="M3109" s="64">
        <v>21</v>
      </c>
      <c r="N3109" s="64">
        <v>1</v>
      </c>
      <c r="O3109" s="66">
        <v>260.56893660565737</v>
      </c>
      <c r="P3109" s="63">
        <v>3.3762057877813507E-2</v>
      </c>
    </row>
    <row r="3110" spans="1:16" ht="14.4">
      <c r="A3110" s="72">
        <f t="shared" si="85"/>
        <v>46200</v>
      </c>
      <c r="B3110" s="73" t="e">
        <f>VLOOKUP(G3110,'Daily Flash NL'!A:D,4,0)</f>
        <v>#N/A</v>
      </c>
      <c r="C3110" s="77">
        <v>46200</v>
      </c>
      <c r="D3110" s="57"/>
      <c r="E3110" s="62" t="s">
        <v>68</v>
      </c>
      <c r="F3110" s="57" t="s">
        <v>69</v>
      </c>
      <c r="G3110" s="57"/>
      <c r="H3110" s="58"/>
      <c r="I3110" s="59"/>
      <c r="J3110" s="59"/>
      <c r="K3110" s="59"/>
      <c r="L3110" s="60"/>
      <c r="M3110" s="59"/>
      <c r="N3110" s="59"/>
      <c r="O3110" s="61"/>
      <c r="P3110" s="58"/>
    </row>
    <row r="3111" spans="1:16" ht="14.4">
      <c r="A3111" s="72">
        <f t="shared" si="85"/>
        <v>46200</v>
      </c>
      <c r="B3111" s="73" t="e">
        <f>VLOOKUP(G3111,'Daily Flash NL'!A:D,4,0)</f>
        <v>#N/A</v>
      </c>
      <c r="C3111" s="77">
        <v>46200</v>
      </c>
      <c r="D3111" s="57"/>
      <c r="E3111" s="62" t="s">
        <v>68</v>
      </c>
      <c r="F3111" s="62"/>
      <c r="G3111" s="62">
        <v>6</v>
      </c>
      <c r="H3111" s="63">
        <v>0.66666666666666663</v>
      </c>
      <c r="I3111" s="64">
        <v>9</v>
      </c>
      <c r="J3111" s="64">
        <v>8</v>
      </c>
      <c r="K3111" s="64">
        <v>6</v>
      </c>
      <c r="L3111" s="65">
        <v>0.88888888888888884</v>
      </c>
      <c r="M3111" s="64">
        <v>1</v>
      </c>
      <c r="N3111" s="64">
        <v>0</v>
      </c>
      <c r="O3111" s="66">
        <v>230.56545833333337</v>
      </c>
      <c r="P3111" s="63">
        <v>0.1111111111111111</v>
      </c>
    </row>
    <row r="3112" spans="1:16" ht="14.4">
      <c r="A3112" s="72">
        <f t="shared" si="85"/>
        <v>46200</v>
      </c>
      <c r="B3112" s="73">
        <f>VLOOKUP(G3112,'Daily Flash NL'!A:D,4,0)</f>
        <v>0.29166666666666669</v>
      </c>
      <c r="C3112" s="77">
        <v>46200</v>
      </c>
      <c r="D3112" s="57"/>
      <c r="E3112" s="62" t="s">
        <v>68</v>
      </c>
      <c r="F3112" s="62"/>
      <c r="G3112" s="62">
        <v>7</v>
      </c>
      <c r="H3112" s="63">
        <v>0.9</v>
      </c>
      <c r="I3112" s="64">
        <v>10</v>
      </c>
      <c r="J3112" s="64">
        <v>10</v>
      </c>
      <c r="K3112" s="64">
        <v>9</v>
      </c>
      <c r="L3112" s="65">
        <v>1</v>
      </c>
      <c r="M3112" s="64">
        <v>0</v>
      </c>
      <c r="N3112" s="64">
        <v>0</v>
      </c>
      <c r="O3112" s="66">
        <v>367.57695000000001</v>
      </c>
      <c r="P3112" s="63">
        <v>0</v>
      </c>
    </row>
    <row r="3113" spans="1:16" ht="14.4">
      <c r="A3113" s="72">
        <f t="shared" si="85"/>
        <v>46200</v>
      </c>
      <c r="B3113" s="73">
        <f>VLOOKUP(G3113,'Daily Flash NL'!A:D,4,0)</f>
        <v>0.33333333333333298</v>
      </c>
      <c r="C3113" s="77">
        <v>46200</v>
      </c>
      <c r="D3113" s="57"/>
      <c r="E3113" s="62" t="s">
        <v>68</v>
      </c>
      <c r="F3113" s="62"/>
      <c r="G3113" s="62">
        <v>8</v>
      </c>
      <c r="H3113" s="63">
        <v>0.96875</v>
      </c>
      <c r="I3113" s="64">
        <v>32</v>
      </c>
      <c r="J3113" s="64">
        <v>32</v>
      </c>
      <c r="K3113" s="64">
        <v>31</v>
      </c>
      <c r="L3113" s="65">
        <v>1</v>
      </c>
      <c r="M3113" s="64">
        <v>0</v>
      </c>
      <c r="N3113" s="64">
        <v>0</v>
      </c>
      <c r="O3113" s="66">
        <v>372.43642187500001</v>
      </c>
      <c r="P3113" s="63">
        <v>0</v>
      </c>
    </row>
    <row r="3114" spans="1:16" ht="14.4">
      <c r="A3114" s="72">
        <f t="shared" si="85"/>
        <v>46200</v>
      </c>
      <c r="B3114" s="73">
        <f>VLOOKUP(G3114,'Daily Flash NL'!A:D,4,0)</f>
        <v>0.375</v>
      </c>
      <c r="C3114" s="77">
        <v>46200</v>
      </c>
      <c r="D3114" s="57"/>
      <c r="E3114" s="62" t="s">
        <v>68</v>
      </c>
      <c r="F3114" s="62"/>
      <c r="G3114" s="62">
        <v>9</v>
      </c>
      <c r="H3114" s="63">
        <v>0.97777777777777775</v>
      </c>
      <c r="I3114" s="64">
        <v>45</v>
      </c>
      <c r="J3114" s="64">
        <v>45</v>
      </c>
      <c r="K3114" s="64">
        <v>44</v>
      </c>
      <c r="L3114" s="65">
        <v>1</v>
      </c>
      <c r="M3114" s="64">
        <v>0</v>
      </c>
      <c r="N3114" s="64">
        <v>0</v>
      </c>
      <c r="O3114" s="66">
        <v>205.34142037037046</v>
      </c>
      <c r="P3114" s="63">
        <v>0</v>
      </c>
    </row>
    <row r="3115" spans="1:16" ht="14.4">
      <c r="A3115" s="72">
        <f t="shared" si="85"/>
        <v>46200</v>
      </c>
      <c r="B3115" s="73">
        <f>VLOOKUP(G3115,'Daily Flash NL'!A:D,4,0)</f>
        <v>0.41666666666666702</v>
      </c>
      <c r="C3115" s="77">
        <v>46200</v>
      </c>
      <c r="D3115" s="57"/>
      <c r="E3115" s="62" t="s">
        <v>68</v>
      </c>
      <c r="F3115" s="62"/>
      <c r="G3115" s="62">
        <v>10</v>
      </c>
      <c r="H3115" s="63">
        <v>0.94545454545454544</v>
      </c>
      <c r="I3115" s="64">
        <v>55</v>
      </c>
      <c r="J3115" s="64">
        <v>55</v>
      </c>
      <c r="K3115" s="64">
        <v>52</v>
      </c>
      <c r="L3115" s="65">
        <v>1</v>
      </c>
      <c r="M3115" s="64">
        <v>0</v>
      </c>
      <c r="N3115" s="64">
        <v>0</v>
      </c>
      <c r="O3115" s="66">
        <v>286.75961242424245</v>
      </c>
      <c r="P3115" s="63">
        <v>0</v>
      </c>
    </row>
    <row r="3116" spans="1:16" ht="14.4">
      <c r="A3116" s="72">
        <f t="shared" si="85"/>
        <v>46200</v>
      </c>
      <c r="B3116" s="73">
        <f>VLOOKUP(G3116,'Daily Flash NL'!A:D,4,0)</f>
        <v>0.45833333333333298</v>
      </c>
      <c r="C3116" s="77">
        <v>46200</v>
      </c>
      <c r="D3116" s="57"/>
      <c r="E3116" s="62" t="s">
        <v>68</v>
      </c>
      <c r="F3116" s="62"/>
      <c r="G3116" s="62">
        <v>11</v>
      </c>
      <c r="H3116" s="63">
        <v>0.92537313432835822</v>
      </c>
      <c r="I3116" s="64">
        <v>67</v>
      </c>
      <c r="J3116" s="64">
        <v>67</v>
      </c>
      <c r="K3116" s="64">
        <v>62</v>
      </c>
      <c r="L3116" s="65">
        <v>1</v>
      </c>
      <c r="M3116" s="64">
        <v>0</v>
      </c>
      <c r="N3116" s="64">
        <v>0</v>
      </c>
      <c r="O3116" s="66">
        <v>261.50232189054719</v>
      </c>
      <c r="P3116" s="63">
        <v>0</v>
      </c>
    </row>
    <row r="3117" spans="1:16" ht="14.4">
      <c r="A3117" s="72">
        <f t="shared" si="85"/>
        <v>46200</v>
      </c>
      <c r="B3117" s="73">
        <f>VLOOKUP(G3117,'Daily Flash NL'!A:D,4,0)</f>
        <v>0.5</v>
      </c>
      <c r="C3117" s="77">
        <v>46200</v>
      </c>
      <c r="D3117" s="57"/>
      <c r="E3117" s="62" t="s">
        <v>68</v>
      </c>
      <c r="F3117" s="62"/>
      <c r="G3117" s="62">
        <v>12</v>
      </c>
      <c r="H3117" s="63">
        <v>1</v>
      </c>
      <c r="I3117" s="64">
        <v>58</v>
      </c>
      <c r="J3117" s="64">
        <v>58</v>
      </c>
      <c r="K3117" s="64">
        <v>58</v>
      </c>
      <c r="L3117" s="65">
        <v>1</v>
      </c>
      <c r="M3117" s="64">
        <v>0</v>
      </c>
      <c r="N3117" s="64">
        <v>0</v>
      </c>
      <c r="O3117" s="66">
        <v>182.38864339080467</v>
      </c>
      <c r="P3117" s="63">
        <v>0</v>
      </c>
    </row>
    <row r="3118" spans="1:16" ht="14.4">
      <c r="A3118" s="72">
        <f t="shared" si="85"/>
        <v>46200</v>
      </c>
      <c r="B3118" s="73">
        <f>VLOOKUP(G3118,'Daily Flash NL'!A:D,4,0)</f>
        <v>0.54166666666666696</v>
      </c>
      <c r="C3118" s="77">
        <v>46200</v>
      </c>
      <c r="D3118" s="57"/>
      <c r="E3118" s="62" t="s">
        <v>68</v>
      </c>
      <c r="F3118" s="62"/>
      <c r="G3118" s="62">
        <v>13</v>
      </c>
      <c r="H3118" s="63">
        <v>0.97058823529411764</v>
      </c>
      <c r="I3118" s="64">
        <v>34</v>
      </c>
      <c r="J3118" s="64">
        <v>34</v>
      </c>
      <c r="K3118" s="64">
        <v>33</v>
      </c>
      <c r="L3118" s="65">
        <v>1</v>
      </c>
      <c r="M3118" s="64">
        <v>0</v>
      </c>
      <c r="N3118" s="64">
        <v>0</v>
      </c>
      <c r="O3118" s="66">
        <v>250.34477941176459</v>
      </c>
      <c r="P3118" s="63">
        <v>0</v>
      </c>
    </row>
    <row r="3119" spans="1:16" ht="14.4">
      <c r="A3119" s="72">
        <f t="shared" si="85"/>
        <v>46200</v>
      </c>
      <c r="B3119" s="73">
        <f>VLOOKUP(G3119,'Daily Flash NL'!A:D,4,0)</f>
        <v>0.58333333333333304</v>
      </c>
      <c r="C3119" s="77">
        <v>46200</v>
      </c>
      <c r="D3119" s="57"/>
      <c r="E3119" s="62" t="s">
        <v>68</v>
      </c>
      <c r="F3119" s="62"/>
      <c r="G3119" s="62">
        <v>14</v>
      </c>
      <c r="H3119" s="63">
        <v>1</v>
      </c>
      <c r="I3119" s="64">
        <v>47</v>
      </c>
      <c r="J3119" s="64">
        <v>47</v>
      </c>
      <c r="K3119" s="64">
        <v>47</v>
      </c>
      <c r="L3119" s="65">
        <v>1</v>
      </c>
      <c r="M3119" s="64">
        <v>0</v>
      </c>
      <c r="N3119" s="64">
        <v>0</v>
      </c>
      <c r="O3119" s="66">
        <v>230.23796453900712</v>
      </c>
      <c r="P3119" s="63">
        <v>0</v>
      </c>
    </row>
    <row r="3120" spans="1:16" ht="14.4">
      <c r="A3120" s="72">
        <f t="shared" si="85"/>
        <v>46200</v>
      </c>
      <c r="B3120" s="73">
        <f>VLOOKUP(G3120,'Daily Flash NL'!A:D,4,0)</f>
        <v>0.625</v>
      </c>
      <c r="C3120" s="77">
        <v>46200</v>
      </c>
      <c r="D3120" s="57"/>
      <c r="E3120" s="62" t="s">
        <v>68</v>
      </c>
      <c r="F3120" s="62"/>
      <c r="G3120" s="62">
        <v>15</v>
      </c>
      <c r="H3120" s="63">
        <v>0.875</v>
      </c>
      <c r="I3120" s="64">
        <v>48</v>
      </c>
      <c r="J3120" s="64">
        <v>48</v>
      </c>
      <c r="K3120" s="64">
        <v>42</v>
      </c>
      <c r="L3120" s="65">
        <v>1</v>
      </c>
      <c r="M3120" s="64">
        <v>0</v>
      </c>
      <c r="N3120" s="64">
        <v>0</v>
      </c>
      <c r="O3120" s="66">
        <v>279.94720833333332</v>
      </c>
      <c r="P3120" s="63">
        <v>0</v>
      </c>
    </row>
    <row r="3121" spans="1:16" ht="14.4">
      <c r="A3121" s="72">
        <f t="shared" si="85"/>
        <v>46200</v>
      </c>
      <c r="B3121" s="73">
        <f>VLOOKUP(G3121,'Daily Flash NL'!A:D,4,0)</f>
        <v>0.66666666666666696</v>
      </c>
      <c r="C3121" s="77">
        <v>46200</v>
      </c>
      <c r="D3121" s="57"/>
      <c r="E3121" s="62" t="s">
        <v>68</v>
      </c>
      <c r="F3121" s="62"/>
      <c r="G3121" s="62">
        <v>16</v>
      </c>
      <c r="H3121" s="63">
        <v>0.91489361702127658</v>
      </c>
      <c r="I3121" s="64">
        <v>47</v>
      </c>
      <c r="J3121" s="64">
        <v>47</v>
      </c>
      <c r="K3121" s="64">
        <v>43</v>
      </c>
      <c r="L3121" s="65">
        <v>1</v>
      </c>
      <c r="M3121" s="64">
        <v>0</v>
      </c>
      <c r="N3121" s="64">
        <v>0</v>
      </c>
      <c r="O3121" s="66">
        <v>248.92262588652486</v>
      </c>
      <c r="P3121" s="63">
        <v>0</v>
      </c>
    </row>
    <row r="3122" spans="1:16" ht="14.4">
      <c r="A3122" s="72">
        <f t="shared" si="85"/>
        <v>46200</v>
      </c>
      <c r="B3122" s="73" t="e">
        <f>VLOOKUP(G3122,'Daily Flash NL'!A:D,4,0)</f>
        <v>#N/A</v>
      </c>
      <c r="C3122" s="77">
        <v>46200</v>
      </c>
      <c r="D3122" s="57"/>
      <c r="E3122" s="62" t="s">
        <v>68</v>
      </c>
      <c r="F3122" s="62"/>
      <c r="G3122" s="62">
        <v>17</v>
      </c>
      <c r="H3122" s="63">
        <v>0.967741935483871</v>
      </c>
      <c r="I3122" s="64">
        <v>31</v>
      </c>
      <c r="J3122" s="64">
        <v>31</v>
      </c>
      <c r="K3122" s="64">
        <v>30</v>
      </c>
      <c r="L3122" s="65">
        <v>1</v>
      </c>
      <c r="M3122" s="64">
        <v>0</v>
      </c>
      <c r="N3122" s="64">
        <v>0</v>
      </c>
      <c r="O3122" s="66">
        <v>234.94855913978503</v>
      </c>
      <c r="P3122" s="63">
        <v>0</v>
      </c>
    </row>
    <row r="3123" spans="1:16" ht="14.4">
      <c r="A3123" s="72">
        <f t="shared" si="85"/>
        <v>46200</v>
      </c>
      <c r="B3123" s="73" t="e">
        <f>VLOOKUP(G3123,'Daily Flash NL'!A:D,4,0)</f>
        <v>#N/A</v>
      </c>
      <c r="C3123" s="77">
        <v>46200</v>
      </c>
      <c r="D3123" s="57"/>
      <c r="E3123" s="62" t="s">
        <v>68</v>
      </c>
      <c r="F3123" s="62"/>
      <c r="G3123" s="62">
        <v>18</v>
      </c>
      <c r="H3123" s="63">
        <v>0.63157894736842102</v>
      </c>
      <c r="I3123" s="64">
        <v>38</v>
      </c>
      <c r="J3123" s="64">
        <v>37</v>
      </c>
      <c r="K3123" s="64">
        <v>24</v>
      </c>
      <c r="L3123" s="65">
        <v>0.97368421052631582</v>
      </c>
      <c r="M3123" s="64">
        <v>1</v>
      </c>
      <c r="N3123" s="64">
        <v>0</v>
      </c>
      <c r="O3123" s="66">
        <v>226.73562612612614</v>
      </c>
      <c r="P3123" s="63">
        <v>2.6315789473684209E-2</v>
      </c>
    </row>
    <row r="3124" spans="1:16" ht="14.4">
      <c r="A3124" s="72">
        <f t="shared" si="85"/>
        <v>46200</v>
      </c>
      <c r="B3124" s="73" t="e">
        <f>VLOOKUP(G3124,'Daily Flash NL'!A:D,4,0)</f>
        <v>#N/A</v>
      </c>
      <c r="C3124" s="77">
        <v>46200</v>
      </c>
      <c r="D3124" s="57"/>
      <c r="E3124" s="62" t="s">
        <v>68</v>
      </c>
      <c r="F3124" s="62"/>
      <c r="G3124" s="62">
        <v>19</v>
      </c>
      <c r="H3124" s="63">
        <v>8.3333333333333329E-2</v>
      </c>
      <c r="I3124" s="64">
        <v>37</v>
      </c>
      <c r="J3124" s="64">
        <v>24</v>
      </c>
      <c r="K3124" s="64">
        <v>3</v>
      </c>
      <c r="L3124" s="65">
        <v>0.64864864864864868</v>
      </c>
      <c r="M3124" s="64">
        <v>13</v>
      </c>
      <c r="N3124" s="64">
        <v>1</v>
      </c>
      <c r="O3124" s="66">
        <v>382.40027083333331</v>
      </c>
      <c r="P3124" s="63">
        <v>0.35135135135135137</v>
      </c>
    </row>
    <row r="3125" spans="1:16" ht="14.4">
      <c r="A3125" s="72">
        <f t="shared" si="85"/>
        <v>46200</v>
      </c>
      <c r="B3125" s="73" t="e">
        <f>VLOOKUP(G3125,'Daily Flash NL'!A:D,4,0)</f>
        <v>#N/A</v>
      </c>
      <c r="C3125" s="77">
        <v>46200</v>
      </c>
      <c r="D3125" s="57"/>
      <c r="E3125" s="62" t="s">
        <v>68</v>
      </c>
      <c r="F3125" s="62"/>
      <c r="G3125" s="62">
        <v>20</v>
      </c>
      <c r="H3125" s="63">
        <v>0.94444444444444442</v>
      </c>
      <c r="I3125" s="64">
        <v>18</v>
      </c>
      <c r="J3125" s="64">
        <v>18</v>
      </c>
      <c r="K3125" s="64">
        <v>17</v>
      </c>
      <c r="L3125" s="65">
        <v>1</v>
      </c>
      <c r="M3125" s="64">
        <v>0</v>
      </c>
      <c r="N3125" s="64">
        <v>0</v>
      </c>
      <c r="O3125" s="66">
        <v>351.49311111111115</v>
      </c>
      <c r="P3125" s="63">
        <v>0</v>
      </c>
    </row>
    <row r="3126" spans="1:16" ht="14.4">
      <c r="A3126" s="72">
        <f t="shared" si="85"/>
        <v>46200</v>
      </c>
      <c r="B3126" s="73" t="e">
        <f>VLOOKUP(G3126,'Daily Flash NL'!A:D,4,0)</f>
        <v>#N/A</v>
      </c>
      <c r="C3126" s="77">
        <v>46200</v>
      </c>
      <c r="D3126" s="57"/>
      <c r="E3126" s="62" t="s">
        <v>68</v>
      </c>
      <c r="F3126" s="62"/>
      <c r="G3126" s="62">
        <v>21</v>
      </c>
      <c r="H3126" s="63">
        <v>0.95238095238095233</v>
      </c>
      <c r="I3126" s="64">
        <v>21</v>
      </c>
      <c r="J3126" s="64">
        <v>21</v>
      </c>
      <c r="K3126" s="64">
        <v>20</v>
      </c>
      <c r="L3126" s="65">
        <v>1</v>
      </c>
      <c r="M3126" s="64">
        <v>0</v>
      </c>
      <c r="N3126" s="64">
        <v>0</v>
      </c>
      <c r="O3126" s="66">
        <v>251.13326190476189</v>
      </c>
      <c r="P3126" s="63">
        <v>0</v>
      </c>
    </row>
    <row r="3127" spans="1:16" ht="14.4">
      <c r="A3127" s="72">
        <f t="shared" si="85"/>
        <v>46200</v>
      </c>
      <c r="B3127" s="73" t="e">
        <f>VLOOKUP(G3127,'Daily Flash NL'!A:D,4,0)</f>
        <v>#N/A</v>
      </c>
      <c r="C3127" s="77">
        <v>46200</v>
      </c>
      <c r="D3127" s="57"/>
      <c r="E3127" s="62" t="s">
        <v>68</v>
      </c>
      <c r="F3127" s="62"/>
      <c r="G3127" s="62">
        <v>22</v>
      </c>
      <c r="H3127" s="63">
        <v>0.93333333333333335</v>
      </c>
      <c r="I3127" s="64">
        <v>15</v>
      </c>
      <c r="J3127" s="64">
        <v>15</v>
      </c>
      <c r="K3127" s="64">
        <v>14</v>
      </c>
      <c r="L3127" s="65">
        <v>1</v>
      </c>
      <c r="M3127" s="64">
        <v>0</v>
      </c>
      <c r="N3127" s="64">
        <v>0</v>
      </c>
      <c r="O3127" s="66">
        <v>266.38893333333334</v>
      </c>
      <c r="P3127" s="63">
        <v>0</v>
      </c>
    </row>
    <row r="3128" spans="1:16" ht="14.4">
      <c r="A3128" s="72">
        <f t="shared" si="85"/>
        <v>46200</v>
      </c>
      <c r="B3128" s="73" t="e">
        <f>VLOOKUP(G3128,'Daily Flash NL'!A:D,4,0)</f>
        <v>#N/A</v>
      </c>
      <c r="C3128" s="77">
        <v>46200</v>
      </c>
      <c r="D3128" s="57"/>
      <c r="E3128" s="62" t="s">
        <v>68</v>
      </c>
      <c r="F3128" s="62"/>
      <c r="G3128" s="62">
        <v>23</v>
      </c>
      <c r="H3128" s="63">
        <v>0.1</v>
      </c>
      <c r="I3128" s="64">
        <v>10</v>
      </c>
      <c r="J3128" s="64">
        <v>4</v>
      </c>
      <c r="K3128" s="64">
        <v>1</v>
      </c>
      <c r="L3128" s="65">
        <v>0.4</v>
      </c>
      <c r="M3128" s="64">
        <v>6</v>
      </c>
      <c r="N3128" s="64">
        <v>0</v>
      </c>
      <c r="O3128" s="66">
        <v>283.96450000000004</v>
      </c>
      <c r="P3128" s="63">
        <v>0.6</v>
      </c>
    </row>
    <row r="3129" spans="1:16" ht="14.4">
      <c r="A3129" s="72">
        <f t="shared" si="85"/>
        <v>46200</v>
      </c>
      <c r="B3129" s="73" t="e">
        <f>VLOOKUP(G3129,'Daily Flash NL'!A:D,4,0)</f>
        <v>#N/A</v>
      </c>
      <c r="C3129" s="77">
        <v>46200</v>
      </c>
      <c r="D3129" s="57" t="s">
        <v>70</v>
      </c>
      <c r="E3129" s="57"/>
      <c r="F3129" s="57"/>
      <c r="G3129" s="57"/>
      <c r="H3129" s="58">
        <v>0.8286066584463625</v>
      </c>
      <c r="I3129" s="59">
        <v>812</v>
      </c>
      <c r="J3129" s="59">
        <v>781</v>
      </c>
      <c r="K3129" s="59">
        <v>672</v>
      </c>
      <c r="L3129" s="60">
        <v>0.96182266009852213</v>
      </c>
      <c r="M3129" s="59">
        <v>31</v>
      </c>
      <c r="N3129" s="59">
        <v>1</v>
      </c>
      <c r="O3129" s="61">
        <v>262.54274731113964</v>
      </c>
      <c r="P3129" s="58">
        <v>3.8177339901477834E-2</v>
      </c>
    </row>
    <row r="3130" spans="1:16" ht="14.4">
      <c r="A3130" s="72" t="str">
        <f t="shared" si="85"/>
        <v>Total 27/06/2026</v>
      </c>
      <c r="B3130" s="73" t="e">
        <f>VLOOKUP(G3130,'Daily Flash NL'!A:D,4,0)</f>
        <v>#N/A</v>
      </c>
      <c r="C3130" s="78" t="s">
        <v>316</v>
      </c>
      <c r="D3130" s="67"/>
      <c r="E3130" s="67"/>
      <c r="F3130" s="67"/>
      <c r="G3130" s="67"/>
      <c r="H3130" s="68">
        <v>0.8286066584463625</v>
      </c>
      <c r="I3130" s="69">
        <v>812</v>
      </c>
      <c r="J3130" s="69">
        <v>781</v>
      </c>
      <c r="K3130" s="69">
        <v>672</v>
      </c>
      <c r="L3130" s="70">
        <v>0.96182266009852213</v>
      </c>
      <c r="M3130" s="69">
        <v>31</v>
      </c>
      <c r="N3130" s="69">
        <v>1</v>
      </c>
      <c r="O3130" s="71">
        <v>262.54274731113964</v>
      </c>
      <c r="P3130" s="68">
        <v>3.8177339901477834E-2</v>
      </c>
    </row>
    <row r="3131" spans="1:16" ht="14.4">
      <c r="A3131" s="72">
        <f t="shared" si="85"/>
        <v>46201</v>
      </c>
      <c r="B3131" s="73" t="e">
        <f>VLOOKUP(G3131,'Daily Flash NL'!A:D,4,0)</f>
        <v>#N/A</v>
      </c>
      <c r="C3131" s="77">
        <v>46201</v>
      </c>
      <c r="D3131" s="57" t="s">
        <v>67</v>
      </c>
      <c r="E3131" s="62" t="s">
        <v>85</v>
      </c>
      <c r="F3131" s="62"/>
      <c r="G3131" s="62"/>
      <c r="H3131" s="63">
        <v>0.7052023121387283</v>
      </c>
      <c r="I3131" s="64">
        <v>173</v>
      </c>
      <c r="J3131" s="64">
        <v>161</v>
      </c>
      <c r="K3131" s="64">
        <v>122</v>
      </c>
      <c r="L3131" s="65">
        <v>0.93063583815028905</v>
      </c>
      <c r="M3131" s="64">
        <v>12</v>
      </c>
      <c r="N3131" s="64">
        <v>0</v>
      </c>
      <c r="O3131" s="66">
        <v>231.7277745341614</v>
      </c>
      <c r="P3131" s="63">
        <v>6.9364161849710976E-2</v>
      </c>
    </row>
    <row r="3132" spans="1:16" ht="14.4">
      <c r="A3132" s="72">
        <f t="shared" si="85"/>
        <v>46201</v>
      </c>
      <c r="B3132" s="73" t="e">
        <f>VLOOKUP(G3132,'Daily Flash NL'!A:D,4,0)</f>
        <v>#N/A</v>
      </c>
      <c r="C3132" s="77">
        <v>46201</v>
      </c>
      <c r="D3132" s="57"/>
      <c r="E3132" s="62" t="s">
        <v>85</v>
      </c>
      <c r="F3132" s="57" t="s">
        <v>69</v>
      </c>
      <c r="G3132" s="57"/>
      <c r="H3132" s="58"/>
      <c r="I3132" s="59"/>
      <c r="J3132" s="59"/>
      <c r="K3132" s="59"/>
      <c r="L3132" s="60"/>
      <c r="M3132" s="59"/>
      <c r="N3132" s="59"/>
      <c r="O3132" s="61"/>
      <c r="P3132" s="58"/>
    </row>
    <row r="3133" spans="1:16" ht="14.4">
      <c r="A3133" s="72">
        <f t="shared" si="85"/>
        <v>46201</v>
      </c>
      <c r="B3133" s="73" t="e">
        <f>VLOOKUP(G3133,'Daily Flash NL'!A:D,4,0)</f>
        <v>#N/A</v>
      </c>
      <c r="C3133" s="77">
        <v>46201</v>
      </c>
      <c r="D3133" s="57"/>
      <c r="E3133" s="62" t="s">
        <v>85</v>
      </c>
      <c r="F3133" s="62"/>
      <c r="G3133" s="62">
        <v>6</v>
      </c>
      <c r="H3133" s="63">
        <v>0</v>
      </c>
      <c r="I3133" s="64">
        <v>2</v>
      </c>
      <c r="J3133" s="64">
        <v>1</v>
      </c>
      <c r="K3133" s="64">
        <v>0</v>
      </c>
      <c r="L3133" s="65">
        <v>0.5</v>
      </c>
      <c r="M3133" s="64">
        <v>1</v>
      </c>
      <c r="N3133" s="64">
        <v>0</v>
      </c>
      <c r="O3133" s="66">
        <v>134.952</v>
      </c>
      <c r="P3133" s="63">
        <v>0.5</v>
      </c>
    </row>
    <row r="3134" spans="1:16" ht="14.4">
      <c r="A3134" s="72">
        <f t="shared" si="85"/>
        <v>46201</v>
      </c>
      <c r="B3134" s="73">
        <f>VLOOKUP(G3134,'Daily Flash NL'!A:D,4,0)</f>
        <v>0.29166666666666669</v>
      </c>
      <c r="C3134" s="77">
        <v>46201</v>
      </c>
      <c r="D3134" s="57"/>
      <c r="E3134" s="62" t="s">
        <v>85</v>
      </c>
      <c r="F3134" s="62"/>
      <c r="G3134" s="62">
        <v>7</v>
      </c>
      <c r="H3134" s="63">
        <v>1</v>
      </c>
      <c r="I3134" s="64">
        <v>1</v>
      </c>
      <c r="J3134" s="64">
        <v>1</v>
      </c>
      <c r="K3134" s="64">
        <v>1</v>
      </c>
      <c r="L3134" s="65">
        <v>1</v>
      </c>
      <c r="M3134" s="64">
        <v>0</v>
      </c>
      <c r="N3134" s="64">
        <v>0</v>
      </c>
      <c r="O3134" s="66">
        <v>244.43299999999999</v>
      </c>
      <c r="P3134" s="63">
        <v>0</v>
      </c>
    </row>
    <row r="3135" spans="1:16" ht="14.4">
      <c r="A3135" s="72">
        <f t="shared" si="85"/>
        <v>46201</v>
      </c>
      <c r="B3135" s="73">
        <f>VLOOKUP(G3135,'Daily Flash NL'!A:D,4,0)</f>
        <v>0.33333333333333298</v>
      </c>
      <c r="C3135" s="77">
        <v>46201</v>
      </c>
      <c r="D3135" s="57"/>
      <c r="E3135" s="62" t="s">
        <v>85</v>
      </c>
      <c r="F3135" s="62"/>
      <c r="G3135" s="62">
        <v>8</v>
      </c>
      <c r="H3135" s="63">
        <v>1</v>
      </c>
      <c r="I3135" s="64">
        <v>6</v>
      </c>
      <c r="J3135" s="64">
        <v>6</v>
      </c>
      <c r="K3135" s="64">
        <v>6</v>
      </c>
      <c r="L3135" s="65">
        <v>1</v>
      </c>
      <c r="M3135" s="64">
        <v>0</v>
      </c>
      <c r="N3135" s="64">
        <v>0</v>
      </c>
      <c r="O3135" s="66">
        <v>182.66258333333334</v>
      </c>
      <c r="P3135" s="63">
        <v>0</v>
      </c>
    </row>
    <row r="3136" spans="1:16" ht="14.4">
      <c r="A3136" s="72">
        <f t="shared" si="85"/>
        <v>46201</v>
      </c>
      <c r="B3136" s="73">
        <f>VLOOKUP(G3136,'Daily Flash NL'!A:D,4,0)</f>
        <v>0.375</v>
      </c>
      <c r="C3136" s="77">
        <v>46201</v>
      </c>
      <c r="D3136" s="57"/>
      <c r="E3136" s="62" t="s">
        <v>85</v>
      </c>
      <c r="F3136" s="62"/>
      <c r="G3136" s="62">
        <v>9</v>
      </c>
      <c r="H3136" s="63">
        <v>0.8</v>
      </c>
      <c r="I3136" s="64">
        <v>5</v>
      </c>
      <c r="J3136" s="64">
        <v>5</v>
      </c>
      <c r="K3136" s="64">
        <v>4</v>
      </c>
      <c r="L3136" s="65">
        <v>1</v>
      </c>
      <c r="M3136" s="64">
        <v>0</v>
      </c>
      <c r="N3136" s="64">
        <v>0</v>
      </c>
      <c r="O3136" s="66">
        <v>405.41559999999998</v>
      </c>
      <c r="P3136" s="63">
        <v>0</v>
      </c>
    </row>
    <row r="3137" spans="1:16" ht="14.4">
      <c r="A3137" s="72">
        <f t="shared" ref="A3137:A3187" si="86">C3137</f>
        <v>46201</v>
      </c>
      <c r="B3137" s="73">
        <f>VLOOKUP(G3137,'Daily Flash NL'!A:D,4,0)</f>
        <v>0.41666666666666702</v>
      </c>
      <c r="C3137" s="77">
        <v>46201</v>
      </c>
      <c r="D3137" s="57"/>
      <c r="E3137" s="62" t="s">
        <v>85</v>
      </c>
      <c r="F3137" s="62"/>
      <c r="G3137" s="62">
        <v>10</v>
      </c>
      <c r="H3137" s="63">
        <v>1</v>
      </c>
      <c r="I3137" s="64">
        <v>3</v>
      </c>
      <c r="J3137" s="64">
        <v>3</v>
      </c>
      <c r="K3137" s="64">
        <v>3</v>
      </c>
      <c r="L3137" s="65">
        <v>1</v>
      </c>
      <c r="M3137" s="64">
        <v>0</v>
      </c>
      <c r="N3137" s="64">
        <v>0</v>
      </c>
      <c r="O3137" s="66">
        <v>267.35399999999998</v>
      </c>
      <c r="P3137" s="63">
        <v>0</v>
      </c>
    </row>
    <row r="3138" spans="1:16" ht="14.4">
      <c r="A3138" s="72">
        <f t="shared" si="86"/>
        <v>46201</v>
      </c>
      <c r="B3138" s="73">
        <f>VLOOKUP(G3138,'Daily Flash NL'!A:D,4,0)</f>
        <v>0.45833333333333298</v>
      </c>
      <c r="C3138" s="77">
        <v>46201</v>
      </c>
      <c r="D3138" s="57"/>
      <c r="E3138" s="62" t="s">
        <v>85</v>
      </c>
      <c r="F3138" s="62"/>
      <c r="G3138" s="62">
        <v>11</v>
      </c>
      <c r="H3138" s="63">
        <v>1</v>
      </c>
      <c r="I3138" s="64">
        <v>5</v>
      </c>
      <c r="J3138" s="64">
        <v>5</v>
      </c>
      <c r="K3138" s="64">
        <v>5</v>
      </c>
      <c r="L3138" s="65">
        <v>1</v>
      </c>
      <c r="M3138" s="64">
        <v>0</v>
      </c>
      <c r="N3138" s="64">
        <v>0</v>
      </c>
      <c r="O3138" s="66">
        <v>411.98360000000002</v>
      </c>
      <c r="P3138" s="63">
        <v>0</v>
      </c>
    </row>
    <row r="3139" spans="1:16" ht="14.4">
      <c r="A3139" s="72">
        <f t="shared" si="86"/>
        <v>46201</v>
      </c>
      <c r="B3139" s="73">
        <f>VLOOKUP(G3139,'Daily Flash NL'!A:D,4,0)</f>
        <v>0.5</v>
      </c>
      <c r="C3139" s="77">
        <v>46201</v>
      </c>
      <c r="D3139" s="57"/>
      <c r="E3139" s="62" t="s">
        <v>85</v>
      </c>
      <c r="F3139" s="62"/>
      <c r="G3139" s="62">
        <v>12</v>
      </c>
      <c r="H3139" s="63">
        <v>0.58823529411764708</v>
      </c>
      <c r="I3139" s="64">
        <v>17</v>
      </c>
      <c r="J3139" s="64">
        <v>15</v>
      </c>
      <c r="K3139" s="64">
        <v>10</v>
      </c>
      <c r="L3139" s="65">
        <v>0.88235294117647056</v>
      </c>
      <c r="M3139" s="64">
        <v>2</v>
      </c>
      <c r="N3139" s="64">
        <v>0</v>
      </c>
      <c r="O3139" s="66">
        <v>274.43962444444441</v>
      </c>
      <c r="P3139" s="63">
        <v>0.11764705882352941</v>
      </c>
    </row>
    <row r="3140" spans="1:16" ht="14.4">
      <c r="A3140" s="72">
        <f t="shared" si="86"/>
        <v>46201</v>
      </c>
      <c r="B3140" s="73">
        <f>VLOOKUP(G3140,'Daily Flash NL'!A:D,4,0)</f>
        <v>0.54166666666666696</v>
      </c>
      <c r="C3140" s="77">
        <v>46201</v>
      </c>
      <c r="D3140" s="57"/>
      <c r="E3140" s="62" t="s">
        <v>85</v>
      </c>
      <c r="F3140" s="62"/>
      <c r="G3140" s="62">
        <v>13</v>
      </c>
      <c r="H3140" s="63">
        <v>1</v>
      </c>
      <c r="I3140" s="64">
        <v>8</v>
      </c>
      <c r="J3140" s="64">
        <v>8</v>
      </c>
      <c r="K3140" s="64">
        <v>8</v>
      </c>
      <c r="L3140" s="65">
        <v>1</v>
      </c>
      <c r="M3140" s="64">
        <v>0</v>
      </c>
      <c r="N3140" s="64">
        <v>0</v>
      </c>
      <c r="O3140" s="66">
        <v>275.10543749999999</v>
      </c>
      <c r="P3140" s="63">
        <v>0</v>
      </c>
    </row>
    <row r="3141" spans="1:16" ht="14.4">
      <c r="A3141" s="72">
        <f t="shared" si="86"/>
        <v>46201</v>
      </c>
      <c r="B3141" s="73">
        <f>VLOOKUP(G3141,'Daily Flash NL'!A:D,4,0)</f>
        <v>0.58333333333333304</v>
      </c>
      <c r="C3141" s="77">
        <v>46201</v>
      </c>
      <c r="D3141" s="57"/>
      <c r="E3141" s="62" t="s">
        <v>85</v>
      </c>
      <c r="F3141" s="62"/>
      <c r="G3141" s="62">
        <v>14</v>
      </c>
      <c r="H3141" s="63">
        <v>1</v>
      </c>
      <c r="I3141" s="64">
        <v>4</v>
      </c>
      <c r="J3141" s="64">
        <v>4</v>
      </c>
      <c r="K3141" s="64">
        <v>4</v>
      </c>
      <c r="L3141" s="65">
        <v>1</v>
      </c>
      <c r="M3141" s="64">
        <v>0</v>
      </c>
      <c r="N3141" s="64">
        <v>0</v>
      </c>
      <c r="O3141" s="66">
        <v>279.72149999999999</v>
      </c>
      <c r="P3141" s="63">
        <v>0</v>
      </c>
    </row>
    <row r="3142" spans="1:16" ht="14.4">
      <c r="A3142" s="72">
        <f t="shared" si="86"/>
        <v>46201</v>
      </c>
      <c r="B3142" s="73">
        <f>VLOOKUP(G3142,'Daily Flash NL'!A:D,4,0)</f>
        <v>0.625</v>
      </c>
      <c r="C3142" s="77">
        <v>46201</v>
      </c>
      <c r="D3142" s="57"/>
      <c r="E3142" s="62" t="s">
        <v>85</v>
      </c>
      <c r="F3142" s="62"/>
      <c r="G3142" s="62">
        <v>15</v>
      </c>
      <c r="H3142" s="63">
        <v>1</v>
      </c>
      <c r="I3142" s="64">
        <v>5</v>
      </c>
      <c r="J3142" s="64">
        <v>5</v>
      </c>
      <c r="K3142" s="64">
        <v>5</v>
      </c>
      <c r="L3142" s="65">
        <v>1</v>
      </c>
      <c r="M3142" s="64">
        <v>0</v>
      </c>
      <c r="N3142" s="64">
        <v>0</v>
      </c>
      <c r="O3142" s="66">
        <v>141.98280000000003</v>
      </c>
      <c r="P3142" s="63">
        <v>0</v>
      </c>
    </row>
    <row r="3143" spans="1:16" ht="14.4">
      <c r="A3143" s="72">
        <f t="shared" si="86"/>
        <v>46201</v>
      </c>
      <c r="B3143" s="73">
        <f>VLOOKUP(G3143,'Daily Flash NL'!A:D,4,0)</f>
        <v>0.66666666666666696</v>
      </c>
      <c r="C3143" s="77">
        <v>46201</v>
      </c>
      <c r="D3143" s="57"/>
      <c r="E3143" s="62" t="s">
        <v>85</v>
      </c>
      <c r="F3143" s="62"/>
      <c r="G3143" s="62">
        <v>16</v>
      </c>
      <c r="H3143" s="63">
        <v>1</v>
      </c>
      <c r="I3143" s="64">
        <v>5</v>
      </c>
      <c r="J3143" s="64">
        <v>5</v>
      </c>
      <c r="K3143" s="64">
        <v>5</v>
      </c>
      <c r="L3143" s="65">
        <v>1</v>
      </c>
      <c r="M3143" s="64">
        <v>0</v>
      </c>
      <c r="N3143" s="64">
        <v>0</v>
      </c>
      <c r="O3143" s="66">
        <v>507.97770000000003</v>
      </c>
      <c r="P3143" s="63">
        <v>0</v>
      </c>
    </row>
    <row r="3144" spans="1:16" ht="14.4">
      <c r="A3144" s="72">
        <f t="shared" si="86"/>
        <v>46201</v>
      </c>
      <c r="B3144" s="73" t="e">
        <f>VLOOKUP(G3144,'Daily Flash NL'!A:D,4,0)</f>
        <v>#N/A</v>
      </c>
      <c r="C3144" s="77">
        <v>46201</v>
      </c>
      <c r="D3144" s="57"/>
      <c r="E3144" s="62" t="s">
        <v>85</v>
      </c>
      <c r="F3144" s="62"/>
      <c r="G3144" s="62">
        <v>17</v>
      </c>
      <c r="H3144" s="63">
        <v>1</v>
      </c>
      <c r="I3144" s="64">
        <v>4</v>
      </c>
      <c r="J3144" s="64">
        <v>4</v>
      </c>
      <c r="K3144" s="64">
        <v>4</v>
      </c>
      <c r="L3144" s="65">
        <v>1</v>
      </c>
      <c r="M3144" s="64">
        <v>0</v>
      </c>
      <c r="N3144" s="64">
        <v>0</v>
      </c>
      <c r="O3144" s="66">
        <v>103.16449999999901</v>
      </c>
      <c r="P3144" s="63">
        <v>0</v>
      </c>
    </row>
    <row r="3145" spans="1:16" ht="14.4">
      <c r="A3145" s="72">
        <f t="shared" si="86"/>
        <v>46201</v>
      </c>
      <c r="B3145" s="73" t="e">
        <f>VLOOKUP(G3145,'Daily Flash NL'!A:D,4,0)</f>
        <v>#N/A</v>
      </c>
      <c r="C3145" s="77">
        <v>46201</v>
      </c>
      <c r="D3145" s="57"/>
      <c r="E3145" s="62" t="s">
        <v>85</v>
      </c>
      <c r="F3145" s="62"/>
      <c r="G3145" s="62">
        <v>18</v>
      </c>
      <c r="H3145" s="63">
        <v>0.5714285714285714</v>
      </c>
      <c r="I3145" s="64">
        <v>7</v>
      </c>
      <c r="J3145" s="64">
        <v>7</v>
      </c>
      <c r="K3145" s="64">
        <v>4</v>
      </c>
      <c r="L3145" s="65">
        <v>1</v>
      </c>
      <c r="M3145" s="64">
        <v>0</v>
      </c>
      <c r="N3145" s="64">
        <v>0</v>
      </c>
      <c r="O3145" s="66">
        <v>154.63319047619001</v>
      </c>
      <c r="P3145" s="63">
        <v>0</v>
      </c>
    </row>
    <row r="3146" spans="1:16" ht="14.4">
      <c r="A3146" s="72">
        <f t="shared" si="86"/>
        <v>46201</v>
      </c>
      <c r="B3146" s="73" t="e">
        <f>VLOOKUP(G3146,'Daily Flash NL'!A:D,4,0)</f>
        <v>#N/A</v>
      </c>
      <c r="C3146" s="77">
        <v>46201</v>
      </c>
      <c r="D3146" s="57"/>
      <c r="E3146" s="62" t="s">
        <v>85</v>
      </c>
      <c r="F3146" s="62"/>
      <c r="G3146" s="62">
        <v>19</v>
      </c>
      <c r="H3146" s="63">
        <v>0</v>
      </c>
      <c r="I3146" s="64">
        <v>5</v>
      </c>
      <c r="J3146" s="64">
        <v>5</v>
      </c>
      <c r="K3146" s="64">
        <v>0</v>
      </c>
      <c r="L3146" s="65">
        <v>1</v>
      </c>
      <c r="M3146" s="64">
        <v>0</v>
      </c>
      <c r="N3146" s="64">
        <v>0</v>
      </c>
      <c r="O3146" s="66">
        <v>399.10120000000001</v>
      </c>
      <c r="P3146" s="63">
        <v>0</v>
      </c>
    </row>
    <row r="3147" spans="1:16" ht="14.4">
      <c r="A3147" s="72">
        <f t="shared" si="86"/>
        <v>46201</v>
      </c>
      <c r="B3147" s="73" t="e">
        <f>VLOOKUP(G3147,'Daily Flash NL'!A:D,4,0)</f>
        <v>#N/A</v>
      </c>
      <c r="C3147" s="77">
        <v>46201</v>
      </c>
      <c r="D3147" s="57"/>
      <c r="E3147" s="62" t="s">
        <v>85</v>
      </c>
      <c r="F3147" s="62"/>
      <c r="G3147" s="62">
        <v>20</v>
      </c>
      <c r="H3147" s="63">
        <v>0.5</v>
      </c>
      <c r="I3147" s="64">
        <v>6</v>
      </c>
      <c r="J3147" s="64">
        <v>3</v>
      </c>
      <c r="K3147" s="64">
        <v>3</v>
      </c>
      <c r="L3147" s="65">
        <v>0.5</v>
      </c>
      <c r="M3147" s="64">
        <v>3</v>
      </c>
      <c r="N3147" s="64">
        <v>0</v>
      </c>
      <c r="O3147" s="66">
        <v>209.34866666666667</v>
      </c>
      <c r="P3147" s="63">
        <v>0.5</v>
      </c>
    </row>
    <row r="3148" spans="1:16" ht="14.4">
      <c r="A3148" s="72">
        <f t="shared" si="86"/>
        <v>46201</v>
      </c>
      <c r="B3148" s="73" t="e">
        <f>VLOOKUP(G3148,'Daily Flash NL'!A:D,4,0)</f>
        <v>#N/A</v>
      </c>
      <c r="C3148" s="77">
        <v>46201</v>
      </c>
      <c r="D3148" s="57"/>
      <c r="E3148" s="62" t="s">
        <v>85</v>
      </c>
      <c r="F3148" s="62"/>
      <c r="G3148" s="62">
        <v>21</v>
      </c>
      <c r="H3148" s="63">
        <v>1</v>
      </c>
      <c r="I3148" s="64">
        <v>1</v>
      </c>
      <c r="J3148" s="64">
        <v>1</v>
      </c>
      <c r="K3148" s="64">
        <v>1</v>
      </c>
      <c r="L3148" s="65">
        <v>1</v>
      </c>
      <c r="M3148" s="64">
        <v>0</v>
      </c>
      <c r="N3148" s="64">
        <v>0</v>
      </c>
      <c r="O3148" s="66">
        <v>330.49899999999997</v>
      </c>
      <c r="P3148" s="63">
        <v>0</v>
      </c>
    </row>
    <row r="3149" spans="1:16" ht="14.4">
      <c r="A3149" s="72">
        <f t="shared" si="86"/>
        <v>46201</v>
      </c>
      <c r="B3149" s="73" t="e">
        <f>VLOOKUP(G3149,'Daily Flash NL'!A:D,4,0)</f>
        <v>#N/A</v>
      </c>
      <c r="C3149" s="77">
        <v>46201</v>
      </c>
      <c r="D3149" s="57"/>
      <c r="E3149" s="62" t="s">
        <v>85</v>
      </c>
      <c r="F3149" s="62"/>
      <c r="G3149" s="62">
        <v>22</v>
      </c>
      <c r="H3149" s="63">
        <v>0.5</v>
      </c>
      <c r="I3149" s="64">
        <v>2</v>
      </c>
      <c r="J3149" s="64">
        <v>2</v>
      </c>
      <c r="K3149" s="64">
        <v>1</v>
      </c>
      <c r="L3149" s="65">
        <v>1</v>
      </c>
      <c r="M3149" s="64">
        <v>0</v>
      </c>
      <c r="N3149" s="64">
        <v>0</v>
      </c>
      <c r="O3149" s="66">
        <v>83.404250000000005</v>
      </c>
      <c r="P3149" s="63">
        <v>0</v>
      </c>
    </row>
    <row r="3150" spans="1:16" ht="14.4">
      <c r="A3150" s="72">
        <f t="shared" si="86"/>
        <v>46201</v>
      </c>
      <c r="B3150" s="73" t="e">
        <f>VLOOKUP(G3150,'Daily Flash NL'!A:D,4,0)</f>
        <v>#N/A</v>
      </c>
      <c r="C3150" s="77">
        <v>46201</v>
      </c>
      <c r="D3150" s="57"/>
      <c r="E3150" s="62" t="s">
        <v>85</v>
      </c>
      <c r="F3150" s="57" t="s">
        <v>86</v>
      </c>
      <c r="G3150" s="57"/>
      <c r="H3150" s="58"/>
      <c r="I3150" s="59"/>
      <c r="J3150" s="59"/>
      <c r="K3150" s="59"/>
      <c r="L3150" s="60"/>
      <c r="M3150" s="59"/>
      <c r="N3150" s="59"/>
      <c r="O3150" s="61"/>
      <c r="P3150" s="58"/>
    </row>
    <row r="3151" spans="1:16" ht="14.4">
      <c r="A3151" s="72">
        <f t="shared" si="86"/>
        <v>46201</v>
      </c>
      <c r="B3151" s="73">
        <f>VLOOKUP(G3151,'Daily Flash NL'!A:D,4,0)</f>
        <v>0.33333333333333298</v>
      </c>
      <c r="C3151" s="77">
        <v>46201</v>
      </c>
      <c r="D3151" s="57"/>
      <c r="E3151" s="62" t="s">
        <v>85</v>
      </c>
      <c r="F3151" s="62"/>
      <c r="G3151" s="62">
        <v>8</v>
      </c>
      <c r="H3151" s="63">
        <v>0.8</v>
      </c>
      <c r="I3151" s="64">
        <v>5</v>
      </c>
      <c r="J3151" s="64">
        <v>5</v>
      </c>
      <c r="K3151" s="64">
        <v>4</v>
      </c>
      <c r="L3151" s="65">
        <v>1</v>
      </c>
      <c r="M3151" s="64">
        <v>0</v>
      </c>
      <c r="N3151" s="64">
        <v>0</v>
      </c>
      <c r="O3151" s="66">
        <v>73.709533333333397</v>
      </c>
      <c r="P3151" s="63">
        <v>0</v>
      </c>
    </row>
    <row r="3152" spans="1:16" ht="14.4">
      <c r="A3152" s="72">
        <f t="shared" si="86"/>
        <v>46201</v>
      </c>
      <c r="B3152" s="73">
        <f>VLOOKUP(G3152,'Daily Flash NL'!A:D,4,0)</f>
        <v>0.375</v>
      </c>
      <c r="C3152" s="77">
        <v>46201</v>
      </c>
      <c r="D3152" s="57"/>
      <c r="E3152" s="62" t="s">
        <v>85</v>
      </c>
      <c r="F3152" s="62"/>
      <c r="G3152" s="62">
        <v>9</v>
      </c>
      <c r="H3152" s="63">
        <v>0.5</v>
      </c>
      <c r="I3152" s="64">
        <v>2</v>
      </c>
      <c r="J3152" s="64">
        <v>2</v>
      </c>
      <c r="K3152" s="64">
        <v>1</v>
      </c>
      <c r="L3152" s="65">
        <v>1</v>
      </c>
      <c r="M3152" s="64">
        <v>0</v>
      </c>
      <c r="N3152" s="64">
        <v>0</v>
      </c>
      <c r="O3152" s="66">
        <v>493.80599999999993</v>
      </c>
      <c r="P3152" s="63">
        <v>0</v>
      </c>
    </row>
    <row r="3153" spans="1:16" ht="14.4">
      <c r="A3153" s="72">
        <f t="shared" si="86"/>
        <v>46201</v>
      </c>
      <c r="B3153" s="73">
        <f>VLOOKUP(G3153,'Daily Flash NL'!A:D,4,0)</f>
        <v>0.41666666666666702</v>
      </c>
      <c r="C3153" s="77">
        <v>46201</v>
      </c>
      <c r="D3153" s="57"/>
      <c r="E3153" s="62" t="s">
        <v>85</v>
      </c>
      <c r="F3153" s="62"/>
      <c r="G3153" s="62">
        <v>10</v>
      </c>
      <c r="H3153" s="63">
        <v>0.41666666666666669</v>
      </c>
      <c r="I3153" s="64">
        <v>12</v>
      </c>
      <c r="J3153" s="64">
        <v>11</v>
      </c>
      <c r="K3153" s="64">
        <v>5</v>
      </c>
      <c r="L3153" s="65">
        <v>0.91666666666666663</v>
      </c>
      <c r="M3153" s="64">
        <v>1</v>
      </c>
      <c r="N3153" s="64">
        <v>0</v>
      </c>
      <c r="O3153" s="66">
        <v>118.40046969696972</v>
      </c>
      <c r="P3153" s="63">
        <v>8.3333333333333329E-2</v>
      </c>
    </row>
    <row r="3154" spans="1:16" ht="14.4">
      <c r="A3154" s="72">
        <f t="shared" si="86"/>
        <v>46201</v>
      </c>
      <c r="B3154" s="73">
        <f>VLOOKUP(G3154,'Daily Flash NL'!A:D,4,0)</f>
        <v>0.45833333333333298</v>
      </c>
      <c r="C3154" s="77">
        <v>46201</v>
      </c>
      <c r="D3154" s="57"/>
      <c r="E3154" s="62" t="s">
        <v>85</v>
      </c>
      <c r="F3154" s="62"/>
      <c r="G3154" s="62">
        <v>11</v>
      </c>
      <c r="H3154" s="63">
        <v>0.5714285714285714</v>
      </c>
      <c r="I3154" s="64">
        <v>14</v>
      </c>
      <c r="J3154" s="64">
        <v>12</v>
      </c>
      <c r="K3154" s="64">
        <v>8</v>
      </c>
      <c r="L3154" s="65">
        <v>0.8571428571428571</v>
      </c>
      <c r="M3154" s="64">
        <v>2</v>
      </c>
      <c r="N3154" s="64">
        <v>0</v>
      </c>
      <c r="O3154" s="66">
        <v>277.5171458333333</v>
      </c>
      <c r="P3154" s="63">
        <v>0.14285714285714285</v>
      </c>
    </row>
    <row r="3155" spans="1:16" ht="14.4">
      <c r="A3155" s="72">
        <f t="shared" si="86"/>
        <v>46201</v>
      </c>
      <c r="B3155" s="73">
        <f>VLOOKUP(G3155,'Daily Flash NL'!A:D,4,0)</f>
        <v>0.5</v>
      </c>
      <c r="C3155" s="77">
        <v>46201</v>
      </c>
      <c r="D3155" s="57"/>
      <c r="E3155" s="62" t="s">
        <v>85</v>
      </c>
      <c r="F3155" s="62"/>
      <c r="G3155" s="62">
        <v>12</v>
      </c>
      <c r="H3155" s="63">
        <v>0.7142857142857143</v>
      </c>
      <c r="I3155" s="64">
        <v>7</v>
      </c>
      <c r="J3155" s="64">
        <v>6</v>
      </c>
      <c r="K3155" s="64">
        <v>5</v>
      </c>
      <c r="L3155" s="65">
        <v>0.8571428571428571</v>
      </c>
      <c r="M3155" s="64">
        <v>1</v>
      </c>
      <c r="N3155" s="64">
        <v>0</v>
      </c>
      <c r="O3155" s="66">
        <v>350.60174999999998</v>
      </c>
      <c r="P3155" s="63">
        <v>0.14285714285714285</v>
      </c>
    </row>
    <row r="3156" spans="1:16" ht="14.4">
      <c r="A3156" s="72">
        <f t="shared" si="86"/>
        <v>46201</v>
      </c>
      <c r="B3156" s="73">
        <f>VLOOKUP(G3156,'Daily Flash NL'!A:D,4,0)</f>
        <v>0.54166666666666696</v>
      </c>
      <c r="C3156" s="77">
        <v>46201</v>
      </c>
      <c r="D3156" s="57"/>
      <c r="E3156" s="62" t="s">
        <v>85</v>
      </c>
      <c r="F3156" s="62"/>
      <c r="G3156" s="62">
        <v>13</v>
      </c>
      <c r="H3156" s="63">
        <v>0.6</v>
      </c>
      <c r="I3156" s="64">
        <v>15</v>
      </c>
      <c r="J3156" s="64">
        <v>13</v>
      </c>
      <c r="K3156" s="64">
        <v>9</v>
      </c>
      <c r="L3156" s="65">
        <v>0.8666666666666667</v>
      </c>
      <c r="M3156" s="64">
        <v>2</v>
      </c>
      <c r="N3156" s="64">
        <v>0</v>
      </c>
      <c r="O3156" s="66">
        <v>164.06578846153838</v>
      </c>
      <c r="P3156" s="63">
        <v>0.13333333333333333</v>
      </c>
    </row>
    <row r="3157" spans="1:16" ht="14.4">
      <c r="A3157" s="72">
        <f t="shared" si="86"/>
        <v>46201</v>
      </c>
      <c r="B3157" s="73">
        <f>VLOOKUP(G3157,'Daily Flash NL'!A:D,4,0)</f>
        <v>0.58333333333333304</v>
      </c>
      <c r="C3157" s="77">
        <v>46201</v>
      </c>
      <c r="D3157" s="57"/>
      <c r="E3157" s="62" t="s">
        <v>85</v>
      </c>
      <c r="F3157" s="62"/>
      <c r="G3157" s="62">
        <v>14</v>
      </c>
      <c r="H3157" s="63">
        <v>0.75</v>
      </c>
      <c r="I3157" s="64">
        <v>4</v>
      </c>
      <c r="J3157" s="64">
        <v>4</v>
      </c>
      <c r="K3157" s="64">
        <v>3</v>
      </c>
      <c r="L3157" s="65">
        <v>1</v>
      </c>
      <c r="M3157" s="64">
        <v>0</v>
      </c>
      <c r="N3157" s="64">
        <v>0</v>
      </c>
      <c r="O3157" s="66">
        <v>205.84950000000003</v>
      </c>
      <c r="P3157" s="63">
        <v>0</v>
      </c>
    </row>
    <row r="3158" spans="1:16" ht="14.4">
      <c r="A3158" s="72">
        <f t="shared" si="86"/>
        <v>46201</v>
      </c>
      <c r="B3158" s="73">
        <f>VLOOKUP(G3158,'Daily Flash NL'!A:D,4,0)</f>
        <v>0.625</v>
      </c>
      <c r="C3158" s="77">
        <v>46201</v>
      </c>
      <c r="D3158" s="57"/>
      <c r="E3158" s="62" t="s">
        <v>85</v>
      </c>
      <c r="F3158" s="62"/>
      <c r="G3158" s="62">
        <v>15</v>
      </c>
      <c r="H3158" s="63">
        <v>0.7142857142857143</v>
      </c>
      <c r="I3158" s="64">
        <v>7</v>
      </c>
      <c r="J3158" s="64">
        <v>7</v>
      </c>
      <c r="K3158" s="64">
        <v>5</v>
      </c>
      <c r="L3158" s="65">
        <v>1</v>
      </c>
      <c r="M3158" s="64">
        <v>0</v>
      </c>
      <c r="N3158" s="64">
        <v>0</v>
      </c>
      <c r="O3158" s="66">
        <v>114.79357142857144</v>
      </c>
      <c r="P3158" s="63">
        <v>0</v>
      </c>
    </row>
    <row r="3159" spans="1:16" ht="14.4">
      <c r="A3159" s="72">
        <f t="shared" si="86"/>
        <v>46201</v>
      </c>
      <c r="B3159" s="73">
        <f>VLOOKUP(G3159,'Daily Flash NL'!A:D,4,0)</f>
        <v>0.66666666666666696</v>
      </c>
      <c r="C3159" s="77">
        <v>46201</v>
      </c>
      <c r="D3159" s="57"/>
      <c r="E3159" s="62" t="s">
        <v>85</v>
      </c>
      <c r="F3159" s="62"/>
      <c r="G3159" s="62">
        <v>16</v>
      </c>
      <c r="H3159" s="63">
        <v>1</v>
      </c>
      <c r="I3159" s="64">
        <v>3</v>
      </c>
      <c r="J3159" s="64">
        <v>3</v>
      </c>
      <c r="K3159" s="64">
        <v>3</v>
      </c>
      <c r="L3159" s="65">
        <v>1</v>
      </c>
      <c r="M3159" s="64">
        <v>0</v>
      </c>
      <c r="N3159" s="64">
        <v>0</v>
      </c>
      <c r="O3159" s="66">
        <v>290.8966666666667</v>
      </c>
      <c r="P3159" s="63">
        <v>0</v>
      </c>
    </row>
    <row r="3160" spans="1:16" ht="14.4">
      <c r="A3160" s="72">
        <f t="shared" si="86"/>
        <v>46201</v>
      </c>
      <c r="B3160" s="73" t="e">
        <f>VLOOKUP(G3160,'Daily Flash NL'!A:D,4,0)</f>
        <v>#N/A</v>
      </c>
      <c r="C3160" s="77">
        <v>46201</v>
      </c>
      <c r="D3160" s="57"/>
      <c r="E3160" s="62" t="s">
        <v>85</v>
      </c>
      <c r="F3160" s="62"/>
      <c r="G3160" s="62">
        <v>17</v>
      </c>
      <c r="H3160" s="63">
        <v>1</v>
      </c>
      <c r="I3160" s="64">
        <v>5</v>
      </c>
      <c r="J3160" s="64">
        <v>5</v>
      </c>
      <c r="K3160" s="64">
        <v>5</v>
      </c>
      <c r="L3160" s="65">
        <v>1</v>
      </c>
      <c r="M3160" s="64">
        <v>0</v>
      </c>
      <c r="N3160" s="64">
        <v>0</v>
      </c>
      <c r="O3160" s="66">
        <v>116.28406666666601</v>
      </c>
      <c r="P3160" s="63">
        <v>0</v>
      </c>
    </row>
    <row r="3161" spans="1:16" ht="14.4">
      <c r="A3161" s="72">
        <f t="shared" si="86"/>
        <v>46201</v>
      </c>
      <c r="B3161" s="73" t="e">
        <f>VLOOKUP(G3161,'Daily Flash NL'!A:D,4,0)</f>
        <v>#N/A</v>
      </c>
      <c r="C3161" s="77">
        <v>46201</v>
      </c>
      <c r="D3161" s="57"/>
      <c r="E3161" s="62" t="s">
        <v>85</v>
      </c>
      <c r="F3161" s="62"/>
      <c r="G3161" s="62">
        <v>18</v>
      </c>
      <c r="H3161" s="63">
        <v>0.5</v>
      </c>
      <c r="I3161" s="64">
        <v>2</v>
      </c>
      <c r="J3161" s="64">
        <v>2</v>
      </c>
      <c r="K3161" s="64">
        <v>1</v>
      </c>
      <c r="L3161" s="65">
        <v>1</v>
      </c>
      <c r="M3161" s="64">
        <v>0</v>
      </c>
      <c r="N3161" s="64">
        <v>0</v>
      </c>
      <c r="O3161" s="66">
        <v>100.0745</v>
      </c>
      <c r="P3161" s="63">
        <v>0</v>
      </c>
    </row>
    <row r="3162" spans="1:16" ht="14.4">
      <c r="A3162" s="72">
        <f t="shared" si="86"/>
        <v>46201</v>
      </c>
      <c r="B3162" s="73" t="e">
        <f>VLOOKUP(G3162,'Daily Flash NL'!A:D,4,0)</f>
        <v>#N/A</v>
      </c>
      <c r="C3162" s="77">
        <v>46201</v>
      </c>
      <c r="D3162" s="57"/>
      <c r="E3162" s="62" t="s">
        <v>85</v>
      </c>
      <c r="F3162" s="62"/>
      <c r="G3162" s="62">
        <v>19</v>
      </c>
      <c r="H3162" s="63">
        <v>0.8</v>
      </c>
      <c r="I3162" s="64">
        <v>5</v>
      </c>
      <c r="J3162" s="64">
        <v>5</v>
      </c>
      <c r="K3162" s="64">
        <v>4</v>
      </c>
      <c r="L3162" s="65">
        <v>1</v>
      </c>
      <c r="M3162" s="64">
        <v>0</v>
      </c>
      <c r="N3162" s="64">
        <v>0</v>
      </c>
      <c r="O3162" s="66">
        <v>257.40260000000001</v>
      </c>
      <c r="P3162" s="63">
        <v>0</v>
      </c>
    </row>
    <row r="3163" spans="1:16" ht="14.4">
      <c r="A3163" s="72">
        <f t="shared" si="86"/>
        <v>46201</v>
      </c>
      <c r="B3163" s="73" t="e">
        <f>VLOOKUP(G3163,'Daily Flash NL'!A:D,4,0)</f>
        <v>#N/A</v>
      </c>
      <c r="C3163" s="77">
        <v>46201</v>
      </c>
      <c r="D3163" s="57"/>
      <c r="E3163" s="62" t="s">
        <v>85</v>
      </c>
      <c r="F3163" s="62"/>
      <c r="G3163" s="62">
        <v>20</v>
      </c>
      <c r="H3163" s="63">
        <v>0.66666666666666663</v>
      </c>
      <c r="I3163" s="64">
        <v>3</v>
      </c>
      <c r="J3163" s="64">
        <v>3</v>
      </c>
      <c r="K3163" s="64">
        <v>2</v>
      </c>
      <c r="L3163" s="65">
        <v>1</v>
      </c>
      <c r="M3163" s="64">
        <v>0</v>
      </c>
      <c r="N3163" s="64">
        <v>0</v>
      </c>
      <c r="O3163" s="66">
        <v>219.24133333333336</v>
      </c>
      <c r="P3163" s="63">
        <v>0</v>
      </c>
    </row>
    <row r="3164" spans="1:16" ht="14.4">
      <c r="A3164" s="72">
        <f t="shared" si="86"/>
        <v>46201</v>
      </c>
      <c r="B3164" s="73" t="e">
        <f>VLOOKUP(G3164,'Daily Flash NL'!A:D,4,0)</f>
        <v>#N/A</v>
      </c>
      <c r="C3164" s="77">
        <v>46201</v>
      </c>
      <c r="D3164" s="57"/>
      <c r="E3164" s="62" t="s">
        <v>85</v>
      </c>
      <c r="F3164" s="62"/>
      <c r="G3164" s="62">
        <v>21</v>
      </c>
      <c r="H3164" s="63">
        <v>1</v>
      </c>
      <c r="I3164" s="64">
        <v>3</v>
      </c>
      <c r="J3164" s="64">
        <v>3</v>
      </c>
      <c r="K3164" s="64">
        <v>3</v>
      </c>
      <c r="L3164" s="65">
        <v>1</v>
      </c>
      <c r="M3164" s="64">
        <v>0</v>
      </c>
      <c r="N3164" s="64">
        <v>0</v>
      </c>
      <c r="O3164" s="66">
        <v>63.497111111110002</v>
      </c>
      <c r="P3164" s="63">
        <v>0</v>
      </c>
    </row>
    <row r="3165" spans="1:16" ht="14.4">
      <c r="A3165" s="72">
        <f t="shared" si="86"/>
        <v>46201</v>
      </c>
      <c r="B3165" s="73" t="e">
        <f>VLOOKUP(G3165,'Daily Flash NL'!A:D,4,0)</f>
        <v>#N/A</v>
      </c>
      <c r="C3165" s="77">
        <v>46201</v>
      </c>
      <c r="D3165" s="57"/>
      <c r="E3165" s="62" t="s">
        <v>68</v>
      </c>
      <c r="F3165" s="62"/>
      <c r="G3165" s="62"/>
      <c r="H3165" s="63">
        <v>0.85199240986717273</v>
      </c>
      <c r="I3165" s="64">
        <v>527</v>
      </c>
      <c r="J3165" s="64">
        <v>522</v>
      </c>
      <c r="K3165" s="64">
        <v>449</v>
      </c>
      <c r="L3165" s="65">
        <v>0.99051233396584437</v>
      </c>
      <c r="M3165" s="64">
        <v>5</v>
      </c>
      <c r="N3165" s="64">
        <v>0</v>
      </c>
      <c r="O3165" s="66">
        <v>234.31795823754774</v>
      </c>
      <c r="P3165" s="63">
        <v>9.4876660341555973E-3</v>
      </c>
    </row>
    <row r="3166" spans="1:16" ht="14.4">
      <c r="A3166" s="72">
        <f t="shared" si="86"/>
        <v>46201</v>
      </c>
      <c r="B3166" s="73" t="e">
        <f>VLOOKUP(G3166,'Daily Flash NL'!A:D,4,0)</f>
        <v>#N/A</v>
      </c>
      <c r="C3166" s="77">
        <v>46201</v>
      </c>
      <c r="D3166" s="57"/>
      <c r="E3166" s="62" t="s">
        <v>68</v>
      </c>
      <c r="F3166" s="57" t="s">
        <v>69</v>
      </c>
      <c r="G3166" s="57"/>
      <c r="H3166" s="58"/>
      <c r="I3166" s="59"/>
      <c r="J3166" s="59"/>
      <c r="K3166" s="59"/>
      <c r="L3166" s="60"/>
      <c r="M3166" s="59"/>
      <c r="N3166" s="59"/>
      <c r="O3166" s="61"/>
      <c r="P3166" s="58"/>
    </row>
    <row r="3167" spans="1:16" ht="14.4">
      <c r="A3167" s="72">
        <f t="shared" si="86"/>
        <v>46201</v>
      </c>
      <c r="B3167" s="73" t="e">
        <f>VLOOKUP(G3167,'Daily Flash NL'!A:D,4,0)</f>
        <v>#N/A</v>
      </c>
      <c r="C3167" s="77">
        <v>46201</v>
      </c>
      <c r="D3167" s="57"/>
      <c r="E3167" s="62" t="s">
        <v>68</v>
      </c>
      <c r="F3167" s="62"/>
      <c r="G3167" s="62">
        <v>6</v>
      </c>
      <c r="H3167" s="63">
        <v>0.5</v>
      </c>
      <c r="I3167" s="64">
        <v>2</v>
      </c>
      <c r="J3167" s="64">
        <v>2</v>
      </c>
      <c r="K3167" s="64">
        <v>1</v>
      </c>
      <c r="L3167" s="65">
        <v>1</v>
      </c>
      <c r="M3167" s="64">
        <v>0</v>
      </c>
      <c r="N3167" s="64">
        <v>0</v>
      </c>
      <c r="O3167" s="66">
        <v>223.101</v>
      </c>
      <c r="P3167" s="63">
        <v>0</v>
      </c>
    </row>
    <row r="3168" spans="1:16" ht="14.4">
      <c r="A3168" s="72">
        <f t="shared" si="86"/>
        <v>46201</v>
      </c>
      <c r="B3168" s="73">
        <f>VLOOKUP(G3168,'Daily Flash NL'!A:D,4,0)</f>
        <v>0.29166666666666669</v>
      </c>
      <c r="C3168" s="77">
        <v>46201</v>
      </c>
      <c r="D3168" s="57"/>
      <c r="E3168" s="62" t="s">
        <v>68</v>
      </c>
      <c r="F3168" s="62"/>
      <c r="G3168" s="62">
        <v>7</v>
      </c>
      <c r="H3168" s="63">
        <v>1</v>
      </c>
      <c r="I3168" s="64">
        <v>5</v>
      </c>
      <c r="J3168" s="64">
        <v>5</v>
      </c>
      <c r="K3168" s="64">
        <v>5</v>
      </c>
      <c r="L3168" s="65">
        <v>1</v>
      </c>
      <c r="M3168" s="64">
        <v>0</v>
      </c>
      <c r="N3168" s="64">
        <v>0</v>
      </c>
      <c r="O3168" s="66">
        <v>429.99440000000004</v>
      </c>
      <c r="P3168" s="63">
        <v>0</v>
      </c>
    </row>
    <row r="3169" spans="1:16" ht="14.4">
      <c r="A3169" s="72">
        <f t="shared" si="86"/>
        <v>46201</v>
      </c>
      <c r="B3169" s="73">
        <f>VLOOKUP(G3169,'Daily Flash NL'!A:D,4,0)</f>
        <v>0.33333333333333298</v>
      </c>
      <c r="C3169" s="77">
        <v>46201</v>
      </c>
      <c r="D3169" s="57"/>
      <c r="E3169" s="62" t="s">
        <v>68</v>
      </c>
      <c r="F3169" s="62"/>
      <c r="G3169" s="62">
        <v>8</v>
      </c>
      <c r="H3169" s="63">
        <v>0.94444444444444442</v>
      </c>
      <c r="I3169" s="64">
        <v>18</v>
      </c>
      <c r="J3169" s="64">
        <v>18</v>
      </c>
      <c r="K3169" s="64">
        <v>17</v>
      </c>
      <c r="L3169" s="65">
        <v>1</v>
      </c>
      <c r="M3169" s="64">
        <v>0</v>
      </c>
      <c r="N3169" s="64">
        <v>0</v>
      </c>
      <c r="O3169" s="66">
        <v>365.79511111111117</v>
      </c>
      <c r="P3169" s="63">
        <v>0</v>
      </c>
    </row>
    <row r="3170" spans="1:16" ht="14.4">
      <c r="A3170" s="72">
        <f t="shared" si="86"/>
        <v>46201</v>
      </c>
      <c r="B3170" s="73">
        <f>VLOOKUP(G3170,'Daily Flash NL'!A:D,4,0)</f>
        <v>0.375</v>
      </c>
      <c r="C3170" s="77">
        <v>46201</v>
      </c>
      <c r="D3170" s="57"/>
      <c r="E3170" s="62" t="s">
        <v>68</v>
      </c>
      <c r="F3170" s="62"/>
      <c r="G3170" s="62">
        <v>9</v>
      </c>
      <c r="H3170" s="63">
        <v>1</v>
      </c>
      <c r="I3170" s="64">
        <v>23</v>
      </c>
      <c r="J3170" s="64">
        <v>23</v>
      </c>
      <c r="K3170" s="64">
        <v>23</v>
      </c>
      <c r="L3170" s="65">
        <v>1</v>
      </c>
      <c r="M3170" s="64">
        <v>0</v>
      </c>
      <c r="N3170" s="64">
        <v>0</v>
      </c>
      <c r="O3170" s="66">
        <v>246.49006521739133</v>
      </c>
      <c r="P3170" s="63">
        <v>0</v>
      </c>
    </row>
    <row r="3171" spans="1:16" ht="14.4">
      <c r="A3171" s="72">
        <f t="shared" si="86"/>
        <v>46201</v>
      </c>
      <c r="B3171" s="73">
        <f>VLOOKUP(G3171,'Daily Flash NL'!A:D,4,0)</f>
        <v>0.41666666666666702</v>
      </c>
      <c r="C3171" s="77">
        <v>46201</v>
      </c>
      <c r="D3171" s="57"/>
      <c r="E3171" s="62" t="s">
        <v>68</v>
      </c>
      <c r="F3171" s="62"/>
      <c r="G3171" s="62">
        <v>10</v>
      </c>
      <c r="H3171" s="63">
        <v>0.97674418604651159</v>
      </c>
      <c r="I3171" s="64">
        <v>43</v>
      </c>
      <c r="J3171" s="64">
        <v>43</v>
      </c>
      <c r="K3171" s="64">
        <v>42</v>
      </c>
      <c r="L3171" s="65">
        <v>1</v>
      </c>
      <c r="M3171" s="64">
        <v>0</v>
      </c>
      <c r="N3171" s="64">
        <v>0</v>
      </c>
      <c r="O3171" s="66">
        <v>271.45943798449633</v>
      </c>
      <c r="P3171" s="63">
        <v>0</v>
      </c>
    </row>
    <row r="3172" spans="1:16" ht="14.4">
      <c r="A3172" s="72">
        <f t="shared" si="86"/>
        <v>46201</v>
      </c>
      <c r="B3172" s="73">
        <f>VLOOKUP(G3172,'Daily Flash NL'!A:D,4,0)</f>
        <v>0.45833333333333298</v>
      </c>
      <c r="C3172" s="77">
        <v>46201</v>
      </c>
      <c r="D3172" s="57"/>
      <c r="E3172" s="62" t="s">
        <v>68</v>
      </c>
      <c r="F3172" s="62"/>
      <c r="G3172" s="62">
        <v>11</v>
      </c>
      <c r="H3172" s="63">
        <v>0.91228070175438591</v>
      </c>
      <c r="I3172" s="64">
        <v>57</v>
      </c>
      <c r="J3172" s="64">
        <v>57</v>
      </c>
      <c r="K3172" s="64">
        <v>52</v>
      </c>
      <c r="L3172" s="65">
        <v>1</v>
      </c>
      <c r="M3172" s="64">
        <v>0</v>
      </c>
      <c r="N3172" s="64">
        <v>0</v>
      </c>
      <c r="O3172" s="66">
        <v>198.00146783625755</v>
      </c>
      <c r="P3172" s="63">
        <v>0</v>
      </c>
    </row>
    <row r="3173" spans="1:16" ht="14.4">
      <c r="A3173" s="72">
        <f t="shared" si="86"/>
        <v>46201</v>
      </c>
      <c r="B3173" s="73">
        <f>VLOOKUP(G3173,'Daily Flash NL'!A:D,4,0)</f>
        <v>0.5</v>
      </c>
      <c r="C3173" s="77">
        <v>46201</v>
      </c>
      <c r="D3173" s="57"/>
      <c r="E3173" s="62" t="s">
        <v>68</v>
      </c>
      <c r="F3173" s="62"/>
      <c r="G3173" s="62">
        <v>12</v>
      </c>
      <c r="H3173" s="63">
        <v>0.95918367346938771</v>
      </c>
      <c r="I3173" s="64">
        <v>49</v>
      </c>
      <c r="J3173" s="64">
        <v>49</v>
      </c>
      <c r="K3173" s="64">
        <v>47</v>
      </c>
      <c r="L3173" s="65">
        <v>1</v>
      </c>
      <c r="M3173" s="64">
        <v>0</v>
      </c>
      <c r="N3173" s="64">
        <v>0</v>
      </c>
      <c r="O3173" s="66">
        <v>202.1477738095239</v>
      </c>
      <c r="P3173" s="63">
        <v>0</v>
      </c>
    </row>
    <row r="3174" spans="1:16" ht="14.4">
      <c r="A3174" s="72">
        <f t="shared" si="86"/>
        <v>46201</v>
      </c>
      <c r="B3174" s="73">
        <f>VLOOKUP(G3174,'Daily Flash NL'!A:D,4,0)</f>
        <v>0.54166666666666696</v>
      </c>
      <c r="C3174" s="77">
        <v>46201</v>
      </c>
      <c r="D3174" s="57"/>
      <c r="E3174" s="62" t="s">
        <v>68</v>
      </c>
      <c r="F3174" s="62"/>
      <c r="G3174" s="62">
        <v>13</v>
      </c>
      <c r="H3174" s="63">
        <v>0.69841269841269837</v>
      </c>
      <c r="I3174" s="64">
        <v>63</v>
      </c>
      <c r="J3174" s="64">
        <v>63</v>
      </c>
      <c r="K3174" s="64">
        <v>44</v>
      </c>
      <c r="L3174" s="65">
        <v>1</v>
      </c>
      <c r="M3174" s="64">
        <v>0</v>
      </c>
      <c r="N3174" s="64">
        <v>0</v>
      </c>
      <c r="O3174" s="66">
        <v>197.46864365079361</v>
      </c>
      <c r="P3174" s="63">
        <v>0</v>
      </c>
    </row>
    <row r="3175" spans="1:16" ht="14.4">
      <c r="A3175" s="72">
        <f t="shared" si="86"/>
        <v>46201</v>
      </c>
      <c r="B3175" s="73">
        <f>VLOOKUP(G3175,'Daily Flash NL'!A:D,4,0)</f>
        <v>0.58333333333333304</v>
      </c>
      <c r="C3175" s="77">
        <v>46201</v>
      </c>
      <c r="D3175" s="57"/>
      <c r="E3175" s="62" t="s">
        <v>68</v>
      </c>
      <c r="F3175" s="62"/>
      <c r="G3175" s="62">
        <v>14</v>
      </c>
      <c r="H3175" s="63">
        <v>0.8</v>
      </c>
      <c r="I3175" s="64">
        <v>65</v>
      </c>
      <c r="J3175" s="64">
        <v>65</v>
      </c>
      <c r="K3175" s="64">
        <v>52</v>
      </c>
      <c r="L3175" s="65">
        <v>1</v>
      </c>
      <c r="M3175" s="64">
        <v>0</v>
      </c>
      <c r="N3175" s="64">
        <v>0</v>
      </c>
      <c r="O3175" s="66">
        <v>193.1784882051283</v>
      </c>
      <c r="P3175" s="63">
        <v>0</v>
      </c>
    </row>
    <row r="3176" spans="1:16" ht="14.4">
      <c r="A3176" s="72">
        <f t="shared" si="86"/>
        <v>46201</v>
      </c>
      <c r="B3176" s="73">
        <f>VLOOKUP(G3176,'Daily Flash NL'!A:D,4,0)</f>
        <v>0.625</v>
      </c>
      <c r="C3176" s="77">
        <v>46201</v>
      </c>
      <c r="D3176" s="57"/>
      <c r="E3176" s="62" t="s">
        <v>68</v>
      </c>
      <c r="F3176" s="62"/>
      <c r="G3176" s="62">
        <v>15</v>
      </c>
      <c r="H3176" s="63">
        <v>0.74358974358974361</v>
      </c>
      <c r="I3176" s="64">
        <v>39</v>
      </c>
      <c r="J3176" s="64">
        <v>38</v>
      </c>
      <c r="K3176" s="64">
        <v>29</v>
      </c>
      <c r="L3176" s="65">
        <v>0.97435897435897434</v>
      </c>
      <c r="M3176" s="64">
        <v>1</v>
      </c>
      <c r="N3176" s="64">
        <v>0</v>
      </c>
      <c r="O3176" s="66">
        <v>257.06579385964915</v>
      </c>
      <c r="P3176" s="63">
        <v>2.564102564102564E-2</v>
      </c>
    </row>
    <row r="3177" spans="1:16" ht="14.4">
      <c r="A3177" s="72">
        <f t="shared" si="86"/>
        <v>46201</v>
      </c>
      <c r="B3177" s="73">
        <f>VLOOKUP(G3177,'Daily Flash NL'!A:D,4,0)</f>
        <v>0.66666666666666696</v>
      </c>
      <c r="C3177" s="77">
        <v>46201</v>
      </c>
      <c r="D3177" s="57"/>
      <c r="E3177" s="62" t="s">
        <v>68</v>
      </c>
      <c r="F3177" s="62"/>
      <c r="G3177" s="62">
        <v>16</v>
      </c>
      <c r="H3177" s="63">
        <v>0.92500000000000004</v>
      </c>
      <c r="I3177" s="64">
        <v>40</v>
      </c>
      <c r="J3177" s="64">
        <v>40</v>
      </c>
      <c r="K3177" s="64">
        <v>37</v>
      </c>
      <c r="L3177" s="65">
        <v>1</v>
      </c>
      <c r="M3177" s="64">
        <v>0</v>
      </c>
      <c r="N3177" s="64">
        <v>0</v>
      </c>
      <c r="O3177" s="66">
        <v>187.30735416666658</v>
      </c>
      <c r="P3177" s="63">
        <v>0</v>
      </c>
    </row>
    <row r="3178" spans="1:16" ht="14.4">
      <c r="A3178" s="72">
        <f t="shared" si="86"/>
        <v>46201</v>
      </c>
      <c r="B3178" s="73" t="e">
        <f>VLOOKUP(G3178,'Daily Flash NL'!A:D,4,0)</f>
        <v>#N/A</v>
      </c>
      <c r="C3178" s="77">
        <v>46201</v>
      </c>
      <c r="D3178" s="57"/>
      <c r="E3178" s="62" t="s">
        <v>68</v>
      </c>
      <c r="F3178" s="62"/>
      <c r="G3178" s="62">
        <v>17</v>
      </c>
      <c r="H3178" s="63">
        <v>1</v>
      </c>
      <c r="I3178" s="64">
        <v>21</v>
      </c>
      <c r="J3178" s="64">
        <v>21</v>
      </c>
      <c r="K3178" s="64">
        <v>21</v>
      </c>
      <c r="L3178" s="65">
        <v>1</v>
      </c>
      <c r="M3178" s="64">
        <v>0</v>
      </c>
      <c r="N3178" s="64">
        <v>0</v>
      </c>
      <c r="O3178" s="66">
        <v>304.39764285714284</v>
      </c>
      <c r="P3178" s="63">
        <v>0</v>
      </c>
    </row>
    <row r="3179" spans="1:16" ht="14.4">
      <c r="A3179" s="72">
        <f t="shared" si="86"/>
        <v>46201</v>
      </c>
      <c r="B3179" s="73" t="e">
        <f>VLOOKUP(G3179,'Daily Flash NL'!A:D,4,0)</f>
        <v>#N/A</v>
      </c>
      <c r="C3179" s="77">
        <v>46201</v>
      </c>
      <c r="D3179" s="57"/>
      <c r="E3179" s="62" t="s">
        <v>68</v>
      </c>
      <c r="F3179" s="62"/>
      <c r="G3179" s="62">
        <v>18</v>
      </c>
      <c r="H3179" s="63">
        <v>1</v>
      </c>
      <c r="I3179" s="64">
        <v>20</v>
      </c>
      <c r="J3179" s="64">
        <v>20</v>
      </c>
      <c r="K3179" s="64">
        <v>20</v>
      </c>
      <c r="L3179" s="65">
        <v>1</v>
      </c>
      <c r="M3179" s="64">
        <v>0</v>
      </c>
      <c r="N3179" s="64">
        <v>0</v>
      </c>
      <c r="O3179" s="66">
        <v>230.15792500000015</v>
      </c>
      <c r="P3179" s="63">
        <v>0</v>
      </c>
    </row>
    <row r="3180" spans="1:16" ht="14.4">
      <c r="A3180" s="72">
        <f t="shared" si="86"/>
        <v>46201</v>
      </c>
      <c r="B3180" s="73" t="e">
        <f>VLOOKUP(G3180,'Daily Flash NL'!A:D,4,0)</f>
        <v>#N/A</v>
      </c>
      <c r="C3180" s="77">
        <v>46201</v>
      </c>
      <c r="D3180" s="57"/>
      <c r="E3180" s="62" t="s">
        <v>68</v>
      </c>
      <c r="F3180" s="62"/>
      <c r="G3180" s="62">
        <v>19</v>
      </c>
      <c r="H3180" s="63">
        <v>0.95833333333333337</v>
      </c>
      <c r="I3180" s="64">
        <v>24</v>
      </c>
      <c r="J3180" s="64">
        <v>24</v>
      </c>
      <c r="K3180" s="64">
        <v>23</v>
      </c>
      <c r="L3180" s="65">
        <v>1</v>
      </c>
      <c r="M3180" s="64">
        <v>0</v>
      </c>
      <c r="N3180" s="64">
        <v>0</v>
      </c>
      <c r="O3180" s="66">
        <v>327.29270833333334</v>
      </c>
      <c r="P3180" s="63">
        <v>0</v>
      </c>
    </row>
    <row r="3181" spans="1:16" ht="14.4">
      <c r="A3181" s="72">
        <f t="shared" si="86"/>
        <v>46201</v>
      </c>
      <c r="B3181" s="73" t="e">
        <f>VLOOKUP(G3181,'Daily Flash NL'!A:D,4,0)</f>
        <v>#N/A</v>
      </c>
      <c r="C3181" s="77">
        <v>46201</v>
      </c>
      <c r="D3181" s="57"/>
      <c r="E3181" s="62" t="s">
        <v>68</v>
      </c>
      <c r="F3181" s="62"/>
      <c r="G3181" s="62">
        <v>20</v>
      </c>
      <c r="H3181" s="63">
        <v>0.54545454545454541</v>
      </c>
      <c r="I3181" s="64">
        <v>22</v>
      </c>
      <c r="J3181" s="64">
        <v>18</v>
      </c>
      <c r="K3181" s="64">
        <v>12</v>
      </c>
      <c r="L3181" s="65">
        <v>0.81818181818181823</v>
      </c>
      <c r="M3181" s="64">
        <v>4</v>
      </c>
      <c r="N3181" s="64">
        <v>0</v>
      </c>
      <c r="O3181" s="66">
        <v>212.2348703703704</v>
      </c>
      <c r="P3181" s="63">
        <v>0.18181818181818182</v>
      </c>
    </row>
    <row r="3182" spans="1:16" ht="14.4">
      <c r="A3182" s="72">
        <f t="shared" si="86"/>
        <v>46201</v>
      </c>
      <c r="B3182" s="73" t="e">
        <f>VLOOKUP(G3182,'Daily Flash NL'!A:D,4,0)</f>
        <v>#N/A</v>
      </c>
      <c r="C3182" s="77">
        <v>46201</v>
      </c>
      <c r="D3182" s="57"/>
      <c r="E3182" s="62" t="s">
        <v>68</v>
      </c>
      <c r="F3182" s="62"/>
      <c r="G3182" s="62">
        <v>21</v>
      </c>
      <c r="H3182" s="63">
        <v>0.6428571428571429</v>
      </c>
      <c r="I3182" s="64">
        <v>14</v>
      </c>
      <c r="J3182" s="64">
        <v>14</v>
      </c>
      <c r="K3182" s="64">
        <v>9</v>
      </c>
      <c r="L3182" s="65">
        <v>1</v>
      </c>
      <c r="M3182" s="64">
        <v>0</v>
      </c>
      <c r="N3182" s="64">
        <v>0</v>
      </c>
      <c r="O3182" s="66">
        <v>254.53739285714286</v>
      </c>
      <c r="P3182" s="63">
        <v>0</v>
      </c>
    </row>
    <row r="3183" spans="1:16" ht="14.4">
      <c r="A3183" s="72">
        <f t="shared" si="86"/>
        <v>46201</v>
      </c>
      <c r="B3183" s="73" t="e">
        <f>VLOOKUP(G3183,'Daily Flash NL'!A:D,4,0)</f>
        <v>#N/A</v>
      </c>
      <c r="C3183" s="77">
        <v>46201</v>
      </c>
      <c r="D3183" s="57"/>
      <c r="E3183" s="62" t="s">
        <v>68</v>
      </c>
      <c r="F3183" s="62"/>
      <c r="G3183" s="62">
        <v>22</v>
      </c>
      <c r="H3183" s="63">
        <v>0.78947368421052633</v>
      </c>
      <c r="I3183" s="64">
        <v>19</v>
      </c>
      <c r="J3183" s="64">
        <v>19</v>
      </c>
      <c r="K3183" s="64">
        <v>15</v>
      </c>
      <c r="L3183" s="65">
        <v>1</v>
      </c>
      <c r="M3183" s="64">
        <v>0</v>
      </c>
      <c r="N3183" s="64">
        <v>0</v>
      </c>
      <c r="O3183" s="66">
        <v>250.73844736842105</v>
      </c>
      <c r="P3183" s="63">
        <v>0</v>
      </c>
    </row>
    <row r="3184" spans="1:16" ht="14.4">
      <c r="A3184" s="72">
        <f t="shared" si="86"/>
        <v>46201</v>
      </c>
      <c r="B3184" s="73" t="e">
        <f>VLOOKUP(G3184,'Daily Flash NL'!A:D,4,0)</f>
        <v>#N/A</v>
      </c>
      <c r="C3184" s="77">
        <v>46201</v>
      </c>
      <c r="D3184" s="57"/>
      <c r="E3184" s="62" t="s">
        <v>68</v>
      </c>
      <c r="F3184" s="62"/>
      <c r="G3184" s="62">
        <v>23</v>
      </c>
      <c r="H3184" s="63">
        <v>0</v>
      </c>
      <c r="I3184" s="64">
        <v>3</v>
      </c>
      <c r="J3184" s="64">
        <v>3</v>
      </c>
      <c r="K3184" s="64">
        <v>0</v>
      </c>
      <c r="L3184" s="65">
        <v>1</v>
      </c>
      <c r="M3184" s="64">
        <v>0</v>
      </c>
      <c r="N3184" s="64">
        <v>0</v>
      </c>
      <c r="O3184" s="66">
        <v>447.9666666666667</v>
      </c>
      <c r="P3184" s="63">
        <v>0</v>
      </c>
    </row>
    <row r="3185" spans="1:16" ht="14.4">
      <c r="A3185" s="72">
        <f t="shared" si="86"/>
        <v>46201</v>
      </c>
      <c r="B3185" s="73" t="e">
        <f>VLOOKUP(G3185,'Daily Flash NL'!A:D,4,0)</f>
        <v>#N/A</v>
      </c>
      <c r="C3185" s="77">
        <v>46201</v>
      </c>
      <c r="D3185" s="57" t="s">
        <v>70</v>
      </c>
      <c r="E3185" s="57"/>
      <c r="F3185" s="57"/>
      <c r="G3185" s="57"/>
      <c r="H3185" s="58">
        <v>0.81571428571428573</v>
      </c>
      <c r="I3185" s="59">
        <v>700</v>
      </c>
      <c r="J3185" s="59">
        <v>683</v>
      </c>
      <c r="K3185" s="59">
        <v>571</v>
      </c>
      <c r="L3185" s="60">
        <v>0.97571428571428576</v>
      </c>
      <c r="M3185" s="59">
        <v>17</v>
      </c>
      <c r="N3185" s="59">
        <v>0</v>
      </c>
      <c r="O3185" s="61">
        <v>233.70738784773062</v>
      </c>
      <c r="P3185" s="58">
        <v>2.4285714285714285E-2</v>
      </c>
    </row>
    <row r="3186" spans="1:16" ht="14.4">
      <c r="A3186" s="72" t="str">
        <f t="shared" si="86"/>
        <v>Total 28/06/2026</v>
      </c>
      <c r="B3186" s="73" t="e">
        <f>VLOOKUP(G3186,'Daily Flash NL'!A:D,4,0)</f>
        <v>#N/A</v>
      </c>
      <c r="C3186" s="78" t="s">
        <v>317</v>
      </c>
      <c r="D3186" s="67"/>
      <c r="E3186" s="67"/>
      <c r="F3186" s="67"/>
      <c r="G3186" s="67"/>
      <c r="H3186" s="68">
        <v>0.81571428571428573</v>
      </c>
      <c r="I3186" s="69">
        <v>700</v>
      </c>
      <c r="J3186" s="69">
        <v>683</v>
      </c>
      <c r="K3186" s="69">
        <v>571</v>
      </c>
      <c r="L3186" s="70">
        <v>0.97571428571428576</v>
      </c>
      <c r="M3186" s="69">
        <v>17</v>
      </c>
      <c r="N3186" s="69">
        <v>0</v>
      </c>
      <c r="O3186" s="71">
        <v>233.70738784773062</v>
      </c>
      <c r="P3186" s="68">
        <v>2.4285714285714285E-2</v>
      </c>
    </row>
    <row r="3187" spans="1:16" ht="15" thickBot="1">
      <c r="A3187" s="72" t="str">
        <f t="shared" si="86"/>
        <v>Total général</v>
      </c>
      <c r="B3187" s="73" t="e">
        <f>VLOOKUP(G3187,'Daily Flash NL'!A:D,4,0)</f>
        <v>#N/A</v>
      </c>
      <c r="C3187" s="116" t="s">
        <v>73</v>
      </c>
      <c r="D3187" s="117"/>
      <c r="E3187" s="117"/>
      <c r="F3187" s="117"/>
      <c r="G3187" s="117"/>
      <c r="H3187" s="118">
        <v>0.82263401720714757</v>
      </c>
      <c r="I3187" s="119">
        <v>1512</v>
      </c>
      <c r="J3187" s="119">
        <v>1464</v>
      </c>
      <c r="K3187" s="119">
        <v>1243</v>
      </c>
      <c r="L3187" s="120">
        <v>0.96825396825396826</v>
      </c>
      <c r="M3187" s="119">
        <v>48</v>
      </c>
      <c r="N3187" s="119">
        <v>1</v>
      </c>
      <c r="O3187" s="121">
        <v>249.09018548497298</v>
      </c>
      <c r="P3187" s="122">
        <v>3.1746031746031744E-2</v>
      </c>
    </row>
    <row r="3188" spans="1:16" ht="14.4">
      <c r="A3188" s="72">
        <f t="shared" ref="A3188:A3220" si="87">C3188</f>
        <v>46202</v>
      </c>
      <c r="B3188" s="73" t="e">
        <f>VLOOKUP(G3188,'Daily Flash NL'!A:D,4,0)</f>
        <v>#N/A</v>
      </c>
      <c r="C3188" s="77">
        <v>46202</v>
      </c>
      <c r="D3188" s="57" t="s">
        <v>67</v>
      </c>
      <c r="E3188" s="62" t="s">
        <v>85</v>
      </c>
      <c r="F3188" s="62"/>
      <c r="G3188" s="62"/>
      <c r="H3188" s="63">
        <v>0.78558225508317925</v>
      </c>
      <c r="I3188" s="64">
        <v>541</v>
      </c>
      <c r="J3188" s="64">
        <v>523</v>
      </c>
      <c r="K3188" s="64">
        <v>425</v>
      </c>
      <c r="L3188" s="65">
        <v>0.96672828096118302</v>
      </c>
      <c r="M3188" s="64">
        <v>18</v>
      </c>
      <c r="N3188" s="64">
        <v>0</v>
      </c>
      <c r="O3188" s="66">
        <v>213.88264706819621</v>
      </c>
      <c r="P3188" s="63">
        <v>3.3271719038817003E-2</v>
      </c>
    </row>
    <row r="3189" spans="1:16" ht="14.4">
      <c r="A3189" s="72">
        <f t="shared" si="87"/>
        <v>46202</v>
      </c>
      <c r="B3189" s="73" t="e">
        <f>VLOOKUP(G3189,'Daily Flash NL'!A:D,4,0)</f>
        <v>#N/A</v>
      </c>
      <c r="C3189" s="77">
        <v>46202</v>
      </c>
      <c r="D3189" s="57"/>
      <c r="E3189" s="62" t="s">
        <v>85</v>
      </c>
      <c r="F3189" s="57" t="s">
        <v>69</v>
      </c>
      <c r="G3189" s="57"/>
      <c r="H3189" s="58"/>
      <c r="I3189" s="59"/>
      <c r="J3189" s="59"/>
      <c r="K3189" s="59"/>
      <c r="L3189" s="60"/>
      <c r="M3189" s="59"/>
      <c r="N3189" s="59"/>
      <c r="O3189" s="61"/>
      <c r="P3189" s="58"/>
    </row>
    <row r="3190" spans="1:16" ht="14.4">
      <c r="A3190" s="72">
        <f t="shared" si="87"/>
        <v>46202</v>
      </c>
      <c r="B3190" s="73" t="e">
        <f>VLOOKUP(G3190,'Daily Flash NL'!A:D,4,0)</f>
        <v>#N/A</v>
      </c>
      <c r="C3190" s="77">
        <v>46202</v>
      </c>
      <c r="D3190" s="57"/>
      <c r="E3190" s="62" t="s">
        <v>85</v>
      </c>
      <c r="F3190" s="62"/>
      <c r="G3190" s="62">
        <v>6</v>
      </c>
      <c r="H3190" s="63">
        <v>0.5</v>
      </c>
      <c r="I3190" s="64">
        <v>4</v>
      </c>
      <c r="J3190" s="64">
        <v>4</v>
      </c>
      <c r="K3190" s="64">
        <v>2</v>
      </c>
      <c r="L3190" s="65">
        <v>1</v>
      </c>
      <c r="M3190" s="64">
        <v>0</v>
      </c>
      <c r="N3190" s="64">
        <v>0</v>
      </c>
      <c r="O3190" s="66">
        <v>163.874</v>
      </c>
      <c r="P3190" s="63">
        <v>0</v>
      </c>
    </row>
    <row r="3191" spans="1:16" ht="14.4">
      <c r="A3191" s="72">
        <f t="shared" si="87"/>
        <v>46202</v>
      </c>
      <c r="B3191" s="73">
        <f>VLOOKUP(G3191,'Daily Flash NL'!A:D,4,0)</f>
        <v>0.29166666666666669</v>
      </c>
      <c r="C3191" s="77">
        <v>46202</v>
      </c>
      <c r="D3191" s="57"/>
      <c r="E3191" s="62" t="s">
        <v>85</v>
      </c>
      <c r="F3191" s="62"/>
      <c r="G3191" s="62">
        <v>7</v>
      </c>
      <c r="H3191" s="63">
        <v>1</v>
      </c>
      <c r="I3191" s="64">
        <v>2</v>
      </c>
      <c r="J3191" s="64">
        <v>2</v>
      </c>
      <c r="K3191" s="64">
        <v>2</v>
      </c>
      <c r="L3191" s="65">
        <v>1</v>
      </c>
      <c r="M3191" s="64">
        <v>0</v>
      </c>
      <c r="N3191" s="64">
        <v>0</v>
      </c>
      <c r="O3191" s="66">
        <v>199.74600000000001</v>
      </c>
      <c r="P3191" s="63">
        <v>0</v>
      </c>
    </row>
    <row r="3192" spans="1:16" ht="14.4">
      <c r="A3192" s="72">
        <f t="shared" si="87"/>
        <v>46202</v>
      </c>
      <c r="B3192" s="73">
        <f>VLOOKUP(G3192,'Daily Flash NL'!A:D,4,0)</f>
        <v>0.33333333333333298</v>
      </c>
      <c r="C3192" s="77">
        <v>46202</v>
      </c>
      <c r="D3192" s="57"/>
      <c r="E3192" s="62" t="s">
        <v>85</v>
      </c>
      <c r="F3192" s="62"/>
      <c r="G3192" s="62">
        <v>8</v>
      </c>
      <c r="H3192" s="63">
        <v>0.54545454545454541</v>
      </c>
      <c r="I3192" s="64">
        <v>22</v>
      </c>
      <c r="J3192" s="64">
        <v>20</v>
      </c>
      <c r="K3192" s="64">
        <v>12</v>
      </c>
      <c r="L3192" s="65">
        <v>0.90909090909090906</v>
      </c>
      <c r="M3192" s="64">
        <v>2</v>
      </c>
      <c r="N3192" s="64">
        <v>0</v>
      </c>
      <c r="O3192" s="66">
        <v>238.18125000000001</v>
      </c>
      <c r="P3192" s="63">
        <v>9.0909090909090912E-2</v>
      </c>
    </row>
    <row r="3193" spans="1:16" ht="14.4">
      <c r="A3193" s="72">
        <f t="shared" si="87"/>
        <v>46202</v>
      </c>
      <c r="B3193" s="73">
        <f>VLOOKUP(G3193,'Daily Flash NL'!A:D,4,0)</f>
        <v>0.375</v>
      </c>
      <c r="C3193" s="77">
        <v>46202</v>
      </c>
      <c r="D3193" s="57"/>
      <c r="E3193" s="62" t="s">
        <v>85</v>
      </c>
      <c r="F3193" s="62"/>
      <c r="G3193" s="62">
        <v>9</v>
      </c>
      <c r="H3193" s="63">
        <v>0.8571428571428571</v>
      </c>
      <c r="I3193" s="64">
        <v>28</v>
      </c>
      <c r="J3193" s="64">
        <v>28</v>
      </c>
      <c r="K3193" s="64">
        <v>24</v>
      </c>
      <c r="L3193" s="65">
        <v>1</v>
      </c>
      <c r="M3193" s="64">
        <v>0</v>
      </c>
      <c r="N3193" s="64">
        <v>0</v>
      </c>
      <c r="O3193" s="66">
        <v>221.24431547619068</v>
      </c>
      <c r="P3193" s="63">
        <v>0</v>
      </c>
    </row>
    <row r="3194" spans="1:16" ht="14.4">
      <c r="A3194" s="72">
        <f t="shared" si="87"/>
        <v>46202</v>
      </c>
      <c r="B3194" s="73">
        <f>VLOOKUP(G3194,'Daily Flash NL'!A:D,4,0)</f>
        <v>0.41666666666666702</v>
      </c>
      <c r="C3194" s="77">
        <v>46202</v>
      </c>
      <c r="D3194" s="57"/>
      <c r="E3194" s="62" t="s">
        <v>85</v>
      </c>
      <c r="F3194" s="62"/>
      <c r="G3194" s="62">
        <v>10</v>
      </c>
      <c r="H3194" s="63">
        <v>1</v>
      </c>
      <c r="I3194" s="64">
        <v>24</v>
      </c>
      <c r="J3194" s="64">
        <v>24</v>
      </c>
      <c r="K3194" s="64">
        <v>24</v>
      </c>
      <c r="L3194" s="65">
        <v>1</v>
      </c>
      <c r="M3194" s="64">
        <v>0</v>
      </c>
      <c r="N3194" s="64">
        <v>0</v>
      </c>
      <c r="O3194" s="66">
        <v>260.04204166666671</v>
      </c>
      <c r="P3194" s="63">
        <v>0</v>
      </c>
    </row>
    <row r="3195" spans="1:16" ht="14.4">
      <c r="A3195" s="72">
        <f t="shared" si="87"/>
        <v>46202</v>
      </c>
      <c r="B3195" s="73">
        <f>VLOOKUP(G3195,'Daily Flash NL'!A:D,4,0)</f>
        <v>0.45833333333333298</v>
      </c>
      <c r="C3195" s="77">
        <v>46202</v>
      </c>
      <c r="D3195" s="57"/>
      <c r="E3195" s="62" t="s">
        <v>85</v>
      </c>
      <c r="F3195" s="62"/>
      <c r="G3195" s="62">
        <v>11</v>
      </c>
      <c r="H3195" s="63">
        <v>1</v>
      </c>
      <c r="I3195" s="64">
        <v>26</v>
      </c>
      <c r="J3195" s="64">
        <v>26</v>
      </c>
      <c r="K3195" s="64">
        <v>26</v>
      </c>
      <c r="L3195" s="65">
        <v>1</v>
      </c>
      <c r="M3195" s="64">
        <v>0</v>
      </c>
      <c r="N3195" s="64">
        <v>0</v>
      </c>
      <c r="O3195" s="66">
        <v>361.50499999999988</v>
      </c>
      <c r="P3195" s="63">
        <v>0</v>
      </c>
    </row>
    <row r="3196" spans="1:16" ht="14.4">
      <c r="A3196" s="72">
        <f t="shared" si="87"/>
        <v>46202</v>
      </c>
      <c r="B3196" s="73">
        <f>VLOOKUP(G3196,'Daily Flash NL'!A:D,4,0)</f>
        <v>0.5</v>
      </c>
      <c r="C3196" s="77">
        <v>46202</v>
      </c>
      <c r="D3196" s="57"/>
      <c r="E3196" s="62" t="s">
        <v>85</v>
      </c>
      <c r="F3196" s="62"/>
      <c r="G3196" s="62">
        <v>12</v>
      </c>
      <c r="H3196" s="63">
        <v>1</v>
      </c>
      <c r="I3196" s="64">
        <v>14</v>
      </c>
      <c r="J3196" s="64">
        <v>14</v>
      </c>
      <c r="K3196" s="64">
        <v>14</v>
      </c>
      <c r="L3196" s="65">
        <v>1</v>
      </c>
      <c r="M3196" s="64">
        <v>0</v>
      </c>
      <c r="N3196" s="64">
        <v>0</v>
      </c>
      <c r="O3196" s="66">
        <v>258.02914285714286</v>
      </c>
      <c r="P3196" s="63">
        <v>0</v>
      </c>
    </row>
    <row r="3197" spans="1:16" ht="14.4">
      <c r="A3197" s="72">
        <f t="shared" si="87"/>
        <v>46202</v>
      </c>
      <c r="B3197" s="73">
        <f>VLOOKUP(G3197,'Daily Flash NL'!A:D,4,0)</f>
        <v>0.54166666666666696</v>
      </c>
      <c r="C3197" s="77">
        <v>46202</v>
      </c>
      <c r="D3197" s="57"/>
      <c r="E3197" s="62" t="s">
        <v>85</v>
      </c>
      <c r="F3197" s="62"/>
      <c r="G3197" s="62">
        <v>13</v>
      </c>
      <c r="H3197" s="63">
        <v>1</v>
      </c>
      <c r="I3197" s="64">
        <v>29</v>
      </c>
      <c r="J3197" s="64">
        <v>29</v>
      </c>
      <c r="K3197" s="64">
        <v>29</v>
      </c>
      <c r="L3197" s="65">
        <v>1</v>
      </c>
      <c r="M3197" s="64">
        <v>0</v>
      </c>
      <c r="N3197" s="64">
        <v>0</v>
      </c>
      <c r="O3197" s="66">
        <v>178.38853448275862</v>
      </c>
      <c r="P3197" s="63">
        <v>0</v>
      </c>
    </row>
    <row r="3198" spans="1:16" ht="14.4">
      <c r="A3198" s="72">
        <f t="shared" si="87"/>
        <v>46202</v>
      </c>
      <c r="B3198" s="73">
        <f>VLOOKUP(G3198,'Daily Flash NL'!A:D,4,0)</f>
        <v>0.58333333333333304</v>
      </c>
      <c r="C3198" s="77">
        <v>46202</v>
      </c>
      <c r="D3198" s="57"/>
      <c r="E3198" s="62" t="s">
        <v>85</v>
      </c>
      <c r="F3198" s="62"/>
      <c r="G3198" s="62">
        <v>14</v>
      </c>
      <c r="H3198" s="63">
        <v>1</v>
      </c>
      <c r="I3198" s="64">
        <v>16</v>
      </c>
      <c r="J3198" s="64">
        <v>16</v>
      </c>
      <c r="K3198" s="64">
        <v>16</v>
      </c>
      <c r="L3198" s="65">
        <v>1</v>
      </c>
      <c r="M3198" s="64">
        <v>0</v>
      </c>
      <c r="N3198" s="64">
        <v>0</v>
      </c>
      <c r="O3198" s="66">
        <v>222.895375</v>
      </c>
      <c r="P3198" s="63">
        <v>0</v>
      </c>
    </row>
    <row r="3199" spans="1:16" ht="14.4">
      <c r="A3199" s="72">
        <f t="shared" si="87"/>
        <v>46202</v>
      </c>
      <c r="B3199" s="73">
        <f>VLOOKUP(G3199,'Daily Flash NL'!A:D,4,0)</f>
        <v>0.625</v>
      </c>
      <c r="C3199" s="77">
        <v>46202</v>
      </c>
      <c r="D3199" s="57"/>
      <c r="E3199" s="62" t="s">
        <v>85</v>
      </c>
      <c r="F3199" s="62"/>
      <c r="G3199" s="62">
        <v>15</v>
      </c>
      <c r="H3199" s="63">
        <v>1</v>
      </c>
      <c r="I3199" s="64">
        <v>21</v>
      </c>
      <c r="J3199" s="64">
        <v>21</v>
      </c>
      <c r="K3199" s="64">
        <v>21</v>
      </c>
      <c r="L3199" s="65">
        <v>1</v>
      </c>
      <c r="M3199" s="64">
        <v>0</v>
      </c>
      <c r="N3199" s="64">
        <v>0</v>
      </c>
      <c r="O3199" s="66">
        <v>244.64873809523829</v>
      </c>
      <c r="P3199" s="63">
        <v>0</v>
      </c>
    </row>
    <row r="3200" spans="1:16" ht="14.4">
      <c r="A3200" s="72">
        <f t="shared" si="87"/>
        <v>46202</v>
      </c>
      <c r="B3200" s="73">
        <f>VLOOKUP(G3200,'Daily Flash NL'!A:D,4,0)</f>
        <v>0.66666666666666696</v>
      </c>
      <c r="C3200" s="77">
        <v>46202</v>
      </c>
      <c r="D3200" s="57"/>
      <c r="E3200" s="62" t="s">
        <v>85</v>
      </c>
      <c r="F3200" s="62"/>
      <c r="G3200" s="62">
        <v>16</v>
      </c>
      <c r="H3200" s="63">
        <v>0.875</v>
      </c>
      <c r="I3200" s="64">
        <v>16</v>
      </c>
      <c r="J3200" s="64">
        <v>16</v>
      </c>
      <c r="K3200" s="64">
        <v>14</v>
      </c>
      <c r="L3200" s="65">
        <v>1</v>
      </c>
      <c r="M3200" s="64">
        <v>0</v>
      </c>
      <c r="N3200" s="64">
        <v>0</v>
      </c>
      <c r="O3200" s="66">
        <v>202.31742708333331</v>
      </c>
      <c r="P3200" s="63">
        <v>0</v>
      </c>
    </row>
    <row r="3201" spans="1:16" ht="14.4">
      <c r="A3201" s="72">
        <f t="shared" si="87"/>
        <v>46202</v>
      </c>
      <c r="B3201" s="73" t="e">
        <f>VLOOKUP(G3201,'Daily Flash NL'!A:D,4,0)</f>
        <v>#N/A</v>
      </c>
      <c r="C3201" s="77">
        <v>46202</v>
      </c>
      <c r="D3201" s="57"/>
      <c r="E3201" s="62" t="s">
        <v>85</v>
      </c>
      <c r="F3201" s="62"/>
      <c r="G3201" s="62">
        <v>17</v>
      </c>
      <c r="H3201" s="63">
        <v>1</v>
      </c>
      <c r="I3201" s="64">
        <v>8</v>
      </c>
      <c r="J3201" s="64">
        <v>8</v>
      </c>
      <c r="K3201" s="64">
        <v>8</v>
      </c>
      <c r="L3201" s="65">
        <v>1</v>
      </c>
      <c r="M3201" s="64">
        <v>0</v>
      </c>
      <c r="N3201" s="64">
        <v>0</v>
      </c>
      <c r="O3201" s="66">
        <v>228.63650000000001</v>
      </c>
      <c r="P3201" s="63">
        <v>0</v>
      </c>
    </row>
    <row r="3202" spans="1:16" ht="14.4">
      <c r="A3202" s="72">
        <f t="shared" si="87"/>
        <v>46202</v>
      </c>
      <c r="B3202" s="73" t="e">
        <f>VLOOKUP(G3202,'Daily Flash NL'!A:D,4,0)</f>
        <v>#N/A</v>
      </c>
      <c r="C3202" s="77">
        <v>46202</v>
      </c>
      <c r="D3202" s="57"/>
      <c r="E3202" s="62" t="s">
        <v>85</v>
      </c>
      <c r="F3202" s="62"/>
      <c r="G3202" s="62">
        <v>18</v>
      </c>
      <c r="H3202" s="63">
        <v>1</v>
      </c>
      <c r="I3202" s="64">
        <v>4</v>
      </c>
      <c r="J3202" s="64">
        <v>4</v>
      </c>
      <c r="K3202" s="64">
        <v>4</v>
      </c>
      <c r="L3202" s="65">
        <v>1</v>
      </c>
      <c r="M3202" s="64">
        <v>0</v>
      </c>
      <c r="N3202" s="64">
        <v>0</v>
      </c>
      <c r="O3202" s="66">
        <v>171.305375</v>
      </c>
      <c r="P3202" s="63">
        <v>0</v>
      </c>
    </row>
    <row r="3203" spans="1:16" ht="14.4">
      <c r="A3203" s="72">
        <f t="shared" si="87"/>
        <v>46202</v>
      </c>
      <c r="B3203" s="73" t="e">
        <f>VLOOKUP(G3203,'Daily Flash NL'!A:D,4,0)</f>
        <v>#N/A</v>
      </c>
      <c r="C3203" s="77">
        <v>46202</v>
      </c>
      <c r="D3203" s="57"/>
      <c r="E3203" s="62" t="s">
        <v>85</v>
      </c>
      <c r="F3203" s="62"/>
      <c r="G3203" s="62">
        <v>19</v>
      </c>
      <c r="H3203" s="63">
        <v>1</v>
      </c>
      <c r="I3203" s="64">
        <v>5</v>
      </c>
      <c r="J3203" s="64">
        <v>5</v>
      </c>
      <c r="K3203" s="64">
        <v>5</v>
      </c>
      <c r="L3203" s="65">
        <v>1</v>
      </c>
      <c r="M3203" s="64">
        <v>0</v>
      </c>
      <c r="N3203" s="64">
        <v>0</v>
      </c>
      <c r="O3203" s="66">
        <v>210.77780000000001</v>
      </c>
      <c r="P3203" s="63">
        <v>0</v>
      </c>
    </row>
    <row r="3204" spans="1:16" ht="14.4">
      <c r="A3204" s="72">
        <f t="shared" si="87"/>
        <v>46202</v>
      </c>
      <c r="B3204" s="73" t="e">
        <f>VLOOKUP(G3204,'Daily Flash NL'!A:D,4,0)</f>
        <v>#N/A</v>
      </c>
      <c r="C3204" s="77">
        <v>46202</v>
      </c>
      <c r="D3204" s="57"/>
      <c r="E3204" s="62" t="s">
        <v>85</v>
      </c>
      <c r="F3204" s="62"/>
      <c r="G3204" s="62">
        <v>20</v>
      </c>
      <c r="H3204" s="63">
        <v>1</v>
      </c>
      <c r="I3204" s="64">
        <v>1</v>
      </c>
      <c r="J3204" s="64">
        <v>1</v>
      </c>
      <c r="K3204" s="64">
        <v>1</v>
      </c>
      <c r="L3204" s="65">
        <v>1</v>
      </c>
      <c r="M3204" s="64">
        <v>0</v>
      </c>
      <c r="N3204" s="64">
        <v>0</v>
      </c>
      <c r="O3204" s="66">
        <v>237.05199999999999</v>
      </c>
      <c r="P3204" s="63">
        <v>0</v>
      </c>
    </row>
    <row r="3205" spans="1:16" ht="14.4">
      <c r="A3205" s="72">
        <f t="shared" si="87"/>
        <v>46202</v>
      </c>
      <c r="B3205" s="73" t="e">
        <f>VLOOKUP(G3205,'Daily Flash NL'!A:D,4,0)</f>
        <v>#N/A</v>
      </c>
      <c r="C3205" s="77">
        <v>46202</v>
      </c>
      <c r="D3205" s="57"/>
      <c r="E3205" s="62" t="s">
        <v>85</v>
      </c>
      <c r="F3205" s="62"/>
      <c r="G3205" s="62">
        <v>21</v>
      </c>
      <c r="H3205" s="63">
        <v>0.6</v>
      </c>
      <c r="I3205" s="64">
        <v>5</v>
      </c>
      <c r="J3205" s="64">
        <v>5</v>
      </c>
      <c r="K3205" s="64">
        <v>3</v>
      </c>
      <c r="L3205" s="65">
        <v>1</v>
      </c>
      <c r="M3205" s="64">
        <v>0</v>
      </c>
      <c r="N3205" s="64">
        <v>0</v>
      </c>
      <c r="O3205" s="66">
        <v>167.00673333333341</v>
      </c>
      <c r="P3205" s="63">
        <v>0</v>
      </c>
    </row>
    <row r="3206" spans="1:16" ht="14.4">
      <c r="A3206" s="72">
        <f t="shared" si="87"/>
        <v>46202</v>
      </c>
      <c r="B3206" s="73" t="e">
        <f>VLOOKUP(G3206,'Daily Flash NL'!A:D,4,0)</f>
        <v>#N/A</v>
      </c>
      <c r="C3206" s="77">
        <v>46202</v>
      </c>
      <c r="D3206" s="57"/>
      <c r="E3206" s="62" t="s">
        <v>85</v>
      </c>
      <c r="F3206" s="57" t="s">
        <v>86</v>
      </c>
      <c r="G3206" s="57"/>
      <c r="H3206" s="58"/>
      <c r="I3206" s="59"/>
      <c r="J3206" s="59"/>
      <c r="K3206" s="59"/>
      <c r="L3206" s="60"/>
      <c r="M3206" s="59"/>
      <c r="N3206" s="59"/>
      <c r="O3206" s="61"/>
      <c r="P3206" s="58"/>
    </row>
    <row r="3207" spans="1:16" ht="14.4">
      <c r="A3207" s="72">
        <f t="shared" si="87"/>
        <v>46202</v>
      </c>
      <c r="B3207" s="73" t="e">
        <f>VLOOKUP(G3207,'Daily Flash NL'!A:D,4,0)</f>
        <v>#N/A</v>
      </c>
      <c r="C3207" s="77">
        <v>46202</v>
      </c>
      <c r="D3207" s="57"/>
      <c r="E3207" s="62" t="s">
        <v>85</v>
      </c>
      <c r="F3207" s="62"/>
      <c r="G3207" s="62">
        <v>6</v>
      </c>
      <c r="H3207" s="63">
        <v>0</v>
      </c>
      <c r="I3207" s="64">
        <v>6</v>
      </c>
      <c r="J3207" s="64">
        <v>2</v>
      </c>
      <c r="K3207" s="64">
        <v>0</v>
      </c>
      <c r="L3207" s="65">
        <v>0.33333333333333331</v>
      </c>
      <c r="M3207" s="64">
        <v>4</v>
      </c>
      <c r="N3207" s="64">
        <v>0</v>
      </c>
      <c r="O3207" s="66">
        <v>160.00299999999999</v>
      </c>
      <c r="P3207" s="63">
        <v>0.66666666666666663</v>
      </c>
    </row>
    <row r="3208" spans="1:16" ht="14.4">
      <c r="A3208" s="72">
        <f t="shared" si="87"/>
        <v>46202</v>
      </c>
      <c r="B3208" s="73">
        <f>VLOOKUP(G3208,'Daily Flash NL'!A:D,4,0)</f>
        <v>0.29166666666666669</v>
      </c>
      <c r="C3208" s="77">
        <v>46202</v>
      </c>
      <c r="D3208" s="57"/>
      <c r="E3208" s="62" t="s">
        <v>85</v>
      </c>
      <c r="F3208" s="62"/>
      <c r="G3208" s="62">
        <v>7</v>
      </c>
      <c r="H3208" s="63">
        <v>0.5714285714285714</v>
      </c>
      <c r="I3208" s="64">
        <v>14</v>
      </c>
      <c r="J3208" s="64">
        <v>14</v>
      </c>
      <c r="K3208" s="64">
        <v>8</v>
      </c>
      <c r="L3208" s="65">
        <v>1</v>
      </c>
      <c r="M3208" s="64">
        <v>0</v>
      </c>
      <c r="N3208" s="64">
        <v>0</v>
      </c>
      <c r="O3208" s="66">
        <v>198.92428571428573</v>
      </c>
      <c r="P3208" s="63">
        <v>0</v>
      </c>
    </row>
    <row r="3209" spans="1:16" ht="14.4">
      <c r="A3209" s="72">
        <f t="shared" si="87"/>
        <v>46202</v>
      </c>
      <c r="B3209" s="73">
        <f>VLOOKUP(G3209,'Daily Flash NL'!A:D,4,0)</f>
        <v>0.33333333333333298</v>
      </c>
      <c r="C3209" s="77">
        <v>46202</v>
      </c>
      <c r="D3209" s="57"/>
      <c r="E3209" s="62" t="s">
        <v>85</v>
      </c>
      <c r="F3209" s="62"/>
      <c r="G3209" s="62">
        <v>8</v>
      </c>
      <c r="H3209" s="63">
        <v>0.68421052631578949</v>
      </c>
      <c r="I3209" s="64">
        <v>38</v>
      </c>
      <c r="J3209" s="64">
        <v>36</v>
      </c>
      <c r="K3209" s="64">
        <v>26</v>
      </c>
      <c r="L3209" s="65">
        <v>0.94736842105263153</v>
      </c>
      <c r="M3209" s="64">
        <v>2</v>
      </c>
      <c r="N3209" s="64">
        <v>0</v>
      </c>
      <c r="O3209" s="66">
        <v>193.46783333333352</v>
      </c>
      <c r="P3209" s="63">
        <v>5.2631578947368418E-2</v>
      </c>
    </row>
    <row r="3210" spans="1:16" ht="14.4">
      <c r="A3210" s="72">
        <f t="shared" si="87"/>
        <v>46202</v>
      </c>
      <c r="B3210" s="73">
        <f>VLOOKUP(G3210,'Daily Flash NL'!A:D,4,0)</f>
        <v>0.375</v>
      </c>
      <c r="C3210" s="77">
        <v>46202</v>
      </c>
      <c r="D3210" s="57"/>
      <c r="E3210" s="62" t="s">
        <v>85</v>
      </c>
      <c r="F3210" s="62"/>
      <c r="G3210" s="62">
        <v>9</v>
      </c>
      <c r="H3210" s="63">
        <v>0.77777777777777779</v>
      </c>
      <c r="I3210" s="64">
        <v>36</v>
      </c>
      <c r="J3210" s="64">
        <v>34</v>
      </c>
      <c r="K3210" s="64">
        <v>28</v>
      </c>
      <c r="L3210" s="65">
        <v>0.94444444444444442</v>
      </c>
      <c r="M3210" s="64">
        <v>2</v>
      </c>
      <c r="N3210" s="64">
        <v>0</v>
      </c>
      <c r="O3210" s="66">
        <v>189.95686274509765</v>
      </c>
      <c r="P3210" s="63">
        <v>5.5555555555555552E-2</v>
      </c>
    </row>
    <row r="3211" spans="1:16" ht="14.4">
      <c r="A3211" s="72">
        <f t="shared" si="87"/>
        <v>46202</v>
      </c>
      <c r="B3211" s="73">
        <f>VLOOKUP(G3211,'Daily Flash NL'!A:D,4,0)</f>
        <v>0.41666666666666702</v>
      </c>
      <c r="C3211" s="77">
        <v>46202</v>
      </c>
      <c r="D3211" s="57"/>
      <c r="E3211" s="62" t="s">
        <v>85</v>
      </c>
      <c r="F3211" s="62"/>
      <c r="G3211" s="62">
        <v>10</v>
      </c>
      <c r="H3211" s="63">
        <v>0.60869565217391308</v>
      </c>
      <c r="I3211" s="64">
        <v>46</v>
      </c>
      <c r="J3211" s="64">
        <v>44</v>
      </c>
      <c r="K3211" s="64">
        <v>28</v>
      </c>
      <c r="L3211" s="65">
        <v>0.95652173913043481</v>
      </c>
      <c r="M3211" s="64">
        <v>2</v>
      </c>
      <c r="N3211" s="64">
        <v>0</v>
      </c>
      <c r="O3211" s="66">
        <v>181.03755303030314</v>
      </c>
      <c r="P3211" s="63">
        <v>4.3478260869565216E-2</v>
      </c>
    </row>
    <row r="3212" spans="1:16" ht="14.4">
      <c r="A3212" s="72">
        <f t="shared" si="87"/>
        <v>46202</v>
      </c>
      <c r="B3212" s="73">
        <f>VLOOKUP(G3212,'Daily Flash NL'!A:D,4,0)</f>
        <v>0.45833333333333298</v>
      </c>
      <c r="C3212" s="77">
        <v>46202</v>
      </c>
      <c r="D3212" s="57"/>
      <c r="E3212" s="62" t="s">
        <v>85</v>
      </c>
      <c r="F3212" s="62"/>
      <c r="G3212" s="62">
        <v>11</v>
      </c>
      <c r="H3212" s="63">
        <v>0.73684210526315785</v>
      </c>
      <c r="I3212" s="64">
        <v>38</v>
      </c>
      <c r="J3212" s="64">
        <v>38</v>
      </c>
      <c r="K3212" s="64">
        <v>28</v>
      </c>
      <c r="L3212" s="65">
        <v>1</v>
      </c>
      <c r="M3212" s="64">
        <v>0</v>
      </c>
      <c r="N3212" s="64">
        <v>0</v>
      </c>
      <c r="O3212" s="66">
        <v>204.33596491228067</v>
      </c>
      <c r="P3212" s="63">
        <v>0</v>
      </c>
    </row>
    <row r="3213" spans="1:16" ht="14.4">
      <c r="A3213" s="72">
        <f t="shared" si="87"/>
        <v>46202</v>
      </c>
      <c r="B3213" s="73">
        <f>VLOOKUP(G3213,'Daily Flash NL'!A:D,4,0)</f>
        <v>0.5</v>
      </c>
      <c r="C3213" s="77">
        <v>46202</v>
      </c>
      <c r="D3213" s="57"/>
      <c r="E3213" s="62" t="s">
        <v>85</v>
      </c>
      <c r="F3213" s="62"/>
      <c r="G3213" s="62">
        <v>12</v>
      </c>
      <c r="H3213" s="63">
        <v>0.92307692307692313</v>
      </c>
      <c r="I3213" s="64">
        <v>26</v>
      </c>
      <c r="J3213" s="64">
        <v>26</v>
      </c>
      <c r="K3213" s="64">
        <v>24</v>
      </c>
      <c r="L3213" s="65">
        <v>1</v>
      </c>
      <c r="M3213" s="64">
        <v>0</v>
      </c>
      <c r="N3213" s="64">
        <v>0</v>
      </c>
      <c r="O3213" s="66">
        <v>184.9175384615385</v>
      </c>
      <c r="P3213" s="63">
        <v>0</v>
      </c>
    </row>
    <row r="3214" spans="1:16" ht="14.4">
      <c r="A3214" s="72">
        <f t="shared" si="87"/>
        <v>46202</v>
      </c>
      <c r="B3214" s="73">
        <f>VLOOKUP(G3214,'Daily Flash NL'!A:D,4,0)</f>
        <v>0.54166666666666696</v>
      </c>
      <c r="C3214" s="77">
        <v>46202</v>
      </c>
      <c r="D3214" s="57"/>
      <c r="E3214" s="62" t="s">
        <v>85</v>
      </c>
      <c r="F3214" s="62"/>
      <c r="G3214" s="62">
        <v>13</v>
      </c>
      <c r="H3214" s="63">
        <v>0.9</v>
      </c>
      <c r="I3214" s="64">
        <v>20</v>
      </c>
      <c r="J3214" s="64">
        <v>20</v>
      </c>
      <c r="K3214" s="64">
        <v>18</v>
      </c>
      <c r="L3214" s="65">
        <v>1</v>
      </c>
      <c r="M3214" s="64">
        <v>0</v>
      </c>
      <c r="N3214" s="64">
        <v>0</v>
      </c>
      <c r="O3214" s="66">
        <v>267.28749999999997</v>
      </c>
      <c r="P3214" s="63">
        <v>0</v>
      </c>
    </row>
    <row r="3215" spans="1:16" ht="14.4">
      <c r="A3215" s="72">
        <f t="shared" si="87"/>
        <v>46202</v>
      </c>
      <c r="B3215" s="73">
        <f>VLOOKUP(G3215,'Daily Flash NL'!A:D,4,0)</f>
        <v>0.58333333333333304</v>
      </c>
      <c r="C3215" s="77">
        <v>46202</v>
      </c>
      <c r="D3215" s="57"/>
      <c r="E3215" s="62" t="s">
        <v>85</v>
      </c>
      <c r="F3215" s="62"/>
      <c r="G3215" s="62">
        <v>14</v>
      </c>
      <c r="H3215" s="63">
        <v>1</v>
      </c>
      <c r="I3215" s="64">
        <v>16</v>
      </c>
      <c r="J3215" s="64">
        <v>16</v>
      </c>
      <c r="K3215" s="64">
        <v>16</v>
      </c>
      <c r="L3215" s="65">
        <v>1</v>
      </c>
      <c r="M3215" s="64">
        <v>0</v>
      </c>
      <c r="N3215" s="64">
        <v>0</v>
      </c>
      <c r="O3215" s="66">
        <v>218.79446875000002</v>
      </c>
      <c r="P3215" s="63">
        <v>0</v>
      </c>
    </row>
    <row r="3216" spans="1:16" ht="14.4">
      <c r="A3216" s="72">
        <f t="shared" si="87"/>
        <v>46202</v>
      </c>
      <c r="B3216" s="73">
        <f>VLOOKUP(G3216,'Daily Flash NL'!A:D,4,0)</f>
        <v>0.625</v>
      </c>
      <c r="C3216" s="77">
        <v>46202</v>
      </c>
      <c r="D3216" s="57"/>
      <c r="E3216" s="62" t="s">
        <v>85</v>
      </c>
      <c r="F3216" s="62"/>
      <c r="G3216" s="62">
        <v>15</v>
      </c>
      <c r="H3216" s="63">
        <v>0.77777777777777779</v>
      </c>
      <c r="I3216" s="64">
        <v>18</v>
      </c>
      <c r="J3216" s="64">
        <v>18</v>
      </c>
      <c r="K3216" s="64">
        <v>14</v>
      </c>
      <c r="L3216" s="65">
        <v>1</v>
      </c>
      <c r="M3216" s="64">
        <v>0</v>
      </c>
      <c r="N3216" s="64">
        <v>0</v>
      </c>
      <c r="O3216" s="66">
        <v>160.05780555555589</v>
      </c>
      <c r="P3216" s="63">
        <v>0</v>
      </c>
    </row>
    <row r="3217" spans="1:16" ht="14.4">
      <c r="A3217" s="72">
        <f t="shared" si="87"/>
        <v>46202</v>
      </c>
      <c r="B3217" s="73">
        <f>VLOOKUP(G3217,'Daily Flash NL'!A:D,4,0)</f>
        <v>0.66666666666666696</v>
      </c>
      <c r="C3217" s="77">
        <v>46202</v>
      </c>
      <c r="D3217" s="57"/>
      <c r="E3217" s="62" t="s">
        <v>85</v>
      </c>
      <c r="F3217" s="62"/>
      <c r="G3217" s="62">
        <v>16</v>
      </c>
      <c r="H3217" s="63">
        <v>0.43478260869565216</v>
      </c>
      <c r="I3217" s="64">
        <v>23</v>
      </c>
      <c r="J3217" s="64">
        <v>20</v>
      </c>
      <c r="K3217" s="64">
        <v>10</v>
      </c>
      <c r="L3217" s="65">
        <v>0.86956521739130432</v>
      </c>
      <c r="M3217" s="64">
        <v>3</v>
      </c>
      <c r="N3217" s="64">
        <v>0</v>
      </c>
      <c r="O3217" s="66">
        <v>220.64408749999998</v>
      </c>
      <c r="P3217" s="63">
        <v>0.13043478260869565</v>
      </c>
    </row>
    <row r="3218" spans="1:16" ht="14.4">
      <c r="A3218" s="72">
        <f t="shared" si="87"/>
        <v>46202</v>
      </c>
      <c r="B3218" s="73" t="e">
        <f>VLOOKUP(G3218,'Daily Flash NL'!A:D,4,0)</f>
        <v>#N/A</v>
      </c>
      <c r="C3218" s="77">
        <v>46202</v>
      </c>
      <c r="D3218" s="57"/>
      <c r="E3218" s="62" t="s">
        <v>85</v>
      </c>
      <c r="F3218" s="62"/>
      <c r="G3218" s="62">
        <v>17</v>
      </c>
      <c r="H3218" s="63">
        <v>0.5</v>
      </c>
      <c r="I3218" s="64">
        <v>18</v>
      </c>
      <c r="J3218" s="64">
        <v>18</v>
      </c>
      <c r="K3218" s="64">
        <v>9</v>
      </c>
      <c r="L3218" s="65">
        <v>1</v>
      </c>
      <c r="M3218" s="64">
        <v>0</v>
      </c>
      <c r="N3218" s="64">
        <v>0</v>
      </c>
      <c r="O3218" s="66">
        <v>163.36713888888883</v>
      </c>
      <c r="P3218" s="63">
        <v>0</v>
      </c>
    </row>
    <row r="3219" spans="1:16" ht="14.4">
      <c r="A3219" s="72">
        <f t="shared" si="87"/>
        <v>46202</v>
      </c>
      <c r="B3219" s="73" t="e">
        <f>VLOOKUP(G3219,'Daily Flash NL'!A:D,4,0)</f>
        <v>#N/A</v>
      </c>
      <c r="C3219" s="77">
        <v>46202</v>
      </c>
      <c r="D3219" s="57"/>
      <c r="E3219" s="62" t="s">
        <v>85</v>
      </c>
      <c r="F3219" s="62"/>
      <c r="G3219" s="62">
        <v>18</v>
      </c>
      <c r="H3219" s="63">
        <v>0.8571428571428571</v>
      </c>
      <c r="I3219" s="64">
        <v>7</v>
      </c>
      <c r="J3219" s="64">
        <v>7</v>
      </c>
      <c r="K3219" s="64">
        <v>6</v>
      </c>
      <c r="L3219" s="65">
        <v>1</v>
      </c>
      <c r="M3219" s="64">
        <v>0</v>
      </c>
      <c r="N3219" s="64">
        <v>0</v>
      </c>
      <c r="O3219" s="66">
        <v>197.79507142857142</v>
      </c>
      <c r="P3219" s="63">
        <v>0</v>
      </c>
    </row>
    <row r="3220" spans="1:16" ht="14.4">
      <c r="A3220" s="72">
        <f t="shared" si="87"/>
        <v>46202</v>
      </c>
      <c r="B3220" s="73" t="e">
        <f>VLOOKUP(G3220,'Daily Flash NL'!A:D,4,0)</f>
        <v>#N/A</v>
      </c>
      <c r="C3220" s="77">
        <v>46202</v>
      </c>
      <c r="D3220" s="57"/>
      <c r="E3220" s="62" t="s">
        <v>85</v>
      </c>
      <c r="F3220" s="62"/>
      <c r="G3220" s="62">
        <v>19</v>
      </c>
      <c r="H3220" s="63">
        <v>0.44444444444444442</v>
      </c>
      <c r="I3220" s="64">
        <v>9</v>
      </c>
      <c r="J3220" s="64">
        <v>6</v>
      </c>
      <c r="K3220" s="64">
        <v>4</v>
      </c>
      <c r="L3220" s="65">
        <v>0.66666666666666663</v>
      </c>
      <c r="M3220" s="64">
        <v>3</v>
      </c>
      <c r="N3220" s="64">
        <v>0</v>
      </c>
      <c r="O3220" s="66">
        <v>198.66625000000002</v>
      </c>
      <c r="P3220" s="63">
        <v>0.33333333333333331</v>
      </c>
    </row>
    <row r="3221" spans="1:16" ht="14.4">
      <c r="A3221" s="72">
        <f t="shared" ref="A3221:A3244" si="88">C3221</f>
        <v>46202</v>
      </c>
      <c r="B3221" s="73" t="e">
        <f>VLOOKUP(G3221,'Daily Flash NL'!A:D,4,0)</f>
        <v>#N/A</v>
      </c>
      <c r="C3221" s="77">
        <v>46202</v>
      </c>
      <c r="D3221" s="57"/>
      <c r="E3221" s="62" t="s">
        <v>85</v>
      </c>
      <c r="F3221" s="62"/>
      <c r="G3221" s="62">
        <v>22</v>
      </c>
      <c r="H3221" s="63">
        <v>1</v>
      </c>
      <c r="I3221" s="64">
        <v>1</v>
      </c>
      <c r="J3221" s="64">
        <v>1</v>
      </c>
      <c r="K3221" s="64">
        <v>1</v>
      </c>
      <c r="L3221" s="65">
        <v>1</v>
      </c>
      <c r="M3221" s="64">
        <v>0</v>
      </c>
      <c r="N3221" s="64">
        <v>0</v>
      </c>
      <c r="O3221" s="66">
        <v>115.88800000000001</v>
      </c>
      <c r="P3221" s="63">
        <v>0</v>
      </c>
    </row>
    <row r="3222" spans="1:16" ht="14.4">
      <c r="A3222" s="72">
        <f t="shared" si="88"/>
        <v>46202</v>
      </c>
      <c r="B3222" s="73" t="e">
        <f>VLOOKUP(G3222,'Daily Flash NL'!A:D,4,0)</f>
        <v>#N/A</v>
      </c>
      <c r="C3222" s="77">
        <v>46202</v>
      </c>
      <c r="D3222" s="57"/>
      <c r="E3222" s="62" t="s">
        <v>68</v>
      </c>
      <c r="F3222" s="62"/>
      <c r="G3222" s="62"/>
      <c r="H3222" s="63">
        <v>0.73511293634496921</v>
      </c>
      <c r="I3222" s="64">
        <v>1466</v>
      </c>
      <c r="J3222" s="64">
        <v>1442</v>
      </c>
      <c r="K3222" s="64">
        <v>1074</v>
      </c>
      <c r="L3222" s="65">
        <v>0.98362892223738063</v>
      </c>
      <c r="M3222" s="64">
        <v>24</v>
      </c>
      <c r="N3222" s="64">
        <v>5</v>
      </c>
      <c r="O3222" s="66">
        <v>222.98901775972504</v>
      </c>
      <c r="P3222" s="63">
        <v>1.6371077762619372E-2</v>
      </c>
    </row>
    <row r="3223" spans="1:16" ht="14.4">
      <c r="A3223" s="72">
        <f t="shared" si="88"/>
        <v>46202</v>
      </c>
      <c r="B3223" s="73" t="e">
        <f>VLOOKUP(G3223,'Daily Flash NL'!A:D,4,0)</f>
        <v>#N/A</v>
      </c>
      <c r="C3223" s="77">
        <v>46202</v>
      </c>
      <c r="D3223" s="57"/>
      <c r="E3223" s="62" t="s">
        <v>68</v>
      </c>
      <c r="F3223" s="57" t="s">
        <v>69</v>
      </c>
      <c r="G3223" s="57"/>
      <c r="H3223" s="58"/>
      <c r="I3223" s="59"/>
      <c r="J3223" s="59"/>
      <c r="K3223" s="59"/>
      <c r="L3223" s="60"/>
      <c r="M3223" s="59"/>
      <c r="N3223" s="59"/>
      <c r="O3223" s="61"/>
      <c r="P3223" s="58"/>
    </row>
    <row r="3224" spans="1:16" ht="14.4">
      <c r="A3224" s="72">
        <f t="shared" si="88"/>
        <v>46202</v>
      </c>
      <c r="B3224" s="73" t="e">
        <f>VLOOKUP(G3224,'Daily Flash NL'!A:D,4,0)</f>
        <v>#N/A</v>
      </c>
      <c r="C3224" s="77">
        <v>46202</v>
      </c>
      <c r="D3224" s="57"/>
      <c r="E3224" s="62" t="s">
        <v>68</v>
      </c>
      <c r="F3224" s="62"/>
      <c r="G3224" s="62">
        <v>6</v>
      </c>
      <c r="H3224" s="63">
        <v>0.5</v>
      </c>
      <c r="I3224" s="64">
        <v>12</v>
      </c>
      <c r="J3224" s="64">
        <v>10</v>
      </c>
      <c r="K3224" s="64">
        <v>6</v>
      </c>
      <c r="L3224" s="65">
        <v>0.83333333333333337</v>
      </c>
      <c r="M3224" s="64">
        <v>2</v>
      </c>
      <c r="N3224" s="64">
        <v>0</v>
      </c>
      <c r="O3224" s="66">
        <v>361.93780000000004</v>
      </c>
      <c r="P3224" s="63">
        <v>0.16666666666666666</v>
      </c>
    </row>
    <row r="3225" spans="1:16" ht="14.4">
      <c r="A3225" s="72">
        <f t="shared" si="88"/>
        <v>46202</v>
      </c>
      <c r="B3225" s="73">
        <f>VLOOKUP(G3225,'Daily Flash NL'!A:D,4,0)</f>
        <v>0.29166666666666669</v>
      </c>
      <c r="C3225" s="77">
        <v>46202</v>
      </c>
      <c r="D3225" s="57"/>
      <c r="E3225" s="62" t="s">
        <v>68</v>
      </c>
      <c r="F3225" s="62"/>
      <c r="G3225" s="62">
        <v>7</v>
      </c>
      <c r="H3225" s="63">
        <v>0.77777777777777779</v>
      </c>
      <c r="I3225" s="64">
        <v>54</v>
      </c>
      <c r="J3225" s="64">
        <v>52</v>
      </c>
      <c r="K3225" s="64">
        <v>42</v>
      </c>
      <c r="L3225" s="65">
        <v>0.96296296296296291</v>
      </c>
      <c r="M3225" s="64">
        <v>2</v>
      </c>
      <c r="N3225" s="64">
        <v>0</v>
      </c>
      <c r="O3225" s="66">
        <v>227.18183461538459</v>
      </c>
      <c r="P3225" s="63">
        <v>3.7037037037037035E-2</v>
      </c>
    </row>
    <row r="3226" spans="1:16" ht="14.4">
      <c r="A3226" s="72">
        <f t="shared" si="88"/>
        <v>46202</v>
      </c>
      <c r="B3226" s="73">
        <f>VLOOKUP(G3226,'Daily Flash NL'!A:D,4,0)</f>
        <v>0.33333333333333298</v>
      </c>
      <c r="C3226" s="77">
        <v>46202</v>
      </c>
      <c r="D3226" s="57"/>
      <c r="E3226" s="62" t="s">
        <v>68</v>
      </c>
      <c r="F3226" s="62"/>
      <c r="G3226" s="62">
        <v>8</v>
      </c>
      <c r="H3226" s="63">
        <v>0.31034482758620691</v>
      </c>
      <c r="I3226" s="64">
        <v>174</v>
      </c>
      <c r="J3226" s="64">
        <v>170</v>
      </c>
      <c r="K3226" s="64">
        <v>54</v>
      </c>
      <c r="L3226" s="65">
        <v>0.97701149425287359</v>
      </c>
      <c r="M3226" s="64">
        <v>4</v>
      </c>
      <c r="N3226" s="64">
        <v>0</v>
      </c>
      <c r="O3226" s="66">
        <v>139.18855299719877</v>
      </c>
      <c r="P3226" s="63">
        <v>2.2988505747126436E-2</v>
      </c>
    </row>
    <row r="3227" spans="1:16" ht="14.4">
      <c r="A3227" s="72">
        <f t="shared" si="88"/>
        <v>46202</v>
      </c>
      <c r="B3227" s="73">
        <f>VLOOKUP(G3227,'Daily Flash NL'!A:D,4,0)</f>
        <v>0.375</v>
      </c>
      <c r="C3227" s="77">
        <v>46202</v>
      </c>
      <c r="D3227" s="57"/>
      <c r="E3227" s="62" t="s">
        <v>68</v>
      </c>
      <c r="F3227" s="62"/>
      <c r="G3227" s="62">
        <v>9</v>
      </c>
      <c r="H3227" s="63">
        <v>0.22549019607843138</v>
      </c>
      <c r="I3227" s="64">
        <v>208</v>
      </c>
      <c r="J3227" s="64">
        <v>200</v>
      </c>
      <c r="K3227" s="64">
        <v>46</v>
      </c>
      <c r="L3227" s="65">
        <v>0.96153846153846156</v>
      </c>
      <c r="M3227" s="64">
        <v>8</v>
      </c>
      <c r="N3227" s="64">
        <v>4</v>
      </c>
      <c r="O3227" s="66">
        <v>228.01604449999996</v>
      </c>
      <c r="P3227" s="63">
        <v>3.8461538461538464E-2</v>
      </c>
    </row>
    <row r="3228" spans="1:16" ht="14.4">
      <c r="A3228" s="72">
        <f t="shared" si="88"/>
        <v>46202</v>
      </c>
      <c r="B3228" s="73">
        <f>VLOOKUP(G3228,'Daily Flash NL'!A:D,4,0)</f>
        <v>0.41666666666666702</v>
      </c>
      <c r="C3228" s="77">
        <v>46202</v>
      </c>
      <c r="D3228" s="57"/>
      <c r="E3228" s="62" t="s">
        <v>68</v>
      </c>
      <c r="F3228" s="62"/>
      <c r="G3228" s="62">
        <v>10</v>
      </c>
      <c r="H3228" s="63">
        <v>1</v>
      </c>
      <c r="I3228" s="64">
        <v>160</v>
      </c>
      <c r="J3228" s="64">
        <v>160</v>
      </c>
      <c r="K3228" s="64">
        <v>160</v>
      </c>
      <c r="L3228" s="65">
        <v>1</v>
      </c>
      <c r="M3228" s="64">
        <v>0</v>
      </c>
      <c r="N3228" s="64">
        <v>0</v>
      </c>
      <c r="O3228" s="66">
        <v>264.80474687500021</v>
      </c>
      <c r="P3228" s="63">
        <v>0</v>
      </c>
    </row>
    <row r="3229" spans="1:16" ht="14.4">
      <c r="A3229" s="72">
        <f t="shared" si="88"/>
        <v>46202</v>
      </c>
      <c r="B3229" s="73">
        <f>VLOOKUP(G3229,'Daily Flash NL'!A:D,4,0)</f>
        <v>0.45833333333333298</v>
      </c>
      <c r="C3229" s="77">
        <v>46202</v>
      </c>
      <c r="D3229" s="57"/>
      <c r="E3229" s="62" t="s">
        <v>68</v>
      </c>
      <c r="F3229" s="62"/>
      <c r="G3229" s="62">
        <v>11</v>
      </c>
      <c r="H3229" s="63">
        <v>0.97590361445783136</v>
      </c>
      <c r="I3229" s="64">
        <v>166</v>
      </c>
      <c r="J3229" s="64">
        <v>166</v>
      </c>
      <c r="K3229" s="64">
        <v>162</v>
      </c>
      <c r="L3229" s="65">
        <v>1</v>
      </c>
      <c r="M3229" s="64">
        <v>0</v>
      </c>
      <c r="N3229" s="64">
        <v>0</v>
      </c>
      <c r="O3229" s="66">
        <v>232.77093975903617</v>
      </c>
      <c r="P3229" s="63">
        <v>0</v>
      </c>
    </row>
    <row r="3230" spans="1:16" ht="14.4">
      <c r="A3230" s="72">
        <f t="shared" si="88"/>
        <v>46202</v>
      </c>
      <c r="B3230" s="73">
        <f>VLOOKUP(G3230,'Daily Flash NL'!A:D,4,0)</f>
        <v>0.5</v>
      </c>
      <c r="C3230" s="77">
        <v>46202</v>
      </c>
      <c r="D3230" s="57"/>
      <c r="E3230" s="62" t="s">
        <v>68</v>
      </c>
      <c r="F3230" s="62"/>
      <c r="G3230" s="62">
        <v>12</v>
      </c>
      <c r="H3230" s="63">
        <v>0.90476190476190477</v>
      </c>
      <c r="I3230" s="64">
        <v>168</v>
      </c>
      <c r="J3230" s="64">
        <v>166</v>
      </c>
      <c r="K3230" s="64">
        <v>152</v>
      </c>
      <c r="L3230" s="65">
        <v>0.98809523809523814</v>
      </c>
      <c r="M3230" s="64">
        <v>2</v>
      </c>
      <c r="N3230" s="64">
        <v>0</v>
      </c>
      <c r="O3230" s="66">
        <v>171.04584959839357</v>
      </c>
      <c r="P3230" s="63">
        <v>1.1904761904761904E-2</v>
      </c>
    </row>
    <row r="3231" spans="1:16" ht="14.4">
      <c r="A3231" s="72">
        <f t="shared" si="88"/>
        <v>46202</v>
      </c>
      <c r="B3231" s="73">
        <f>VLOOKUP(G3231,'Daily Flash NL'!A:D,4,0)</f>
        <v>0.54166666666666696</v>
      </c>
      <c r="C3231" s="77">
        <v>46202</v>
      </c>
      <c r="D3231" s="57"/>
      <c r="E3231" s="62" t="s">
        <v>68</v>
      </c>
      <c r="F3231" s="62"/>
      <c r="G3231" s="62">
        <v>13</v>
      </c>
      <c r="H3231" s="63">
        <v>0.97241379310344822</v>
      </c>
      <c r="I3231" s="64">
        <v>145</v>
      </c>
      <c r="J3231" s="64">
        <v>145</v>
      </c>
      <c r="K3231" s="64">
        <v>141</v>
      </c>
      <c r="L3231" s="65">
        <v>1</v>
      </c>
      <c r="M3231" s="64">
        <v>0</v>
      </c>
      <c r="N3231" s="64">
        <v>0</v>
      </c>
      <c r="O3231" s="66">
        <v>182.98346275862062</v>
      </c>
      <c r="P3231" s="63">
        <v>0</v>
      </c>
    </row>
    <row r="3232" spans="1:16" ht="14.4">
      <c r="A3232" s="72">
        <f t="shared" si="88"/>
        <v>46202</v>
      </c>
      <c r="B3232" s="73">
        <f>VLOOKUP(G3232,'Daily Flash NL'!A:D,4,0)</f>
        <v>0.58333333333333304</v>
      </c>
      <c r="C3232" s="77">
        <v>46202</v>
      </c>
      <c r="D3232" s="57"/>
      <c r="E3232" s="62" t="s">
        <v>68</v>
      </c>
      <c r="F3232" s="62"/>
      <c r="G3232" s="62">
        <v>14</v>
      </c>
      <c r="H3232" s="63">
        <v>1</v>
      </c>
      <c r="I3232" s="64">
        <v>61</v>
      </c>
      <c r="J3232" s="64">
        <v>61</v>
      </c>
      <c r="K3232" s="64">
        <v>61</v>
      </c>
      <c r="L3232" s="65">
        <v>1</v>
      </c>
      <c r="M3232" s="64">
        <v>0</v>
      </c>
      <c r="N3232" s="64">
        <v>0</v>
      </c>
      <c r="O3232" s="66">
        <v>260.08371448087422</v>
      </c>
      <c r="P3232" s="63">
        <v>0</v>
      </c>
    </row>
    <row r="3233" spans="1:16" ht="14.4">
      <c r="A3233" s="72">
        <f t="shared" si="88"/>
        <v>46202</v>
      </c>
      <c r="B3233" s="73">
        <f>VLOOKUP(G3233,'Daily Flash NL'!A:D,4,0)</f>
        <v>0.625</v>
      </c>
      <c r="C3233" s="77">
        <v>46202</v>
      </c>
      <c r="D3233" s="57"/>
      <c r="E3233" s="62" t="s">
        <v>68</v>
      </c>
      <c r="F3233" s="62"/>
      <c r="G3233" s="62">
        <v>15</v>
      </c>
      <c r="H3233" s="63">
        <v>0.96610169491525422</v>
      </c>
      <c r="I3233" s="64">
        <v>59</v>
      </c>
      <c r="J3233" s="64">
        <v>59</v>
      </c>
      <c r="K3233" s="64">
        <v>57</v>
      </c>
      <c r="L3233" s="65">
        <v>1</v>
      </c>
      <c r="M3233" s="64">
        <v>0</v>
      </c>
      <c r="N3233" s="64">
        <v>0</v>
      </c>
      <c r="O3233" s="66">
        <v>270.84158757062164</v>
      </c>
      <c r="P3233" s="63">
        <v>0</v>
      </c>
    </row>
    <row r="3234" spans="1:16" ht="14.4">
      <c r="A3234" s="72">
        <f t="shared" si="88"/>
        <v>46202</v>
      </c>
      <c r="B3234" s="73">
        <f>VLOOKUP(G3234,'Daily Flash NL'!A:D,4,0)</f>
        <v>0.66666666666666696</v>
      </c>
      <c r="C3234" s="77">
        <v>46202</v>
      </c>
      <c r="D3234" s="57"/>
      <c r="E3234" s="62" t="s">
        <v>68</v>
      </c>
      <c r="F3234" s="62"/>
      <c r="G3234" s="62">
        <v>16</v>
      </c>
      <c r="H3234" s="63">
        <v>0.6071428571428571</v>
      </c>
      <c r="I3234" s="64">
        <v>85</v>
      </c>
      <c r="J3234" s="64">
        <v>82</v>
      </c>
      <c r="K3234" s="64">
        <v>51</v>
      </c>
      <c r="L3234" s="65">
        <v>0.96470588235294119</v>
      </c>
      <c r="M3234" s="64">
        <v>3</v>
      </c>
      <c r="N3234" s="64">
        <v>1</v>
      </c>
      <c r="O3234" s="66">
        <v>282.38994308943091</v>
      </c>
      <c r="P3234" s="63">
        <v>3.5294117647058823E-2</v>
      </c>
    </row>
    <row r="3235" spans="1:16" ht="14.4">
      <c r="A3235" s="72">
        <f t="shared" si="88"/>
        <v>46202</v>
      </c>
      <c r="B3235" s="73" t="e">
        <f>VLOOKUP(G3235,'Daily Flash NL'!A:D,4,0)</f>
        <v>#N/A</v>
      </c>
      <c r="C3235" s="77">
        <v>46202</v>
      </c>
      <c r="D3235" s="57"/>
      <c r="E3235" s="62" t="s">
        <v>68</v>
      </c>
      <c r="F3235" s="62"/>
      <c r="G3235" s="62">
        <v>17</v>
      </c>
      <c r="H3235" s="63">
        <v>0.94915254237288138</v>
      </c>
      <c r="I3235" s="64">
        <v>59</v>
      </c>
      <c r="J3235" s="64">
        <v>59</v>
      </c>
      <c r="K3235" s="64">
        <v>56</v>
      </c>
      <c r="L3235" s="65">
        <v>1</v>
      </c>
      <c r="M3235" s="64">
        <v>0</v>
      </c>
      <c r="N3235" s="64">
        <v>0</v>
      </c>
      <c r="O3235" s="66">
        <v>200.5766751412429</v>
      </c>
      <c r="P3235" s="63">
        <v>0</v>
      </c>
    </row>
    <row r="3236" spans="1:16" ht="14.4">
      <c r="A3236" s="72">
        <f t="shared" si="88"/>
        <v>46202</v>
      </c>
      <c r="B3236" s="73" t="e">
        <f>VLOOKUP(G3236,'Daily Flash NL'!A:D,4,0)</f>
        <v>#N/A</v>
      </c>
      <c r="C3236" s="77">
        <v>46202</v>
      </c>
      <c r="D3236" s="57"/>
      <c r="E3236" s="62" t="s">
        <v>68</v>
      </c>
      <c r="F3236" s="62"/>
      <c r="G3236" s="62">
        <v>18</v>
      </c>
      <c r="H3236" s="63">
        <v>0.48936170212765956</v>
      </c>
      <c r="I3236" s="64">
        <v>47</v>
      </c>
      <c r="J3236" s="64">
        <v>44</v>
      </c>
      <c r="K3236" s="64">
        <v>23</v>
      </c>
      <c r="L3236" s="65">
        <v>0.93617021276595747</v>
      </c>
      <c r="M3236" s="64">
        <v>3</v>
      </c>
      <c r="N3236" s="64">
        <v>0</v>
      </c>
      <c r="O3236" s="66">
        <v>261.95441477272738</v>
      </c>
      <c r="P3236" s="63">
        <v>6.3829787234042548E-2</v>
      </c>
    </row>
    <row r="3237" spans="1:16" ht="14.4">
      <c r="A3237" s="72">
        <f t="shared" si="88"/>
        <v>46202</v>
      </c>
      <c r="B3237" s="73" t="e">
        <f>VLOOKUP(G3237,'Daily Flash NL'!A:D,4,0)</f>
        <v>#N/A</v>
      </c>
      <c r="C3237" s="77">
        <v>46202</v>
      </c>
      <c r="D3237" s="57"/>
      <c r="E3237" s="62" t="s">
        <v>68</v>
      </c>
      <c r="F3237" s="62"/>
      <c r="G3237" s="62">
        <v>19</v>
      </c>
      <c r="H3237" s="63">
        <v>0.86956521739130432</v>
      </c>
      <c r="I3237" s="64">
        <v>23</v>
      </c>
      <c r="J3237" s="64">
        <v>23</v>
      </c>
      <c r="K3237" s="64">
        <v>20</v>
      </c>
      <c r="L3237" s="65">
        <v>1</v>
      </c>
      <c r="M3237" s="64">
        <v>0</v>
      </c>
      <c r="N3237" s="64">
        <v>0</v>
      </c>
      <c r="O3237" s="66">
        <v>372.90695652173918</v>
      </c>
      <c r="P3237" s="63">
        <v>0</v>
      </c>
    </row>
    <row r="3238" spans="1:16" ht="14.4">
      <c r="A3238" s="72">
        <f t="shared" si="88"/>
        <v>46202</v>
      </c>
      <c r="B3238" s="73" t="e">
        <f>VLOOKUP(G3238,'Daily Flash NL'!A:D,4,0)</f>
        <v>#N/A</v>
      </c>
      <c r="C3238" s="77">
        <v>46202</v>
      </c>
      <c r="D3238" s="57"/>
      <c r="E3238" s="62" t="s">
        <v>68</v>
      </c>
      <c r="F3238" s="62"/>
      <c r="G3238" s="62">
        <v>20</v>
      </c>
      <c r="H3238" s="63">
        <v>1</v>
      </c>
      <c r="I3238" s="64">
        <v>13</v>
      </c>
      <c r="J3238" s="64">
        <v>13</v>
      </c>
      <c r="K3238" s="64">
        <v>13</v>
      </c>
      <c r="L3238" s="65">
        <v>1</v>
      </c>
      <c r="M3238" s="64">
        <v>0</v>
      </c>
      <c r="N3238" s="64">
        <v>0</v>
      </c>
      <c r="O3238" s="66">
        <v>331.55000000000007</v>
      </c>
      <c r="P3238" s="63">
        <v>0</v>
      </c>
    </row>
    <row r="3239" spans="1:16" ht="14.4">
      <c r="A3239" s="72">
        <f t="shared" si="88"/>
        <v>46202</v>
      </c>
      <c r="B3239" s="73" t="e">
        <f>VLOOKUP(G3239,'Daily Flash NL'!A:D,4,0)</f>
        <v>#N/A</v>
      </c>
      <c r="C3239" s="77">
        <v>46202</v>
      </c>
      <c r="D3239" s="57"/>
      <c r="E3239" s="62" t="s">
        <v>68</v>
      </c>
      <c r="F3239" s="62"/>
      <c r="G3239" s="62">
        <v>21</v>
      </c>
      <c r="H3239" s="63">
        <v>0.94444444444444442</v>
      </c>
      <c r="I3239" s="64">
        <v>18</v>
      </c>
      <c r="J3239" s="64">
        <v>18</v>
      </c>
      <c r="K3239" s="64">
        <v>17</v>
      </c>
      <c r="L3239" s="65">
        <v>1</v>
      </c>
      <c r="M3239" s="64">
        <v>0</v>
      </c>
      <c r="N3239" s="64">
        <v>0</v>
      </c>
      <c r="O3239" s="66">
        <v>370.06822222222229</v>
      </c>
      <c r="P3239" s="63">
        <v>0</v>
      </c>
    </row>
    <row r="3240" spans="1:16" ht="14.4">
      <c r="A3240" s="72">
        <f t="shared" si="88"/>
        <v>46202</v>
      </c>
      <c r="B3240" s="73" t="e">
        <f>VLOOKUP(G3240,'Daily Flash NL'!A:D,4,0)</f>
        <v>#N/A</v>
      </c>
      <c r="C3240" s="77">
        <v>46202</v>
      </c>
      <c r="D3240" s="57"/>
      <c r="E3240" s="62" t="s">
        <v>68</v>
      </c>
      <c r="F3240" s="62"/>
      <c r="G3240" s="62">
        <v>22</v>
      </c>
      <c r="H3240" s="63">
        <v>1</v>
      </c>
      <c r="I3240" s="64">
        <v>10</v>
      </c>
      <c r="J3240" s="64">
        <v>10</v>
      </c>
      <c r="K3240" s="64">
        <v>10</v>
      </c>
      <c r="L3240" s="65">
        <v>1</v>
      </c>
      <c r="M3240" s="64">
        <v>0</v>
      </c>
      <c r="N3240" s="64">
        <v>0</v>
      </c>
      <c r="O3240" s="66">
        <v>201.76569999999998</v>
      </c>
      <c r="P3240" s="63">
        <v>0</v>
      </c>
    </row>
    <row r="3241" spans="1:16" ht="14.4">
      <c r="A3241" s="72">
        <f t="shared" si="88"/>
        <v>46202</v>
      </c>
      <c r="B3241" s="73" t="e">
        <f>VLOOKUP(G3241,'Daily Flash NL'!A:D,4,0)</f>
        <v>#N/A</v>
      </c>
      <c r="C3241" s="77">
        <v>46202</v>
      </c>
      <c r="D3241" s="57"/>
      <c r="E3241" s="62" t="s">
        <v>68</v>
      </c>
      <c r="F3241" s="62"/>
      <c r="G3241" s="62">
        <v>23</v>
      </c>
      <c r="H3241" s="63">
        <v>0.75</v>
      </c>
      <c r="I3241" s="64">
        <v>4</v>
      </c>
      <c r="J3241" s="64">
        <v>4</v>
      </c>
      <c r="K3241" s="64">
        <v>3</v>
      </c>
      <c r="L3241" s="65">
        <v>1</v>
      </c>
      <c r="M3241" s="64">
        <v>0</v>
      </c>
      <c r="N3241" s="64">
        <v>0</v>
      </c>
      <c r="O3241" s="66">
        <v>247.61750000000001</v>
      </c>
      <c r="P3241" s="63">
        <v>0</v>
      </c>
    </row>
    <row r="3242" spans="1:16" ht="14.4">
      <c r="A3242" s="72">
        <f t="shared" si="88"/>
        <v>46202</v>
      </c>
      <c r="B3242" s="73" t="e">
        <f>VLOOKUP(G3242,'Daily Flash NL'!A:D,4,0)</f>
        <v>#N/A</v>
      </c>
      <c r="C3242" s="77">
        <v>46202</v>
      </c>
      <c r="D3242" s="57" t="s">
        <v>70</v>
      </c>
      <c r="E3242" s="57"/>
      <c r="F3242" s="57"/>
      <c r="G3242" s="57"/>
      <c r="H3242" s="58">
        <v>0.74875124875124877</v>
      </c>
      <c r="I3242" s="59">
        <v>2007</v>
      </c>
      <c r="J3242" s="59">
        <v>1965</v>
      </c>
      <c r="K3242" s="59">
        <v>1499</v>
      </c>
      <c r="L3242" s="60">
        <v>0.97907324364723469</v>
      </c>
      <c r="M3242" s="59">
        <v>42</v>
      </c>
      <c r="N3242" s="59">
        <v>5</v>
      </c>
      <c r="O3242" s="61">
        <v>220.56528652732351</v>
      </c>
      <c r="P3242" s="58">
        <v>2.0926756352765322E-2</v>
      </c>
    </row>
    <row r="3243" spans="1:16" ht="14.4">
      <c r="A3243" s="72" t="str">
        <f t="shared" si="88"/>
        <v>Total 29/06/2026</v>
      </c>
      <c r="B3243" s="73" t="e">
        <f>VLOOKUP(G3243,'Daily Flash NL'!A:D,4,0)</f>
        <v>#N/A</v>
      </c>
      <c r="C3243" s="78" t="s">
        <v>318</v>
      </c>
      <c r="D3243" s="67"/>
      <c r="E3243" s="67"/>
      <c r="F3243" s="67"/>
      <c r="G3243" s="67"/>
      <c r="H3243" s="68">
        <v>0.74875124875124877</v>
      </c>
      <c r="I3243" s="69">
        <v>2007</v>
      </c>
      <c r="J3243" s="69">
        <v>1965</v>
      </c>
      <c r="K3243" s="69">
        <v>1499</v>
      </c>
      <c r="L3243" s="70">
        <v>0.97907324364723469</v>
      </c>
      <c r="M3243" s="69">
        <v>42</v>
      </c>
      <c r="N3243" s="69">
        <v>5</v>
      </c>
      <c r="O3243" s="71">
        <v>220.56528652732351</v>
      </c>
      <c r="P3243" s="68">
        <v>2.0926756352765322E-2</v>
      </c>
    </row>
    <row r="3244" spans="1:16" ht="15" thickBot="1">
      <c r="A3244" s="72" t="str">
        <f t="shared" si="88"/>
        <v>Total général</v>
      </c>
      <c r="B3244" s="73" t="e">
        <f>VLOOKUP(G3244,'Daily Flash NL'!A:D,4,0)</f>
        <v>#N/A</v>
      </c>
      <c r="C3244" s="116" t="s">
        <v>73</v>
      </c>
      <c r="D3244" s="117"/>
      <c r="E3244" s="117"/>
      <c r="F3244" s="117"/>
      <c r="G3244" s="117"/>
      <c r="H3244" s="118">
        <v>0.74875124875124877</v>
      </c>
      <c r="I3244" s="119">
        <v>2007</v>
      </c>
      <c r="J3244" s="119">
        <v>1965</v>
      </c>
      <c r="K3244" s="119">
        <v>1499</v>
      </c>
      <c r="L3244" s="120">
        <v>0.97907324364723469</v>
      </c>
      <c r="M3244" s="119">
        <v>42</v>
      </c>
      <c r="N3244" s="119">
        <v>5</v>
      </c>
      <c r="O3244" s="121">
        <v>220.56528652732351</v>
      </c>
      <c r="P3244" s="122">
        <v>2.0926756352765322E-2</v>
      </c>
    </row>
    <row r="3245" spans="1:16" ht="14.4">
      <c r="A3245" s="72">
        <f t="shared" ref="A3245:A3277" si="89">C3245</f>
        <v>46203</v>
      </c>
      <c r="B3245" s="73" t="e">
        <f>VLOOKUP(G3245,'Daily Flash NL'!A:D,4,0)</f>
        <v>#N/A</v>
      </c>
      <c r="C3245" s="77">
        <v>46203</v>
      </c>
      <c r="D3245" s="57" t="s">
        <v>67</v>
      </c>
      <c r="E3245" s="62" t="s">
        <v>85</v>
      </c>
      <c r="F3245" s="62"/>
      <c r="G3245" s="62"/>
      <c r="H3245" s="63">
        <v>0.67910447761194026</v>
      </c>
      <c r="I3245" s="64">
        <v>270</v>
      </c>
      <c r="J3245" s="64">
        <v>259</v>
      </c>
      <c r="K3245" s="64">
        <v>182</v>
      </c>
      <c r="L3245" s="65">
        <v>0.95925925925925926</v>
      </c>
      <c r="M3245" s="64">
        <v>11</v>
      </c>
      <c r="N3245" s="64">
        <v>2</v>
      </c>
      <c r="O3245" s="66">
        <v>236.60497175032188</v>
      </c>
      <c r="P3245" s="63">
        <v>4.0740740740740744E-2</v>
      </c>
    </row>
    <row r="3246" spans="1:16" ht="14.4">
      <c r="A3246" s="72">
        <f t="shared" si="89"/>
        <v>46203</v>
      </c>
      <c r="B3246" s="73" t="e">
        <f>VLOOKUP(G3246,'Daily Flash NL'!A:D,4,0)</f>
        <v>#N/A</v>
      </c>
      <c r="C3246" s="77">
        <v>46203</v>
      </c>
      <c r="D3246" s="57"/>
      <c r="E3246" s="62" t="s">
        <v>85</v>
      </c>
      <c r="F3246" s="57" t="s">
        <v>69</v>
      </c>
      <c r="G3246" s="57"/>
      <c r="H3246" s="58"/>
      <c r="I3246" s="59"/>
      <c r="J3246" s="59"/>
      <c r="K3246" s="59"/>
      <c r="L3246" s="60"/>
      <c r="M3246" s="59"/>
      <c r="N3246" s="59"/>
      <c r="O3246" s="61"/>
      <c r="P3246" s="58"/>
    </row>
    <row r="3247" spans="1:16" ht="14.4">
      <c r="A3247" s="72">
        <f t="shared" si="89"/>
        <v>46203</v>
      </c>
      <c r="B3247" s="73" t="e">
        <f>VLOOKUP(G3247,'Daily Flash NL'!A:D,4,0)</f>
        <v>#N/A</v>
      </c>
      <c r="C3247" s="77">
        <v>46203</v>
      </c>
      <c r="D3247" s="57"/>
      <c r="E3247" s="62" t="s">
        <v>85</v>
      </c>
      <c r="F3247" s="62"/>
      <c r="G3247" s="62">
        <v>6</v>
      </c>
      <c r="H3247" s="63">
        <v>1</v>
      </c>
      <c r="I3247" s="64">
        <v>1</v>
      </c>
      <c r="J3247" s="64">
        <v>1</v>
      </c>
      <c r="K3247" s="64">
        <v>1</v>
      </c>
      <c r="L3247" s="65">
        <v>1</v>
      </c>
      <c r="M3247" s="64">
        <v>0</v>
      </c>
      <c r="N3247" s="64">
        <v>0</v>
      </c>
      <c r="O3247" s="66">
        <v>177.33500000000001</v>
      </c>
      <c r="P3247" s="63">
        <v>0</v>
      </c>
    </row>
    <row r="3248" spans="1:16" ht="14.4">
      <c r="A3248" s="72">
        <f t="shared" si="89"/>
        <v>46203</v>
      </c>
      <c r="B3248" s="73">
        <f>VLOOKUP(G3248,'Daily Flash NL'!A:D,4,0)</f>
        <v>0.29166666666666669</v>
      </c>
      <c r="C3248" s="77">
        <v>46203</v>
      </c>
      <c r="D3248" s="57"/>
      <c r="E3248" s="62" t="s">
        <v>85</v>
      </c>
      <c r="F3248" s="62"/>
      <c r="G3248" s="62">
        <v>7</v>
      </c>
      <c r="H3248" s="63">
        <v>0.66666666666666663</v>
      </c>
      <c r="I3248" s="64">
        <v>3</v>
      </c>
      <c r="J3248" s="64">
        <v>3</v>
      </c>
      <c r="K3248" s="64">
        <v>2</v>
      </c>
      <c r="L3248" s="65">
        <v>1</v>
      </c>
      <c r="M3248" s="64">
        <v>0</v>
      </c>
      <c r="N3248" s="64">
        <v>0</v>
      </c>
      <c r="O3248" s="66">
        <v>300.79266666666666</v>
      </c>
      <c r="P3248" s="63">
        <v>0</v>
      </c>
    </row>
    <row r="3249" spans="1:16" ht="14.4">
      <c r="A3249" s="72">
        <f t="shared" si="89"/>
        <v>46203</v>
      </c>
      <c r="B3249" s="73">
        <f>VLOOKUP(G3249,'Daily Flash NL'!A:D,4,0)</f>
        <v>0.33333333333333298</v>
      </c>
      <c r="C3249" s="77">
        <v>46203</v>
      </c>
      <c r="D3249" s="57"/>
      <c r="E3249" s="62" t="s">
        <v>85</v>
      </c>
      <c r="F3249" s="62"/>
      <c r="G3249" s="62">
        <v>8</v>
      </c>
      <c r="H3249" s="63">
        <v>1</v>
      </c>
      <c r="I3249" s="64">
        <v>3</v>
      </c>
      <c r="J3249" s="64">
        <v>3</v>
      </c>
      <c r="K3249" s="64">
        <v>3</v>
      </c>
      <c r="L3249" s="65">
        <v>1</v>
      </c>
      <c r="M3249" s="64">
        <v>0</v>
      </c>
      <c r="N3249" s="64">
        <v>0</v>
      </c>
      <c r="O3249" s="66">
        <v>343.93299999999999</v>
      </c>
      <c r="P3249" s="63">
        <v>0</v>
      </c>
    </row>
    <row r="3250" spans="1:16" ht="14.4">
      <c r="A3250" s="72">
        <f t="shared" si="89"/>
        <v>46203</v>
      </c>
      <c r="B3250" s="73">
        <f>VLOOKUP(G3250,'Daily Flash NL'!A:D,4,0)</f>
        <v>0.375</v>
      </c>
      <c r="C3250" s="77">
        <v>46203</v>
      </c>
      <c r="D3250" s="57"/>
      <c r="E3250" s="62" t="s">
        <v>85</v>
      </c>
      <c r="F3250" s="62"/>
      <c r="G3250" s="62">
        <v>9</v>
      </c>
      <c r="H3250" s="63">
        <v>1</v>
      </c>
      <c r="I3250" s="64">
        <v>8</v>
      </c>
      <c r="J3250" s="64">
        <v>8</v>
      </c>
      <c r="K3250" s="64">
        <v>8</v>
      </c>
      <c r="L3250" s="65">
        <v>1</v>
      </c>
      <c r="M3250" s="64">
        <v>0</v>
      </c>
      <c r="N3250" s="64">
        <v>0</v>
      </c>
      <c r="O3250" s="66">
        <v>383.72987499999999</v>
      </c>
      <c r="P3250" s="63">
        <v>0</v>
      </c>
    </row>
    <row r="3251" spans="1:16" ht="14.4">
      <c r="A3251" s="72">
        <f t="shared" si="89"/>
        <v>46203</v>
      </c>
      <c r="B3251" s="73">
        <f>VLOOKUP(G3251,'Daily Flash NL'!A:D,4,0)</f>
        <v>0.41666666666666702</v>
      </c>
      <c r="C3251" s="77">
        <v>46203</v>
      </c>
      <c r="D3251" s="57"/>
      <c r="E3251" s="62" t="s">
        <v>85</v>
      </c>
      <c r="F3251" s="62"/>
      <c r="G3251" s="62">
        <v>10</v>
      </c>
      <c r="H3251" s="63">
        <v>0.83333333333333337</v>
      </c>
      <c r="I3251" s="64">
        <v>6</v>
      </c>
      <c r="J3251" s="64">
        <v>6</v>
      </c>
      <c r="K3251" s="64">
        <v>5</v>
      </c>
      <c r="L3251" s="65">
        <v>1</v>
      </c>
      <c r="M3251" s="64">
        <v>0</v>
      </c>
      <c r="N3251" s="64">
        <v>0</v>
      </c>
      <c r="O3251" s="66">
        <v>341.74583333333334</v>
      </c>
      <c r="P3251" s="63">
        <v>0</v>
      </c>
    </row>
    <row r="3252" spans="1:16" ht="14.4">
      <c r="A3252" s="72">
        <f t="shared" si="89"/>
        <v>46203</v>
      </c>
      <c r="B3252" s="73">
        <f>VLOOKUP(G3252,'Daily Flash NL'!A:D,4,0)</f>
        <v>0.45833333333333298</v>
      </c>
      <c r="C3252" s="77">
        <v>46203</v>
      </c>
      <c r="D3252" s="57"/>
      <c r="E3252" s="62" t="s">
        <v>85</v>
      </c>
      <c r="F3252" s="62"/>
      <c r="G3252" s="62">
        <v>11</v>
      </c>
      <c r="H3252" s="63">
        <v>1</v>
      </c>
      <c r="I3252" s="64">
        <v>12</v>
      </c>
      <c r="J3252" s="64">
        <v>12</v>
      </c>
      <c r="K3252" s="64">
        <v>12</v>
      </c>
      <c r="L3252" s="65">
        <v>1</v>
      </c>
      <c r="M3252" s="64">
        <v>0</v>
      </c>
      <c r="N3252" s="64">
        <v>0</v>
      </c>
      <c r="O3252" s="66">
        <v>179.45558333333329</v>
      </c>
      <c r="P3252" s="63">
        <v>0</v>
      </c>
    </row>
    <row r="3253" spans="1:16" ht="14.4">
      <c r="A3253" s="72">
        <f t="shared" si="89"/>
        <v>46203</v>
      </c>
      <c r="B3253" s="73">
        <f>VLOOKUP(G3253,'Daily Flash NL'!A:D,4,0)</f>
        <v>0.5</v>
      </c>
      <c r="C3253" s="77">
        <v>46203</v>
      </c>
      <c r="D3253" s="57"/>
      <c r="E3253" s="62" t="s">
        <v>85</v>
      </c>
      <c r="F3253" s="62"/>
      <c r="G3253" s="62">
        <v>12</v>
      </c>
      <c r="H3253" s="63">
        <v>0.66666666666666663</v>
      </c>
      <c r="I3253" s="64">
        <v>15</v>
      </c>
      <c r="J3253" s="64">
        <v>15</v>
      </c>
      <c r="K3253" s="64">
        <v>10</v>
      </c>
      <c r="L3253" s="65">
        <v>1</v>
      </c>
      <c r="M3253" s="64">
        <v>0</v>
      </c>
      <c r="N3253" s="64">
        <v>0</v>
      </c>
      <c r="O3253" s="66">
        <v>264.40071666666682</v>
      </c>
      <c r="P3253" s="63">
        <v>0</v>
      </c>
    </row>
    <row r="3254" spans="1:16" ht="14.4">
      <c r="A3254" s="72">
        <f t="shared" si="89"/>
        <v>46203</v>
      </c>
      <c r="B3254" s="73">
        <f>VLOOKUP(G3254,'Daily Flash NL'!A:D,4,0)</f>
        <v>0.54166666666666696</v>
      </c>
      <c r="C3254" s="77">
        <v>46203</v>
      </c>
      <c r="D3254" s="57"/>
      <c r="E3254" s="62" t="s">
        <v>85</v>
      </c>
      <c r="F3254" s="62"/>
      <c r="G3254" s="62">
        <v>13</v>
      </c>
      <c r="H3254" s="63">
        <v>1</v>
      </c>
      <c r="I3254" s="64">
        <v>8</v>
      </c>
      <c r="J3254" s="64">
        <v>8</v>
      </c>
      <c r="K3254" s="64">
        <v>8</v>
      </c>
      <c r="L3254" s="65">
        <v>1</v>
      </c>
      <c r="M3254" s="64">
        <v>0</v>
      </c>
      <c r="N3254" s="64">
        <v>0</v>
      </c>
      <c r="O3254" s="66">
        <v>298.18668750000001</v>
      </c>
      <c r="P3254" s="63">
        <v>0</v>
      </c>
    </row>
    <row r="3255" spans="1:16" ht="14.4">
      <c r="A3255" s="72">
        <f t="shared" si="89"/>
        <v>46203</v>
      </c>
      <c r="B3255" s="73">
        <f>VLOOKUP(G3255,'Daily Flash NL'!A:D,4,0)</f>
        <v>0.58333333333333304</v>
      </c>
      <c r="C3255" s="77">
        <v>46203</v>
      </c>
      <c r="D3255" s="57"/>
      <c r="E3255" s="62" t="s">
        <v>85</v>
      </c>
      <c r="F3255" s="62"/>
      <c r="G3255" s="62">
        <v>14</v>
      </c>
      <c r="H3255" s="63">
        <v>1</v>
      </c>
      <c r="I3255" s="64">
        <v>7</v>
      </c>
      <c r="J3255" s="64">
        <v>7</v>
      </c>
      <c r="K3255" s="64">
        <v>7</v>
      </c>
      <c r="L3255" s="65">
        <v>1</v>
      </c>
      <c r="M3255" s="64">
        <v>0</v>
      </c>
      <c r="N3255" s="64">
        <v>0</v>
      </c>
      <c r="O3255" s="66">
        <v>243.76921428571427</v>
      </c>
      <c r="P3255" s="63">
        <v>0</v>
      </c>
    </row>
    <row r="3256" spans="1:16" ht="14.4">
      <c r="A3256" s="72">
        <f t="shared" si="89"/>
        <v>46203</v>
      </c>
      <c r="B3256" s="73">
        <f>VLOOKUP(G3256,'Daily Flash NL'!A:D,4,0)</f>
        <v>0.625</v>
      </c>
      <c r="C3256" s="77">
        <v>46203</v>
      </c>
      <c r="D3256" s="57"/>
      <c r="E3256" s="62" t="s">
        <v>85</v>
      </c>
      <c r="F3256" s="62"/>
      <c r="G3256" s="62">
        <v>15</v>
      </c>
      <c r="H3256" s="63">
        <v>0.88888888888888884</v>
      </c>
      <c r="I3256" s="64">
        <v>9</v>
      </c>
      <c r="J3256" s="64">
        <v>9</v>
      </c>
      <c r="K3256" s="64">
        <v>8</v>
      </c>
      <c r="L3256" s="65">
        <v>1</v>
      </c>
      <c r="M3256" s="64">
        <v>0</v>
      </c>
      <c r="N3256" s="64">
        <v>0</v>
      </c>
      <c r="O3256" s="66">
        <v>251.06233333333304</v>
      </c>
      <c r="P3256" s="63">
        <v>0</v>
      </c>
    </row>
    <row r="3257" spans="1:16" ht="14.4">
      <c r="A3257" s="72">
        <f t="shared" si="89"/>
        <v>46203</v>
      </c>
      <c r="B3257" s="73">
        <f>VLOOKUP(G3257,'Daily Flash NL'!A:D,4,0)</f>
        <v>0.66666666666666696</v>
      </c>
      <c r="C3257" s="77">
        <v>46203</v>
      </c>
      <c r="D3257" s="57"/>
      <c r="E3257" s="62" t="s">
        <v>85</v>
      </c>
      <c r="F3257" s="62"/>
      <c r="G3257" s="62">
        <v>16</v>
      </c>
      <c r="H3257" s="63">
        <v>0.875</v>
      </c>
      <c r="I3257" s="64">
        <v>16</v>
      </c>
      <c r="J3257" s="64">
        <v>16</v>
      </c>
      <c r="K3257" s="64">
        <v>14</v>
      </c>
      <c r="L3257" s="65">
        <v>1</v>
      </c>
      <c r="M3257" s="64">
        <v>0</v>
      </c>
      <c r="N3257" s="64">
        <v>0</v>
      </c>
      <c r="O3257" s="66">
        <v>312.78928125000004</v>
      </c>
      <c r="P3257" s="63">
        <v>0</v>
      </c>
    </row>
    <row r="3258" spans="1:16" ht="14.4">
      <c r="A3258" s="72">
        <f t="shared" si="89"/>
        <v>46203</v>
      </c>
      <c r="B3258" s="73" t="e">
        <f>VLOOKUP(G3258,'Daily Flash NL'!A:D,4,0)</f>
        <v>#N/A</v>
      </c>
      <c r="C3258" s="77">
        <v>46203</v>
      </c>
      <c r="D3258" s="57"/>
      <c r="E3258" s="62" t="s">
        <v>85</v>
      </c>
      <c r="F3258" s="62"/>
      <c r="G3258" s="62">
        <v>17</v>
      </c>
      <c r="H3258" s="63">
        <v>1</v>
      </c>
      <c r="I3258" s="64">
        <v>8</v>
      </c>
      <c r="J3258" s="64">
        <v>8</v>
      </c>
      <c r="K3258" s="64">
        <v>8</v>
      </c>
      <c r="L3258" s="65">
        <v>1</v>
      </c>
      <c r="M3258" s="64">
        <v>0</v>
      </c>
      <c r="N3258" s="64">
        <v>0</v>
      </c>
      <c r="O3258" s="66">
        <v>332.1975625</v>
      </c>
      <c r="P3258" s="63">
        <v>0</v>
      </c>
    </row>
    <row r="3259" spans="1:16" ht="14.4">
      <c r="A3259" s="72">
        <f t="shared" si="89"/>
        <v>46203</v>
      </c>
      <c r="B3259" s="73" t="e">
        <f>VLOOKUP(G3259,'Daily Flash NL'!A:D,4,0)</f>
        <v>#N/A</v>
      </c>
      <c r="C3259" s="77">
        <v>46203</v>
      </c>
      <c r="D3259" s="57"/>
      <c r="E3259" s="62" t="s">
        <v>85</v>
      </c>
      <c r="F3259" s="62"/>
      <c r="G3259" s="62">
        <v>18</v>
      </c>
      <c r="H3259" s="63">
        <v>1</v>
      </c>
      <c r="I3259" s="64">
        <v>5</v>
      </c>
      <c r="J3259" s="64">
        <v>5</v>
      </c>
      <c r="K3259" s="64">
        <v>5</v>
      </c>
      <c r="L3259" s="65">
        <v>1</v>
      </c>
      <c r="M3259" s="64">
        <v>0</v>
      </c>
      <c r="N3259" s="64">
        <v>0</v>
      </c>
      <c r="O3259" s="66">
        <v>180.88490000000002</v>
      </c>
      <c r="P3259" s="63">
        <v>0</v>
      </c>
    </row>
    <row r="3260" spans="1:16" ht="14.4">
      <c r="A3260" s="72">
        <f t="shared" si="89"/>
        <v>46203</v>
      </c>
      <c r="B3260" s="73" t="e">
        <f>VLOOKUP(G3260,'Daily Flash NL'!A:D,4,0)</f>
        <v>#N/A</v>
      </c>
      <c r="C3260" s="77">
        <v>46203</v>
      </c>
      <c r="D3260" s="57"/>
      <c r="E3260" s="62" t="s">
        <v>85</v>
      </c>
      <c r="F3260" s="62"/>
      <c r="G3260" s="62">
        <v>19</v>
      </c>
      <c r="H3260" s="63">
        <v>1</v>
      </c>
      <c r="I3260" s="64">
        <v>3</v>
      </c>
      <c r="J3260" s="64">
        <v>3</v>
      </c>
      <c r="K3260" s="64">
        <v>3</v>
      </c>
      <c r="L3260" s="65">
        <v>1</v>
      </c>
      <c r="M3260" s="64">
        <v>0</v>
      </c>
      <c r="N3260" s="64">
        <v>0</v>
      </c>
      <c r="O3260" s="66">
        <v>257.75216666666665</v>
      </c>
      <c r="P3260" s="63">
        <v>0</v>
      </c>
    </row>
    <row r="3261" spans="1:16" ht="14.4">
      <c r="A3261" s="72">
        <f t="shared" si="89"/>
        <v>46203</v>
      </c>
      <c r="B3261" s="73" t="e">
        <f>VLOOKUP(G3261,'Daily Flash NL'!A:D,4,0)</f>
        <v>#N/A</v>
      </c>
      <c r="C3261" s="77">
        <v>46203</v>
      </c>
      <c r="D3261" s="57"/>
      <c r="E3261" s="62" t="s">
        <v>85</v>
      </c>
      <c r="F3261" s="62"/>
      <c r="G3261" s="62">
        <v>20</v>
      </c>
      <c r="H3261" s="63">
        <v>0.6</v>
      </c>
      <c r="I3261" s="64">
        <v>5</v>
      </c>
      <c r="J3261" s="64">
        <v>4</v>
      </c>
      <c r="K3261" s="64">
        <v>3</v>
      </c>
      <c r="L3261" s="65">
        <v>0.8</v>
      </c>
      <c r="M3261" s="64">
        <v>1</v>
      </c>
      <c r="N3261" s="64">
        <v>0</v>
      </c>
      <c r="O3261" s="66">
        <v>91.28125</v>
      </c>
      <c r="P3261" s="63">
        <v>0.2</v>
      </c>
    </row>
    <row r="3262" spans="1:16" ht="14.4">
      <c r="A3262" s="72">
        <f t="shared" si="89"/>
        <v>46203</v>
      </c>
      <c r="B3262" s="73" t="e">
        <f>VLOOKUP(G3262,'Daily Flash NL'!A:D,4,0)</f>
        <v>#N/A</v>
      </c>
      <c r="C3262" s="77">
        <v>46203</v>
      </c>
      <c r="D3262" s="57"/>
      <c r="E3262" s="62" t="s">
        <v>85</v>
      </c>
      <c r="F3262" s="62"/>
      <c r="G3262" s="62">
        <v>21</v>
      </c>
      <c r="H3262" s="63">
        <v>0.5</v>
      </c>
      <c r="I3262" s="64">
        <v>4</v>
      </c>
      <c r="J3262" s="64">
        <v>4</v>
      </c>
      <c r="K3262" s="64">
        <v>2</v>
      </c>
      <c r="L3262" s="65">
        <v>1</v>
      </c>
      <c r="M3262" s="64">
        <v>0</v>
      </c>
      <c r="N3262" s="64">
        <v>0</v>
      </c>
      <c r="O3262" s="66">
        <v>118.035</v>
      </c>
      <c r="P3262" s="63">
        <v>0</v>
      </c>
    </row>
    <row r="3263" spans="1:16" ht="14.4">
      <c r="A3263" s="72">
        <f t="shared" si="89"/>
        <v>46203</v>
      </c>
      <c r="B3263" s="73" t="e">
        <f>VLOOKUP(G3263,'Daily Flash NL'!A:D,4,0)</f>
        <v>#N/A</v>
      </c>
      <c r="C3263" s="77">
        <v>46203</v>
      </c>
      <c r="D3263" s="57"/>
      <c r="E3263" s="62" t="s">
        <v>85</v>
      </c>
      <c r="F3263" s="62"/>
      <c r="G3263" s="62">
        <v>22</v>
      </c>
      <c r="H3263" s="63">
        <v>0</v>
      </c>
      <c r="I3263" s="64">
        <v>1</v>
      </c>
      <c r="J3263" s="64">
        <v>1</v>
      </c>
      <c r="K3263" s="64">
        <v>0</v>
      </c>
      <c r="L3263" s="65">
        <v>1</v>
      </c>
      <c r="M3263" s="64">
        <v>0</v>
      </c>
      <c r="N3263" s="64">
        <v>0</v>
      </c>
      <c r="O3263" s="66">
        <v>196.76399999999998</v>
      </c>
      <c r="P3263" s="63">
        <v>0</v>
      </c>
    </row>
    <row r="3264" spans="1:16" ht="14.4">
      <c r="A3264" s="72">
        <f t="shared" si="89"/>
        <v>46203</v>
      </c>
      <c r="B3264" s="73" t="e">
        <f>VLOOKUP(G3264,'Daily Flash NL'!A:D,4,0)</f>
        <v>#N/A</v>
      </c>
      <c r="C3264" s="77">
        <v>46203</v>
      </c>
      <c r="D3264" s="57"/>
      <c r="E3264" s="62" t="s">
        <v>85</v>
      </c>
      <c r="F3264" s="225" t="s">
        <v>86</v>
      </c>
      <c r="G3264" s="225"/>
      <c r="H3264" s="226"/>
      <c r="I3264" s="227"/>
      <c r="J3264" s="227"/>
      <c r="K3264" s="227"/>
      <c r="L3264" s="228"/>
      <c r="M3264" s="227"/>
      <c r="N3264" s="227"/>
      <c r="O3264" s="229"/>
      <c r="P3264" s="226"/>
    </row>
    <row r="3265" spans="1:16" ht="14.4">
      <c r="A3265" s="72">
        <f t="shared" si="89"/>
        <v>46203</v>
      </c>
      <c r="B3265" s="73">
        <f>VLOOKUP(G3265,'Daily Flash NL'!A:D,4,0)</f>
        <v>0.29166666666666669</v>
      </c>
      <c r="C3265" s="77">
        <v>46203</v>
      </c>
      <c r="D3265" s="57"/>
      <c r="E3265" s="62" t="s">
        <v>85</v>
      </c>
      <c r="F3265" s="62"/>
      <c r="G3265" s="62">
        <v>7</v>
      </c>
      <c r="H3265" s="63">
        <v>0.66666666666666663</v>
      </c>
      <c r="I3265" s="64">
        <v>3</v>
      </c>
      <c r="J3265" s="64">
        <v>3</v>
      </c>
      <c r="K3265" s="64">
        <v>2</v>
      </c>
      <c r="L3265" s="65">
        <v>1</v>
      </c>
      <c r="M3265" s="64">
        <v>0</v>
      </c>
      <c r="N3265" s="64">
        <v>0</v>
      </c>
      <c r="O3265" s="66">
        <v>589.22233333333349</v>
      </c>
      <c r="P3265" s="63">
        <v>0</v>
      </c>
    </row>
    <row r="3266" spans="1:16" ht="14.4">
      <c r="A3266" s="72">
        <f t="shared" si="89"/>
        <v>46203</v>
      </c>
      <c r="B3266" s="73">
        <f>VLOOKUP(G3266,'Daily Flash NL'!A:D,4,0)</f>
        <v>0.33333333333333298</v>
      </c>
      <c r="C3266" s="77">
        <v>46203</v>
      </c>
      <c r="D3266" s="57"/>
      <c r="E3266" s="62" t="s">
        <v>85</v>
      </c>
      <c r="F3266" s="62"/>
      <c r="G3266" s="62">
        <v>8</v>
      </c>
      <c r="H3266" s="63">
        <v>1</v>
      </c>
      <c r="I3266" s="64">
        <v>5</v>
      </c>
      <c r="J3266" s="64">
        <v>5</v>
      </c>
      <c r="K3266" s="64">
        <v>5</v>
      </c>
      <c r="L3266" s="65">
        <v>1</v>
      </c>
      <c r="M3266" s="64">
        <v>0</v>
      </c>
      <c r="N3266" s="64">
        <v>0</v>
      </c>
      <c r="O3266" s="66">
        <v>144.51429999999999</v>
      </c>
      <c r="P3266" s="63">
        <v>0</v>
      </c>
    </row>
    <row r="3267" spans="1:16" ht="14.4">
      <c r="A3267" s="72">
        <f t="shared" si="89"/>
        <v>46203</v>
      </c>
      <c r="B3267" s="73">
        <f>VLOOKUP(G3267,'Daily Flash NL'!A:D,4,0)</f>
        <v>0.375</v>
      </c>
      <c r="C3267" s="77">
        <v>46203</v>
      </c>
      <c r="D3267" s="57"/>
      <c r="E3267" s="62" t="s">
        <v>85</v>
      </c>
      <c r="F3267" s="62"/>
      <c r="G3267" s="62">
        <v>9</v>
      </c>
      <c r="H3267" s="63">
        <v>0.35294117647058826</v>
      </c>
      <c r="I3267" s="64">
        <v>18</v>
      </c>
      <c r="J3267" s="64">
        <v>17</v>
      </c>
      <c r="K3267" s="64">
        <v>6</v>
      </c>
      <c r="L3267" s="65">
        <v>0.94444444444444442</v>
      </c>
      <c r="M3267" s="64">
        <v>1</v>
      </c>
      <c r="N3267" s="64">
        <v>1</v>
      </c>
      <c r="O3267" s="66">
        <v>241.45728529411761</v>
      </c>
      <c r="P3267" s="63">
        <v>5.5555555555555552E-2</v>
      </c>
    </row>
    <row r="3268" spans="1:16" ht="14.4">
      <c r="A3268" s="72">
        <f t="shared" si="89"/>
        <v>46203</v>
      </c>
      <c r="B3268" s="73">
        <f>VLOOKUP(G3268,'Daily Flash NL'!A:D,4,0)</f>
        <v>0.41666666666666702</v>
      </c>
      <c r="C3268" s="77">
        <v>46203</v>
      </c>
      <c r="D3268" s="57"/>
      <c r="E3268" s="62" t="s">
        <v>85</v>
      </c>
      <c r="F3268" s="62"/>
      <c r="G3268" s="62">
        <v>10</v>
      </c>
      <c r="H3268" s="63">
        <v>0.48</v>
      </c>
      <c r="I3268" s="64">
        <v>25</v>
      </c>
      <c r="J3268" s="64">
        <v>23</v>
      </c>
      <c r="K3268" s="64">
        <v>12</v>
      </c>
      <c r="L3268" s="65">
        <v>0.92</v>
      </c>
      <c r="M3268" s="64">
        <v>2</v>
      </c>
      <c r="N3268" s="64">
        <v>0</v>
      </c>
      <c r="O3268" s="66">
        <v>161.99403985507249</v>
      </c>
      <c r="P3268" s="63">
        <v>0.08</v>
      </c>
    </row>
    <row r="3269" spans="1:16" ht="14.4">
      <c r="A3269" s="72">
        <f t="shared" si="89"/>
        <v>46203</v>
      </c>
      <c r="B3269" s="73">
        <f>VLOOKUP(G3269,'Daily Flash NL'!A:D,4,0)</f>
        <v>0.45833333333333298</v>
      </c>
      <c r="C3269" s="77">
        <v>46203</v>
      </c>
      <c r="D3269" s="57"/>
      <c r="E3269" s="62" t="s">
        <v>85</v>
      </c>
      <c r="F3269" s="62"/>
      <c r="G3269" s="62">
        <v>11</v>
      </c>
      <c r="H3269" s="63">
        <v>0.41176470588235292</v>
      </c>
      <c r="I3269" s="64">
        <v>17</v>
      </c>
      <c r="J3269" s="64">
        <v>16</v>
      </c>
      <c r="K3269" s="64">
        <v>7</v>
      </c>
      <c r="L3269" s="65">
        <v>0.94117647058823528</v>
      </c>
      <c r="M3269" s="64">
        <v>1</v>
      </c>
      <c r="N3269" s="64">
        <v>0</v>
      </c>
      <c r="O3269" s="66">
        <v>219.367625</v>
      </c>
      <c r="P3269" s="63">
        <v>5.8823529411764705E-2</v>
      </c>
    </row>
    <row r="3270" spans="1:16" ht="14.4">
      <c r="A3270" s="72">
        <f t="shared" si="89"/>
        <v>46203</v>
      </c>
      <c r="B3270" s="73">
        <f>VLOOKUP(G3270,'Daily Flash NL'!A:D,4,0)</f>
        <v>0.5</v>
      </c>
      <c r="C3270" s="77">
        <v>46203</v>
      </c>
      <c r="D3270" s="57"/>
      <c r="E3270" s="62" t="s">
        <v>85</v>
      </c>
      <c r="F3270" s="62"/>
      <c r="G3270" s="62">
        <v>12</v>
      </c>
      <c r="H3270" s="63">
        <v>0.5</v>
      </c>
      <c r="I3270" s="64">
        <v>11</v>
      </c>
      <c r="J3270" s="64">
        <v>10</v>
      </c>
      <c r="K3270" s="64">
        <v>5</v>
      </c>
      <c r="L3270" s="65">
        <v>0.90909090909090906</v>
      </c>
      <c r="M3270" s="64">
        <v>1</v>
      </c>
      <c r="N3270" s="64">
        <v>1</v>
      </c>
      <c r="O3270" s="66">
        <v>324.932866666667</v>
      </c>
      <c r="P3270" s="63">
        <v>9.0909090909090912E-2</v>
      </c>
    </row>
    <row r="3271" spans="1:16" ht="14.4">
      <c r="A3271" s="72">
        <f t="shared" si="89"/>
        <v>46203</v>
      </c>
      <c r="B3271" s="73">
        <f>VLOOKUP(G3271,'Daily Flash NL'!A:D,4,0)</f>
        <v>0.54166666666666696</v>
      </c>
      <c r="C3271" s="77">
        <v>46203</v>
      </c>
      <c r="D3271" s="57"/>
      <c r="E3271" s="62" t="s">
        <v>85</v>
      </c>
      <c r="F3271" s="62"/>
      <c r="G3271" s="62">
        <v>13</v>
      </c>
      <c r="H3271" s="63">
        <v>0.75</v>
      </c>
      <c r="I3271" s="64">
        <v>8</v>
      </c>
      <c r="J3271" s="64">
        <v>8</v>
      </c>
      <c r="K3271" s="64">
        <v>6</v>
      </c>
      <c r="L3271" s="65">
        <v>1</v>
      </c>
      <c r="M3271" s="64">
        <v>0</v>
      </c>
      <c r="N3271" s="64">
        <v>0</v>
      </c>
      <c r="O3271" s="66">
        <v>217.94762499999999</v>
      </c>
      <c r="P3271" s="63">
        <v>0</v>
      </c>
    </row>
    <row r="3272" spans="1:16" ht="14.4">
      <c r="A3272" s="72">
        <f t="shared" si="89"/>
        <v>46203</v>
      </c>
      <c r="B3272" s="73">
        <f>VLOOKUP(G3272,'Daily Flash NL'!A:D,4,0)</f>
        <v>0.58333333333333304</v>
      </c>
      <c r="C3272" s="77">
        <v>46203</v>
      </c>
      <c r="D3272" s="57"/>
      <c r="E3272" s="62" t="s">
        <v>85</v>
      </c>
      <c r="F3272" s="62"/>
      <c r="G3272" s="62">
        <v>14</v>
      </c>
      <c r="H3272" s="63">
        <v>1</v>
      </c>
      <c r="I3272" s="64">
        <v>4</v>
      </c>
      <c r="J3272" s="64">
        <v>4</v>
      </c>
      <c r="K3272" s="64">
        <v>4</v>
      </c>
      <c r="L3272" s="65">
        <v>1</v>
      </c>
      <c r="M3272" s="64">
        <v>0</v>
      </c>
      <c r="N3272" s="64">
        <v>0</v>
      </c>
      <c r="O3272" s="66">
        <v>283.76283333333424</v>
      </c>
      <c r="P3272" s="63">
        <v>0</v>
      </c>
    </row>
    <row r="3273" spans="1:16" ht="14.4">
      <c r="A3273" s="72">
        <f t="shared" si="89"/>
        <v>46203</v>
      </c>
      <c r="B3273" s="73">
        <f>VLOOKUP(G3273,'Daily Flash NL'!A:D,4,0)</f>
        <v>0.625</v>
      </c>
      <c r="C3273" s="77">
        <v>46203</v>
      </c>
      <c r="D3273" s="57"/>
      <c r="E3273" s="62" t="s">
        <v>85</v>
      </c>
      <c r="F3273" s="62"/>
      <c r="G3273" s="62">
        <v>15</v>
      </c>
      <c r="H3273" s="63">
        <v>0.8571428571428571</v>
      </c>
      <c r="I3273" s="64">
        <v>7</v>
      </c>
      <c r="J3273" s="64">
        <v>7</v>
      </c>
      <c r="K3273" s="64">
        <v>6</v>
      </c>
      <c r="L3273" s="65">
        <v>1</v>
      </c>
      <c r="M3273" s="64">
        <v>0</v>
      </c>
      <c r="N3273" s="64">
        <v>0</v>
      </c>
      <c r="O3273" s="66">
        <v>229.84957142857144</v>
      </c>
      <c r="P3273" s="63">
        <v>0</v>
      </c>
    </row>
    <row r="3274" spans="1:16" ht="14.4">
      <c r="A3274" s="72">
        <f t="shared" si="89"/>
        <v>46203</v>
      </c>
      <c r="B3274" s="73">
        <f>VLOOKUP(G3274,'Daily Flash NL'!A:D,4,0)</f>
        <v>0.66666666666666696</v>
      </c>
      <c r="C3274" s="77">
        <v>46203</v>
      </c>
      <c r="D3274" s="57"/>
      <c r="E3274" s="62" t="s">
        <v>85</v>
      </c>
      <c r="F3274" s="62"/>
      <c r="G3274" s="62">
        <v>16</v>
      </c>
      <c r="H3274" s="63">
        <v>0.44444444444444442</v>
      </c>
      <c r="I3274" s="64">
        <v>18</v>
      </c>
      <c r="J3274" s="64">
        <v>18</v>
      </c>
      <c r="K3274" s="64">
        <v>8</v>
      </c>
      <c r="L3274" s="65">
        <v>1</v>
      </c>
      <c r="M3274" s="64">
        <v>0</v>
      </c>
      <c r="N3274" s="64">
        <v>0</v>
      </c>
      <c r="O3274" s="66">
        <v>183.85461111111135</v>
      </c>
      <c r="P3274" s="63">
        <v>0</v>
      </c>
    </row>
    <row r="3275" spans="1:16" ht="14.4">
      <c r="A3275" s="72">
        <f t="shared" si="89"/>
        <v>46203</v>
      </c>
      <c r="B3275" s="73" t="e">
        <f>VLOOKUP(G3275,'Daily Flash NL'!A:D,4,0)</f>
        <v>#N/A</v>
      </c>
      <c r="C3275" s="77">
        <v>46203</v>
      </c>
      <c r="D3275" s="57"/>
      <c r="E3275" s="62" t="s">
        <v>85</v>
      </c>
      <c r="F3275" s="62"/>
      <c r="G3275" s="62">
        <v>17</v>
      </c>
      <c r="H3275" s="63">
        <v>0.625</v>
      </c>
      <c r="I3275" s="64">
        <v>8</v>
      </c>
      <c r="J3275" s="64">
        <v>8</v>
      </c>
      <c r="K3275" s="64">
        <v>5</v>
      </c>
      <c r="L3275" s="65">
        <v>1</v>
      </c>
      <c r="M3275" s="64">
        <v>0</v>
      </c>
      <c r="N3275" s="64">
        <v>0</v>
      </c>
      <c r="O3275" s="66">
        <v>232.60829166666713</v>
      </c>
      <c r="P3275" s="63">
        <v>0</v>
      </c>
    </row>
    <row r="3276" spans="1:16" ht="14.4">
      <c r="A3276" s="72">
        <f t="shared" si="89"/>
        <v>46203</v>
      </c>
      <c r="B3276" s="73" t="e">
        <f>VLOOKUP(G3276,'Daily Flash NL'!A:D,4,0)</f>
        <v>#N/A</v>
      </c>
      <c r="C3276" s="77">
        <v>46203</v>
      </c>
      <c r="D3276" s="57"/>
      <c r="E3276" s="62" t="s">
        <v>85</v>
      </c>
      <c r="F3276" s="62"/>
      <c r="G3276" s="62">
        <v>18</v>
      </c>
      <c r="H3276" s="63">
        <v>0.70588235294117652</v>
      </c>
      <c r="I3276" s="64">
        <v>17</v>
      </c>
      <c r="J3276" s="64">
        <v>17</v>
      </c>
      <c r="K3276" s="64">
        <v>12</v>
      </c>
      <c r="L3276" s="65">
        <v>1</v>
      </c>
      <c r="M3276" s="64">
        <v>0</v>
      </c>
      <c r="N3276" s="64">
        <v>0</v>
      </c>
      <c r="O3276" s="66">
        <v>112.40984313725512</v>
      </c>
      <c r="P3276" s="63">
        <v>0</v>
      </c>
    </row>
    <row r="3277" spans="1:16" ht="14.4">
      <c r="A3277" s="72">
        <f t="shared" si="89"/>
        <v>46203</v>
      </c>
      <c r="B3277" s="73" t="e">
        <f>VLOOKUP(G3277,'Daily Flash NL'!A:D,4,0)</f>
        <v>#N/A</v>
      </c>
      <c r="C3277" s="77">
        <v>46203</v>
      </c>
      <c r="D3277" s="57"/>
      <c r="E3277" s="62" t="s">
        <v>85</v>
      </c>
      <c r="F3277" s="62"/>
      <c r="G3277" s="62">
        <v>19</v>
      </c>
      <c r="H3277" s="63">
        <v>0.125</v>
      </c>
      <c r="I3277" s="64">
        <v>8</v>
      </c>
      <c r="J3277" s="64">
        <v>4</v>
      </c>
      <c r="K3277" s="64">
        <v>1</v>
      </c>
      <c r="L3277" s="65">
        <v>0.5</v>
      </c>
      <c r="M3277" s="64">
        <v>4</v>
      </c>
      <c r="N3277" s="64">
        <v>0</v>
      </c>
      <c r="O3277" s="66">
        <v>229.10724999999999</v>
      </c>
      <c r="P3277" s="63">
        <v>0.5</v>
      </c>
    </row>
    <row r="3278" spans="1:16" ht="14.4">
      <c r="A3278" s="72">
        <f t="shared" ref="A3278:A3281" si="90">C3278</f>
        <v>46203</v>
      </c>
      <c r="B3278" s="73" t="e">
        <f>VLOOKUP(G3278,'Daily Flash NL'!A:D,4,0)</f>
        <v>#N/A</v>
      </c>
      <c r="C3278" s="230">
        <v>46203</v>
      </c>
      <c r="D3278" s="225"/>
      <c r="E3278" s="62" t="s">
        <v>85</v>
      </c>
      <c r="F3278" s="62"/>
      <c r="G3278" s="62">
        <v>20</v>
      </c>
      <c r="H3278" s="63">
        <v>0.5</v>
      </c>
      <c r="I3278" s="64">
        <v>2</v>
      </c>
      <c r="J3278" s="64">
        <v>2</v>
      </c>
      <c r="K3278" s="64">
        <v>1</v>
      </c>
      <c r="L3278" s="65">
        <v>1</v>
      </c>
      <c r="M3278" s="64">
        <v>0</v>
      </c>
      <c r="N3278" s="64">
        <v>0</v>
      </c>
      <c r="O3278" s="66">
        <v>425.26600000000002</v>
      </c>
      <c r="P3278" s="63">
        <v>0</v>
      </c>
    </row>
    <row r="3279" spans="1:16" ht="14.4">
      <c r="A3279" s="72">
        <f t="shared" si="90"/>
        <v>46203</v>
      </c>
      <c r="B3279" s="73" t="e">
        <f>VLOOKUP(G3279,'Daily Flash NL'!A:D,4,0)</f>
        <v>#N/A</v>
      </c>
      <c r="C3279" s="230">
        <v>46203</v>
      </c>
      <c r="D3279" s="225"/>
      <c r="E3279" s="62" t="s">
        <v>85</v>
      </c>
      <c r="F3279" s="62"/>
      <c r="G3279" s="62">
        <v>21</v>
      </c>
      <c r="H3279" s="63">
        <v>0.75</v>
      </c>
      <c r="I3279" s="64">
        <v>4</v>
      </c>
      <c r="J3279" s="64">
        <v>4</v>
      </c>
      <c r="K3279" s="64">
        <v>3</v>
      </c>
      <c r="L3279" s="65">
        <v>1</v>
      </c>
      <c r="M3279" s="64">
        <v>0</v>
      </c>
      <c r="N3279" s="64">
        <v>0</v>
      </c>
      <c r="O3279" s="66">
        <v>197.04575</v>
      </c>
      <c r="P3279" s="63">
        <v>0</v>
      </c>
    </row>
    <row r="3280" spans="1:16" ht="14.4">
      <c r="A3280" s="72">
        <f t="shared" si="90"/>
        <v>46203</v>
      </c>
      <c r="B3280" s="73" t="e">
        <f>VLOOKUP(G3280,'Daily Flash NL'!A:D,4,0)</f>
        <v>#N/A</v>
      </c>
      <c r="C3280" s="230">
        <v>46203</v>
      </c>
      <c r="D3280" s="225"/>
      <c r="E3280" s="62" t="s">
        <v>85</v>
      </c>
      <c r="F3280" s="62"/>
      <c r="G3280" s="62">
        <v>22</v>
      </c>
      <c r="H3280" s="63">
        <v>0</v>
      </c>
      <c r="I3280" s="64">
        <v>1</v>
      </c>
      <c r="J3280" s="64">
        <v>0</v>
      </c>
      <c r="K3280" s="64">
        <v>0</v>
      </c>
      <c r="L3280" s="65">
        <v>0</v>
      </c>
      <c r="M3280" s="64">
        <v>1</v>
      </c>
      <c r="N3280" s="64">
        <v>0</v>
      </c>
      <c r="O3280" s="66"/>
      <c r="P3280" s="63">
        <v>1</v>
      </c>
    </row>
    <row r="3281" spans="1:16" ht="14.4">
      <c r="A3281" s="72">
        <f t="shared" si="90"/>
        <v>46203</v>
      </c>
      <c r="B3281" s="73" t="e">
        <f>VLOOKUP(G3281,'Daily Flash NL'!A:D,4,0)</f>
        <v>#N/A</v>
      </c>
      <c r="C3281" s="230">
        <v>46203</v>
      </c>
      <c r="D3281" s="225"/>
      <c r="E3281" s="62" t="s">
        <v>68</v>
      </c>
      <c r="F3281" s="62"/>
      <c r="G3281" s="62"/>
      <c r="H3281" s="63">
        <v>0.72266666666666668</v>
      </c>
      <c r="I3281" s="64">
        <v>750</v>
      </c>
      <c r="J3281" s="64">
        <v>739</v>
      </c>
      <c r="K3281" s="64">
        <v>542</v>
      </c>
      <c r="L3281" s="65">
        <v>0.98533333333333328</v>
      </c>
      <c r="M3281" s="64">
        <v>11</v>
      </c>
      <c r="N3281" s="64">
        <v>0</v>
      </c>
      <c r="O3281" s="66">
        <v>228.95555063148402</v>
      </c>
      <c r="P3281" s="63">
        <v>1.4666666666666666E-2</v>
      </c>
    </row>
    <row r="3282" spans="1:16" ht="14.4">
      <c r="A3282" s="72">
        <f t="shared" ref="A3282:A3303" si="91">C3282</f>
        <v>46203</v>
      </c>
      <c r="B3282" s="73" t="e">
        <f>VLOOKUP(G3282,'Daily Flash NL'!A:D,4,0)</f>
        <v>#N/A</v>
      </c>
      <c r="C3282" s="230">
        <v>46203</v>
      </c>
      <c r="D3282" s="225"/>
      <c r="E3282" s="62" t="s">
        <v>68</v>
      </c>
      <c r="F3282" s="225" t="s">
        <v>69</v>
      </c>
      <c r="G3282" s="225"/>
      <c r="H3282" s="226"/>
      <c r="I3282" s="227"/>
      <c r="J3282" s="227"/>
      <c r="K3282" s="227"/>
      <c r="L3282" s="228"/>
      <c r="M3282" s="227"/>
      <c r="N3282" s="227"/>
      <c r="O3282" s="229"/>
      <c r="P3282" s="226"/>
    </row>
    <row r="3283" spans="1:16" ht="14.4">
      <c r="A3283" s="72">
        <f t="shared" si="91"/>
        <v>46203</v>
      </c>
      <c r="B3283" s="73" t="e">
        <f>VLOOKUP(G3283,'Daily Flash NL'!A:D,4,0)</f>
        <v>#N/A</v>
      </c>
      <c r="C3283" s="230">
        <v>46203</v>
      </c>
      <c r="D3283" s="225"/>
      <c r="E3283" s="62" t="s">
        <v>68</v>
      </c>
      <c r="F3283" s="62"/>
      <c r="G3283" s="62">
        <v>6</v>
      </c>
      <c r="H3283" s="63">
        <v>0.27272727272727271</v>
      </c>
      <c r="I3283" s="64">
        <v>11</v>
      </c>
      <c r="J3283" s="64">
        <v>9</v>
      </c>
      <c r="K3283" s="64">
        <v>3</v>
      </c>
      <c r="L3283" s="65">
        <v>0.81818181818181823</v>
      </c>
      <c r="M3283" s="64">
        <v>2</v>
      </c>
      <c r="N3283" s="64">
        <v>0</v>
      </c>
      <c r="O3283" s="66">
        <v>292.97555555555556</v>
      </c>
      <c r="P3283" s="63">
        <v>0.18181818181818182</v>
      </c>
    </row>
    <row r="3284" spans="1:16" ht="14.4">
      <c r="A3284" s="72">
        <f t="shared" si="91"/>
        <v>46203</v>
      </c>
      <c r="B3284" s="73">
        <f>VLOOKUP(G3284,'Daily Flash NL'!A:D,4,0)</f>
        <v>0.29166666666666669</v>
      </c>
      <c r="C3284" s="230">
        <v>46203</v>
      </c>
      <c r="D3284" s="225"/>
      <c r="E3284" s="62" t="s">
        <v>68</v>
      </c>
      <c r="F3284" s="62"/>
      <c r="G3284" s="62">
        <v>7</v>
      </c>
      <c r="H3284" s="63">
        <v>0.82352941176470584</v>
      </c>
      <c r="I3284" s="64">
        <v>17</v>
      </c>
      <c r="J3284" s="64">
        <v>17</v>
      </c>
      <c r="K3284" s="64">
        <v>14</v>
      </c>
      <c r="L3284" s="65">
        <v>1</v>
      </c>
      <c r="M3284" s="64">
        <v>0</v>
      </c>
      <c r="N3284" s="64">
        <v>0</v>
      </c>
      <c r="O3284" s="66">
        <v>192.78166666666689</v>
      </c>
      <c r="P3284" s="63">
        <v>0</v>
      </c>
    </row>
    <row r="3285" spans="1:16" ht="14.4">
      <c r="A3285" s="72">
        <f t="shared" si="91"/>
        <v>46203</v>
      </c>
      <c r="B3285" s="73">
        <f>VLOOKUP(G3285,'Daily Flash NL'!A:D,4,0)</f>
        <v>0.33333333333333298</v>
      </c>
      <c r="C3285" s="230">
        <v>46203</v>
      </c>
      <c r="D3285" s="225"/>
      <c r="E3285" s="62" t="s">
        <v>68</v>
      </c>
      <c r="F3285" s="62"/>
      <c r="G3285" s="62">
        <v>8</v>
      </c>
      <c r="H3285" s="63">
        <v>0.7021276595744681</v>
      </c>
      <c r="I3285" s="64">
        <v>47</v>
      </c>
      <c r="J3285" s="64">
        <v>45</v>
      </c>
      <c r="K3285" s="64">
        <v>33</v>
      </c>
      <c r="L3285" s="65">
        <v>0.95744680851063835</v>
      </c>
      <c r="M3285" s="64">
        <v>2</v>
      </c>
      <c r="N3285" s="64">
        <v>0</v>
      </c>
      <c r="O3285" s="66">
        <v>209.22205925925923</v>
      </c>
      <c r="P3285" s="63">
        <v>4.2553191489361701E-2</v>
      </c>
    </row>
    <row r="3286" spans="1:16" ht="14.4">
      <c r="A3286" s="72">
        <f t="shared" si="91"/>
        <v>46203</v>
      </c>
      <c r="B3286" s="73">
        <f>VLOOKUP(G3286,'Daily Flash NL'!A:D,4,0)</f>
        <v>0.375</v>
      </c>
      <c r="C3286" s="230">
        <v>46203</v>
      </c>
      <c r="D3286" s="225"/>
      <c r="E3286" s="62" t="s">
        <v>68</v>
      </c>
      <c r="F3286" s="62"/>
      <c r="G3286" s="62">
        <v>9</v>
      </c>
      <c r="H3286" s="63">
        <v>0.55555555555555558</v>
      </c>
      <c r="I3286" s="64">
        <v>72</v>
      </c>
      <c r="J3286" s="64">
        <v>72</v>
      </c>
      <c r="K3286" s="64">
        <v>40</v>
      </c>
      <c r="L3286" s="65">
        <v>1</v>
      </c>
      <c r="M3286" s="64">
        <v>0</v>
      </c>
      <c r="N3286" s="64">
        <v>0</v>
      </c>
      <c r="O3286" s="66">
        <v>168.98240740740744</v>
      </c>
      <c r="P3286" s="63">
        <v>0</v>
      </c>
    </row>
    <row r="3287" spans="1:16" ht="14.4">
      <c r="A3287" s="72">
        <f t="shared" si="91"/>
        <v>46203</v>
      </c>
      <c r="B3287" s="73">
        <f>VLOOKUP(G3287,'Daily Flash NL'!A:D,4,0)</f>
        <v>0.41666666666666702</v>
      </c>
      <c r="C3287" s="230">
        <v>46203</v>
      </c>
      <c r="D3287" s="225"/>
      <c r="E3287" s="62" t="s">
        <v>68</v>
      </c>
      <c r="F3287" s="62"/>
      <c r="G3287" s="62">
        <v>10</v>
      </c>
      <c r="H3287" s="63">
        <v>0.84482758620689657</v>
      </c>
      <c r="I3287" s="64">
        <v>58</v>
      </c>
      <c r="J3287" s="64">
        <v>58</v>
      </c>
      <c r="K3287" s="64">
        <v>49</v>
      </c>
      <c r="L3287" s="65">
        <v>1</v>
      </c>
      <c r="M3287" s="64">
        <v>0</v>
      </c>
      <c r="N3287" s="64">
        <v>0</v>
      </c>
      <c r="O3287" s="66">
        <v>191.37025431034502</v>
      </c>
      <c r="P3287" s="63">
        <v>0</v>
      </c>
    </row>
    <row r="3288" spans="1:16" ht="14.4">
      <c r="A3288" s="72">
        <f t="shared" si="91"/>
        <v>46203</v>
      </c>
      <c r="B3288" s="73">
        <f>VLOOKUP(G3288,'Daily Flash NL'!A:D,4,0)</f>
        <v>0.45833333333333298</v>
      </c>
      <c r="C3288" s="230">
        <v>46203</v>
      </c>
      <c r="D3288" s="225"/>
      <c r="E3288" s="62" t="s">
        <v>68</v>
      </c>
      <c r="F3288" s="62"/>
      <c r="G3288" s="62">
        <v>11</v>
      </c>
      <c r="H3288" s="63">
        <v>0.78666666666666663</v>
      </c>
      <c r="I3288" s="64">
        <v>75</v>
      </c>
      <c r="J3288" s="64">
        <v>73</v>
      </c>
      <c r="K3288" s="64">
        <v>59</v>
      </c>
      <c r="L3288" s="65">
        <v>0.97333333333333338</v>
      </c>
      <c r="M3288" s="64">
        <v>2</v>
      </c>
      <c r="N3288" s="64">
        <v>0</v>
      </c>
      <c r="O3288" s="66">
        <v>242.67231392694066</v>
      </c>
      <c r="P3288" s="63">
        <v>2.6666666666666668E-2</v>
      </c>
    </row>
    <row r="3289" spans="1:16" ht="14.4">
      <c r="A3289" s="72">
        <f t="shared" si="91"/>
        <v>46203</v>
      </c>
      <c r="B3289" s="73">
        <f>VLOOKUP(G3289,'Daily Flash NL'!A:D,4,0)</f>
        <v>0.5</v>
      </c>
      <c r="C3289" s="230">
        <v>46203</v>
      </c>
      <c r="D3289" s="225"/>
      <c r="E3289" s="62" t="s">
        <v>68</v>
      </c>
      <c r="F3289" s="62"/>
      <c r="G3289" s="62">
        <v>12</v>
      </c>
      <c r="H3289" s="63">
        <v>1</v>
      </c>
      <c r="I3289" s="64">
        <v>59</v>
      </c>
      <c r="J3289" s="64">
        <v>59</v>
      </c>
      <c r="K3289" s="64">
        <v>59</v>
      </c>
      <c r="L3289" s="65">
        <v>1</v>
      </c>
      <c r="M3289" s="64">
        <v>0</v>
      </c>
      <c r="N3289" s="64">
        <v>0</v>
      </c>
      <c r="O3289" s="66">
        <v>271.24155932203394</v>
      </c>
      <c r="P3289" s="63">
        <v>0</v>
      </c>
    </row>
    <row r="3290" spans="1:16" ht="14.4">
      <c r="A3290" s="72">
        <f t="shared" si="91"/>
        <v>46203</v>
      </c>
      <c r="B3290" s="73">
        <f>VLOOKUP(G3290,'Daily Flash NL'!A:D,4,0)</f>
        <v>0.54166666666666696</v>
      </c>
      <c r="C3290" s="230">
        <v>46203</v>
      </c>
      <c r="D3290" s="225"/>
      <c r="E3290" s="62" t="s">
        <v>68</v>
      </c>
      <c r="F3290" s="62"/>
      <c r="G3290" s="62">
        <v>13</v>
      </c>
      <c r="H3290" s="63">
        <v>0.921875</v>
      </c>
      <c r="I3290" s="64">
        <v>64</v>
      </c>
      <c r="J3290" s="64">
        <v>64</v>
      </c>
      <c r="K3290" s="64">
        <v>59</v>
      </c>
      <c r="L3290" s="65">
        <v>1</v>
      </c>
      <c r="M3290" s="64">
        <v>0</v>
      </c>
      <c r="N3290" s="64">
        <v>0</v>
      </c>
      <c r="O3290" s="66">
        <v>202.04482031249992</v>
      </c>
      <c r="P3290" s="63">
        <v>0</v>
      </c>
    </row>
    <row r="3291" spans="1:16" ht="14.4">
      <c r="A3291" s="72">
        <f t="shared" si="91"/>
        <v>46203</v>
      </c>
      <c r="B3291" s="73">
        <f>VLOOKUP(G3291,'Daily Flash NL'!A:D,4,0)</f>
        <v>0.58333333333333304</v>
      </c>
      <c r="C3291" s="230">
        <v>46203</v>
      </c>
      <c r="D3291" s="225"/>
      <c r="E3291" s="62" t="s">
        <v>68</v>
      </c>
      <c r="F3291" s="62"/>
      <c r="G3291" s="62">
        <v>14</v>
      </c>
      <c r="H3291" s="63">
        <v>0.52631578947368418</v>
      </c>
      <c r="I3291" s="64">
        <v>76</v>
      </c>
      <c r="J3291" s="64">
        <v>75</v>
      </c>
      <c r="K3291" s="64">
        <v>40</v>
      </c>
      <c r="L3291" s="65">
        <v>0.98684210526315785</v>
      </c>
      <c r="M3291" s="64">
        <v>1</v>
      </c>
      <c r="N3291" s="64">
        <v>0</v>
      </c>
      <c r="O3291" s="66">
        <v>248.74606644444455</v>
      </c>
      <c r="P3291" s="63">
        <v>1.3157894736842105E-2</v>
      </c>
    </row>
    <row r="3292" spans="1:16" ht="14.4">
      <c r="A3292" s="72">
        <f t="shared" si="91"/>
        <v>46203</v>
      </c>
      <c r="B3292" s="73">
        <f>VLOOKUP(G3292,'Daily Flash NL'!A:D,4,0)</f>
        <v>0.625</v>
      </c>
      <c r="C3292" s="230">
        <v>46203</v>
      </c>
      <c r="D3292" s="225"/>
      <c r="E3292" s="62" t="s">
        <v>68</v>
      </c>
      <c r="F3292" s="62"/>
      <c r="G3292" s="62">
        <v>15</v>
      </c>
      <c r="H3292" s="63">
        <v>0.54117647058823526</v>
      </c>
      <c r="I3292" s="64">
        <v>85</v>
      </c>
      <c r="J3292" s="64">
        <v>84</v>
      </c>
      <c r="K3292" s="64">
        <v>46</v>
      </c>
      <c r="L3292" s="65">
        <v>0.9882352941176471</v>
      </c>
      <c r="M3292" s="64">
        <v>1</v>
      </c>
      <c r="N3292" s="64">
        <v>0</v>
      </c>
      <c r="O3292" s="66">
        <v>177.27492301587301</v>
      </c>
      <c r="P3292" s="63">
        <v>1.1764705882352941E-2</v>
      </c>
    </row>
    <row r="3293" spans="1:16" ht="14.4">
      <c r="A3293" s="72">
        <f t="shared" si="91"/>
        <v>46203</v>
      </c>
      <c r="B3293" s="73">
        <f>VLOOKUP(G3293,'Daily Flash NL'!A:D,4,0)</f>
        <v>0.66666666666666696</v>
      </c>
      <c r="C3293" s="230">
        <v>46203</v>
      </c>
      <c r="D3293" s="225"/>
      <c r="E3293" s="62" t="s">
        <v>68</v>
      </c>
      <c r="F3293" s="62"/>
      <c r="G3293" s="62">
        <v>16</v>
      </c>
      <c r="H3293" s="63">
        <v>0.8771929824561403</v>
      </c>
      <c r="I3293" s="64">
        <v>57</v>
      </c>
      <c r="J3293" s="64">
        <v>57</v>
      </c>
      <c r="K3293" s="64">
        <v>50</v>
      </c>
      <c r="L3293" s="65">
        <v>1</v>
      </c>
      <c r="M3293" s="64">
        <v>0</v>
      </c>
      <c r="N3293" s="64">
        <v>0</v>
      </c>
      <c r="O3293" s="66">
        <v>300.36920029239764</v>
      </c>
      <c r="P3293" s="63">
        <v>0</v>
      </c>
    </row>
    <row r="3294" spans="1:16" ht="14.4">
      <c r="A3294" s="72">
        <f t="shared" si="91"/>
        <v>46203</v>
      </c>
      <c r="B3294" s="73" t="e">
        <f>VLOOKUP(G3294,'Daily Flash NL'!A:D,4,0)</f>
        <v>#N/A</v>
      </c>
      <c r="C3294" s="230">
        <v>46203</v>
      </c>
      <c r="D3294" s="225"/>
      <c r="E3294" s="62" t="s">
        <v>68</v>
      </c>
      <c r="F3294" s="62"/>
      <c r="G3294" s="62">
        <v>17</v>
      </c>
      <c r="H3294" s="63">
        <v>0.79245283018867929</v>
      </c>
      <c r="I3294" s="64">
        <v>53</v>
      </c>
      <c r="J3294" s="64">
        <v>53</v>
      </c>
      <c r="K3294" s="64">
        <v>42</v>
      </c>
      <c r="L3294" s="65">
        <v>1</v>
      </c>
      <c r="M3294" s="64">
        <v>0</v>
      </c>
      <c r="N3294" s="64">
        <v>0</v>
      </c>
      <c r="O3294" s="66">
        <v>244.59003427672957</v>
      </c>
      <c r="P3294" s="63">
        <v>0</v>
      </c>
    </row>
    <row r="3295" spans="1:16" ht="14.4">
      <c r="A3295" s="72">
        <f t="shared" si="91"/>
        <v>46203</v>
      </c>
      <c r="B3295" s="73" t="e">
        <f>VLOOKUP(G3295,'Daily Flash NL'!A:D,4,0)</f>
        <v>#N/A</v>
      </c>
      <c r="C3295" s="230">
        <v>46203</v>
      </c>
      <c r="D3295" s="225"/>
      <c r="E3295" s="62" t="s">
        <v>68</v>
      </c>
      <c r="F3295" s="62"/>
      <c r="G3295" s="62">
        <v>18</v>
      </c>
      <c r="H3295" s="63">
        <v>0.77272727272727271</v>
      </c>
      <c r="I3295" s="64">
        <v>22</v>
      </c>
      <c r="J3295" s="64">
        <v>22</v>
      </c>
      <c r="K3295" s="64">
        <v>17</v>
      </c>
      <c r="L3295" s="65">
        <v>1</v>
      </c>
      <c r="M3295" s="64">
        <v>0</v>
      </c>
      <c r="N3295" s="64">
        <v>0</v>
      </c>
      <c r="O3295" s="66">
        <v>269.9353560606059</v>
      </c>
      <c r="P3295" s="63">
        <v>0</v>
      </c>
    </row>
    <row r="3296" spans="1:16" ht="14.4">
      <c r="A3296" s="72">
        <f t="shared" si="91"/>
        <v>46203</v>
      </c>
      <c r="B3296" s="73" t="e">
        <f>VLOOKUP(G3296,'Daily Flash NL'!A:D,4,0)</f>
        <v>#N/A</v>
      </c>
      <c r="C3296" s="230">
        <v>46203</v>
      </c>
      <c r="D3296" s="225"/>
      <c r="E3296" s="62" t="s">
        <v>68</v>
      </c>
      <c r="F3296" s="62"/>
      <c r="G3296" s="62">
        <v>19</v>
      </c>
      <c r="H3296" s="63">
        <v>0.38461538461538464</v>
      </c>
      <c r="I3296" s="64">
        <v>26</v>
      </c>
      <c r="J3296" s="64">
        <v>24</v>
      </c>
      <c r="K3296" s="64">
        <v>10</v>
      </c>
      <c r="L3296" s="65">
        <v>0.92307692307692313</v>
      </c>
      <c r="M3296" s="64">
        <v>2</v>
      </c>
      <c r="N3296" s="64">
        <v>0</v>
      </c>
      <c r="O3296" s="66">
        <v>248.97611805555542</v>
      </c>
      <c r="P3296" s="63">
        <v>7.6923076923076927E-2</v>
      </c>
    </row>
    <row r="3297" spans="1:16" ht="14.4">
      <c r="A3297" s="72">
        <f t="shared" si="91"/>
        <v>46203</v>
      </c>
      <c r="B3297" s="73" t="e">
        <f>VLOOKUP(G3297,'Daily Flash NL'!A:D,4,0)</f>
        <v>#N/A</v>
      </c>
      <c r="C3297" s="230">
        <v>46203</v>
      </c>
      <c r="D3297" s="225"/>
      <c r="E3297" s="62" t="s">
        <v>68</v>
      </c>
      <c r="F3297" s="62"/>
      <c r="G3297" s="62">
        <v>20</v>
      </c>
      <c r="H3297" s="63">
        <v>0.72727272727272729</v>
      </c>
      <c r="I3297" s="64">
        <v>11</v>
      </c>
      <c r="J3297" s="64">
        <v>11</v>
      </c>
      <c r="K3297" s="64">
        <v>8</v>
      </c>
      <c r="L3297" s="65">
        <v>1</v>
      </c>
      <c r="M3297" s="64">
        <v>0</v>
      </c>
      <c r="N3297" s="64">
        <v>0</v>
      </c>
      <c r="O3297" s="66">
        <v>327.36254545454545</v>
      </c>
      <c r="P3297" s="63">
        <v>0</v>
      </c>
    </row>
    <row r="3298" spans="1:16" ht="14.4">
      <c r="A3298" s="72">
        <f t="shared" si="91"/>
        <v>46203</v>
      </c>
      <c r="B3298" s="73" t="e">
        <f>VLOOKUP(G3298,'Daily Flash NL'!A:D,4,0)</f>
        <v>#N/A</v>
      </c>
      <c r="C3298" s="230">
        <v>46203</v>
      </c>
      <c r="D3298" s="225"/>
      <c r="E3298" s="62" t="s">
        <v>68</v>
      </c>
      <c r="F3298" s="62"/>
      <c r="G3298" s="62">
        <v>21</v>
      </c>
      <c r="H3298" s="63">
        <v>1</v>
      </c>
      <c r="I3298" s="64">
        <v>7</v>
      </c>
      <c r="J3298" s="64">
        <v>7</v>
      </c>
      <c r="K3298" s="64">
        <v>7</v>
      </c>
      <c r="L3298" s="65">
        <v>1</v>
      </c>
      <c r="M3298" s="64">
        <v>0</v>
      </c>
      <c r="N3298" s="64">
        <v>0</v>
      </c>
      <c r="O3298" s="66">
        <v>272.97657142857139</v>
      </c>
      <c r="P3298" s="63">
        <v>0</v>
      </c>
    </row>
    <row r="3299" spans="1:16" ht="14.4">
      <c r="A3299" s="72">
        <f t="shared" si="91"/>
        <v>46203</v>
      </c>
      <c r="B3299" s="73" t="e">
        <f>VLOOKUP(G3299,'Daily Flash NL'!A:D,4,0)</f>
        <v>#N/A</v>
      </c>
      <c r="C3299" s="230">
        <v>46203</v>
      </c>
      <c r="D3299" s="225"/>
      <c r="E3299" s="62" t="s">
        <v>68</v>
      </c>
      <c r="F3299" s="62"/>
      <c r="G3299" s="62">
        <v>22</v>
      </c>
      <c r="H3299" s="63">
        <v>1</v>
      </c>
      <c r="I3299" s="64">
        <v>5</v>
      </c>
      <c r="J3299" s="64">
        <v>5</v>
      </c>
      <c r="K3299" s="64">
        <v>5</v>
      </c>
      <c r="L3299" s="65">
        <v>1</v>
      </c>
      <c r="M3299" s="64">
        <v>0</v>
      </c>
      <c r="N3299" s="64">
        <v>0</v>
      </c>
      <c r="O3299" s="66">
        <v>209.20079999999999</v>
      </c>
      <c r="P3299" s="63">
        <v>0</v>
      </c>
    </row>
    <row r="3300" spans="1:16" ht="14.4">
      <c r="A3300" s="72">
        <f t="shared" si="91"/>
        <v>46203</v>
      </c>
      <c r="B3300" s="73" t="e">
        <f>VLOOKUP(G3300,'Daily Flash NL'!A:D,4,0)</f>
        <v>#N/A</v>
      </c>
      <c r="C3300" s="230">
        <v>46203</v>
      </c>
      <c r="D3300" s="225"/>
      <c r="E3300" s="62" t="s">
        <v>68</v>
      </c>
      <c r="F3300" s="62"/>
      <c r="G3300" s="62">
        <v>23</v>
      </c>
      <c r="H3300" s="63">
        <v>0.2</v>
      </c>
      <c r="I3300" s="64">
        <v>5</v>
      </c>
      <c r="J3300" s="64">
        <v>4</v>
      </c>
      <c r="K3300" s="64">
        <v>1</v>
      </c>
      <c r="L3300" s="65">
        <v>0.8</v>
      </c>
      <c r="M3300" s="64">
        <v>1</v>
      </c>
      <c r="N3300" s="64">
        <v>0</v>
      </c>
      <c r="O3300" s="66">
        <v>462.62150000000003</v>
      </c>
      <c r="P3300" s="63">
        <v>0.2</v>
      </c>
    </row>
    <row r="3301" spans="1:16" ht="14.4">
      <c r="A3301" s="72">
        <f t="shared" si="91"/>
        <v>46203</v>
      </c>
      <c r="B3301" s="73" t="e">
        <f>VLOOKUP(G3301,'Daily Flash NL'!A:D,4,0)</f>
        <v>#N/A</v>
      </c>
      <c r="C3301" s="230">
        <v>46203</v>
      </c>
      <c r="D3301" s="225" t="s">
        <v>70</v>
      </c>
      <c r="E3301" s="225"/>
      <c r="F3301" s="225"/>
      <c r="G3301" s="225"/>
      <c r="H3301" s="226">
        <v>0.71119842829076618</v>
      </c>
      <c r="I3301" s="227">
        <v>1020</v>
      </c>
      <c r="J3301" s="227">
        <v>998</v>
      </c>
      <c r="K3301" s="227">
        <v>724</v>
      </c>
      <c r="L3301" s="228">
        <v>0.97843137254901957</v>
      </c>
      <c r="M3301" s="227">
        <v>22</v>
      </c>
      <c r="N3301" s="227">
        <v>2</v>
      </c>
      <c r="O3301" s="229">
        <v>230.94072104208436</v>
      </c>
      <c r="P3301" s="226">
        <v>2.1568627450980392E-2</v>
      </c>
    </row>
    <row r="3302" spans="1:16" ht="14.4">
      <c r="A3302" s="72" t="str">
        <f t="shared" si="91"/>
        <v>Total 30/06/2026</v>
      </c>
      <c r="B3302" s="73" t="e">
        <f>VLOOKUP(G3302,'Daily Flash NL'!A:D,4,0)</f>
        <v>#N/A</v>
      </c>
      <c r="C3302" s="231" t="s">
        <v>319</v>
      </c>
      <c r="D3302" s="232"/>
      <c r="E3302" s="232"/>
      <c r="F3302" s="232"/>
      <c r="G3302" s="232"/>
      <c r="H3302" s="233">
        <v>0.71119842829076618</v>
      </c>
      <c r="I3302" s="234">
        <v>1020</v>
      </c>
      <c r="J3302" s="234">
        <v>998</v>
      </c>
      <c r="K3302" s="234">
        <v>724</v>
      </c>
      <c r="L3302" s="235">
        <v>0.97843137254901957</v>
      </c>
      <c r="M3302" s="234">
        <v>22</v>
      </c>
      <c r="N3302" s="234">
        <v>2</v>
      </c>
      <c r="O3302" s="236">
        <v>230.94072104208436</v>
      </c>
      <c r="P3302" s="233">
        <v>2.1568627450980392E-2</v>
      </c>
    </row>
    <row r="3303" spans="1:16" ht="15" thickBot="1">
      <c r="A3303" s="72" t="str">
        <f t="shared" si="91"/>
        <v>Total général</v>
      </c>
      <c r="B3303" s="73" t="e">
        <f>VLOOKUP(G3303,'Daily Flash NL'!A:D,4,0)</f>
        <v>#N/A</v>
      </c>
      <c r="C3303" s="237" t="s">
        <v>73</v>
      </c>
      <c r="D3303" s="238"/>
      <c r="E3303" s="238"/>
      <c r="F3303" s="238"/>
      <c r="G3303" s="238"/>
      <c r="H3303" s="239">
        <v>0.71119842829076618</v>
      </c>
      <c r="I3303" s="240">
        <v>1020</v>
      </c>
      <c r="J3303" s="240">
        <v>998</v>
      </c>
      <c r="K3303" s="240">
        <v>724</v>
      </c>
      <c r="L3303" s="241">
        <v>0.97843137254901957</v>
      </c>
      <c r="M3303" s="240">
        <v>22</v>
      </c>
      <c r="N3303" s="240">
        <v>2</v>
      </c>
      <c r="O3303" s="242">
        <v>230.94072104208436</v>
      </c>
      <c r="P3303" s="243">
        <v>2.1568627450980392E-2</v>
      </c>
    </row>
    <row r="3304" spans="1:16" ht="14.4">
      <c r="A3304" s="72">
        <f t="shared" ref="A3304:A3332" si="92">C3304</f>
        <v>46204</v>
      </c>
      <c r="B3304" s="73" t="e">
        <f>VLOOKUP(G3304,'Daily Flash NL'!A:D,4,0)</f>
        <v>#N/A</v>
      </c>
      <c r="C3304" s="77">
        <v>46204</v>
      </c>
      <c r="D3304" s="57" t="s">
        <v>67</v>
      </c>
      <c r="E3304" s="62" t="s">
        <v>85</v>
      </c>
      <c r="F3304" s="62"/>
      <c r="G3304" s="62"/>
      <c r="H3304" s="63">
        <v>0.58823529411764708</v>
      </c>
      <c r="I3304" s="64">
        <v>119</v>
      </c>
      <c r="J3304" s="64">
        <v>116</v>
      </c>
      <c r="K3304" s="64">
        <v>70</v>
      </c>
      <c r="L3304" s="65">
        <v>0.97478991596638653</v>
      </c>
      <c r="M3304" s="64">
        <v>3</v>
      </c>
      <c r="N3304" s="64">
        <v>0</v>
      </c>
      <c r="O3304" s="66">
        <v>269.51141091954014</v>
      </c>
      <c r="P3304" s="63">
        <v>2.5210084033613446E-2</v>
      </c>
    </row>
    <row r="3305" spans="1:16" ht="14.4">
      <c r="A3305" s="72">
        <f t="shared" si="92"/>
        <v>46204</v>
      </c>
      <c r="B3305" s="73" t="e">
        <f>VLOOKUP(G3305,'Daily Flash NL'!A:D,4,0)</f>
        <v>#N/A</v>
      </c>
      <c r="C3305" s="77">
        <v>46204</v>
      </c>
      <c r="D3305" s="57"/>
      <c r="E3305" s="62" t="s">
        <v>85</v>
      </c>
      <c r="F3305" s="57" t="s">
        <v>69</v>
      </c>
      <c r="G3305" s="57"/>
      <c r="H3305" s="58"/>
      <c r="I3305" s="59"/>
      <c r="J3305" s="59"/>
      <c r="K3305" s="59"/>
      <c r="L3305" s="60"/>
      <c r="M3305" s="59"/>
      <c r="N3305" s="59"/>
      <c r="O3305" s="61"/>
      <c r="P3305" s="58"/>
    </row>
    <row r="3306" spans="1:16" ht="14.4">
      <c r="A3306" s="72">
        <f t="shared" si="92"/>
        <v>46204</v>
      </c>
      <c r="B3306" s="73">
        <f>VLOOKUP(G3306,'Daily Flash NL'!A:D,4,0)</f>
        <v>0.29166666666666669</v>
      </c>
      <c r="C3306" s="77">
        <v>46204</v>
      </c>
      <c r="D3306" s="57"/>
      <c r="E3306" s="62" t="s">
        <v>85</v>
      </c>
      <c r="F3306" s="62"/>
      <c r="G3306" s="62">
        <v>7</v>
      </c>
      <c r="H3306" s="63">
        <v>0.75</v>
      </c>
      <c r="I3306" s="64">
        <v>4</v>
      </c>
      <c r="J3306" s="64">
        <v>4</v>
      </c>
      <c r="K3306" s="64">
        <v>3</v>
      </c>
      <c r="L3306" s="65">
        <v>1</v>
      </c>
      <c r="M3306" s="64">
        <v>0</v>
      </c>
      <c r="N3306" s="64">
        <v>0</v>
      </c>
      <c r="O3306" s="66">
        <v>137.11337500000002</v>
      </c>
      <c r="P3306" s="63">
        <v>0</v>
      </c>
    </row>
    <row r="3307" spans="1:16" ht="14.4">
      <c r="A3307" s="72">
        <f t="shared" si="92"/>
        <v>46204</v>
      </c>
      <c r="B3307" s="73">
        <f>VLOOKUP(G3307,'Daily Flash NL'!A:D,4,0)</f>
        <v>0.33333333333333298</v>
      </c>
      <c r="C3307" s="77">
        <v>46204</v>
      </c>
      <c r="D3307" s="57"/>
      <c r="E3307" s="62" t="s">
        <v>85</v>
      </c>
      <c r="F3307" s="62"/>
      <c r="G3307" s="62">
        <v>8</v>
      </c>
      <c r="H3307" s="63">
        <v>1</v>
      </c>
      <c r="I3307" s="64">
        <v>3</v>
      </c>
      <c r="J3307" s="64">
        <v>3</v>
      </c>
      <c r="K3307" s="64">
        <v>3</v>
      </c>
      <c r="L3307" s="65">
        <v>1</v>
      </c>
      <c r="M3307" s="64">
        <v>0</v>
      </c>
      <c r="N3307" s="64">
        <v>0</v>
      </c>
      <c r="O3307" s="66">
        <v>160.95366666666666</v>
      </c>
      <c r="P3307" s="63">
        <v>0</v>
      </c>
    </row>
    <row r="3308" spans="1:16" ht="14.4">
      <c r="A3308" s="72">
        <f t="shared" si="92"/>
        <v>46204</v>
      </c>
      <c r="B3308" s="73">
        <f>VLOOKUP(G3308,'Daily Flash NL'!A:D,4,0)</f>
        <v>0.375</v>
      </c>
      <c r="C3308" s="77">
        <v>46204</v>
      </c>
      <c r="D3308" s="57"/>
      <c r="E3308" s="62" t="s">
        <v>85</v>
      </c>
      <c r="F3308" s="62"/>
      <c r="G3308" s="62">
        <v>9</v>
      </c>
      <c r="H3308" s="63">
        <v>1</v>
      </c>
      <c r="I3308" s="64">
        <v>9</v>
      </c>
      <c r="J3308" s="64">
        <v>9</v>
      </c>
      <c r="K3308" s="64">
        <v>9</v>
      </c>
      <c r="L3308" s="65">
        <v>1</v>
      </c>
      <c r="M3308" s="64">
        <v>0</v>
      </c>
      <c r="N3308" s="64">
        <v>0</v>
      </c>
      <c r="O3308" s="66">
        <v>216.03748148148111</v>
      </c>
      <c r="P3308" s="63">
        <v>0</v>
      </c>
    </row>
    <row r="3309" spans="1:16" ht="14.4">
      <c r="A3309" s="72">
        <f t="shared" si="92"/>
        <v>46204</v>
      </c>
      <c r="B3309" s="73">
        <f>VLOOKUP(G3309,'Daily Flash NL'!A:D,4,0)</f>
        <v>0.41666666666666702</v>
      </c>
      <c r="C3309" s="77">
        <v>46204</v>
      </c>
      <c r="D3309" s="57"/>
      <c r="E3309" s="62" t="s">
        <v>85</v>
      </c>
      <c r="F3309" s="62"/>
      <c r="G3309" s="62">
        <v>10</v>
      </c>
      <c r="H3309" s="63">
        <v>0.7</v>
      </c>
      <c r="I3309" s="64">
        <v>10</v>
      </c>
      <c r="J3309" s="64">
        <v>10</v>
      </c>
      <c r="K3309" s="64">
        <v>7</v>
      </c>
      <c r="L3309" s="65">
        <v>1</v>
      </c>
      <c r="M3309" s="64">
        <v>0</v>
      </c>
      <c r="N3309" s="64">
        <v>0</v>
      </c>
      <c r="O3309" s="66">
        <v>362.51293333333302</v>
      </c>
      <c r="P3309" s="63">
        <v>0</v>
      </c>
    </row>
    <row r="3310" spans="1:16" ht="14.4">
      <c r="A3310" s="72">
        <f t="shared" si="92"/>
        <v>46204</v>
      </c>
      <c r="B3310" s="73">
        <f>VLOOKUP(G3310,'Daily Flash NL'!A:D,4,0)</f>
        <v>0.45833333333333298</v>
      </c>
      <c r="C3310" s="77">
        <v>46204</v>
      </c>
      <c r="D3310" s="57"/>
      <c r="E3310" s="62" t="s">
        <v>85</v>
      </c>
      <c r="F3310" s="62"/>
      <c r="G3310" s="62">
        <v>11</v>
      </c>
      <c r="H3310" s="63">
        <v>0.54545454545454541</v>
      </c>
      <c r="I3310" s="64">
        <v>11</v>
      </c>
      <c r="J3310" s="64">
        <v>11</v>
      </c>
      <c r="K3310" s="64">
        <v>6</v>
      </c>
      <c r="L3310" s="65">
        <v>1</v>
      </c>
      <c r="M3310" s="64">
        <v>0</v>
      </c>
      <c r="N3310" s="64">
        <v>0</v>
      </c>
      <c r="O3310" s="66">
        <v>233.47470454545456</v>
      </c>
      <c r="P3310" s="63">
        <v>0</v>
      </c>
    </row>
    <row r="3311" spans="1:16" ht="14.4">
      <c r="A3311" s="72">
        <f t="shared" si="92"/>
        <v>46204</v>
      </c>
      <c r="B3311" s="73">
        <f>VLOOKUP(G3311,'Daily Flash NL'!A:D,4,0)</f>
        <v>0.5</v>
      </c>
      <c r="C3311" s="77">
        <v>46204</v>
      </c>
      <c r="D3311" s="57"/>
      <c r="E3311" s="62" t="s">
        <v>85</v>
      </c>
      <c r="F3311" s="62"/>
      <c r="G3311" s="62">
        <v>12</v>
      </c>
      <c r="H3311" s="63">
        <v>0.81818181818181823</v>
      </c>
      <c r="I3311" s="64">
        <v>11</v>
      </c>
      <c r="J3311" s="64">
        <v>11</v>
      </c>
      <c r="K3311" s="64">
        <v>9</v>
      </c>
      <c r="L3311" s="65">
        <v>1</v>
      </c>
      <c r="M3311" s="64">
        <v>0</v>
      </c>
      <c r="N3311" s="64">
        <v>0</v>
      </c>
      <c r="O3311" s="66">
        <v>147.20575000000002</v>
      </c>
      <c r="P3311" s="63">
        <v>0</v>
      </c>
    </row>
    <row r="3312" spans="1:16" ht="14.4">
      <c r="A3312" s="72">
        <f t="shared" si="92"/>
        <v>46204</v>
      </c>
      <c r="B3312" s="73">
        <f>VLOOKUP(G3312,'Daily Flash NL'!A:D,4,0)</f>
        <v>0.54166666666666696</v>
      </c>
      <c r="C3312" s="77">
        <v>46204</v>
      </c>
      <c r="D3312" s="57"/>
      <c r="E3312" s="62" t="s">
        <v>85</v>
      </c>
      <c r="F3312" s="62"/>
      <c r="G3312" s="62">
        <v>13</v>
      </c>
      <c r="H3312" s="63">
        <v>1</v>
      </c>
      <c r="I3312" s="64">
        <v>2</v>
      </c>
      <c r="J3312" s="64">
        <v>2</v>
      </c>
      <c r="K3312" s="64">
        <v>2</v>
      </c>
      <c r="L3312" s="65">
        <v>1</v>
      </c>
      <c r="M3312" s="64">
        <v>0</v>
      </c>
      <c r="N3312" s="64">
        <v>0</v>
      </c>
      <c r="O3312" s="66">
        <v>264.37400000000002</v>
      </c>
      <c r="P3312" s="63">
        <v>0</v>
      </c>
    </row>
    <row r="3313" spans="1:16" ht="14.4">
      <c r="A3313" s="72">
        <f t="shared" si="92"/>
        <v>46204</v>
      </c>
      <c r="B3313" s="73" t="e">
        <f>VLOOKUP(G3313,'Daily Flash NL'!A:D,4,0)</f>
        <v>#N/A</v>
      </c>
      <c r="C3313" s="77">
        <v>46204</v>
      </c>
      <c r="D3313" s="57"/>
      <c r="E3313" s="62" t="s">
        <v>85</v>
      </c>
      <c r="F3313" s="57" t="s">
        <v>86</v>
      </c>
      <c r="G3313" s="57"/>
      <c r="H3313" s="58"/>
      <c r="I3313" s="59"/>
      <c r="J3313" s="59"/>
      <c r="K3313" s="59"/>
      <c r="L3313" s="60"/>
      <c r="M3313" s="59"/>
      <c r="N3313" s="59"/>
      <c r="O3313" s="61"/>
      <c r="P3313" s="58"/>
    </row>
    <row r="3314" spans="1:16" ht="14.4">
      <c r="A3314" s="72">
        <f t="shared" si="92"/>
        <v>46204</v>
      </c>
      <c r="B3314" s="73">
        <f>VLOOKUP(G3314,'Daily Flash NL'!A:D,4,0)</f>
        <v>0.29166666666666669</v>
      </c>
      <c r="C3314" s="77">
        <v>46204</v>
      </c>
      <c r="D3314" s="57"/>
      <c r="E3314" s="62" t="s">
        <v>85</v>
      </c>
      <c r="F3314" s="62"/>
      <c r="G3314" s="62">
        <v>7</v>
      </c>
      <c r="H3314" s="63">
        <v>1</v>
      </c>
      <c r="I3314" s="64">
        <v>2</v>
      </c>
      <c r="J3314" s="64">
        <v>2</v>
      </c>
      <c r="K3314" s="64">
        <v>2</v>
      </c>
      <c r="L3314" s="65">
        <v>1</v>
      </c>
      <c r="M3314" s="64">
        <v>0</v>
      </c>
      <c r="N3314" s="64">
        <v>0</v>
      </c>
      <c r="O3314" s="66">
        <v>751.50399999999991</v>
      </c>
      <c r="P3314" s="63">
        <v>0</v>
      </c>
    </row>
    <row r="3315" spans="1:16" ht="14.4">
      <c r="A3315" s="72">
        <f t="shared" si="92"/>
        <v>46204</v>
      </c>
      <c r="B3315" s="73">
        <f>VLOOKUP(G3315,'Daily Flash NL'!A:D,4,0)</f>
        <v>0.33333333333333298</v>
      </c>
      <c r="C3315" s="77">
        <v>46204</v>
      </c>
      <c r="D3315" s="57"/>
      <c r="E3315" s="62" t="s">
        <v>85</v>
      </c>
      <c r="F3315" s="62"/>
      <c r="G3315" s="62">
        <v>8</v>
      </c>
      <c r="H3315" s="63">
        <v>0.42857142857142855</v>
      </c>
      <c r="I3315" s="64">
        <v>7</v>
      </c>
      <c r="J3315" s="64">
        <v>7</v>
      </c>
      <c r="K3315" s="64">
        <v>3</v>
      </c>
      <c r="L3315" s="65">
        <v>1</v>
      </c>
      <c r="M3315" s="64">
        <v>0</v>
      </c>
      <c r="N3315" s="64">
        <v>0</v>
      </c>
      <c r="O3315" s="66">
        <v>324.92614285714291</v>
      </c>
      <c r="P3315" s="63">
        <v>0</v>
      </c>
    </row>
    <row r="3316" spans="1:16" ht="14.4">
      <c r="A3316" s="72">
        <f t="shared" si="92"/>
        <v>46204</v>
      </c>
      <c r="B3316" s="73">
        <f>VLOOKUP(G3316,'Daily Flash NL'!A:D,4,0)</f>
        <v>0.375</v>
      </c>
      <c r="C3316" s="77">
        <v>46204</v>
      </c>
      <c r="D3316" s="57"/>
      <c r="E3316" s="62" t="s">
        <v>85</v>
      </c>
      <c r="F3316" s="62"/>
      <c r="G3316" s="62">
        <v>9</v>
      </c>
      <c r="H3316" s="63">
        <v>0.35</v>
      </c>
      <c r="I3316" s="64">
        <v>20</v>
      </c>
      <c r="J3316" s="64">
        <v>17</v>
      </c>
      <c r="K3316" s="64">
        <v>7</v>
      </c>
      <c r="L3316" s="65">
        <v>0.85</v>
      </c>
      <c r="M3316" s="64">
        <v>3</v>
      </c>
      <c r="N3316" s="64">
        <v>0</v>
      </c>
      <c r="O3316" s="66">
        <v>339.92170588235291</v>
      </c>
      <c r="P3316" s="63">
        <v>0.15</v>
      </c>
    </row>
    <row r="3317" spans="1:16" ht="14.4">
      <c r="A3317" s="72">
        <f t="shared" si="92"/>
        <v>46204</v>
      </c>
      <c r="B3317" s="73">
        <f>VLOOKUP(G3317,'Daily Flash NL'!A:D,4,0)</f>
        <v>0.41666666666666702</v>
      </c>
      <c r="C3317" s="77">
        <v>46204</v>
      </c>
      <c r="D3317" s="57"/>
      <c r="E3317" s="62" t="s">
        <v>85</v>
      </c>
      <c r="F3317" s="62"/>
      <c r="G3317" s="62">
        <v>10</v>
      </c>
      <c r="H3317" s="63">
        <v>0.23529411764705882</v>
      </c>
      <c r="I3317" s="64">
        <v>17</v>
      </c>
      <c r="J3317" s="64">
        <v>17</v>
      </c>
      <c r="K3317" s="64">
        <v>4</v>
      </c>
      <c r="L3317" s="65">
        <v>1</v>
      </c>
      <c r="M3317" s="64">
        <v>0</v>
      </c>
      <c r="N3317" s="64">
        <v>0</v>
      </c>
      <c r="O3317" s="66">
        <v>333.39499999999998</v>
      </c>
      <c r="P3317" s="63">
        <v>0</v>
      </c>
    </row>
    <row r="3318" spans="1:16" ht="14.4">
      <c r="A3318" s="72">
        <f t="shared" si="92"/>
        <v>46204</v>
      </c>
      <c r="B3318" s="73">
        <f>VLOOKUP(G3318,'Daily Flash NL'!A:D,4,0)</f>
        <v>0.45833333333333298</v>
      </c>
      <c r="C3318" s="77">
        <v>46204</v>
      </c>
      <c r="D3318" s="57"/>
      <c r="E3318" s="62" t="s">
        <v>85</v>
      </c>
      <c r="F3318" s="62"/>
      <c r="G3318" s="62">
        <v>11</v>
      </c>
      <c r="H3318" s="63">
        <v>0.57894736842105265</v>
      </c>
      <c r="I3318" s="64">
        <v>19</v>
      </c>
      <c r="J3318" s="64">
        <v>19</v>
      </c>
      <c r="K3318" s="64">
        <v>11</v>
      </c>
      <c r="L3318" s="65">
        <v>1</v>
      </c>
      <c r="M3318" s="64">
        <v>0</v>
      </c>
      <c r="N3318" s="64">
        <v>0</v>
      </c>
      <c r="O3318" s="66">
        <v>213.34844736842086</v>
      </c>
      <c r="P3318" s="63">
        <v>0</v>
      </c>
    </row>
    <row r="3319" spans="1:16" ht="14.4">
      <c r="A3319" s="72">
        <f t="shared" si="92"/>
        <v>46204</v>
      </c>
      <c r="B3319" s="73">
        <f>VLOOKUP(G3319,'Daily Flash NL'!A:D,4,0)</f>
        <v>0.5</v>
      </c>
      <c r="C3319" s="77">
        <v>46204</v>
      </c>
      <c r="D3319" s="57"/>
      <c r="E3319" s="62" t="s">
        <v>85</v>
      </c>
      <c r="F3319" s="62"/>
      <c r="G3319" s="62">
        <v>12</v>
      </c>
      <c r="H3319" s="63">
        <v>1</v>
      </c>
      <c r="I3319" s="64">
        <v>4</v>
      </c>
      <c r="J3319" s="64">
        <v>4</v>
      </c>
      <c r="K3319" s="64">
        <v>4</v>
      </c>
      <c r="L3319" s="65">
        <v>1</v>
      </c>
      <c r="M3319" s="64">
        <v>0</v>
      </c>
      <c r="N3319" s="64">
        <v>0</v>
      </c>
      <c r="O3319" s="66">
        <v>167.20349999999996</v>
      </c>
      <c r="P3319" s="63">
        <v>0</v>
      </c>
    </row>
    <row r="3320" spans="1:16" ht="14.4">
      <c r="A3320" s="72">
        <f t="shared" si="92"/>
        <v>46204</v>
      </c>
      <c r="B3320" s="73" t="e">
        <f>VLOOKUP(G3320,'Daily Flash NL'!A:D,4,0)</f>
        <v>#N/A</v>
      </c>
      <c r="C3320" s="77">
        <v>46204</v>
      </c>
      <c r="D3320" s="57"/>
      <c r="E3320" s="62" t="s">
        <v>68</v>
      </c>
      <c r="F3320" s="62"/>
      <c r="G3320" s="62"/>
      <c r="H3320" s="63">
        <v>0.95438596491228067</v>
      </c>
      <c r="I3320" s="64">
        <v>285</v>
      </c>
      <c r="J3320" s="64">
        <v>285</v>
      </c>
      <c r="K3320" s="64">
        <v>272</v>
      </c>
      <c r="L3320" s="65">
        <v>1</v>
      </c>
      <c r="M3320" s="64">
        <v>0</v>
      </c>
      <c r="N3320" s="64">
        <v>0</v>
      </c>
      <c r="O3320" s="66">
        <v>222.38405988304095</v>
      </c>
      <c r="P3320" s="63">
        <v>0</v>
      </c>
    </row>
    <row r="3321" spans="1:16" ht="14.4">
      <c r="A3321" s="72">
        <f t="shared" si="92"/>
        <v>46204</v>
      </c>
      <c r="B3321" s="73" t="e">
        <f>VLOOKUP(G3321,'Daily Flash NL'!A:D,4,0)</f>
        <v>#N/A</v>
      </c>
      <c r="C3321" s="77">
        <v>46204</v>
      </c>
      <c r="D3321" s="57"/>
      <c r="E3321" s="62" t="s">
        <v>68</v>
      </c>
      <c r="F3321" s="57" t="s">
        <v>69</v>
      </c>
      <c r="G3321" s="57"/>
      <c r="H3321" s="58"/>
      <c r="I3321" s="59"/>
      <c r="J3321" s="59"/>
      <c r="K3321" s="59"/>
      <c r="L3321" s="60"/>
      <c r="M3321" s="59"/>
      <c r="N3321" s="59"/>
      <c r="O3321" s="61"/>
      <c r="P3321" s="58"/>
    </row>
    <row r="3322" spans="1:16" ht="14.4">
      <c r="A3322" s="72">
        <f t="shared" si="92"/>
        <v>46204</v>
      </c>
      <c r="B3322" s="73" t="e">
        <f>VLOOKUP(G3322,'Daily Flash NL'!A:D,4,0)</f>
        <v>#N/A</v>
      </c>
      <c r="C3322" s="77">
        <v>46204</v>
      </c>
      <c r="D3322" s="57"/>
      <c r="E3322" s="62" t="s">
        <v>68</v>
      </c>
      <c r="F3322" s="62"/>
      <c r="G3322" s="62">
        <v>6</v>
      </c>
      <c r="H3322" s="63">
        <v>0</v>
      </c>
      <c r="I3322" s="64">
        <v>2</v>
      </c>
      <c r="J3322" s="64">
        <v>2</v>
      </c>
      <c r="K3322" s="64">
        <v>0</v>
      </c>
      <c r="L3322" s="65">
        <v>1</v>
      </c>
      <c r="M3322" s="64">
        <v>0</v>
      </c>
      <c r="N3322" s="64">
        <v>0</v>
      </c>
      <c r="O3322" s="66">
        <v>388.52450000000005</v>
      </c>
      <c r="P3322" s="63">
        <v>0</v>
      </c>
    </row>
    <row r="3323" spans="1:16" ht="14.4">
      <c r="A3323" s="72">
        <f t="shared" si="92"/>
        <v>46204</v>
      </c>
      <c r="B3323" s="73">
        <f>VLOOKUP(G3323,'Daily Flash NL'!A:D,4,0)</f>
        <v>0.29166666666666669</v>
      </c>
      <c r="C3323" s="77">
        <v>46204</v>
      </c>
      <c r="D3323" s="57"/>
      <c r="E3323" s="62" t="s">
        <v>68</v>
      </c>
      <c r="F3323" s="62"/>
      <c r="G3323" s="62">
        <v>7</v>
      </c>
      <c r="H3323" s="63">
        <v>1</v>
      </c>
      <c r="I3323" s="64">
        <v>12</v>
      </c>
      <c r="J3323" s="64">
        <v>12</v>
      </c>
      <c r="K3323" s="64">
        <v>12</v>
      </c>
      <c r="L3323" s="65">
        <v>1</v>
      </c>
      <c r="M3323" s="64">
        <v>0</v>
      </c>
      <c r="N3323" s="64">
        <v>0</v>
      </c>
      <c r="O3323" s="66">
        <v>263.45883333333336</v>
      </c>
      <c r="P3323" s="63">
        <v>0</v>
      </c>
    </row>
    <row r="3324" spans="1:16" ht="14.4">
      <c r="A3324" s="72">
        <f t="shared" si="92"/>
        <v>46204</v>
      </c>
      <c r="B3324" s="73">
        <f>VLOOKUP(G3324,'Daily Flash NL'!A:D,4,0)</f>
        <v>0.33333333333333298</v>
      </c>
      <c r="C3324" s="77">
        <v>46204</v>
      </c>
      <c r="D3324" s="57"/>
      <c r="E3324" s="62" t="s">
        <v>68</v>
      </c>
      <c r="F3324" s="62"/>
      <c r="G3324" s="62">
        <v>8</v>
      </c>
      <c r="H3324" s="63">
        <v>0.93877551020408168</v>
      </c>
      <c r="I3324" s="64">
        <v>49</v>
      </c>
      <c r="J3324" s="64">
        <v>49</v>
      </c>
      <c r="K3324" s="64">
        <v>46</v>
      </c>
      <c r="L3324" s="65">
        <v>1</v>
      </c>
      <c r="M3324" s="64">
        <v>0</v>
      </c>
      <c r="N3324" s="64">
        <v>0</v>
      </c>
      <c r="O3324" s="66">
        <v>195.64988571428572</v>
      </c>
      <c r="P3324" s="63">
        <v>0</v>
      </c>
    </row>
    <row r="3325" spans="1:16" ht="14.4">
      <c r="A3325" s="72">
        <f t="shared" si="92"/>
        <v>46204</v>
      </c>
      <c r="B3325" s="73">
        <f>VLOOKUP(G3325,'Daily Flash NL'!A:D,4,0)</f>
        <v>0.375</v>
      </c>
      <c r="C3325" s="77">
        <v>46204</v>
      </c>
      <c r="D3325" s="57"/>
      <c r="E3325" s="62" t="s">
        <v>68</v>
      </c>
      <c r="F3325" s="62"/>
      <c r="G3325" s="62">
        <v>9</v>
      </c>
      <c r="H3325" s="63">
        <v>0.92156862745098034</v>
      </c>
      <c r="I3325" s="64">
        <v>51</v>
      </c>
      <c r="J3325" s="64">
        <v>51</v>
      </c>
      <c r="K3325" s="64">
        <v>47</v>
      </c>
      <c r="L3325" s="65">
        <v>1</v>
      </c>
      <c r="M3325" s="64">
        <v>0</v>
      </c>
      <c r="N3325" s="64">
        <v>0</v>
      </c>
      <c r="O3325" s="66">
        <v>256.16862156862754</v>
      </c>
      <c r="P3325" s="63">
        <v>0</v>
      </c>
    </row>
    <row r="3326" spans="1:16" ht="14.4">
      <c r="A3326" s="72">
        <f t="shared" si="92"/>
        <v>46204</v>
      </c>
      <c r="B3326" s="73">
        <f>VLOOKUP(G3326,'Daily Flash NL'!A:D,4,0)</f>
        <v>0.41666666666666702</v>
      </c>
      <c r="C3326" s="77">
        <v>46204</v>
      </c>
      <c r="D3326" s="57"/>
      <c r="E3326" s="62" t="s">
        <v>68</v>
      </c>
      <c r="F3326" s="62"/>
      <c r="G3326" s="62">
        <v>10</v>
      </c>
      <c r="H3326" s="63">
        <v>1</v>
      </c>
      <c r="I3326" s="64">
        <v>49</v>
      </c>
      <c r="J3326" s="64">
        <v>49</v>
      </c>
      <c r="K3326" s="64">
        <v>49</v>
      </c>
      <c r="L3326" s="65">
        <v>1</v>
      </c>
      <c r="M3326" s="64">
        <v>0</v>
      </c>
      <c r="N3326" s="64">
        <v>0</v>
      </c>
      <c r="O3326" s="66">
        <v>176.61827482993198</v>
      </c>
      <c r="P3326" s="63">
        <v>0</v>
      </c>
    </row>
    <row r="3327" spans="1:16" ht="14.4">
      <c r="A3327" s="72">
        <f t="shared" si="92"/>
        <v>46204</v>
      </c>
      <c r="B3327" s="73">
        <f>VLOOKUP(G3327,'Daily Flash NL'!A:D,4,0)</f>
        <v>0.45833333333333298</v>
      </c>
      <c r="C3327" s="77">
        <v>46204</v>
      </c>
      <c r="D3327" s="57"/>
      <c r="E3327" s="62" t="s">
        <v>68</v>
      </c>
      <c r="F3327" s="62"/>
      <c r="G3327" s="62">
        <v>11</v>
      </c>
      <c r="H3327" s="63">
        <v>0.9538461538461539</v>
      </c>
      <c r="I3327" s="64">
        <v>65</v>
      </c>
      <c r="J3327" s="64">
        <v>65</v>
      </c>
      <c r="K3327" s="64">
        <v>62</v>
      </c>
      <c r="L3327" s="65">
        <v>1</v>
      </c>
      <c r="M3327" s="64">
        <v>0</v>
      </c>
      <c r="N3327" s="64">
        <v>0</v>
      </c>
      <c r="O3327" s="66">
        <v>210.62743076923073</v>
      </c>
      <c r="P3327" s="63">
        <v>0</v>
      </c>
    </row>
    <row r="3328" spans="1:16" ht="14.4">
      <c r="A3328" s="72">
        <f t="shared" si="92"/>
        <v>46204</v>
      </c>
      <c r="B3328" s="73">
        <f>VLOOKUP(G3328,'Daily Flash NL'!A:D,4,0)</f>
        <v>0.5</v>
      </c>
      <c r="C3328" s="77">
        <v>46204</v>
      </c>
      <c r="D3328" s="57"/>
      <c r="E3328" s="62" t="s">
        <v>68</v>
      </c>
      <c r="F3328" s="62"/>
      <c r="G3328" s="62">
        <v>12</v>
      </c>
      <c r="H3328" s="63">
        <v>1</v>
      </c>
      <c r="I3328" s="64">
        <v>45</v>
      </c>
      <c r="J3328" s="64">
        <v>45</v>
      </c>
      <c r="K3328" s="64">
        <v>45</v>
      </c>
      <c r="L3328" s="65">
        <v>1</v>
      </c>
      <c r="M3328" s="64">
        <v>0</v>
      </c>
      <c r="N3328" s="64">
        <v>0</v>
      </c>
      <c r="O3328" s="66">
        <v>254.87801111111111</v>
      </c>
      <c r="P3328" s="63">
        <v>0</v>
      </c>
    </row>
    <row r="3329" spans="1:16" ht="14.4">
      <c r="A3329" s="72">
        <f t="shared" si="92"/>
        <v>46204</v>
      </c>
      <c r="B3329" s="73">
        <f>VLOOKUP(G3329,'Daily Flash NL'!A:D,4,0)</f>
        <v>0.54166666666666696</v>
      </c>
      <c r="C3329" s="77">
        <v>46204</v>
      </c>
      <c r="D3329" s="57"/>
      <c r="E3329" s="62" t="s">
        <v>68</v>
      </c>
      <c r="F3329" s="62"/>
      <c r="G3329" s="62">
        <v>13</v>
      </c>
      <c r="H3329" s="63">
        <v>0.91666666666666663</v>
      </c>
      <c r="I3329" s="64">
        <v>12</v>
      </c>
      <c r="J3329" s="64">
        <v>12</v>
      </c>
      <c r="K3329" s="64">
        <v>11</v>
      </c>
      <c r="L3329" s="65">
        <v>1</v>
      </c>
      <c r="M3329" s="64">
        <v>0</v>
      </c>
      <c r="N3329" s="64">
        <v>0</v>
      </c>
      <c r="O3329" s="66">
        <v>247.90574999999998</v>
      </c>
      <c r="P3329" s="63">
        <v>0</v>
      </c>
    </row>
    <row r="3330" spans="1:16" ht="14.4">
      <c r="A3330" s="72">
        <f t="shared" si="92"/>
        <v>46204</v>
      </c>
      <c r="B3330" s="73" t="e">
        <f>VLOOKUP(G3330,'Daily Flash NL'!A:D,4,0)</f>
        <v>#N/A</v>
      </c>
      <c r="C3330" s="77">
        <v>46204</v>
      </c>
      <c r="D3330" s="57" t="s">
        <v>70</v>
      </c>
      <c r="E3330" s="57"/>
      <c r="F3330" s="57"/>
      <c r="G3330" s="57"/>
      <c r="H3330" s="58">
        <v>0.84653465346534651</v>
      </c>
      <c r="I3330" s="59">
        <v>404</v>
      </c>
      <c r="J3330" s="59">
        <v>401</v>
      </c>
      <c r="K3330" s="59">
        <v>342</v>
      </c>
      <c r="L3330" s="60">
        <v>0.99257425742574257</v>
      </c>
      <c r="M3330" s="59">
        <v>3</v>
      </c>
      <c r="N3330" s="59">
        <v>0</v>
      </c>
      <c r="O3330" s="61">
        <v>236.01690955943457</v>
      </c>
      <c r="P3330" s="58">
        <v>7.4257425742574254E-3</v>
      </c>
    </row>
    <row r="3331" spans="1:16" ht="14.4">
      <c r="A3331" s="72" t="str">
        <f t="shared" si="92"/>
        <v>Total 01/07/2026</v>
      </c>
      <c r="B3331" s="73" t="e">
        <f>VLOOKUP(G3331,'Daily Flash NL'!A:D,4,0)</f>
        <v>#N/A</v>
      </c>
      <c r="C3331" s="78" t="s">
        <v>320</v>
      </c>
      <c r="D3331" s="67"/>
      <c r="E3331" s="67"/>
      <c r="F3331" s="67"/>
      <c r="G3331" s="67"/>
      <c r="H3331" s="68">
        <v>0.84653465346534651</v>
      </c>
      <c r="I3331" s="69">
        <v>404</v>
      </c>
      <c r="J3331" s="69">
        <v>401</v>
      </c>
      <c r="K3331" s="69">
        <v>342</v>
      </c>
      <c r="L3331" s="70">
        <v>0.99257425742574257</v>
      </c>
      <c r="M3331" s="69">
        <v>3</v>
      </c>
      <c r="N3331" s="69">
        <v>0</v>
      </c>
      <c r="O3331" s="71">
        <v>236.01690955943457</v>
      </c>
      <c r="P3331" s="68">
        <v>7.4257425742574254E-3</v>
      </c>
    </row>
    <row r="3332" spans="1:16" ht="15" thickBot="1">
      <c r="A3332" s="72" t="str">
        <f t="shared" si="92"/>
        <v>Total général</v>
      </c>
      <c r="B3332" s="73" t="e">
        <f>VLOOKUP(G3332,'Daily Flash NL'!A:D,4,0)</f>
        <v>#N/A</v>
      </c>
      <c r="C3332" s="116" t="s">
        <v>73</v>
      </c>
      <c r="D3332" s="117"/>
      <c r="E3332" s="117"/>
      <c r="F3332" s="117"/>
      <c r="G3332" s="117"/>
      <c r="H3332" s="118">
        <v>0.84653465346534651</v>
      </c>
      <c r="I3332" s="119">
        <v>404</v>
      </c>
      <c r="J3332" s="119">
        <v>401</v>
      </c>
      <c r="K3332" s="119">
        <v>342</v>
      </c>
      <c r="L3332" s="120">
        <v>0.99257425742574257</v>
      </c>
      <c r="M3332" s="119">
        <v>3</v>
      </c>
      <c r="N3332" s="119">
        <v>0</v>
      </c>
      <c r="O3332" s="121">
        <v>236.01690955943457</v>
      </c>
      <c r="P3332" s="122">
        <v>7.4257425742574254E-3</v>
      </c>
    </row>
    <row r="3333" spans="1:16" ht="14.4">
      <c r="A3333" s="72">
        <f t="shared" ref="A3333:A3390" si="93">C3333</f>
        <v>46205</v>
      </c>
      <c r="B3333" s="73" t="e">
        <f>VLOOKUP(G3333,'Daily Flash NL'!A:D,4,0)</f>
        <v>#N/A</v>
      </c>
      <c r="C3333" s="77">
        <v>46205</v>
      </c>
      <c r="D3333" s="57" t="s">
        <v>67</v>
      </c>
      <c r="E3333" s="62" t="s">
        <v>85</v>
      </c>
      <c r="F3333" s="62"/>
      <c r="G3333" s="62"/>
      <c r="H3333" s="63">
        <v>0.8306878306878307</v>
      </c>
      <c r="I3333" s="64">
        <v>191</v>
      </c>
      <c r="J3333" s="64">
        <v>188</v>
      </c>
      <c r="K3333" s="64">
        <v>157</v>
      </c>
      <c r="L3333" s="65">
        <v>0.98429319371727753</v>
      </c>
      <c r="M3333" s="64">
        <v>3</v>
      </c>
      <c r="N3333" s="64">
        <v>2</v>
      </c>
      <c r="O3333" s="66">
        <v>240.30243363728468</v>
      </c>
      <c r="P3333" s="63">
        <v>1.5706806282722512E-2</v>
      </c>
    </row>
    <row r="3334" spans="1:16" ht="14.4">
      <c r="A3334" s="72">
        <f t="shared" si="93"/>
        <v>46205</v>
      </c>
      <c r="B3334" s="73" t="e">
        <f>VLOOKUP(G3334,'Daily Flash NL'!A:D,4,0)</f>
        <v>#N/A</v>
      </c>
      <c r="C3334" s="77">
        <v>46205</v>
      </c>
      <c r="D3334" s="57"/>
      <c r="E3334" s="62" t="s">
        <v>85</v>
      </c>
      <c r="F3334" s="57" t="s">
        <v>69</v>
      </c>
      <c r="G3334" s="57"/>
      <c r="H3334" s="58"/>
      <c r="I3334" s="59"/>
      <c r="J3334" s="59"/>
      <c r="K3334" s="59"/>
      <c r="L3334" s="60"/>
      <c r="M3334" s="59"/>
      <c r="N3334" s="59"/>
      <c r="O3334" s="61"/>
      <c r="P3334" s="58"/>
    </row>
    <row r="3335" spans="1:16" ht="14.4">
      <c r="A3335" s="72">
        <f t="shared" si="93"/>
        <v>46205</v>
      </c>
      <c r="B3335" s="73">
        <f>VLOOKUP(G3335,'Daily Flash NL'!A:D,4,0)</f>
        <v>0.33333333333333298</v>
      </c>
      <c r="C3335" s="77">
        <v>46205</v>
      </c>
      <c r="D3335" s="57"/>
      <c r="E3335" s="62" t="s">
        <v>85</v>
      </c>
      <c r="F3335" s="62"/>
      <c r="G3335" s="62">
        <v>8</v>
      </c>
      <c r="H3335" s="63">
        <v>0.6</v>
      </c>
      <c r="I3335" s="64">
        <v>5</v>
      </c>
      <c r="J3335" s="64">
        <v>5</v>
      </c>
      <c r="K3335" s="64">
        <v>3</v>
      </c>
      <c r="L3335" s="65">
        <v>1</v>
      </c>
      <c r="M3335" s="64">
        <v>0</v>
      </c>
      <c r="N3335" s="64">
        <v>0</v>
      </c>
      <c r="O3335" s="66">
        <v>381.899</v>
      </c>
      <c r="P3335" s="63">
        <v>0</v>
      </c>
    </row>
    <row r="3336" spans="1:16" ht="14.4">
      <c r="A3336" s="72">
        <f t="shared" si="93"/>
        <v>46205</v>
      </c>
      <c r="B3336" s="73">
        <f>VLOOKUP(G3336,'Daily Flash NL'!A:D,4,0)</f>
        <v>0.375</v>
      </c>
      <c r="C3336" s="77">
        <v>46205</v>
      </c>
      <c r="D3336" s="57"/>
      <c r="E3336" s="62" t="s">
        <v>85</v>
      </c>
      <c r="F3336" s="62"/>
      <c r="G3336" s="62">
        <v>9</v>
      </c>
      <c r="H3336" s="63">
        <v>0.25</v>
      </c>
      <c r="I3336" s="64">
        <v>4</v>
      </c>
      <c r="J3336" s="64">
        <v>4</v>
      </c>
      <c r="K3336" s="64">
        <v>1</v>
      </c>
      <c r="L3336" s="65">
        <v>1</v>
      </c>
      <c r="M3336" s="64">
        <v>0</v>
      </c>
      <c r="N3336" s="64">
        <v>0</v>
      </c>
      <c r="O3336" s="66">
        <v>228.52362500000001</v>
      </c>
      <c r="P3336" s="63">
        <v>0</v>
      </c>
    </row>
    <row r="3337" spans="1:16" ht="14.4">
      <c r="A3337" s="72">
        <f t="shared" si="93"/>
        <v>46205</v>
      </c>
      <c r="B3337" s="73">
        <f>VLOOKUP(G3337,'Daily Flash NL'!A:D,4,0)</f>
        <v>0.41666666666666702</v>
      </c>
      <c r="C3337" s="77">
        <v>46205</v>
      </c>
      <c r="D3337" s="57"/>
      <c r="E3337" s="62" t="s">
        <v>85</v>
      </c>
      <c r="F3337" s="62"/>
      <c r="G3337" s="62">
        <v>10</v>
      </c>
      <c r="H3337" s="63">
        <v>1</v>
      </c>
      <c r="I3337" s="64">
        <v>10</v>
      </c>
      <c r="J3337" s="64">
        <v>10</v>
      </c>
      <c r="K3337" s="64">
        <v>10</v>
      </c>
      <c r="L3337" s="65">
        <v>1</v>
      </c>
      <c r="M3337" s="64">
        <v>0</v>
      </c>
      <c r="N3337" s="64">
        <v>0</v>
      </c>
      <c r="O3337" s="66">
        <v>256.10540000000003</v>
      </c>
      <c r="P3337" s="63">
        <v>0</v>
      </c>
    </row>
    <row r="3338" spans="1:16" ht="14.4">
      <c r="A3338" s="72">
        <f t="shared" si="93"/>
        <v>46205</v>
      </c>
      <c r="B3338" s="73">
        <f>VLOOKUP(G3338,'Daily Flash NL'!A:D,4,0)</f>
        <v>0.45833333333333298</v>
      </c>
      <c r="C3338" s="77">
        <v>46205</v>
      </c>
      <c r="D3338" s="57"/>
      <c r="E3338" s="62" t="s">
        <v>85</v>
      </c>
      <c r="F3338" s="62"/>
      <c r="G3338" s="62">
        <v>11</v>
      </c>
      <c r="H3338" s="63">
        <v>1</v>
      </c>
      <c r="I3338" s="64">
        <v>5</v>
      </c>
      <c r="J3338" s="64">
        <v>5</v>
      </c>
      <c r="K3338" s="64">
        <v>5</v>
      </c>
      <c r="L3338" s="65">
        <v>1</v>
      </c>
      <c r="M3338" s="64">
        <v>0</v>
      </c>
      <c r="N3338" s="64">
        <v>0</v>
      </c>
      <c r="O3338" s="66">
        <v>302.2269</v>
      </c>
      <c r="P3338" s="63">
        <v>0</v>
      </c>
    </row>
    <row r="3339" spans="1:16" ht="14.4">
      <c r="A3339" s="72">
        <f t="shared" si="93"/>
        <v>46205</v>
      </c>
      <c r="B3339" s="73">
        <f>VLOOKUP(G3339,'Daily Flash NL'!A:D,4,0)</f>
        <v>0.5</v>
      </c>
      <c r="C3339" s="77">
        <v>46205</v>
      </c>
      <c r="D3339" s="57"/>
      <c r="E3339" s="62" t="s">
        <v>85</v>
      </c>
      <c r="F3339" s="62"/>
      <c r="G3339" s="62">
        <v>12</v>
      </c>
      <c r="H3339" s="63">
        <v>1</v>
      </c>
      <c r="I3339" s="64">
        <v>6</v>
      </c>
      <c r="J3339" s="64">
        <v>6</v>
      </c>
      <c r="K3339" s="64">
        <v>6</v>
      </c>
      <c r="L3339" s="65">
        <v>1</v>
      </c>
      <c r="M3339" s="64">
        <v>0</v>
      </c>
      <c r="N3339" s="64">
        <v>0</v>
      </c>
      <c r="O3339" s="66">
        <v>182.16608333333332</v>
      </c>
      <c r="P3339" s="63">
        <v>0</v>
      </c>
    </row>
    <row r="3340" spans="1:16" ht="14.4">
      <c r="A3340" s="72">
        <f t="shared" si="93"/>
        <v>46205</v>
      </c>
      <c r="B3340" s="73">
        <f>VLOOKUP(G3340,'Daily Flash NL'!A:D,4,0)</f>
        <v>0.54166666666666696</v>
      </c>
      <c r="C3340" s="77">
        <v>46205</v>
      </c>
      <c r="D3340" s="57"/>
      <c r="E3340" s="62" t="s">
        <v>85</v>
      </c>
      <c r="F3340" s="62"/>
      <c r="G3340" s="62">
        <v>13</v>
      </c>
      <c r="H3340" s="63">
        <v>0.875</v>
      </c>
      <c r="I3340" s="64">
        <v>8</v>
      </c>
      <c r="J3340" s="64">
        <v>8</v>
      </c>
      <c r="K3340" s="64">
        <v>7</v>
      </c>
      <c r="L3340" s="65">
        <v>1</v>
      </c>
      <c r="M3340" s="64">
        <v>0</v>
      </c>
      <c r="N3340" s="64">
        <v>0</v>
      </c>
      <c r="O3340" s="66">
        <v>202.34112500000001</v>
      </c>
      <c r="P3340" s="63">
        <v>0</v>
      </c>
    </row>
    <row r="3341" spans="1:16" ht="14.4">
      <c r="A3341" s="72">
        <f t="shared" si="93"/>
        <v>46205</v>
      </c>
      <c r="B3341" s="73">
        <f>VLOOKUP(G3341,'Daily Flash NL'!A:D,4,0)</f>
        <v>0.58333333333333304</v>
      </c>
      <c r="C3341" s="77">
        <v>46205</v>
      </c>
      <c r="D3341" s="57"/>
      <c r="E3341" s="62" t="s">
        <v>85</v>
      </c>
      <c r="F3341" s="62"/>
      <c r="G3341" s="62">
        <v>14</v>
      </c>
      <c r="H3341" s="63">
        <v>1</v>
      </c>
      <c r="I3341" s="64">
        <v>15</v>
      </c>
      <c r="J3341" s="64">
        <v>15</v>
      </c>
      <c r="K3341" s="64">
        <v>15</v>
      </c>
      <c r="L3341" s="65">
        <v>1</v>
      </c>
      <c r="M3341" s="64">
        <v>0</v>
      </c>
      <c r="N3341" s="64">
        <v>0</v>
      </c>
      <c r="O3341" s="66">
        <v>64.747057142857599</v>
      </c>
      <c r="P3341" s="63">
        <v>0</v>
      </c>
    </row>
    <row r="3342" spans="1:16" ht="14.4">
      <c r="A3342" s="72">
        <f t="shared" si="93"/>
        <v>46205</v>
      </c>
      <c r="B3342" s="73">
        <f>VLOOKUP(G3342,'Daily Flash NL'!A:D,4,0)</f>
        <v>0.625</v>
      </c>
      <c r="C3342" s="77">
        <v>46205</v>
      </c>
      <c r="D3342" s="57"/>
      <c r="E3342" s="62" t="s">
        <v>85</v>
      </c>
      <c r="F3342" s="62"/>
      <c r="G3342" s="62">
        <v>15</v>
      </c>
      <c r="H3342" s="63">
        <v>1</v>
      </c>
      <c r="I3342" s="64">
        <v>8</v>
      </c>
      <c r="J3342" s="64">
        <v>8</v>
      </c>
      <c r="K3342" s="64">
        <v>8</v>
      </c>
      <c r="L3342" s="65">
        <v>1</v>
      </c>
      <c r="M3342" s="64">
        <v>0</v>
      </c>
      <c r="N3342" s="64">
        <v>0</v>
      </c>
      <c r="O3342" s="66">
        <v>386.53831249999996</v>
      </c>
      <c r="P3342" s="63">
        <v>0</v>
      </c>
    </row>
    <row r="3343" spans="1:16" ht="14.4">
      <c r="A3343" s="72">
        <f t="shared" si="93"/>
        <v>46205</v>
      </c>
      <c r="B3343" s="73">
        <f>VLOOKUP(G3343,'Daily Flash NL'!A:D,4,0)</f>
        <v>0.66666666666666696</v>
      </c>
      <c r="C3343" s="77">
        <v>46205</v>
      </c>
      <c r="D3343" s="57"/>
      <c r="E3343" s="62" t="s">
        <v>85</v>
      </c>
      <c r="F3343" s="62"/>
      <c r="G3343" s="62">
        <v>16</v>
      </c>
      <c r="H3343" s="63">
        <v>1</v>
      </c>
      <c r="I3343" s="64">
        <v>9</v>
      </c>
      <c r="J3343" s="64">
        <v>9</v>
      </c>
      <c r="K3343" s="64">
        <v>9</v>
      </c>
      <c r="L3343" s="65">
        <v>1</v>
      </c>
      <c r="M3343" s="64">
        <v>0</v>
      </c>
      <c r="N3343" s="64">
        <v>0</v>
      </c>
      <c r="O3343" s="66">
        <v>274.83449999999999</v>
      </c>
      <c r="P3343" s="63">
        <v>0</v>
      </c>
    </row>
    <row r="3344" spans="1:16" ht="14.4">
      <c r="A3344" s="72">
        <f t="shared" si="93"/>
        <v>46205</v>
      </c>
      <c r="B3344" s="73" t="e">
        <f>VLOOKUP(G3344,'Daily Flash NL'!A:D,4,0)</f>
        <v>#N/A</v>
      </c>
      <c r="C3344" s="77">
        <v>46205</v>
      </c>
      <c r="D3344" s="57"/>
      <c r="E3344" s="62" t="s">
        <v>85</v>
      </c>
      <c r="F3344" s="62"/>
      <c r="G3344" s="62">
        <v>17</v>
      </c>
      <c r="H3344" s="63">
        <v>0.7142857142857143</v>
      </c>
      <c r="I3344" s="64">
        <v>7</v>
      </c>
      <c r="J3344" s="64">
        <v>7</v>
      </c>
      <c r="K3344" s="64">
        <v>5</v>
      </c>
      <c r="L3344" s="65">
        <v>1</v>
      </c>
      <c r="M3344" s="64">
        <v>0</v>
      </c>
      <c r="N3344" s="64">
        <v>0</v>
      </c>
      <c r="O3344" s="66">
        <v>425.3327142857143</v>
      </c>
      <c r="P3344" s="63">
        <v>0</v>
      </c>
    </row>
    <row r="3345" spans="1:16" ht="14.4">
      <c r="A3345" s="72">
        <f t="shared" si="93"/>
        <v>46205</v>
      </c>
      <c r="B3345" s="73" t="e">
        <f>VLOOKUP(G3345,'Daily Flash NL'!A:D,4,0)</f>
        <v>#N/A</v>
      </c>
      <c r="C3345" s="77">
        <v>46205</v>
      </c>
      <c r="D3345" s="57"/>
      <c r="E3345" s="62" t="s">
        <v>85</v>
      </c>
      <c r="F3345" s="62"/>
      <c r="G3345" s="62">
        <v>18</v>
      </c>
      <c r="H3345" s="63">
        <v>0.6</v>
      </c>
      <c r="I3345" s="64">
        <v>5</v>
      </c>
      <c r="J3345" s="64">
        <v>5</v>
      </c>
      <c r="K3345" s="64">
        <v>3</v>
      </c>
      <c r="L3345" s="65">
        <v>1</v>
      </c>
      <c r="M3345" s="64">
        <v>0</v>
      </c>
      <c r="N3345" s="64">
        <v>0</v>
      </c>
      <c r="O3345" s="66">
        <v>251.99390000000002</v>
      </c>
      <c r="P3345" s="63">
        <v>0</v>
      </c>
    </row>
    <row r="3346" spans="1:16" ht="14.4">
      <c r="A3346" s="72">
        <f t="shared" si="93"/>
        <v>46205</v>
      </c>
      <c r="B3346" s="73" t="e">
        <f>VLOOKUP(G3346,'Daily Flash NL'!A:D,4,0)</f>
        <v>#N/A</v>
      </c>
      <c r="C3346" s="77">
        <v>46205</v>
      </c>
      <c r="D3346" s="57"/>
      <c r="E3346" s="62" t="s">
        <v>85</v>
      </c>
      <c r="F3346" s="62"/>
      <c r="G3346" s="62">
        <v>19</v>
      </c>
      <c r="H3346" s="63">
        <v>1</v>
      </c>
      <c r="I3346" s="64">
        <v>1</v>
      </c>
      <c r="J3346" s="64">
        <v>1</v>
      </c>
      <c r="K3346" s="64">
        <v>1</v>
      </c>
      <c r="L3346" s="65">
        <v>1</v>
      </c>
      <c r="M3346" s="64">
        <v>0</v>
      </c>
      <c r="N3346" s="64">
        <v>0</v>
      </c>
      <c r="O3346" s="66">
        <v>372.01099999999997</v>
      </c>
      <c r="P3346" s="63">
        <v>0</v>
      </c>
    </row>
    <row r="3347" spans="1:16" ht="14.4">
      <c r="A3347" s="72">
        <f t="shared" si="93"/>
        <v>46205</v>
      </c>
      <c r="B3347" s="73" t="e">
        <f>VLOOKUP(G3347,'Daily Flash NL'!A:D,4,0)</f>
        <v>#N/A</v>
      </c>
      <c r="C3347" s="77">
        <v>46205</v>
      </c>
      <c r="D3347" s="57"/>
      <c r="E3347" s="62" t="s">
        <v>85</v>
      </c>
      <c r="F3347" s="62"/>
      <c r="G3347" s="62">
        <v>20</v>
      </c>
      <c r="H3347" s="63">
        <v>1</v>
      </c>
      <c r="I3347" s="64">
        <v>3</v>
      </c>
      <c r="J3347" s="64">
        <v>3</v>
      </c>
      <c r="K3347" s="64">
        <v>3</v>
      </c>
      <c r="L3347" s="65">
        <v>1</v>
      </c>
      <c r="M3347" s="64">
        <v>0</v>
      </c>
      <c r="N3347" s="64">
        <v>0</v>
      </c>
      <c r="O3347" s="66">
        <v>98.590666666666664</v>
      </c>
      <c r="P3347" s="63">
        <v>0</v>
      </c>
    </row>
    <row r="3348" spans="1:16" ht="14.4">
      <c r="A3348" s="72">
        <f t="shared" si="93"/>
        <v>46205</v>
      </c>
      <c r="B3348" s="73" t="e">
        <f>VLOOKUP(G3348,'Daily Flash NL'!A:D,4,0)</f>
        <v>#N/A</v>
      </c>
      <c r="C3348" s="77">
        <v>46205</v>
      </c>
      <c r="D3348" s="57"/>
      <c r="E3348" s="62" t="s">
        <v>85</v>
      </c>
      <c r="F3348" s="62"/>
      <c r="G3348" s="62">
        <v>22</v>
      </c>
      <c r="H3348" s="63">
        <v>1</v>
      </c>
      <c r="I3348" s="64">
        <v>1</v>
      </c>
      <c r="J3348" s="64">
        <v>1</v>
      </c>
      <c r="K3348" s="64">
        <v>1</v>
      </c>
      <c r="L3348" s="65">
        <v>1</v>
      </c>
      <c r="M3348" s="64">
        <v>0</v>
      </c>
      <c r="N3348" s="64">
        <v>0</v>
      </c>
      <c r="O3348" s="66">
        <v>303.15699999999998</v>
      </c>
      <c r="P3348" s="63">
        <v>0</v>
      </c>
    </row>
    <row r="3349" spans="1:16" ht="14.4">
      <c r="A3349" s="72">
        <f t="shared" si="93"/>
        <v>46205</v>
      </c>
      <c r="B3349" s="73" t="e">
        <f>VLOOKUP(G3349,'Daily Flash NL'!A:D,4,0)</f>
        <v>#N/A</v>
      </c>
      <c r="C3349" s="77">
        <v>46205</v>
      </c>
      <c r="D3349" s="57"/>
      <c r="E3349" s="62" t="s">
        <v>85</v>
      </c>
      <c r="F3349" s="57" t="s">
        <v>86</v>
      </c>
      <c r="G3349" s="57"/>
      <c r="H3349" s="58"/>
      <c r="I3349" s="59"/>
      <c r="J3349" s="59"/>
      <c r="K3349" s="59"/>
      <c r="L3349" s="60"/>
      <c r="M3349" s="59"/>
      <c r="N3349" s="59"/>
      <c r="O3349" s="61"/>
      <c r="P3349" s="58"/>
    </row>
    <row r="3350" spans="1:16" ht="14.4">
      <c r="A3350" s="72">
        <f t="shared" si="93"/>
        <v>46205</v>
      </c>
      <c r="B3350" s="73" t="e">
        <f>VLOOKUP(G3350,'Daily Flash NL'!A:D,4,0)</f>
        <v>#N/A</v>
      </c>
      <c r="C3350" s="77">
        <v>46205</v>
      </c>
      <c r="D3350" s="57"/>
      <c r="E3350" s="62" t="s">
        <v>85</v>
      </c>
      <c r="F3350" s="62"/>
      <c r="G3350" s="62">
        <v>6</v>
      </c>
      <c r="H3350" s="63">
        <v>0</v>
      </c>
      <c r="I3350" s="64">
        <v>1</v>
      </c>
      <c r="J3350" s="64">
        <v>1</v>
      </c>
      <c r="K3350" s="64">
        <v>0</v>
      </c>
      <c r="L3350" s="65">
        <v>1</v>
      </c>
      <c r="M3350" s="64">
        <v>0</v>
      </c>
      <c r="N3350" s="64">
        <v>0</v>
      </c>
      <c r="O3350" s="66">
        <v>524.70000000000005</v>
      </c>
      <c r="P3350" s="63">
        <v>0</v>
      </c>
    </row>
    <row r="3351" spans="1:16" ht="14.4">
      <c r="A3351" s="72">
        <f t="shared" si="93"/>
        <v>46205</v>
      </c>
      <c r="B3351" s="73">
        <f>VLOOKUP(G3351,'Daily Flash NL'!A:D,4,0)</f>
        <v>0.29166666666666669</v>
      </c>
      <c r="C3351" s="77">
        <v>46205</v>
      </c>
      <c r="D3351" s="57"/>
      <c r="E3351" s="62" t="s">
        <v>85</v>
      </c>
      <c r="F3351" s="62"/>
      <c r="G3351" s="62">
        <v>7</v>
      </c>
      <c r="H3351" s="63">
        <v>1</v>
      </c>
      <c r="I3351" s="64">
        <v>1</v>
      </c>
      <c r="J3351" s="64">
        <v>1</v>
      </c>
      <c r="K3351" s="64">
        <v>1</v>
      </c>
      <c r="L3351" s="65">
        <v>1</v>
      </c>
      <c r="M3351" s="64">
        <v>0</v>
      </c>
      <c r="N3351" s="64">
        <v>0</v>
      </c>
      <c r="O3351" s="66">
        <v>241.9</v>
      </c>
      <c r="P3351" s="63">
        <v>0</v>
      </c>
    </row>
    <row r="3352" spans="1:16" ht="14.4">
      <c r="A3352" s="72">
        <f t="shared" si="93"/>
        <v>46205</v>
      </c>
      <c r="B3352" s="73">
        <f>VLOOKUP(G3352,'Daily Flash NL'!A:D,4,0)</f>
        <v>0.33333333333333298</v>
      </c>
      <c r="C3352" s="77">
        <v>46205</v>
      </c>
      <c r="D3352" s="57"/>
      <c r="E3352" s="62" t="s">
        <v>85</v>
      </c>
      <c r="F3352" s="62"/>
      <c r="G3352" s="62">
        <v>8</v>
      </c>
      <c r="H3352" s="63">
        <v>0.9</v>
      </c>
      <c r="I3352" s="64">
        <v>10</v>
      </c>
      <c r="J3352" s="64">
        <v>10</v>
      </c>
      <c r="K3352" s="64">
        <v>9</v>
      </c>
      <c r="L3352" s="65">
        <v>1</v>
      </c>
      <c r="M3352" s="64">
        <v>0</v>
      </c>
      <c r="N3352" s="64">
        <v>0</v>
      </c>
      <c r="O3352" s="66">
        <v>280.51605000000001</v>
      </c>
      <c r="P3352" s="63">
        <v>0</v>
      </c>
    </row>
    <row r="3353" spans="1:16" ht="14.4">
      <c r="A3353" s="72">
        <f t="shared" si="93"/>
        <v>46205</v>
      </c>
      <c r="B3353" s="73">
        <f>VLOOKUP(G3353,'Daily Flash NL'!A:D,4,0)</f>
        <v>0.375</v>
      </c>
      <c r="C3353" s="77">
        <v>46205</v>
      </c>
      <c r="D3353" s="57"/>
      <c r="E3353" s="62" t="s">
        <v>85</v>
      </c>
      <c r="F3353" s="62"/>
      <c r="G3353" s="62">
        <v>9</v>
      </c>
      <c r="H3353" s="63">
        <v>0.8571428571428571</v>
      </c>
      <c r="I3353" s="64">
        <v>7</v>
      </c>
      <c r="J3353" s="64">
        <v>7</v>
      </c>
      <c r="K3353" s="64">
        <v>6</v>
      </c>
      <c r="L3353" s="65">
        <v>1</v>
      </c>
      <c r="M3353" s="64">
        <v>0</v>
      </c>
      <c r="N3353" s="64">
        <v>0</v>
      </c>
      <c r="O3353" s="66">
        <v>142.04026190476242</v>
      </c>
      <c r="P3353" s="63">
        <v>0</v>
      </c>
    </row>
    <row r="3354" spans="1:16" ht="14.4">
      <c r="A3354" s="72">
        <f t="shared" si="93"/>
        <v>46205</v>
      </c>
      <c r="B3354" s="73">
        <f>VLOOKUP(G3354,'Daily Flash NL'!A:D,4,0)</f>
        <v>0.41666666666666702</v>
      </c>
      <c r="C3354" s="77">
        <v>46205</v>
      </c>
      <c r="D3354" s="57"/>
      <c r="E3354" s="62" t="s">
        <v>85</v>
      </c>
      <c r="F3354" s="62"/>
      <c r="G3354" s="62">
        <v>10</v>
      </c>
      <c r="H3354" s="63">
        <v>0.375</v>
      </c>
      <c r="I3354" s="64">
        <v>9</v>
      </c>
      <c r="J3354" s="64">
        <v>8</v>
      </c>
      <c r="K3354" s="64">
        <v>3</v>
      </c>
      <c r="L3354" s="65">
        <v>0.88888888888888884</v>
      </c>
      <c r="M3354" s="64">
        <v>1</v>
      </c>
      <c r="N3354" s="64">
        <v>1</v>
      </c>
      <c r="O3354" s="66">
        <v>255.1858125</v>
      </c>
      <c r="P3354" s="63">
        <v>0.1111111111111111</v>
      </c>
    </row>
    <row r="3355" spans="1:16" ht="14.4">
      <c r="A3355" s="72">
        <f t="shared" si="93"/>
        <v>46205</v>
      </c>
      <c r="B3355" s="73">
        <f>VLOOKUP(G3355,'Daily Flash NL'!A:D,4,0)</f>
        <v>0.45833333333333298</v>
      </c>
      <c r="C3355" s="77">
        <v>46205</v>
      </c>
      <c r="D3355" s="57"/>
      <c r="E3355" s="62" t="s">
        <v>85</v>
      </c>
      <c r="F3355" s="62"/>
      <c r="G3355" s="62">
        <v>11</v>
      </c>
      <c r="H3355" s="63">
        <v>0.8</v>
      </c>
      <c r="I3355" s="64">
        <v>5</v>
      </c>
      <c r="J3355" s="64">
        <v>5</v>
      </c>
      <c r="K3355" s="64">
        <v>4</v>
      </c>
      <c r="L3355" s="65">
        <v>1</v>
      </c>
      <c r="M3355" s="64">
        <v>0</v>
      </c>
      <c r="N3355" s="64">
        <v>0</v>
      </c>
      <c r="O3355" s="66">
        <v>239.56040000000002</v>
      </c>
      <c r="P3355" s="63">
        <v>0</v>
      </c>
    </row>
    <row r="3356" spans="1:16" ht="14.4">
      <c r="A3356" s="72">
        <f t="shared" si="93"/>
        <v>46205</v>
      </c>
      <c r="B3356" s="73">
        <f>VLOOKUP(G3356,'Daily Flash NL'!A:D,4,0)</f>
        <v>0.5</v>
      </c>
      <c r="C3356" s="77">
        <v>46205</v>
      </c>
      <c r="D3356" s="57"/>
      <c r="E3356" s="62" t="s">
        <v>85</v>
      </c>
      <c r="F3356" s="62"/>
      <c r="G3356" s="62">
        <v>12</v>
      </c>
      <c r="H3356" s="63">
        <v>1</v>
      </c>
      <c r="I3356" s="64">
        <v>8</v>
      </c>
      <c r="J3356" s="64">
        <v>8</v>
      </c>
      <c r="K3356" s="64">
        <v>8</v>
      </c>
      <c r="L3356" s="65">
        <v>1</v>
      </c>
      <c r="M3356" s="64">
        <v>0</v>
      </c>
      <c r="N3356" s="64">
        <v>0</v>
      </c>
      <c r="O3356" s="66">
        <v>210.65920833333337</v>
      </c>
      <c r="P3356" s="63">
        <v>0</v>
      </c>
    </row>
    <row r="3357" spans="1:16" ht="14.4">
      <c r="A3357" s="72">
        <f t="shared" si="93"/>
        <v>46205</v>
      </c>
      <c r="B3357" s="73">
        <f>VLOOKUP(G3357,'Daily Flash NL'!A:D,4,0)</f>
        <v>0.54166666666666696</v>
      </c>
      <c r="C3357" s="77">
        <v>46205</v>
      </c>
      <c r="D3357" s="57"/>
      <c r="E3357" s="62" t="s">
        <v>85</v>
      </c>
      <c r="F3357" s="62"/>
      <c r="G3357" s="62">
        <v>13</v>
      </c>
      <c r="H3357" s="63">
        <v>1</v>
      </c>
      <c r="I3357" s="64">
        <v>3</v>
      </c>
      <c r="J3357" s="64">
        <v>3</v>
      </c>
      <c r="K3357" s="64">
        <v>3</v>
      </c>
      <c r="L3357" s="65">
        <v>1</v>
      </c>
      <c r="M3357" s="64">
        <v>0</v>
      </c>
      <c r="N3357" s="64">
        <v>0</v>
      </c>
      <c r="O3357" s="66">
        <v>304.88283333333334</v>
      </c>
      <c r="P3357" s="63">
        <v>0</v>
      </c>
    </row>
    <row r="3358" spans="1:16" ht="14.4">
      <c r="A3358" s="72">
        <f t="shared" si="93"/>
        <v>46205</v>
      </c>
      <c r="B3358" s="73">
        <f>VLOOKUP(G3358,'Daily Flash NL'!A:D,4,0)</f>
        <v>0.58333333333333304</v>
      </c>
      <c r="C3358" s="77">
        <v>46205</v>
      </c>
      <c r="D3358" s="57"/>
      <c r="E3358" s="62" t="s">
        <v>85</v>
      </c>
      <c r="F3358" s="62"/>
      <c r="G3358" s="62">
        <v>14</v>
      </c>
      <c r="H3358" s="63">
        <v>1</v>
      </c>
      <c r="I3358" s="64">
        <v>6</v>
      </c>
      <c r="J3358" s="64">
        <v>6</v>
      </c>
      <c r="K3358" s="64">
        <v>6</v>
      </c>
      <c r="L3358" s="65">
        <v>1</v>
      </c>
      <c r="M3358" s="64">
        <v>0</v>
      </c>
      <c r="N3358" s="64">
        <v>0</v>
      </c>
      <c r="O3358" s="66">
        <v>324.0118333333333</v>
      </c>
      <c r="P3358" s="63">
        <v>0</v>
      </c>
    </row>
    <row r="3359" spans="1:16" ht="14.4">
      <c r="A3359" s="72">
        <f t="shared" si="93"/>
        <v>46205</v>
      </c>
      <c r="B3359" s="73">
        <f>VLOOKUP(G3359,'Daily Flash NL'!A:D,4,0)</f>
        <v>0.625</v>
      </c>
      <c r="C3359" s="77">
        <v>46205</v>
      </c>
      <c r="D3359" s="57"/>
      <c r="E3359" s="62" t="s">
        <v>85</v>
      </c>
      <c r="F3359" s="62"/>
      <c r="G3359" s="62">
        <v>15</v>
      </c>
      <c r="H3359" s="63">
        <v>0.875</v>
      </c>
      <c r="I3359" s="64">
        <v>8</v>
      </c>
      <c r="J3359" s="64">
        <v>8</v>
      </c>
      <c r="K3359" s="64">
        <v>7</v>
      </c>
      <c r="L3359" s="65">
        <v>1</v>
      </c>
      <c r="M3359" s="64">
        <v>0</v>
      </c>
      <c r="N3359" s="64">
        <v>0</v>
      </c>
      <c r="O3359" s="66">
        <v>152.19756249999998</v>
      </c>
      <c r="P3359" s="63">
        <v>0</v>
      </c>
    </row>
    <row r="3360" spans="1:16" ht="14.4">
      <c r="A3360" s="72">
        <f t="shared" si="93"/>
        <v>46205</v>
      </c>
      <c r="B3360" s="73">
        <f>VLOOKUP(G3360,'Daily Flash NL'!A:D,4,0)</f>
        <v>0.66666666666666696</v>
      </c>
      <c r="C3360" s="77">
        <v>46205</v>
      </c>
      <c r="D3360" s="57"/>
      <c r="E3360" s="62" t="s">
        <v>85</v>
      </c>
      <c r="F3360" s="62"/>
      <c r="G3360" s="62">
        <v>16</v>
      </c>
      <c r="H3360" s="63">
        <v>0.42857142857142855</v>
      </c>
      <c r="I3360" s="64">
        <v>8</v>
      </c>
      <c r="J3360" s="64">
        <v>7</v>
      </c>
      <c r="K3360" s="64">
        <v>3</v>
      </c>
      <c r="L3360" s="65">
        <v>0.875</v>
      </c>
      <c r="M3360" s="64">
        <v>1</v>
      </c>
      <c r="N3360" s="64">
        <v>1</v>
      </c>
      <c r="O3360" s="66">
        <v>299.4747857142857</v>
      </c>
      <c r="P3360" s="63">
        <v>0.125</v>
      </c>
    </row>
    <row r="3361" spans="1:16" ht="14.4">
      <c r="A3361" s="72">
        <f t="shared" si="93"/>
        <v>46205</v>
      </c>
      <c r="B3361" s="73" t="e">
        <f>VLOOKUP(G3361,'Daily Flash NL'!A:D,4,0)</f>
        <v>#N/A</v>
      </c>
      <c r="C3361" s="77">
        <v>46205</v>
      </c>
      <c r="D3361" s="57"/>
      <c r="E3361" s="62" t="s">
        <v>85</v>
      </c>
      <c r="F3361" s="62"/>
      <c r="G3361" s="62">
        <v>17</v>
      </c>
      <c r="H3361" s="63">
        <v>0.8571428571428571</v>
      </c>
      <c r="I3361" s="64">
        <v>7</v>
      </c>
      <c r="J3361" s="64">
        <v>7</v>
      </c>
      <c r="K3361" s="64">
        <v>6</v>
      </c>
      <c r="L3361" s="65">
        <v>1</v>
      </c>
      <c r="M3361" s="64">
        <v>0</v>
      </c>
      <c r="N3361" s="64">
        <v>0</v>
      </c>
      <c r="O3361" s="66">
        <v>153.54264285714288</v>
      </c>
      <c r="P3361" s="63">
        <v>0</v>
      </c>
    </row>
    <row r="3362" spans="1:16" ht="14.4">
      <c r="A3362" s="72">
        <f t="shared" si="93"/>
        <v>46205</v>
      </c>
      <c r="B3362" s="73" t="e">
        <f>VLOOKUP(G3362,'Daily Flash NL'!A:D,4,0)</f>
        <v>#N/A</v>
      </c>
      <c r="C3362" s="77">
        <v>46205</v>
      </c>
      <c r="D3362" s="57"/>
      <c r="E3362" s="62" t="s">
        <v>85</v>
      </c>
      <c r="F3362" s="62"/>
      <c r="G3362" s="62">
        <v>18</v>
      </c>
      <c r="H3362" s="63">
        <v>0.93333333333333335</v>
      </c>
      <c r="I3362" s="64">
        <v>15</v>
      </c>
      <c r="J3362" s="64">
        <v>15</v>
      </c>
      <c r="K3362" s="64">
        <v>14</v>
      </c>
      <c r="L3362" s="65">
        <v>1</v>
      </c>
      <c r="M3362" s="64">
        <v>0</v>
      </c>
      <c r="N3362" s="64">
        <v>0</v>
      </c>
      <c r="O3362" s="66">
        <v>154.63254444444419</v>
      </c>
      <c r="P3362" s="63">
        <v>0</v>
      </c>
    </row>
    <row r="3363" spans="1:16" ht="14.4">
      <c r="A3363" s="72">
        <f t="shared" si="93"/>
        <v>46205</v>
      </c>
      <c r="B3363" s="73" t="e">
        <f>VLOOKUP(G3363,'Daily Flash NL'!A:D,4,0)</f>
        <v>#N/A</v>
      </c>
      <c r="C3363" s="77">
        <v>46205</v>
      </c>
      <c r="D3363" s="57"/>
      <c r="E3363" s="62" t="s">
        <v>85</v>
      </c>
      <c r="F3363" s="62"/>
      <c r="G3363" s="62">
        <v>19</v>
      </c>
      <c r="H3363" s="63">
        <v>0.8</v>
      </c>
      <c r="I3363" s="64">
        <v>5</v>
      </c>
      <c r="J3363" s="64">
        <v>5</v>
      </c>
      <c r="K3363" s="64">
        <v>4</v>
      </c>
      <c r="L3363" s="65">
        <v>1</v>
      </c>
      <c r="M3363" s="64">
        <v>0</v>
      </c>
      <c r="N3363" s="64">
        <v>0</v>
      </c>
      <c r="O3363" s="66">
        <v>539.29280000000006</v>
      </c>
      <c r="P3363" s="63">
        <v>0</v>
      </c>
    </row>
    <row r="3364" spans="1:16" ht="14.4">
      <c r="A3364" s="72">
        <f t="shared" si="93"/>
        <v>46205</v>
      </c>
      <c r="B3364" s="73" t="e">
        <f>VLOOKUP(G3364,'Daily Flash NL'!A:D,4,0)</f>
        <v>#N/A</v>
      </c>
      <c r="C3364" s="77">
        <v>46205</v>
      </c>
      <c r="D3364" s="57"/>
      <c r="E3364" s="62" t="s">
        <v>85</v>
      </c>
      <c r="F3364" s="62"/>
      <c r="G3364" s="62">
        <v>20</v>
      </c>
      <c r="H3364" s="63">
        <v>1</v>
      </c>
      <c r="I3364" s="64">
        <v>1</v>
      </c>
      <c r="J3364" s="64">
        <v>1</v>
      </c>
      <c r="K3364" s="64">
        <v>1</v>
      </c>
      <c r="L3364" s="65">
        <v>1</v>
      </c>
      <c r="M3364" s="64">
        <v>0</v>
      </c>
      <c r="N3364" s="64">
        <v>0</v>
      </c>
      <c r="O3364" s="66">
        <v>81.718000000000004</v>
      </c>
      <c r="P3364" s="63">
        <v>0</v>
      </c>
    </row>
    <row r="3365" spans="1:16" ht="14.4">
      <c r="A3365" s="72">
        <f t="shared" si="93"/>
        <v>46205</v>
      </c>
      <c r="B3365" s="73" t="e">
        <f>VLOOKUP(G3365,'Daily Flash NL'!A:D,4,0)</f>
        <v>#N/A</v>
      </c>
      <c r="C3365" s="77">
        <v>46205</v>
      </c>
      <c r="D3365" s="57"/>
      <c r="E3365" s="62" t="s">
        <v>85</v>
      </c>
      <c r="F3365" s="62"/>
      <c r="G3365" s="62">
        <v>21</v>
      </c>
      <c r="H3365" s="63">
        <v>0.8</v>
      </c>
      <c r="I3365" s="64">
        <v>5</v>
      </c>
      <c r="J3365" s="64">
        <v>5</v>
      </c>
      <c r="K3365" s="64">
        <v>4</v>
      </c>
      <c r="L3365" s="65">
        <v>1</v>
      </c>
      <c r="M3365" s="64">
        <v>0</v>
      </c>
      <c r="N3365" s="64">
        <v>0</v>
      </c>
      <c r="O3365" s="66">
        <v>241.06800000000004</v>
      </c>
      <c r="P3365" s="63">
        <v>0</v>
      </c>
    </row>
    <row r="3366" spans="1:16" ht="14.4">
      <c r="A3366" s="72">
        <f t="shared" si="93"/>
        <v>46205</v>
      </c>
      <c r="B3366" s="73" t="e">
        <f>VLOOKUP(G3366,'Daily Flash NL'!A:D,4,0)</f>
        <v>#N/A</v>
      </c>
      <c r="C3366" s="77">
        <v>46205</v>
      </c>
      <c r="D3366" s="57"/>
      <c r="E3366" s="62" t="s">
        <v>85</v>
      </c>
      <c r="F3366" s="62"/>
      <c r="G3366" s="62">
        <v>22</v>
      </c>
      <c r="H3366" s="63">
        <v>0</v>
      </c>
      <c r="I3366" s="64">
        <v>2</v>
      </c>
      <c r="J3366" s="64">
        <v>1</v>
      </c>
      <c r="K3366" s="64">
        <v>0</v>
      </c>
      <c r="L3366" s="65">
        <v>0.5</v>
      </c>
      <c r="M3366" s="64">
        <v>1</v>
      </c>
      <c r="N3366" s="64">
        <v>0</v>
      </c>
      <c r="O3366" s="66">
        <v>257.07099999999997</v>
      </c>
      <c r="P3366" s="63">
        <v>0.5</v>
      </c>
    </row>
    <row r="3367" spans="1:16" ht="14.4">
      <c r="A3367" s="72">
        <f t="shared" si="93"/>
        <v>46205</v>
      </c>
      <c r="B3367" s="73" t="e">
        <f>VLOOKUP(G3367,'Daily Flash NL'!A:D,4,0)</f>
        <v>#N/A</v>
      </c>
      <c r="C3367" s="77">
        <v>46205</v>
      </c>
      <c r="D3367" s="57"/>
      <c r="E3367" s="62" t="s">
        <v>85</v>
      </c>
      <c r="F3367" s="62"/>
      <c r="G3367" s="62">
        <v>23</v>
      </c>
      <c r="H3367" s="63">
        <v>0.33333333333333331</v>
      </c>
      <c r="I3367" s="64">
        <v>3</v>
      </c>
      <c r="J3367" s="64">
        <v>3</v>
      </c>
      <c r="K3367" s="64">
        <v>1</v>
      </c>
      <c r="L3367" s="65">
        <v>1</v>
      </c>
      <c r="M3367" s="64">
        <v>0</v>
      </c>
      <c r="N3367" s="64">
        <v>0</v>
      </c>
      <c r="O3367" s="66">
        <v>175.32833333333335</v>
      </c>
      <c r="P3367" s="63">
        <v>0</v>
      </c>
    </row>
    <row r="3368" spans="1:16" ht="14.4">
      <c r="A3368" s="72">
        <f t="shared" si="93"/>
        <v>46205</v>
      </c>
      <c r="B3368" s="73" t="e">
        <f>VLOOKUP(G3368,'Daily Flash NL'!A:D,4,0)</f>
        <v>#N/A</v>
      </c>
      <c r="C3368" s="77">
        <v>46205</v>
      </c>
      <c r="D3368" s="57"/>
      <c r="E3368" s="62" t="s">
        <v>68</v>
      </c>
      <c r="F3368" s="62"/>
      <c r="G3368" s="62"/>
      <c r="H3368" s="63">
        <v>0.84818941504178269</v>
      </c>
      <c r="I3368" s="64">
        <v>719</v>
      </c>
      <c r="J3368" s="64">
        <v>712</v>
      </c>
      <c r="K3368" s="64">
        <v>609</v>
      </c>
      <c r="L3368" s="65">
        <v>0.99026425591098743</v>
      </c>
      <c r="M3368" s="64">
        <v>7</v>
      </c>
      <c r="N3368" s="64">
        <v>1</v>
      </c>
      <c r="O3368" s="66">
        <v>243.92545433052436</v>
      </c>
      <c r="P3368" s="63">
        <v>9.7357440890125171E-3</v>
      </c>
    </row>
    <row r="3369" spans="1:16" ht="14.4">
      <c r="A3369" s="72">
        <f t="shared" si="93"/>
        <v>46205</v>
      </c>
      <c r="B3369" s="73" t="e">
        <f>VLOOKUP(G3369,'Daily Flash NL'!A:D,4,0)</f>
        <v>#N/A</v>
      </c>
      <c r="C3369" s="77">
        <v>46205</v>
      </c>
      <c r="D3369" s="57"/>
      <c r="E3369" s="62" t="s">
        <v>68</v>
      </c>
      <c r="F3369" s="57" t="s">
        <v>69</v>
      </c>
      <c r="G3369" s="57"/>
      <c r="H3369" s="58"/>
      <c r="I3369" s="59"/>
      <c r="J3369" s="59"/>
      <c r="K3369" s="59"/>
      <c r="L3369" s="60"/>
      <c r="M3369" s="59"/>
      <c r="N3369" s="59"/>
      <c r="O3369" s="61"/>
      <c r="P3369" s="58"/>
    </row>
    <row r="3370" spans="1:16" ht="14.4">
      <c r="A3370" s="72">
        <f t="shared" si="93"/>
        <v>46205</v>
      </c>
      <c r="B3370" s="73" t="e">
        <f>VLOOKUP(G3370,'Daily Flash NL'!A:D,4,0)</f>
        <v>#N/A</v>
      </c>
      <c r="C3370" s="77">
        <v>46205</v>
      </c>
      <c r="D3370" s="57"/>
      <c r="E3370" s="62" t="s">
        <v>68</v>
      </c>
      <c r="F3370" s="62"/>
      <c r="G3370" s="62">
        <v>6</v>
      </c>
      <c r="H3370" s="63">
        <v>0.5</v>
      </c>
      <c r="I3370" s="64">
        <v>4</v>
      </c>
      <c r="J3370" s="64">
        <v>4</v>
      </c>
      <c r="K3370" s="64">
        <v>2</v>
      </c>
      <c r="L3370" s="65">
        <v>1</v>
      </c>
      <c r="M3370" s="64">
        <v>0</v>
      </c>
      <c r="N3370" s="64">
        <v>0</v>
      </c>
      <c r="O3370" s="66">
        <v>213.0675</v>
      </c>
      <c r="P3370" s="63">
        <v>0</v>
      </c>
    </row>
    <row r="3371" spans="1:16" ht="14.4">
      <c r="A3371" s="72">
        <f t="shared" si="93"/>
        <v>46205</v>
      </c>
      <c r="B3371" s="73">
        <f>VLOOKUP(G3371,'Daily Flash NL'!A:D,4,0)</f>
        <v>0.29166666666666669</v>
      </c>
      <c r="C3371" s="77">
        <v>46205</v>
      </c>
      <c r="D3371" s="57"/>
      <c r="E3371" s="62" t="s">
        <v>68</v>
      </c>
      <c r="F3371" s="62"/>
      <c r="G3371" s="62">
        <v>7</v>
      </c>
      <c r="H3371" s="63">
        <v>1</v>
      </c>
      <c r="I3371" s="64">
        <v>11</v>
      </c>
      <c r="J3371" s="64">
        <v>11</v>
      </c>
      <c r="K3371" s="64">
        <v>11</v>
      </c>
      <c r="L3371" s="65">
        <v>1</v>
      </c>
      <c r="M3371" s="64">
        <v>0</v>
      </c>
      <c r="N3371" s="64">
        <v>0</v>
      </c>
      <c r="O3371" s="66">
        <v>255.4619090909091</v>
      </c>
      <c r="P3371" s="63">
        <v>0</v>
      </c>
    </row>
    <row r="3372" spans="1:16" ht="14.4">
      <c r="A3372" s="72">
        <f t="shared" si="93"/>
        <v>46205</v>
      </c>
      <c r="B3372" s="73">
        <f>VLOOKUP(G3372,'Daily Flash NL'!A:D,4,0)</f>
        <v>0.33333333333333298</v>
      </c>
      <c r="C3372" s="77">
        <v>46205</v>
      </c>
      <c r="D3372" s="57"/>
      <c r="E3372" s="62" t="s">
        <v>68</v>
      </c>
      <c r="F3372" s="62"/>
      <c r="G3372" s="62">
        <v>8</v>
      </c>
      <c r="H3372" s="63">
        <v>0.79591836734693877</v>
      </c>
      <c r="I3372" s="64">
        <v>49</v>
      </c>
      <c r="J3372" s="64">
        <v>49</v>
      </c>
      <c r="K3372" s="64">
        <v>39</v>
      </c>
      <c r="L3372" s="65">
        <v>1</v>
      </c>
      <c r="M3372" s="64">
        <v>0</v>
      </c>
      <c r="N3372" s="64">
        <v>0</v>
      </c>
      <c r="O3372" s="66">
        <v>260.1486394557823</v>
      </c>
      <c r="P3372" s="63">
        <v>0</v>
      </c>
    </row>
    <row r="3373" spans="1:16" ht="14.4">
      <c r="A3373" s="72">
        <f t="shared" si="93"/>
        <v>46205</v>
      </c>
      <c r="B3373" s="73">
        <f>VLOOKUP(G3373,'Daily Flash NL'!A:D,4,0)</f>
        <v>0.375</v>
      </c>
      <c r="C3373" s="77">
        <v>46205</v>
      </c>
      <c r="D3373" s="57"/>
      <c r="E3373" s="62" t="s">
        <v>68</v>
      </c>
      <c r="F3373" s="62"/>
      <c r="G3373" s="62">
        <v>9</v>
      </c>
      <c r="H3373" s="63">
        <v>0.87323943661971826</v>
      </c>
      <c r="I3373" s="64">
        <v>72</v>
      </c>
      <c r="J3373" s="64">
        <v>71</v>
      </c>
      <c r="K3373" s="64">
        <v>62</v>
      </c>
      <c r="L3373" s="65">
        <v>0.98611111111111116</v>
      </c>
      <c r="M3373" s="64">
        <v>1</v>
      </c>
      <c r="N3373" s="64">
        <v>1</v>
      </c>
      <c r="O3373" s="66">
        <v>215.68070187793415</v>
      </c>
      <c r="P3373" s="63">
        <v>1.3888888888888888E-2</v>
      </c>
    </row>
    <row r="3374" spans="1:16" ht="14.4">
      <c r="A3374" s="72">
        <f t="shared" si="93"/>
        <v>46205</v>
      </c>
      <c r="B3374" s="73">
        <f>VLOOKUP(G3374,'Daily Flash NL'!A:D,4,0)</f>
        <v>0.41666666666666702</v>
      </c>
      <c r="C3374" s="77">
        <v>46205</v>
      </c>
      <c r="D3374" s="57"/>
      <c r="E3374" s="62" t="s">
        <v>68</v>
      </c>
      <c r="F3374" s="62"/>
      <c r="G3374" s="62">
        <v>10</v>
      </c>
      <c r="H3374" s="63">
        <v>0.8441558441558441</v>
      </c>
      <c r="I3374" s="64">
        <v>77</v>
      </c>
      <c r="J3374" s="64">
        <v>77</v>
      </c>
      <c r="K3374" s="64">
        <v>65</v>
      </c>
      <c r="L3374" s="65">
        <v>1</v>
      </c>
      <c r="M3374" s="64">
        <v>0</v>
      </c>
      <c r="N3374" s="64">
        <v>0</v>
      </c>
      <c r="O3374" s="66">
        <v>202.99618398268407</v>
      </c>
      <c r="P3374" s="63">
        <v>0</v>
      </c>
    </row>
    <row r="3375" spans="1:16" ht="14.4">
      <c r="A3375" s="72">
        <f t="shared" si="93"/>
        <v>46205</v>
      </c>
      <c r="B3375" s="73">
        <f>VLOOKUP(G3375,'Daily Flash NL'!A:D,4,0)</f>
        <v>0.45833333333333298</v>
      </c>
      <c r="C3375" s="77">
        <v>46205</v>
      </c>
      <c r="D3375" s="57"/>
      <c r="E3375" s="62" t="s">
        <v>68</v>
      </c>
      <c r="F3375" s="62"/>
      <c r="G3375" s="62">
        <v>11</v>
      </c>
      <c r="H3375" s="63">
        <v>0.9152542372881356</v>
      </c>
      <c r="I3375" s="64">
        <v>59</v>
      </c>
      <c r="J3375" s="64">
        <v>59</v>
      </c>
      <c r="K3375" s="64">
        <v>54</v>
      </c>
      <c r="L3375" s="65">
        <v>1</v>
      </c>
      <c r="M3375" s="64">
        <v>0</v>
      </c>
      <c r="N3375" s="64">
        <v>0</v>
      </c>
      <c r="O3375" s="66">
        <v>321.2053627118645</v>
      </c>
      <c r="P3375" s="63">
        <v>0</v>
      </c>
    </row>
    <row r="3376" spans="1:16" ht="14.4">
      <c r="A3376" s="72">
        <f t="shared" si="93"/>
        <v>46205</v>
      </c>
      <c r="B3376" s="73">
        <f>VLOOKUP(G3376,'Daily Flash NL'!A:D,4,0)</f>
        <v>0.5</v>
      </c>
      <c r="C3376" s="77">
        <v>46205</v>
      </c>
      <c r="D3376" s="57"/>
      <c r="E3376" s="62" t="s">
        <v>68</v>
      </c>
      <c r="F3376" s="62"/>
      <c r="G3376" s="62">
        <v>12</v>
      </c>
      <c r="H3376" s="63">
        <v>0.96666666666666667</v>
      </c>
      <c r="I3376" s="64">
        <v>60</v>
      </c>
      <c r="J3376" s="64">
        <v>60</v>
      </c>
      <c r="K3376" s="64">
        <v>58</v>
      </c>
      <c r="L3376" s="65">
        <v>1</v>
      </c>
      <c r="M3376" s="64">
        <v>0</v>
      </c>
      <c r="N3376" s="64">
        <v>0</v>
      </c>
      <c r="O3376" s="66">
        <v>239.39977500000001</v>
      </c>
      <c r="P3376" s="63">
        <v>0</v>
      </c>
    </row>
    <row r="3377" spans="1:16" ht="14.4">
      <c r="A3377" s="72">
        <f t="shared" si="93"/>
        <v>46205</v>
      </c>
      <c r="B3377" s="73">
        <f>VLOOKUP(G3377,'Daily Flash NL'!A:D,4,0)</f>
        <v>0.54166666666666696</v>
      </c>
      <c r="C3377" s="77">
        <v>46205</v>
      </c>
      <c r="D3377" s="57"/>
      <c r="E3377" s="62" t="s">
        <v>68</v>
      </c>
      <c r="F3377" s="62"/>
      <c r="G3377" s="62">
        <v>13</v>
      </c>
      <c r="H3377" s="63">
        <v>0.95652173913043481</v>
      </c>
      <c r="I3377" s="64">
        <v>69</v>
      </c>
      <c r="J3377" s="64">
        <v>69</v>
      </c>
      <c r="K3377" s="64">
        <v>66</v>
      </c>
      <c r="L3377" s="65">
        <v>1</v>
      </c>
      <c r="M3377" s="64">
        <v>0</v>
      </c>
      <c r="N3377" s="64">
        <v>0</v>
      </c>
      <c r="O3377" s="66">
        <v>234.34141231884047</v>
      </c>
      <c r="P3377" s="63">
        <v>0</v>
      </c>
    </row>
    <row r="3378" spans="1:16" ht="14.4">
      <c r="A3378" s="72">
        <f t="shared" si="93"/>
        <v>46205</v>
      </c>
      <c r="B3378" s="73">
        <f>VLOOKUP(G3378,'Daily Flash NL'!A:D,4,0)</f>
        <v>0.58333333333333304</v>
      </c>
      <c r="C3378" s="77">
        <v>46205</v>
      </c>
      <c r="D3378" s="57"/>
      <c r="E3378" s="62" t="s">
        <v>68</v>
      </c>
      <c r="F3378" s="62"/>
      <c r="G3378" s="62">
        <v>14</v>
      </c>
      <c r="H3378" s="63">
        <v>0.75</v>
      </c>
      <c r="I3378" s="64">
        <v>68</v>
      </c>
      <c r="J3378" s="64">
        <v>67</v>
      </c>
      <c r="K3378" s="64">
        <v>51</v>
      </c>
      <c r="L3378" s="65">
        <v>0.98529411764705888</v>
      </c>
      <c r="M3378" s="64">
        <v>1</v>
      </c>
      <c r="N3378" s="64">
        <v>0</v>
      </c>
      <c r="O3378" s="66">
        <v>318.87579104477589</v>
      </c>
      <c r="P3378" s="63">
        <v>1.4705882352941176E-2</v>
      </c>
    </row>
    <row r="3379" spans="1:16" ht="14.4">
      <c r="A3379" s="72">
        <f t="shared" si="93"/>
        <v>46205</v>
      </c>
      <c r="B3379" s="73">
        <f>VLOOKUP(G3379,'Daily Flash NL'!A:D,4,0)</f>
        <v>0.625</v>
      </c>
      <c r="C3379" s="77">
        <v>46205</v>
      </c>
      <c r="D3379" s="57"/>
      <c r="E3379" s="62" t="s">
        <v>68</v>
      </c>
      <c r="F3379" s="62"/>
      <c r="G3379" s="62">
        <v>15</v>
      </c>
      <c r="H3379" s="63">
        <v>0.96610169491525422</v>
      </c>
      <c r="I3379" s="64">
        <v>59</v>
      </c>
      <c r="J3379" s="64">
        <v>59</v>
      </c>
      <c r="K3379" s="64">
        <v>57</v>
      </c>
      <c r="L3379" s="65">
        <v>1</v>
      </c>
      <c r="M3379" s="64">
        <v>0</v>
      </c>
      <c r="N3379" s="64">
        <v>0</v>
      </c>
      <c r="O3379" s="66">
        <v>198.87143107344644</v>
      </c>
      <c r="P3379" s="63">
        <v>0</v>
      </c>
    </row>
    <row r="3380" spans="1:16" ht="14.4">
      <c r="A3380" s="72">
        <f t="shared" si="93"/>
        <v>46205</v>
      </c>
      <c r="B3380" s="73">
        <f>VLOOKUP(G3380,'Daily Flash NL'!A:D,4,0)</f>
        <v>0.66666666666666696</v>
      </c>
      <c r="C3380" s="77">
        <v>46205</v>
      </c>
      <c r="D3380" s="57"/>
      <c r="E3380" s="62" t="s">
        <v>68</v>
      </c>
      <c r="F3380" s="62"/>
      <c r="G3380" s="62">
        <v>16</v>
      </c>
      <c r="H3380" s="63">
        <v>0.90243902439024393</v>
      </c>
      <c r="I3380" s="64">
        <v>41</v>
      </c>
      <c r="J3380" s="64">
        <v>41</v>
      </c>
      <c r="K3380" s="64">
        <v>37</v>
      </c>
      <c r="L3380" s="65">
        <v>1</v>
      </c>
      <c r="M3380" s="64">
        <v>0</v>
      </c>
      <c r="N3380" s="64">
        <v>0</v>
      </c>
      <c r="O3380" s="66">
        <v>255.91994796747974</v>
      </c>
      <c r="P3380" s="63">
        <v>0</v>
      </c>
    </row>
    <row r="3381" spans="1:16" ht="14.4">
      <c r="A3381" s="72">
        <f t="shared" si="93"/>
        <v>46205</v>
      </c>
      <c r="B3381" s="73" t="e">
        <f>VLOOKUP(G3381,'Daily Flash NL'!A:D,4,0)</f>
        <v>#N/A</v>
      </c>
      <c r="C3381" s="77">
        <v>46205</v>
      </c>
      <c r="D3381" s="57"/>
      <c r="E3381" s="62" t="s">
        <v>68</v>
      </c>
      <c r="F3381" s="62"/>
      <c r="G3381" s="62">
        <v>17</v>
      </c>
      <c r="H3381" s="63">
        <v>0.87234042553191493</v>
      </c>
      <c r="I3381" s="64">
        <v>47</v>
      </c>
      <c r="J3381" s="64">
        <v>47</v>
      </c>
      <c r="K3381" s="64">
        <v>41</v>
      </c>
      <c r="L3381" s="65">
        <v>1</v>
      </c>
      <c r="M3381" s="64">
        <v>0</v>
      </c>
      <c r="N3381" s="64">
        <v>0</v>
      </c>
      <c r="O3381" s="66">
        <v>176.12195390070912</v>
      </c>
      <c r="P3381" s="63">
        <v>0</v>
      </c>
    </row>
    <row r="3382" spans="1:16" ht="14.4">
      <c r="A3382" s="72">
        <f t="shared" si="93"/>
        <v>46205</v>
      </c>
      <c r="B3382" s="73" t="e">
        <f>VLOOKUP(G3382,'Daily Flash NL'!A:D,4,0)</f>
        <v>#N/A</v>
      </c>
      <c r="C3382" s="77">
        <v>46205</v>
      </c>
      <c r="D3382" s="57"/>
      <c r="E3382" s="62" t="s">
        <v>68</v>
      </c>
      <c r="F3382" s="62"/>
      <c r="G3382" s="62">
        <v>18</v>
      </c>
      <c r="H3382" s="63">
        <v>0.32258064516129031</v>
      </c>
      <c r="I3382" s="64">
        <v>31</v>
      </c>
      <c r="J3382" s="64">
        <v>28</v>
      </c>
      <c r="K3382" s="64">
        <v>10</v>
      </c>
      <c r="L3382" s="65">
        <v>0.90322580645161288</v>
      </c>
      <c r="M3382" s="64">
        <v>3</v>
      </c>
      <c r="N3382" s="64">
        <v>0</v>
      </c>
      <c r="O3382" s="66">
        <v>272.18487500000003</v>
      </c>
      <c r="P3382" s="63">
        <v>9.6774193548387094E-2</v>
      </c>
    </row>
    <row r="3383" spans="1:16" ht="14.4">
      <c r="A3383" s="72">
        <f t="shared" si="93"/>
        <v>46205</v>
      </c>
      <c r="B3383" s="73" t="e">
        <f>VLOOKUP(G3383,'Daily Flash NL'!A:D,4,0)</f>
        <v>#N/A</v>
      </c>
      <c r="C3383" s="77">
        <v>46205</v>
      </c>
      <c r="D3383" s="57"/>
      <c r="E3383" s="62" t="s">
        <v>68</v>
      </c>
      <c r="F3383" s="62"/>
      <c r="G3383" s="62">
        <v>19</v>
      </c>
      <c r="H3383" s="63">
        <v>0.68421052631578949</v>
      </c>
      <c r="I3383" s="64">
        <v>19</v>
      </c>
      <c r="J3383" s="64">
        <v>19</v>
      </c>
      <c r="K3383" s="64">
        <v>13</v>
      </c>
      <c r="L3383" s="65">
        <v>1</v>
      </c>
      <c r="M3383" s="64">
        <v>0</v>
      </c>
      <c r="N3383" s="64">
        <v>0</v>
      </c>
      <c r="O3383" s="66">
        <v>285.13300000000004</v>
      </c>
      <c r="P3383" s="63">
        <v>0</v>
      </c>
    </row>
    <row r="3384" spans="1:16" ht="14.4">
      <c r="A3384" s="72">
        <f t="shared" si="93"/>
        <v>46205</v>
      </c>
      <c r="B3384" s="73" t="e">
        <f>VLOOKUP(G3384,'Daily Flash NL'!A:D,4,0)</f>
        <v>#N/A</v>
      </c>
      <c r="C3384" s="77">
        <v>46205</v>
      </c>
      <c r="D3384" s="57"/>
      <c r="E3384" s="62" t="s">
        <v>68</v>
      </c>
      <c r="F3384" s="62"/>
      <c r="G3384" s="62">
        <v>20</v>
      </c>
      <c r="H3384" s="63">
        <v>0.80952380952380953</v>
      </c>
      <c r="I3384" s="64">
        <v>21</v>
      </c>
      <c r="J3384" s="64">
        <v>21</v>
      </c>
      <c r="K3384" s="64">
        <v>17</v>
      </c>
      <c r="L3384" s="65">
        <v>1</v>
      </c>
      <c r="M3384" s="64">
        <v>0</v>
      </c>
      <c r="N3384" s="64">
        <v>0</v>
      </c>
      <c r="O3384" s="66">
        <v>248.30283333333318</v>
      </c>
      <c r="P3384" s="63">
        <v>0</v>
      </c>
    </row>
    <row r="3385" spans="1:16" ht="14.4">
      <c r="A3385" s="72">
        <f t="shared" si="93"/>
        <v>46205</v>
      </c>
      <c r="B3385" s="73" t="e">
        <f>VLOOKUP(G3385,'Daily Flash NL'!A:D,4,0)</f>
        <v>#N/A</v>
      </c>
      <c r="C3385" s="77">
        <v>46205</v>
      </c>
      <c r="D3385" s="57"/>
      <c r="E3385" s="62" t="s">
        <v>68</v>
      </c>
      <c r="F3385" s="62"/>
      <c r="G3385" s="62">
        <v>21</v>
      </c>
      <c r="H3385" s="63">
        <v>1</v>
      </c>
      <c r="I3385" s="64">
        <v>13</v>
      </c>
      <c r="J3385" s="64">
        <v>13</v>
      </c>
      <c r="K3385" s="64">
        <v>13</v>
      </c>
      <c r="L3385" s="65">
        <v>1</v>
      </c>
      <c r="M3385" s="64">
        <v>0</v>
      </c>
      <c r="N3385" s="64">
        <v>0</v>
      </c>
      <c r="O3385" s="66">
        <v>201.86289743589771</v>
      </c>
      <c r="P3385" s="63">
        <v>0</v>
      </c>
    </row>
    <row r="3386" spans="1:16" ht="14.4">
      <c r="A3386" s="72">
        <f t="shared" si="93"/>
        <v>46205</v>
      </c>
      <c r="B3386" s="73" t="e">
        <f>VLOOKUP(G3386,'Daily Flash NL'!A:D,4,0)</f>
        <v>#N/A</v>
      </c>
      <c r="C3386" s="77">
        <v>46205</v>
      </c>
      <c r="D3386" s="57"/>
      <c r="E3386" s="62" t="s">
        <v>68</v>
      </c>
      <c r="F3386" s="62"/>
      <c r="G3386" s="62">
        <v>22</v>
      </c>
      <c r="H3386" s="63">
        <v>1</v>
      </c>
      <c r="I3386" s="64">
        <v>12</v>
      </c>
      <c r="J3386" s="64">
        <v>12</v>
      </c>
      <c r="K3386" s="64">
        <v>12</v>
      </c>
      <c r="L3386" s="65">
        <v>1</v>
      </c>
      <c r="M3386" s="64">
        <v>0</v>
      </c>
      <c r="N3386" s="64">
        <v>0</v>
      </c>
      <c r="O3386" s="66">
        <v>259.12383333333332</v>
      </c>
      <c r="P3386" s="63">
        <v>0</v>
      </c>
    </row>
    <row r="3387" spans="1:16" ht="14.4">
      <c r="A3387" s="72">
        <f t="shared" si="93"/>
        <v>46205</v>
      </c>
      <c r="B3387" s="73" t="e">
        <f>VLOOKUP(G3387,'Daily Flash NL'!A:D,4,0)</f>
        <v>#N/A</v>
      </c>
      <c r="C3387" s="77">
        <v>46205</v>
      </c>
      <c r="D3387" s="57"/>
      <c r="E3387" s="62" t="s">
        <v>68</v>
      </c>
      <c r="F3387" s="62"/>
      <c r="G3387" s="62">
        <v>23</v>
      </c>
      <c r="H3387" s="63">
        <v>0.14285714285714285</v>
      </c>
      <c r="I3387" s="64">
        <v>7</v>
      </c>
      <c r="J3387" s="64">
        <v>5</v>
      </c>
      <c r="K3387" s="64">
        <v>1</v>
      </c>
      <c r="L3387" s="65">
        <v>0.7142857142857143</v>
      </c>
      <c r="M3387" s="64">
        <v>2</v>
      </c>
      <c r="N3387" s="64">
        <v>0</v>
      </c>
      <c r="O3387" s="66">
        <v>196.2568</v>
      </c>
      <c r="P3387" s="63">
        <v>0.2857142857142857</v>
      </c>
    </row>
    <row r="3388" spans="1:16" ht="14.4">
      <c r="A3388" s="72">
        <f t="shared" si="93"/>
        <v>46205</v>
      </c>
      <c r="B3388" s="73" t="e">
        <f>VLOOKUP(G3388,'Daily Flash NL'!A:D,4,0)</f>
        <v>#N/A</v>
      </c>
      <c r="C3388" s="77">
        <v>46205</v>
      </c>
      <c r="D3388" s="57" t="s">
        <v>70</v>
      </c>
      <c r="E3388" s="57"/>
      <c r="F3388" s="57"/>
      <c r="G3388" s="57"/>
      <c r="H3388" s="58">
        <v>0.844542447629548</v>
      </c>
      <c r="I3388" s="59">
        <v>910</v>
      </c>
      <c r="J3388" s="59">
        <v>900</v>
      </c>
      <c r="K3388" s="59">
        <v>766</v>
      </c>
      <c r="L3388" s="60">
        <v>0.98901098901098905</v>
      </c>
      <c r="M3388" s="59">
        <v>10</v>
      </c>
      <c r="N3388" s="59">
        <v>3</v>
      </c>
      <c r="O3388" s="61">
        <v>243.16864556349196</v>
      </c>
      <c r="P3388" s="58">
        <v>1.098901098901099E-2</v>
      </c>
    </row>
    <row r="3389" spans="1:16" ht="14.4">
      <c r="A3389" s="72" t="str">
        <f t="shared" si="93"/>
        <v>Total 02/07/2026</v>
      </c>
      <c r="B3389" s="73" t="e">
        <f>VLOOKUP(G3389,'Daily Flash NL'!A:D,4,0)</f>
        <v>#N/A</v>
      </c>
      <c r="C3389" s="78" t="s">
        <v>321</v>
      </c>
      <c r="D3389" s="67"/>
      <c r="E3389" s="67"/>
      <c r="F3389" s="67"/>
      <c r="G3389" s="67"/>
      <c r="H3389" s="68">
        <v>0.844542447629548</v>
      </c>
      <c r="I3389" s="69">
        <v>910</v>
      </c>
      <c r="J3389" s="69">
        <v>900</v>
      </c>
      <c r="K3389" s="69">
        <v>766</v>
      </c>
      <c r="L3389" s="70">
        <v>0.98901098901098905</v>
      </c>
      <c r="M3389" s="69">
        <v>10</v>
      </c>
      <c r="N3389" s="69">
        <v>3</v>
      </c>
      <c r="O3389" s="71">
        <v>243.16864556349196</v>
      </c>
      <c r="P3389" s="68">
        <v>1.098901098901099E-2</v>
      </c>
    </row>
    <row r="3390" spans="1:16" ht="15" thickBot="1">
      <c r="A3390" s="72" t="str">
        <f t="shared" si="93"/>
        <v>Total général</v>
      </c>
      <c r="B3390" s="73" t="e">
        <f>VLOOKUP(G3390,'Daily Flash NL'!A:D,4,0)</f>
        <v>#N/A</v>
      </c>
      <c r="C3390" s="116" t="s">
        <v>73</v>
      </c>
      <c r="D3390" s="117"/>
      <c r="E3390" s="117"/>
      <c r="F3390" s="117"/>
      <c r="G3390" s="117"/>
      <c r="H3390" s="118">
        <v>0.844542447629548</v>
      </c>
      <c r="I3390" s="119">
        <v>910</v>
      </c>
      <c r="J3390" s="119">
        <v>900</v>
      </c>
      <c r="K3390" s="119">
        <v>766</v>
      </c>
      <c r="L3390" s="120">
        <v>0.98901098901098905</v>
      </c>
      <c r="M3390" s="119">
        <v>10</v>
      </c>
      <c r="N3390" s="119">
        <v>3</v>
      </c>
      <c r="O3390" s="121">
        <v>243.16864556349196</v>
      </c>
      <c r="P3390" s="122">
        <v>1.098901098901099E-2</v>
      </c>
    </row>
    <row r="3391" spans="1:16" ht="14.4">
      <c r="A3391" s="72">
        <f t="shared" ref="A3391:A3427" si="94">C3391</f>
        <v>46206</v>
      </c>
      <c r="B3391" s="73" t="e">
        <f>VLOOKUP(G3391,'Daily Flash NL'!A:D,4,0)</f>
        <v>#N/A</v>
      </c>
      <c r="C3391" s="77">
        <v>46206</v>
      </c>
      <c r="D3391" s="57" t="s">
        <v>67</v>
      </c>
      <c r="E3391" s="62" t="s">
        <v>85</v>
      </c>
      <c r="F3391" s="62"/>
      <c r="G3391" s="62"/>
      <c r="H3391" s="63">
        <v>0.61428571428571432</v>
      </c>
      <c r="I3391" s="64">
        <v>211</v>
      </c>
      <c r="J3391" s="64">
        <v>191</v>
      </c>
      <c r="K3391" s="64">
        <v>129</v>
      </c>
      <c r="L3391" s="65">
        <v>0.90521327014218012</v>
      </c>
      <c r="M3391" s="64">
        <v>20</v>
      </c>
      <c r="N3391" s="64">
        <v>1</v>
      </c>
      <c r="O3391" s="66">
        <v>235.6209965095986</v>
      </c>
      <c r="P3391" s="63">
        <v>9.4786729857819899E-2</v>
      </c>
    </row>
    <row r="3392" spans="1:16" ht="14.4">
      <c r="A3392" s="72">
        <f t="shared" si="94"/>
        <v>46206</v>
      </c>
      <c r="B3392" s="73" t="e">
        <f>VLOOKUP(G3392,'Daily Flash NL'!A:D,4,0)</f>
        <v>#N/A</v>
      </c>
      <c r="C3392" s="77">
        <v>46206</v>
      </c>
      <c r="D3392" s="57"/>
      <c r="E3392" s="62" t="s">
        <v>85</v>
      </c>
      <c r="F3392" s="57" t="s">
        <v>69</v>
      </c>
      <c r="G3392" s="57"/>
      <c r="H3392" s="58"/>
      <c r="I3392" s="59"/>
      <c r="J3392" s="59"/>
      <c r="K3392" s="59"/>
      <c r="L3392" s="60"/>
      <c r="M3392" s="59"/>
      <c r="N3392" s="59"/>
      <c r="O3392" s="61"/>
      <c r="P3392" s="58"/>
    </row>
    <row r="3393" spans="1:16" ht="14.4">
      <c r="A3393" s="72">
        <f t="shared" si="94"/>
        <v>46206</v>
      </c>
      <c r="B3393" s="73">
        <f>VLOOKUP(G3393,'Daily Flash NL'!A:D,4,0)</f>
        <v>0.29166666666666669</v>
      </c>
      <c r="C3393" s="77">
        <v>46206</v>
      </c>
      <c r="D3393" s="57"/>
      <c r="E3393" s="62" t="s">
        <v>85</v>
      </c>
      <c r="F3393" s="62"/>
      <c r="G3393" s="62">
        <v>7</v>
      </c>
      <c r="H3393" s="63">
        <v>1</v>
      </c>
      <c r="I3393" s="64">
        <v>2</v>
      </c>
      <c r="J3393" s="64">
        <v>2</v>
      </c>
      <c r="K3393" s="64">
        <v>2</v>
      </c>
      <c r="L3393" s="65">
        <v>1</v>
      </c>
      <c r="M3393" s="64">
        <v>0</v>
      </c>
      <c r="N3393" s="64">
        <v>0</v>
      </c>
      <c r="O3393" s="66">
        <v>341.34299999999996</v>
      </c>
      <c r="P3393" s="63">
        <v>0</v>
      </c>
    </row>
    <row r="3394" spans="1:16" ht="14.4">
      <c r="A3394" s="72">
        <f t="shared" si="94"/>
        <v>46206</v>
      </c>
      <c r="B3394" s="73">
        <f>VLOOKUP(G3394,'Daily Flash NL'!A:D,4,0)</f>
        <v>0.33333333333333298</v>
      </c>
      <c r="C3394" s="77">
        <v>46206</v>
      </c>
      <c r="D3394" s="57"/>
      <c r="E3394" s="62" t="s">
        <v>85</v>
      </c>
      <c r="F3394" s="62"/>
      <c r="G3394" s="62">
        <v>8</v>
      </c>
      <c r="H3394" s="63">
        <v>1</v>
      </c>
      <c r="I3394" s="64">
        <v>3</v>
      </c>
      <c r="J3394" s="64">
        <v>3</v>
      </c>
      <c r="K3394" s="64">
        <v>3</v>
      </c>
      <c r="L3394" s="65">
        <v>1</v>
      </c>
      <c r="M3394" s="64">
        <v>0</v>
      </c>
      <c r="N3394" s="64">
        <v>0</v>
      </c>
      <c r="O3394" s="66">
        <v>267.68800000000005</v>
      </c>
      <c r="P3394" s="63">
        <v>0</v>
      </c>
    </row>
    <row r="3395" spans="1:16" ht="14.4">
      <c r="A3395" s="72">
        <f t="shared" si="94"/>
        <v>46206</v>
      </c>
      <c r="B3395" s="73">
        <f>VLOOKUP(G3395,'Daily Flash NL'!A:D,4,0)</f>
        <v>0.375</v>
      </c>
      <c r="C3395" s="77">
        <v>46206</v>
      </c>
      <c r="D3395" s="57"/>
      <c r="E3395" s="62" t="s">
        <v>85</v>
      </c>
      <c r="F3395" s="62"/>
      <c r="G3395" s="62">
        <v>9</v>
      </c>
      <c r="H3395" s="63">
        <v>0.14285714285714285</v>
      </c>
      <c r="I3395" s="64">
        <v>7</v>
      </c>
      <c r="J3395" s="64">
        <v>6</v>
      </c>
      <c r="K3395" s="64">
        <v>1</v>
      </c>
      <c r="L3395" s="65">
        <v>0.8571428571428571</v>
      </c>
      <c r="M3395" s="64">
        <v>1</v>
      </c>
      <c r="N3395" s="64">
        <v>0</v>
      </c>
      <c r="O3395" s="66">
        <v>191.32572222222166</v>
      </c>
      <c r="P3395" s="63">
        <v>0.14285714285714285</v>
      </c>
    </row>
    <row r="3396" spans="1:16" ht="14.4">
      <c r="A3396" s="72">
        <f t="shared" si="94"/>
        <v>46206</v>
      </c>
      <c r="B3396" s="73">
        <f>VLOOKUP(G3396,'Daily Flash NL'!A:D,4,0)</f>
        <v>0.41666666666666702</v>
      </c>
      <c r="C3396" s="77">
        <v>46206</v>
      </c>
      <c r="D3396" s="57"/>
      <c r="E3396" s="62" t="s">
        <v>85</v>
      </c>
      <c r="F3396" s="62"/>
      <c r="G3396" s="62">
        <v>10</v>
      </c>
      <c r="H3396" s="63">
        <v>0.5714285714285714</v>
      </c>
      <c r="I3396" s="64">
        <v>8</v>
      </c>
      <c r="J3396" s="64">
        <v>7</v>
      </c>
      <c r="K3396" s="64">
        <v>4</v>
      </c>
      <c r="L3396" s="65">
        <v>0.875</v>
      </c>
      <c r="M3396" s="64">
        <v>1</v>
      </c>
      <c r="N3396" s="64">
        <v>1</v>
      </c>
      <c r="O3396" s="66">
        <v>505.20400000000001</v>
      </c>
      <c r="P3396" s="63">
        <v>0.125</v>
      </c>
    </row>
    <row r="3397" spans="1:16" ht="14.4">
      <c r="A3397" s="72">
        <f t="shared" si="94"/>
        <v>46206</v>
      </c>
      <c r="B3397" s="73">
        <f>VLOOKUP(G3397,'Daily Flash NL'!A:D,4,0)</f>
        <v>0.45833333333333298</v>
      </c>
      <c r="C3397" s="77">
        <v>46206</v>
      </c>
      <c r="D3397" s="57"/>
      <c r="E3397" s="62" t="s">
        <v>85</v>
      </c>
      <c r="F3397" s="62"/>
      <c r="G3397" s="62">
        <v>11</v>
      </c>
      <c r="H3397" s="63">
        <v>0.58333333333333337</v>
      </c>
      <c r="I3397" s="64">
        <v>12</v>
      </c>
      <c r="J3397" s="64">
        <v>11</v>
      </c>
      <c r="K3397" s="64">
        <v>7</v>
      </c>
      <c r="L3397" s="65">
        <v>0.91666666666666663</v>
      </c>
      <c r="M3397" s="64">
        <v>1</v>
      </c>
      <c r="N3397" s="64">
        <v>0</v>
      </c>
      <c r="O3397" s="66">
        <v>282.06666666666706</v>
      </c>
      <c r="P3397" s="63">
        <v>8.3333333333333329E-2</v>
      </c>
    </row>
    <row r="3398" spans="1:16" ht="14.4">
      <c r="A3398" s="72">
        <f t="shared" si="94"/>
        <v>46206</v>
      </c>
      <c r="B3398" s="73">
        <f>VLOOKUP(G3398,'Daily Flash NL'!A:D,4,0)</f>
        <v>0.5</v>
      </c>
      <c r="C3398" s="77">
        <v>46206</v>
      </c>
      <c r="D3398" s="57"/>
      <c r="E3398" s="62" t="s">
        <v>85</v>
      </c>
      <c r="F3398" s="62"/>
      <c r="G3398" s="62">
        <v>12</v>
      </c>
      <c r="H3398" s="63">
        <v>0.5714285714285714</v>
      </c>
      <c r="I3398" s="64">
        <v>7</v>
      </c>
      <c r="J3398" s="64">
        <v>7</v>
      </c>
      <c r="K3398" s="64">
        <v>4</v>
      </c>
      <c r="L3398" s="65">
        <v>1</v>
      </c>
      <c r="M3398" s="64">
        <v>0</v>
      </c>
      <c r="N3398" s="64">
        <v>0</v>
      </c>
      <c r="O3398" s="66">
        <v>290.36771428571427</v>
      </c>
      <c r="P3398" s="63">
        <v>0</v>
      </c>
    </row>
    <row r="3399" spans="1:16" ht="14.4">
      <c r="A3399" s="72">
        <f t="shared" si="94"/>
        <v>46206</v>
      </c>
      <c r="B3399" s="73">
        <f>VLOOKUP(G3399,'Daily Flash NL'!A:D,4,0)</f>
        <v>0.54166666666666696</v>
      </c>
      <c r="C3399" s="77">
        <v>46206</v>
      </c>
      <c r="D3399" s="57"/>
      <c r="E3399" s="62" t="s">
        <v>85</v>
      </c>
      <c r="F3399" s="62"/>
      <c r="G3399" s="62">
        <v>13</v>
      </c>
      <c r="H3399" s="63">
        <v>1</v>
      </c>
      <c r="I3399" s="64">
        <v>6</v>
      </c>
      <c r="J3399" s="64">
        <v>6</v>
      </c>
      <c r="K3399" s="64">
        <v>6</v>
      </c>
      <c r="L3399" s="65">
        <v>1</v>
      </c>
      <c r="M3399" s="64">
        <v>0</v>
      </c>
      <c r="N3399" s="64">
        <v>0</v>
      </c>
      <c r="O3399" s="66">
        <v>81.060291666666657</v>
      </c>
      <c r="P3399" s="63">
        <v>0</v>
      </c>
    </row>
    <row r="3400" spans="1:16" ht="14.4">
      <c r="A3400" s="72">
        <f t="shared" si="94"/>
        <v>46206</v>
      </c>
      <c r="B3400" s="73">
        <f>VLOOKUP(G3400,'Daily Flash NL'!A:D,4,0)</f>
        <v>0.58333333333333304</v>
      </c>
      <c r="C3400" s="77">
        <v>46206</v>
      </c>
      <c r="D3400" s="57"/>
      <c r="E3400" s="62" t="s">
        <v>85</v>
      </c>
      <c r="F3400" s="62"/>
      <c r="G3400" s="62">
        <v>14</v>
      </c>
      <c r="H3400" s="63">
        <v>0.7142857142857143</v>
      </c>
      <c r="I3400" s="64">
        <v>14</v>
      </c>
      <c r="J3400" s="64">
        <v>14</v>
      </c>
      <c r="K3400" s="64">
        <v>10</v>
      </c>
      <c r="L3400" s="65">
        <v>1</v>
      </c>
      <c r="M3400" s="64">
        <v>0</v>
      </c>
      <c r="N3400" s="64">
        <v>0</v>
      </c>
      <c r="O3400" s="66">
        <v>90.668678571428572</v>
      </c>
      <c r="P3400" s="63">
        <v>0</v>
      </c>
    </row>
    <row r="3401" spans="1:16" ht="14.4">
      <c r="A3401" s="72">
        <f t="shared" si="94"/>
        <v>46206</v>
      </c>
      <c r="B3401" s="73">
        <f>VLOOKUP(G3401,'Daily Flash NL'!A:D,4,0)</f>
        <v>0.625</v>
      </c>
      <c r="C3401" s="77">
        <v>46206</v>
      </c>
      <c r="D3401" s="57"/>
      <c r="E3401" s="62" t="s">
        <v>85</v>
      </c>
      <c r="F3401" s="62"/>
      <c r="G3401" s="62">
        <v>15</v>
      </c>
      <c r="H3401" s="63">
        <v>1</v>
      </c>
      <c r="I3401" s="64">
        <v>7</v>
      </c>
      <c r="J3401" s="64">
        <v>7</v>
      </c>
      <c r="K3401" s="64">
        <v>7</v>
      </c>
      <c r="L3401" s="65">
        <v>1</v>
      </c>
      <c r="M3401" s="64">
        <v>0</v>
      </c>
      <c r="N3401" s="64">
        <v>0</v>
      </c>
      <c r="O3401" s="66">
        <v>154.19442857142855</v>
      </c>
      <c r="P3401" s="63">
        <v>0</v>
      </c>
    </row>
    <row r="3402" spans="1:16" ht="14.4">
      <c r="A3402" s="72">
        <f t="shared" si="94"/>
        <v>46206</v>
      </c>
      <c r="B3402" s="73" t="e">
        <f>VLOOKUP(G3402,'Daily Flash NL'!A:D,4,0)</f>
        <v>#N/A</v>
      </c>
      <c r="C3402" s="77">
        <v>46206</v>
      </c>
      <c r="D3402" s="57"/>
      <c r="E3402" s="62" t="s">
        <v>85</v>
      </c>
      <c r="F3402" s="57" t="s">
        <v>86</v>
      </c>
      <c r="G3402" s="57"/>
      <c r="H3402" s="58"/>
      <c r="I3402" s="59"/>
      <c r="J3402" s="59"/>
      <c r="K3402" s="59"/>
      <c r="L3402" s="60"/>
      <c r="M3402" s="59"/>
      <c r="N3402" s="59"/>
      <c r="O3402" s="61"/>
      <c r="P3402" s="58"/>
    </row>
    <row r="3403" spans="1:16" ht="14.4">
      <c r="A3403" s="72">
        <f t="shared" si="94"/>
        <v>46206</v>
      </c>
      <c r="B3403" s="73" t="e">
        <f>VLOOKUP(G3403,'Daily Flash NL'!A:D,4,0)</f>
        <v>#N/A</v>
      </c>
      <c r="C3403" s="77">
        <v>46206</v>
      </c>
      <c r="D3403" s="57"/>
      <c r="E3403" s="62" t="s">
        <v>85</v>
      </c>
      <c r="F3403" s="62"/>
      <c r="G3403" s="62">
        <v>6</v>
      </c>
      <c r="H3403" s="63">
        <v>0.5</v>
      </c>
      <c r="I3403" s="64">
        <v>4</v>
      </c>
      <c r="J3403" s="64">
        <v>3</v>
      </c>
      <c r="K3403" s="64">
        <v>2</v>
      </c>
      <c r="L3403" s="65">
        <v>0.75</v>
      </c>
      <c r="M3403" s="64">
        <v>1</v>
      </c>
      <c r="N3403" s="64">
        <v>0</v>
      </c>
      <c r="O3403" s="66">
        <v>34.879666666666665</v>
      </c>
      <c r="P3403" s="63">
        <v>0.25</v>
      </c>
    </row>
    <row r="3404" spans="1:16" ht="14.4">
      <c r="A3404" s="72">
        <f t="shared" si="94"/>
        <v>46206</v>
      </c>
      <c r="B3404" s="73">
        <f>VLOOKUP(G3404,'Daily Flash NL'!A:D,4,0)</f>
        <v>0.29166666666666669</v>
      </c>
      <c r="C3404" s="77">
        <v>46206</v>
      </c>
      <c r="D3404" s="57"/>
      <c r="E3404" s="62" t="s">
        <v>85</v>
      </c>
      <c r="F3404" s="62"/>
      <c r="G3404" s="62">
        <v>7</v>
      </c>
      <c r="H3404" s="63">
        <v>0.66666666666666663</v>
      </c>
      <c r="I3404" s="64">
        <v>3</v>
      </c>
      <c r="J3404" s="64">
        <v>3</v>
      </c>
      <c r="K3404" s="64">
        <v>2</v>
      </c>
      <c r="L3404" s="65">
        <v>1</v>
      </c>
      <c r="M3404" s="64">
        <v>0</v>
      </c>
      <c r="N3404" s="64">
        <v>0</v>
      </c>
      <c r="O3404" s="66">
        <v>202.00316666666671</v>
      </c>
      <c r="P3404" s="63">
        <v>0</v>
      </c>
    </row>
    <row r="3405" spans="1:16" ht="14.4">
      <c r="A3405" s="72">
        <f t="shared" si="94"/>
        <v>46206</v>
      </c>
      <c r="B3405" s="73">
        <f>VLOOKUP(G3405,'Daily Flash NL'!A:D,4,0)</f>
        <v>0.33333333333333298</v>
      </c>
      <c r="C3405" s="77">
        <v>46206</v>
      </c>
      <c r="D3405" s="57"/>
      <c r="E3405" s="62" t="s">
        <v>85</v>
      </c>
      <c r="F3405" s="62"/>
      <c r="G3405" s="62">
        <v>8</v>
      </c>
      <c r="H3405" s="63">
        <v>6.6666666666666666E-2</v>
      </c>
      <c r="I3405" s="64">
        <v>15</v>
      </c>
      <c r="J3405" s="64">
        <v>9</v>
      </c>
      <c r="K3405" s="64">
        <v>1</v>
      </c>
      <c r="L3405" s="65">
        <v>0.6</v>
      </c>
      <c r="M3405" s="64">
        <v>6</v>
      </c>
      <c r="N3405" s="64">
        <v>0</v>
      </c>
      <c r="O3405" s="66">
        <v>266.38563888888888</v>
      </c>
      <c r="P3405" s="63">
        <v>0.4</v>
      </c>
    </row>
    <row r="3406" spans="1:16" ht="14.4">
      <c r="A3406" s="72">
        <f t="shared" si="94"/>
        <v>46206</v>
      </c>
      <c r="B3406" s="73">
        <f>VLOOKUP(G3406,'Daily Flash NL'!A:D,4,0)</f>
        <v>0.375</v>
      </c>
      <c r="C3406" s="77">
        <v>46206</v>
      </c>
      <c r="D3406" s="57"/>
      <c r="E3406" s="62" t="s">
        <v>85</v>
      </c>
      <c r="F3406" s="62"/>
      <c r="G3406" s="62">
        <v>9</v>
      </c>
      <c r="H3406" s="63">
        <v>0.14285714285714285</v>
      </c>
      <c r="I3406" s="64">
        <v>21</v>
      </c>
      <c r="J3406" s="64">
        <v>16</v>
      </c>
      <c r="K3406" s="64">
        <v>3</v>
      </c>
      <c r="L3406" s="65">
        <v>0.76190476190476186</v>
      </c>
      <c r="M3406" s="64">
        <v>5</v>
      </c>
      <c r="N3406" s="64">
        <v>0</v>
      </c>
      <c r="O3406" s="66">
        <v>264.62603125000021</v>
      </c>
      <c r="P3406" s="63">
        <v>0.23809523809523808</v>
      </c>
    </row>
    <row r="3407" spans="1:16" ht="14.4">
      <c r="A3407" s="72">
        <f t="shared" si="94"/>
        <v>46206</v>
      </c>
      <c r="B3407" s="73">
        <f>VLOOKUP(G3407,'Daily Flash NL'!A:D,4,0)</f>
        <v>0.41666666666666702</v>
      </c>
      <c r="C3407" s="77">
        <v>46206</v>
      </c>
      <c r="D3407" s="57"/>
      <c r="E3407" s="62" t="s">
        <v>85</v>
      </c>
      <c r="F3407" s="62"/>
      <c r="G3407" s="62">
        <v>10</v>
      </c>
      <c r="H3407" s="63">
        <v>0.38095238095238093</v>
      </c>
      <c r="I3407" s="64">
        <v>21</v>
      </c>
      <c r="J3407" s="64">
        <v>17</v>
      </c>
      <c r="K3407" s="64">
        <v>8</v>
      </c>
      <c r="L3407" s="65">
        <v>0.80952380952380953</v>
      </c>
      <c r="M3407" s="64">
        <v>4</v>
      </c>
      <c r="N3407" s="64">
        <v>0</v>
      </c>
      <c r="O3407" s="66">
        <v>231.92500980392163</v>
      </c>
      <c r="P3407" s="63">
        <v>0.19047619047619047</v>
      </c>
    </row>
    <row r="3408" spans="1:16" ht="14.4">
      <c r="A3408" s="72">
        <f t="shared" si="94"/>
        <v>46206</v>
      </c>
      <c r="B3408" s="73">
        <f>VLOOKUP(G3408,'Daily Flash NL'!A:D,4,0)</f>
        <v>0.45833333333333298</v>
      </c>
      <c r="C3408" s="77">
        <v>46206</v>
      </c>
      <c r="D3408" s="57"/>
      <c r="E3408" s="62" t="s">
        <v>85</v>
      </c>
      <c r="F3408" s="62"/>
      <c r="G3408" s="62">
        <v>11</v>
      </c>
      <c r="H3408" s="63">
        <v>0.81818181818181823</v>
      </c>
      <c r="I3408" s="64">
        <v>11</v>
      </c>
      <c r="J3408" s="64">
        <v>11</v>
      </c>
      <c r="K3408" s="64">
        <v>9</v>
      </c>
      <c r="L3408" s="65">
        <v>1</v>
      </c>
      <c r="M3408" s="64">
        <v>0</v>
      </c>
      <c r="N3408" s="64">
        <v>0</v>
      </c>
      <c r="O3408" s="66">
        <v>231.81933333333328</v>
      </c>
      <c r="P3408" s="63">
        <v>0</v>
      </c>
    </row>
    <row r="3409" spans="1:16" ht="14.4">
      <c r="A3409" s="72">
        <f t="shared" si="94"/>
        <v>46206</v>
      </c>
      <c r="B3409" s="73">
        <f>VLOOKUP(G3409,'Daily Flash NL'!A:D,4,0)</f>
        <v>0.5</v>
      </c>
      <c r="C3409" s="77">
        <v>46206</v>
      </c>
      <c r="D3409" s="57"/>
      <c r="E3409" s="62" t="s">
        <v>85</v>
      </c>
      <c r="F3409" s="62"/>
      <c r="G3409" s="62">
        <v>12</v>
      </c>
      <c r="H3409" s="63">
        <v>1</v>
      </c>
      <c r="I3409" s="64">
        <v>9</v>
      </c>
      <c r="J3409" s="64">
        <v>9</v>
      </c>
      <c r="K3409" s="64">
        <v>9</v>
      </c>
      <c r="L3409" s="65">
        <v>1</v>
      </c>
      <c r="M3409" s="64">
        <v>0</v>
      </c>
      <c r="N3409" s="64">
        <v>0</v>
      </c>
      <c r="O3409" s="66">
        <v>417.25466666666671</v>
      </c>
      <c r="P3409" s="63">
        <v>0</v>
      </c>
    </row>
    <row r="3410" spans="1:16" ht="14.4">
      <c r="A3410" s="72">
        <f t="shared" si="94"/>
        <v>46206</v>
      </c>
      <c r="B3410" s="73">
        <f>VLOOKUP(G3410,'Daily Flash NL'!A:D,4,0)</f>
        <v>0.54166666666666696</v>
      </c>
      <c r="C3410" s="77">
        <v>46206</v>
      </c>
      <c r="D3410" s="57"/>
      <c r="E3410" s="62" t="s">
        <v>85</v>
      </c>
      <c r="F3410" s="62"/>
      <c r="G3410" s="62">
        <v>13</v>
      </c>
      <c r="H3410" s="63">
        <v>0.92</v>
      </c>
      <c r="I3410" s="64">
        <v>25</v>
      </c>
      <c r="J3410" s="64">
        <v>25</v>
      </c>
      <c r="K3410" s="64">
        <v>23</v>
      </c>
      <c r="L3410" s="65">
        <v>1</v>
      </c>
      <c r="M3410" s="64">
        <v>0</v>
      </c>
      <c r="N3410" s="64">
        <v>0</v>
      </c>
      <c r="O3410" s="66">
        <v>206.24769999999998</v>
      </c>
      <c r="P3410" s="63">
        <v>0</v>
      </c>
    </row>
    <row r="3411" spans="1:16" ht="14.4">
      <c r="A3411" s="72">
        <f t="shared" si="94"/>
        <v>46206</v>
      </c>
      <c r="B3411" s="73">
        <f>VLOOKUP(G3411,'Daily Flash NL'!A:D,4,0)</f>
        <v>0.58333333333333304</v>
      </c>
      <c r="C3411" s="77">
        <v>46206</v>
      </c>
      <c r="D3411" s="57"/>
      <c r="E3411" s="62" t="s">
        <v>85</v>
      </c>
      <c r="F3411" s="62"/>
      <c r="G3411" s="62">
        <v>14</v>
      </c>
      <c r="H3411" s="63">
        <v>0.68</v>
      </c>
      <c r="I3411" s="64">
        <v>25</v>
      </c>
      <c r="J3411" s="64">
        <v>24</v>
      </c>
      <c r="K3411" s="64">
        <v>17</v>
      </c>
      <c r="L3411" s="65">
        <v>0.96</v>
      </c>
      <c r="M3411" s="64">
        <v>1</v>
      </c>
      <c r="N3411" s="64">
        <v>0</v>
      </c>
      <c r="O3411" s="66">
        <v>212.64534722222234</v>
      </c>
      <c r="P3411" s="63">
        <v>0.04</v>
      </c>
    </row>
    <row r="3412" spans="1:16" ht="14.4">
      <c r="A3412" s="72">
        <f t="shared" si="94"/>
        <v>46206</v>
      </c>
      <c r="B3412" s="73">
        <f>VLOOKUP(G3412,'Daily Flash NL'!A:D,4,0)</f>
        <v>0.625</v>
      </c>
      <c r="C3412" s="77">
        <v>46206</v>
      </c>
      <c r="D3412" s="57"/>
      <c r="E3412" s="62" t="s">
        <v>85</v>
      </c>
      <c r="F3412" s="62"/>
      <c r="G3412" s="62">
        <v>15</v>
      </c>
      <c r="H3412" s="63">
        <v>1</v>
      </c>
      <c r="I3412" s="64">
        <v>11</v>
      </c>
      <c r="J3412" s="64">
        <v>11</v>
      </c>
      <c r="K3412" s="64">
        <v>11</v>
      </c>
      <c r="L3412" s="65">
        <v>1</v>
      </c>
      <c r="M3412" s="64">
        <v>0</v>
      </c>
      <c r="N3412" s="64">
        <v>0</v>
      </c>
      <c r="O3412" s="66">
        <v>273.9309090909091</v>
      </c>
      <c r="P3412" s="63">
        <v>0</v>
      </c>
    </row>
    <row r="3413" spans="1:16" ht="14.4">
      <c r="A3413" s="72">
        <f t="shared" si="94"/>
        <v>46206</v>
      </c>
      <c r="B3413" s="73" t="e">
        <f>VLOOKUP(G3413,'Daily Flash NL'!A:D,4,0)</f>
        <v>#N/A</v>
      </c>
      <c r="C3413" s="77">
        <v>46206</v>
      </c>
      <c r="D3413" s="57"/>
      <c r="E3413" s="62" t="s">
        <v>68</v>
      </c>
      <c r="F3413" s="62"/>
      <c r="G3413" s="62"/>
      <c r="H3413" s="63">
        <v>0.91006423982869378</v>
      </c>
      <c r="I3413" s="64">
        <v>467</v>
      </c>
      <c r="J3413" s="64">
        <v>465</v>
      </c>
      <c r="K3413" s="64">
        <v>425</v>
      </c>
      <c r="L3413" s="65">
        <v>0.99571734475374729</v>
      </c>
      <c r="M3413" s="64">
        <v>2</v>
      </c>
      <c r="N3413" s="64">
        <v>0</v>
      </c>
      <c r="O3413" s="66">
        <v>226.37319519713273</v>
      </c>
      <c r="P3413" s="63">
        <v>4.2826552462526769E-3</v>
      </c>
    </row>
    <row r="3414" spans="1:16" ht="14.4">
      <c r="A3414" s="72">
        <f t="shared" si="94"/>
        <v>46206</v>
      </c>
      <c r="B3414" s="73" t="e">
        <f>VLOOKUP(G3414,'Daily Flash NL'!A:D,4,0)</f>
        <v>#N/A</v>
      </c>
      <c r="C3414" s="77">
        <v>46206</v>
      </c>
      <c r="D3414" s="57"/>
      <c r="E3414" s="62" t="s">
        <v>68</v>
      </c>
      <c r="F3414" s="57" t="s">
        <v>69</v>
      </c>
      <c r="G3414" s="57"/>
      <c r="H3414" s="58"/>
      <c r="I3414" s="59"/>
      <c r="J3414" s="59"/>
      <c r="K3414" s="59"/>
      <c r="L3414" s="60"/>
      <c r="M3414" s="59"/>
      <c r="N3414" s="59"/>
      <c r="O3414" s="61"/>
      <c r="P3414" s="58"/>
    </row>
    <row r="3415" spans="1:16" ht="14.4">
      <c r="A3415" s="72">
        <f t="shared" si="94"/>
        <v>46206</v>
      </c>
      <c r="B3415" s="73" t="e">
        <f>VLOOKUP(G3415,'Daily Flash NL'!A:D,4,0)</f>
        <v>#N/A</v>
      </c>
      <c r="C3415" s="77">
        <v>46206</v>
      </c>
      <c r="D3415" s="57"/>
      <c r="E3415" s="62" t="s">
        <v>68</v>
      </c>
      <c r="F3415" s="62"/>
      <c r="G3415" s="62">
        <v>6</v>
      </c>
      <c r="H3415" s="63">
        <v>0.6</v>
      </c>
      <c r="I3415" s="64">
        <v>5</v>
      </c>
      <c r="J3415" s="64">
        <v>5</v>
      </c>
      <c r="K3415" s="64">
        <v>3</v>
      </c>
      <c r="L3415" s="65">
        <v>1</v>
      </c>
      <c r="M3415" s="64">
        <v>0</v>
      </c>
      <c r="N3415" s="64">
        <v>0</v>
      </c>
      <c r="O3415" s="66">
        <v>486.54439999999994</v>
      </c>
      <c r="P3415" s="63">
        <v>0</v>
      </c>
    </row>
    <row r="3416" spans="1:16" ht="14.4">
      <c r="A3416" s="72">
        <f t="shared" si="94"/>
        <v>46206</v>
      </c>
      <c r="B3416" s="73">
        <f>VLOOKUP(G3416,'Daily Flash NL'!A:D,4,0)</f>
        <v>0.29166666666666669</v>
      </c>
      <c r="C3416" s="77">
        <v>46206</v>
      </c>
      <c r="D3416" s="57"/>
      <c r="E3416" s="62" t="s">
        <v>68</v>
      </c>
      <c r="F3416" s="62"/>
      <c r="G3416" s="62">
        <v>7</v>
      </c>
      <c r="H3416" s="63">
        <v>1</v>
      </c>
      <c r="I3416" s="64">
        <v>18</v>
      </c>
      <c r="J3416" s="64">
        <v>18</v>
      </c>
      <c r="K3416" s="64">
        <v>18</v>
      </c>
      <c r="L3416" s="65">
        <v>1</v>
      </c>
      <c r="M3416" s="64">
        <v>0</v>
      </c>
      <c r="N3416" s="64">
        <v>0</v>
      </c>
      <c r="O3416" s="66">
        <v>321.80391666666668</v>
      </c>
      <c r="P3416" s="63">
        <v>0</v>
      </c>
    </row>
    <row r="3417" spans="1:16" ht="14.4">
      <c r="A3417" s="72">
        <f t="shared" si="94"/>
        <v>46206</v>
      </c>
      <c r="B3417" s="73">
        <f>VLOOKUP(G3417,'Daily Flash NL'!A:D,4,0)</f>
        <v>0.33333333333333298</v>
      </c>
      <c r="C3417" s="77">
        <v>46206</v>
      </c>
      <c r="D3417" s="57"/>
      <c r="E3417" s="62" t="s">
        <v>68</v>
      </c>
      <c r="F3417" s="62"/>
      <c r="G3417" s="62">
        <v>8</v>
      </c>
      <c r="H3417" s="63">
        <v>0.85</v>
      </c>
      <c r="I3417" s="64">
        <v>40</v>
      </c>
      <c r="J3417" s="64">
        <v>39</v>
      </c>
      <c r="K3417" s="64">
        <v>34</v>
      </c>
      <c r="L3417" s="65">
        <v>0.97499999999999998</v>
      </c>
      <c r="M3417" s="64">
        <v>1</v>
      </c>
      <c r="N3417" s="64">
        <v>0</v>
      </c>
      <c r="O3417" s="66">
        <v>213.90511538461547</v>
      </c>
      <c r="P3417" s="63">
        <v>2.5000000000000001E-2</v>
      </c>
    </row>
    <row r="3418" spans="1:16" ht="14.4">
      <c r="A3418" s="72">
        <f t="shared" si="94"/>
        <v>46206</v>
      </c>
      <c r="B3418" s="73">
        <f>VLOOKUP(G3418,'Daily Flash NL'!A:D,4,0)</f>
        <v>0.375</v>
      </c>
      <c r="C3418" s="77">
        <v>46206</v>
      </c>
      <c r="D3418" s="57"/>
      <c r="E3418" s="62" t="s">
        <v>68</v>
      </c>
      <c r="F3418" s="62"/>
      <c r="G3418" s="62">
        <v>9</v>
      </c>
      <c r="H3418" s="63">
        <v>0.98245614035087714</v>
      </c>
      <c r="I3418" s="64">
        <v>57</v>
      </c>
      <c r="J3418" s="64">
        <v>57</v>
      </c>
      <c r="K3418" s="64">
        <v>56</v>
      </c>
      <c r="L3418" s="65">
        <v>1</v>
      </c>
      <c r="M3418" s="64">
        <v>0</v>
      </c>
      <c r="N3418" s="64">
        <v>0</v>
      </c>
      <c r="O3418" s="66">
        <v>199.52096900584786</v>
      </c>
      <c r="P3418" s="63">
        <v>0</v>
      </c>
    </row>
    <row r="3419" spans="1:16" ht="14.4">
      <c r="A3419" s="72">
        <f t="shared" si="94"/>
        <v>46206</v>
      </c>
      <c r="B3419" s="73">
        <f>VLOOKUP(G3419,'Daily Flash NL'!A:D,4,0)</f>
        <v>0.41666666666666702</v>
      </c>
      <c r="C3419" s="77">
        <v>46206</v>
      </c>
      <c r="D3419" s="57"/>
      <c r="E3419" s="62" t="s">
        <v>68</v>
      </c>
      <c r="F3419" s="62"/>
      <c r="G3419" s="62">
        <v>10</v>
      </c>
      <c r="H3419" s="63">
        <v>0.94915254237288138</v>
      </c>
      <c r="I3419" s="64">
        <v>59</v>
      </c>
      <c r="J3419" s="64">
        <v>59</v>
      </c>
      <c r="K3419" s="64">
        <v>56</v>
      </c>
      <c r="L3419" s="65">
        <v>1</v>
      </c>
      <c r="M3419" s="64">
        <v>0</v>
      </c>
      <c r="N3419" s="64">
        <v>0</v>
      </c>
      <c r="O3419" s="66">
        <v>236.05238700564999</v>
      </c>
      <c r="P3419" s="63">
        <v>0</v>
      </c>
    </row>
    <row r="3420" spans="1:16" ht="14.4">
      <c r="A3420" s="72">
        <f t="shared" si="94"/>
        <v>46206</v>
      </c>
      <c r="B3420" s="73">
        <f>VLOOKUP(G3420,'Daily Flash NL'!A:D,4,0)</f>
        <v>0.45833333333333298</v>
      </c>
      <c r="C3420" s="77">
        <v>46206</v>
      </c>
      <c r="D3420" s="57"/>
      <c r="E3420" s="62" t="s">
        <v>68</v>
      </c>
      <c r="F3420" s="62"/>
      <c r="G3420" s="62">
        <v>11</v>
      </c>
      <c r="H3420" s="63">
        <v>0.94</v>
      </c>
      <c r="I3420" s="64">
        <v>50</v>
      </c>
      <c r="J3420" s="64">
        <v>50</v>
      </c>
      <c r="K3420" s="64">
        <v>47</v>
      </c>
      <c r="L3420" s="65">
        <v>1</v>
      </c>
      <c r="M3420" s="64">
        <v>0</v>
      </c>
      <c r="N3420" s="64">
        <v>0</v>
      </c>
      <c r="O3420" s="66">
        <v>261.91313499999995</v>
      </c>
      <c r="P3420" s="63">
        <v>0</v>
      </c>
    </row>
    <row r="3421" spans="1:16" ht="14.4">
      <c r="A3421" s="72">
        <f t="shared" si="94"/>
        <v>46206</v>
      </c>
      <c r="B3421" s="73">
        <f>VLOOKUP(G3421,'Daily Flash NL'!A:D,4,0)</f>
        <v>0.5</v>
      </c>
      <c r="C3421" s="77">
        <v>46206</v>
      </c>
      <c r="D3421" s="57"/>
      <c r="E3421" s="62" t="s">
        <v>68</v>
      </c>
      <c r="F3421" s="62"/>
      <c r="G3421" s="62">
        <v>12</v>
      </c>
      <c r="H3421" s="63">
        <v>1</v>
      </c>
      <c r="I3421" s="64">
        <v>50</v>
      </c>
      <c r="J3421" s="64">
        <v>50</v>
      </c>
      <c r="K3421" s="64">
        <v>50</v>
      </c>
      <c r="L3421" s="65">
        <v>1</v>
      </c>
      <c r="M3421" s="64">
        <v>0</v>
      </c>
      <c r="N3421" s="64">
        <v>0</v>
      </c>
      <c r="O3421" s="66">
        <v>266.25765999999999</v>
      </c>
      <c r="P3421" s="63">
        <v>0</v>
      </c>
    </row>
    <row r="3422" spans="1:16" ht="14.4">
      <c r="A3422" s="72">
        <f t="shared" si="94"/>
        <v>46206</v>
      </c>
      <c r="B3422" s="73">
        <f>VLOOKUP(G3422,'Daily Flash NL'!A:D,4,0)</f>
        <v>0.54166666666666696</v>
      </c>
      <c r="C3422" s="77">
        <v>46206</v>
      </c>
      <c r="D3422" s="57"/>
      <c r="E3422" s="62" t="s">
        <v>68</v>
      </c>
      <c r="F3422" s="62"/>
      <c r="G3422" s="62">
        <v>13</v>
      </c>
      <c r="H3422" s="63">
        <v>1</v>
      </c>
      <c r="I3422" s="64">
        <v>49</v>
      </c>
      <c r="J3422" s="64">
        <v>49</v>
      </c>
      <c r="K3422" s="64">
        <v>49</v>
      </c>
      <c r="L3422" s="65">
        <v>1</v>
      </c>
      <c r="M3422" s="64">
        <v>0</v>
      </c>
      <c r="N3422" s="64">
        <v>0</v>
      </c>
      <c r="O3422" s="66">
        <v>215.64918367346922</v>
      </c>
      <c r="P3422" s="63">
        <v>0</v>
      </c>
    </row>
    <row r="3423" spans="1:16" ht="14.4">
      <c r="A3423" s="72">
        <f t="shared" si="94"/>
        <v>46206</v>
      </c>
      <c r="B3423" s="73">
        <f>VLOOKUP(G3423,'Daily Flash NL'!A:D,4,0)</f>
        <v>0.58333333333333304</v>
      </c>
      <c r="C3423" s="77">
        <v>46206</v>
      </c>
      <c r="D3423" s="57"/>
      <c r="E3423" s="62" t="s">
        <v>68</v>
      </c>
      <c r="F3423" s="62"/>
      <c r="G3423" s="62">
        <v>14</v>
      </c>
      <c r="H3423" s="63">
        <v>0.65753424657534243</v>
      </c>
      <c r="I3423" s="64">
        <v>73</v>
      </c>
      <c r="J3423" s="64">
        <v>72</v>
      </c>
      <c r="K3423" s="64">
        <v>48</v>
      </c>
      <c r="L3423" s="65">
        <v>0.98630136986301364</v>
      </c>
      <c r="M3423" s="64">
        <v>1</v>
      </c>
      <c r="N3423" s="64">
        <v>0</v>
      </c>
      <c r="O3423" s="66">
        <v>234.38384722222222</v>
      </c>
      <c r="P3423" s="63">
        <v>1.3698630136986301E-2</v>
      </c>
    </row>
    <row r="3424" spans="1:16" ht="14.4">
      <c r="A3424" s="72">
        <f t="shared" si="94"/>
        <v>46206</v>
      </c>
      <c r="B3424" s="73">
        <f>VLOOKUP(G3424,'Daily Flash NL'!A:D,4,0)</f>
        <v>0.625</v>
      </c>
      <c r="C3424" s="77">
        <v>46206</v>
      </c>
      <c r="D3424" s="57"/>
      <c r="E3424" s="62" t="s">
        <v>68</v>
      </c>
      <c r="F3424" s="62"/>
      <c r="G3424" s="62">
        <v>15</v>
      </c>
      <c r="H3424" s="63">
        <v>0.96969696969696972</v>
      </c>
      <c r="I3424" s="64">
        <v>66</v>
      </c>
      <c r="J3424" s="64">
        <v>66</v>
      </c>
      <c r="K3424" s="64">
        <v>64</v>
      </c>
      <c r="L3424" s="65">
        <v>1</v>
      </c>
      <c r="M3424" s="64">
        <v>0</v>
      </c>
      <c r="N3424" s="64">
        <v>0</v>
      </c>
      <c r="O3424" s="66">
        <v>144.62531742424241</v>
      </c>
      <c r="P3424" s="63">
        <v>0</v>
      </c>
    </row>
    <row r="3425" spans="1:16" ht="14.4">
      <c r="A3425" s="72">
        <f t="shared" si="94"/>
        <v>46206</v>
      </c>
      <c r="B3425" s="73" t="e">
        <f>VLOOKUP(G3425,'Daily Flash NL'!A:D,4,0)</f>
        <v>#N/A</v>
      </c>
      <c r="C3425" s="77">
        <v>46206</v>
      </c>
      <c r="D3425" s="57" t="s">
        <v>70</v>
      </c>
      <c r="E3425" s="57"/>
      <c r="F3425" s="57"/>
      <c r="G3425" s="57"/>
      <c r="H3425" s="58">
        <v>0.81831610044313141</v>
      </c>
      <c r="I3425" s="59">
        <v>678</v>
      </c>
      <c r="J3425" s="59">
        <v>656</v>
      </c>
      <c r="K3425" s="59">
        <v>554</v>
      </c>
      <c r="L3425" s="60">
        <v>0.96755162241887904</v>
      </c>
      <c r="M3425" s="59">
        <v>22</v>
      </c>
      <c r="N3425" s="59">
        <v>1</v>
      </c>
      <c r="O3425" s="61">
        <v>229.0657714939025</v>
      </c>
      <c r="P3425" s="58">
        <v>3.2448377581120944E-2</v>
      </c>
    </row>
    <row r="3426" spans="1:16" ht="14.4">
      <c r="A3426" s="72" t="str">
        <f t="shared" si="94"/>
        <v>Total 03/07/2026</v>
      </c>
      <c r="B3426" s="73" t="e">
        <f>VLOOKUP(G3426,'Daily Flash NL'!A:D,4,0)</f>
        <v>#N/A</v>
      </c>
      <c r="C3426" s="78" t="s">
        <v>322</v>
      </c>
      <c r="D3426" s="67"/>
      <c r="E3426" s="67"/>
      <c r="F3426" s="67"/>
      <c r="G3426" s="67"/>
      <c r="H3426" s="68">
        <v>0.81831610044313141</v>
      </c>
      <c r="I3426" s="69">
        <v>678</v>
      </c>
      <c r="J3426" s="69">
        <v>656</v>
      </c>
      <c r="K3426" s="69">
        <v>554</v>
      </c>
      <c r="L3426" s="70">
        <v>0.96755162241887904</v>
      </c>
      <c r="M3426" s="69">
        <v>22</v>
      </c>
      <c r="N3426" s="69">
        <v>1</v>
      </c>
      <c r="O3426" s="71">
        <v>229.0657714939025</v>
      </c>
      <c r="P3426" s="68">
        <v>3.2448377581120944E-2</v>
      </c>
    </row>
    <row r="3427" spans="1:16" ht="15" thickBot="1">
      <c r="A3427" s="72" t="str">
        <f t="shared" si="94"/>
        <v>Total général</v>
      </c>
      <c r="B3427" s="73" t="e">
        <f>VLOOKUP(G3427,'Daily Flash NL'!A:D,4,0)</f>
        <v>#N/A</v>
      </c>
      <c r="C3427" s="116" t="s">
        <v>73</v>
      </c>
      <c r="D3427" s="117"/>
      <c r="E3427" s="117"/>
      <c r="F3427" s="117"/>
      <c r="G3427" s="117"/>
      <c r="H3427" s="118">
        <v>0.81831610044313141</v>
      </c>
      <c r="I3427" s="119">
        <v>678</v>
      </c>
      <c r="J3427" s="119">
        <v>656</v>
      </c>
      <c r="K3427" s="119">
        <v>554</v>
      </c>
      <c r="L3427" s="120">
        <v>0.96755162241887904</v>
      </c>
      <c r="M3427" s="119">
        <v>22</v>
      </c>
      <c r="N3427" s="119">
        <v>1</v>
      </c>
      <c r="O3427" s="121">
        <v>229.0657714939025</v>
      </c>
      <c r="P3427" s="122">
        <v>3.2448377581120944E-2</v>
      </c>
    </row>
    <row r="3428" spans="1:16" ht="14.4">
      <c r="A3428" s="72">
        <f t="shared" ref="A3428:A3464" si="95">C3428</f>
        <v>46209</v>
      </c>
      <c r="B3428" s="73" t="e">
        <f>VLOOKUP(G3428,'Daily Flash NL'!A:D,4,0)</f>
        <v>#N/A</v>
      </c>
      <c r="C3428" s="77">
        <v>46209</v>
      </c>
      <c r="D3428" s="57" t="s">
        <v>67</v>
      </c>
      <c r="E3428" s="62" t="s">
        <v>85</v>
      </c>
      <c r="F3428" s="62"/>
      <c r="G3428" s="62"/>
      <c r="H3428" s="63">
        <v>0.67447916666666663</v>
      </c>
      <c r="I3428" s="64">
        <v>385</v>
      </c>
      <c r="J3428" s="64">
        <v>367</v>
      </c>
      <c r="K3428" s="64">
        <v>259</v>
      </c>
      <c r="L3428" s="65">
        <v>0.95324675324675323</v>
      </c>
      <c r="M3428" s="64">
        <v>18</v>
      </c>
      <c r="N3428" s="64">
        <v>1</v>
      </c>
      <c r="O3428" s="66">
        <v>240.57171757493191</v>
      </c>
      <c r="P3428" s="63">
        <v>4.6753246753246755E-2</v>
      </c>
    </row>
    <row r="3429" spans="1:16" ht="14.4">
      <c r="A3429" s="72">
        <f t="shared" si="95"/>
        <v>46209</v>
      </c>
      <c r="B3429" s="73" t="e">
        <f>VLOOKUP(G3429,'Daily Flash NL'!A:D,4,0)</f>
        <v>#N/A</v>
      </c>
      <c r="C3429" s="77">
        <v>46209</v>
      </c>
      <c r="D3429" s="57"/>
      <c r="E3429" s="62" t="s">
        <v>85</v>
      </c>
      <c r="F3429" s="57" t="s">
        <v>69</v>
      </c>
      <c r="G3429" s="57"/>
      <c r="H3429" s="58"/>
      <c r="I3429" s="59"/>
      <c r="J3429" s="59"/>
      <c r="K3429" s="59"/>
      <c r="L3429" s="60"/>
      <c r="M3429" s="59"/>
      <c r="N3429" s="59"/>
      <c r="O3429" s="61"/>
      <c r="P3429" s="58"/>
    </row>
    <row r="3430" spans="1:16" ht="14.4">
      <c r="A3430" s="72">
        <f t="shared" si="95"/>
        <v>46209</v>
      </c>
      <c r="B3430" s="73">
        <f>VLOOKUP(G3430,'Daily Flash NL'!A:D,4,0)</f>
        <v>0.29166666666666669</v>
      </c>
      <c r="C3430" s="77">
        <v>46209</v>
      </c>
      <c r="D3430" s="57"/>
      <c r="E3430" s="62" t="s">
        <v>85</v>
      </c>
      <c r="F3430" s="62"/>
      <c r="G3430" s="62">
        <v>7</v>
      </c>
      <c r="H3430" s="63">
        <v>1</v>
      </c>
      <c r="I3430" s="64">
        <v>2</v>
      </c>
      <c r="J3430" s="64">
        <v>2</v>
      </c>
      <c r="K3430" s="64">
        <v>2</v>
      </c>
      <c r="L3430" s="65">
        <v>1</v>
      </c>
      <c r="M3430" s="64">
        <v>0</v>
      </c>
      <c r="N3430" s="64">
        <v>0</v>
      </c>
      <c r="O3430" s="66">
        <v>303.27350000000001</v>
      </c>
      <c r="P3430" s="63">
        <v>0</v>
      </c>
    </row>
    <row r="3431" spans="1:16" ht="14.4">
      <c r="A3431" s="72">
        <f t="shared" si="95"/>
        <v>46209</v>
      </c>
      <c r="B3431" s="73">
        <f>VLOOKUP(G3431,'Daily Flash NL'!A:D,4,0)</f>
        <v>0.33333333333333298</v>
      </c>
      <c r="C3431" s="77">
        <v>46209</v>
      </c>
      <c r="D3431" s="57"/>
      <c r="E3431" s="62" t="s">
        <v>85</v>
      </c>
      <c r="F3431" s="62"/>
      <c r="G3431" s="62">
        <v>8</v>
      </c>
      <c r="H3431" s="63">
        <v>1</v>
      </c>
      <c r="I3431" s="64">
        <v>5</v>
      </c>
      <c r="J3431" s="64">
        <v>5</v>
      </c>
      <c r="K3431" s="64">
        <v>5</v>
      </c>
      <c r="L3431" s="65">
        <v>1</v>
      </c>
      <c r="M3431" s="64">
        <v>0</v>
      </c>
      <c r="N3431" s="64">
        <v>0</v>
      </c>
      <c r="O3431" s="66">
        <v>325.96649999999994</v>
      </c>
      <c r="P3431" s="63">
        <v>0</v>
      </c>
    </row>
    <row r="3432" spans="1:16" ht="14.4">
      <c r="A3432" s="72">
        <f t="shared" si="95"/>
        <v>46209</v>
      </c>
      <c r="B3432" s="73">
        <f>VLOOKUP(G3432,'Daily Flash NL'!A:D,4,0)</f>
        <v>0.375</v>
      </c>
      <c r="C3432" s="77">
        <v>46209</v>
      </c>
      <c r="D3432" s="57"/>
      <c r="E3432" s="62" t="s">
        <v>85</v>
      </c>
      <c r="F3432" s="62"/>
      <c r="G3432" s="62">
        <v>9</v>
      </c>
      <c r="H3432" s="63">
        <v>0.6</v>
      </c>
      <c r="I3432" s="64">
        <v>10</v>
      </c>
      <c r="J3432" s="64">
        <v>9</v>
      </c>
      <c r="K3432" s="64">
        <v>6</v>
      </c>
      <c r="L3432" s="65">
        <v>0.9</v>
      </c>
      <c r="M3432" s="64">
        <v>1</v>
      </c>
      <c r="N3432" s="64">
        <v>0</v>
      </c>
      <c r="O3432" s="66">
        <v>424.71655555555549</v>
      </c>
      <c r="P3432" s="63">
        <v>0.1</v>
      </c>
    </row>
    <row r="3433" spans="1:16" ht="14.4">
      <c r="A3433" s="72">
        <f t="shared" si="95"/>
        <v>46209</v>
      </c>
      <c r="B3433" s="73">
        <f>VLOOKUP(G3433,'Daily Flash NL'!A:D,4,0)</f>
        <v>0.41666666666666702</v>
      </c>
      <c r="C3433" s="77">
        <v>46209</v>
      </c>
      <c r="D3433" s="57"/>
      <c r="E3433" s="62" t="s">
        <v>85</v>
      </c>
      <c r="F3433" s="62"/>
      <c r="G3433" s="62">
        <v>10</v>
      </c>
      <c r="H3433" s="63">
        <v>0.6</v>
      </c>
      <c r="I3433" s="64">
        <v>10</v>
      </c>
      <c r="J3433" s="64">
        <v>9</v>
      </c>
      <c r="K3433" s="64">
        <v>6</v>
      </c>
      <c r="L3433" s="65">
        <v>0.9</v>
      </c>
      <c r="M3433" s="64">
        <v>1</v>
      </c>
      <c r="N3433" s="64">
        <v>0</v>
      </c>
      <c r="O3433" s="66">
        <v>459.54688888888882</v>
      </c>
      <c r="P3433" s="63">
        <v>0.1</v>
      </c>
    </row>
    <row r="3434" spans="1:16" ht="14.4">
      <c r="A3434" s="72">
        <f t="shared" si="95"/>
        <v>46209</v>
      </c>
      <c r="B3434" s="73">
        <f>VLOOKUP(G3434,'Daily Flash NL'!A:D,4,0)</f>
        <v>0.45833333333333298</v>
      </c>
      <c r="C3434" s="77">
        <v>46209</v>
      </c>
      <c r="D3434" s="57"/>
      <c r="E3434" s="62" t="s">
        <v>85</v>
      </c>
      <c r="F3434" s="62"/>
      <c r="G3434" s="62">
        <v>11</v>
      </c>
      <c r="H3434" s="63">
        <v>1</v>
      </c>
      <c r="I3434" s="64">
        <v>11</v>
      </c>
      <c r="J3434" s="64">
        <v>11</v>
      </c>
      <c r="K3434" s="64">
        <v>11</v>
      </c>
      <c r="L3434" s="65">
        <v>1</v>
      </c>
      <c r="M3434" s="64">
        <v>0</v>
      </c>
      <c r="N3434" s="64">
        <v>0</v>
      </c>
      <c r="O3434" s="66">
        <v>259.92900000000003</v>
      </c>
      <c r="P3434" s="63">
        <v>0</v>
      </c>
    </row>
    <row r="3435" spans="1:16" ht="14.4">
      <c r="A3435" s="72">
        <f t="shared" si="95"/>
        <v>46209</v>
      </c>
      <c r="B3435" s="73">
        <f>VLOOKUP(G3435,'Daily Flash NL'!A:D,4,0)</f>
        <v>0.5</v>
      </c>
      <c r="C3435" s="77">
        <v>46209</v>
      </c>
      <c r="D3435" s="57"/>
      <c r="E3435" s="62" t="s">
        <v>85</v>
      </c>
      <c r="F3435" s="62"/>
      <c r="G3435" s="62">
        <v>12</v>
      </c>
      <c r="H3435" s="63">
        <v>1</v>
      </c>
      <c r="I3435" s="64">
        <v>7</v>
      </c>
      <c r="J3435" s="64">
        <v>7</v>
      </c>
      <c r="K3435" s="64">
        <v>7</v>
      </c>
      <c r="L3435" s="65">
        <v>1</v>
      </c>
      <c r="M3435" s="64">
        <v>0</v>
      </c>
      <c r="N3435" s="64">
        <v>0</v>
      </c>
      <c r="O3435" s="66">
        <v>198.44335714285717</v>
      </c>
      <c r="P3435" s="63">
        <v>0</v>
      </c>
    </row>
    <row r="3436" spans="1:16" ht="14.4">
      <c r="A3436" s="72">
        <f t="shared" si="95"/>
        <v>46209</v>
      </c>
      <c r="B3436" s="73">
        <f>VLOOKUP(G3436,'Daily Flash NL'!A:D,4,0)</f>
        <v>0.54166666666666696</v>
      </c>
      <c r="C3436" s="77">
        <v>46209</v>
      </c>
      <c r="D3436" s="57"/>
      <c r="E3436" s="62" t="s">
        <v>85</v>
      </c>
      <c r="F3436" s="62"/>
      <c r="G3436" s="62">
        <v>13</v>
      </c>
      <c r="H3436" s="63">
        <v>1</v>
      </c>
      <c r="I3436" s="64">
        <v>4</v>
      </c>
      <c r="J3436" s="64">
        <v>4</v>
      </c>
      <c r="K3436" s="64">
        <v>4</v>
      </c>
      <c r="L3436" s="65">
        <v>1</v>
      </c>
      <c r="M3436" s="64">
        <v>0</v>
      </c>
      <c r="N3436" s="64">
        <v>0</v>
      </c>
      <c r="O3436" s="66">
        <v>265.16000000000003</v>
      </c>
      <c r="P3436" s="63">
        <v>0</v>
      </c>
    </row>
    <row r="3437" spans="1:16" ht="14.4">
      <c r="A3437" s="72">
        <f t="shared" si="95"/>
        <v>46209</v>
      </c>
      <c r="B3437" s="73">
        <f>VLOOKUP(G3437,'Daily Flash NL'!A:D,4,0)</f>
        <v>0.58333333333333304</v>
      </c>
      <c r="C3437" s="77">
        <v>46209</v>
      </c>
      <c r="D3437" s="57"/>
      <c r="E3437" s="62" t="s">
        <v>85</v>
      </c>
      <c r="F3437" s="62"/>
      <c r="G3437" s="62">
        <v>14</v>
      </c>
      <c r="H3437" s="63">
        <v>1</v>
      </c>
      <c r="I3437" s="64">
        <v>14</v>
      </c>
      <c r="J3437" s="64">
        <v>14</v>
      </c>
      <c r="K3437" s="64">
        <v>14</v>
      </c>
      <c r="L3437" s="65">
        <v>1</v>
      </c>
      <c r="M3437" s="64">
        <v>0</v>
      </c>
      <c r="N3437" s="64">
        <v>0</v>
      </c>
      <c r="O3437" s="66">
        <v>160.95903571428593</v>
      </c>
      <c r="P3437" s="63">
        <v>0</v>
      </c>
    </row>
    <row r="3438" spans="1:16" ht="14.4">
      <c r="A3438" s="72">
        <f t="shared" si="95"/>
        <v>46209</v>
      </c>
      <c r="B3438" s="73">
        <f>VLOOKUP(G3438,'Daily Flash NL'!A:D,4,0)</f>
        <v>0.625</v>
      </c>
      <c r="C3438" s="77">
        <v>46209</v>
      </c>
      <c r="D3438" s="57"/>
      <c r="E3438" s="62" t="s">
        <v>85</v>
      </c>
      <c r="F3438" s="62"/>
      <c r="G3438" s="62">
        <v>15</v>
      </c>
      <c r="H3438" s="63">
        <v>0.92307692307692313</v>
      </c>
      <c r="I3438" s="64">
        <v>13</v>
      </c>
      <c r="J3438" s="64">
        <v>13</v>
      </c>
      <c r="K3438" s="64">
        <v>12</v>
      </c>
      <c r="L3438" s="65">
        <v>1</v>
      </c>
      <c r="M3438" s="64">
        <v>0</v>
      </c>
      <c r="N3438" s="64">
        <v>0</v>
      </c>
      <c r="O3438" s="66">
        <v>264.85220512820536</v>
      </c>
      <c r="P3438" s="63">
        <v>0</v>
      </c>
    </row>
    <row r="3439" spans="1:16" ht="14.4">
      <c r="A3439" s="72">
        <f t="shared" si="95"/>
        <v>46209</v>
      </c>
      <c r="B3439" s="73">
        <f>VLOOKUP(G3439,'Daily Flash NL'!A:D,4,0)</f>
        <v>0.66666666666666696</v>
      </c>
      <c r="C3439" s="77">
        <v>46209</v>
      </c>
      <c r="D3439" s="57"/>
      <c r="E3439" s="62" t="s">
        <v>85</v>
      </c>
      <c r="F3439" s="62"/>
      <c r="G3439" s="62">
        <v>16</v>
      </c>
      <c r="H3439" s="63">
        <v>1</v>
      </c>
      <c r="I3439" s="64">
        <v>7</v>
      </c>
      <c r="J3439" s="64">
        <v>7</v>
      </c>
      <c r="K3439" s="64">
        <v>7</v>
      </c>
      <c r="L3439" s="65">
        <v>1</v>
      </c>
      <c r="M3439" s="64">
        <v>0</v>
      </c>
      <c r="N3439" s="64">
        <v>0</v>
      </c>
      <c r="O3439" s="66">
        <v>442.74721428571428</v>
      </c>
      <c r="P3439" s="63">
        <v>0</v>
      </c>
    </row>
    <row r="3440" spans="1:16" ht="14.4">
      <c r="A3440" s="72">
        <f t="shared" si="95"/>
        <v>46209</v>
      </c>
      <c r="B3440" s="73" t="e">
        <f>VLOOKUP(G3440,'Daily Flash NL'!A:D,4,0)</f>
        <v>#N/A</v>
      </c>
      <c r="C3440" s="77">
        <v>46209</v>
      </c>
      <c r="D3440" s="57"/>
      <c r="E3440" s="62" t="s">
        <v>85</v>
      </c>
      <c r="F3440" s="62"/>
      <c r="G3440" s="62">
        <v>17</v>
      </c>
      <c r="H3440" s="63">
        <v>0.875</v>
      </c>
      <c r="I3440" s="64">
        <v>8</v>
      </c>
      <c r="J3440" s="64">
        <v>8</v>
      </c>
      <c r="K3440" s="64">
        <v>7</v>
      </c>
      <c r="L3440" s="65">
        <v>1</v>
      </c>
      <c r="M3440" s="64">
        <v>0</v>
      </c>
      <c r="N3440" s="64">
        <v>0</v>
      </c>
      <c r="O3440" s="66">
        <v>57.219687500000376</v>
      </c>
      <c r="P3440" s="63">
        <v>0</v>
      </c>
    </row>
    <row r="3441" spans="1:16" ht="14.4">
      <c r="A3441" s="72">
        <f t="shared" si="95"/>
        <v>46209</v>
      </c>
      <c r="B3441" s="73" t="e">
        <f>VLOOKUP(G3441,'Daily Flash NL'!A:D,4,0)</f>
        <v>#N/A</v>
      </c>
      <c r="C3441" s="77">
        <v>46209</v>
      </c>
      <c r="D3441" s="57"/>
      <c r="E3441" s="62" t="s">
        <v>85</v>
      </c>
      <c r="F3441" s="62"/>
      <c r="G3441" s="62">
        <v>18</v>
      </c>
      <c r="H3441" s="63">
        <v>1</v>
      </c>
      <c r="I3441" s="64">
        <v>5</v>
      </c>
      <c r="J3441" s="64">
        <v>5</v>
      </c>
      <c r="K3441" s="64">
        <v>5</v>
      </c>
      <c r="L3441" s="65">
        <v>1</v>
      </c>
      <c r="M3441" s="64">
        <v>0</v>
      </c>
      <c r="N3441" s="64">
        <v>0</v>
      </c>
      <c r="O3441" s="66">
        <v>327.86960000000005</v>
      </c>
      <c r="P3441" s="63">
        <v>0</v>
      </c>
    </row>
    <row r="3442" spans="1:16" ht="14.4">
      <c r="A3442" s="72">
        <f t="shared" si="95"/>
        <v>46209</v>
      </c>
      <c r="B3442" s="73" t="e">
        <f>VLOOKUP(G3442,'Daily Flash NL'!A:D,4,0)</f>
        <v>#N/A</v>
      </c>
      <c r="C3442" s="77">
        <v>46209</v>
      </c>
      <c r="D3442" s="57"/>
      <c r="E3442" s="62" t="s">
        <v>85</v>
      </c>
      <c r="F3442" s="62"/>
      <c r="G3442" s="62">
        <v>19</v>
      </c>
      <c r="H3442" s="63">
        <v>1</v>
      </c>
      <c r="I3442" s="64">
        <v>3</v>
      </c>
      <c r="J3442" s="64">
        <v>3</v>
      </c>
      <c r="K3442" s="64">
        <v>3</v>
      </c>
      <c r="L3442" s="65">
        <v>1</v>
      </c>
      <c r="M3442" s="64">
        <v>0</v>
      </c>
      <c r="N3442" s="64">
        <v>0</v>
      </c>
      <c r="O3442" s="66">
        <v>384.81066666666669</v>
      </c>
      <c r="P3442" s="63">
        <v>0</v>
      </c>
    </row>
    <row r="3443" spans="1:16" ht="14.4">
      <c r="A3443" s="72">
        <f t="shared" si="95"/>
        <v>46209</v>
      </c>
      <c r="B3443" s="73" t="e">
        <f>VLOOKUP(G3443,'Daily Flash NL'!A:D,4,0)</f>
        <v>#N/A</v>
      </c>
      <c r="C3443" s="77">
        <v>46209</v>
      </c>
      <c r="D3443" s="57"/>
      <c r="E3443" s="62" t="s">
        <v>85</v>
      </c>
      <c r="F3443" s="62"/>
      <c r="G3443" s="62">
        <v>20</v>
      </c>
      <c r="H3443" s="63">
        <v>1</v>
      </c>
      <c r="I3443" s="64">
        <v>2</v>
      </c>
      <c r="J3443" s="64">
        <v>2</v>
      </c>
      <c r="K3443" s="64">
        <v>2</v>
      </c>
      <c r="L3443" s="65">
        <v>1</v>
      </c>
      <c r="M3443" s="64">
        <v>0</v>
      </c>
      <c r="N3443" s="64">
        <v>0</v>
      </c>
      <c r="O3443" s="66">
        <v>349.52349999999996</v>
      </c>
      <c r="P3443" s="63">
        <v>0</v>
      </c>
    </row>
    <row r="3444" spans="1:16" ht="14.4">
      <c r="A3444" s="72">
        <f t="shared" si="95"/>
        <v>46209</v>
      </c>
      <c r="B3444" s="73" t="e">
        <f>VLOOKUP(G3444,'Daily Flash NL'!A:D,4,0)</f>
        <v>#N/A</v>
      </c>
      <c r="C3444" s="77">
        <v>46209</v>
      </c>
      <c r="D3444" s="57"/>
      <c r="E3444" s="62" t="s">
        <v>85</v>
      </c>
      <c r="F3444" s="62"/>
      <c r="G3444" s="62">
        <v>21</v>
      </c>
      <c r="H3444" s="63">
        <v>1</v>
      </c>
      <c r="I3444" s="64">
        <v>3</v>
      </c>
      <c r="J3444" s="64">
        <v>3</v>
      </c>
      <c r="K3444" s="64">
        <v>3</v>
      </c>
      <c r="L3444" s="65">
        <v>1</v>
      </c>
      <c r="M3444" s="64">
        <v>0</v>
      </c>
      <c r="N3444" s="64">
        <v>0</v>
      </c>
      <c r="O3444" s="66">
        <v>200.59366666666665</v>
      </c>
      <c r="P3444" s="63">
        <v>0</v>
      </c>
    </row>
    <row r="3445" spans="1:16" ht="14.4">
      <c r="A3445" s="72">
        <f t="shared" si="95"/>
        <v>46209</v>
      </c>
      <c r="B3445" s="73" t="e">
        <f>VLOOKUP(G3445,'Daily Flash NL'!A:D,4,0)</f>
        <v>#N/A</v>
      </c>
      <c r="C3445" s="77">
        <v>46209</v>
      </c>
      <c r="D3445" s="57"/>
      <c r="E3445" s="62" t="s">
        <v>85</v>
      </c>
      <c r="F3445" s="57" t="s">
        <v>86</v>
      </c>
      <c r="G3445" s="57"/>
      <c r="H3445" s="58"/>
      <c r="I3445" s="59"/>
      <c r="J3445" s="59"/>
      <c r="K3445" s="59"/>
      <c r="L3445" s="60"/>
      <c r="M3445" s="59"/>
      <c r="N3445" s="59"/>
      <c r="O3445" s="61"/>
      <c r="P3445" s="58"/>
    </row>
    <row r="3446" spans="1:16" ht="14.4">
      <c r="A3446" s="72">
        <f t="shared" si="95"/>
        <v>46209</v>
      </c>
      <c r="B3446" s="73" t="e">
        <f>VLOOKUP(G3446,'Daily Flash NL'!A:D,4,0)</f>
        <v>#N/A</v>
      </c>
      <c r="C3446" s="77">
        <v>46209</v>
      </c>
      <c r="D3446" s="57"/>
      <c r="E3446" s="62" t="s">
        <v>85</v>
      </c>
      <c r="F3446" s="62"/>
      <c r="G3446" s="62">
        <v>6</v>
      </c>
      <c r="H3446" s="63">
        <v>0</v>
      </c>
      <c r="I3446" s="64">
        <v>2</v>
      </c>
      <c r="J3446" s="64">
        <v>2</v>
      </c>
      <c r="K3446" s="64">
        <v>0</v>
      </c>
      <c r="L3446" s="65">
        <v>1</v>
      </c>
      <c r="M3446" s="64">
        <v>0</v>
      </c>
      <c r="N3446" s="64">
        <v>0</v>
      </c>
      <c r="O3446" s="66">
        <v>338.16999999999996</v>
      </c>
      <c r="P3446" s="63">
        <v>0</v>
      </c>
    </row>
    <row r="3447" spans="1:16" ht="14.4">
      <c r="A3447" s="72">
        <f t="shared" si="95"/>
        <v>46209</v>
      </c>
      <c r="B3447" s="73">
        <f>VLOOKUP(G3447,'Daily Flash NL'!A:D,4,0)</f>
        <v>0.29166666666666669</v>
      </c>
      <c r="C3447" s="77">
        <v>46209</v>
      </c>
      <c r="D3447" s="57"/>
      <c r="E3447" s="62" t="s">
        <v>85</v>
      </c>
      <c r="F3447" s="62"/>
      <c r="G3447" s="62">
        <v>7</v>
      </c>
      <c r="H3447" s="63">
        <v>1</v>
      </c>
      <c r="I3447" s="64">
        <v>2</v>
      </c>
      <c r="J3447" s="64">
        <v>2</v>
      </c>
      <c r="K3447" s="64">
        <v>2</v>
      </c>
      <c r="L3447" s="65">
        <v>1</v>
      </c>
      <c r="M3447" s="64">
        <v>0</v>
      </c>
      <c r="N3447" s="64">
        <v>0</v>
      </c>
      <c r="O3447" s="66">
        <v>286.77</v>
      </c>
      <c r="P3447" s="63">
        <v>0</v>
      </c>
    </row>
    <row r="3448" spans="1:16" ht="14.4">
      <c r="A3448" s="72">
        <f t="shared" si="95"/>
        <v>46209</v>
      </c>
      <c r="B3448" s="73">
        <f>VLOOKUP(G3448,'Daily Flash NL'!A:D,4,0)</f>
        <v>0.33333333333333298</v>
      </c>
      <c r="C3448" s="77">
        <v>46209</v>
      </c>
      <c r="D3448" s="57"/>
      <c r="E3448" s="62" t="s">
        <v>85</v>
      </c>
      <c r="F3448" s="62"/>
      <c r="G3448" s="62">
        <v>8</v>
      </c>
      <c r="H3448" s="63">
        <v>1</v>
      </c>
      <c r="I3448" s="64">
        <v>7</v>
      </c>
      <c r="J3448" s="64">
        <v>7</v>
      </c>
      <c r="K3448" s="64">
        <v>7</v>
      </c>
      <c r="L3448" s="65">
        <v>1</v>
      </c>
      <c r="M3448" s="64">
        <v>0</v>
      </c>
      <c r="N3448" s="64">
        <v>0</v>
      </c>
      <c r="O3448" s="66">
        <v>291.88849999999996</v>
      </c>
      <c r="P3448" s="63">
        <v>0</v>
      </c>
    </row>
    <row r="3449" spans="1:16" ht="14.4">
      <c r="A3449" s="72">
        <f t="shared" si="95"/>
        <v>46209</v>
      </c>
      <c r="B3449" s="73">
        <f>VLOOKUP(G3449,'Daily Flash NL'!A:D,4,0)</f>
        <v>0.375</v>
      </c>
      <c r="C3449" s="77">
        <v>46209</v>
      </c>
      <c r="D3449" s="57"/>
      <c r="E3449" s="62" t="s">
        <v>85</v>
      </c>
      <c r="F3449" s="62"/>
      <c r="G3449" s="62">
        <v>9</v>
      </c>
      <c r="H3449" s="63">
        <v>0.26666666666666666</v>
      </c>
      <c r="I3449" s="64">
        <v>15</v>
      </c>
      <c r="J3449" s="64">
        <v>15</v>
      </c>
      <c r="K3449" s="64">
        <v>4</v>
      </c>
      <c r="L3449" s="65">
        <v>1</v>
      </c>
      <c r="M3449" s="64">
        <v>0</v>
      </c>
      <c r="N3449" s="64">
        <v>0</v>
      </c>
      <c r="O3449" s="66">
        <v>443.52088888888869</v>
      </c>
      <c r="P3449" s="63">
        <v>0</v>
      </c>
    </row>
    <row r="3450" spans="1:16" ht="14.4">
      <c r="A3450" s="72">
        <f t="shared" si="95"/>
        <v>46209</v>
      </c>
      <c r="B3450" s="73">
        <f>VLOOKUP(G3450,'Daily Flash NL'!A:D,4,0)</f>
        <v>0.41666666666666702</v>
      </c>
      <c r="C3450" s="77">
        <v>46209</v>
      </c>
      <c r="D3450" s="57"/>
      <c r="E3450" s="62" t="s">
        <v>85</v>
      </c>
      <c r="F3450" s="62"/>
      <c r="G3450" s="62">
        <v>10</v>
      </c>
      <c r="H3450" s="63">
        <v>0.29411764705882354</v>
      </c>
      <c r="I3450" s="64">
        <v>34</v>
      </c>
      <c r="J3450" s="64">
        <v>31</v>
      </c>
      <c r="K3450" s="64">
        <v>10</v>
      </c>
      <c r="L3450" s="65">
        <v>0.91176470588235292</v>
      </c>
      <c r="M3450" s="64">
        <v>3</v>
      </c>
      <c r="N3450" s="64">
        <v>0</v>
      </c>
      <c r="O3450" s="66">
        <v>173.88031182795723</v>
      </c>
      <c r="P3450" s="63">
        <v>8.8235294117647065E-2</v>
      </c>
    </row>
    <row r="3451" spans="1:16" ht="14.4">
      <c r="A3451" s="72">
        <f t="shared" si="95"/>
        <v>46209</v>
      </c>
      <c r="B3451" s="73">
        <f>VLOOKUP(G3451,'Daily Flash NL'!A:D,4,0)</f>
        <v>0.45833333333333298</v>
      </c>
      <c r="C3451" s="77">
        <v>46209</v>
      </c>
      <c r="D3451" s="57"/>
      <c r="E3451" s="62" t="s">
        <v>85</v>
      </c>
      <c r="F3451" s="62"/>
      <c r="G3451" s="62">
        <v>11</v>
      </c>
      <c r="H3451" s="63">
        <v>0.38461538461538464</v>
      </c>
      <c r="I3451" s="64">
        <v>26</v>
      </c>
      <c r="J3451" s="64">
        <v>24</v>
      </c>
      <c r="K3451" s="64">
        <v>10</v>
      </c>
      <c r="L3451" s="65">
        <v>0.92307692307692313</v>
      </c>
      <c r="M3451" s="64">
        <v>2</v>
      </c>
      <c r="N3451" s="64">
        <v>0</v>
      </c>
      <c r="O3451" s="66">
        <v>245.35803472222202</v>
      </c>
      <c r="P3451" s="63">
        <v>7.6923076923076927E-2</v>
      </c>
    </row>
    <row r="3452" spans="1:16" ht="14.4">
      <c r="A3452" s="72">
        <f t="shared" si="95"/>
        <v>46209</v>
      </c>
      <c r="B3452" s="73">
        <f>VLOOKUP(G3452,'Daily Flash NL'!A:D,4,0)</f>
        <v>0.5</v>
      </c>
      <c r="C3452" s="77">
        <v>46209</v>
      </c>
      <c r="D3452" s="57"/>
      <c r="E3452" s="62" t="s">
        <v>85</v>
      </c>
      <c r="F3452" s="62"/>
      <c r="G3452" s="62">
        <v>12</v>
      </c>
      <c r="H3452" s="63">
        <v>0.45454545454545453</v>
      </c>
      <c r="I3452" s="64">
        <v>34</v>
      </c>
      <c r="J3452" s="64">
        <v>31</v>
      </c>
      <c r="K3452" s="64">
        <v>15</v>
      </c>
      <c r="L3452" s="65">
        <v>0.91176470588235292</v>
      </c>
      <c r="M3452" s="64">
        <v>3</v>
      </c>
      <c r="N3452" s="64">
        <v>1</v>
      </c>
      <c r="O3452" s="66">
        <v>156.17488172043025</v>
      </c>
      <c r="P3452" s="63">
        <v>8.8235294117647065E-2</v>
      </c>
    </row>
    <row r="3453" spans="1:16" ht="14.4">
      <c r="A3453" s="72">
        <f t="shared" si="95"/>
        <v>46209</v>
      </c>
      <c r="B3453" s="73">
        <f>VLOOKUP(G3453,'Daily Flash NL'!A:D,4,0)</f>
        <v>0.54166666666666696</v>
      </c>
      <c r="C3453" s="77">
        <v>46209</v>
      </c>
      <c r="D3453" s="57"/>
      <c r="E3453" s="62" t="s">
        <v>85</v>
      </c>
      <c r="F3453" s="62"/>
      <c r="G3453" s="62">
        <v>13</v>
      </c>
      <c r="H3453" s="63">
        <v>0.75</v>
      </c>
      <c r="I3453" s="64">
        <v>24</v>
      </c>
      <c r="J3453" s="64">
        <v>24</v>
      </c>
      <c r="K3453" s="64">
        <v>18</v>
      </c>
      <c r="L3453" s="65">
        <v>1</v>
      </c>
      <c r="M3453" s="64">
        <v>0</v>
      </c>
      <c r="N3453" s="64">
        <v>0</v>
      </c>
      <c r="O3453" s="66">
        <v>150.62218263888875</v>
      </c>
      <c r="P3453" s="63">
        <v>0</v>
      </c>
    </row>
    <row r="3454" spans="1:16" ht="14.4">
      <c r="A3454" s="72">
        <f t="shared" si="95"/>
        <v>46209</v>
      </c>
      <c r="B3454" s="73">
        <f>VLOOKUP(G3454,'Daily Flash NL'!A:D,4,0)</f>
        <v>0.58333333333333304</v>
      </c>
      <c r="C3454" s="77">
        <v>46209</v>
      </c>
      <c r="D3454" s="57"/>
      <c r="E3454" s="62" t="s">
        <v>85</v>
      </c>
      <c r="F3454" s="62"/>
      <c r="G3454" s="62">
        <v>14</v>
      </c>
      <c r="H3454" s="63">
        <v>0.75</v>
      </c>
      <c r="I3454" s="64">
        <v>24</v>
      </c>
      <c r="J3454" s="64">
        <v>23</v>
      </c>
      <c r="K3454" s="64">
        <v>18</v>
      </c>
      <c r="L3454" s="65">
        <v>0.95833333333333337</v>
      </c>
      <c r="M3454" s="64">
        <v>1</v>
      </c>
      <c r="N3454" s="64">
        <v>0</v>
      </c>
      <c r="O3454" s="66">
        <v>186.07420869565217</v>
      </c>
      <c r="P3454" s="63">
        <v>4.1666666666666664E-2</v>
      </c>
    </row>
    <row r="3455" spans="1:16" ht="14.4">
      <c r="A3455" s="72">
        <f t="shared" si="95"/>
        <v>46209</v>
      </c>
      <c r="B3455" s="73">
        <f>VLOOKUP(G3455,'Daily Flash NL'!A:D,4,0)</f>
        <v>0.625</v>
      </c>
      <c r="C3455" s="77">
        <v>46209</v>
      </c>
      <c r="D3455" s="57"/>
      <c r="E3455" s="62" t="s">
        <v>85</v>
      </c>
      <c r="F3455" s="62"/>
      <c r="G3455" s="62">
        <v>15</v>
      </c>
      <c r="H3455" s="63">
        <v>0.65384615384615385</v>
      </c>
      <c r="I3455" s="64">
        <v>26</v>
      </c>
      <c r="J3455" s="64">
        <v>26</v>
      </c>
      <c r="K3455" s="64">
        <v>17</v>
      </c>
      <c r="L3455" s="65">
        <v>1</v>
      </c>
      <c r="M3455" s="64">
        <v>0</v>
      </c>
      <c r="N3455" s="64">
        <v>0</v>
      </c>
      <c r="O3455" s="66">
        <v>230.3350673076923</v>
      </c>
      <c r="P3455" s="63">
        <v>0</v>
      </c>
    </row>
    <row r="3456" spans="1:16" ht="14.4">
      <c r="A3456" s="72">
        <f t="shared" si="95"/>
        <v>46209</v>
      </c>
      <c r="B3456" s="73">
        <f>VLOOKUP(G3456,'Daily Flash NL'!A:D,4,0)</f>
        <v>0.66666666666666696</v>
      </c>
      <c r="C3456" s="77">
        <v>46209</v>
      </c>
      <c r="D3456" s="57"/>
      <c r="E3456" s="62" t="s">
        <v>85</v>
      </c>
      <c r="F3456" s="62"/>
      <c r="G3456" s="62">
        <v>16</v>
      </c>
      <c r="H3456" s="63">
        <v>0.89655172413793105</v>
      </c>
      <c r="I3456" s="64">
        <v>29</v>
      </c>
      <c r="J3456" s="64">
        <v>29</v>
      </c>
      <c r="K3456" s="64">
        <v>26</v>
      </c>
      <c r="L3456" s="65">
        <v>1</v>
      </c>
      <c r="M3456" s="64">
        <v>0</v>
      </c>
      <c r="N3456" s="64">
        <v>0</v>
      </c>
      <c r="O3456" s="66">
        <v>236.79324137931033</v>
      </c>
      <c r="P3456" s="63">
        <v>0</v>
      </c>
    </row>
    <row r="3457" spans="1:16" ht="14.4">
      <c r="A3457" s="72">
        <f t="shared" si="95"/>
        <v>46209</v>
      </c>
      <c r="B3457" s="73" t="e">
        <f>VLOOKUP(G3457,'Daily Flash NL'!A:D,4,0)</f>
        <v>#N/A</v>
      </c>
      <c r="C3457" s="77">
        <v>46209</v>
      </c>
      <c r="D3457" s="57"/>
      <c r="E3457" s="62" t="s">
        <v>85</v>
      </c>
      <c r="F3457" s="62"/>
      <c r="G3457" s="62">
        <v>17</v>
      </c>
      <c r="H3457" s="63">
        <v>0.75</v>
      </c>
      <c r="I3457" s="64">
        <v>16</v>
      </c>
      <c r="J3457" s="64">
        <v>16</v>
      </c>
      <c r="K3457" s="64">
        <v>12</v>
      </c>
      <c r="L3457" s="65">
        <v>1</v>
      </c>
      <c r="M3457" s="64">
        <v>0</v>
      </c>
      <c r="N3457" s="64">
        <v>0</v>
      </c>
      <c r="O3457" s="66">
        <v>244.42448437499982</v>
      </c>
      <c r="P3457" s="63">
        <v>0</v>
      </c>
    </row>
    <row r="3458" spans="1:16" ht="14.4">
      <c r="A3458" s="72">
        <f t="shared" si="95"/>
        <v>46209</v>
      </c>
      <c r="B3458" s="73" t="e">
        <f>VLOOKUP(G3458,'Daily Flash NL'!A:D,4,0)</f>
        <v>#N/A</v>
      </c>
      <c r="C3458" s="77">
        <v>46209</v>
      </c>
      <c r="D3458" s="57"/>
      <c r="E3458" s="62" t="s">
        <v>85</v>
      </c>
      <c r="F3458" s="62"/>
      <c r="G3458" s="62">
        <v>18</v>
      </c>
      <c r="H3458" s="63">
        <v>0.875</v>
      </c>
      <c r="I3458" s="64">
        <v>16</v>
      </c>
      <c r="J3458" s="64">
        <v>15</v>
      </c>
      <c r="K3458" s="64">
        <v>14</v>
      </c>
      <c r="L3458" s="65">
        <v>0.9375</v>
      </c>
      <c r="M3458" s="64">
        <v>1</v>
      </c>
      <c r="N3458" s="64">
        <v>0</v>
      </c>
      <c r="O3458" s="66">
        <v>155.67509999999979</v>
      </c>
      <c r="P3458" s="63">
        <v>6.25E-2</v>
      </c>
    </row>
    <row r="3459" spans="1:16" ht="14.4">
      <c r="A3459" s="72">
        <f t="shared" si="95"/>
        <v>46209</v>
      </c>
      <c r="B3459" s="73" t="e">
        <f>VLOOKUP(G3459,'Daily Flash NL'!A:D,4,0)</f>
        <v>#N/A</v>
      </c>
      <c r="C3459" s="77">
        <v>46209</v>
      </c>
      <c r="D3459" s="57"/>
      <c r="E3459" s="62" t="s">
        <v>85</v>
      </c>
      <c r="F3459" s="62"/>
      <c r="G3459" s="62">
        <v>19</v>
      </c>
      <c r="H3459" s="63">
        <v>0.33333333333333331</v>
      </c>
      <c r="I3459" s="64">
        <v>15</v>
      </c>
      <c r="J3459" s="64">
        <v>11</v>
      </c>
      <c r="K3459" s="64">
        <v>5</v>
      </c>
      <c r="L3459" s="65">
        <v>0.73333333333333328</v>
      </c>
      <c r="M3459" s="64">
        <v>4</v>
      </c>
      <c r="N3459" s="64">
        <v>0</v>
      </c>
      <c r="O3459" s="66">
        <v>358.54498484848546</v>
      </c>
      <c r="P3459" s="63">
        <v>0.26666666666666666</v>
      </c>
    </row>
    <row r="3460" spans="1:16" ht="14.4">
      <c r="A3460" s="72">
        <f t="shared" si="95"/>
        <v>46209</v>
      </c>
      <c r="B3460" s="73" t="e">
        <f>VLOOKUP(G3460,'Daily Flash NL'!A:D,4,0)</f>
        <v>#N/A</v>
      </c>
      <c r="C3460" s="77">
        <v>46209</v>
      </c>
      <c r="D3460" s="57"/>
      <c r="E3460" s="62" t="s">
        <v>85</v>
      </c>
      <c r="F3460" s="62"/>
      <c r="G3460" s="62">
        <v>20</v>
      </c>
      <c r="H3460" s="63">
        <v>1</v>
      </c>
      <c r="I3460" s="64">
        <v>2</v>
      </c>
      <c r="J3460" s="64">
        <v>2</v>
      </c>
      <c r="K3460" s="64">
        <v>2</v>
      </c>
      <c r="L3460" s="65">
        <v>1</v>
      </c>
      <c r="M3460" s="64">
        <v>0</v>
      </c>
      <c r="N3460" s="64">
        <v>0</v>
      </c>
      <c r="O3460" s="66">
        <v>722.01099999999997</v>
      </c>
      <c r="P3460" s="63">
        <v>0</v>
      </c>
    </row>
    <row r="3461" spans="1:16" ht="14.4">
      <c r="A3461" s="72">
        <f t="shared" si="95"/>
        <v>46209</v>
      </c>
      <c r="B3461" s="73" t="e">
        <f>VLOOKUP(G3461,'Daily Flash NL'!A:D,4,0)</f>
        <v>#N/A</v>
      </c>
      <c r="C3461" s="77">
        <v>46209</v>
      </c>
      <c r="D3461" s="57"/>
      <c r="E3461" s="62" t="s">
        <v>85</v>
      </c>
      <c r="F3461" s="62"/>
      <c r="G3461" s="62">
        <v>21</v>
      </c>
      <c r="H3461" s="63">
        <v>0.66666666666666663</v>
      </c>
      <c r="I3461" s="64">
        <v>3</v>
      </c>
      <c r="J3461" s="64">
        <v>2</v>
      </c>
      <c r="K3461" s="64">
        <v>2</v>
      </c>
      <c r="L3461" s="65">
        <v>0.66666666666666663</v>
      </c>
      <c r="M3461" s="64">
        <v>1</v>
      </c>
      <c r="N3461" s="64">
        <v>0</v>
      </c>
      <c r="O3461" s="66">
        <v>206.93575000000001</v>
      </c>
      <c r="P3461" s="63">
        <v>0.33333333333333331</v>
      </c>
    </row>
    <row r="3462" spans="1:16" ht="14.4">
      <c r="A3462" s="72">
        <f t="shared" si="95"/>
        <v>46209</v>
      </c>
      <c r="B3462" s="73" t="e">
        <f>VLOOKUP(G3462,'Daily Flash NL'!A:D,4,0)</f>
        <v>#N/A</v>
      </c>
      <c r="C3462" s="77">
        <v>46209</v>
      </c>
      <c r="D3462" s="57"/>
      <c r="E3462" s="62" t="s">
        <v>85</v>
      </c>
      <c r="F3462" s="62"/>
      <c r="G3462" s="62">
        <v>22</v>
      </c>
      <c r="H3462" s="63">
        <v>0.5</v>
      </c>
      <c r="I3462" s="64">
        <v>2</v>
      </c>
      <c r="J3462" s="64">
        <v>2</v>
      </c>
      <c r="K3462" s="64">
        <v>1</v>
      </c>
      <c r="L3462" s="65">
        <v>1</v>
      </c>
      <c r="M3462" s="64">
        <v>0</v>
      </c>
      <c r="N3462" s="64">
        <v>0</v>
      </c>
      <c r="O3462" s="66">
        <v>192.81825000000001</v>
      </c>
      <c r="P3462" s="63">
        <v>0</v>
      </c>
    </row>
    <row r="3463" spans="1:16" ht="14.4">
      <c r="A3463" s="72">
        <f t="shared" si="95"/>
        <v>46209</v>
      </c>
      <c r="B3463" s="73" t="e">
        <f>VLOOKUP(G3463,'Daily Flash NL'!A:D,4,0)</f>
        <v>#N/A</v>
      </c>
      <c r="C3463" s="77">
        <v>46209</v>
      </c>
      <c r="D3463" s="57"/>
      <c r="E3463" s="62" t="s">
        <v>85</v>
      </c>
      <c r="F3463" s="62"/>
      <c r="G3463" s="62">
        <v>23</v>
      </c>
      <c r="H3463" s="63">
        <v>0.5</v>
      </c>
      <c r="I3463" s="64">
        <v>4</v>
      </c>
      <c r="J3463" s="64">
        <v>3</v>
      </c>
      <c r="K3463" s="64">
        <v>2</v>
      </c>
      <c r="L3463" s="65">
        <v>0.75</v>
      </c>
      <c r="M3463" s="64">
        <v>1</v>
      </c>
      <c r="N3463" s="64">
        <v>0</v>
      </c>
      <c r="O3463" s="66">
        <v>62.663833333333343</v>
      </c>
      <c r="P3463" s="63">
        <v>0.25</v>
      </c>
    </row>
    <row r="3464" spans="1:16" ht="14.4">
      <c r="A3464" s="72">
        <f t="shared" si="95"/>
        <v>46209</v>
      </c>
      <c r="B3464" s="73" t="e">
        <f>VLOOKUP(G3464,'Daily Flash NL'!A:D,4,0)</f>
        <v>#N/A</v>
      </c>
      <c r="C3464" s="77">
        <v>46209</v>
      </c>
      <c r="D3464" s="57"/>
      <c r="E3464" s="62" t="s">
        <v>68</v>
      </c>
      <c r="F3464" s="62"/>
      <c r="G3464" s="62"/>
      <c r="H3464" s="63">
        <v>0.82817869415807566</v>
      </c>
      <c r="I3464" s="64">
        <v>873</v>
      </c>
      <c r="J3464" s="64">
        <v>847</v>
      </c>
      <c r="K3464" s="64">
        <v>723</v>
      </c>
      <c r="L3464" s="65">
        <v>0.9702176403207331</v>
      </c>
      <c r="M3464" s="64">
        <v>26</v>
      </c>
      <c r="N3464" s="64">
        <v>0</v>
      </c>
      <c r="O3464" s="66">
        <v>250.05897896497422</v>
      </c>
      <c r="P3464" s="63">
        <v>2.9782359679266894E-2</v>
      </c>
    </row>
    <row r="3465" spans="1:16" ht="14.4">
      <c r="A3465" s="72">
        <f t="shared" ref="A3465:A3509" si="96">C3465</f>
        <v>46209</v>
      </c>
      <c r="B3465" s="73" t="e">
        <f>VLOOKUP(G3465,'Daily Flash NL'!A:D,4,0)</f>
        <v>#N/A</v>
      </c>
      <c r="C3465" s="77">
        <v>46209</v>
      </c>
      <c r="D3465" s="57"/>
      <c r="E3465" s="62" t="s">
        <v>68</v>
      </c>
      <c r="F3465" s="57" t="s">
        <v>69</v>
      </c>
      <c r="G3465" s="57"/>
      <c r="H3465" s="58"/>
      <c r="I3465" s="59"/>
      <c r="J3465" s="59"/>
      <c r="K3465" s="59"/>
      <c r="L3465" s="60"/>
      <c r="M3465" s="59"/>
      <c r="N3465" s="59"/>
      <c r="O3465" s="61"/>
      <c r="P3465" s="58"/>
    </row>
    <row r="3466" spans="1:16" ht="14.4">
      <c r="A3466" s="72">
        <f t="shared" si="96"/>
        <v>46209</v>
      </c>
      <c r="B3466" s="73" t="e">
        <f>VLOOKUP(G3466,'Daily Flash NL'!A:D,4,0)</f>
        <v>#N/A</v>
      </c>
      <c r="C3466" s="77">
        <v>46209</v>
      </c>
      <c r="D3466" s="57"/>
      <c r="E3466" s="62" t="s">
        <v>68</v>
      </c>
      <c r="F3466" s="62"/>
      <c r="G3466" s="62">
        <v>6</v>
      </c>
      <c r="H3466" s="63">
        <v>0.375</v>
      </c>
      <c r="I3466" s="64">
        <v>8</v>
      </c>
      <c r="J3466" s="64">
        <v>8</v>
      </c>
      <c r="K3466" s="64">
        <v>3</v>
      </c>
      <c r="L3466" s="65">
        <v>1</v>
      </c>
      <c r="M3466" s="64">
        <v>0</v>
      </c>
      <c r="N3466" s="64">
        <v>0</v>
      </c>
      <c r="O3466" s="66">
        <v>187.411</v>
      </c>
      <c r="P3466" s="63">
        <v>0</v>
      </c>
    </row>
    <row r="3467" spans="1:16" ht="14.4">
      <c r="A3467" s="72">
        <f t="shared" si="96"/>
        <v>46209</v>
      </c>
      <c r="B3467" s="73">
        <f>VLOOKUP(G3467,'Daily Flash NL'!A:D,4,0)</f>
        <v>0.29166666666666669</v>
      </c>
      <c r="C3467" s="77">
        <v>46209</v>
      </c>
      <c r="D3467" s="57"/>
      <c r="E3467" s="62" t="s">
        <v>68</v>
      </c>
      <c r="F3467" s="62"/>
      <c r="G3467" s="62">
        <v>7</v>
      </c>
      <c r="H3467" s="63">
        <v>0.83333333333333337</v>
      </c>
      <c r="I3467" s="64">
        <v>30</v>
      </c>
      <c r="J3467" s="64">
        <v>30</v>
      </c>
      <c r="K3467" s="64">
        <v>25</v>
      </c>
      <c r="L3467" s="65">
        <v>1</v>
      </c>
      <c r="M3467" s="64">
        <v>0</v>
      </c>
      <c r="N3467" s="64">
        <v>0</v>
      </c>
      <c r="O3467" s="66">
        <v>223.58202777777799</v>
      </c>
      <c r="P3467" s="63">
        <v>0</v>
      </c>
    </row>
    <row r="3468" spans="1:16" ht="14.4">
      <c r="A3468" s="72">
        <f t="shared" si="96"/>
        <v>46209</v>
      </c>
      <c r="B3468" s="73">
        <f>VLOOKUP(G3468,'Daily Flash NL'!A:D,4,0)</f>
        <v>0.33333333333333298</v>
      </c>
      <c r="C3468" s="77">
        <v>46209</v>
      </c>
      <c r="D3468" s="57"/>
      <c r="E3468" s="62" t="s">
        <v>68</v>
      </c>
      <c r="F3468" s="62"/>
      <c r="G3468" s="62">
        <v>8</v>
      </c>
      <c r="H3468" s="63">
        <v>1</v>
      </c>
      <c r="I3468" s="64">
        <v>61</v>
      </c>
      <c r="J3468" s="64">
        <v>61</v>
      </c>
      <c r="K3468" s="64">
        <v>61</v>
      </c>
      <c r="L3468" s="65">
        <v>1</v>
      </c>
      <c r="M3468" s="64">
        <v>0</v>
      </c>
      <c r="N3468" s="64">
        <v>0</v>
      </c>
      <c r="O3468" s="66">
        <v>224.0198565573771</v>
      </c>
      <c r="P3468" s="63">
        <v>0</v>
      </c>
    </row>
    <row r="3469" spans="1:16" ht="14.4">
      <c r="A3469" s="72">
        <f t="shared" si="96"/>
        <v>46209</v>
      </c>
      <c r="B3469" s="73">
        <f>VLOOKUP(G3469,'Daily Flash NL'!A:D,4,0)</f>
        <v>0.375</v>
      </c>
      <c r="C3469" s="77">
        <v>46209</v>
      </c>
      <c r="D3469" s="57"/>
      <c r="E3469" s="62" t="s">
        <v>68</v>
      </c>
      <c r="F3469" s="62"/>
      <c r="G3469" s="62">
        <v>9</v>
      </c>
      <c r="H3469" s="63">
        <v>0.92307692307692313</v>
      </c>
      <c r="I3469" s="64">
        <v>91</v>
      </c>
      <c r="J3469" s="64">
        <v>91</v>
      </c>
      <c r="K3469" s="64">
        <v>84</v>
      </c>
      <c r="L3469" s="65">
        <v>1</v>
      </c>
      <c r="M3469" s="64">
        <v>0</v>
      </c>
      <c r="N3469" s="64">
        <v>0</v>
      </c>
      <c r="O3469" s="66">
        <v>196.17700915750919</v>
      </c>
      <c r="P3469" s="63">
        <v>0</v>
      </c>
    </row>
    <row r="3470" spans="1:16" ht="14.4">
      <c r="A3470" s="72">
        <f t="shared" si="96"/>
        <v>46209</v>
      </c>
      <c r="B3470" s="73">
        <f>VLOOKUP(G3470,'Daily Flash NL'!A:D,4,0)</f>
        <v>0.41666666666666702</v>
      </c>
      <c r="C3470" s="77">
        <v>46209</v>
      </c>
      <c r="D3470" s="57"/>
      <c r="E3470" s="62" t="s">
        <v>68</v>
      </c>
      <c r="F3470" s="62"/>
      <c r="G3470" s="62">
        <v>10</v>
      </c>
      <c r="H3470" s="63">
        <v>0.86170212765957444</v>
      </c>
      <c r="I3470" s="64">
        <v>94</v>
      </c>
      <c r="J3470" s="64">
        <v>94</v>
      </c>
      <c r="K3470" s="64">
        <v>81</v>
      </c>
      <c r="L3470" s="65">
        <v>1</v>
      </c>
      <c r="M3470" s="64">
        <v>0</v>
      </c>
      <c r="N3470" s="64">
        <v>0</v>
      </c>
      <c r="O3470" s="66">
        <v>238.87330620567371</v>
      </c>
      <c r="P3470" s="63">
        <v>0</v>
      </c>
    </row>
    <row r="3471" spans="1:16" ht="14.4">
      <c r="A3471" s="72">
        <f t="shared" si="96"/>
        <v>46209</v>
      </c>
      <c r="B3471" s="73">
        <f>VLOOKUP(G3471,'Daily Flash NL'!A:D,4,0)</f>
        <v>0.45833333333333298</v>
      </c>
      <c r="C3471" s="77">
        <v>46209</v>
      </c>
      <c r="D3471" s="57"/>
      <c r="E3471" s="62" t="s">
        <v>68</v>
      </c>
      <c r="F3471" s="62"/>
      <c r="G3471" s="62">
        <v>11</v>
      </c>
      <c r="H3471" s="63">
        <v>0.98461538461538467</v>
      </c>
      <c r="I3471" s="64">
        <v>65</v>
      </c>
      <c r="J3471" s="64">
        <v>65</v>
      </c>
      <c r="K3471" s="64">
        <v>64</v>
      </c>
      <c r="L3471" s="65">
        <v>1</v>
      </c>
      <c r="M3471" s="64">
        <v>0</v>
      </c>
      <c r="N3471" s="64">
        <v>0</v>
      </c>
      <c r="O3471" s="66">
        <v>245.28668846153849</v>
      </c>
      <c r="P3471" s="63">
        <v>0</v>
      </c>
    </row>
    <row r="3472" spans="1:16" ht="14.4">
      <c r="A3472" s="72">
        <f t="shared" si="96"/>
        <v>46209</v>
      </c>
      <c r="B3472" s="73">
        <f>VLOOKUP(G3472,'Daily Flash NL'!A:D,4,0)</f>
        <v>0.5</v>
      </c>
      <c r="C3472" s="77">
        <v>46209</v>
      </c>
      <c r="D3472" s="57"/>
      <c r="E3472" s="62" t="s">
        <v>68</v>
      </c>
      <c r="F3472" s="62"/>
      <c r="G3472" s="62">
        <v>12</v>
      </c>
      <c r="H3472" s="63">
        <v>1</v>
      </c>
      <c r="I3472" s="64">
        <v>59</v>
      </c>
      <c r="J3472" s="64">
        <v>59</v>
      </c>
      <c r="K3472" s="64">
        <v>59</v>
      </c>
      <c r="L3472" s="65">
        <v>1</v>
      </c>
      <c r="M3472" s="64">
        <v>0</v>
      </c>
      <c r="N3472" s="64">
        <v>0</v>
      </c>
      <c r="O3472" s="66">
        <v>249.71325423728803</v>
      </c>
      <c r="P3472" s="63">
        <v>0</v>
      </c>
    </row>
    <row r="3473" spans="1:16" ht="14.4">
      <c r="A3473" s="72">
        <f t="shared" si="96"/>
        <v>46209</v>
      </c>
      <c r="B3473" s="73">
        <f>VLOOKUP(G3473,'Daily Flash NL'!A:D,4,0)</f>
        <v>0.54166666666666696</v>
      </c>
      <c r="C3473" s="77">
        <v>46209</v>
      </c>
      <c r="D3473" s="57"/>
      <c r="E3473" s="62" t="s">
        <v>68</v>
      </c>
      <c r="F3473" s="62"/>
      <c r="G3473" s="62">
        <v>13</v>
      </c>
      <c r="H3473" s="63">
        <v>1</v>
      </c>
      <c r="I3473" s="64">
        <v>62</v>
      </c>
      <c r="J3473" s="64">
        <v>62</v>
      </c>
      <c r="K3473" s="64">
        <v>62</v>
      </c>
      <c r="L3473" s="65">
        <v>1</v>
      </c>
      <c r="M3473" s="64">
        <v>0</v>
      </c>
      <c r="N3473" s="64">
        <v>0</v>
      </c>
      <c r="O3473" s="66">
        <v>297.28213682795695</v>
      </c>
      <c r="P3473" s="63">
        <v>0</v>
      </c>
    </row>
    <row r="3474" spans="1:16" ht="14.4">
      <c r="A3474" s="72">
        <f t="shared" si="96"/>
        <v>46209</v>
      </c>
      <c r="B3474" s="73">
        <f>VLOOKUP(G3474,'Daily Flash NL'!A:D,4,0)</f>
        <v>0.58333333333333304</v>
      </c>
      <c r="C3474" s="77">
        <v>46209</v>
      </c>
      <c r="D3474" s="57"/>
      <c r="E3474" s="62" t="s">
        <v>68</v>
      </c>
      <c r="F3474" s="62"/>
      <c r="G3474" s="62">
        <v>14</v>
      </c>
      <c r="H3474" s="63">
        <v>0.9859154929577465</v>
      </c>
      <c r="I3474" s="64">
        <v>71</v>
      </c>
      <c r="J3474" s="64">
        <v>71</v>
      </c>
      <c r="K3474" s="64">
        <v>70</v>
      </c>
      <c r="L3474" s="65">
        <v>1</v>
      </c>
      <c r="M3474" s="64">
        <v>0</v>
      </c>
      <c r="N3474" s="64">
        <v>0</v>
      </c>
      <c r="O3474" s="66">
        <v>275.25483568075123</v>
      </c>
      <c r="P3474" s="63">
        <v>0</v>
      </c>
    </row>
    <row r="3475" spans="1:16" ht="14.4">
      <c r="A3475" s="72">
        <f t="shared" si="96"/>
        <v>46209</v>
      </c>
      <c r="B3475" s="73">
        <f>VLOOKUP(G3475,'Daily Flash NL'!A:D,4,0)</f>
        <v>0.625</v>
      </c>
      <c r="C3475" s="77">
        <v>46209</v>
      </c>
      <c r="D3475" s="57"/>
      <c r="E3475" s="62" t="s">
        <v>68</v>
      </c>
      <c r="F3475" s="62"/>
      <c r="G3475" s="62">
        <v>15</v>
      </c>
      <c r="H3475" s="63">
        <v>0.9850746268656716</v>
      </c>
      <c r="I3475" s="64">
        <v>67</v>
      </c>
      <c r="J3475" s="64">
        <v>67</v>
      </c>
      <c r="K3475" s="64">
        <v>66</v>
      </c>
      <c r="L3475" s="65">
        <v>1</v>
      </c>
      <c r="M3475" s="64">
        <v>0</v>
      </c>
      <c r="N3475" s="64">
        <v>0</v>
      </c>
      <c r="O3475" s="66">
        <v>340.63410199004954</v>
      </c>
      <c r="P3475" s="63">
        <v>0</v>
      </c>
    </row>
    <row r="3476" spans="1:16" ht="14.4">
      <c r="A3476" s="72">
        <f t="shared" si="96"/>
        <v>46209</v>
      </c>
      <c r="B3476" s="73">
        <f>VLOOKUP(G3476,'Daily Flash NL'!A:D,4,0)</f>
        <v>0.66666666666666696</v>
      </c>
      <c r="C3476" s="77">
        <v>46209</v>
      </c>
      <c r="D3476" s="57"/>
      <c r="E3476" s="62" t="s">
        <v>68</v>
      </c>
      <c r="F3476" s="62"/>
      <c r="G3476" s="62">
        <v>16</v>
      </c>
      <c r="H3476" s="63">
        <v>0.9821428571428571</v>
      </c>
      <c r="I3476" s="64">
        <v>56</v>
      </c>
      <c r="J3476" s="64">
        <v>56</v>
      </c>
      <c r="K3476" s="64">
        <v>55</v>
      </c>
      <c r="L3476" s="65">
        <v>1</v>
      </c>
      <c r="M3476" s="64">
        <v>0</v>
      </c>
      <c r="N3476" s="64">
        <v>0</v>
      </c>
      <c r="O3476" s="66">
        <v>247.75414880952371</v>
      </c>
      <c r="P3476" s="63">
        <v>0</v>
      </c>
    </row>
    <row r="3477" spans="1:16" ht="14.4">
      <c r="A3477" s="72">
        <f t="shared" si="96"/>
        <v>46209</v>
      </c>
      <c r="B3477" s="73" t="e">
        <f>VLOOKUP(G3477,'Daily Flash NL'!A:D,4,0)</f>
        <v>#N/A</v>
      </c>
      <c r="C3477" s="77">
        <v>46209</v>
      </c>
      <c r="D3477" s="57"/>
      <c r="E3477" s="62" t="s">
        <v>68</v>
      </c>
      <c r="F3477" s="62"/>
      <c r="G3477" s="62">
        <v>17</v>
      </c>
      <c r="H3477" s="63">
        <v>0.52459016393442626</v>
      </c>
      <c r="I3477" s="64">
        <v>61</v>
      </c>
      <c r="J3477" s="64">
        <v>57</v>
      </c>
      <c r="K3477" s="64">
        <v>32</v>
      </c>
      <c r="L3477" s="65">
        <v>0.93442622950819676</v>
      </c>
      <c r="M3477" s="64">
        <v>4</v>
      </c>
      <c r="N3477" s="64">
        <v>0</v>
      </c>
      <c r="O3477" s="66">
        <v>219.00777339181286</v>
      </c>
      <c r="P3477" s="63">
        <v>6.5573770491803282E-2</v>
      </c>
    </row>
    <row r="3478" spans="1:16" ht="14.4">
      <c r="A3478" s="72">
        <f t="shared" si="96"/>
        <v>46209</v>
      </c>
      <c r="B3478" s="73" t="e">
        <f>VLOOKUP(G3478,'Daily Flash NL'!A:D,4,0)</f>
        <v>#N/A</v>
      </c>
      <c r="C3478" s="77">
        <v>46209</v>
      </c>
      <c r="D3478" s="57"/>
      <c r="E3478" s="62" t="s">
        <v>68</v>
      </c>
      <c r="F3478" s="62"/>
      <c r="G3478" s="62">
        <v>18</v>
      </c>
      <c r="H3478" s="63">
        <v>0.32608695652173914</v>
      </c>
      <c r="I3478" s="64">
        <v>46</v>
      </c>
      <c r="J3478" s="64">
        <v>44</v>
      </c>
      <c r="K3478" s="64">
        <v>15</v>
      </c>
      <c r="L3478" s="65">
        <v>0.95652173913043481</v>
      </c>
      <c r="M3478" s="64">
        <v>2</v>
      </c>
      <c r="N3478" s="64">
        <v>0</v>
      </c>
      <c r="O3478" s="66">
        <v>243.21940151515139</v>
      </c>
      <c r="P3478" s="63">
        <v>4.3478260869565216E-2</v>
      </c>
    </row>
    <row r="3479" spans="1:16" ht="14.4">
      <c r="A3479" s="72">
        <f t="shared" si="96"/>
        <v>46209</v>
      </c>
      <c r="B3479" s="73" t="e">
        <f>VLOOKUP(G3479,'Daily Flash NL'!A:D,4,0)</f>
        <v>#N/A</v>
      </c>
      <c r="C3479" s="77">
        <v>46209</v>
      </c>
      <c r="D3479" s="57"/>
      <c r="E3479" s="62" t="s">
        <v>68</v>
      </c>
      <c r="F3479" s="62"/>
      <c r="G3479" s="62">
        <v>19</v>
      </c>
      <c r="H3479" s="63">
        <v>0.75</v>
      </c>
      <c r="I3479" s="64">
        <v>28</v>
      </c>
      <c r="J3479" s="64">
        <v>28</v>
      </c>
      <c r="K3479" s="64">
        <v>21</v>
      </c>
      <c r="L3479" s="65">
        <v>1</v>
      </c>
      <c r="M3479" s="64">
        <v>0</v>
      </c>
      <c r="N3479" s="64">
        <v>0</v>
      </c>
      <c r="O3479" s="66">
        <v>228.16308928571431</v>
      </c>
      <c r="P3479" s="63">
        <v>0</v>
      </c>
    </row>
    <row r="3480" spans="1:16" ht="14.4">
      <c r="A3480" s="72">
        <f t="shared" si="96"/>
        <v>46209</v>
      </c>
      <c r="B3480" s="73" t="e">
        <f>VLOOKUP(G3480,'Daily Flash NL'!A:D,4,0)</f>
        <v>#N/A</v>
      </c>
      <c r="C3480" s="77">
        <v>46209</v>
      </c>
      <c r="D3480" s="57"/>
      <c r="E3480" s="62" t="s">
        <v>68</v>
      </c>
      <c r="F3480" s="62"/>
      <c r="G3480" s="62">
        <v>20</v>
      </c>
      <c r="H3480" s="63">
        <v>0.59090909090909094</v>
      </c>
      <c r="I3480" s="64">
        <v>22</v>
      </c>
      <c r="J3480" s="64">
        <v>21</v>
      </c>
      <c r="K3480" s="64">
        <v>13</v>
      </c>
      <c r="L3480" s="65">
        <v>0.95454545454545459</v>
      </c>
      <c r="M3480" s="64">
        <v>1</v>
      </c>
      <c r="N3480" s="64">
        <v>0</v>
      </c>
      <c r="O3480" s="66">
        <v>246.73661904761906</v>
      </c>
      <c r="P3480" s="63">
        <v>4.5454545454545456E-2</v>
      </c>
    </row>
    <row r="3481" spans="1:16" ht="14.4">
      <c r="A3481" s="72">
        <f t="shared" si="96"/>
        <v>46209</v>
      </c>
      <c r="B3481" s="73" t="e">
        <f>VLOOKUP(G3481,'Daily Flash NL'!A:D,4,0)</f>
        <v>#N/A</v>
      </c>
      <c r="C3481" s="77">
        <v>46209</v>
      </c>
      <c r="D3481" s="57"/>
      <c r="E3481" s="62" t="s">
        <v>68</v>
      </c>
      <c r="F3481" s="62"/>
      <c r="G3481" s="62">
        <v>21</v>
      </c>
      <c r="H3481" s="63">
        <v>0.6470588235294118</v>
      </c>
      <c r="I3481" s="64">
        <v>17</v>
      </c>
      <c r="J3481" s="64">
        <v>15</v>
      </c>
      <c r="K3481" s="64">
        <v>11</v>
      </c>
      <c r="L3481" s="65">
        <v>0.88235294117647056</v>
      </c>
      <c r="M3481" s="64">
        <v>2</v>
      </c>
      <c r="N3481" s="64">
        <v>0</v>
      </c>
      <c r="O3481" s="66">
        <v>256.49793333333349</v>
      </c>
      <c r="P3481" s="63">
        <v>0.11764705882352941</v>
      </c>
    </row>
    <row r="3482" spans="1:16" ht="14.4">
      <c r="A3482" s="72">
        <f t="shared" si="96"/>
        <v>46209</v>
      </c>
      <c r="B3482" s="73" t="e">
        <f>VLOOKUP(G3482,'Daily Flash NL'!A:D,4,0)</f>
        <v>#N/A</v>
      </c>
      <c r="C3482" s="77">
        <v>46209</v>
      </c>
      <c r="D3482" s="57"/>
      <c r="E3482" s="62" t="s">
        <v>68</v>
      </c>
      <c r="F3482" s="62"/>
      <c r="G3482" s="62">
        <v>22</v>
      </c>
      <c r="H3482" s="63">
        <v>0.04</v>
      </c>
      <c r="I3482" s="64">
        <v>25</v>
      </c>
      <c r="J3482" s="64">
        <v>11</v>
      </c>
      <c r="K3482" s="64">
        <v>1</v>
      </c>
      <c r="L3482" s="65">
        <v>0.44</v>
      </c>
      <c r="M3482" s="64">
        <v>14</v>
      </c>
      <c r="N3482" s="64">
        <v>0</v>
      </c>
      <c r="O3482" s="66">
        <v>375.38640909090918</v>
      </c>
      <c r="P3482" s="63">
        <v>0.56000000000000005</v>
      </c>
    </row>
    <row r="3483" spans="1:16" ht="14.4">
      <c r="A3483" s="72">
        <f t="shared" si="96"/>
        <v>46209</v>
      </c>
      <c r="B3483" s="73" t="e">
        <f>VLOOKUP(G3483,'Daily Flash NL'!A:D,4,0)</f>
        <v>#N/A</v>
      </c>
      <c r="C3483" s="77">
        <v>46209</v>
      </c>
      <c r="D3483" s="57"/>
      <c r="E3483" s="62" t="s">
        <v>68</v>
      </c>
      <c r="F3483" s="62"/>
      <c r="G3483" s="62">
        <v>23</v>
      </c>
      <c r="H3483" s="63">
        <v>0</v>
      </c>
      <c r="I3483" s="64">
        <v>10</v>
      </c>
      <c r="J3483" s="64">
        <v>7</v>
      </c>
      <c r="K3483" s="64">
        <v>0</v>
      </c>
      <c r="L3483" s="65">
        <v>0.7</v>
      </c>
      <c r="M3483" s="64">
        <v>3</v>
      </c>
      <c r="N3483" s="64">
        <v>0</v>
      </c>
      <c r="O3483" s="66">
        <v>220.27500000000006</v>
      </c>
      <c r="P3483" s="63">
        <v>0.3</v>
      </c>
    </row>
    <row r="3484" spans="1:16" ht="14.4">
      <c r="A3484" s="72">
        <f t="shared" si="96"/>
        <v>46209</v>
      </c>
      <c r="B3484" s="73" t="e">
        <f>VLOOKUP(G3484,'Daily Flash NL'!A:D,4,0)</f>
        <v>#N/A</v>
      </c>
      <c r="C3484" s="77">
        <v>46209</v>
      </c>
      <c r="D3484" s="57" t="s">
        <v>70</v>
      </c>
      <c r="E3484" s="57"/>
      <c r="F3484" s="57"/>
      <c r="G3484" s="57"/>
      <c r="H3484" s="58">
        <v>0.78122513922036596</v>
      </c>
      <c r="I3484" s="59">
        <v>1258</v>
      </c>
      <c r="J3484" s="59">
        <v>1214</v>
      </c>
      <c r="K3484" s="59">
        <v>982</v>
      </c>
      <c r="L3484" s="60">
        <v>0.96502384737678859</v>
      </c>
      <c r="M3484" s="59">
        <v>44</v>
      </c>
      <c r="N3484" s="59">
        <v>1</v>
      </c>
      <c r="O3484" s="61">
        <v>247.19091889071916</v>
      </c>
      <c r="P3484" s="58">
        <v>3.4976152623211444E-2</v>
      </c>
    </row>
    <row r="3485" spans="1:16" ht="14.4">
      <c r="A3485" s="72" t="str">
        <f t="shared" si="96"/>
        <v>Total 06/07/2026</v>
      </c>
      <c r="B3485" s="73" t="e">
        <f>VLOOKUP(G3485,'Daily Flash NL'!A:D,4,0)</f>
        <v>#N/A</v>
      </c>
      <c r="C3485" s="78" t="s">
        <v>323</v>
      </c>
      <c r="D3485" s="67"/>
      <c r="E3485" s="67"/>
      <c r="F3485" s="67"/>
      <c r="G3485" s="67"/>
      <c r="H3485" s="68">
        <v>0.78122513922036596</v>
      </c>
      <c r="I3485" s="69">
        <v>1258</v>
      </c>
      <c r="J3485" s="69">
        <v>1214</v>
      </c>
      <c r="K3485" s="69">
        <v>982</v>
      </c>
      <c r="L3485" s="70">
        <v>0.96502384737678859</v>
      </c>
      <c r="M3485" s="69">
        <v>44</v>
      </c>
      <c r="N3485" s="69">
        <v>1</v>
      </c>
      <c r="O3485" s="71">
        <v>247.19091889071916</v>
      </c>
      <c r="P3485" s="68">
        <v>3.4976152623211444E-2</v>
      </c>
    </row>
    <row r="3486" spans="1:16" ht="15" thickBot="1">
      <c r="A3486" s="72" t="str">
        <f t="shared" si="96"/>
        <v>Total général</v>
      </c>
      <c r="B3486" s="73" t="e">
        <f>VLOOKUP(G3486,'Daily Flash NL'!A:D,4,0)</f>
        <v>#N/A</v>
      </c>
      <c r="C3486" s="116" t="s">
        <v>73</v>
      </c>
      <c r="D3486" s="117"/>
      <c r="E3486" s="117"/>
      <c r="F3486" s="117"/>
      <c r="G3486" s="117"/>
      <c r="H3486" s="118">
        <v>0.78122513922036596</v>
      </c>
      <c r="I3486" s="119">
        <v>1258</v>
      </c>
      <c r="J3486" s="119">
        <v>1214</v>
      </c>
      <c r="K3486" s="119">
        <v>982</v>
      </c>
      <c r="L3486" s="120">
        <v>0.96502384737678859</v>
      </c>
      <c r="M3486" s="119">
        <v>44</v>
      </c>
      <c r="N3486" s="119">
        <v>1</v>
      </c>
      <c r="O3486" s="121">
        <v>247.19091889071916</v>
      </c>
      <c r="P3486" s="122">
        <v>3.4976152623211444E-2</v>
      </c>
    </row>
    <row r="3487" spans="1:16" ht="14.4">
      <c r="A3487" s="72">
        <f t="shared" si="96"/>
        <v>46210</v>
      </c>
      <c r="B3487" s="73" t="e">
        <f>VLOOKUP(G3487,'Daily Flash NL'!A:D,4,0)</f>
        <v>#N/A</v>
      </c>
      <c r="C3487" s="77">
        <v>46210</v>
      </c>
      <c r="D3487" s="57" t="s">
        <v>67</v>
      </c>
      <c r="E3487" s="62" t="s">
        <v>85</v>
      </c>
      <c r="F3487" s="62"/>
      <c r="G3487" s="62"/>
      <c r="H3487" s="63">
        <v>0.65217391304347827</v>
      </c>
      <c r="I3487" s="64">
        <v>279</v>
      </c>
      <c r="J3487" s="64">
        <v>247</v>
      </c>
      <c r="K3487" s="64">
        <v>180</v>
      </c>
      <c r="L3487" s="65">
        <v>0.88530465949820791</v>
      </c>
      <c r="M3487" s="64">
        <v>32</v>
      </c>
      <c r="N3487" s="64">
        <v>3</v>
      </c>
      <c r="O3487" s="66">
        <v>323.53647128719234</v>
      </c>
      <c r="P3487" s="63">
        <v>0.11469534050179211</v>
      </c>
    </row>
    <row r="3488" spans="1:16" ht="14.4">
      <c r="A3488" s="72">
        <f t="shared" si="96"/>
        <v>46210</v>
      </c>
      <c r="B3488" s="73" t="e">
        <f>VLOOKUP(G3488,'Daily Flash NL'!A:D,4,0)</f>
        <v>#N/A</v>
      </c>
      <c r="C3488" s="77">
        <v>46210</v>
      </c>
      <c r="D3488" s="57"/>
      <c r="E3488" s="62" t="s">
        <v>85</v>
      </c>
      <c r="F3488" s="57" t="s">
        <v>69</v>
      </c>
      <c r="G3488" s="57"/>
      <c r="H3488" s="58"/>
      <c r="I3488" s="59"/>
      <c r="J3488" s="59"/>
      <c r="K3488" s="59"/>
      <c r="L3488" s="60"/>
      <c r="M3488" s="59"/>
      <c r="N3488" s="59"/>
      <c r="O3488" s="61"/>
      <c r="P3488" s="58"/>
    </row>
    <row r="3489" spans="1:16" ht="14.4">
      <c r="A3489" s="72">
        <f t="shared" si="96"/>
        <v>46210</v>
      </c>
      <c r="B3489" s="73" t="e">
        <f>VLOOKUP(G3489,'Daily Flash NL'!A:D,4,0)</f>
        <v>#N/A</v>
      </c>
      <c r="C3489" s="77">
        <v>46210</v>
      </c>
      <c r="D3489" s="57"/>
      <c r="E3489" s="62" t="s">
        <v>85</v>
      </c>
      <c r="F3489" s="62"/>
      <c r="G3489" s="62">
        <v>6</v>
      </c>
      <c r="H3489" s="63">
        <v>1</v>
      </c>
      <c r="I3489" s="64">
        <v>1</v>
      </c>
      <c r="J3489" s="64">
        <v>1</v>
      </c>
      <c r="K3489" s="64">
        <v>1</v>
      </c>
      <c r="L3489" s="65">
        <v>1</v>
      </c>
      <c r="M3489" s="64">
        <v>0</v>
      </c>
      <c r="N3489" s="64">
        <v>0</v>
      </c>
      <c r="O3489" s="66">
        <v>411.54500000000002</v>
      </c>
      <c r="P3489" s="63">
        <v>0</v>
      </c>
    </row>
    <row r="3490" spans="1:16" ht="14.4">
      <c r="A3490" s="72">
        <f t="shared" si="96"/>
        <v>46210</v>
      </c>
      <c r="B3490" s="73">
        <f>VLOOKUP(G3490,'Daily Flash NL'!A:D,4,0)</f>
        <v>0.29166666666666669</v>
      </c>
      <c r="C3490" s="77">
        <v>46210</v>
      </c>
      <c r="D3490" s="57"/>
      <c r="E3490" s="62" t="s">
        <v>85</v>
      </c>
      <c r="F3490" s="62"/>
      <c r="G3490" s="62">
        <v>7</v>
      </c>
      <c r="H3490" s="63">
        <v>1</v>
      </c>
      <c r="I3490" s="64">
        <v>1</v>
      </c>
      <c r="J3490" s="64">
        <v>1</v>
      </c>
      <c r="K3490" s="64">
        <v>1</v>
      </c>
      <c r="L3490" s="65">
        <v>1</v>
      </c>
      <c r="M3490" s="64">
        <v>0</v>
      </c>
      <c r="N3490" s="64">
        <v>0</v>
      </c>
      <c r="O3490" s="66">
        <v>146.20499999999998</v>
      </c>
      <c r="P3490" s="63">
        <v>0</v>
      </c>
    </row>
    <row r="3491" spans="1:16" ht="14.4">
      <c r="A3491" s="72">
        <f t="shared" si="96"/>
        <v>46210</v>
      </c>
      <c r="B3491" s="73">
        <f>VLOOKUP(G3491,'Daily Flash NL'!A:D,4,0)</f>
        <v>0.33333333333333298</v>
      </c>
      <c r="C3491" s="77">
        <v>46210</v>
      </c>
      <c r="D3491" s="57"/>
      <c r="E3491" s="62" t="s">
        <v>85</v>
      </c>
      <c r="F3491" s="62"/>
      <c r="G3491" s="62">
        <v>8</v>
      </c>
      <c r="H3491" s="63">
        <v>1</v>
      </c>
      <c r="I3491" s="64">
        <v>3</v>
      </c>
      <c r="J3491" s="64">
        <v>3</v>
      </c>
      <c r="K3491" s="64">
        <v>3</v>
      </c>
      <c r="L3491" s="65">
        <v>1</v>
      </c>
      <c r="M3491" s="64">
        <v>0</v>
      </c>
      <c r="N3491" s="64">
        <v>0</v>
      </c>
      <c r="O3491" s="66">
        <v>311.01366666666667</v>
      </c>
      <c r="P3491" s="63">
        <v>0</v>
      </c>
    </row>
    <row r="3492" spans="1:16" ht="14.4">
      <c r="A3492" s="72">
        <f t="shared" si="96"/>
        <v>46210</v>
      </c>
      <c r="B3492" s="73">
        <f>VLOOKUP(G3492,'Daily Flash NL'!A:D,4,0)</f>
        <v>0.375</v>
      </c>
      <c r="C3492" s="77">
        <v>46210</v>
      </c>
      <c r="D3492" s="57"/>
      <c r="E3492" s="62" t="s">
        <v>85</v>
      </c>
      <c r="F3492" s="62"/>
      <c r="G3492" s="62">
        <v>9</v>
      </c>
      <c r="H3492" s="63">
        <v>0.8571428571428571</v>
      </c>
      <c r="I3492" s="64">
        <v>7</v>
      </c>
      <c r="J3492" s="64">
        <v>7</v>
      </c>
      <c r="K3492" s="64">
        <v>6</v>
      </c>
      <c r="L3492" s="65">
        <v>1</v>
      </c>
      <c r="M3492" s="64">
        <v>0</v>
      </c>
      <c r="N3492" s="64">
        <v>0</v>
      </c>
      <c r="O3492" s="66">
        <v>495.93828571428566</v>
      </c>
      <c r="P3492" s="63">
        <v>0</v>
      </c>
    </row>
    <row r="3493" spans="1:16" ht="14.4">
      <c r="A3493" s="72">
        <f t="shared" si="96"/>
        <v>46210</v>
      </c>
      <c r="B3493" s="73">
        <f>VLOOKUP(G3493,'Daily Flash NL'!A:D,4,0)</f>
        <v>0.41666666666666702</v>
      </c>
      <c r="C3493" s="77">
        <v>46210</v>
      </c>
      <c r="D3493" s="57"/>
      <c r="E3493" s="62" t="s">
        <v>85</v>
      </c>
      <c r="F3493" s="62"/>
      <c r="G3493" s="62">
        <v>10</v>
      </c>
      <c r="H3493" s="63">
        <v>1</v>
      </c>
      <c r="I3493" s="64">
        <v>4</v>
      </c>
      <c r="J3493" s="64">
        <v>4</v>
      </c>
      <c r="K3493" s="64">
        <v>4</v>
      </c>
      <c r="L3493" s="65">
        <v>1</v>
      </c>
      <c r="M3493" s="64">
        <v>0</v>
      </c>
      <c r="N3493" s="64">
        <v>0</v>
      </c>
      <c r="O3493" s="66">
        <v>386.31049999999999</v>
      </c>
      <c r="P3493" s="63">
        <v>0</v>
      </c>
    </row>
    <row r="3494" spans="1:16" ht="14.4">
      <c r="A3494" s="72">
        <f t="shared" si="96"/>
        <v>46210</v>
      </c>
      <c r="B3494" s="73">
        <f>VLOOKUP(G3494,'Daily Flash NL'!A:D,4,0)</f>
        <v>0.45833333333333298</v>
      </c>
      <c r="C3494" s="77">
        <v>46210</v>
      </c>
      <c r="D3494" s="57"/>
      <c r="E3494" s="62" t="s">
        <v>85</v>
      </c>
      <c r="F3494" s="62"/>
      <c r="G3494" s="62">
        <v>11</v>
      </c>
      <c r="H3494" s="63">
        <v>0.88888888888888884</v>
      </c>
      <c r="I3494" s="64">
        <v>9</v>
      </c>
      <c r="J3494" s="64">
        <v>9</v>
      </c>
      <c r="K3494" s="64">
        <v>8</v>
      </c>
      <c r="L3494" s="65">
        <v>1</v>
      </c>
      <c r="M3494" s="64">
        <v>0</v>
      </c>
      <c r="N3494" s="64">
        <v>0</v>
      </c>
      <c r="O3494" s="66">
        <v>354.29814814814841</v>
      </c>
      <c r="P3494" s="63">
        <v>0</v>
      </c>
    </row>
    <row r="3495" spans="1:16" ht="14.4">
      <c r="A3495" s="72">
        <f t="shared" si="96"/>
        <v>46210</v>
      </c>
      <c r="B3495" s="73">
        <f>VLOOKUP(G3495,'Daily Flash NL'!A:D,4,0)</f>
        <v>0.5</v>
      </c>
      <c r="C3495" s="77">
        <v>46210</v>
      </c>
      <c r="D3495" s="57"/>
      <c r="E3495" s="62" t="s">
        <v>85</v>
      </c>
      <c r="F3495" s="62"/>
      <c r="G3495" s="62">
        <v>12</v>
      </c>
      <c r="H3495" s="63">
        <v>1</v>
      </c>
      <c r="I3495" s="64">
        <v>8</v>
      </c>
      <c r="J3495" s="64">
        <v>8</v>
      </c>
      <c r="K3495" s="64">
        <v>8</v>
      </c>
      <c r="L3495" s="65">
        <v>1</v>
      </c>
      <c r="M3495" s="64">
        <v>0</v>
      </c>
      <c r="N3495" s="64">
        <v>0</v>
      </c>
      <c r="O3495" s="66">
        <v>335.1208125</v>
      </c>
      <c r="P3495" s="63">
        <v>0</v>
      </c>
    </row>
    <row r="3496" spans="1:16" ht="14.4">
      <c r="A3496" s="72">
        <f t="shared" si="96"/>
        <v>46210</v>
      </c>
      <c r="B3496" s="73">
        <f>VLOOKUP(G3496,'Daily Flash NL'!A:D,4,0)</f>
        <v>0.54166666666666696</v>
      </c>
      <c r="C3496" s="77">
        <v>46210</v>
      </c>
      <c r="D3496" s="57"/>
      <c r="E3496" s="62" t="s">
        <v>85</v>
      </c>
      <c r="F3496" s="62"/>
      <c r="G3496" s="62">
        <v>13</v>
      </c>
      <c r="H3496" s="63">
        <v>1</v>
      </c>
      <c r="I3496" s="64">
        <v>5</v>
      </c>
      <c r="J3496" s="64">
        <v>5</v>
      </c>
      <c r="K3496" s="64">
        <v>5</v>
      </c>
      <c r="L3496" s="65">
        <v>1</v>
      </c>
      <c r="M3496" s="64">
        <v>0</v>
      </c>
      <c r="N3496" s="64">
        <v>0</v>
      </c>
      <c r="O3496" s="66">
        <v>132.71373333333401</v>
      </c>
      <c r="P3496" s="63">
        <v>0</v>
      </c>
    </row>
    <row r="3497" spans="1:16" ht="14.4">
      <c r="A3497" s="72">
        <f t="shared" si="96"/>
        <v>46210</v>
      </c>
      <c r="B3497" s="73">
        <f>VLOOKUP(G3497,'Daily Flash NL'!A:D,4,0)</f>
        <v>0.58333333333333304</v>
      </c>
      <c r="C3497" s="77">
        <v>46210</v>
      </c>
      <c r="D3497" s="57"/>
      <c r="E3497" s="62" t="s">
        <v>85</v>
      </c>
      <c r="F3497" s="62"/>
      <c r="G3497" s="62">
        <v>14</v>
      </c>
      <c r="H3497" s="63">
        <v>0.93333333333333335</v>
      </c>
      <c r="I3497" s="64">
        <v>15</v>
      </c>
      <c r="J3497" s="64">
        <v>15</v>
      </c>
      <c r="K3497" s="64">
        <v>14</v>
      </c>
      <c r="L3497" s="65">
        <v>1</v>
      </c>
      <c r="M3497" s="64">
        <v>0</v>
      </c>
      <c r="N3497" s="64">
        <v>0</v>
      </c>
      <c r="O3497" s="66">
        <v>414.66286666666667</v>
      </c>
      <c r="P3497" s="63">
        <v>0</v>
      </c>
    </row>
    <row r="3498" spans="1:16" ht="14.4">
      <c r="A3498" s="72">
        <f t="shared" si="96"/>
        <v>46210</v>
      </c>
      <c r="B3498" s="73">
        <f>VLOOKUP(G3498,'Daily Flash NL'!A:D,4,0)</f>
        <v>0.625</v>
      </c>
      <c r="C3498" s="77">
        <v>46210</v>
      </c>
      <c r="D3498" s="57"/>
      <c r="E3498" s="62" t="s">
        <v>85</v>
      </c>
      <c r="F3498" s="62"/>
      <c r="G3498" s="62">
        <v>15</v>
      </c>
      <c r="H3498" s="63">
        <v>0.93333333333333335</v>
      </c>
      <c r="I3498" s="64">
        <v>15</v>
      </c>
      <c r="J3498" s="64">
        <v>15</v>
      </c>
      <c r="K3498" s="64">
        <v>14</v>
      </c>
      <c r="L3498" s="65">
        <v>1</v>
      </c>
      <c r="M3498" s="64">
        <v>0</v>
      </c>
      <c r="N3498" s="64">
        <v>0</v>
      </c>
      <c r="O3498" s="66">
        <v>293.33439333333337</v>
      </c>
      <c r="P3498" s="63">
        <v>0</v>
      </c>
    </row>
    <row r="3499" spans="1:16" ht="14.4">
      <c r="A3499" s="72">
        <f t="shared" si="96"/>
        <v>46210</v>
      </c>
      <c r="B3499" s="73">
        <f>VLOOKUP(G3499,'Daily Flash NL'!A:D,4,0)</f>
        <v>0.66666666666666696</v>
      </c>
      <c r="C3499" s="77">
        <v>46210</v>
      </c>
      <c r="D3499" s="57"/>
      <c r="E3499" s="62" t="s">
        <v>85</v>
      </c>
      <c r="F3499" s="62"/>
      <c r="G3499" s="62">
        <v>16</v>
      </c>
      <c r="H3499" s="63">
        <v>0.8571428571428571</v>
      </c>
      <c r="I3499" s="64">
        <v>7</v>
      </c>
      <c r="J3499" s="64">
        <v>7</v>
      </c>
      <c r="K3499" s="64">
        <v>6</v>
      </c>
      <c r="L3499" s="65">
        <v>1</v>
      </c>
      <c r="M3499" s="64">
        <v>0</v>
      </c>
      <c r="N3499" s="64">
        <v>0</v>
      </c>
      <c r="O3499" s="66">
        <v>209.81671428571431</v>
      </c>
      <c r="P3499" s="63">
        <v>0</v>
      </c>
    </row>
    <row r="3500" spans="1:16" ht="14.4">
      <c r="A3500" s="72">
        <f t="shared" si="96"/>
        <v>46210</v>
      </c>
      <c r="B3500" s="73" t="e">
        <f>VLOOKUP(G3500,'Daily Flash NL'!A:D,4,0)</f>
        <v>#N/A</v>
      </c>
      <c r="C3500" s="77">
        <v>46210</v>
      </c>
      <c r="D3500" s="57"/>
      <c r="E3500" s="62" t="s">
        <v>85</v>
      </c>
      <c r="F3500" s="62"/>
      <c r="G3500" s="62">
        <v>17</v>
      </c>
      <c r="H3500" s="63">
        <v>1</v>
      </c>
      <c r="I3500" s="64">
        <v>2</v>
      </c>
      <c r="J3500" s="64">
        <v>2</v>
      </c>
      <c r="K3500" s="64">
        <v>2</v>
      </c>
      <c r="L3500" s="65">
        <v>1</v>
      </c>
      <c r="M3500" s="64">
        <v>0</v>
      </c>
      <c r="N3500" s="64">
        <v>0</v>
      </c>
      <c r="O3500" s="66">
        <v>480.14150000000001</v>
      </c>
      <c r="P3500" s="63">
        <v>0</v>
      </c>
    </row>
    <row r="3501" spans="1:16" ht="14.4">
      <c r="A3501" s="72">
        <f t="shared" si="96"/>
        <v>46210</v>
      </c>
      <c r="B3501" s="73" t="e">
        <f>VLOOKUP(G3501,'Daily Flash NL'!A:D,4,0)</f>
        <v>#N/A</v>
      </c>
      <c r="C3501" s="77">
        <v>46210</v>
      </c>
      <c r="D3501" s="57"/>
      <c r="E3501" s="62" t="s">
        <v>85</v>
      </c>
      <c r="F3501" s="62"/>
      <c r="G3501" s="62">
        <v>18</v>
      </c>
      <c r="H3501" s="63">
        <v>0.75</v>
      </c>
      <c r="I3501" s="64">
        <v>4</v>
      </c>
      <c r="J3501" s="64">
        <v>4</v>
      </c>
      <c r="K3501" s="64">
        <v>3</v>
      </c>
      <c r="L3501" s="65">
        <v>1</v>
      </c>
      <c r="M3501" s="64">
        <v>0</v>
      </c>
      <c r="N3501" s="64">
        <v>0</v>
      </c>
      <c r="O3501" s="66">
        <v>261.97300000000001</v>
      </c>
      <c r="P3501" s="63">
        <v>0</v>
      </c>
    </row>
    <row r="3502" spans="1:16" ht="14.4">
      <c r="A3502" s="72">
        <f t="shared" si="96"/>
        <v>46210</v>
      </c>
      <c r="B3502" s="73" t="e">
        <f>VLOOKUP(G3502,'Daily Flash NL'!A:D,4,0)</f>
        <v>#N/A</v>
      </c>
      <c r="C3502" s="77">
        <v>46210</v>
      </c>
      <c r="D3502" s="57"/>
      <c r="E3502" s="62" t="s">
        <v>85</v>
      </c>
      <c r="F3502" s="62"/>
      <c r="G3502" s="62">
        <v>19</v>
      </c>
      <c r="H3502" s="63">
        <v>0.8</v>
      </c>
      <c r="I3502" s="64">
        <v>5</v>
      </c>
      <c r="J3502" s="64">
        <v>5</v>
      </c>
      <c r="K3502" s="64">
        <v>4</v>
      </c>
      <c r="L3502" s="65">
        <v>1</v>
      </c>
      <c r="M3502" s="64">
        <v>0</v>
      </c>
      <c r="N3502" s="64">
        <v>0</v>
      </c>
      <c r="O3502" s="66">
        <v>346.52799999999996</v>
      </c>
      <c r="P3502" s="63">
        <v>0</v>
      </c>
    </row>
    <row r="3503" spans="1:16" ht="14.4">
      <c r="A3503" s="72">
        <f t="shared" si="96"/>
        <v>46210</v>
      </c>
      <c r="B3503" s="73" t="e">
        <f>VLOOKUP(G3503,'Daily Flash NL'!A:D,4,0)</f>
        <v>#N/A</v>
      </c>
      <c r="C3503" s="77">
        <v>46210</v>
      </c>
      <c r="D3503" s="57"/>
      <c r="E3503" s="62" t="s">
        <v>85</v>
      </c>
      <c r="F3503" s="62"/>
      <c r="G3503" s="62">
        <v>20</v>
      </c>
      <c r="H3503" s="63">
        <v>0.25</v>
      </c>
      <c r="I3503" s="64">
        <v>8</v>
      </c>
      <c r="J3503" s="64">
        <v>7</v>
      </c>
      <c r="K3503" s="64">
        <v>2</v>
      </c>
      <c r="L3503" s="65">
        <v>0.875</v>
      </c>
      <c r="M3503" s="64">
        <v>1</v>
      </c>
      <c r="N3503" s="64">
        <v>0</v>
      </c>
      <c r="O3503" s="66">
        <v>309.74914285714283</v>
      </c>
      <c r="P3503" s="63">
        <v>0.125</v>
      </c>
    </row>
    <row r="3504" spans="1:16" ht="14.4">
      <c r="A3504" s="72">
        <f t="shared" si="96"/>
        <v>46210</v>
      </c>
      <c r="B3504" s="73" t="e">
        <f>VLOOKUP(G3504,'Daily Flash NL'!A:D,4,0)</f>
        <v>#N/A</v>
      </c>
      <c r="C3504" s="77">
        <v>46210</v>
      </c>
      <c r="D3504" s="57"/>
      <c r="E3504" s="62" t="s">
        <v>85</v>
      </c>
      <c r="F3504" s="62"/>
      <c r="G3504" s="62">
        <v>21</v>
      </c>
      <c r="H3504" s="63">
        <v>1</v>
      </c>
      <c r="I3504" s="64">
        <v>1</v>
      </c>
      <c r="J3504" s="64">
        <v>1</v>
      </c>
      <c r="K3504" s="64">
        <v>1</v>
      </c>
      <c r="L3504" s="65">
        <v>1</v>
      </c>
      <c r="M3504" s="64">
        <v>0</v>
      </c>
      <c r="N3504" s="64">
        <v>0</v>
      </c>
      <c r="O3504" s="66">
        <v>591.45699999999999</v>
      </c>
      <c r="P3504" s="63">
        <v>0</v>
      </c>
    </row>
    <row r="3505" spans="1:16" ht="14.4">
      <c r="A3505" s="72">
        <f t="shared" si="96"/>
        <v>46210</v>
      </c>
      <c r="B3505" s="73" t="e">
        <f>VLOOKUP(G3505,'Daily Flash NL'!A:D,4,0)</f>
        <v>#N/A</v>
      </c>
      <c r="C3505" s="77">
        <v>46210</v>
      </c>
      <c r="D3505" s="57"/>
      <c r="E3505" s="62" t="s">
        <v>85</v>
      </c>
      <c r="F3505" s="62"/>
      <c r="G3505" s="62">
        <v>22</v>
      </c>
      <c r="H3505" s="63">
        <v>0</v>
      </c>
      <c r="I3505" s="64">
        <v>2</v>
      </c>
      <c r="J3505" s="64">
        <v>1</v>
      </c>
      <c r="K3505" s="64">
        <v>0</v>
      </c>
      <c r="L3505" s="65">
        <v>0.5</v>
      </c>
      <c r="M3505" s="64">
        <v>1</v>
      </c>
      <c r="N3505" s="64">
        <v>0</v>
      </c>
      <c r="O3505" s="66">
        <v>620.43999999999994</v>
      </c>
      <c r="P3505" s="63">
        <v>0.5</v>
      </c>
    </row>
    <row r="3506" spans="1:16" ht="14.4">
      <c r="A3506" s="72">
        <f t="shared" si="96"/>
        <v>46210</v>
      </c>
      <c r="B3506" s="73" t="e">
        <f>VLOOKUP(G3506,'Daily Flash NL'!A:D,4,0)</f>
        <v>#N/A</v>
      </c>
      <c r="C3506" s="77">
        <v>46210</v>
      </c>
      <c r="D3506" s="57"/>
      <c r="E3506" s="62" t="s">
        <v>85</v>
      </c>
      <c r="F3506" s="62"/>
      <c r="G3506" s="62">
        <v>23</v>
      </c>
      <c r="H3506" s="63">
        <v>0</v>
      </c>
      <c r="I3506" s="64">
        <v>3</v>
      </c>
      <c r="J3506" s="64">
        <v>0</v>
      </c>
      <c r="K3506" s="64">
        <v>0</v>
      </c>
      <c r="L3506" s="65">
        <v>0</v>
      </c>
      <c r="M3506" s="64">
        <v>3</v>
      </c>
      <c r="N3506" s="64">
        <v>0</v>
      </c>
      <c r="O3506" s="66"/>
      <c r="P3506" s="63">
        <v>1</v>
      </c>
    </row>
    <row r="3507" spans="1:16" ht="14.4">
      <c r="A3507" s="72">
        <f t="shared" si="96"/>
        <v>46210</v>
      </c>
      <c r="B3507" s="73" t="e">
        <f>VLOOKUP(G3507,'Daily Flash NL'!A:D,4,0)</f>
        <v>#N/A</v>
      </c>
      <c r="C3507" s="77">
        <v>46210</v>
      </c>
      <c r="D3507" s="57"/>
      <c r="E3507" s="62" t="s">
        <v>85</v>
      </c>
      <c r="F3507" s="57" t="s">
        <v>86</v>
      </c>
      <c r="G3507" s="57"/>
      <c r="H3507" s="58"/>
      <c r="I3507" s="59"/>
      <c r="J3507" s="59"/>
      <c r="K3507" s="59"/>
      <c r="L3507" s="60"/>
      <c r="M3507" s="59"/>
      <c r="N3507" s="59"/>
      <c r="O3507" s="61"/>
      <c r="P3507" s="58"/>
    </row>
    <row r="3508" spans="1:16" ht="14.4">
      <c r="A3508" s="72">
        <f t="shared" si="96"/>
        <v>46210</v>
      </c>
      <c r="B3508" s="73" t="e">
        <f>VLOOKUP(G3508,'Daily Flash NL'!A:D,4,0)</f>
        <v>#N/A</v>
      </c>
      <c r="C3508" s="77">
        <v>46210</v>
      </c>
      <c r="D3508" s="57"/>
      <c r="E3508" s="62" t="s">
        <v>85</v>
      </c>
      <c r="F3508" s="62"/>
      <c r="G3508" s="62">
        <v>6</v>
      </c>
      <c r="H3508" s="63">
        <v>0.25</v>
      </c>
      <c r="I3508" s="64">
        <v>4</v>
      </c>
      <c r="J3508" s="64">
        <v>3</v>
      </c>
      <c r="K3508" s="64">
        <v>1</v>
      </c>
      <c r="L3508" s="65">
        <v>0.75</v>
      </c>
      <c r="M3508" s="64">
        <v>1</v>
      </c>
      <c r="N3508" s="64">
        <v>0</v>
      </c>
      <c r="O3508" s="66">
        <v>91.721666666666678</v>
      </c>
      <c r="P3508" s="63">
        <v>0.25</v>
      </c>
    </row>
    <row r="3509" spans="1:16" ht="14.4">
      <c r="A3509" s="72">
        <f t="shared" si="96"/>
        <v>46210</v>
      </c>
      <c r="B3509" s="73">
        <f>VLOOKUP(G3509,'Daily Flash NL'!A:D,4,0)</f>
        <v>0.29166666666666669</v>
      </c>
      <c r="C3509" s="77">
        <v>46210</v>
      </c>
      <c r="D3509" s="57"/>
      <c r="E3509" s="62" t="s">
        <v>85</v>
      </c>
      <c r="F3509" s="62"/>
      <c r="G3509" s="62">
        <v>7</v>
      </c>
      <c r="H3509" s="63">
        <v>0.33333333333333331</v>
      </c>
      <c r="I3509" s="64">
        <v>9</v>
      </c>
      <c r="J3509" s="64">
        <v>6</v>
      </c>
      <c r="K3509" s="64">
        <v>3</v>
      </c>
      <c r="L3509" s="65">
        <v>0.66666666666666663</v>
      </c>
      <c r="M3509" s="64">
        <v>3</v>
      </c>
      <c r="N3509" s="64">
        <v>0</v>
      </c>
      <c r="O3509" s="66">
        <v>77.351749999999996</v>
      </c>
      <c r="P3509" s="63">
        <v>0.33333333333333331</v>
      </c>
    </row>
    <row r="3510" spans="1:16" ht="14.4">
      <c r="A3510" s="72">
        <f t="shared" ref="A3510:A3533" si="97">C3510</f>
        <v>46210</v>
      </c>
      <c r="B3510" s="73">
        <f>VLOOKUP(G3510,'Daily Flash NL'!A:D,4,0)</f>
        <v>0.33333333333333298</v>
      </c>
      <c r="C3510" s="77">
        <v>46210</v>
      </c>
      <c r="D3510" s="57"/>
      <c r="E3510" s="62" t="s">
        <v>85</v>
      </c>
      <c r="F3510" s="62"/>
      <c r="G3510" s="62">
        <v>8</v>
      </c>
      <c r="H3510" s="63">
        <v>0.5714285714285714</v>
      </c>
      <c r="I3510" s="64">
        <v>7</v>
      </c>
      <c r="J3510" s="64">
        <v>4</v>
      </c>
      <c r="K3510" s="64">
        <v>4</v>
      </c>
      <c r="L3510" s="65">
        <v>0.5714285714285714</v>
      </c>
      <c r="M3510" s="64">
        <v>3</v>
      </c>
      <c r="N3510" s="64">
        <v>0</v>
      </c>
      <c r="O3510" s="66">
        <v>829.20425</v>
      </c>
      <c r="P3510" s="63">
        <v>0.42857142857142855</v>
      </c>
    </row>
    <row r="3511" spans="1:16" ht="14.4">
      <c r="A3511" s="72">
        <f t="shared" si="97"/>
        <v>46210</v>
      </c>
      <c r="B3511" s="73">
        <f>VLOOKUP(G3511,'Daily Flash NL'!A:D,4,0)</f>
        <v>0.375</v>
      </c>
      <c r="C3511" s="77">
        <v>46210</v>
      </c>
      <c r="D3511" s="57"/>
      <c r="E3511" s="62" t="s">
        <v>85</v>
      </c>
      <c r="F3511" s="62"/>
      <c r="G3511" s="62">
        <v>9</v>
      </c>
      <c r="H3511" s="63">
        <v>3.5714285714285712E-2</v>
      </c>
      <c r="I3511" s="64">
        <v>30</v>
      </c>
      <c r="J3511" s="64">
        <v>16</v>
      </c>
      <c r="K3511" s="64">
        <v>1</v>
      </c>
      <c r="L3511" s="65">
        <v>0.53333333333333333</v>
      </c>
      <c r="M3511" s="64">
        <v>14</v>
      </c>
      <c r="N3511" s="64">
        <v>2</v>
      </c>
      <c r="O3511" s="66">
        <v>407.99708333333308</v>
      </c>
      <c r="P3511" s="63">
        <v>0.46666666666666667</v>
      </c>
    </row>
    <row r="3512" spans="1:16" ht="14.4">
      <c r="A3512" s="72">
        <f t="shared" si="97"/>
        <v>46210</v>
      </c>
      <c r="B3512" s="73">
        <f>VLOOKUP(G3512,'Daily Flash NL'!A:D,4,0)</f>
        <v>0.41666666666666702</v>
      </c>
      <c r="C3512" s="77">
        <v>46210</v>
      </c>
      <c r="D3512" s="57"/>
      <c r="E3512" s="62" t="s">
        <v>85</v>
      </c>
      <c r="F3512" s="62"/>
      <c r="G3512" s="62">
        <v>10</v>
      </c>
      <c r="H3512" s="63">
        <v>0.41935483870967744</v>
      </c>
      <c r="I3512" s="64">
        <v>32</v>
      </c>
      <c r="J3512" s="64">
        <v>28</v>
      </c>
      <c r="K3512" s="64">
        <v>13</v>
      </c>
      <c r="L3512" s="65">
        <v>0.875</v>
      </c>
      <c r="M3512" s="64">
        <v>4</v>
      </c>
      <c r="N3512" s="64">
        <v>1</v>
      </c>
      <c r="O3512" s="66">
        <v>162.79929195011317</v>
      </c>
      <c r="P3512" s="63">
        <v>0.125</v>
      </c>
    </row>
    <row r="3513" spans="1:16" ht="14.4">
      <c r="A3513" s="72">
        <f t="shared" si="97"/>
        <v>46210</v>
      </c>
      <c r="B3513" s="73">
        <f>VLOOKUP(G3513,'Daily Flash NL'!A:D,4,0)</f>
        <v>0.45833333333333298</v>
      </c>
      <c r="C3513" s="77">
        <v>46210</v>
      </c>
      <c r="D3513" s="57"/>
      <c r="E3513" s="62" t="s">
        <v>85</v>
      </c>
      <c r="F3513" s="62"/>
      <c r="G3513" s="62">
        <v>11</v>
      </c>
      <c r="H3513" s="63">
        <v>0.76190476190476186</v>
      </c>
      <c r="I3513" s="64">
        <v>21</v>
      </c>
      <c r="J3513" s="64">
        <v>21</v>
      </c>
      <c r="K3513" s="64">
        <v>16</v>
      </c>
      <c r="L3513" s="65">
        <v>1</v>
      </c>
      <c r="M3513" s="64">
        <v>0</v>
      </c>
      <c r="N3513" s="64">
        <v>0</v>
      </c>
      <c r="O3513" s="66">
        <v>299.66689285714273</v>
      </c>
      <c r="P3513" s="63">
        <v>0</v>
      </c>
    </row>
    <row r="3514" spans="1:16" ht="14.4">
      <c r="A3514" s="72">
        <f t="shared" si="97"/>
        <v>46210</v>
      </c>
      <c r="B3514" s="73">
        <f>VLOOKUP(G3514,'Daily Flash NL'!A:D,4,0)</f>
        <v>0.5</v>
      </c>
      <c r="C3514" s="77">
        <v>46210</v>
      </c>
      <c r="D3514" s="57"/>
      <c r="E3514" s="62" t="s">
        <v>85</v>
      </c>
      <c r="F3514" s="62"/>
      <c r="G3514" s="62">
        <v>12</v>
      </c>
      <c r="H3514" s="63">
        <v>0.81818181818181823</v>
      </c>
      <c r="I3514" s="64">
        <v>11</v>
      </c>
      <c r="J3514" s="64">
        <v>11</v>
      </c>
      <c r="K3514" s="64">
        <v>9</v>
      </c>
      <c r="L3514" s="65">
        <v>1</v>
      </c>
      <c r="M3514" s="64">
        <v>0</v>
      </c>
      <c r="N3514" s="64">
        <v>0</v>
      </c>
      <c r="O3514" s="66">
        <v>441.52149999999989</v>
      </c>
      <c r="P3514" s="63">
        <v>0</v>
      </c>
    </row>
    <row r="3515" spans="1:16" ht="14.4">
      <c r="A3515" s="72">
        <f t="shared" si="97"/>
        <v>46210</v>
      </c>
      <c r="B3515" s="73">
        <f>VLOOKUP(G3515,'Daily Flash NL'!A:D,4,0)</f>
        <v>0.54166666666666696</v>
      </c>
      <c r="C3515" s="77">
        <v>46210</v>
      </c>
      <c r="D3515" s="57"/>
      <c r="E3515" s="62" t="s">
        <v>85</v>
      </c>
      <c r="F3515" s="62"/>
      <c r="G3515" s="62">
        <v>13</v>
      </c>
      <c r="H3515" s="63">
        <v>1</v>
      </c>
      <c r="I3515" s="64">
        <v>6</v>
      </c>
      <c r="J3515" s="64">
        <v>6</v>
      </c>
      <c r="K3515" s="64">
        <v>6</v>
      </c>
      <c r="L3515" s="65">
        <v>1</v>
      </c>
      <c r="M3515" s="64">
        <v>0</v>
      </c>
      <c r="N3515" s="64">
        <v>0</v>
      </c>
      <c r="O3515" s="66">
        <v>445.24724999999995</v>
      </c>
      <c r="P3515" s="63">
        <v>0</v>
      </c>
    </row>
    <row r="3516" spans="1:16" ht="14.4">
      <c r="A3516" s="72">
        <f t="shared" si="97"/>
        <v>46210</v>
      </c>
      <c r="B3516" s="73">
        <f>VLOOKUP(G3516,'Daily Flash NL'!A:D,4,0)</f>
        <v>0.58333333333333304</v>
      </c>
      <c r="C3516" s="77">
        <v>46210</v>
      </c>
      <c r="D3516" s="57"/>
      <c r="E3516" s="62" t="s">
        <v>85</v>
      </c>
      <c r="F3516" s="62"/>
      <c r="G3516" s="62">
        <v>14</v>
      </c>
      <c r="H3516" s="63">
        <v>1</v>
      </c>
      <c r="I3516" s="64">
        <v>11</v>
      </c>
      <c r="J3516" s="64">
        <v>11</v>
      </c>
      <c r="K3516" s="64">
        <v>11</v>
      </c>
      <c r="L3516" s="65">
        <v>1</v>
      </c>
      <c r="M3516" s="64">
        <v>0</v>
      </c>
      <c r="N3516" s="64">
        <v>0</v>
      </c>
      <c r="O3516" s="66">
        <v>298.99781818181788</v>
      </c>
      <c r="P3516" s="63">
        <v>0</v>
      </c>
    </row>
    <row r="3517" spans="1:16" ht="14.4">
      <c r="A3517" s="72">
        <f t="shared" si="97"/>
        <v>46210</v>
      </c>
      <c r="B3517" s="73">
        <f>VLOOKUP(G3517,'Daily Flash NL'!A:D,4,0)</f>
        <v>0.625</v>
      </c>
      <c r="C3517" s="77">
        <v>46210</v>
      </c>
      <c r="D3517" s="57"/>
      <c r="E3517" s="62" t="s">
        <v>85</v>
      </c>
      <c r="F3517" s="62"/>
      <c r="G3517" s="62">
        <v>15</v>
      </c>
      <c r="H3517" s="63">
        <v>0.77777777777777779</v>
      </c>
      <c r="I3517" s="64">
        <v>9</v>
      </c>
      <c r="J3517" s="64">
        <v>8</v>
      </c>
      <c r="K3517" s="64">
        <v>7</v>
      </c>
      <c r="L3517" s="65">
        <v>0.88888888888888884</v>
      </c>
      <c r="M3517" s="64">
        <v>1</v>
      </c>
      <c r="N3517" s="64">
        <v>0</v>
      </c>
      <c r="O3517" s="66">
        <v>295.05881249999999</v>
      </c>
      <c r="P3517" s="63">
        <v>0.1111111111111111</v>
      </c>
    </row>
    <row r="3518" spans="1:16" ht="14.4">
      <c r="A3518" s="72">
        <f t="shared" si="97"/>
        <v>46210</v>
      </c>
      <c r="B3518" s="73">
        <f>VLOOKUP(G3518,'Daily Flash NL'!A:D,4,0)</f>
        <v>0.66666666666666696</v>
      </c>
      <c r="C3518" s="77">
        <v>46210</v>
      </c>
      <c r="D3518" s="57"/>
      <c r="E3518" s="62" t="s">
        <v>85</v>
      </c>
      <c r="F3518" s="62"/>
      <c r="G3518" s="62">
        <v>16</v>
      </c>
      <c r="H3518" s="63">
        <v>0.625</v>
      </c>
      <c r="I3518" s="64">
        <v>8</v>
      </c>
      <c r="J3518" s="64">
        <v>8</v>
      </c>
      <c r="K3518" s="64">
        <v>5</v>
      </c>
      <c r="L3518" s="65">
        <v>1</v>
      </c>
      <c r="M3518" s="64">
        <v>0</v>
      </c>
      <c r="N3518" s="64">
        <v>0</v>
      </c>
      <c r="O3518" s="66">
        <v>312.44678125000002</v>
      </c>
      <c r="P3518" s="63">
        <v>0</v>
      </c>
    </row>
    <row r="3519" spans="1:16" ht="14.4">
      <c r="A3519" s="72">
        <f t="shared" si="97"/>
        <v>46210</v>
      </c>
      <c r="B3519" s="73" t="e">
        <f>VLOOKUP(G3519,'Daily Flash NL'!A:D,4,0)</f>
        <v>#N/A</v>
      </c>
      <c r="C3519" s="77">
        <v>46210</v>
      </c>
      <c r="D3519" s="57"/>
      <c r="E3519" s="62" t="s">
        <v>85</v>
      </c>
      <c r="F3519" s="62"/>
      <c r="G3519" s="62">
        <v>17</v>
      </c>
      <c r="H3519" s="63">
        <v>1</v>
      </c>
      <c r="I3519" s="64">
        <v>3</v>
      </c>
      <c r="J3519" s="64">
        <v>3</v>
      </c>
      <c r="K3519" s="64">
        <v>3</v>
      </c>
      <c r="L3519" s="65">
        <v>1</v>
      </c>
      <c r="M3519" s="64">
        <v>0</v>
      </c>
      <c r="N3519" s="64">
        <v>0</v>
      </c>
      <c r="O3519" s="66">
        <v>684.69333333333327</v>
      </c>
      <c r="P3519" s="63">
        <v>0</v>
      </c>
    </row>
    <row r="3520" spans="1:16" ht="14.4">
      <c r="A3520" s="72">
        <f t="shared" si="97"/>
        <v>46210</v>
      </c>
      <c r="B3520" s="73" t="e">
        <f>VLOOKUP(G3520,'Daily Flash NL'!A:D,4,0)</f>
        <v>#N/A</v>
      </c>
      <c r="C3520" s="77">
        <v>46210</v>
      </c>
      <c r="D3520" s="57"/>
      <c r="E3520" s="62" t="s">
        <v>85</v>
      </c>
      <c r="F3520" s="62"/>
      <c r="G3520" s="62">
        <v>18</v>
      </c>
      <c r="H3520" s="63">
        <v>0.8571428571428571</v>
      </c>
      <c r="I3520" s="64">
        <v>7</v>
      </c>
      <c r="J3520" s="64">
        <v>7</v>
      </c>
      <c r="K3520" s="64">
        <v>6</v>
      </c>
      <c r="L3520" s="65">
        <v>1</v>
      </c>
      <c r="M3520" s="64">
        <v>0</v>
      </c>
      <c r="N3520" s="64">
        <v>0</v>
      </c>
      <c r="O3520" s="66">
        <v>287.30814285714285</v>
      </c>
      <c r="P3520" s="63">
        <v>0</v>
      </c>
    </row>
    <row r="3521" spans="1:16" ht="14.4">
      <c r="A3521" s="72">
        <f t="shared" si="97"/>
        <v>46210</v>
      </c>
      <c r="B3521" s="73" t="e">
        <f>VLOOKUP(G3521,'Daily Flash NL'!A:D,4,0)</f>
        <v>#N/A</v>
      </c>
      <c r="C3521" s="77">
        <v>46210</v>
      </c>
      <c r="D3521" s="57"/>
      <c r="E3521" s="62" t="s">
        <v>85</v>
      </c>
      <c r="F3521" s="62"/>
      <c r="G3521" s="62">
        <v>19</v>
      </c>
      <c r="H3521" s="63">
        <v>0.33333333333333331</v>
      </c>
      <c r="I3521" s="64">
        <v>3</v>
      </c>
      <c r="J3521" s="64">
        <v>3</v>
      </c>
      <c r="K3521" s="64">
        <v>1</v>
      </c>
      <c r="L3521" s="65">
        <v>1</v>
      </c>
      <c r="M3521" s="64">
        <v>0</v>
      </c>
      <c r="N3521" s="64">
        <v>0</v>
      </c>
      <c r="O3521" s="66">
        <v>271.81549999999999</v>
      </c>
      <c r="P3521" s="63">
        <v>0</v>
      </c>
    </row>
    <row r="3522" spans="1:16" ht="14.4">
      <c r="A3522" s="72">
        <f t="shared" si="97"/>
        <v>46210</v>
      </c>
      <c r="B3522" s="73" t="e">
        <f>VLOOKUP(G3522,'Daily Flash NL'!A:D,4,0)</f>
        <v>#N/A</v>
      </c>
      <c r="C3522" s="77">
        <v>46210</v>
      </c>
      <c r="D3522" s="57"/>
      <c r="E3522" s="62" t="s">
        <v>85</v>
      </c>
      <c r="F3522" s="62"/>
      <c r="G3522" s="62">
        <v>20</v>
      </c>
      <c r="H3522" s="63">
        <v>0.75</v>
      </c>
      <c r="I3522" s="64">
        <v>4</v>
      </c>
      <c r="J3522" s="64">
        <v>3</v>
      </c>
      <c r="K3522" s="64">
        <v>3</v>
      </c>
      <c r="L3522" s="65">
        <v>0.75</v>
      </c>
      <c r="M3522" s="64">
        <v>1</v>
      </c>
      <c r="N3522" s="64">
        <v>0</v>
      </c>
      <c r="O3522" s="66">
        <v>300.32366666666667</v>
      </c>
      <c r="P3522" s="63">
        <v>0.25</v>
      </c>
    </row>
    <row r="3523" spans="1:16" ht="14.4">
      <c r="A3523" s="72">
        <f t="shared" si="97"/>
        <v>46210</v>
      </c>
      <c r="B3523" s="73" t="e">
        <f>VLOOKUP(G3523,'Daily Flash NL'!A:D,4,0)</f>
        <v>#N/A</v>
      </c>
      <c r="C3523" s="77">
        <v>46210</v>
      </c>
      <c r="D3523" s="57"/>
      <c r="E3523" s="62" t="s">
        <v>85</v>
      </c>
      <c r="F3523" s="62"/>
      <c r="G3523" s="62">
        <v>21</v>
      </c>
      <c r="H3523" s="63">
        <v>0.8</v>
      </c>
      <c r="I3523" s="64">
        <v>5</v>
      </c>
      <c r="J3523" s="64">
        <v>5</v>
      </c>
      <c r="K3523" s="64">
        <v>4</v>
      </c>
      <c r="L3523" s="65">
        <v>1</v>
      </c>
      <c r="M3523" s="64">
        <v>0</v>
      </c>
      <c r="N3523" s="64">
        <v>0</v>
      </c>
      <c r="O3523" s="66">
        <v>420.50559999999996</v>
      </c>
      <c r="P3523" s="63">
        <v>0</v>
      </c>
    </row>
    <row r="3524" spans="1:16" ht="14.4">
      <c r="A3524" s="72">
        <f t="shared" si="97"/>
        <v>46210</v>
      </c>
      <c r="B3524" s="73" t="e">
        <f>VLOOKUP(G3524,'Daily Flash NL'!A:D,4,0)</f>
        <v>#N/A</v>
      </c>
      <c r="C3524" s="77">
        <v>46210</v>
      </c>
      <c r="D3524" s="57"/>
      <c r="E3524" s="62" t="s">
        <v>85</v>
      </c>
      <c r="F3524" s="62"/>
      <c r="G3524" s="62">
        <v>22</v>
      </c>
      <c r="H3524" s="63">
        <v>0.4</v>
      </c>
      <c r="I3524" s="64">
        <v>5</v>
      </c>
      <c r="J3524" s="64">
        <v>5</v>
      </c>
      <c r="K3524" s="64">
        <v>2</v>
      </c>
      <c r="L3524" s="65">
        <v>1</v>
      </c>
      <c r="M3524" s="64">
        <v>0</v>
      </c>
      <c r="N3524" s="64">
        <v>0</v>
      </c>
      <c r="O3524" s="66">
        <v>380.35520000000002</v>
      </c>
      <c r="P3524" s="63">
        <v>0</v>
      </c>
    </row>
    <row r="3525" spans="1:16" ht="14.4">
      <c r="A3525" s="72">
        <f t="shared" si="97"/>
        <v>46210</v>
      </c>
      <c r="B3525" s="73" t="e">
        <f>VLOOKUP(G3525,'Daily Flash NL'!A:D,4,0)</f>
        <v>#N/A</v>
      </c>
      <c r="C3525" s="77">
        <v>46210</v>
      </c>
      <c r="D3525" s="57"/>
      <c r="E3525" s="62" t="s">
        <v>85</v>
      </c>
      <c r="F3525" s="62"/>
      <c r="G3525" s="62">
        <v>23</v>
      </c>
      <c r="H3525" s="63">
        <v>0.75</v>
      </c>
      <c r="I3525" s="64">
        <v>4</v>
      </c>
      <c r="J3525" s="64">
        <v>4</v>
      </c>
      <c r="K3525" s="64">
        <v>3</v>
      </c>
      <c r="L3525" s="65">
        <v>1</v>
      </c>
      <c r="M3525" s="64">
        <v>0</v>
      </c>
      <c r="N3525" s="64">
        <v>0</v>
      </c>
      <c r="O3525" s="66">
        <v>191.10675000000003</v>
      </c>
      <c r="P3525" s="63">
        <v>0</v>
      </c>
    </row>
    <row r="3526" spans="1:16" ht="14.4">
      <c r="A3526" s="72">
        <f t="shared" si="97"/>
        <v>46210</v>
      </c>
      <c r="B3526" s="73" t="e">
        <f>VLOOKUP(G3526,'Daily Flash NL'!A:D,4,0)</f>
        <v>#N/A</v>
      </c>
      <c r="C3526" s="77">
        <v>46210</v>
      </c>
      <c r="D3526" s="57"/>
      <c r="E3526" s="62" t="s">
        <v>68</v>
      </c>
      <c r="F3526" s="62"/>
      <c r="G3526" s="62"/>
      <c r="H3526" s="63">
        <v>0.86683738796414855</v>
      </c>
      <c r="I3526" s="64">
        <v>781</v>
      </c>
      <c r="J3526" s="64">
        <v>778</v>
      </c>
      <c r="K3526" s="64">
        <v>677</v>
      </c>
      <c r="L3526" s="65">
        <v>0.99615877080665816</v>
      </c>
      <c r="M3526" s="64">
        <v>3</v>
      </c>
      <c r="N3526" s="64">
        <v>0</v>
      </c>
      <c r="O3526" s="66">
        <v>248.67145664095972</v>
      </c>
      <c r="P3526" s="63">
        <v>3.8412291933418692E-3</v>
      </c>
    </row>
    <row r="3527" spans="1:16" ht="14.4">
      <c r="A3527" s="72">
        <f t="shared" si="97"/>
        <v>46210</v>
      </c>
      <c r="B3527" s="73" t="e">
        <f>VLOOKUP(G3527,'Daily Flash NL'!A:D,4,0)</f>
        <v>#N/A</v>
      </c>
      <c r="C3527" s="77">
        <v>46210</v>
      </c>
      <c r="D3527" s="57"/>
      <c r="E3527" s="62" t="s">
        <v>68</v>
      </c>
      <c r="F3527" s="57" t="s">
        <v>69</v>
      </c>
      <c r="G3527" s="57"/>
      <c r="H3527" s="58"/>
      <c r="I3527" s="59"/>
      <c r="J3527" s="59"/>
      <c r="K3527" s="59"/>
      <c r="L3527" s="60"/>
      <c r="M3527" s="59"/>
      <c r="N3527" s="59"/>
      <c r="O3527" s="61"/>
      <c r="P3527" s="58"/>
    </row>
    <row r="3528" spans="1:16" ht="14.4">
      <c r="A3528" s="72">
        <f t="shared" si="97"/>
        <v>46210</v>
      </c>
      <c r="B3528" s="73" t="e">
        <f>VLOOKUP(G3528,'Daily Flash NL'!A:D,4,0)</f>
        <v>#N/A</v>
      </c>
      <c r="C3528" s="77">
        <v>46210</v>
      </c>
      <c r="D3528" s="57"/>
      <c r="E3528" s="62" t="s">
        <v>68</v>
      </c>
      <c r="F3528" s="62"/>
      <c r="G3528" s="62">
        <v>6</v>
      </c>
      <c r="H3528" s="63">
        <v>0.375</v>
      </c>
      <c r="I3528" s="64">
        <v>8</v>
      </c>
      <c r="J3528" s="64">
        <v>8</v>
      </c>
      <c r="K3528" s="64">
        <v>3</v>
      </c>
      <c r="L3528" s="65">
        <v>1</v>
      </c>
      <c r="M3528" s="64">
        <v>0</v>
      </c>
      <c r="N3528" s="64">
        <v>0</v>
      </c>
      <c r="O3528" s="66">
        <v>142.19224999999997</v>
      </c>
      <c r="P3528" s="63">
        <v>0</v>
      </c>
    </row>
    <row r="3529" spans="1:16" ht="14.4">
      <c r="A3529" s="72">
        <f t="shared" si="97"/>
        <v>46210</v>
      </c>
      <c r="B3529" s="73">
        <f>VLOOKUP(G3529,'Daily Flash NL'!A:D,4,0)</f>
        <v>0.29166666666666669</v>
      </c>
      <c r="C3529" s="77">
        <v>46210</v>
      </c>
      <c r="D3529" s="57"/>
      <c r="E3529" s="62" t="s">
        <v>68</v>
      </c>
      <c r="F3529" s="62"/>
      <c r="G3529" s="62">
        <v>7</v>
      </c>
      <c r="H3529" s="63">
        <v>0.5714285714285714</v>
      </c>
      <c r="I3529" s="64">
        <v>28</v>
      </c>
      <c r="J3529" s="64">
        <v>28</v>
      </c>
      <c r="K3529" s="64">
        <v>16</v>
      </c>
      <c r="L3529" s="65">
        <v>1</v>
      </c>
      <c r="M3529" s="64">
        <v>0</v>
      </c>
      <c r="N3529" s="64">
        <v>0</v>
      </c>
      <c r="O3529" s="66">
        <v>180.26610714285715</v>
      </c>
      <c r="P3529" s="63">
        <v>0</v>
      </c>
    </row>
    <row r="3530" spans="1:16" ht="14.4">
      <c r="A3530" s="72">
        <f t="shared" si="97"/>
        <v>46210</v>
      </c>
      <c r="B3530" s="73">
        <f>VLOOKUP(G3530,'Daily Flash NL'!A:D,4,0)</f>
        <v>0.33333333333333298</v>
      </c>
      <c r="C3530" s="77">
        <v>46210</v>
      </c>
      <c r="D3530" s="57"/>
      <c r="E3530" s="62" t="s">
        <v>68</v>
      </c>
      <c r="F3530" s="62"/>
      <c r="G3530" s="62">
        <v>8</v>
      </c>
      <c r="H3530" s="63">
        <v>0.97959183673469385</v>
      </c>
      <c r="I3530" s="64">
        <v>49</v>
      </c>
      <c r="J3530" s="64">
        <v>49</v>
      </c>
      <c r="K3530" s="64">
        <v>48</v>
      </c>
      <c r="L3530" s="65">
        <v>1</v>
      </c>
      <c r="M3530" s="64">
        <v>0</v>
      </c>
      <c r="N3530" s="64">
        <v>0</v>
      </c>
      <c r="O3530" s="66">
        <v>149.73684625850316</v>
      </c>
      <c r="P3530" s="63">
        <v>0</v>
      </c>
    </row>
    <row r="3531" spans="1:16" ht="14.4">
      <c r="A3531" s="72">
        <f t="shared" si="97"/>
        <v>46210</v>
      </c>
      <c r="B3531" s="73">
        <f>VLOOKUP(G3531,'Daily Flash NL'!A:D,4,0)</f>
        <v>0.375</v>
      </c>
      <c r="C3531" s="77">
        <v>46210</v>
      </c>
      <c r="D3531" s="57"/>
      <c r="E3531" s="62" t="s">
        <v>68</v>
      </c>
      <c r="F3531" s="62"/>
      <c r="G3531" s="62">
        <v>9</v>
      </c>
      <c r="H3531" s="63">
        <v>0.9821428571428571</v>
      </c>
      <c r="I3531" s="64">
        <v>56</v>
      </c>
      <c r="J3531" s="64">
        <v>56</v>
      </c>
      <c r="K3531" s="64">
        <v>55</v>
      </c>
      <c r="L3531" s="65">
        <v>1</v>
      </c>
      <c r="M3531" s="64">
        <v>0</v>
      </c>
      <c r="N3531" s="64">
        <v>0</v>
      </c>
      <c r="O3531" s="66">
        <v>225.2932633928572</v>
      </c>
      <c r="P3531" s="63">
        <v>0</v>
      </c>
    </row>
    <row r="3532" spans="1:16" ht="14.4">
      <c r="A3532" s="72">
        <f t="shared" si="97"/>
        <v>46210</v>
      </c>
      <c r="B3532" s="73">
        <f>VLOOKUP(G3532,'Daily Flash NL'!A:D,4,0)</f>
        <v>0.41666666666666702</v>
      </c>
      <c r="C3532" s="77">
        <v>46210</v>
      </c>
      <c r="D3532" s="57"/>
      <c r="E3532" s="62" t="s">
        <v>68</v>
      </c>
      <c r="F3532" s="62"/>
      <c r="G3532" s="62">
        <v>10</v>
      </c>
      <c r="H3532" s="63">
        <v>0.98701298701298701</v>
      </c>
      <c r="I3532" s="64">
        <v>77</v>
      </c>
      <c r="J3532" s="64">
        <v>77</v>
      </c>
      <c r="K3532" s="64">
        <v>76</v>
      </c>
      <c r="L3532" s="65">
        <v>1</v>
      </c>
      <c r="M3532" s="64">
        <v>0</v>
      </c>
      <c r="N3532" s="64">
        <v>0</v>
      </c>
      <c r="O3532" s="66">
        <v>259.05132575757591</v>
      </c>
      <c r="P3532" s="63">
        <v>0</v>
      </c>
    </row>
    <row r="3533" spans="1:16" ht="14.4">
      <c r="A3533" s="72">
        <f t="shared" si="97"/>
        <v>46210</v>
      </c>
      <c r="B3533" s="73">
        <f>VLOOKUP(G3533,'Daily Flash NL'!A:D,4,0)</f>
        <v>0.45833333333333298</v>
      </c>
      <c r="C3533" s="77">
        <v>46210</v>
      </c>
      <c r="D3533" s="57"/>
      <c r="E3533" s="62" t="s">
        <v>68</v>
      </c>
      <c r="F3533" s="62"/>
      <c r="G3533" s="62">
        <v>11</v>
      </c>
      <c r="H3533" s="63">
        <v>0.98611111111111116</v>
      </c>
      <c r="I3533" s="64">
        <v>72</v>
      </c>
      <c r="J3533" s="64">
        <v>72</v>
      </c>
      <c r="K3533" s="64">
        <v>71</v>
      </c>
      <c r="L3533" s="65">
        <v>1</v>
      </c>
      <c r="M3533" s="64">
        <v>0</v>
      </c>
      <c r="N3533" s="64">
        <v>0</v>
      </c>
      <c r="O3533" s="66">
        <v>244.01541898148147</v>
      </c>
      <c r="P3533" s="63">
        <v>0</v>
      </c>
    </row>
    <row r="3534" spans="1:16" ht="14.4">
      <c r="A3534" s="72">
        <f t="shared" ref="A3534:A3540" si="98">C3534</f>
        <v>46210</v>
      </c>
      <c r="B3534" s="73">
        <f>VLOOKUP(G3534,'Daily Flash NL'!A:D,4,0)</f>
        <v>0.5</v>
      </c>
      <c r="C3534" s="77">
        <v>46210</v>
      </c>
      <c r="D3534" s="57"/>
      <c r="E3534" s="62" t="s">
        <v>68</v>
      </c>
      <c r="F3534" s="62"/>
      <c r="G3534" s="62">
        <v>12</v>
      </c>
      <c r="H3534" s="63">
        <v>0.98550724637681164</v>
      </c>
      <c r="I3534" s="64">
        <v>69</v>
      </c>
      <c r="J3534" s="64">
        <v>69</v>
      </c>
      <c r="K3534" s="64">
        <v>68</v>
      </c>
      <c r="L3534" s="65">
        <v>1</v>
      </c>
      <c r="M3534" s="64">
        <v>0</v>
      </c>
      <c r="N3534" s="64">
        <v>0</v>
      </c>
      <c r="O3534" s="66">
        <v>291.69450120772945</v>
      </c>
      <c r="P3534" s="63">
        <v>0</v>
      </c>
    </row>
    <row r="3535" spans="1:16" ht="14.4">
      <c r="A3535" s="72">
        <f t="shared" si="98"/>
        <v>46210</v>
      </c>
      <c r="B3535" s="73">
        <f>VLOOKUP(G3535,'Daily Flash NL'!A:D,4,0)</f>
        <v>0.54166666666666696</v>
      </c>
      <c r="C3535" s="77">
        <v>46210</v>
      </c>
      <c r="D3535" s="57"/>
      <c r="E3535" s="62" t="s">
        <v>68</v>
      </c>
      <c r="F3535" s="62"/>
      <c r="G3535" s="62">
        <v>13</v>
      </c>
      <c r="H3535" s="63">
        <v>0.98484848484848486</v>
      </c>
      <c r="I3535" s="64">
        <v>66</v>
      </c>
      <c r="J3535" s="64">
        <v>66</v>
      </c>
      <c r="K3535" s="64">
        <v>65</v>
      </c>
      <c r="L3535" s="65">
        <v>1</v>
      </c>
      <c r="M3535" s="64">
        <v>0</v>
      </c>
      <c r="N3535" s="64">
        <v>0</v>
      </c>
      <c r="O3535" s="66">
        <v>281.73172979797982</v>
      </c>
      <c r="P3535" s="63">
        <v>0</v>
      </c>
    </row>
    <row r="3536" spans="1:16" ht="14.4">
      <c r="A3536" s="72">
        <f t="shared" si="98"/>
        <v>46210</v>
      </c>
      <c r="B3536" s="73">
        <f>VLOOKUP(G3536,'Daily Flash NL'!A:D,4,0)</f>
        <v>0.58333333333333304</v>
      </c>
      <c r="C3536" s="77">
        <v>46210</v>
      </c>
      <c r="D3536" s="57"/>
      <c r="E3536" s="62" t="s">
        <v>68</v>
      </c>
      <c r="F3536" s="62"/>
      <c r="G3536" s="62">
        <v>14</v>
      </c>
      <c r="H3536" s="63">
        <v>0.97058823529411764</v>
      </c>
      <c r="I3536" s="64">
        <v>68</v>
      </c>
      <c r="J3536" s="64">
        <v>68</v>
      </c>
      <c r="K3536" s="64">
        <v>66</v>
      </c>
      <c r="L3536" s="65">
        <v>1</v>
      </c>
      <c r="M3536" s="64">
        <v>0</v>
      </c>
      <c r="N3536" s="64">
        <v>0</v>
      </c>
      <c r="O3536" s="66">
        <v>249.59217034313738</v>
      </c>
      <c r="P3536" s="63">
        <v>0</v>
      </c>
    </row>
    <row r="3537" spans="1:16" ht="14.4">
      <c r="A3537" s="72">
        <f t="shared" si="98"/>
        <v>46210</v>
      </c>
      <c r="B3537" s="73">
        <f>VLOOKUP(G3537,'Daily Flash NL'!A:D,4,0)</f>
        <v>0.625</v>
      </c>
      <c r="C3537" s="77">
        <v>46210</v>
      </c>
      <c r="D3537" s="57"/>
      <c r="E3537" s="62" t="s">
        <v>68</v>
      </c>
      <c r="F3537" s="62"/>
      <c r="G3537" s="62">
        <v>15</v>
      </c>
      <c r="H3537" s="63">
        <v>0.79411764705882348</v>
      </c>
      <c r="I3537" s="64">
        <v>68</v>
      </c>
      <c r="J3537" s="64">
        <v>67</v>
      </c>
      <c r="K3537" s="64">
        <v>54</v>
      </c>
      <c r="L3537" s="65">
        <v>0.98529411764705888</v>
      </c>
      <c r="M3537" s="64">
        <v>1</v>
      </c>
      <c r="N3537" s="64">
        <v>0</v>
      </c>
      <c r="O3537" s="66">
        <v>284.90588955223876</v>
      </c>
      <c r="P3537" s="63">
        <v>1.4705882352941176E-2</v>
      </c>
    </row>
    <row r="3538" spans="1:16" ht="14.4">
      <c r="A3538" s="72">
        <f t="shared" si="98"/>
        <v>46210</v>
      </c>
      <c r="B3538" s="73">
        <f>VLOOKUP(G3538,'Daily Flash NL'!A:D,4,0)</f>
        <v>0.66666666666666696</v>
      </c>
      <c r="C3538" s="77">
        <v>46210</v>
      </c>
      <c r="D3538" s="57"/>
      <c r="E3538" s="62" t="s">
        <v>68</v>
      </c>
      <c r="F3538" s="62"/>
      <c r="G3538" s="62">
        <v>16</v>
      </c>
      <c r="H3538" s="63">
        <v>0.21666666666666667</v>
      </c>
      <c r="I3538" s="64">
        <v>60</v>
      </c>
      <c r="J3538" s="64">
        <v>59</v>
      </c>
      <c r="K3538" s="64">
        <v>13</v>
      </c>
      <c r="L3538" s="65">
        <v>0.98333333333333328</v>
      </c>
      <c r="M3538" s="64">
        <v>1</v>
      </c>
      <c r="N3538" s="64">
        <v>0</v>
      </c>
      <c r="O3538" s="66">
        <v>263.4639237288136</v>
      </c>
      <c r="P3538" s="63">
        <v>1.6666666666666666E-2</v>
      </c>
    </row>
    <row r="3539" spans="1:16" ht="14.4">
      <c r="A3539" s="72">
        <f t="shared" si="98"/>
        <v>46210</v>
      </c>
      <c r="B3539" s="73" t="e">
        <f>VLOOKUP(G3539,'Daily Flash NL'!A:D,4,0)</f>
        <v>#N/A</v>
      </c>
      <c r="C3539" s="77">
        <v>46210</v>
      </c>
      <c r="D3539" s="57"/>
      <c r="E3539" s="62" t="s">
        <v>68</v>
      </c>
      <c r="F3539" s="62"/>
      <c r="G3539" s="62">
        <v>17</v>
      </c>
      <c r="H3539" s="63">
        <v>0.97435897435897434</v>
      </c>
      <c r="I3539" s="64">
        <v>39</v>
      </c>
      <c r="J3539" s="64">
        <v>39</v>
      </c>
      <c r="K3539" s="64">
        <v>38</v>
      </c>
      <c r="L3539" s="65">
        <v>1</v>
      </c>
      <c r="M3539" s="64">
        <v>0</v>
      </c>
      <c r="N3539" s="64">
        <v>0</v>
      </c>
      <c r="O3539" s="66">
        <v>297.6213641025642</v>
      </c>
      <c r="P3539" s="63">
        <v>0</v>
      </c>
    </row>
    <row r="3540" spans="1:16" ht="14.4">
      <c r="A3540" s="72">
        <f t="shared" si="98"/>
        <v>46210</v>
      </c>
      <c r="B3540" s="73" t="e">
        <f>VLOOKUP(G3540,'Daily Flash NL'!A:D,4,0)</f>
        <v>#N/A</v>
      </c>
      <c r="C3540" s="77">
        <v>46210</v>
      </c>
      <c r="D3540" s="57"/>
      <c r="E3540" s="62" t="s">
        <v>68</v>
      </c>
      <c r="F3540" s="62"/>
      <c r="G3540" s="62">
        <v>18</v>
      </c>
      <c r="H3540" s="63">
        <v>0.93333333333333335</v>
      </c>
      <c r="I3540" s="64">
        <v>30</v>
      </c>
      <c r="J3540" s="64">
        <v>30</v>
      </c>
      <c r="K3540" s="64">
        <v>28</v>
      </c>
      <c r="L3540" s="65">
        <v>1</v>
      </c>
      <c r="M3540" s="64">
        <v>0</v>
      </c>
      <c r="N3540" s="64">
        <v>0</v>
      </c>
      <c r="O3540" s="66">
        <v>303.89360000000005</v>
      </c>
      <c r="P3540" s="63">
        <v>0</v>
      </c>
    </row>
    <row r="3541" spans="1:16" ht="14.4">
      <c r="A3541" s="72">
        <f t="shared" ref="A3541:A3549" si="99">C3541</f>
        <v>46210</v>
      </c>
      <c r="B3541" s="73" t="e">
        <f>VLOOKUP(G3541,'Daily Flash NL'!A:D,4,0)</f>
        <v>#N/A</v>
      </c>
      <c r="C3541" s="77">
        <v>46210</v>
      </c>
      <c r="D3541" s="57"/>
      <c r="E3541" s="62" t="s">
        <v>68</v>
      </c>
      <c r="F3541" s="62"/>
      <c r="G3541" s="62">
        <v>19</v>
      </c>
      <c r="H3541" s="63">
        <v>0.80952380952380953</v>
      </c>
      <c r="I3541" s="64">
        <v>21</v>
      </c>
      <c r="J3541" s="64">
        <v>20</v>
      </c>
      <c r="K3541" s="64">
        <v>17</v>
      </c>
      <c r="L3541" s="65">
        <v>0.95238095238095233</v>
      </c>
      <c r="M3541" s="64">
        <v>1</v>
      </c>
      <c r="N3541" s="64">
        <v>0</v>
      </c>
      <c r="O3541" s="66">
        <v>261.00025000000016</v>
      </c>
      <c r="P3541" s="63">
        <v>4.7619047619047616E-2</v>
      </c>
    </row>
    <row r="3542" spans="1:16" ht="14.4">
      <c r="A3542" s="72">
        <f t="shared" si="99"/>
        <v>46210</v>
      </c>
      <c r="B3542" s="73" t="e">
        <f>VLOOKUP(G3542,'Daily Flash NL'!A:D,4,0)</f>
        <v>#N/A</v>
      </c>
      <c r="C3542" s="77">
        <v>46210</v>
      </c>
      <c r="D3542" s="57"/>
      <c r="E3542" s="62" t="s">
        <v>68</v>
      </c>
      <c r="F3542" s="62"/>
      <c r="G3542" s="62">
        <v>20</v>
      </c>
      <c r="H3542" s="63">
        <v>1</v>
      </c>
      <c r="I3542" s="64">
        <v>19</v>
      </c>
      <c r="J3542" s="64">
        <v>19</v>
      </c>
      <c r="K3542" s="64">
        <v>19</v>
      </c>
      <c r="L3542" s="65">
        <v>1</v>
      </c>
      <c r="M3542" s="64">
        <v>0</v>
      </c>
      <c r="N3542" s="64">
        <v>0</v>
      </c>
      <c r="O3542" s="66">
        <v>198.38894736842104</v>
      </c>
      <c r="P3542" s="63">
        <v>0</v>
      </c>
    </row>
    <row r="3543" spans="1:16" ht="14.4">
      <c r="A3543" s="72">
        <f t="shared" si="99"/>
        <v>46210</v>
      </c>
      <c r="B3543" s="73" t="e">
        <f>VLOOKUP(G3543,'Daily Flash NL'!A:D,4,0)</f>
        <v>#N/A</v>
      </c>
      <c r="C3543" s="77">
        <v>46210</v>
      </c>
      <c r="D3543" s="57"/>
      <c r="E3543" s="62" t="s">
        <v>68</v>
      </c>
      <c r="F3543" s="62"/>
      <c r="G3543" s="62">
        <v>21</v>
      </c>
      <c r="H3543" s="63">
        <v>0.88888888888888884</v>
      </c>
      <c r="I3543" s="64">
        <v>27</v>
      </c>
      <c r="J3543" s="64">
        <v>27</v>
      </c>
      <c r="K3543" s="64">
        <v>24</v>
      </c>
      <c r="L3543" s="65">
        <v>1</v>
      </c>
      <c r="M3543" s="64">
        <v>0</v>
      </c>
      <c r="N3543" s="64">
        <v>0</v>
      </c>
      <c r="O3543" s="66">
        <v>179.29415432098764</v>
      </c>
      <c r="P3543" s="63">
        <v>0</v>
      </c>
    </row>
    <row r="3544" spans="1:16" ht="14.4">
      <c r="A3544" s="72">
        <f t="shared" si="99"/>
        <v>46210</v>
      </c>
      <c r="B3544" s="73" t="e">
        <f>VLOOKUP(G3544,'Daily Flash NL'!A:D,4,0)</f>
        <v>#N/A</v>
      </c>
      <c r="C3544" s="77">
        <v>46210</v>
      </c>
      <c r="D3544" s="57"/>
      <c r="E3544" s="62" t="s">
        <v>68</v>
      </c>
      <c r="F3544" s="62"/>
      <c r="G3544" s="62">
        <v>22</v>
      </c>
      <c r="H3544" s="63">
        <v>0.83333333333333337</v>
      </c>
      <c r="I3544" s="64">
        <v>18</v>
      </c>
      <c r="J3544" s="64">
        <v>18</v>
      </c>
      <c r="K3544" s="64">
        <v>15</v>
      </c>
      <c r="L3544" s="65">
        <v>1</v>
      </c>
      <c r="M3544" s="64">
        <v>0</v>
      </c>
      <c r="N3544" s="64">
        <v>0</v>
      </c>
      <c r="O3544" s="66">
        <v>191.64761111111108</v>
      </c>
      <c r="P3544" s="63">
        <v>0</v>
      </c>
    </row>
    <row r="3545" spans="1:16" ht="14.4">
      <c r="A3545" s="72">
        <f t="shared" si="99"/>
        <v>46210</v>
      </c>
      <c r="B3545" s="73" t="e">
        <f>VLOOKUP(G3545,'Daily Flash NL'!A:D,4,0)</f>
        <v>#N/A</v>
      </c>
      <c r="C3545" s="77">
        <v>46210</v>
      </c>
      <c r="D3545" s="57"/>
      <c r="E3545" s="62" t="s">
        <v>68</v>
      </c>
      <c r="F3545" s="62"/>
      <c r="G3545" s="62">
        <v>23</v>
      </c>
      <c r="H3545" s="63">
        <v>0.16666666666666666</v>
      </c>
      <c r="I3545" s="64">
        <v>6</v>
      </c>
      <c r="J3545" s="64">
        <v>6</v>
      </c>
      <c r="K3545" s="64">
        <v>1</v>
      </c>
      <c r="L3545" s="65">
        <v>1</v>
      </c>
      <c r="M3545" s="64">
        <v>0</v>
      </c>
      <c r="N3545" s="64">
        <v>0</v>
      </c>
      <c r="O3545" s="66">
        <v>246.87166666666667</v>
      </c>
      <c r="P3545" s="63">
        <v>0</v>
      </c>
    </row>
    <row r="3546" spans="1:16" ht="14.4">
      <c r="A3546" s="72">
        <f t="shared" si="99"/>
        <v>46210</v>
      </c>
      <c r="B3546" s="73" t="e">
        <f>VLOOKUP(G3546,'Daily Flash NL'!A:D,4,0)</f>
        <v>#N/A</v>
      </c>
      <c r="C3546" s="77">
        <v>46210</v>
      </c>
      <c r="D3546" s="57" t="s">
        <v>70</v>
      </c>
      <c r="E3546" s="57"/>
      <c r="F3546" s="57"/>
      <c r="G3546" s="57"/>
      <c r="H3546" s="58">
        <v>0.81078524124881746</v>
      </c>
      <c r="I3546" s="59">
        <v>1060</v>
      </c>
      <c r="J3546" s="59">
        <v>1025</v>
      </c>
      <c r="K3546" s="59">
        <v>857</v>
      </c>
      <c r="L3546" s="60">
        <v>0.96698113207547165</v>
      </c>
      <c r="M3546" s="59">
        <v>35</v>
      </c>
      <c r="N3546" s="59">
        <v>3</v>
      </c>
      <c r="O3546" s="61">
        <v>266.71209919473478</v>
      </c>
      <c r="P3546" s="58">
        <v>3.3018867924528301E-2</v>
      </c>
    </row>
    <row r="3547" spans="1:16" ht="14.4">
      <c r="A3547" s="72" t="str">
        <f t="shared" si="99"/>
        <v>Total 07/07/2026</v>
      </c>
      <c r="B3547" s="73" t="e">
        <f>VLOOKUP(G3547,'Daily Flash NL'!A:D,4,0)</f>
        <v>#N/A</v>
      </c>
      <c r="C3547" s="78" t="s">
        <v>324</v>
      </c>
      <c r="D3547" s="67"/>
      <c r="E3547" s="67"/>
      <c r="F3547" s="67"/>
      <c r="G3547" s="67"/>
      <c r="H3547" s="68">
        <v>0.81078524124881746</v>
      </c>
      <c r="I3547" s="69">
        <v>1060</v>
      </c>
      <c r="J3547" s="69">
        <v>1025</v>
      </c>
      <c r="K3547" s="69">
        <v>857</v>
      </c>
      <c r="L3547" s="70">
        <v>0.96698113207547165</v>
      </c>
      <c r="M3547" s="69">
        <v>35</v>
      </c>
      <c r="N3547" s="69">
        <v>3</v>
      </c>
      <c r="O3547" s="71">
        <v>266.71209919473478</v>
      </c>
      <c r="P3547" s="68">
        <v>3.3018867924528301E-2</v>
      </c>
    </row>
    <row r="3548" spans="1:16" ht="15" thickBot="1">
      <c r="A3548" s="72" t="str">
        <f t="shared" si="99"/>
        <v>Total général</v>
      </c>
      <c r="B3548" s="73" t="e">
        <f>VLOOKUP(G3548,'Daily Flash NL'!A:D,4,0)</f>
        <v>#N/A</v>
      </c>
      <c r="C3548" s="116" t="s">
        <v>73</v>
      </c>
      <c r="D3548" s="117"/>
      <c r="E3548" s="117"/>
      <c r="F3548" s="117"/>
      <c r="G3548" s="117"/>
      <c r="H3548" s="118">
        <v>0.81078524124881746</v>
      </c>
      <c r="I3548" s="119">
        <v>1060</v>
      </c>
      <c r="J3548" s="119">
        <v>1025</v>
      </c>
      <c r="K3548" s="119">
        <v>857</v>
      </c>
      <c r="L3548" s="120">
        <v>0.96698113207547165</v>
      </c>
      <c r="M3548" s="119">
        <v>35</v>
      </c>
      <c r="N3548" s="119">
        <v>3</v>
      </c>
      <c r="O3548" s="121">
        <v>266.71209919473478</v>
      </c>
      <c r="P3548" s="122">
        <v>3.3018867924528301E-2</v>
      </c>
    </row>
    <row r="3549" spans="1:16" ht="14.4">
      <c r="A3549" s="72">
        <f t="shared" si="99"/>
        <v>46212</v>
      </c>
      <c r="B3549" s="73" t="e">
        <f>VLOOKUP(G3549,'Daily Flash NL'!A:D,4,0)</f>
        <v>#N/A</v>
      </c>
      <c r="C3549" s="77">
        <v>46212</v>
      </c>
      <c r="D3549" s="57" t="s">
        <v>67</v>
      </c>
      <c r="E3549" s="62" t="s">
        <v>85</v>
      </c>
      <c r="F3549" s="62"/>
      <c r="G3549" s="62"/>
      <c r="H3549" s="63">
        <v>0.78823529411764703</v>
      </c>
      <c r="I3549" s="64">
        <v>255</v>
      </c>
      <c r="J3549" s="64">
        <v>243</v>
      </c>
      <c r="K3549" s="64">
        <v>201</v>
      </c>
      <c r="L3549" s="65">
        <v>0.95294117647058818</v>
      </c>
      <c r="M3549" s="64">
        <v>12</v>
      </c>
      <c r="N3549" s="64">
        <v>0</v>
      </c>
      <c r="O3549" s="66">
        <v>266.02730349794234</v>
      </c>
      <c r="P3549" s="63">
        <v>4.7058823529411764E-2</v>
      </c>
    </row>
    <row r="3550" spans="1:16" ht="14.4">
      <c r="A3550" s="72">
        <f t="shared" ref="A3550:A3608" si="100">C3550</f>
        <v>46212</v>
      </c>
      <c r="B3550" s="73" t="e">
        <f>VLOOKUP(G3550,'Daily Flash NL'!A:D,4,0)</f>
        <v>#N/A</v>
      </c>
      <c r="C3550" s="77">
        <v>46212</v>
      </c>
      <c r="D3550" s="57"/>
      <c r="E3550" s="62" t="s">
        <v>85</v>
      </c>
      <c r="F3550" s="57" t="s">
        <v>69</v>
      </c>
      <c r="G3550" s="57"/>
      <c r="H3550" s="58"/>
      <c r="I3550" s="59"/>
      <c r="J3550" s="59"/>
      <c r="K3550" s="59"/>
      <c r="L3550" s="60"/>
      <c r="M3550" s="59"/>
      <c r="N3550" s="59"/>
      <c r="O3550" s="61"/>
      <c r="P3550" s="58"/>
    </row>
    <row r="3551" spans="1:16" ht="14.4">
      <c r="A3551" s="72">
        <f t="shared" si="100"/>
        <v>46212</v>
      </c>
      <c r="B3551" s="73">
        <f>VLOOKUP(G3551,'Daily Flash NL'!A:D,4,0)</f>
        <v>0.29166666666666669</v>
      </c>
      <c r="C3551" s="77">
        <v>46212</v>
      </c>
      <c r="D3551" s="57"/>
      <c r="E3551" s="62" t="s">
        <v>85</v>
      </c>
      <c r="F3551" s="62"/>
      <c r="G3551" s="62">
        <v>7</v>
      </c>
      <c r="H3551" s="63">
        <v>1</v>
      </c>
      <c r="I3551" s="64">
        <v>3</v>
      </c>
      <c r="J3551" s="64">
        <v>3</v>
      </c>
      <c r="K3551" s="64">
        <v>3</v>
      </c>
      <c r="L3551" s="65">
        <v>1</v>
      </c>
      <c r="M3551" s="64">
        <v>0</v>
      </c>
      <c r="N3551" s="64">
        <v>0</v>
      </c>
      <c r="O3551" s="66">
        <v>244.154</v>
      </c>
      <c r="P3551" s="63">
        <v>0</v>
      </c>
    </row>
    <row r="3552" spans="1:16" ht="14.4">
      <c r="A3552" s="72">
        <f t="shared" si="100"/>
        <v>46212</v>
      </c>
      <c r="B3552" s="73">
        <f>VLOOKUP(G3552,'Daily Flash NL'!A:D,4,0)</f>
        <v>0.33333333333333298</v>
      </c>
      <c r="C3552" s="77">
        <v>46212</v>
      </c>
      <c r="D3552" s="57"/>
      <c r="E3552" s="62" t="s">
        <v>85</v>
      </c>
      <c r="F3552" s="62"/>
      <c r="G3552" s="62">
        <v>8</v>
      </c>
      <c r="H3552" s="63">
        <v>0.33333333333333331</v>
      </c>
      <c r="I3552" s="64">
        <v>3</v>
      </c>
      <c r="J3552" s="64">
        <v>3</v>
      </c>
      <c r="K3552" s="64">
        <v>1</v>
      </c>
      <c r="L3552" s="65">
        <v>1</v>
      </c>
      <c r="M3552" s="64">
        <v>0</v>
      </c>
      <c r="N3552" s="64">
        <v>0</v>
      </c>
      <c r="O3552" s="66">
        <v>343.46444444444228</v>
      </c>
      <c r="P3552" s="63">
        <v>0</v>
      </c>
    </row>
    <row r="3553" spans="1:16" ht="14.4">
      <c r="A3553" s="72">
        <f t="shared" si="100"/>
        <v>46212</v>
      </c>
      <c r="B3553" s="73">
        <f>VLOOKUP(G3553,'Daily Flash NL'!A:D,4,0)</f>
        <v>0.375</v>
      </c>
      <c r="C3553" s="77">
        <v>46212</v>
      </c>
      <c r="D3553" s="57"/>
      <c r="E3553" s="62" t="s">
        <v>85</v>
      </c>
      <c r="F3553" s="62"/>
      <c r="G3553" s="62">
        <v>9</v>
      </c>
      <c r="H3553" s="63">
        <v>1</v>
      </c>
      <c r="I3553" s="64">
        <v>4</v>
      </c>
      <c r="J3553" s="64">
        <v>4</v>
      </c>
      <c r="K3553" s="64">
        <v>4</v>
      </c>
      <c r="L3553" s="65">
        <v>1</v>
      </c>
      <c r="M3553" s="64">
        <v>0</v>
      </c>
      <c r="N3553" s="64">
        <v>0</v>
      </c>
      <c r="O3553" s="66">
        <v>609.17425000000003</v>
      </c>
      <c r="P3553" s="63">
        <v>0</v>
      </c>
    </row>
    <row r="3554" spans="1:16" ht="14.4">
      <c r="A3554" s="72">
        <f t="shared" si="100"/>
        <v>46212</v>
      </c>
      <c r="B3554" s="73">
        <f>VLOOKUP(G3554,'Daily Flash NL'!A:D,4,0)</f>
        <v>0.41666666666666702</v>
      </c>
      <c r="C3554" s="77">
        <v>46212</v>
      </c>
      <c r="D3554" s="57"/>
      <c r="E3554" s="62" t="s">
        <v>85</v>
      </c>
      <c r="F3554" s="62"/>
      <c r="G3554" s="62">
        <v>10</v>
      </c>
      <c r="H3554" s="63">
        <v>0.36363636363636365</v>
      </c>
      <c r="I3554" s="64">
        <v>11</v>
      </c>
      <c r="J3554" s="64">
        <v>11</v>
      </c>
      <c r="K3554" s="64">
        <v>4</v>
      </c>
      <c r="L3554" s="65">
        <v>1</v>
      </c>
      <c r="M3554" s="64">
        <v>0</v>
      </c>
      <c r="N3554" s="64">
        <v>0</v>
      </c>
      <c r="O3554" s="66">
        <v>326.42659090909086</v>
      </c>
      <c r="P3554" s="63">
        <v>0</v>
      </c>
    </row>
    <row r="3555" spans="1:16" ht="14.4">
      <c r="A3555" s="72">
        <f t="shared" si="100"/>
        <v>46212</v>
      </c>
      <c r="B3555" s="73">
        <f>VLOOKUP(G3555,'Daily Flash NL'!A:D,4,0)</f>
        <v>0.45833333333333298</v>
      </c>
      <c r="C3555" s="77">
        <v>46212</v>
      </c>
      <c r="D3555" s="57"/>
      <c r="E3555" s="62" t="s">
        <v>85</v>
      </c>
      <c r="F3555" s="62"/>
      <c r="G3555" s="62">
        <v>11</v>
      </c>
      <c r="H3555" s="63">
        <v>1</v>
      </c>
      <c r="I3555" s="64">
        <v>9</v>
      </c>
      <c r="J3555" s="64">
        <v>9</v>
      </c>
      <c r="K3555" s="64">
        <v>9</v>
      </c>
      <c r="L3555" s="65">
        <v>1</v>
      </c>
      <c r="M3555" s="64">
        <v>0</v>
      </c>
      <c r="N3555" s="64">
        <v>0</v>
      </c>
      <c r="O3555" s="66">
        <v>410.08472222222218</v>
      </c>
      <c r="P3555" s="63">
        <v>0</v>
      </c>
    </row>
    <row r="3556" spans="1:16" ht="14.4">
      <c r="A3556" s="72">
        <f t="shared" si="100"/>
        <v>46212</v>
      </c>
      <c r="B3556" s="73">
        <f>VLOOKUP(G3556,'Daily Flash NL'!A:D,4,0)</f>
        <v>0.5</v>
      </c>
      <c r="C3556" s="77">
        <v>46212</v>
      </c>
      <c r="D3556" s="57"/>
      <c r="E3556" s="62" t="s">
        <v>85</v>
      </c>
      <c r="F3556" s="62"/>
      <c r="G3556" s="62">
        <v>12</v>
      </c>
      <c r="H3556" s="63">
        <v>0.9</v>
      </c>
      <c r="I3556" s="64">
        <v>10</v>
      </c>
      <c r="J3556" s="64">
        <v>10</v>
      </c>
      <c r="K3556" s="64">
        <v>9</v>
      </c>
      <c r="L3556" s="65">
        <v>1</v>
      </c>
      <c r="M3556" s="64">
        <v>0</v>
      </c>
      <c r="N3556" s="64">
        <v>0</v>
      </c>
      <c r="O3556" s="66">
        <v>223.34133333333301</v>
      </c>
      <c r="P3556" s="63">
        <v>0</v>
      </c>
    </row>
    <row r="3557" spans="1:16" ht="14.4">
      <c r="A3557" s="72">
        <f t="shared" si="100"/>
        <v>46212</v>
      </c>
      <c r="B3557" s="73">
        <f>VLOOKUP(G3557,'Daily Flash NL'!A:D,4,0)</f>
        <v>0.54166666666666696</v>
      </c>
      <c r="C3557" s="77">
        <v>46212</v>
      </c>
      <c r="D3557" s="57"/>
      <c r="E3557" s="62" t="s">
        <v>85</v>
      </c>
      <c r="F3557" s="62"/>
      <c r="G3557" s="62">
        <v>13</v>
      </c>
      <c r="H3557" s="63">
        <v>1</v>
      </c>
      <c r="I3557" s="64">
        <v>4</v>
      </c>
      <c r="J3557" s="64">
        <v>4</v>
      </c>
      <c r="K3557" s="64">
        <v>4</v>
      </c>
      <c r="L3557" s="65">
        <v>1</v>
      </c>
      <c r="M3557" s="64">
        <v>0</v>
      </c>
      <c r="N3557" s="64">
        <v>0</v>
      </c>
      <c r="O3557" s="66">
        <v>371.68399999999997</v>
      </c>
      <c r="P3557" s="63">
        <v>0</v>
      </c>
    </row>
    <row r="3558" spans="1:16" ht="14.4">
      <c r="A3558" s="72">
        <f t="shared" si="100"/>
        <v>46212</v>
      </c>
      <c r="B3558" s="73">
        <f>VLOOKUP(G3558,'Daily Flash NL'!A:D,4,0)</f>
        <v>0.58333333333333304</v>
      </c>
      <c r="C3558" s="77">
        <v>46212</v>
      </c>
      <c r="D3558" s="57"/>
      <c r="E3558" s="62" t="s">
        <v>85</v>
      </c>
      <c r="F3558" s="62"/>
      <c r="G3558" s="62">
        <v>14</v>
      </c>
      <c r="H3558" s="63">
        <v>1</v>
      </c>
      <c r="I3558" s="64">
        <v>11</v>
      </c>
      <c r="J3558" s="64">
        <v>11</v>
      </c>
      <c r="K3558" s="64">
        <v>11</v>
      </c>
      <c r="L3558" s="65">
        <v>1</v>
      </c>
      <c r="M3558" s="64">
        <v>0</v>
      </c>
      <c r="N3558" s="64">
        <v>0</v>
      </c>
      <c r="O3558" s="66">
        <v>179.20562727272727</v>
      </c>
      <c r="P3558" s="63">
        <v>0</v>
      </c>
    </row>
    <row r="3559" spans="1:16" ht="14.4">
      <c r="A3559" s="72">
        <f t="shared" si="100"/>
        <v>46212</v>
      </c>
      <c r="B3559" s="73">
        <f>VLOOKUP(G3559,'Daily Flash NL'!A:D,4,0)</f>
        <v>0.625</v>
      </c>
      <c r="C3559" s="77">
        <v>46212</v>
      </c>
      <c r="D3559" s="57"/>
      <c r="E3559" s="62" t="s">
        <v>85</v>
      </c>
      <c r="F3559" s="62"/>
      <c r="G3559" s="62">
        <v>15</v>
      </c>
      <c r="H3559" s="63">
        <v>1</v>
      </c>
      <c r="I3559" s="64">
        <v>14</v>
      </c>
      <c r="J3559" s="64">
        <v>14</v>
      </c>
      <c r="K3559" s="64">
        <v>14</v>
      </c>
      <c r="L3559" s="65">
        <v>1</v>
      </c>
      <c r="M3559" s="64">
        <v>0</v>
      </c>
      <c r="N3559" s="64">
        <v>0</v>
      </c>
      <c r="O3559" s="66">
        <v>231.92979047619022</v>
      </c>
      <c r="P3559" s="63">
        <v>0</v>
      </c>
    </row>
    <row r="3560" spans="1:16" ht="14.4">
      <c r="A3560" s="72">
        <f t="shared" si="100"/>
        <v>46212</v>
      </c>
      <c r="B3560" s="73">
        <f>VLOOKUP(G3560,'Daily Flash NL'!A:D,4,0)</f>
        <v>0.66666666666666696</v>
      </c>
      <c r="C3560" s="77">
        <v>46212</v>
      </c>
      <c r="D3560" s="57"/>
      <c r="E3560" s="62" t="s">
        <v>85</v>
      </c>
      <c r="F3560" s="62"/>
      <c r="G3560" s="62">
        <v>16</v>
      </c>
      <c r="H3560" s="63">
        <v>1</v>
      </c>
      <c r="I3560" s="64">
        <v>11</v>
      </c>
      <c r="J3560" s="64">
        <v>11</v>
      </c>
      <c r="K3560" s="64">
        <v>11</v>
      </c>
      <c r="L3560" s="65">
        <v>1</v>
      </c>
      <c r="M3560" s="64">
        <v>0</v>
      </c>
      <c r="N3560" s="64">
        <v>0</v>
      </c>
      <c r="O3560" s="66">
        <v>457.78300000000002</v>
      </c>
      <c r="P3560" s="63">
        <v>0</v>
      </c>
    </row>
    <row r="3561" spans="1:16" ht="14.4">
      <c r="A3561" s="72">
        <f t="shared" si="100"/>
        <v>46212</v>
      </c>
      <c r="B3561" s="73" t="e">
        <f>VLOOKUP(G3561,'Daily Flash NL'!A:D,4,0)</f>
        <v>#N/A</v>
      </c>
      <c r="C3561" s="77">
        <v>46212</v>
      </c>
      <c r="D3561" s="57"/>
      <c r="E3561" s="62" t="s">
        <v>85</v>
      </c>
      <c r="F3561" s="62"/>
      <c r="G3561" s="62">
        <v>17</v>
      </c>
      <c r="H3561" s="63">
        <v>0.75</v>
      </c>
      <c r="I3561" s="64">
        <v>8</v>
      </c>
      <c r="J3561" s="64">
        <v>8</v>
      </c>
      <c r="K3561" s="64">
        <v>6</v>
      </c>
      <c r="L3561" s="65">
        <v>1</v>
      </c>
      <c r="M3561" s="64">
        <v>0</v>
      </c>
      <c r="N3561" s="64">
        <v>0</v>
      </c>
      <c r="O3561" s="66">
        <v>59.524229166667126</v>
      </c>
      <c r="P3561" s="63">
        <v>0</v>
      </c>
    </row>
    <row r="3562" spans="1:16" ht="14.4">
      <c r="A3562" s="72">
        <f t="shared" si="100"/>
        <v>46212</v>
      </c>
      <c r="B3562" s="73" t="e">
        <f>VLOOKUP(G3562,'Daily Flash NL'!A:D,4,0)</f>
        <v>#N/A</v>
      </c>
      <c r="C3562" s="77">
        <v>46212</v>
      </c>
      <c r="D3562" s="57"/>
      <c r="E3562" s="62" t="s">
        <v>85</v>
      </c>
      <c r="F3562" s="62"/>
      <c r="G3562" s="62">
        <v>18</v>
      </c>
      <c r="H3562" s="63">
        <v>0.875</v>
      </c>
      <c r="I3562" s="64">
        <v>8</v>
      </c>
      <c r="J3562" s="64">
        <v>8</v>
      </c>
      <c r="K3562" s="64">
        <v>7</v>
      </c>
      <c r="L3562" s="65">
        <v>1</v>
      </c>
      <c r="M3562" s="64">
        <v>0</v>
      </c>
      <c r="N3562" s="64">
        <v>0</v>
      </c>
      <c r="O3562" s="66">
        <v>174.42506250000039</v>
      </c>
      <c r="P3562" s="63">
        <v>0</v>
      </c>
    </row>
    <row r="3563" spans="1:16" ht="14.4">
      <c r="A3563" s="72">
        <f t="shared" si="100"/>
        <v>46212</v>
      </c>
      <c r="B3563" s="73" t="e">
        <f>VLOOKUP(G3563,'Daily Flash NL'!A:D,4,0)</f>
        <v>#N/A</v>
      </c>
      <c r="C3563" s="77">
        <v>46212</v>
      </c>
      <c r="D3563" s="57"/>
      <c r="E3563" s="62" t="s">
        <v>85</v>
      </c>
      <c r="F3563" s="62"/>
      <c r="G3563" s="62">
        <v>19</v>
      </c>
      <c r="H3563" s="63">
        <v>0.875</v>
      </c>
      <c r="I3563" s="64">
        <v>8</v>
      </c>
      <c r="J3563" s="64">
        <v>8</v>
      </c>
      <c r="K3563" s="64">
        <v>7</v>
      </c>
      <c r="L3563" s="65">
        <v>1</v>
      </c>
      <c r="M3563" s="64">
        <v>0</v>
      </c>
      <c r="N3563" s="64">
        <v>0</v>
      </c>
      <c r="O3563" s="66">
        <v>241.01399999999998</v>
      </c>
      <c r="P3563" s="63">
        <v>0</v>
      </c>
    </row>
    <row r="3564" spans="1:16" ht="14.4">
      <c r="A3564" s="72">
        <f t="shared" si="100"/>
        <v>46212</v>
      </c>
      <c r="B3564" s="73" t="e">
        <f>VLOOKUP(G3564,'Daily Flash NL'!A:D,4,0)</f>
        <v>#N/A</v>
      </c>
      <c r="C3564" s="77">
        <v>46212</v>
      </c>
      <c r="D3564" s="57"/>
      <c r="E3564" s="62" t="s">
        <v>85</v>
      </c>
      <c r="F3564" s="62"/>
      <c r="G3564" s="62">
        <v>20</v>
      </c>
      <c r="H3564" s="63">
        <v>1</v>
      </c>
      <c r="I3564" s="64">
        <v>4</v>
      </c>
      <c r="J3564" s="64">
        <v>4</v>
      </c>
      <c r="K3564" s="64">
        <v>4</v>
      </c>
      <c r="L3564" s="65">
        <v>1</v>
      </c>
      <c r="M3564" s="64">
        <v>0</v>
      </c>
      <c r="N3564" s="64">
        <v>0</v>
      </c>
      <c r="O3564" s="66">
        <v>129.330375</v>
      </c>
      <c r="P3564" s="63">
        <v>0</v>
      </c>
    </row>
    <row r="3565" spans="1:16" ht="14.4">
      <c r="A3565" s="72">
        <f t="shared" si="100"/>
        <v>46212</v>
      </c>
      <c r="B3565" s="73" t="e">
        <f>VLOOKUP(G3565,'Daily Flash NL'!A:D,4,0)</f>
        <v>#N/A</v>
      </c>
      <c r="C3565" s="77">
        <v>46212</v>
      </c>
      <c r="D3565" s="57"/>
      <c r="E3565" s="62" t="s">
        <v>85</v>
      </c>
      <c r="F3565" s="62"/>
      <c r="G3565" s="62">
        <v>21</v>
      </c>
      <c r="H3565" s="63">
        <v>1</v>
      </c>
      <c r="I3565" s="64">
        <v>4</v>
      </c>
      <c r="J3565" s="64">
        <v>4</v>
      </c>
      <c r="K3565" s="64">
        <v>4</v>
      </c>
      <c r="L3565" s="65">
        <v>1</v>
      </c>
      <c r="M3565" s="64">
        <v>0</v>
      </c>
      <c r="N3565" s="64">
        <v>0</v>
      </c>
      <c r="O3565" s="66">
        <v>254.33675000000002</v>
      </c>
      <c r="P3565" s="63">
        <v>0</v>
      </c>
    </row>
    <row r="3566" spans="1:16" ht="14.4">
      <c r="A3566" s="72">
        <f t="shared" si="100"/>
        <v>46212</v>
      </c>
      <c r="B3566" s="73" t="e">
        <f>VLOOKUP(G3566,'Daily Flash NL'!A:D,4,0)</f>
        <v>#N/A</v>
      </c>
      <c r="C3566" s="77">
        <v>46212</v>
      </c>
      <c r="D3566" s="57"/>
      <c r="E3566" s="62" t="s">
        <v>85</v>
      </c>
      <c r="F3566" s="62"/>
      <c r="G3566" s="62">
        <v>22</v>
      </c>
      <c r="H3566" s="63">
        <v>0</v>
      </c>
      <c r="I3566" s="64">
        <v>3</v>
      </c>
      <c r="J3566" s="64">
        <v>0</v>
      </c>
      <c r="K3566" s="64">
        <v>0</v>
      </c>
      <c r="L3566" s="65">
        <v>0</v>
      </c>
      <c r="M3566" s="64">
        <v>3</v>
      </c>
      <c r="N3566" s="64">
        <v>0</v>
      </c>
      <c r="O3566" s="66"/>
      <c r="P3566" s="63">
        <v>1</v>
      </c>
    </row>
    <row r="3567" spans="1:16" ht="14.4">
      <c r="A3567" s="72">
        <f t="shared" si="100"/>
        <v>46212</v>
      </c>
      <c r="B3567" s="73" t="e">
        <f>VLOOKUP(G3567,'Daily Flash NL'!A:D,4,0)</f>
        <v>#N/A</v>
      </c>
      <c r="C3567" s="77">
        <v>46212</v>
      </c>
      <c r="D3567" s="57"/>
      <c r="E3567" s="62" t="s">
        <v>85</v>
      </c>
      <c r="F3567" s="57" t="s">
        <v>86</v>
      </c>
      <c r="G3567" s="57"/>
      <c r="H3567" s="58"/>
      <c r="I3567" s="59"/>
      <c r="J3567" s="59"/>
      <c r="K3567" s="59"/>
      <c r="L3567" s="60"/>
      <c r="M3567" s="59"/>
      <c r="N3567" s="59"/>
      <c r="O3567" s="61"/>
      <c r="P3567" s="58"/>
    </row>
    <row r="3568" spans="1:16" ht="14.4">
      <c r="A3568" s="72">
        <f t="shared" si="100"/>
        <v>46212</v>
      </c>
      <c r="B3568" s="73" t="e">
        <f>VLOOKUP(G3568,'Daily Flash NL'!A:D,4,0)</f>
        <v>#N/A</v>
      </c>
      <c r="C3568" s="77">
        <v>46212</v>
      </c>
      <c r="D3568" s="57"/>
      <c r="E3568" s="62" t="s">
        <v>85</v>
      </c>
      <c r="F3568" s="62"/>
      <c r="G3568" s="62">
        <v>6</v>
      </c>
      <c r="H3568" s="63">
        <v>0</v>
      </c>
      <c r="I3568" s="64">
        <v>1</v>
      </c>
      <c r="J3568" s="64">
        <v>0</v>
      </c>
      <c r="K3568" s="64">
        <v>0</v>
      </c>
      <c r="L3568" s="65">
        <v>0</v>
      </c>
      <c r="M3568" s="64">
        <v>1</v>
      </c>
      <c r="N3568" s="64">
        <v>0</v>
      </c>
      <c r="O3568" s="66"/>
      <c r="P3568" s="63">
        <v>1</v>
      </c>
    </row>
    <row r="3569" spans="1:16" ht="14.4">
      <c r="A3569" s="72">
        <f t="shared" si="100"/>
        <v>46212</v>
      </c>
      <c r="B3569" s="73">
        <f>VLOOKUP(G3569,'Daily Flash NL'!A:D,4,0)</f>
        <v>0.29166666666666669</v>
      </c>
      <c r="C3569" s="77">
        <v>46212</v>
      </c>
      <c r="D3569" s="57"/>
      <c r="E3569" s="62" t="s">
        <v>85</v>
      </c>
      <c r="F3569" s="62"/>
      <c r="G3569" s="62">
        <v>7</v>
      </c>
      <c r="H3569" s="63">
        <v>0</v>
      </c>
      <c r="I3569" s="64">
        <v>4</v>
      </c>
      <c r="J3569" s="64">
        <v>0</v>
      </c>
      <c r="K3569" s="64">
        <v>0</v>
      </c>
      <c r="L3569" s="65">
        <v>0</v>
      </c>
      <c r="M3569" s="64">
        <v>4</v>
      </c>
      <c r="N3569" s="64">
        <v>0</v>
      </c>
      <c r="O3569" s="66"/>
      <c r="P3569" s="63">
        <v>1</v>
      </c>
    </row>
    <row r="3570" spans="1:16" ht="14.4">
      <c r="A3570" s="72">
        <f t="shared" si="100"/>
        <v>46212</v>
      </c>
      <c r="B3570" s="73">
        <f>VLOOKUP(G3570,'Daily Flash NL'!A:D,4,0)</f>
        <v>0.33333333333333298</v>
      </c>
      <c r="C3570" s="77">
        <v>46212</v>
      </c>
      <c r="D3570" s="57"/>
      <c r="E3570" s="62" t="s">
        <v>85</v>
      </c>
      <c r="F3570" s="62"/>
      <c r="G3570" s="62">
        <v>8</v>
      </c>
      <c r="H3570" s="63">
        <v>0.25</v>
      </c>
      <c r="I3570" s="64">
        <v>8</v>
      </c>
      <c r="J3570" s="64">
        <v>5</v>
      </c>
      <c r="K3570" s="64">
        <v>2</v>
      </c>
      <c r="L3570" s="65">
        <v>0.625</v>
      </c>
      <c r="M3570" s="64">
        <v>3</v>
      </c>
      <c r="N3570" s="64">
        <v>0</v>
      </c>
      <c r="O3570" s="66">
        <v>144.11239999999998</v>
      </c>
      <c r="P3570" s="63">
        <v>0.375</v>
      </c>
    </row>
    <row r="3571" spans="1:16" ht="14.4">
      <c r="A3571" s="72">
        <f t="shared" si="100"/>
        <v>46212</v>
      </c>
      <c r="B3571" s="73">
        <f>VLOOKUP(G3571,'Daily Flash NL'!A:D,4,0)</f>
        <v>0.375</v>
      </c>
      <c r="C3571" s="77">
        <v>46212</v>
      </c>
      <c r="D3571" s="57"/>
      <c r="E3571" s="62" t="s">
        <v>85</v>
      </c>
      <c r="F3571" s="62"/>
      <c r="G3571" s="62">
        <v>9</v>
      </c>
      <c r="H3571" s="63">
        <v>0.30769230769230771</v>
      </c>
      <c r="I3571" s="64">
        <v>13</v>
      </c>
      <c r="J3571" s="64">
        <v>13</v>
      </c>
      <c r="K3571" s="64">
        <v>4</v>
      </c>
      <c r="L3571" s="65">
        <v>1</v>
      </c>
      <c r="M3571" s="64">
        <v>0</v>
      </c>
      <c r="N3571" s="64">
        <v>0</v>
      </c>
      <c r="O3571" s="66">
        <v>393.99793589743615</v>
      </c>
      <c r="P3571" s="63">
        <v>0</v>
      </c>
    </row>
    <row r="3572" spans="1:16" ht="14.4">
      <c r="A3572" s="72">
        <f t="shared" si="100"/>
        <v>46212</v>
      </c>
      <c r="B3572" s="73">
        <f>VLOOKUP(G3572,'Daily Flash NL'!A:D,4,0)</f>
        <v>0.41666666666666702</v>
      </c>
      <c r="C3572" s="77">
        <v>46212</v>
      </c>
      <c r="D3572" s="57"/>
      <c r="E3572" s="62" t="s">
        <v>85</v>
      </c>
      <c r="F3572" s="62"/>
      <c r="G3572" s="62">
        <v>10</v>
      </c>
      <c r="H3572" s="63">
        <v>0.93333333333333335</v>
      </c>
      <c r="I3572" s="64">
        <v>15</v>
      </c>
      <c r="J3572" s="64">
        <v>15</v>
      </c>
      <c r="K3572" s="64">
        <v>14</v>
      </c>
      <c r="L3572" s="65">
        <v>1</v>
      </c>
      <c r="M3572" s="64">
        <v>0</v>
      </c>
      <c r="N3572" s="64">
        <v>0</v>
      </c>
      <c r="O3572" s="66">
        <v>206.3672777777775</v>
      </c>
      <c r="P3572" s="63">
        <v>0</v>
      </c>
    </row>
    <row r="3573" spans="1:16" ht="14.4">
      <c r="A3573" s="72">
        <f t="shared" si="100"/>
        <v>46212</v>
      </c>
      <c r="B3573" s="73">
        <f>VLOOKUP(G3573,'Daily Flash NL'!A:D,4,0)</f>
        <v>0.45833333333333298</v>
      </c>
      <c r="C3573" s="77">
        <v>46212</v>
      </c>
      <c r="D3573" s="57"/>
      <c r="E3573" s="62" t="s">
        <v>85</v>
      </c>
      <c r="F3573" s="62"/>
      <c r="G3573" s="62">
        <v>11</v>
      </c>
      <c r="H3573" s="63">
        <v>0.73333333333333328</v>
      </c>
      <c r="I3573" s="64">
        <v>15</v>
      </c>
      <c r="J3573" s="64">
        <v>15</v>
      </c>
      <c r="K3573" s="64">
        <v>11</v>
      </c>
      <c r="L3573" s="65">
        <v>1</v>
      </c>
      <c r="M3573" s="64">
        <v>0</v>
      </c>
      <c r="N3573" s="64">
        <v>0</v>
      </c>
      <c r="O3573" s="66">
        <v>128.56977999999998</v>
      </c>
      <c r="P3573" s="63">
        <v>0</v>
      </c>
    </row>
    <row r="3574" spans="1:16" ht="14.4">
      <c r="A3574" s="72">
        <f t="shared" si="100"/>
        <v>46212</v>
      </c>
      <c r="B3574" s="73">
        <f>VLOOKUP(G3574,'Daily Flash NL'!A:D,4,0)</f>
        <v>0.5</v>
      </c>
      <c r="C3574" s="77">
        <v>46212</v>
      </c>
      <c r="D3574" s="57"/>
      <c r="E3574" s="62" t="s">
        <v>85</v>
      </c>
      <c r="F3574" s="62"/>
      <c r="G3574" s="62">
        <v>12</v>
      </c>
      <c r="H3574" s="63">
        <v>1</v>
      </c>
      <c r="I3574" s="64">
        <v>6</v>
      </c>
      <c r="J3574" s="64">
        <v>6</v>
      </c>
      <c r="K3574" s="64">
        <v>6</v>
      </c>
      <c r="L3574" s="65">
        <v>1</v>
      </c>
      <c r="M3574" s="64">
        <v>0</v>
      </c>
      <c r="N3574" s="64">
        <v>0</v>
      </c>
      <c r="O3574" s="66">
        <v>358.45566666666667</v>
      </c>
      <c r="P3574" s="63">
        <v>0</v>
      </c>
    </row>
    <row r="3575" spans="1:16" ht="14.4">
      <c r="A3575" s="72">
        <f t="shared" si="100"/>
        <v>46212</v>
      </c>
      <c r="B3575" s="73">
        <f>VLOOKUP(G3575,'Daily Flash NL'!A:D,4,0)</f>
        <v>0.54166666666666696</v>
      </c>
      <c r="C3575" s="77">
        <v>46212</v>
      </c>
      <c r="D3575" s="57"/>
      <c r="E3575" s="62" t="s">
        <v>85</v>
      </c>
      <c r="F3575" s="62"/>
      <c r="G3575" s="62">
        <v>13</v>
      </c>
      <c r="H3575" s="63">
        <v>1</v>
      </c>
      <c r="I3575" s="64">
        <v>7</v>
      </c>
      <c r="J3575" s="64">
        <v>7</v>
      </c>
      <c r="K3575" s="64">
        <v>7</v>
      </c>
      <c r="L3575" s="65">
        <v>1</v>
      </c>
      <c r="M3575" s="64">
        <v>0</v>
      </c>
      <c r="N3575" s="64">
        <v>0</v>
      </c>
      <c r="O3575" s="66">
        <v>357.4387142857143</v>
      </c>
      <c r="P3575" s="63">
        <v>0</v>
      </c>
    </row>
    <row r="3576" spans="1:16" ht="14.4">
      <c r="A3576" s="72">
        <f t="shared" si="100"/>
        <v>46212</v>
      </c>
      <c r="B3576" s="73">
        <f>VLOOKUP(G3576,'Daily Flash NL'!A:D,4,0)</f>
        <v>0.58333333333333304</v>
      </c>
      <c r="C3576" s="77">
        <v>46212</v>
      </c>
      <c r="D3576" s="57"/>
      <c r="E3576" s="62" t="s">
        <v>85</v>
      </c>
      <c r="F3576" s="62"/>
      <c r="G3576" s="62">
        <v>14</v>
      </c>
      <c r="H3576" s="63">
        <v>1</v>
      </c>
      <c r="I3576" s="64">
        <v>11</v>
      </c>
      <c r="J3576" s="64">
        <v>11</v>
      </c>
      <c r="K3576" s="64">
        <v>11</v>
      </c>
      <c r="L3576" s="65">
        <v>1</v>
      </c>
      <c r="M3576" s="64">
        <v>0</v>
      </c>
      <c r="N3576" s="64">
        <v>0</v>
      </c>
      <c r="O3576" s="66">
        <v>205.4077575757575</v>
      </c>
      <c r="P3576" s="63">
        <v>0</v>
      </c>
    </row>
    <row r="3577" spans="1:16" ht="14.4">
      <c r="A3577" s="72">
        <f t="shared" si="100"/>
        <v>46212</v>
      </c>
      <c r="B3577" s="73">
        <f>VLOOKUP(G3577,'Daily Flash NL'!A:D,4,0)</f>
        <v>0.625</v>
      </c>
      <c r="C3577" s="77">
        <v>46212</v>
      </c>
      <c r="D3577" s="57"/>
      <c r="E3577" s="62" t="s">
        <v>85</v>
      </c>
      <c r="F3577" s="62"/>
      <c r="G3577" s="62">
        <v>15</v>
      </c>
      <c r="H3577" s="63">
        <v>1</v>
      </c>
      <c r="I3577" s="64">
        <v>11</v>
      </c>
      <c r="J3577" s="64">
        <v>11</v>
      </c>
      <c r="K3577" s="64">
        <v>11</v>
      </c>
      <c r="L3577" s="65">
        <v>1</v>
      </c>
      <c r="M3577" s="64">
        <v>0</v>
      </c>
      <c r="N3577" s="64">
        <v>0</v>
      </c>
      <c r="O3577" s="66">
        <v>294.867909090909</v>
      </c>
      <c r="P3577" s="63">
        <v>0</v>
      </c>
    </row>
    <row r="3578" spans="1:16" ht="14.4">
      <c r="A3578" s="72">
        <f t="shared" si="100"/>
        <v>46212</v>
      </c>
      <c r="B3578" s="73">
        <f>VLOOKUP(G3578,'Daily Flash NL'!A:D,4,0)</f>
        <v>0.66666666666666696</v>
      </c>
      <c r="C3578" s="77">
        <v>46212</v>
      </c>
      <c r="D3578" s="57"/>
      <c r="E3578" s="62" t="s">
        <v>85</v>
      </c>
      <c r="F3578" s="62"/>
      <c r="G3578" s="62">
        <v>16</v>
      </c>
      <c r="H3578" s="63">
        <v>0.75</v>
      </c>
      <c r="I3578" s="64">
        <v>16</v>
      </c>
      <c r="J3578" s="64">
        <v>16</v>
      </c>
      <c r="K3578" s="64">
        <v>12</v>
      </c>
      <c r="L3578" s="65">
        <v>1</v>
      </c>
      <c r="M3578" s="64">
        <v>0</v>
      </c>
      <c r="N3578" s="64">
        <v>0</v>
      </c>
      <c r="O3578" s="66">
        <v>152.60648437500018</v>
      </c>
      <c r="P3578" s="63">
        <v>0</v>
      </c>
    </row>
    <row r="3579" spans="1:16" ht="14.4">
      <c r="A3579" s="72">
        <f t="shared" si="100"/>
        <v>46212</v>
      </c>
      <c r="B3579" s="73" t="e">
        <f>VLOOKUP(G3579,'Daily Flash NL'!A:D,4,0)</f>
        <v>#N/A</v>
      </c>
      <c r="C3579" s="77">
        <v>46212</v>
      </c>
      <c r="D3579" s="57"/>
      <c r="E3579" s="62" t="s">
        <v>85</v>
      </c>
      <c r="F3579" s="62"/>
      <c r="G3579" s="62">
        <v>17</v>
      </c>
      <c r="H3579" s="63">
        <v>1</v>
      </c>
      <c r="I3579" s="64">
        <v>8</v>
      </c>
      <c r="J3579" s="64">
        <v>8</v>
      </c>
      <c r="K3579" s="64">
        <v>8</v>
      </c>
      <c r="L3579" s="65">
        <v>1</v>
      </c>
      <c r="M3579" s="64">
        <v>0</v>
      </c>
      <c r="N3579" s="64">
        <v>0</v>
      </c>
      <c r="O3579" s="66">
        <v>357.21443749999997</v>
      </c>
      <c r="P3579" s="63">
        <v>0</v>
      </c>
    </row>
    <row r="3580" spans="1:16" ht="14.4">
      <c r="A3580" s="72">
        <f t="shared" si="100"/>
        <v>46212</v>
      </c>
      <c r="B3580" s="73" t="e">
        <f>VLOOKUP(G3580,'Daily Flash NL'!A:D,4,0)</f>
        <v>#N/A</v>
      </c>
      <c r="C3580" s="77">
        <v>46212</v>
      </c>
      <c r="D3580" s="57"/>
      <c r="E3580" s="62" t="s">
        <v>85</v>
      </c>
      <c r="F3580" s="62"/>
      <c r="G3580" s="62">
        <v>18</v>
      </c>
      <c r="H3580" s="63">
        <v>0.875</v>
      </c>
      <c r="I3580" s="64">
        <v>8</v>
      </c>
      <c r="J3580" s="64">
        <v>8</v>
      </c>
      <c r="K3580" s="64">
        <v>7</v>
      </c>
      <c r="L3580" s="65">
        <v>1</v>
      </c>
      <c r="M3580" s="64">
        <v>0</v>
      </c>
      <c r="N3580" s="64">
        <v>0</v>
      </c>
      <c r="O3580" s="66">
        <v>228.48233333333289</v>
      </c>
      <c r="P3580" s="63">
        <v>0</v>
      </c>
    </row>
    <row r="3581" spans="1:16" ht="14.4">
      <c r="A3581" s="72">
        <f t="shared" si="100"/>
        <v>46212</v>
      </c>
      <c r="B3581" s="73" t="e">
        <f>VLOOKUP(G3581,'Daily Flash NL'!A:D,4,0)</f>
        <v>#N/A</v>
      </c>
      <c r="C3581" s="77">
        <v>46212</v>
      </c>
      <c r="D3581" s="57"/>
      <c r="E3581" s="62" t="s">
        <v>85</v>
      </c>
      <c r="F3581" s="62"/>
      <c r="G3581" s="62">
        <v>19</v>
      </c>
      <c r="H3581" s="63">
        <v>1</v>
      </c>
      <c r="I3581" s="64">
        <v>6</v>
      </c>
      <c r="J3581" s="64">
        <v>6</v>
      </c>
      <c r="K3581" s="64">
        <v>6</v>
      </c>
      <c r="L3581" s="65">
        <v>1</v>
      </c>
      <c r="M3581" s="64">
        <v>0</v>
      </c>
      <c r="N3581" s="64">
        <v>0</v>
      </c>
      <c r="O3581" s="66">
        <v>487.08566666666667</v>
      </c>
      <c r="P3581" s="63">
        <v>0</v>
      </c>
    </row>
    <row r="3582" spans="1:16" ht="14.4">
      <c r="A3582" s="72">
        <f t="shared" si="100"/>
        <v>46212</v>
      </c>
      <c r="B3582" s="73" t="e">
        <f>VLOOKUP(G3582,'Daily Flash NL'!A:D,4,0)</f>
        <v>#N/A</v>
      </c>
      <c r="C3582" s="77">
        <v>46212</v>
      </c>
      <c r="D3582" s="57"/>
      <c r="E3582" s="62" t="s">
        <v>85</v>
      </c>
      <c r="F3582" s="62"/>
      <c r="G3582" s="62">
        <v>20</v>
      </c>
      <c r="H3582" s="63">
        <v>0.75</v>
      </c>
      <c r="I3582" s="64">
        <v>4</v>
      </c>
      <c r="J3582" s="64">
        <v>4</v>
      </c>
      <c r="K3582" s="64">
        <v>3</v>
      </c>
      <c r="L3582" s="65">
        <v>1</v>
      </c>
      <c r="M3582" s="64">
        <v>0</v>
      </c>
      <c r="N3582" s="64">
        <v>0</v>
      </c>
      <c r="O3582" s="66">
        <v>361.23225000000002</v>
      </c>
      <c r="P3582" s="63">
        <v>0</v>
      </c>
    </row>
    <row r="3583" spans="1:16" ht="14.4">
      <c r="A3583" s="72">
        <f t="shared" si="100"/>
        <v>46212</v>
      </c>
      <c r="B3583" s="73" t="e">
        <f>VLOOKUP(G3583,'Daily Flash NL'!A:D,4,0)</f>
        <v>#N/A</v>
      </c>
      <c r="C3583" s="77">
        <v>46212</v>
      </c>
      <c r="D3583" s="57"/>
      <c r="E3583" s="62" t="s">
        <v>85</v>
      </c>
      <c r="F3583" s="62"/>
      <c r="G3583" s="62">
        <v>21</v>
      </c>
      <c r="H3583" s="63">
        <v>0.5</v>
      </c>
      <c r="I3583" s="64">
        <v>2</v>
      </c>
      <c r="J3583" s="64">
        <v>2</v>
      </c>
      <c r="K3583" s="64">
        <v>1</v>
      </c>
      <c r="L3583" s="65">
        <v>1</v>
      </c>
      <c r="M3583" s="64">
        <v>0</v>
      </c>
      <c r="N3583" s="64">
        <v>0</v>
      </c>
      <c r="O3583" s="66">
        <v>49.1265</v>
      </c>
      <c r="P3583" s="63">
        <v>0</v>
      </c>
    </row>
    <row r="3584" spans="1:16" ht="14.4">
      <c r="A3584" s="72">
        <f t="shared" si="100"/>
        <v>46212</v>
      </c>
      <c r="B3584" s="73" t="e">
        <f>VLOOKUP(G3584,'Daily Flash NL'!A:D,4,0)</f>
        <v>#N/A</v>
      </c>
      <c r="C3584" s="77">
        <v>46212</v>
      </c>
      <c r="D3584" s="57"/>
      <c r="E3584" s="62" t="s">
        <v>85</v>
      </c>
      <c r="F3584" s="62"/>
      <c r="G3584" s="62">
        <v>22</v>
      </c>
      <c r="H3584" s="63">
        <v>0</v>
      </c>
      <c r="I3584" s="64">
        <v>4</v>
      </c>
      <c r="J3584" s="64">
        <v>3</v>
      </c>
      <c r="K3584" s="64">
        <v>0</v>
      </c>
      <c r="L3584" s="65">
        <v>0.75</v>
      </c>
      <c r="M3584" s="64">
        <v>1</v>
      </c>
      <c r="N3584" s="64">
        <v>0</v>
      </c>
      <c r="O3584" s="66">
        <v>342.77966666666663</v>
      </c>
      <c r="P3584" s="63">
        <v>0.25</v>
      </c>
    </row>
    <row r="3585" spans="1:16" ht="14.4">
      <c r="A3585" s="72">
        <f t="shared" si="100"/>
        <v>46212</v>
      </c>
      <c r="B3585" s="73" t="e">
        <f>VLOOKUP(G3585,'Daily Flash NL'!A:D,4,0)</f>
        <v>#N/A</v>
      </c>
      <c r="C3585" s="77">
        <v>46212</v>
      </c>
      <c r="D3585" s="57"/>
      <c r="E3585" s="62" t="s">
        <v>85</v>
      </c>
      <c r="F3585" s="62"/>
      <c r="G3585" s="62">
        <v>23</v>
      </c>
      <c r="H3585" s="63">
        <v>0</v>
      </c>
      <c r="I3585" s="64">
        <v>1</v>
      </c>
      <c r="J3585" s="64">
        <v>1</v>
      </c>
      <c r="K3585" s="64">
        <v>0</v>
      </c>
      <c r="L3585" s="65">
        <v>1</v>
      </c>
      <c r="M3585" s="64">
        <v>0</v>
      </c>
      <c r="N3585" s="64">
        <v>0</v>
      </c>
      <c r="O3585" s="66">
        <v>211.47</v>
      </c>
      <c r="P3585" s="63">
        <v>0</v>
      </c>
    </row>
    <row r="3586" spans="1:16" ht="14.4">
      <c r="A3586" s="72">
        <f t="shared" si="100"/>
        <v>46212</v>
      </c>
      <c r="B3586" s="73" t="e">
        <f>VLOOKUP(G3586,'Daily Flash NL'!A:D,4,0)</f>
        <v>#N/A</v>
      </c>
      <c r="C3586" s="77">
        <v>46212</v>
      </c>
      <c r="D3586" s="57"/>
      <c r="E3586" s="62" t="s">
        <v>68</v>
      </c>
      <c r="F3586" s="62"/>
      <c r="G3586" s="62"/>
      <c r="H3586" s="63">
        <v>0.80106100795755963</v>
      </c>
      <c r="I3586" s="64">
        <v>754</v>
      </c>
      <c r="J3586" s="64">
        <v>740</v>
      </c>
      <c r="K3586" s="64">
        <v>604</v>
      </c>
      <c r="L3586" s="65">
        <v>0.98143236074270557</v>
      </c>
      <c r="M3586" s="64">
        <v>14</v>
      </c>
      <c r="N3586" s="64">
        <v>0</v>
      </c>
      <c r="O3586" s="66">
        <v>236.18135669347942</v>
      </c>
      <c r="P3586" s="63">
        <v>1.8567639257294429E-2</v>
      </c>
    </row>
    <row r="3587" spans="1:16" ht="14.4">
      <c r="A3587" s="72">
        <f t="shared" si="100"/>
        <v>46212</v>
      </c>
      <c r="B3587" s="73" t="e">
        <f>VLOOKUP(G3587,'Daily Flash NL'!A:D,4,0)</f>
        <v>#N/A</v>
      </c>
      <c r="C3587" s="77">
        <v>46212</v>
      </c>
      <c r="D3587" s="57"/>
      <c r="E3587" s="62" t="s">
        <v>68</v>
      </c>
      <c r="F3587" s="57" t="s">
        <v>69</v>
      </c>
      <c r="G3587" s="57"/>
      <c r="H3587" s="58"/>
      <c r="I3587" s="59"/>
      <c r="J3587" s="59"/>
      <c r="K3587" s="59"/>
      <c r="L3587" s="60"/>
      <c r="M3587" s="59"/>
      <c r="N3587" s="59"/>
      <c r="O3587" s="61"/>
      <c r="P3587" s="58"/>
    </row>
    <row r="3588" spans="1:16" ht="14.4">
      <c r="A3588" s="72">
        <f t="shared" si="100"/>
        <v>46212</v>
      </c>
      <c r="B3588" s="73" t="e">
        <f>VLOOKUP(G3588,'Daily Flash NL'!A:D,4,0)</f>
        <v>#N/A</v>
      </c>
      <c r="C3588" s="77">
        <v>46212</v>
      </c>
      <c r="D3588" s="57"/>
      <c r="E3588" s="62" t="s">
        <v>68</v>
      </c>
      <c r="F3588" s="62"/>
      <c r="G3588" s="62">
        <v>6</v>
      </c>
      <c r="H3588" s="63">
        <v>0.8</v>
      </c>
      <c r="I3588" s="64">
        <v>5</v>
      </c>
      <c r="J3588" s="64">
        <v>5</v>
      </c>
      <c r="K3588" s="64">
        <v>4</v>
      </c>
      <c r="L3588" s="65">
        <v>1</v>
      </c>
      <c r="M3588" s="64">
        <v>0</v>
      </c>
      <c r="N3588" s="64">
        <v>0</v>
      </c>
      <c r="O3588" s="66">
        <v>250.6918</v>
      </c>
      <c r="P3588" s="63">
        <v>0</v>
      </c>
    </row>
    <row r="3589" spans="1:16" ht="14.4">
      <c r="A3589" s="72">
        <f t="shared" si="100"/>
        <v>46212</v>
      </c>
      <c r="B3589" s="73">
        <f>VLOOKUP(G3589,'Daily Flash NL'!A:D,4,0)</f>
        <v>0.29166666666666669</v>
      </c>
      <c r="C3589" s="77">
        <v>46212</v>
      </c>
      <c r="D3589" s="57"/>
      <c r="E3589" s="62" t="s">
        <v>68</v>
      </c>
      <c r="F3589" s="62"/>
      <c r="G3589" s="62">
        <v>7</v>
      </c>
      <c r="H3589" s="63">
        <v>1</v>
      </c>
      <c r="I3589" s="64">
        <v>8</v>
      </c>
      <c r="J3589" s="64">
        <v>8</v>
      </c>
      <c r="K3589" s="64">
        <v>8</v>
      </c>
      <c r="L3589" s="65">
        <v>1</v>
      </c>
      <c r="M3589" s="64">
        <v>0</v>
      </c>
      <c r="N3589" s="64">
        <v>0</v>
      </c>
      <c r="O3589" s="66">
        <v>221.22266666666712</v>
      </c>
      <c r="P3589" s="63">
        <v>0</v>
      </c>
    </row>
    <row r="3590" spans="1:16" ht="14.4">
      <c r="A3590" s="72">
        <f t="shared" si="100"/>
        <v>46212</v>
      </c>
      <c r="B3590" s="73">
        <f>VLOOKUP(G3590,'Daily Flash NL'!A:D,4,0)</f>
        <v>0.33333333333333298</v>
      </c>
      <c r="C3590" s="77">
        <v>46212</v>
      </c>
      <c r="D3590" s="57"/>
      <c r="E3590" s="62" t="s">
        <v>68</v>
      </c>
      <c r="F3590" s="62"/>
      <c r="G3590" s="62">
        <v>8</v>
      </c>
      <c r="H3590" s="63">
        <v>0.79629629629629628</v>
      </c>
      <c r="I3590" s="64">
        <v>54</v>
      </c>
      <c r="J3590" s="64">
        <v>54</v>
      </c>
      <c r="K3590" s="64">
        <v>43</v>
      </c>
      <c r="L3590" s="65">
        <v>1</v>
      </c>
      <c r="M3590" s="64">
        <v>0</v>
      </c>
      <c r="N3590" s="64">
        <v>0</v>
      </c>
      <c r="O3590" s="66">
        <v>216.03402314814812</v>
      </c>
      <c r="P3590" s="63">
        <v>0</v>
      </c>
    </row>
    <row r="3591" spans="1:16" ht="14.4">
      <c r="A3591" s="72">
        <f t="shared" si="100"/>
        <v>46212</v>
      </c>
      <c r="B3591" s="73">
        <f>VLOOKUP(G3591,'Daily Flash NL'!A:D,4,0)</f>
        <v>0.375</v>
      </c>
      <c r="C3591" s="77">
        <v>46212</v>
      </c>
      <c r="D3591" s="57"/>
      <c r="E3591" s="62" t="s">
        <v>68</v>
      </c>
      <c r="F3591" s="62"/>
      <c r="G3591" s="62">
        <v>9</v>
      </c>
      <c r="H3591" s="63">
        <v>0.98684210526315785</v>
      </c>
      <c r="I3591" s="64">
        <v>76</v>
      </c>
      <c r="J3591" s="64">
        <v>76</v>
      </c>
      <c r="K3591" s="64">
        <v>75</v>
      </c>
      <c r="L3591" s="65">
        <v>1</v>
      </c>
      <c r="M3591" s="64">
        <v>0</v>
      </c>
      <c r="N3591" s="64">
        <v>0</v>
      </c>
      <c r="O3591" s="66">
        <v>271.04269736842105</v>
      </c>
      <c r="P3591" s="63">
        <v>0</v>
      </c>
    </row>
    <row r="3592" spans="1:16" ht="14.4">
      <c r="A3592" s="72">
        <f t="shared" si="100"/>
        <v>46212</v>
      </c>
      <c r="B3592" s="73">
        <f>VLOOKUP(G3592,'Daily Flash NL'!A:D,4,0)</f>
        <v>0.41666666666666702</v>
      </c>
      <c r="C3592" s="77">
        <v>46212</v>
      </c>
      <c r="D3592" s="57"/>
      <c r="E3592" s="62" t="s">
        <v>68</v>
      </c>
      <c r="F3592" s="62"/>
      <c r="G3592" s="62">
        <v>10</v>
      </c>
      <c r="H3592" s="63">
        <v>0.87671232876712324</v>
      </c>
      <c r="I3592" s="64">
        <v>73</v>
      </c>
      <c r="J3592" s="64">
        <v>73</v>
      </c>
      <c r="K3592" s="64">
        <v>64</v>
      </c>
      <c r="L3592" s="65">
        <v>1</v>
      </c>
      <c r="M3592" s="64">
        <v>0</v>
      </c>
      <c r="N3592" s="64">
        <v>0</v>
      </c>
      <c r="O3592" s="66">
        <v>250.10609360730589</v>
      </c>
      <c r="P3592" s="63">
        <v>0</v>
      </c>
    </row>
    <row r="3593" spans="1:16" ht="14.4">
      <c r="A3593" s="72">
        <f t="shared" si="100"/>
        <v>46212</v>
      </c>
      <c r="B3593" s="73">
        <f>VLOOKUP(G3593,'Daily Flash NL'!A:D,4,0)</f>
        <v>0.45833333333333298</v>
      </c>
      <c r="C3593" s="77">
        <v>46212</v>
      </c>
      <c r="D3593" s="57"/>
      <c r="E3593" s="62" t="s">
        <v>68</v>
      </c>
      <c r="F3593" s="62"/>
      <c r="G3593" s="62">
        <v>11</v>
      </c>
      <c r="H3593" s="63">
        <v>0.95522388059701491</v>
      </c>
      <c r="I3593" s="64">
        <v>67</v>
      </c>
      <c r="J3593" s="64">
        <v>67</v>
      </c>
      <c r="K3593" s="64">
        <v>64</v>
      </c>
      <c r="L3593" s="65">
        <v>1</v>
      </c>
      <c r="M3593" s="64">
        <v>0</v>
      </c>
      <c r="N3593" s="64">
        <v>0</v>
      </c>
      <c r="O3593" s="66">
        <v>192.04684150675197</v>
      </c>
      <c r="P3593" s="63">
        <v>0</v>
      </c>
    </row>
    <row r="3594" spans="1:16" ht="14.4">
      <c r="A3594" s="72">
        <f t="shared" si="100"/>
        <v>46212</v>
      </c>
      <c r="B3594" s="73">
        <f>VLOOKUP(G3594,'Daily Flash NL'!A:D,4,0)</f>
        <v>0.5</v>
      </c>
      <c r="C3594" s="77">
        <v>46212</v>
      </c>
      <c r="D3594" s="57"/>
      <c r="E3594" s="62" t="s">
        <v>68</v>
      </c>
      <c r="F3594" s="62"/>
      <c r="G3594" s="62">
        <v>12</v>
      </c>
      <c r="H3594" s="63">
        <v>1</v>
      </c>
      <c r="I3594" s="64">
        <v>51</v>
      </c>
      <c r="J3594" s="64">
        <v>51</v>
      </c>
      <c r="K3594" s="64">
        <v>51</v>
      </c>
      <c r="L3594" s="65">
        <v>1</v>
      </c>
      <c r="M3594" s="64">
        <v>0</v>
      </c>
      <c r="N3594" s="64">
        <v>0</v>
      </c>
      <c r="O3594" s="66">
        <v>249.4627189542484</v>
      </c>
      <c r="P3594" s="63">
        <v>0</v>
      </c>
    </row>
    <row r="3595" spans="1:16" ht="14.4">
      <c r="A3595" s="72">
        <f t="shared" si="100"/>
        <v>46212</v>
      </c>
      <c r="B3595" s="73">
        <f>VLOOKUP(G3595,'Daily Flash NL'!A:D,4,0)</f>
        <v>0.54166666666666696</v>
      </c>
      <c r="C3595" s="77">
        <v>46212</v>
      </c>
      <c r="D3595" s="57"/>
      <c r="E3595" s="62" t="s">
        <v>68</v>
      </c>
      <c r="F3595" s="62"/>
      <c r="G3595" s="62">
        <v>13</v>
      </c>
      <c r="H3595" s="63">
        <v>0.96969696969696972</v>
      </c>
      <c r="I3595" s="64">
        <v>66</v>
      </c>
      <c r="J3595" s="64">
        <v>66</v>
      </c>
      <c r="K3595" s="64">
        <v>64</v>
      </c>
      <c r="L3595" s="65">
        <v>1</v>
      </c>
      <c r="M3595" s="64">
        <v>0</v>
      </c>
      <c r="N3595" s="64">
        <v>0</v>
      </c>
      <c r="O3595" s="66">
        <v>227.55866161616163</v>
      </c>
      <c r="P3595" s="63">
        <v>0</v>
      </c>
    </row>
    <row r="3596" spans="1:16" ht="14.4">
      <c r="A3596" s="72">
        <f t="shared" si="100"/>
        <v>46212</v>
      </c>
      <c r="B3596" s="73">
        <f>VLOOKUP(G3596,'Daily Flash NL'!A:D,4,0)</f>
        <v>0.58333333333333304</v>
      </c>
      <c r="C3596" s="77">
        <v>46212</v>
      </c>
      <c r="D3596" s="57"/>
      <c r="E3596" s="62" t="s">
        <v>68</v>
      </c>
      <c r="F3596" s="62"/>
      <c r="G3596" s="62">
        <v>14</v>
      </c>
      <c r="H3596" s="63">
        <v>0.72727272727272729</v>
      </c>
      <c r="I3596" s="64">
        <v>66</v>
      </c>
      <c r="J3596" s="64">
        <v>64</v>
      </c>
      <c r="K3596" s="64">
        <v>48</v>
      </c>
      <c r="L3596" s="65">
        <v>0.96969696969696972</v>
      </c>
      <c r="M3596" s="64">
        <v>2</v>
      </c>
      <c r="N3596" s="64">
        <v>0</v>
      </c>
      <c r="O3596" s="66">
        <v>203.9779188368054</v>
      </c>
      <c r="P3596" s="63">
        <v>3.0303030303030304E-2</v>
      </c>
    </row>
    <row r="3597" spans="1:16" ht="14.4">
      <c r="A3597" s="72">
        <f t="shared" si="100"/>
        <v>46212</v>
      </c>
      <c r="B3597" s="73">
        <f>VLOOKUP(G3597,'Daily Flash NL'!A:D,4,0)</f>
        <v>0.625</v>
      </c>
      <c r="C3597" s="77">
        <v>46212</v>
      </c>
      <c r="D3597" s="57"/>
      <c r="E3597" s="62" t="s">
        <v>68</v>
      </c>
      <c r="F3597" s="62"/>
      <c r="G3597" s="62">
        <v>15</v>
      </c>
      <c r="H3597" s="63">
        <v>0.875</v>
      </c>
      <c r="I3597" s="64">
        <v>56</v>
      </c>
      <c r="J3597" s="64">
        <v>56</v>
      </c>
      <c r="K3597" s="64">
        <v>49</v>
      </c>
      <c r="L3597" s="65">
        <v>1</v>
      </c>
      <c r="M3597" s="64">
        <v>0</v>
      </c>
      <c r="N3597" s="64">
        <v>0</v>
      </c>
      <c r="O3597" s="66">
        <v>235.03445833333336</v>
      </c>
      <c r="P3597" s="63">
        <v>0</v>
      </c>
    </row>
    <row r="3598" spans="1:16" ht="14.4">
      <c r="A3598" s="72">
        <f t="shared" si="100"/>
        <v>46212</v>
      </c>
      <c r="B3598" s="73">
        <f>VLOOKUP(G3598,'Daily Flash NL'!A:D,4,0)</f>
        <v>0.66666666666666696</v>
      </c>
      <c r="C3598" s="77">
        <v>46212</v>
      </c>
      <c r="D3598" s="57"/>
      <c r="E3598" s="62" t="s">
        <v>68</v>
      </c>
      <c r="F3598" s="62"/>
      <c r="G3598" s="62">
        <v>16</v>
      </c>
      <c r="H3598" s="63">
        <v>0.91666666666666663</v>
      </c>
      <c r="I3598" s="64">
        <v>60</v>
      </c>
      <c r="J3598" s="64">
        <v>60</v>
      </c>
      <c r="K3598" s="64">
        <v>55</v>
      </c>
      <c r="L3598" s="65">
        <v>1</v>
      </c>
      <c r="M3598" s="64">
        <v>0</v>
      </c>
      <c r="N3598" s="64">
        <v>0</v>
      </c>
      <c r="O3598" s="66">
        <v>224.94430055555566</v>
      </c>
      <c r="P3598" s="63">
        <v>0</v>
      </c>
    </row>
    <row r="3599" spans="1:16" ht="14.4">
      <c r="A3599" s="72">
        <f t="shared" si="100"/>
        <v>46212</v>
      </c>
      <c r="B3599" s="73" t="e">
        <f>VLOOKUP(G3599,'Daily Flash NL'!A:D,4,0)</f>
        <v>#N/A</v>
      </c>
      <c r="C3599" s="77">
        <v>46212</v>
      </c>
      <c r="D3599" s="57"/>
      <c r="E3599" s="62" t="s">
        <v>68</v>
      </c>
      <c r="F3599" s="62"/>
      <c r="G3599" s="62">
        <v>17</v>
      </c>
      <c r="H3599" s="63">
        <v>0.51063829787234039</v>
      </c>
      <c r="I3599" s="64">
        <v>47</v>
      </c>
      <c r="J3599" s="64">
        <v>47</v>
      </c>
      <c r="K3599" s="64">
        <v>24</v>
      </c>
      <c r="L3599" s="65">
        <v>1</v>
      </c>
      <c r="M3599" s="64">
        <v>0</v>
      </c>
      <c r="N3599" s="64">
        <v>0</v>
      </c>
      <c r="O3599" s="66">
        <v>253.88384539007089</v>
      </c>
      <c r="P3599" s="63">
        <v>0</v>
      </c>
    </row>
    <row r="3600" spans="1:16" ht="14.4">
      <c r="A3600" s="72">
        <f t="shared" si="100"/>
        <v>46212</v>
      </c>
      <c r="B3600" s="73" t="e">
        <f>VLOOKUP(G3600,'Daily Flash NL'!A:D,4,0)</f>
        <v>#N/A</v>
      </c>
      <c r="C3600" s="77">
        <v>46212</v>
      </c>
      <c r="D3600" s="57"/>
      <c r="E3600" s="62" t="s">
        <v>68</v>
      </c>
      <c r="F3600" s="62"/>
      <c r="G3600" s="62">
        <v>18</v>
      </c>
      <c r="H3600" s="63">
        <v>0.70967741935483875</v>
      </c>
      <c r="I3600" s="64">
        <v>31</v>
      </c>
      <c r="J3600" s="64">
        <v>30</v>
      </c>
      <c r="K3600" s="64">
        <v>22</v>
      </c>
      <c r="L3600" s="65">
        <v>0.967741935483871</v>
      </c>
      <c r="M3600" s="64">
        <v>1</v>
      </c>
      <c r="N3600" s="64">
        <v>0</v>
      </c>
      <c r="O3600" s="66">
        <v>273.67134166666659</v>
      </c>
      <c r="P3600" s="63">
        <v>3.2258064516129031E-2</v>
      </c>
    </row>
    <row r="3601" spans="1:16" ht="14.4">
      <c r="A3601" s="72">
        <f t="shared" si="100"/>
        <v>46212</v>
      </c>
      <c r="B3601" s="73" t="e">
        <f>VLOOKUP(G3601,'Daily Flash NL'!A:D,4,0)</f>
        <v>#N/A</v>
      </c>
      <c r="C3601" s="77">
        <v>46212</v>
      </c>
      <c r="D3601" s="57"/>
      <c r="E3601" s="62" t="s">
        <v>68</v>
      </c>
      <c r="F3601" s="62"/>
      <c r="G3601" s="62">
        <v>19</v>
      </c>
      <c r="H3601" s="63">
        <v>0.29411764705882354</v>
      </c>
      <c r="I3601" s="64">
        <v>34</v>
      </c>
      <c r="J3601" s="64">
        <v>30</v>
      </c>
      <c r="K3601" s="64">
        <v>10</v>
      </c>
      <c r="L3601" s="65">
        <v>0.88235294117647056</v>
      </c>
      <c r="M3601" s="64">
        <v>4</v>
      </c>
      <c r="N3601" s="64">
        <v>0</v>
      </c>
      <c r="O3601" s="66">
        <v>202.85836111111101</v>
      </c>
      <c r="P3601" s="63">
        <v>0.11764705882352941</v>
      </c>
    </row>
    <row r="3602" spans="1:16" ht="14.4">
      <c r="A3602" s="72">
        <f t="shared" si="100"/>
        <v>46212</v>
      </c>
      <c r="B3602" s="73" t="e">
        <f>VLOOKUP(G3602,'Daily Flash NL'!A:D,4,0)</f>
        <v>#N/A</v>
      </c>
      <c r="C3602" s="77">
        <v>46212</v>
      </c>
      <c r="D3602" s="57"/>
      <c r="E3602" s="62" t="s">
        <v>68</v>
      </c>
      <c r="F3602" s="62"/>
      <c r="G3602" s="62">
        <v>20</v>
      </c>
      <c r="H3602" s="63">
        <v>0.5</v>
      </c>
      <c r="I3602" s="64">
        <v>14</v>
      </c>
      <c r="J3602" s="64">
        <v>14</v>
      </c>
      <c r="K3602" s="64">
        <v>7</v>
      </c>
      <c r="L3602" s="65">
        <v>1</v>
      </c>
      <c r="M3602" s="64">
        <v>0</v>
      </c>
      <c r="N3602" s="64">
        <v>0</v>
      </c>
      <c r="O3602" s="66">
        <v>393.15332142857142</v>
      </c>
      <c r="P3602" s="63">
        <v>0</v>
      </c>
    </row>
    <row r="3603" spans="1:16" ht="14.4">
      <c r="A3603" s="72">
        <f t="shared" si="100"/>
        <v>46212</v>
      </c>
      <c r="B3603" s="73" t="e">
        <f>VLOOKUP(G3603,'Daily Flash NL'!A:D,4,0)</f>
        <v>#N/A</v>
      </c>
      <c r="C3603" s="77">
        <v>46212</v>
      </c>
      <c r="D3603" s="57"/>
      <c r="E3603" s="62" t="s">
        <v>68</v>
      </c>
      <c r="F3603" s="62"/>
      <c r="G3603" s="62">
        <v>21</v>
      </c>
      <c r="H3603" s="63">
        <v>0.625</v>
      </c>
      <c r="I3603" s="64">
        <v>16</v>
      </c>
      <c r="J3603" s="64">
        <v>13</v>
      </c>
      <c r="K3603" s="64">
        <v>10</v>
      </c>
      <c r="L3603" s="65">
        <v>0.8125</v>
      </c>
      <c r="M3603" s="64">
        <v>3</v>
      </c>
      <c r="N3603" s="64">
        <v>0</v>
      </c>
      <c r="O3603" s="66">
        <v>227.1035</v>
      </c>
      <c r="P3603" s="63">
        <v>0.1875</v>
      </c>
    </row>
    <row r="3604" spans="1:16" ht="14.4">
      <c r="A3604" s="72">
        <f t="shared" si="100"/>
        <v>46212</v>
      </c>
      <c r="B3604" s="73" t="e">
        <f>VLOOKUP(G3604,'Daily Flash NL'!A:D,4,0)</f>
        <v>#N/A</v>
      </c>
      <c r="C3604" s="77">
        <v>46212</v>
      </c>
      <c r="D3604" s="57"/>
      <c r="E3604" s="62" t="s">
        <v>68</v>
      </c>
      <c r="F3604" s="62"/>
      <c r="G3604" s="62">
        <v>22</v>
      </c>
      <c r="H3604" s="63">
        <v>5.8823529411764705E-2</v>
      </c>
      <c r="I3604" s="64">
        <v>17</v>
      </c>
      <c r="J3604" s="64">
        <v>13</v>
      </c>
      <c r="K3604" s="64">
        <v>1</v>
      </c>
      <c r="L3604" s="65">
        <v>0.76470588235294112</v>
      </c>
      <c r="M3604" s="64">
        <v>4</v>
      </c>
      <c r="N3604" s="64">
        <v>0</v>
      </c>
      <c r="O3604" s="66">
        <v>218.56338461538462</v>
      </c>
      <c r="P3604" s="63">
        <v>0.23529411764705882</v>
      </c>
    </row>
    <row r="3605" spans="1:16" ht="14.4">
      <c r="A3605" s="72">
        <f t="shared" si="100"/>
        <v>46212</v>
      </c>
      <c r="B3605" s="73" t="e">
        <f>VLOOKUP(G3605,'Daily Flash NL'!A:D,4,0)</f>
        <v>#N/A</v>
      </c>
      <c r="C3605" s="77">
        <v>46212</v>
      </c>
      <c r="D3605" s="57"/>
      <c r="E3605" s="62" t="s">
        <v>68</v>
      </c>
      <c r="F3605" s="62"/>
      <c r="G3605" s="62">
        <v>23</v>
      </c>
      <c r="H3605" s="63">
        <v>0.38461538461538464</v>
      </c>
      <c r="I3605" s="64">
        <v>13</v>
      </c>
      <c r="J3605" s="64">
        <v>13</v>
      </c>
      <c r="K3605" s="64">
        <v>5</v>
      </c>
      <c r="L3605" s="65">
        <v>1</v>
      </c>
      <c r="M3605" s="64">
        <v>0</v>
      </c>
      <c r="N3605" s="64">
        <v>0</v>
      </c>
      <c r="O3605" s="66">
        <v>260.00811538461539</v>
      </c>
      <c r="P3605" s="63">
        <v>0</v>
      </c>
    </row>
    <row r="3606" spans="1:16" ht="14.4">
      <c r="A3606" s="72">
        <f t="shared" si="100"/>
        <v>46212</v>
      </c>
      <c r="B3606" s="73" t="e">
        <f>VLOOKUP(G3606,'Daily Flash NL'!A:D,4,0)</f>
        <v>#N/A</v>
      </c>
      <c r="C3606" s="77">
        <v>46212</v>
      </c>
      <c r="D3606" s="57" t="s">
        <v>70</v>
      </c>
      <c r="E3606" s="57"/>
      <c r="F3606" s="57"/>
      <c r="G3606" s="57"/>
      <c r="H3606" s="58">
        <v>0.79781962338949453</v>
      </c>
      <c r="I3606" s="59">
        <v>1009</v>
      </c>
      <c r="J3606" s="59">
        <v>983</v>
      </c>
      <c r="K3606" s="59">
        <v>805</v>
      </c>
      <c r="L3606" s="60">
        <v>0.97423191278493559</v>
      </c>
      <c r="M3606" s="59">
        <v>26</v>
      </c>
      <c r="N3606" s="59">
        <v>0</v>
      </c>
      <c r="O3606" s="61">
        <v>243.55934761258885</v>
      </c>
      <c r="P3606" s="58">
        <v>2.576808721506442E-2</v>
      </c>
    </row>
    <row r="3607" spans="1:16" ht="14.4">
      <c r="A3607" s="72" t="str">
        <f t="shared" si="100"/>
        <v>Total 09/07/2026</v>
      </c>
      <c r="B3607" s="73" t="e">
        <f>VLOOKUP(G3607,'Daily Flash NL'!A:D,4,0)</f>
        <v>#N/A</v>
      </c>
      <c r="C3607" s="78" t="s">
        <v>325</v>
      </c>
      <c r="D3607" s="67"/>
      <c r="E3607" s="67"/>
      <c r="F3607" s="67"/>
      <c r="G3607" s="67"/>
      <c r="H3607" s="68">
        <v>0.79781962338949453</v>
      </c>
      <c r="I3607" s="69">
        <v>1009</v>
      </c>
      <c r="J3607" s="69">
        <v>983</v>
      </c>
      <c r="K3607" s="69">
        <v>805</v>
      </c>
      <c r="L3607" s="70">
        <v>0.97423191278493559</v>
      </c>
      <c r="M3607" s="69">
        <v>26</v>
      </c>
      <c r="N3607" s="69">
        <v>0</v>
      </c>
      <c r="O3607" s="71">
        <v>243.55934761258885</v>
      </c>
      <c r="P3607" s="68">
        <v>2.576808721506442E-2</v>
      </c>
    </row>
    <row r="3608" spans="1:16" ht="15" thickBot="1">
      <c r="A3608" s="72" t="str">
        <f t="shared" si="100"/>
        <v>Total général</v>
      </c>
      <c r="B3608" s="73" t="e">
        <f>VLOOKUP(G3608,'Daily Flash NL'!A:D,4,0)</f>
        <v>#N/A</v>
      </c>
      <c r="C3608" s="116" t="s">
        <v>73</v>
      </c>
      <c r="D3608" s="117"/>
      <c r="E3608" s="117"/>
      <c r="F3608" s="117"/>
      <c r="G3608" s="117"/>
      <c r="H3608" s="118">
        <v>0.79781962338949453</v>
      </c>
      <c r="I3608" s="119">
        <v>1009</v>
      </c>
      <c r="J3608" s="119">
        <v>983</v>
      </c>
      <c r="K3608" s="119">
        <v>805</v>
      </c>
      <c r="L3608" s="120">
        <v>0.97423191278493559</v>
      </c>
      <c r="M3608" s="119">
        <v>26</v>
      </c>
      <c r="N3608" s="119">
        <v>0</v>
      </c>
      <c r="O3608" s="121">
        <v>243.55934761258885</v>
      </c>
      <c r="P3608" s="122">
        <v>2.576808721506442E-2</v>
      </c>
    </row>
    <row r="3609" spans="1:16" ht="14.4">
      <c r="A3609" s="72">
        <f t="shared" ref="A3609:A3666" si="101">C3609</f>
        <v>46216</v>
      </c>
      <c r="B3609" s="73" t="e">
        <f>VLOOKUP(G3609,'Daily Flash NL'!A:D,4,0)</f>
        <v>#N/A</v>
      </c>
      <c r="C3609" s="77">
        <v>46216</v>
      </c>
      <c r="D3609" s="57" t="s">
        <v>67</v>
      </c>
      <c r="E3609" s="62" t="s">
        <v>85</v>
      </c>
      <c r="F3609" s="62"/>
      <c r="G3609" s="62"/>
      <c r="H3609" s="63">
        <v>0.92026578073089704</v>
      </c>
      <c r="I3609" s="64">
        <v>301</v>
      </c>
      <c r="J3609" s="64">
        <v>294</v>
      </c>
      <c r="K3609" s="64">
        <v>277</v>
      </c>
      <c r="L3609" s="65">
        <v>0.97674418604651159</v>
      </c>
      <c r="M3609" s="64">
        <v>7</v>
      </c>
      <c r="N3609" s="64">
        <v>0</v>
      </c>
      <c r="O3609" s="66">
        <v>299.61803032879806</v>
      </c>
      <c r="P3609" s="63">
        <v>2.3255813953488372E-2</v>
      </c>
    </row>
    <row r="3610" spans="1:16" ht="14.4">
      <c r="A3610" s="72">
        <f t="shared" si="101"/>
        <v>46216</v>
      </c>
      <c r="B3610" s="73" t="e">
        <f>VLOOKUP(G3610,'Daily Flash NL'!A:D,4,0)</f>
        <v>#N/A</v>
      </c>
      <c r="C3610" s="77">
        <v>46216</v>
      </c>
      <c r="D3610" s="57"/>
      <c r="E3610" s="62" t="s">
        <v>85</v>
      </c>
      <c r="F3610" s="57" t="s">
        <v>69</v>
      </c>
      <c r="G3610" s="57"/>
      <c r="H3610" s="58"/>
      <c r="I3610" s="59"/>
      <c r="J3610" s="59"/>
      <c r="K3610" s="59"/>
      <c r="L3610" s="60"/>
      <c r="M3610" s="59"/>
      <c r="N3610" s="59"/>
      <c r="O3610" s="61"/>
      <c r="P3610" s="58"/>
    </row>
    <row r="3611" spans="1:16" ht="14.4">
      <c r="A3611" s="72">
        <f t="shared" si="101"/>
        <v>46216</v>
      </c>
      <c r="B3611" s="73">
        <f>VLOOKUP(G3611,'Daily Flash NL'!A:D,4,0)</f>
        <v>0.29166666666666669</v>
      </c>
      <c r="C3611" s="77">
        <v>46216</v>
      </c>
      <c r="D3611" s="57"/>
      <c r="E3611" s="62" t="s">
        <v>85</v>
      </c>
      <c r="F3611" s="62"/>
      <c r="G3611" s="62">
        <v>7</v>
      </c>
      <c r="H3611" s="63">
        <v>1</v>
      </c>
      <c r="I3611" s="64">
        <v>7</v>
      </c>
      <c r="J3611" s="64">
        <v>7</v>
      </c>
      <c r="K3611" s="64">
        <v>7</v>
      </c>
      <c r="L3611" s="65">
        <v>1</v>
      </c>
      <c r="M3611" s="64">
        <v>0</v>
      </c>
      <c r="N3611" s="64">
        <v>0</v>
      </c>
      <c r="O3611" s="66">
        <v>114.26714285714287</v>
      </c>
      <c r="P3611" s="63">
        <v>0</v>
      </c>
    </row>
    <row r="3612" spans="1:16" ht="14.4">
      <c r="A3612" s="72">
        <f t="shared" si="101"/>
        <v>46216</v>
      </c>
      <c r="B3612" s="73">
        <f>VLOOKUP(G3612,'Daily Flash NL'!A:D,4,0)</f>
        <v>0.33333333333333298</v>
      </c>
      <c r="C3612" s="77">
        <v>46216</v>
      </c>
      <c r="D3612" s="57"/>
      <c r="E3612" s="62" t="s">
        <v>85</v>
      </c>
      <c r="F3612" s="62"/>
      <c r="G3612" s="62">
        <v>8</v>
      </c>
      <c r="H3612" s="63">
        <v>1</v>
      </c>
      <c r="I3612" s="64">
        <v>8</v>
      </c>
      <c r="J3612" s="64">
        <v>8</v>
      </c>
      <c r="K3612" s="64">
        <v>8</v>
      </c>
      <c r="L3612" s="65">
        <v>1</v>
      </c>
      <c r="M3612" s="64">
        <v>0</v>
      </c>
      <c r="N3612" s="64">
        <v>0</v>
      </c>
      <c r="O3612" s="66">
        <v>412.79987500000033</v>
      </c>
      <c r="P3612" s="63">
        <v>0</v>
      </c>
    </row>
    <row r="3613" spans="1:16" ht="14.4">
      <c r="A3613" s="72">
        <f t="shared" si="101"/>
        <v>46216</v>
      </c>
      <c r="B3613" s="73">
        <f>VLOOKUP(G3613,'Daily Flash NL'!A:D,4,0)</f>
        <v>0.375</v>
      </c>
      <c r="C3613" s="77">
        <v>46216</v>
      </c>
      <c r="D3613" s="57"/>
      <c r="E3613" s="62" t="s">
        <v>85</v>
      </c>
      <c r="F3613" s="62"/>
      <c r="G3613" s="62">
        <v>9</v>
      </c>
      <c r="H3613" s="63">
        <v>1</v>
      </c>
      <c r="I3613" s="64">
        <v>11</v>
      </c>
      <c r="J3613" s="64">
        <v>11</v>
      </c>
      <c r="K3613" s="64">
        <v>11</v>
      </c>
      <c r="L3613" s="65">
        <v>1</v>
      </c>
      <c r="M3613" s="64">
        <v>0</v>
      </c>
      <c r="N3613" s="64">
        <v>0</v>
      </c>
      <c r="O3613" s="66">
        <v>272.81345454545453</v>
      </c>
      <c r="P3613" s="63">
        <v>0</v>
      </c>
    </row>
    <row r="3614" spans="1:16" ht="14.4">
      <c r="A3614" s="72">
        <f t="shared" si="101"/>
        <v>46216</v>
      </c>
      <c r="B3614" s="73">
        <f>VLOOKUP(G3614,'Daily Flash NL'!A:D,4,0)</f>
        <v>0.41666666666666702</v>
      </c>
      <c r="C3614" s="77">
        <v>46216</v>
      </c>
      <c r="D3614" s="57"/>
      <c r="E3614" s="62" t="s">
        <v>85</v>
      </c>
      <c r="F3614" s="62"/>
      <c r="G3614" s="62">
        <v>10</v>
      </c>
      <c r="H3614" s="63">
        <v>1</v>
      </c>
      <c r="I3614" s="64">
        <v>15</v>
      </c>
      <c r="J3614" s="64">
        <v>15</v>
      </c>
      <c r="K3614" s="64">
        <v>15</v>
      </c>
      <c r="L3614" s="65">
        <v>1</v>
      </c>
      <c r="M3614" s="64">
        <v>0</v>
      </c>
      <c r="N3614" s="64">
        <v>0</v>
      </c>
      <c r="O3614" s="66">
        <v>349.63086666666715</v>
      </c>
      <c r="P3614" s="63">
        <v>0</v>
      </c>
    </row>
    <row r="3615" spans="1:16" ht="14.4">
      <c r="A3615" s="72">
        <f t="shared" si="101"/>
        <v>46216</v>
      </c>
      <c r="B3615" s="73">
        <f>VLOOKUP(G3615,'Daily Flash NL'!A:D,4,0)</f>
        <v>0.45833333333333298</v>
      </c>
      <c r="C3615" s="77">
        <v>46216</v>
      </c>
      <c r="D3615" s="57"/>
      <c r="E3615" s="62" t="s">
        <v>85</v>
      </c>
      <c r="F3615" s="62"/>
      <c r="G3615" s="62">
        <v>11</v>
      </c>
      <c r="H3615" s="63">
        <v>1</v>
      </c>
      <c r="I3615" s="64">
        <v>15</v>
      </c>
      <c r="J3615" s="64">
        <v>15</v>
      </c>
      <c r="K3615" s="64">
        <v>15</v>
      </c>
      <c r="L3615" s="65">
        <v>1</v>
      </c>
      <c r="M3615" s="64">
        <v>0</v>
      </c>
      <c r="N3615" s="64">
        <v>0</v>
      </c>
      <c r="O3615" s="66">
        <v>431.28626666666668</v>
      </c>
      <c r="P3615" s="63">
        <v>0</v>
      </c>
    </row>
    <row r="3616" spans="1:16" ht="14.4">
      <c r="A3616" s="72">
        <f t="shared" si="101"/>
        <v>46216</v>
      </c>
      <c r="B3616" s="73">
        <f>VLOOKUP(G3616,'Daily Flash NL'!A:D,4,0)</f>
        <v>0.5</v>
      </c>
      <c r="C3616" s="77">
        <v>46216</v>
      </c>
      <c r="D3616" s="57"/>
      <c r="E3616" s="62" t="s">
        <v>85</v>
      </c>
      <c r="F3616" s="62"/>
      <c r="G3616" s="62">
        <v>12</v>
      </c>
      <c r="H3616" s="63">
        <v>1</v>
      </c>
      <c r="I3616" s="64">
        <v>12</v>
      </c>
      <c r="J3616" s="64">
        <v>12</v>
      </c>
      <c r="K3616" s="64">
        <v>12</v>
      </c>
      <c r="L3616" s="65">
        <v>1</v>
      </c>
      <c r="M3616" s="64">
        <v>0</v>
      </c>
      <c r="N3616" s="64">
        <v>0</v>
      </c>
      <c r="O3616" s="66">
        <v>470.1640625</v>
      </c>
      <c r="P3616" s="63">
        <v>0</v>
      </c>
    </row>
    <row r="3617" spans="1:16" ht="14.4">
      <c r="A3617" s="72">
        <f t="shared" si="101"/>
        <v>46216</v>
      </c>
      <c r="B3617" s="73">
        <f>VLOOKUP(G3617,'Daily Flash NL'!A:D,4,0)</f>
        <v>0.54166666666666696</v>
      </c>
      <c r="C3617" s="77">
        <v>46216</v>
      </c>
      <c r="D3617" s="57"/>
      <c r="E3617" s="62" t="s">
        <v>85</v>
      </c>
      <c r="F3617" s="62"/>
      <c r="G3617" s="62">
        <v>13</v>
      </c>
      <c r="H3617" s="63">
        <v>1</v>
      </c>
      <c r="I3617" s="64">
        <v>14</v>
      </c>
      <c r="J3617" s="64">
        <v>14</v>
      </c>
      <c r="K3617" s="64">
        <v>14</v>
      </c>
      <c r="L3617" s="65">
        <v>1</v>
      </c>
      <c r="M3617" s="64">
        <v>0</v>
      </c>
      <c r="N3617" s="64">
        <v>0</v>
      </c>
      <c r="O3617" s="66">
        <v>373.4564285714286</v>
      </c>
      <c r="P3617" s="63">
        <v>0</v>
      </c>
    </row>
    <row r="3618" spans="1:16" ht="14.4">
      <c r="A3618" s="72">
        <f t="shared" si="101"/>
        <v>46216</v>
      </c>
      <c r="B3618" s="73">
        <f>VLOOKUP(G3618,'Daily Flash NL'!A:D,4,0)</f>
        <v>0.58333333333333304</v>
      </c>
      <c r="C3618" s="77">
        <v>46216</v>
      </c>
      <c r="D3618" s="57"/>
      <c r="E3618" s="62" t="s">
        <v>85</v>
      </c>
      <c r="F3618" s="62"/>
      <c r="G3618" s="62">
        <v>14</v>
      </c>
      <c r="H3618" s="63">
        <v>1</v>
      </c>
      <c r="I3618" s="64">
        <v>8</v>
      </c>
      <c r="J3618" s="64">
        <v>8</v>
      </c>
      <c r="K3618" s="64">
        <v>8</v>
      </c>
      <c r="L3618" s="65">
        <v>1</v>
      </c>
      <c r="M3618" s="64">
        <v>0</v>
      </c>
      <c r="N3618" s="64">
        <v>0</v>
      </c>
      <c r="O3618" s="66">
        <v>273.44656249999952</v>
      </c>
      <c r="P3618" s="63">
        <v>0</v>
      </c>
    </row>
    <row r="3619" spans="1:16" ht="14.4">
      <c r="A3619" s="72">
        <f t="shared" si="101"/>
        <v>46216</v>
      </c>
      <c r="B3619" s="73">
        <f>VLOOKUP(G3619,'Daily Flash NL'!A:D,4,0)</f>
        <v>0.625</v>
      </c>
      <c r="C3619" s="77">
        <v>46216</v>
      </c>
      <c r="D3619" s="57"/>
      <c r="E3619" s="62" t="s">
        <v>85</v>
      </c>
      <c r="F3619" s="62"/>
      <c r="G3619" s="62">
        <v>15</v>
      </c>
      <c r="H3619" s="63">
        <v>1</v>
      </c>
      <c r="I3619" s="64">
        <v>11</v>
      </c>
      <c r="J3619" s="64">
        <v>11</v>
      </c>
      <c r="K3619" s="64">
        <v>11</v>
      </c>
      <c r="L3619" s="65">
        <v>1</v>
      </c>
      <c r="M3619" s="64">
        <v>0</v>
      </c>
      <c r="N3619" s="64">
        <v>0</v>
      </c>
      <c r="O3619" s="66">
        <v>329.90977272727281</v>
      </c>
      <c r="P3619" s="63">
        <v>0</v>
      </c>
    </row>
    <row r="3620" spans="1:16" ht="14.4">
      <c r="A3620" s="72">
        <f t="shared" si="101"/>
        <v>46216</v>
      </c>
      <c r="B3620" s="73">
        <f>VLOOKUP(G3620,'Daily Flash NL'!A:D,4,0)</f>
        <v>0.66666666666666696</v>
      </c>
      <c r="C3620" s="77">
        <v>46216</v>
      </c>
      <c r="D3620" s="57"/>
      <c r="E3620" s="62" t="s">
        <v>85</v>
      </c>
      <c r="F3620" s="62"/>
      <c r="G3620" s="62">
        <v>16</v>
      </c>
      <c r="H3620" s="63">
        <v>1</v>
      </c>
      <c r="I3620" s="64">
        <v>13</v>
      </c>
      <c r="J3620" s="64">
        <v>13</v>
      </c>
      <c r="K3620" s="64">
        <v>13</v>
      </c>
      <c r="L3620" s="65">
        <v>1</v>
      </c>
      <c r="M3620" s="64">
        <v>0</v>
      </c>
      <c r="N3620" s="64">
        <v>0</v>
      </c>
      <c r="O3620" s="66">
        <v>341.70980769230749</v>
      </c>
      <c r="P3620" s="63">
        <v>0</v>
      </c>
    </row>
    <row r="3621" spans="1:16" ht="14.4">
      <c r="A3621" s="72">
        <f t="shared" si="101"/>
        <v>46216</v>
      </c>
      <c r="B3621" s="73" t="e">
        <f>VLOOKUP(G3621,'Daily Flash NL'!A:D,4,0)</f>
        <v>#N/A</v>
      </c>
      <c r="C3621" s="77">
        <v>46216</v>
      </c>
      <c r="D3621" s="57"/>
      <c r="E3621" s="62" t="s">
        <v>85</v>
      </c>
      <c r="F3621" s="62"/>
      <c r="G3621" s="62">
        <v>17</v>
      </c>
      <c r="H3621" s="63">
        <v>1</v>
      </c>
      <c r="I3621" s="64">
        <v>8</v>
      </c>
      <c r="J3621" s="64">
        <v>8</v>
      </c>
      <c r="K3621" s="64">
        <v>8</v>
      </c>
      <c r="L3621" s="65">
        <v>1</v>
      </c>
      <c r="M3621" s="64">
        <v>0</v>
      </c>
      <c r="N3621" s="64">
        <v>0</v>
      </c>
      <c r="O3621" s="66">
        <v>229.94599999999997</v>
      </c>
      <c r="P3621" s="63">
        <v>0</v>
      </c>
    </row>
    <row r="3622" spans="1:16" ht="14.4">
      <c r="A3622" s="72">
        <f t="shared" si="101"/>
        <v>46216</v>
      </c>
      <c r="B3622" s="73" t="e">
        <f>VLOOKUP(G3622,'Daily Flash NL'!A:D,4,0)</f>
        <v>#N/A</v>
      </c>
      <c r="C3622" s="77">
        <v>46216</v>
      </c>
      <c r="D3622" s="57"/>
      <c r="E3622" s="62" t="s">
        <v>85</v>
      </c>
      <c r="F3622" s="62"/>
      <c r="G3622" s="62">
        <v>19</v>
      </c>
      <c r="H3622" s="63">
        <v>0</v>
      </c>
      <c r="I3622" s="64">
        <v>1</v>
      </c>
      <c r="J3622" s="64">
        <v>1</v>
      </c>
      <c r="K3622" s="64">
        <v>0</v>
      </c>
      <c r="L3622" s="65">
        <v>1</v>
      </c>
      <c r="M3622" s="64">
        <v>0</v>
      </c>
      <c r="N3622" s="64">
        <v>0</v>
      </c>
      <c r="O3622" s="66">
        <v>420.19900000000001</v>
      </c>
      <c r="P3622" s="63">
        <v>0</v>
      </c>
    </row>
    <row r="3623" spans="1:16" ht="14.4">
      <c r="A3623" s="72">
        <f t="shared" si="101"/>
        <v>46216</v>
      </c>
      <c r="B3623" s="73" t="e">
        <f>VLOOKUP(G3623,'Daily Flash NL'!A:D,4,0)</f>
        <v>#N/A</v>
      </c>
      <c r="C3623" s="77">
        <v>46216</v>
      </c>
      <c r="D3623" s="57"/>
      <c r="E3623" s="62" t="s">
        <v>85</v>
      </c>
      <c r="F3623" s="62"/>
      <c r="G3623" s="62">
        <v>20</v>
      </c>
      <c r="H3623" s="63">
        <v>1</v>
      </c>
      <c r="I3623" s="64">
        <v>3</v>
      </c>
      <c r="J3623" s="64">
        <v>3</v>
      </c>
      <c r="K3623" s="64">
        <v>3</v>
      </c>
      <c r="L3623" s="65">
        <v>1</v>
      </c>
      <c r="M3623" s="64">
        <v>0</v>
      </c>
      <c r="N3623" s="64">
        <v>0</v>
      </c>
      <c r="O3623" s="66">
        <v>274.93033333333335</v>
      </c>
      <c r="P3623" s="63">
        <v>0</v>
      </c>
    </row>
    <row r="3624" spans="1:16" ht="14.4">
      <c r="A3624" s="72">
        <f t="shared" si="101"/>
        <v>46216</v>
      </c>
      <c r="B3624" s="73" t="e">
        <f>VLOOKUP(G3624,'Daily Flash NL'!A:D,4,0)</f>
        <v>#N/A</v>
      </c>
      <c r="C3624" s="77">
        <v>46216</v>
      </c>
      <c r="D3624" s="57"/>
      <c r="E3624" s="62" t="s">
        <v>85</v>
      </c>
      <c r="F3624" s="62"/>
      <c r="G3624" s="62">
        <v>21</v>
      </c>
      <c r="H3624" s="63">
        <v>1</v>
      </c>
      <c r="I3624" s="64">
        <v>2</v>
      </c>
      <c r="J3624" s="64">
        <v>2</v>
      </c>
      <c r="K3624" s="64">
        <v>2</v>
      </c>
      <c r="L3624" s="65">
        <v>1</v>
      </c>
      <c r="M3624" s="64">
        <v>0</v>
      </c>
      <c r="N3624" s="64">
        <v>0</v>
      </c>
      <c r="O3624" s="66">
        <v>298.36349999999999</v>
      </c>
      <c r="P3624" s="63">
        <v>0</v>
      </c>
    </row>
    <row r="3625" spans="1:16" ht="14.4">
      <c r="A3625" s="72">
        <f t="shared" si="101"/>
        <v>46216</v>
      </c>
      <c r="B3625" s="73" t="e">
        <f>VLOOKUP(G3625,'Daily Flash NL'!A:D,4,0)</f>
        <v>#N/A</v>
      </c>
      <c r="C3625" s="77">
        <v>46216</v>
      </c>
      <c r="D3625" s="57"/>
      <c r="E3625" s="62" t="s">
        <v>85</v>
      </c>
      <c r="F3625" s="62"/>
      <c r="G3625" s="62">
        <v>22</v>
      </c>
      <c r="H3625" s="63">
        <v>0</v>
      </c>
      <c r="I3625" s="64">
        <v>5</v>
      </c>
      <c r="J3625" s="64">
        <v>0</v>
      </c>
      <c r="K3625" s="64">
        <v>0</v>
      </c>
      <c r="L3625" s="65">
        <v>0</v>
      </c>
      <c r="M3625" s="64">
        <v>5</v>
      </c>
      <c r="N3625" s="64">
        <v>0</v>
      </c>
      <c r="O3625" s="66"/>
      <c r="P3625" s="63">
        <v>1</v>
      </c>
    </row>
    <row r="3626" spans="1:16" ht="14.4">
      <c r="A3626" s="72">
        <f t="shared" si="101"/>
        <v>46216</v>
      </c>
      <c r="B3626" s="73" t="e">
        <f>VLOOKUP(G3626,'Daily Flash NL'!A:D,4,0)</f>
        <v>#N/A</v>
      </c>
      <c r="C3626" s="77">
        <v>46216</v>
      </c>
      <c r="D3626" s="57"/>
      <c r="E3626" s="62" t="s">
        <v>85</v>
      </c>
      <c r="F3626" s="57" t="s">
        <v>86</v>
      </c>
      <c r="G3626" s="57"/>
      <c r="H3626" s="58"/>
      <c r="I3626" s="59"/>
      <c r="J3626" s="59"/>
      <c r="K3626" s="59"/>
      <c r="L3626" s="60"/>
      <c r="M3626" s="59"/>
      <c r="N3626" s="59"/>
      <c r="O3626" s="61"/>
      <c r="P3626" s="58"/>
    </row>
    <row r="3627" spans="1:16" ht="14.4">
      <c r="A3627" s="72">
        <f t="shared" si="101"/>
        <v>46216</v>
      </c>
      <c r="B3627" s="73" t="e">
        <f>VLOOKUP(G3627,'Daily Flash NL'!A:D,4,0)</f>
        <v>#N/A</v>
      </c>
      <c r="C3627" s="77">
        <v>46216</v>
      </c>
      <c r="D3627" s="57"/>
      <c r="E3627" s="62" t="s">
        <v>85</v>
      </c>
      <c r="F3627" s="62"/>
      <c r="G3627" s="62">
        <v>6</v>
      </c>
      <c r="H3627" s="63">
        <v>0</v>
      </c>
      <c r="I3627" s="64">
        <v>1</v>
      </c>
      <c r="J3627" s="64">
        <v>1</v>
      </c>
      <c r="K3627" s="64">
        <v>0</v>
      </c>
      <c r="L3627" s="65">
        <v>1</v>
      </c>
      <c r="M3627" s="64">
        <v>0</v>
      </c>
      <c r="N3627" s="64">
        <v>0</v>
      </c>
      <c r="O3627" s="66">
        <v>196.81100000000001</v>
      </c>
      <c r="P3627" s="63">
        <v>0</v>
      </c>
    </row>
    <row r="3628" spans="1:16" ht="14.4">
      <c r="A3628" s="72">
        <f t="shared" si="101"/>
        <v>46216</v>
      </c>
      <c r="B3628" s="73">
        <f>VLOOKUP(G3628,'Daily Flash NL'!A:D,4,0)</f>
        <v>0.29166666666666669</v>
      </c>
      <c r="C3628" s="77">
        <v>46216</v>
      </c>
      <c r="D3628" s="57"/>
      <c r="E3628" s="62" t="s">
        <v>85</v>
      </c>
      <c r="F3628" s="62"/>
      <c r="G3628" s="62">
        <v>7</v>
      </c>
      <c r="H3628" s="63">
        <v>0</v>
      </c>
      <c r="I3628" s="64">
        <v>2</v>
      </c>
      <c r="J3628" s="64">
        <v>1</v>
      </c>
      <c r="K3628" s="64">
        <v>0</v>
      </c>
      <c r="L3628" s="65">
        <v>0.5</v>
      </c>
      <c r="M3628" s="64">
        <v>1</v>
      </c>
      <c r="N3628" s="64">
        <v>0</v>
      </c>
      <c r="O3628" s="66">
        <v>138.95899999999997</v>
      </c>
      <c r="P3628" s="63">
        <v>0.5</v>
      </c>
    </row>
    <row r="3629" spans="1:16" ht="14.4">
      <c r="A3629" s="72">
        <f t="shared" si="101"/>
        <v>46216</v>
      </c>
      <c r="B3629" s="73">
        <f>VLOOKUP(G3629,'Daily Flash NL'!A:D,4,0)</f>
        <v>0.33333333333333298</v>
      </c>
      <c r="C3629" s="77">
        <v>46216</v>
      </c>
      <c r="D3629" s="57"/>
      <c r="E3629" s="62" t="s">
        <v>85</v>
      </c>
      <c r="F3629" s="62"/>
      <c r="G3629" s="62">
        <v>8</v>
      </c>
      <c r="H3629" s="63">
        <v>0.7</v>
      </c>
      <c r="I3629" s="64">
        <v>10</v>
      </c>
      <c r="J3629" s="64">
        <v>9</v>
      </c>
      <c r="K3629" s="64">
        <v>7</v>
      </c>
      <c r="L3629" s="65">
        <v>0.9</v>
      </c>
      <c r="M3629" s="64">
        <v>1</v>
      </c>
      <c r="N3629" s="64">
        <v>0</v>
      </c>
      <c r="O3629" s="66">
        <v>315.16694444444443</v>
      </c>
      <c r="P3629" s="63">
        <v>0.1</v>
      </c>
    </row>
    <row r="3630" spans="1:16" ht="14.4">
      <c r="A3630" s="72">
        <f t="shared" si="101"/>
        <v>46216</v>
      </c>
      <c r="B3630" s="73">
        <f>VLOOKUP(G3630,'Daily Flash NL'!A:D,4,0)</f>
        <v>0.375</v>
      </c>
      <c r="C3630" s="77">
        <v>46216</v>
      </c>
      <c r="D3630" s="57"/>
      <c r="E3630" s="62" t="s">
        <v>85</v>
      </c>
      <c r="F3630" s="62"/>
      <c r="G3630" s="62">
        <v>9</v>
      </c>
      <c r="H3630" s="63">
        <v>0.94444444444444442</v>
      </c>
      <c r="I3630" s="64">
        <v>18</v>
      </c>
      <c r="J3630" s="64">
        <v>18</v>
      </c>
      <c r="K3630" s="64">
        <v>17</v>
      </c>
      <c r="L3630" s="65">
        <v>1</v>
      </c>
      <c r="M3630" s="64">
        <v>0</v>
      </c>
      <c r="N3630" s="64">
        <v>0</v>
      </c>
      <c r="O3630" s="66">
        <v>309.32284259259239</v>
      </c>
      <c r="P3630" s="63">
        <v>0</v>
      </c>
    </row>
    <row r="3631" spans="1:16" ht="14.4">
      <c r="A3631" s="72">
        <f t="shared" si="101"/>
        <v>46216</v>
      </c>
      <c r="B3631" s="73">
        <f>VLOOKUP(G3631,'Daily Flash NL'!A:D,4,0)</f>
        <v>0.41666666666666702</v>
      </c>
      <c r="C3631" s="77">
        <v>46216</v>
      </c>
      <c r="D3631" s="57"/>
      <c r="E3631" s="62" t="s">
        <v>85</v>
      </c>
      <c r="F3631" s="62"/>
      <c r="G3631" s="62">
        <v>10</v>
      </c>
      <c r="H3631" s="63">
        <v>0.93333333333333335</v>
      </c>
      <c r="I3631" s="64">
        <v>15</v>
      </c>
      <c r="J3631" s="64">
        <v>15</v>
      </c>
      <c r="K3631" s="64">
        <v>14</v>
      </c>
      <c r="L3631" s="65">
        <v>1</v>
      </c>
      <c r="M3631" s="64">
        <v>0</v>
      </c>
      <c r="N3631" s="64">
        <v>0</v>
      </c>
      <c r="O3631" s="66">
        <v>222.24403333333333</v>
      </c>
      <c r="P3631" s="63">
        <v>0</v>
      </c>
    </row>
    <row r="3632" spans="1:16" ht="14.4">
      <c r="A3632" s="72">
        <f t="shared" si="101"/>
        <v>46216</v>
      </c>
      <c r="B3632" s="73">
        <f>VLOOKUP(G3632,'Daily Flash NL'!A:D,4,0)</f>
        <v>0.45833333333333298</v>
      </c>
      <c r="C3632" s="77">
        <v>46216</v>
      </c>
      <c r="D3632" s="57"/>
      <c r="E3632" s="62" t="s">
        <v>85</v>
      </c>
      <c r="F3632" s="62"/>
      <c r="G3632" s="62">
        <v>11</v>
      </c>
      <c r="H3632" s="63">
        <v>0.93333333333333335</v>
      </c>
      <c r="I3632" s="64">
        <v>15</v>
      </c>
      <c r="J3632" s="64">
        <v>15</v>
      </c>
      <c r="K3632" s="64">
        <v>14</v>
      </c>
      <c r="L3632" s="65">
        <v>1</v>
      </c>
      <c r="M3632" s="64">
        <v>0</v>
      </c>
      <c r="N3632" s="64">
        <v>0</v>
      </c>
      <c r="O3632" s="66">
        <v>264.14958888888884</v>
      </c>
      <c r="P3632" s="63">
        <v>0</v>
      </c>
    </row>
    <row r="3633" spans="1:16" ht="14.4">
      <c r="A3633" s="72">
        <f t="shared" si="101"/>
        <v>46216</v>
      </c>
      <c r="B3633" s="73">
        <f>VLOOKUP(G3633,'Daily Flash NL'!A:D,4,0)</f>
        <v>0.5</v>
      </c>
      <c r="C3633" s="77">
        <v>46216</v>
      </c>
      <c r="D3633" s="57"/>
      <c r="E3633" s="62" t="s">
        <v>85</v>
      </c>
      <c r="F3633" s="62"/>
      <c r="G3633" s="62">
        <v>12</v>
      </c>
      <c r="H3633" s="63">
        <v>1</v>
      </c>
      <c r="I3633" s="64">
        <v>17</v>
      </c>
      <c r="J3633" s="64">
        <v>17</v>
      </c>
      <c r="K3633" s="64">
        <v>17</v>
      </c>
      <c r="L3633" s="65">
        <v>1</v>
      </c>
      <c r="M3633" s="64">
        <v>0</v>
      </c>
      <c r="N3633" s="64">
        <v>0</v>
      </c>
      <c r="O3633" s="66">
        <v>241.88817647058823</v>
      </c>
      <c r="P3633" s="63">
        <v>0</v>
      </c>
    </row>
    <row r="3634" spans="1:16" ht="14.4">
      <c r="A3634" s="72">
        <f t="shared" si="101"/>
        <v>46216</v>
      </c>
      <c r="B3634" s="73">
        <f>VLOOKUP(G3634,'Daily Flash NL'!A:D,4,0)</f>
        <v>0.54166666666666696</v>
      </c>
      <c r="C3634" s="77">
        <v>46216</v>
      </c>
      <c r="D3634" s="57"/>
      <c r="E3634" s="62" t="s">
        <v>85</v>
      </c>
      <c r="F3634" s="62"/>
      <c r="G3634" s="62">
        <v>13</v>
      </c>
      <c r="H3634" s="63">
        <v>1</v>
      </c>
      <c r="I3634" s="64">
        <v>12</v>
      </c>
      <c r="J3634" s="64">
        <v>12</v>
      </c>
      <c r="K3634" s="64">
        <v>12</v>
      </c>
      <c r="L3634" s="65">
        <v>1</v>
      </c>
      <c r="M3634" s="64">
        <v>0</v>
      </c>
      <c r="N3634" s="64">
        <v>0</v>
      </c>
      <c r="O3634" s="66">
        <v>289.74926388888923</v>
      </c>
      <c r="P3634" s="63">
        <v>0</v>
      </c>
    </row>
    <row r="3635" spans="1:16" ht="14.4">
      <c r="A3635" s="72">
        <f t="shared" si="101"/>
        <v>46216</v>
      </c>
      <c r="B3635" s="73">
        <f>VLOOKUP(G3635,'Daily Flash NL'!A:D,4,0)</f>
        <v>0.58333333333333304</v>
      </c>
      <c r="C3635" s="77">
        <v>46216</v>
      </c>
      <c r="D3635" s="57"/>
      <c r="E3635" s="62" t="s">
        <v>85</v>
      </c>
      <c r="F3635" s="62"/>
      <c r="G3635" s="62">
        <v>14</v>
      </c>
      <c r="H3635" s="63">
        <v>0.8571428571428571</v>
      </c>
      <c r="I3635" s="64">
        <v>14</v>
      </c>
      <c r="J3635" s="64">
        <v>14</v>
      </c>
      <c r="K3635" s="64">
        <v>12</v>
      </c>
      <c r="L3635" s="65">
        <v>1</v>
      </c>
      <c r="M3635" s="64">
        <v>0</v>
      </c>
      <c r="N3635" s="64">
        <v>0</v>
      </c>
      <c r="O3635" s="66">
        <v>213.62703571428543</v>
      </c>
      <c r="P3635" s="63">
        <v>0</v>
      </c>
    </row>
    <row r="3636" spans="1:16" ht="14.4">
      <c r="A3636" s="72">
        <f t="shared" si="101"/>
        <v>46216</v>
      </c>
      <c r="B3636" s="73">
        <f>VLOOKUP(G3636,'Daily Flash NL'!A:D,4,0)</f>
        <v>0.625</v>
      </c>
      <c r="C3636" s="77">
        <v>46216</v>
      </c>
      <c r="D3636" s="57"/>
      <c r="E3636" s="62" t="s">
        <v>85</v>
      </c>
      <c r="F3636" s="62"/>
      <c r="G3636" s="62">
        <v>15</v>
      </c>
      <c r="H3636" s="63">
        <v>1</v>
      </c>
      <c r="I3636" s="64">
        <v>16</v>
      </c>
      <c r="J3636" s="64">
        <v>16</v>
      </c>
      <c r="K3636" s="64">
        <v>16</v>
      </c>
      <c r="L3636" s="65">
        <v>1</v>
      </c>
      <c r="M3636" s="64">
        <v>0</v>
      </c>
      <c r="N3636" s="64">
        <v>0</v>
      </c>
      <c r="O3636" s="66">
        <v>219.95098958333338</v>
      </c>
      <c r="P3636" s="63">
        <v>0</v>
      </c>
    </row>
    <row r="3637" spans="1:16" ht="14.4">
      <c r="A3637" s="72">
        <f t="shared" si="101"/>
        <v>46216</v>
      </c>
      <c r="B3637" s="73">
        <f>VLOOKUP(G3637,'Daily Flash NL'!A:D,4,0)</f>
        <v>0.66666666666666696</v>
      </c>
      <c r="C3637" s="77">
        <v>46216</v>
      </c>
      <c r="D3637" s="57"/>
      <c r="E3637" s="62" t="s">
        <v>85</v>
      </c>
      <c r="F3637" s="62"/>
      <c r="G3637" s="62">
        <v>16</v>
      </c>
      <c r="H3637" s="63">
        <v>1</v>
      </c>
      <c r="I3637" s="64">
        <v>15</v>
      </c>
      <c r="J3637" s="64">
        <v>15</v>
      </c>
      <c r="K3637" s="64">
        <v>15</v>
      </c>
      <c r="L3637" s="65">
        <v>1</v>
      </c>
      <c r="M3637" s="64">
        <v>0</v>
      </c>
      <c r="N3637" s="64">
        <v>0</v>
      </c>
      <c r="O3637" s="66">
        <v>478.0451333333333</v>
      </c>
      <c r="P3637" s="63">
        <v>0</v>
      </c>
    </row>
    <row r="3638" spans="1:16" ht="14.4">
      <c r="A3638" s="72">
        <f t="shared" si="101"/>
        <v>46216</v>
      </c>
      <c r="B3638" s="73" t="e">
        <f>VLOOKUP(G3638,'Daily Flash NL'!A:D,4,0)</f>
        <v>#N/A</v>
      </c>
      <c r="C3638" s="77">
        <v>46216</v>
      </c>
      <c r="D3638" s="57"/>
      <c r="E3638" s="62" t="s">
        <v>85</v>
      </c>
      <c r="F3638" s="62"/>
      <c r="G3638" s="62">
        <v>17</v>
      </c>
      <c r="H3638" s="63">
        <v>1</v>
      </c>
      <c r="I3638" s="64">
        <v>12</v>
      </c>
      <c r="J3638" s="64">
        <v>12</v>
      </c>
      <c r="K3638" s="64">
        <v>12</v>
      </c>
      <c r="L3638" s="65">
        <v>1</v>
      </c>
      <c r="M3638" s="64">
        <v>0</v>
      </c>
      <c r="N3638" s="64">
        <v>0</v>
      </c>
      <c r="O3638" s="66">
        <v>237.90999999999997</v>
      </c>
      <c r="P3638" s="63">
        <v>0</v>
      </c>
    </row>
    <row r="3639" spans="1:16" ht="14.4">
      <c r="A3639" s="72">
        <f t="shared" si="101"/>
        <v>46216</v>
      </c>
      <c r="B3639" s="73" t="e">
        <f>VLOOKUP(G3639,'Daily Flash NL'!A:D,4,0)</f>
        <v>#N/A</v>
      </c>
      <c r="C3639" s="77">
        <v>46216</v>
      </c>
      <c r="D3639" s="57"/>
      <c r="E3639" s="62" t="s">
        <v>85</v>
      </c>
      <c r="F3639" s="62"/>
      <c r="G3639" s="62">
        <v>18</v>
      </c>
      <c r="H3639" s="63">
        <v>0.81818181818181823</v>
      </c>
      <c r="I3639" s="64">
        <v>11</v>
      </c>
      <c r="J3639" s="64">
        <v>11</v>
      </c>
      <c r="K3639" s="64">
        <v>9</v>
      </c>
      <c r="L3639" s="65">
        <v>1</v>
      </c>
      <c r="M3639" s="64">
        <v>0</v>
      </c>
      <c r="N3639" s="64">
        <v>0</v>
      </c>
      <c r="O3639" s="66">
        <v>197.02263636363634</v>
      </c>
      <c r="P3639" s="63">
        <v>0</v>
      </c>
    </row>
    <row r="3640" spans="1:16" ht="14.4">
      <c r="A3640" s="72">
        <f t="shared" si="101"/>
        <v>46216</v>
      </c>
      <c r="B3640" s="73" t="e">
        <f>VLOOKUP(G3640,'Daily Flash NL'!A:D,4,0)</f>
        <v>#N/A</v>
      </c>
      <c r="C3640" s="77">
        <v>46216</v>
      </c>
      <c r="D3640" s="57"/>
      <c r="E3640" s="62" t="s">
        <v>85</v>
      </c>
      <c r="F3640" s="62"/>
      <c r="G3640" s="62">
        <v>19</v>
      </c>
      <c r="H3640" s="63">
        <v>0.5</v>
      </c>
      <c r="I3640" s="64">
        <v>2</v>
      </c>
      <c r="J3640" s="64">
        <v>2</v>
      </c>
      <c r="K3640" s="64">
        <v>1</v>
      </c>
      <c r="L3640" s="65">
        <v>1</v>
      </c>
      <c r="M3640" s="64">
        <v>0</v>
      </c>
      <c r="N3640" s="64">
        <v>0</v>
      </c>
      <c r="O3640" s="66">
        <v>539.6484999999999</v>
      </c>
      <c r="P3640" s="63">
        <v>0</v>
      </c>
    </row>
    <row r="3641" spans="1:16" ht="14.4">
      <c r="A3641" s="72">
        <f t="shared" si="101"/>
        <v>46216</v>
      </c>
      <c r="B3641" s="73" t="e">
        <f>VLOOKUP(G3641,'Daily Flash NL'!A:D,4,0)</f>
        <v>#N/A</v>
      </c>
      <c r="C3641" s="77">
        <v>46216</v>
      </c>
      <c r="D3641" s="57"/>
      <c r="E3641" s="62" t="s">
        <v>85</v>
      </c>
      <c r="F3641" s="62"/>
      <c r="G3641" s="62">
        <v>20</v>
      </c>
      <c r="H3641" s="63">
        <v>0.4</v>
      </c>
      <c r="I3641" s="64">
        <v>5</v>
      </c>
      <c r="J3641" s="64">
        <v>5</v>
      </c>
      <c r="K3641" s="64">
        <v>2</v>
      </c>
      <c r="L3641" s="65">
        <v>1</v>
      </c>
      <c r="M3641" s="64">
        <v>0</v>
      </c>
      <c r="N3641" s="64">
        <v>0</v>
      </c>
      <c r="O3641" s="66">
        <v>27.787833333333403</v>
      </c>
      <c r="P3641" s="63">
        <v>0</v>
      </c>
    </row>
    <row r="3642" spans="1:16" ht="14.4">
      <c r="A3642" s="72">
        <f t="shared" si="101"/>
        <v>46216</v>
      </c>
      <c r="B3642" s="73" t="e">
        <f>VLOOKUP(G3642,'Daily Flash NL'!A:D,4,0)</f>
        <v>#N/A</v>
      </c>
      <c r="C3642" s="77">
        <v>46216</v>
      </c>
      <c r="D3642" s="57"/>
      <c r="E3642" s="62" t="s">
        <v>85</v>
      </c>
      <c r="F3642" s="62"/>
      <c r="G3642" s="62">
        <v>21</v>
      </c>
      <c r="H3642" s="63">
        <v>1</v>
      </c>
      <c r="I3642" s="64">
        <v>2</v>
      </c>
      <c r="J3642" s="64">
        <v>2</v>
      </c>
      <c r="K3642" s="64">
        <v>2</v>
      </c>
      <c r="L3642" s="65">
        <v>1</v>
      </c>
      <c r="M3642" s="64">
        <v>0</v>
      </c>
      <c r="N3642" s="64">
        <v>0</v>
      </c>
      <c r="O3642" s="66">
        <v>352.95699999999999</v>
      </c>
      <c r="P3642" s="63">
        <v>0</v>
      </c>
    </row>
    <row r="3643" spans="1:16" ht="14.4">
      <c r="A3643" s="72">
        <f t="shared" si="101"/>
        <v>46216</v>
      </c>
      <c r="B3643" s="73" t="e">
        <f>VLOOKUP(G3643,'Daily Flash NL'!A:D,4,0)</f>
        <v>#N/A</v>
      </c>
      <c r="C3643" s="77">
        <v>46216</v>
      </c>
      <c r="D3643" s="57"/>
      <c r="E3643" s="62" t="s">
        <v>85</v>
      </c>
      <c r="F3643" s="62"/>
      <c r="G3643" s="62">
        <v>22</v>
      </c>
      <c r="H3643" s="63">
        <v>0</v>
      </c>
      <c r="I3643" s="64">
        <v>1</v>
      </c>
      <c r="J3643" s="64">
        <v>1</v>
      </c>
      <c r="K3643" s="64">
        <v>0</v>
      </c>
      <c r="L3643" s="65">
        <v>1</v>
      </c>
      <c r="M3643" s="64">
        <v>0</v>
      </c>
      <c r="N3643" s="64">
        <v>0</v>
      </c>
      <c r="O3643" s="66">
        <v>208.20699999999999</v>
      </c>
      <c r="P3643" s="63">
        <v>0</v>
      </c>
    </row>
    <row r="3644" spans="1:16" ht="14.4">
      <c r="A3644" s="72">
        <f t="shared" si="101"/>
        <v>46216</v>
      </c>
      <c r="B3644" s="73" t="e">
        <f>VLOOKUP(G3644,'Daily Flash NL'!A:D,4,0)</f>
        <v>#N/A</v>
      </c>
      <c r="C3644" s="77">
        <v>46216</v>
      </c>
      <c r="D3644" s="57"/>
      <c r="E3644" s="62" t="s">
        <v>68</v>
      </c>
      <c r="F3644" s="62"/>
      <c r="G3644" s="62"/>
      <c r="H3644" s="63">
        <v>0.87309644670050757</v>
      </c>
      <c r="I3644" s="64">
        <v>985</v>
      </c>
      <c r="J3644" s="64">
        <v>982</v>
      </c>
      <c r="K3644" s="64">
        <v>860</v>
      </c>
      <c r="L3644" s="65">
        <v>0.9969543147208122</v>
      </c>
      <c r="M3644" s="64">
        <v>3</v>
      </c>
      <c r="N3644" s="64">
        <v>0</v>
      </c>
      <c r="O3644" s="66">
        <v>262.63923596401901</v>
      </c>
      <c r="P3644" s="63">
        <v>3.0456852791878172E-3</v>
      </c>
    </row>
    <row r="3645" spans="1:16" ht="14.4">
      <c r="A3645" s="72">
        <f t="shared" si="101"/>
        <v>46216</v>
      </c>
      <c r="B3645" s="73" t="e">
        <f>VLOOKUP(G3645,'Daily Flash NL'!A:D,4,0)</f>
        <v>#N/A</v>
      </c>
      <c r="C3645" s="77">
        <v>46216</v>
      </c>
      <c r="D3645" s="57"/>
      <c r="E3645" s="62" t="s">
        <v>68</v>
      </c>
      <c r="F3645" s="57" t="s">
        <v>69</v>
      </c>
      <c r="G3645" s="57"/>
      <c r="H3645" s="58"/>
      <c r="I3645" s="59"/>
      <c r="J3645" s="59"/>
      <c r="K3645" s="59"/>
      <c r="L3645" s="60"/>
      <c r="M3645" s="59"/>
      <c r="N3645" s="59"/>
      <c r="O3645" s="61"/>
      <c r="P3645" s="58"/>
    </row>
    <row r="3646" spans="1:16" ht="14.4">
      <c r="A3646" s="72">
        <f t="shared" si="101"/>
        <v>46216</v>
      </c>
      <c r="B3646" s="73" t="e">
        <f>VLOOKUP(G3646,'Daily Flash NL'!A:D,4,0)</f>
        <v>#N/A</v>
      </c>
      <c r="C3646" s="77">
        <v>46216</v>
      </c>
      <c r="D3646" s="57"/>
      <c r="E3646" s="62" t="s">
        <v>68</v>
      </c>
      <c r="F3646" s="62"/>
      <c r="G3646" s="62">
        <v>6</v>
      </c>
      <c r="H3646" s="63">
        <v>0</v>
      </c>
      <c r="I3646" s="64">
        <v>6</v>
      </c>
      <c r="J3646" s="64">
        <v>6</v>
      </c>
      <c r="K3646" s="64">
        <v>0</v>
      </c>
      <c r="L3646" s="65">
        <v>1</v>
      </c>
      <c r="M3646" s="64">
        <v>0</v>
      </c>
      <c r="N3646" s="64">
        <v>0</v>
      </c>
      <c r="O3646" s="66">
        <v>244.69925000000001</v>
      </c>
      <c r="P3646" s="63">
        <v>0</v>
      </c>
    </row>
    <row r="3647" spans="1:16" ht="14.4">
      <c r="A3647" s="72">
        <f t="shared" si="101"/>
        <v>46216</v>
      </c>
      <c r="B3647" s="73">
        <f>VLOOKUP(G3647,'Daily Flash NL'!A:D,4,0)</f>
        <v>0.29166666666666669</v>
      </c>
      <c r="C3647" s="77">
        <v>46216</v>
      </c>
      <c r="D3647" s="57"/>
      <c r="E3647" s="62" t="s">
        <v>68</v>
      </c>
      <c r="F3647" s="62"/>
      <c r="G3647" s="62">
        <v>7</v>
      </c>
      <c r="H3647" s="63">
        <v>1</v>
      </c>
      <c r="I3647" s="64">
        <v>18</v>
      </c>
      <c r="J3647" s="64">
        <v>18</v>
      </c>
      <c r="K3647" s="64">
        <v>18</v>
      </c>
      <c r="L3647" s="65">
        <v>1</v>
      </c>
      <c r="M3647" s="64">
        <v>0</v>
      </c>
      <c r="N3647" s="64">
        <v>0</v>
      </c>
      <c r="O3647" s="66">
        <v>262.02074999999996</v>
      </c>
      <c r="P3647" s="63">
        <v>0</v>
      </c>
    </row>
    <row r="3648" spans="1:16" ht="14.4">
      <c r="A3648" s="72">
        <f t="shared" si="101"/>
        <v>46216</v>
      </c>
      <c r="B3648" s="73">
        <f>VLOOKUP(G3648,'Daily Flash NL'!A:D,4,0)</f>
        <v>0.33333333333333298</v>
      </c>
      <c r="C3648" s="77">
        <v>46216</v>
      </c>
      <c r="D3648" s="57"/>
      <c r="E3648" s="62" t="s">
        <v>68</v>
      </c>
      <c r="F3648" s="62"/>
      <c r="G3648" s="62">
        <v>8</v>
      </c>
      <c r="H3648" s="63">
        <v>0.67948717948717952</v>
      </c>
      <c r="I3648" s="64">
        <v>78</v>
      </c>
      <c r="J3648" s="64">
        <v>78</v>
      </c>
      <c r="K3648" s="64">
        <v>53</v>
      </c>
      <c r="L3648" s="65">
        <v>1</v>
      </c>
      <c r="M3648" s="64">
        <v>0</v>
      </c>
      <c r="N3648" s="64">
        <v>0</v>
      </c>
      <c r="O3648" s="66">
        <v>199.99119273504292</v>
      </c>
      <c r="P3648" s="63">
        <v>0</v>
      </c>
    </row>
    <row r="3649" spans="1:16" ht="14.4">
      <c r="A3649" s="72">
        <f t="shared" si="101"/>
        <v>46216</v>
      </c>
      <c r="B3649" s="73">
        <f>VLOOKUP(G3649,'Daily Flash NL'!A:D,4,0)</f>
        <v>0.375</v>
      </c>
      <c r="C3649" s="77">
        <v>46216</v>
      </c>
      <c r="D3649" s="57"/>
      <c r="E3649" s="62" t="s">
        <v>68</v>
      </c>
      <c r="F3649" s="62"/>
      <c r="G3649" s="62">
        <v>9</v>
      </c>
      <c r="H3649" s="63">
        <v>0.92222222222222228</v>
      </c>
      <c r="I3649" s="64">
        <v>90</v>
      </c>
      <c r="J3649" s="64">
        <v>90</v>
      </c>
      <c r="K3649" s="64">
        <v>83</v>
      </c>
      <c r="L3649" s="65">
        <v>1</v>
      </c>
      <c r="M3649" s="64">
        <v>0</v>
      </c>
      <c r="N3649" s="64">
        <v>0</v>
      </c>
      <c r="O3649" s="66">
        <v>256.46614888888894</v>
      </c>
      <c r="P3649" s="63">
        <v>0</v>
      </c>
    </row>
    <row r="3650" spans="1:16" ht="14.4">
      <c r="A3650" s="72">
        <f t="shared" si="101"/>
        <v>46216</v>
      </c>
      <c r="B3650" s="73">
        <f>VLOOKUP(G3650,'Daily Flash NL'!A:D,4,0)</f>
        <v>0.41666666666666702</v>
      </c>
      <c r="C3650" s="77">
        <v>46216</v>
      </c>
      <c r="D3650" s="57"/>
      <c r="E3650" s="62" t="s">
        <v>68</v>
      </c>
      <c r="F3650" s="62"/>
      <c r="G3650" s="62">
        <v>10</v>
      </c>
      <c r="H3650" s="63">
        <v>0.75728155339805825</v>
      </c>
      <c r="I3650" s="64">
        <v>103</v>
      </c>
      <c r="J3650" s="64">
        <v>103</v>
      </c>
      <c r="K3650" s="64">
        <v>78</v>
      </c>
      <c r="L3650" s="65">
        <v>1</v>
      </c>
      <c r="M3650" s="64">
        <v>0</v>
      </c>
      <c r="N3650" s="64">
        <v>0</v>
      </c>
      <c r="O3650" s="66">
        <v>250.10312864077676</v>
      </c>
      <c r="P3650" s="63">
        <v>0</v>
      </c>
    </row>
    <row r="3651" spans="1:16" ht="14.4">
      <c r="A3651" s="72">
        <f t="shared" si="101"/>
        <v>46216</v>
      </c>
      <c r="B3651" s="73">
        <f>VLOOKUP(G3651,'Daily Flash NL'!A:D,4,0)</f>
        <v>0.45833333333333298</v>
      </c>
      <c r="C3651" s="77">
        <v>46216</v>
      </c>
      <c r="D3651" s="57"/>
      <c r="E3651" s="62" t="s">
        <v>68</v>
      </c>
      <c r="F3651" s="62"/>
      <c r="G3651" s="62">
        <v>11</v>
      </c>
      <c r="H3651" s="63">
        <v>1</v>
      </c>
      <c r="I3651" s="64">
        <v>83</v>
      </c>
      <c r="J3651" s="64">
        <v>83</v>
      </c>
      <c r="K3651" s="64">
        <v>83</v>
      </c>
      <c r="L3651" s="65">
        <v>1</v>
      </c>
      <c r="M3651" s="64">
        <v>0</v>
      </c>
      <c r="N3651" s="64">
        <v>0</v>
      </c>
      <c r="O3651" s="66">
        <v>240.55461244979918</v>
      </c>
      <c r="P3651" s="63">
        <v>0</v>
      </c>
    </row>
    <row r="3652" spans="1:16" ht="14.4">
      <c r="A3652" s="72">
        <f t="shared" si="101"/>
        <v>46216</v>
      </c>
      <c r="B3652" s="73">
        <f>VLOOKUP(G3652,'Daily Flash NL'!A:D,4,0)</f>
        <v>0.5</v>
      </c>
      <c r="C3652" s="77">
        <v>46216</v>
      </c>
      <c r="D3652" s="57"/>
      <c r="E3652" s="62" t="s">
        <v>68</v>
      </c>
      <c r="F3652" s="62"/>
      <c r="G3652" s="62">
        <v>12</v>
      </c>
      <c r="H3652" s="63">
        <v>0.9642857142857143</v>
      </c>
      <c r="I3652" s="64">
        <v>84</v>
      </c>
      <c r="J3652" s="64">
        <v>84</v>
      </c>
      <c r="K3652" s="64">
        <v>81</v>
      </c>
      <c r="L3652" s="65">
        <v>1</v>
      </c>
      <c r="M3652" s="64">
        <v>0</v>
      </c>
      <c r="N3652" s="64">
        <v>0</v>
      </c>
      <c r="O3652" s="66">
        <v>273.32183234126978</v>
      </c>
      <c r="P3652" s="63">
        <v>0</v>
      </c>
    </row>
    <row r="3653" spans="1:16" ht="14.4">
      <c r="A3653" s="72">
        <f t="shared" si="101"/>
        <v>46216</v>
      </c>
      <c r="B3653" s="73">
        <f>VLOOKUP(G3653,'Daily Flash NL'!A:D,4,0)</f>
        <v>0.54166666666666696</v>
      </c>
      <c r="C3653" s="77">
        <v>46216</v>
      </c>
      <c r="D3653" s="57"/>
      <c r="E3653" s="62" t="s">
        <v>68</v>
      </c>
      <c r="F3653" s="62"/>
      <c r="G3653" s="62">
        <v>13</v>
      </c>
      <c r="H3653" s="63">
        <v>0.98765432098765427</v>
      </c>
      <c r="I3653" s="64">
        <v>81</v>
      </c>
      <c r="J3653" s="64">
        <v>81</v>
      </c>
      <c r="K3653" s="64">
        <v>80</v>
      </c>
      <c r="L3653" s="65">
        <v>1</v>
      </c>
      <c r="M3653" s="64">
        <v>0</v>
      </c>
      <c r="N3653" s="64">
        <v>0</v>
      </c>
      <c r="O3653" s="66">
        <v>256.59168930041153</v>
      </c>
      <c r="P3653" s="63">
        <v>0</v>
      </c>
    </row>
    <row r="3654" spans="1:16" ht="14.4">
      <c r="A3654" s="72">
        <f t="shared" si="101"/>
        <v>46216</v>
      </c>
      <c r="B3654" s="73">
        <f>VLOOKUP(G3654,'Daily Flash NL'!A:D,4,0)</f>
        <v>0.58333333333333304</v>
      </c>
      <c r="C3654" s="77">
        <v>46216</v>
      </c>
      <c r="D3654" s="57"/>
      <c r="E3654" s="62" t="s">
        <v>68</v>
      </c>
      <c r="F3654" s="62"/>
      <c r="G3654" s="62">
        <v>14</v>
      </c>
      <c r="H3654" s="63">
        <v>1</v>
      </c>
      <c r="I3654" s="64">
        <v>82</v>
      </c>
      <c r="J3654" s="64">
        <v>82</v>
      </c>
      <c r="K3654" s="64">
        <v>82</v>
      </c>
      <c r="L3654" s="65">
        <v>1</v>
      </c>
      <c r="M3654" s="64">
        <v>0</v>
      </c>
      <c r="N3654" s="64">
        <v>0</v>
      </c>
      <c r="O3654" s="66">
        <v>294.78354247967479</v>
      </c>
      <c r="P3654" s="63">
        <v>0</v>
      </c>
    </row>
    <row r="3655" spans="1:16" ht="14.4">
      <c r="A3655" s="72">
        <f t="shared" si="101"/>
        <v>46216</v>
      </c>
      <c r="B3655" s="73">
        <f>VLOOKUP(G3655,'Daily Flash NL'!A:D,4,0)</f>
        <v>0.625</v>
      </c>
      <c r="C3655" s="77">
        <v>46216</v>
      </c>
      <c r="D3655" s="57"/>
      <c r="E3655" s="62" t="s">
        <v>68</v>
      </c>
      <c r="F3655" s="62"/>
      <c r="G3655" s="62">
        <v>15</v>
      </c>
      <c r="H3655" s="63">
        <v>0.92045454545454541</v>
      </c>
      <c r="I3655" s="64">
        <v>88</v>
      </c>
      <c r="J3655" s="64">
        <v>88</v>
      </c>
      <c r="K3655" s="64">
        <v>81</v>
      </c>
      <c r="L3655" s="65">
        <v>1</v>
      </c>
      <c r="M3655" s="64">
        <v>0</v>
      </c>
      <c r="N3655" s="64">
        <v>0</v>
      </c>
      <c r="O3655" s="66">
        <v>237.24834242424234</v>
      </c>
      <c r="P3655" s="63">
        <v>0</v>
      </c>
    </row>
    <row r="3656" spans="1:16" ht="14.4">
      <c r="A3656" s="72">
        <f t="shared" si="101"/>
        <v>46216</v>
      </c>
      <c r="B3656" s="73">
        <f>VLOOKUP(G3656,'Daily Flash NL'!A:D,4,0)</f>
        <v>0.66666666666666696</v>
      </c>
      <c r="C3656" s="77">
        <v>46216</v>
      </c>
      <c r="D3656" s="57"/>
      <c r="E3656" s="62" t="s">
        <v>68</v>
      </c>
      <c r="F3656" s="62"/>
      <c r="G3656" s="62">
        <v>16</v>
      </c>
      <c r="H3656" s="63">
        <v>0.971830985915493</v>
      </c>
      <c r="I3656" s="64">
        <v>71</v>
      </c>
      <c r="J3656" s="64">
        <v>71</v>
      </c>
      <c r="K3656" s="64">
        <v>69</v>
      </c>
      <c r="L3656" s="65">
        <v>1</v>
      </c>
      <c r="M3656" s="64">
        <v>0</v>
      </c>
      <c r="N3656" s="64">
        <v>0</v>
      </c>
      <c r="O3656" s="66">
        <v>273.52259624413148</v>
      </c>
      <c r="P3656" s="63">
        <v>0</v>
      </c>
    </row>
    <row r="3657" spans="1:16" ht="14.4">
      <c r="A3657" s="72">
        <f t="shared" si="101"/>
        <v>46216</v>
      </c>
      <c r="B3657" s="73" t="e">
        <f>VLOOKUP(G3657,'Daily Flash NL'!A:D,4,0)</f>
        <v>#N/A</v>
      </c>
      <c r="C3657" s="77">
        <v>46216</v>
      </c>
      <c r="D3657" s="57"/>
      <c r="E3657" s="62" t="s">
        <v>68</v>
      </c>
      <c r="F3657" s="62"/>
      <c r="G3657" s="62">
        <v>17</v>
      </c>
      <c r="H3657" s="63">
        <v>0.98245614035087714</v>
      </c>
      <c r="I3657" s="64">
        <v>57</v>
      </c>
      <c r="J3657" s="64">
        <v>57</v>
      </c>
      <c r="K3657" s="64">
        <v>56</v>
      </c>
      <c r="L3657" s="65">
        <v>1</v>
      </c>
      <c r="M3657" s="64">
        <v>0</v>
      </c>
      <c r="N3657" s="64">
        <v>0</v>
      </c>
      <c r="O3657" s="66">
        <v>373.20170614035089</v>
      </c>
      <c r="P3657" s="63">
        <v>0</v>
      </c>
    </row>
    <row r="3658" spans="1:16" ht="14.4">
      <c r="A3658" s="72">
        <f t="shared" si="101"/>
        <v>46216</v>
      </c>
      <c r="B3658" s="73" t="e">
        <f>VLOOKUP(G3658,'Daily Flash NL'!A:D,4,0)</f>
        <v>#N/A</v>
      </c>
      <c r="C3658" s="77">
        <v>46216</v>
      </c>
      <c r="D3658" s="57"/>
      <c r="E3658" s="62" t="s">
        <v>68</v>
      </c>
      <c r="F3658" s="62"/>
      <c r="G3658" s="62">
        <v>18</v>
      </c>
      <c r="H3658" s="63">
        <v>0.97222222222222221</v>
      </c>
      <c r="I3658" s="64">
        <v>36</v>
      </c>
      <c r="J3658" s="64">
        <v>36</v>
      </c>
      <c r="K3658" s="64">
        <v>35</v>
      </c>
      <c r="L3658" s="65">
        <v>1</v>
      </c>
      <c r="M3658" s="64">
        <v>0</v>
      </c>
      <c r="N3658" s="64">
        <v>0</v>
      </c>
      <c r="O3658" s="66">
        <v>328.81271296296291</v>
      </c>
      <c r="P3658" s="63">
        <v>0</v>
      </c>
    </row>
    <row r="3659" spans="1:16" ht="14.4">
      <c r="A3659" s="72">
        <f t="shared" si="101"/>
        <v>46216</v>
      </c>
      <c r="B3659" s="73" t="e">
        <f>VLOOKUP(G3659,'Daily Flash NL'!A:D,4,0)</f>
        <v>#N/A</v>
      </c>
      <c r="C3659" s="77">
        <v>46216</v>
      </c>
      <c r="D3659" s="57"/>
      <c r="E3659" s="62" t="s">
        <v>68</v>
      </c>
      <c r="F3659" s="62"/>
      <c r="G3659" s="62">
        <v>19</v>
      </c>
      <c r="H3659" s="63">
        <v>0.60606060606060608</v>
      </c>
      <c r="I3659" s="64">
        <v>33</v>
      </c>
      <c r="J3659" s="64">
        <v>33</v>
      </c>
      <c r="K3659" s="64">
        <v>20</v>
      </c>
      <c r="L3659" s="65">
        <v>1</v>
      </c>
      <c r="M3659" s="64">
        <v>0</v>
      </c>
      <c r="N3659" s="64">
        <v>0</v>
      </c>
      <c r="O3659" s="66">
        <v>276.64451515151518</v>
      </c>
      <c r="P3659" s="63">
        <v>0</v>
      </c>
    </row>
    <row r="3660" spans="1:16" ht="14.4">
      <c r="A3660" s="72">
        <f t="shared" si="101"/>
        <v>46216</v>
      </c>
      <c r="B3660" s="73" t="e">
        <f>VLOOKUP(G3660,'Daily Flash NL'!A:D,4,0)</f>
        <v>#N/A</v>
      </c>
      <c r="C3660" s="77">
        <v>46216</v>
      </c>
      <c r="D3660" s="57"/>
      <c r="E3660" s="62" t="s">
        <v>68</v>
      </c>
      <c r="F3660" s="62"/>
      <c r="G3660" s="62">
        <v>20</v>
      </c>
      <c r="H3660" s="63">
        <v>0.35897435897435898</v>
      </c>
      <c r="I3660" s="64">
        <v>39</v>
      </c>
      <c r="J3660" s="64">
        <v>36</v>
      </c>
      <c r="K3660" s="64">
        <v>14</v>
      </c>
      <c r="L3660" s="65">
        <v>0.92307692307692313</v>
      </c>
      <c r="M3660" s="64">
        <v>3</v>
      </c>
      <c r="N3660" s="64">
        <v>0</v>
      </c>
      <c r="O3660" s="66">
        <v>211.08841898148148</v>
      </c>
      <c r="P3660" s="63">
        <v>7.6923076923076927E-2</v>
      </c>
    </row>
    <row r="3661" spans="1:16" ht="14.4">
      <c r="A3661" s="72">
        <f t="shared" si="101"/>
        <v>46216</v>
      </c>
      <c r="B3661" s="73" t="e">
        <f>VLOOKUP(G3661,'Daily Flash NL'!A:D,4,0)</f>
        <v>#N/A</v>
      </c>
      <c r="C3661" s="77">
        <v>46216</v>
      </c>
      <c r="D3661" s="57"/>
      <c r="E3661" s="62" t="s">
        <v>68</v>
      </c>
      <c r="F3661" s="62"/>
      <c r="G3661" s="62">
        <v>21</v>
      </c>
      <c r="H3661" s="63">
        <v>0.63157894736842102</v>
      </c>
      <c r="I3661" s="64">
        <v>19</v>
      </c>
      <c r="J3661" s="64">
        <v>19</v>
      </c>
      <c r="K3661" s="64">
        <v>12</v>
      </c>
      <c r="L3661" s="65">
        <v>1</v>
      </c>
      <c r="M3661" s="64">
        <v>0</v>
      </c>
      <c r="N3661" s="64">
        <v>0</v>
      </c>
      <c r="O3661" s="66">
        <v>264.38884210526322</v>
      </c>
      <c r="P3661" s="63">
        <v>0</v>
      </c>
    </row>
    <row r="3662" spans="1:16" ht="14.4">
      <c r="A3662" s="72">
        <f t="shared" si="101"/>
        <v>46216</v>
      </c>
      <c r="B3662" s="73" t="e">
        <f>VLOOKUP(G3662,'Daily Flash NL'!A:D,4,0)</f>
        <v>#N/A</v>
      </c>
      <c r="C3662" s="77">
        <v>46216</v>
      </c>
      <c r="D3662" s="57"/>
      <c r="E3662" s="62" t="s">
        <v>68</v>
      </c>
      <c r="F3662" s="62"/>
      <c r="G3662" s="62">
        <v>22</v>
      </c>
      <c r="H3662" s="63">
        <v>0.9285714285714286</v>
      </c>
      <c r="I3662" s="64">
        <v>14</v>
      </c>
      <c r="J3662" s="64">
        <v>14</v>
      </c>
      <c r="K3662" s="64">
        <v>13</v>
      </c>
      <c r="L3662" s="65">
        <v>1</v>
      </c>
      <c r="M3662" s="64">
        <v>0</v>
      </c>
      <c r="N3662" s="64">
        <v>0</v>
      </c>
      <c r="O3662" s="66">
        <v>251.09053571428572</v>
      </c>
      <c r="P3662" s="63">
        <v>0</v>
      </c>
    </row>
    <row r="3663" spans="1:16" ht="14.4">
      <c r="A3663" s="72">
        <f t="shared" si="101"/>
        <v>46216</v>
      </c>
      <c r="B3663" s="73" t="e">
        <f>VLOOKUP(G3663,'Daily Flash NL'!A:D,4,0)</f>
        <v>#N/A</v>
      </c>
      <c r="C3663" s="77">
        <v>46216</v>
      </c>
      <c r="D3663" s="57"/>
      <c r="E3663" s="62" t="s">
        <v>68</v>
      </c>
      <c r="F3663" s="62"/>
      <c r="G3663" s="62">
        <v>23</v>
      </c>
      <c r="H3663" s="63">
        <v>0.66666666666666663</v>
      </c>
      <c r="I3663" s="64">
        <v>3</v>
      </c>
      <c r="J3663" s="64">
        <v>3</v>
      </c>
      <c r="K3663" s="64">
        <v>2</v>
      </c>
      <c r="L3663" s="65">
        <v>1</v>
      </c>
      <c r="M3663" s="64">
        <v>0</v>
      </c>
      <c r="N3663" s="64">
        <v>0</v>
      </c>
      <c r="O3663" s="66">
        <v>243.06899999999999</v>
      </c>
      <c r="P3663" s="63">
        <v>0</v>
      </c>
    </row>
    <row r="3664" spans="1:16" ht="14.4">
      <c r="A3664" s="72">
        <f t="shared" si="101"/>
        <v>46216</v>
      </c>
      <c r="B3664" s="73" t="e">
        <f>VLOOKUP(G3664,'Daily Flash NL'!A:D,4,0)</f>
        <v>#N/A</v>
      </c>
      <c r="C3664" s="77">
        <v>46216</v>
      </c>
      <c r="D3664" s="57" t="s">
        <v>70</v>
      </c>
      <c r="E3664" s="57"/>
      <c r="F3664" s="57"/>
      <c r="G3664" s="57"/>
      <c r="H3664" s="58">
        <v>0.88413685847589429</v>
      </c>
      <c r="I3664" s="59">
        <v>1286</v>
      </c>
      <c r="J3664" s="59">
        <v>1276</v>
      </c>
      <c r="K3664" s="59">
        <v>1137</v>
      </c>
      <c r="L3664" s="60">
        <v>0.99222395023328147</v>
      </c>
      <c r="M3664" s="59">
        <v>10</v>
      </c>
      <c r="N3664" s="59">
        <v>0</v>
      </c>
      <c r="O3664" s="61">
        <v>271.15942839602911</v>
      </c>
      <c r="P3664" s="58">
        <v>7.7760497667185074E-3</v>
      </c>
    </row>
    <row r="3665" spans="1:16" ht="14.4">
      <c r="A3665" s="72" t="str">
        <f t="shared" si="101"/>
        <v>Total 13/07/2026</v>
      </c>
      <c r="B3665" s="73" t="e">
        <f>VLOOKUP(G3665,'Daily Flash NL'!A:D,4,0)</f>
        <v>#N/A</v>
      </c>
      <c r="C3665" s="78" t="s">
        <v>326</v>
      </c>
      <c r="D3665" s="67"/>
      <c r="E3665" s="67"/>
      <c r="F3665" s="67"/>
      <c r="G3665" s="67"/>
      <c r="H3665" s="68">
        <v>0.88413685847589429</v>
      </c>
      <c r="I3665" s="69">
        <v>1286</v>
      </c>
      <c r="J3665" s="69">
        <v>1276</v>
      </c>
      <c r="K3665" s="69">
        <v>1137</v>
      </c>
      <c r="L3665" s="70">
        <v>0.99222395023328147</v>
      </c>
      <c r="M3665" s="69">
        <v>10</v>
      </c>
      <c r="N3665" s="69">
        <v>0</v>
      </c>
      <c r="O3665" s="71">
        <v>271.15942839602911</v>
      </c>
      <c r="P3665" s="68">
        <v>7.7760497667185074E-3</v>
      </c>
    </row>
    <row r="3666" spans="1:16" ht="15" thickBot="1">
      <c r="A3666" s="72" t="str">
        <f t="shared" si="101"/>
        <v>Total général</v>
      </c>
      <c r="B3666" s="73" t="e">
        <f>VLOOKUP(G3666,'Daily Flash NL'!A:D,4,0)</f>
        <v>#N/A</v>
      </c>
      <c r="C3666" s="116" t="s">
        <v>73</v>
      </c>
      <c r="D3666" s="117"/>
      <c r="E3666" s="117"/>
      <c r="F3666" s="117"/>
      <c r="G3666" s="117"/>
      <c r="H3666" s="118">
        <v>0.88413685847589429</v>
      </c>
      <c r="I3666" s="119">
        <v>1286</v>
      </c>
      <c r="J3666" s="119">
        <v>1276</v>
      </c>
      <c r="K3666" s="119">
        <v>1137</v>
      </c>
      <c r="L3666" s="120">
        <v>0.99222395023328147</v>
      </c>
      <c r="M3666" s="119">
        <v>10</v>
      </c>
      <c r="N3666" s="119">
        <v>0</v>
      </c>
      <c r="O3666" s="121">
        <v>271.15942839602911</v>
      </c>
      <c r="P3666" s="122">
        <v>7.7760497667185074E-3</v>
      </c>
    </row>
    <row r="3667" spans="1:16" ht="14.4">
      <c r="A3667" s="72">
        <f t="shared" ref="A3667:A3669" si="102">C3667</f>
        <v>46217</v>
      </c>
      <c r="B3667" s="73" t="e">
        <f>VLOOKUP(G3667,'Daily Flash NL'!A:D,4,0)</f>
        <v>#N/A</v>
      </c>
      <c r="C3667" s="77">
        <v>46217</v>
      </c>
      <c r="D3667" s="57" t="s">
        <v>67</v>
      </c>
      <c r="E3667" s="62" t="s">
        <v>85</v>
      </c>
      <c r="F3667" s="62"/>
      <c r="G3667" s="62"/>
      <c r="H3667" s="63">
        <v>0.8380281690140845</v>
      </c>
      <c r="I3667" s="64">
        <v>285</v>
      </c>
      <c r="J3667" s="64">
        <v>267</v>
      </c>
      <c r="K3667" s="64">
        <v>238</v>
      </c>
      <c r="L3667" s="65">
        <v>0.93684210526315792</v>
      </c>
      <c r="M3667" s="64">
        <v>18</v>
      </c>
      <c r="N3667" s="64">
        <v>1</v>
      </c>
      <c r="O3667" s="66">
        <v>308.9500149812734</v>
      </c>
      <c r="P3667" s="63">
        <v>6.3157894736842107E-2</v>
      </c>
    </row>
    <row r="3668" spans="1:16" ht="14.4">
      <c r="A3668" s="72">
        <f t="shared" si="102"/>
        <v>46217</v>
      </c>
      <c r="B3668" s="73" t="e">
        <f>VLOOKUP(G3668,'Daily Flash NL'!A:D,4,0)</f>
        <v>#N/A</v>
      </c>
      <c r="C3668" s="77">
        <v>46217</v>
      </c>
      <c r="D3668" s="57"/>
      <c r="E3668" s="62" t="s">
        <v>85</v>
      </c>
      <c r="F3668" s="57" t="s">
        <v>69</v>
      </c>
      <c r="G3668" s="57"/>
      <c r="H3668" s="58"/>
      <c r="I3668" s="59"/>
      <c r="J3668" s="59"/>
      <c r="K3668" s="59"/>
      <c r="L3668" s="60"/>
      <c r="M3668" s="59"/>
      <c r="N3668" s="59"/>
      <c r="O3668" s="61"/>
      <c r="P3668" s="58"/>
    </row>
    <row r="3669" spans="1:16" ht="14.4">
      <c r="A3669" s="72">
        <f t="shared" si="102"/>
        <v>46217</v>
      </c>
      <c r="B3669" s="73">
        <f>VLOOKUP(G3669,'Daily Flash NL'!A:D,4,0)</f>
        <v>0.29166666666666669</v>
      </c>
      <c r="C3669" s="77">
        <v>46217</v>
      </c>
      <c r="D3669" s="57"/>
      <c r="E3669" s="62" t="s">
        <v>85</v>
      </c>
      <c r="F3669" s="62"/>
      <c r="G3669" s="62">
        <v>7</v>
      </c>
      <c r="H3669" s="63">
        <v>1</v>
      </c>
      <c r="I3669" s="64">
        <v>4</v>
      </c>
      <c r="J3669" s="64">
        <v>4</v>
      </c>
      <c r="K3669" s="64">
        <v>4</v>
      </c>
      <c r="L3669" s="65">
        <v>1</v>
      </c>
      <c r="M3669" s="64">
        <v>0</v>
      </c>
      <c r="N3669" s="64">
        <v>0</v>
      </c>
      <c r="O3669" s="66">
        <v>387.68949999999995</v>
      </c>
      <c r="P3669" s="63">
        <v>0</v>
      </c>
    </row>
    <row r="3670" spans="1:16" ht="14.4">
      <c r="A3670" s="72">
        <f t="shared" ref="A3670:A3726" si="103">C3670</f>
        <v>46217</v>
      </c>
      <c r="B3670" s="73">
        <f>VLOOKUP(G3670,'Daily Flash NL'!A:D,4,0)</f>
        <v>0.33333333333333298</v>
      </c>
      <c r="C3670" s="77">
        <v>46217</v>
      </c>
      <c r="D3670" s="57"/>
      <c r="E3670" s="62" t="s">
        <v>85</v>
      </c>
      <c r="F3670" s="62"/>
      <c r="G3670" s="62">
        <v>8</v>
      </c>
      <c r="H3670" s="63">
        <v>1</v>
      </c>
      <c r="I3670" s="64">
        <v>4</v>
      </c>
      <c r="J3670" s="64">
        <v>4</v>
      </c>
      <c r="K3670" s="64">
        <v>4</v>
      </c>
      <c r="L3670" s="65">
        <v>1</v>
      </c>
      <c r="M3670" s="64">
        <v>0</v>
      </c>
      <c r="N3670" s="64">
        <v>0</v>
      </c>
      <c r="O3670" s="66">
        <v>226.87775000000002</v>
      </c>
      <c r="P3670" s="63">
        <v>0</v>
      </c>
    </row>
    <row r="3671" spans="1:16" ht="14.4">
      <c r="A3671" s="72">
        <f t="shared" si="103"/>
        <v>46217</v>
      </c>
      <c r="B3671" s="73">
        <f>VLOOKUP(G3671,'Daily Flash NL'!A:D,4,0)</f>
        <v>0.375</v>
      </c>
      <c r="C3671" s="77">
        <v>46217</v>
      </c>
      <c r="D3671" s="57"/>
      <c r="E3671" s="62" t="s">
        <v>85</v>
      </c>
      <c r="F3671" s="62"/>
      <c r="G3671" s="62">
        <v>9</v>
      </c>
      <c r="H3671" s="63">
        <v>1</v>
      </c>
      <c r="I3671" s="64">
        <v>10</v>
      </c>
      <c r="J3671" s="64">
        <v>10</v>
      </c>
      <c r="K3671" s="64">
        <v>10</v>
      </c>
      <c r="L3671" s="65">
        <v>1</v>
      </c>
      <c r="M3671" s="64">
        <v>0</v>
      </c>
      <c r="N3671" s="64">
        <v>0</v>
      </c>
      <c r="O3671" s="66">
        <v>312.47840000000031</v>
      </c>
      <c r="P3671" s="63">
        <v>0</v>
      </c>
    </row>
    <row r="3672" spans="1:16" ht="14.4">
      <c r="A3672" s="72">
        <f t="shared" si="103"/>
        <v>46217</v>
      </c>
      <c r="B3672" s="73">
        <f>VLOOKUP(G3672,'Daily Flash NL'!A:D,4,0)</f>
        <v>0.41666666666666702</v>
      </c>
      <c r="C3672" s="77">
        <v>46217</v>
      </c>
      <c r="D3672" s="57"/>
      <c r="E3672" s="62" t="s">
        <v>85</v>
      </c>
      <c r="F3672" s="62"/>
      <c r="G3672" s="62">
        <v>10</v>
      </c>
      <c r="H3672" s="63">
        <v>1</v>
      </c>
      <c r="I3672" s="64">
        <v>8</v>
      </c>
      <c r="J3672" s="64">
        <v>8</v>
      </c>
      <c r="K3672" s="64">
        <v>8</v>
      </c>
      <c r="L3672" s="65">
        <v>1</v>
      </c>
      <c r="M3672" s="64">
        <v>0</v>
      </c>
      <c r="N3672" s="64">
        <v>0</v>
      </c>
      <c r="O3672" s="66">
        <v>277.69620833333335</v>
      </c>
      <c r="P3672" s="63">
        <v>0</v>
      </c>
    </row>
    <row r="3673" spans="1:16" ht="14.4">
      <c r="A3673" s="72">
        <f t="shared" si="103"/>
        <v>46217</v>
      </c>
      <c r="B3673" s="73">
        <f>VLOOKUP(G3673,'Daily Flash NL'!A:D,4,0)</f>
        <v>0.45833333333333298</v>
      </c>
      <c r="C3673" s="77">
        <v>46217</v>
      </c>
      <c r="D3673" s="57"/>
      <c r="E3673" s="62" t="s">
        <v>85</v>
      </c>
      <c r="F3673" s="62"/>
      <c r="G3673" s="62">
        <v>11</v>
      </c>
      <c r="H3673" s="63">
        <v>1</v>
      </c>
      <c r="I3673" s="64">
        <v>14</v>
      </c>
      <c r="J3673" s="64">
        <v>14</v>
      </c>
      <c r="K3673" s="64">
        <v>14</v>
      </c>
      <c r="L3673" s="65">
        <v>1</v>
      </c>
      <c r="M3673" s="64">
        <v>0</v>
      </c>
      <c r="N3673" s="64">
        <v>0</v>
      </c>
      <c r="O3673" s="66">
        <v>266.98775000000001</v>
      </c>
      <c r="P3673" s="63">
        <v>0</v>
      </c>
    </row>
    <row r="3674" spans="1:16" ht="14.4">
      <c r="A3674" s="72">
        <f t="shared" si="103"/>
        <v>46217</v>
      </c>
      <c r="B3674" s="73">
        <f>VLOOKUP(G3674,'Daily Flash NL'!A:D,4,0)</f>
        <v>0.5</v>
      </c>
      <c r="C3674" s="77">
        <v>46217</v>
      </c>
      <c r="D3674" s="57"/>
      <c r="E3674" s="62" t="s">
        <v>85</v>
      </c>
      <c r="F3674" s="62"/>
      <c r="G3674" s="62">
        <v>12</v>
      </c>
      <c r="H3674" s="63">
        <v>0.875</v>
      </c>
      <c r="I3674" s="64">
        <v>8</v>
      </c>
      <c r="J3674" s="64">
        <v>8</v>
      </c>
      <c r="K3674" s="64">
        <v>7</v>
      </c>
      <c r="L3674" s="65">
        <v>1</v>
      </c>
      <c r="M3674" s="64">
        <v>0</v>
      </c>
      <c r="N3674" s="64">
        <v>0</v>
      </c>
      <c r="O3674" s="66">
        <v>283.373875</v>
      </c>
      <c r="P3674" s="63">
        <v>0</v>
      </c>
    </row>
    <row r="3675" spans="1:16" ht="14.4">
      <c r="A3675" s="72">
        <f t="shared" si="103"/>
        <v>46217</v>
      </c>
      <c r="B3675" s="73">
        <f>VLOOKUP(G3675,'Daily Flash NL'!A:D,4,0)</f>
        <v>0.54166666666666696</v>
      </c>
      <c r="C3675" s="77">
        <v>46217</v>
      </c>
      <c r="D3675" s="57"/>
      <c r="E3675" s="62" t="s">
        <v>85</v>
      </c>
      <c r="F3675" s="62"/>
      <c r="G3675" s="62">
        <v>13</v>
      </c>
      <c r="H3675" s="63">
        <v>0.83333333333333337</v>
      </c>
      <c r="I3675" s="64">
        <v>6</v>
      </c>
      <c r="J3675" s="64">
        <v>6</v>
      </c>
      <c r="K3675" s="64">
        <v>5</v>
      </c>
      <c r="L3675" s="65">
        <v>1</v>
      </c>
      <c r="M3675" s="64">
        <v>0</v>
      </c>
      <c r="N3675" s="64">
        <v>0</v>
      </c>
      <c r="O3675" s="66">
        <v>218.03899999999999</v>
      </c>
      <c r="P3675" s="63">
        <v>0</v>
      </c>
    </row>
    <row r="3676" spans="1:16" ht="14.4">
      <c r="A3676" s="72">
        <f t="shared" si="103"/>
        <v>46217</v>
      </c>
      <c r="B3676" s="73">
        <f>VLOOKUP(G3676,'Daily Flash NL'!A:D,4,0)</f>
        <v>0.58333333333333304</v>
      </c>
      <c r="C3676" s="77">
        <v>46217</v>
      </c>
      <c r="D3676" s="57"/>
      <c r="E3676" s="62" t="s">
        <v>85</v>
      </c>
      <c r="F3676" s="62"/>
      <c r="G3676" s="62">
        <v>14</v>
      </c>
      <c r="H3676" s="63">
        <v>1</v>
      </c>
      <c r="I3676" s="64">
        <v>5</v>
      </c>
      <c r="J3676" s="64">
        <v>5</v>
      </c>
      <c r="K3676" s="64">
        <v>5</v>
      </c>
      <c r="L3676" s="65">
        <v>1</v>
      </c>
      <c r="M3676" s="64">
        <v>0</v>
      </c>
      <c r="N3676" s="64">
        <v>0</v>
      </c>
      <c r="O3676" s="66">
        <v>584.43240000000003</v>
      </c>
      <c r="P3676" s="63">
        <v>0</v>
      </c>
    </row>
    <row r="3677" spans="1:16" ht="14.4">
      <c r="A3677" s="72">
        <f t="shared" si="103"/>
        <v>46217</v>
      </c>
      <c r="B3677" s="73">
        <f>VLOOKUP(G3677,'Daily Flash NL'!A:D,4,0)</f>
        <v>0.625</v>
      </c>
      <c r="C3677" s="77">
        <v>46217</v>
      </c>
      <c r="D3677" s="57"/>
      <c r="E3677" s="62" t="s">
        <v>85</v>
      </c>
      <c r="F3677" s="62"/>
      <c r="G3677" s="62">
        <v>15</v>
      </c>
      <c r="H3677" s="63">
        <v>1</v>
      </c>
      <c r="I3677" s="64">
        <v>3</v>
      </c>
      <c r="J3677" s="64">
        <v>3</v>
      </c>
      <c r="K3677" s="64">
        <v>3</v>
      </c>
      <c r="L3677" s="65">
        <v>1</v>
      </c>
      <c r="M3677" s="64">
        <v>0</v>
      </c>
      <c r="N3677" s="64">
        <v>0</v>
      </c>
      <c r="O3677" s="66">
        <v>138.24933333333334</v>
      </c>
      <c r="P3677" s="63">
        <v>0</v>
      </c>
    </row>
    <row r="3678" spans="1:16" ht="14.4">
      <c r="A3678" s="72">
        <f t="shared" si="103"/>
        <v>46217</v>
      </c>
      <c r="B3678" s="73">
        <f>VLOOKUP(G3678,'Daily Flash NL'!A:D,4,0)</f>
        <v>0.66666666666666696</v>
      </c>
      <c r="C3678" s="77">
        <v>46217</v>
      </c>
      <c r="D3678" s="57"/>
      <c r="E3678" s="62" t="s">
        <v>85</v>
      </c>
      <c r="F3678" s="62"/>
      <c r="G3678" s="62">
        <v>16</v>
      </c>
      <c r="H3678" s="63">
        <v>1</v>
      </c>
      <c r="I3678" s="64">
        <v>11</v>
      </c>
      <c r="J3678" s="64">
        <v>11</v>
      </c>
      <c r="K3678" s="64">
        <v>11</v>
      </c>
      <c r="L3678" s="65">
        <v>1</v>
      </c>
      <c r="M3678" s="64">
        <v>0</v>
      </c>
      <c r="N3678" s="64">
        <v>0</v>
      </c>
      <c r="O3678" s="66">
        <v>542.59295454545452</v>
      </c>
      <c r="P3678" s="63">
        <v>0</v>
      </c>
    </row>
    <row r="3679" spans="1:16" ht="14.4">
      <c r="A3679" s="72">
        <f t="shared" si="103"/>
        <v>46217</v>
      </c>
      <c r="B3679" s="73" t="e">
        <f>VLOOKUP(G3679,'Daily Flash NL'!A:D,4,0)</f>
        <v>#N/A</v>
      </c>
      <c r="C3679" s="77">
        <v>46217</v>
      </c>
      <c r="D3679" s="57"/>
      <c r="E3679" s="62" t="s">
        <v>85</v>
      </c>
      <c r="F3679" s="62"/>
      <c r="G3679" s="62">
        <v>17</v>
      </c>
      <c r="H3679" s="63">
        <v>1</v>
      </c>
      <c r="I3679" s="64">
        <v>6</v>
      </c>
      <c r="J3679" s="64">
        <v>6</v>
      </c>
      <c r="K3679" s="64">
        <v>6</v>
      </c>
      <c r="L3679" s="65">
        <v>1</v>
      </c>
      <c r="M3679" s="64">
        <v>0</v>
      </c>
      <c r="N3679" s="64">
        <v>0</v>
      </c>
      <c r="O3679" s="66">
        <v>355.77583333333337</v>
      </c>
      <c r="P3679" s="63">
        <v>0</v>
      </c>
    </row>
    <row r="3680" spans="1:16" ht="14.4">
      <c r="A3680" s="72">
        <f t="shared" si="103"/>
        <v>46217</v>
      </c>
      <c r="B3680" s="73" t="e">
        <f>VLOOKUP(G3680,'Daily Flash NL'!A:D,4,0)</f>
        <v>#N/A</v>
      </c>
      <c r="C3680" s="77">
        <v>46217</v>
      </c>
      <c r="D3680" s="57"/>
      <c r="E3680" s="62" t="s">
        <v>85</v>
      </c>
      <c r="F3680" s="62"/>
      <c r="G3680" s="62">
        <v>19</v>
      </c>
      <c r="H3680" s="63">
        <v>0</v>
      </c>
      <c r="I3680" s="64">
        <v>1</v>
      </c>
      <c r="J3680" s="64">
        <v>1</v>
      </c>
      <c r="K3680" s="64">
        <v>0</v>
      </c>
      <c r="L3680" s="65">
        <v>1</v>
      </c>
      <c r="M3680" s="64">
        <v>0</v>
      </c>
      <c r="N3680" s="64">
        <v>0</v>
      </c>
      <c r="O3680" s="66">
        <v>461.49</v>
      </c>
      <c r="P3680" s="63">
        <v>0</v>
      </c>
    </row>
    <row r="3681" spans="1:16" ht="14.4">
      <c r="A3681" s="72">
        <f t="shared" si="103"/>
        <v>46217</v>
      </c>
      <c r="B3681" s="73" t="e">
        <f>VLOOKUP(G3681,'Daily Flash NL'!A:D,4,0)</f>
        <v>#N/A</v>
      </c>
      <c r="C3681" s="77">
        <v>46217</v>
      </c>
      <c r="D3681" s="57"/>
      <c r="E3681" s="62" t="s">
        <v>85</v>
      </c>
      <c r="F3681" s="62"/>
      <c r="G3681" s="62">
        <v>20</v>
      </c>
      <c r="H3681" s="63">
        <v>0.7142857142857143</v>
      </c>
      <c r="I3681" s="64">
        <v>7</v>
      </c>
      <c r="J3681" s="64">
        <v>7</v>
      </c>
      <c r="K3681" s="64">
        <v>5</v>
      </c>
      <c r="L3681" s="65">
        <v>1</v>
      </c>
      <c r="M3681" s="64">
        <v>0</v>
      </c>
      <c r="N3681" s="64">
        <v>0</v>
      </c>
      <c r="O3681" s="66">
        <v>133.46599999999998</v>
      </c>
      <c r="P3681" s="63">
        <v>0</v>
      </c>
    </row>
    <row r="3682" spans="1:16" ht="14.4">
      <c r="A3682" s="72">
        <f t="shared" si="103"/>
        <v>46217</v>
      </c>
      <c r="B3682" s="73" t="e">
        <f>VLOOKUP(G3682,'Daily Flash NL'!A:D,4,0)</f>
        <v>#N/A</v>
      </c>
      <c r="C3682" s="77">
        <v>46217</v>
      </c>
      <c r="D3682" s="57"/>
      <c r="E3682" s="62" t="s">
        <v>85</v>
      </c>
      <c r="F3682" s="62"/>
      <c r="G3682" s="62">
        <v>21</v>
      </c>
      <c r="H3682" s="63">
        <v>1</v>
      </c>
      <c r="I3682" s="64">
        <v>2</v>
      </c>
      <c r="J3682" s="64">
        <v>2</v>
      </c>
      <c r="K3682" s="64">
        <v>2</v>
      </c>
      <c r="L3682" s="65">
        <v>1</v>
      </c>
      <c r="M3682" s="64">
        <v>0</v>
      </c>
      <c r="N3682" s="64">
        <v>0</v>
      </c>
      <c r="O3682" s="66">
        <v>299.12650000000002</v>
      </c>
      <c r="P3682" s="63">
        <v>0</v>
      </c>
    </row>
    <row r="3683" spans="1:16" ht="14.4">
      <c r="A3683" s="72">
        <f t="shared" si="103"/>
        <v>46217</v>
      </c>
      <c r="B3683" s="73" t="e">
        <f>VLOOKUP(G3683,'Daily Flash NL'!A:D,4,0)</f>
        <v>#N/A</v>
      </c>
      <c r="C3683" s="77">
        <v>46217</v>
      </c>
      <c r="D3683" s="57"/>
      <c r="E3683" s="62" t="s">
        <v>85</v>
      </c>
      <c r="F3683" s="62"/>
      <c r="G3683" s="62">
        <v>22</v>
      </c>
      <c r="H3683" s="63">
        <v>0</v>
      </c>
      <c r="I3683" s="64">
        <v>2</v>
      </c>
      <c r="J3683" s="64">
        <v>0</v>
      </c>
      <c r="K3683" s="64">
        <v>0</v>
      </c>
      <c r="L3683" s="65">
        <v>0</v>
      </c>
      <c r="M3683" s="64">
        <v>2</v>
      </c>
      <c r="N3683" s="64">
        <v>0</v>
      </c>
      <c r="O3683" s="66"/>
      <c r="P3683" s="63">
        <v>1</v>
      </c>
    </row>
    <row r="3684" spans="1:16" ht="14.4">
      <c r="A3684" s="72">
        <f t="shared" si="103"/>
        <v>46217</v>
      </c>
      <c r="B3684" s="73" t="e">
        <f>VLOOKUP(G3684,'Daily Flash NL'!A:D,4,0)</f>
        <v>#N/A</v>
      </c>
      <c r="C3684" s="77">
        <v>46217</v>
      </c>
      <c r="D3684" s="57"/>
      <c r="E3684" s="62" t="s">
        <v>85</v>
      </c>
      <c r="F3684" s="62"/>
      <c r="G3684" s="62">
        <v>23</v>
      </c>
      <c r="H3684" s="63">
        <v>0</v>
      </c>
      <c r="I3684" s="64">
        <v>1</v>
      </c>
      <c r="J3684" s="64">
        <v>1</v>
      </c>
      <c r="K3684" s="64">
        <v>0</v>
      </c>
      <c r="L3684" s="65">
        <v>1</v>
      </c>
      <c r="M3684" s="64">
        <v>0</v>
      </c>
      <c r="N3684" s="64">
        <v>0</v>
      </c>
      <c r="O3684" s="66">
        <v>188.40400000000002</v>
      </c>
      <c r="P3684" s="63">
        <v>0</v>
      </c>
    </row>
    <row r="3685" spans="1:16" ht="14.4">
      <c r="A3685" s="72">
        <f t="shared" si="103"/>
        <v>46217</v>
      </c>
      <c r="B3685" s="73" t="e">
        <f>VLOOKUP(G3685,'Daily Flash NL'!A:D,4,0)</f>
        <v>#N/A</v>
      </c>
      <c r="C3685" s="77">
        <v>46217</v>
      </c>
      <c r="D3685" s="57"/>
      <c r="E3685" s="62" t="s">
        <v>85</v>
      </c>
      <c r="F3685" s="57" t="s">
        <v>86</v>
      </c>
      <c r="G3685" s="57"/>
      <c r="H3685" s="58"/>
      <c r="I3685" s="59"/>
      <c r="J3685" s="59"/>
      <c r="K3685" s="59"/>
      <c r="L3685" s="60"/>
      <c r="M3685" s="59"/>
      <c r="N3685" s="59"/>
      <c r="O3685" s="61"/>
      <c r="P3685" s="58"/>
    </row>
    <row r="3686" spans="1:16" ht="14.4">
      <c r="A3686" s="72">
        <f t="shared" si="103"/>
        <v>46217</v>
      </c>
      <c r="B3686" s="73" t="e">
        <f>VLOOKUP(G3686,'Daily Flash NL'!A:D,4,0)</f>
        <v>#N/A</v>
      </c>
      <c r="C3686" s="77">
        <v>46217</v>
      </c>
      <c r="D3686" s="57"/>
      <c r="E3686" s="62" t="s">
        <v>85</v>
      </c>
      <c r="F3686" s="62"/>
      <c r="G3686" s="62">
        <v>6</v>
      </c>
      <c r="H3686" s="63">
        <v>0</v>
      </c>
      <c r="I3686" s="64">
        <v>3</v>
      </c>
      <c r="J3686" s="64">
        <v>2</v>
      </c>
      <c r="K3686" s="64">
        <v>0</v>
      </c>
      <c r="L3686" s="65">
        <v>0.66666666666666663</v>
      </c>
      <c r="M3686" s="64">
        <v>1</v>
      </c>
      <c r="N3686" s="64">
        <v>0</v>
      </c>
      <c r="O3686" s="66">
        <v>68.749000000000009</v>
      </c>
      <c r="P3686" s="63">
        <v>0.33333333333333331</v>
      </c>
    </row>
    <row r="3687" spans="1:16" ht="14.4">
      <c r="A3687" s="72">
        <f t="shared" si="103"/>
        <v>46217</v>
      </c>
      <c r="B3687" s="73">
        <f>VLOOKUP(G3687,'Daily Flash NL'!A:D,4,0)</f>
        <v>0.29166666666666669</v>
      </c>
      <c r="C3687" s="77">
        <v>46217</v>
      </c>
      <c r="D3687" s="57"/>
      <c r="E3687" s="62" t="s">
        <v>85</v>
      </c>
      <c r="F3687" s="62"/>
      <c r="G3687" s="62">
        <v>7</v>
      </c>
      <c r="H3687" s="63">
        <v>0</v>
      </c>
      <c r="I3687" s="64">
        <v>4</v>
      </c>
      <c r="J3687" s="64">
        <v>3</v>
      </c>
      <c r="K3687" s="64">
        <v>0</v>
      </c>
      <c r="L3687" s="65">
        <v>0.75</v>
      </c>
      <c r="M3687" s="64">
        <v>1</v>
      </c>
      <c r="N3687" s="64">
        <v>0</v>
      </c>
      <c r="O3687" s="66">
        <v>339.22499999999997</v>
      </c>
      <c r="P3687" s="63">
        <v>0.25</v>
      </c>
    </row>
    <row r="3688" spans="1:16" ht="14.4">
      <c r="A3688" s="72">
        <f t="shared" si="103"/>
        <v>46217</v>
      </c>
      <c r="B3688" s="73">
        <f>VLOOKUP(G3688,'Daily Flash NL'!A:D,4,0)</f>
        <v>0.33333333333333298</v>
      </c>
      <c r="C3688" s="77">
        <v>46217</v>
      </c>
      <c r="D3688" s="57"/>
      <c r="E3688" s="62" t="s">
        <v>85</v>
      </c>
      <c r="F3688" s="62"/>
      <c r="G3688" s="62">
        <v>8</v>
      </c>
      <c r="H3688" s="63">
        <v>0.8</v>
      </c>
      <c r="I3688" s="64">
        <v>5</v>
      </c>
      <c r="J3688" s="64">
        <v>5</v>
      </c>
      <c r="K3688" s="64">
        <v>4</v>
      </c>
      <c r="L3688" s="65">
        <v>1</v>
      </c>
      <c r="M3688" s="64">
        <v>0</v>
      </c>
      <c r="N3688" s="64">
        <v>0</v>
      </c>
      <c r="O3688" s="66">
        <v>306.67713333333398</v>
      </c>
      <c r="P3688" s="63">
        <v>0</v>
      </c>
    </row>
    <row r="3689" spans="1:16" ht="14.4">
      <c r="A3689" s="72">
        <f t="shared" si="103"/>
        <v>46217</v>
      </c>
      <c r="B3689" s="73">
        <f>VLOOKUP(G3689,'Daily Flash NL'!A:D,4,0)</f>
        <v>0.375</v>
      </c>
      <c r="C3689" s="77">
        <v>46217</v>
      </c>
      <c r="D3689" s="57"/>
      <c r="E3689" s="62" t="s">
        <v>85</v>
      </c>
      <c r="F3689" s="62"/>
      <c r="G3689" s="62">
        <v>9</v>
      </c>
      <c r="H3689" s="63">
        <v>0.6875</v>
      </c>
      <c r="I3689" s="64">
        <v>16</v>
      </c>
      <c r="J3689" s="64">
        <v>16</v>
      </c>
      <c r="K3689" s="64">
        <v>11</v>
      </c>
      <c r="L3689" s="65">
        <v>1</v>
      </c>
      <c r="M3689" s="64">
        <v>0</v>
      </c>
      <c r="N3689" s="64">
        <v>0</v>
      </c>
      <c r="O3689" s="66">
        <v>186.99018749999973</v>
      </c>
      <c r="P3689" s="63">
        <v>0</v>
      </c>
    </row>
    <row r="3690" spans="1:16" ht="14.4">
      <c r="A3690" s="72">
        <f t="shared" si="103"/>
        <v>46217</v>
      </c>
      <c r="B3690" s="73">
        <f>VLOOKUP(G3690,'Daily Flash NL'!A:D,4,0)</f>
        <v>0.41666666666666702</v>
      </c>
      <c r="C3690" s="77">
        <v>46217</v>
      </c>
      <c r="D3690" s="57"/>
      <c r="E3690" s="62" t="s">
        <v>85</v>
      </c>
      <c r="F3690" s="62"/>
      <c r="G3690" s="62">
        <v>10</v>
      </c>
      <c r="H3690" s="63">
        <v>0.9</v>
      </c>
      <c r="I3690" s="64">
        <v>20</v>
      </c>
      <c r="J3690" s="64">
        <v>19</v>
      </c>
      <c r="K3690" s="64">
        <v>18</v>
      </c>
      <c r="L3690" s="65">
        <v>0.95</v>
      </c>
      <c r="M3690" s="64">
        <v>1</v>
      </c>
      <c r="N3690" s="64">
        <v>0</v>
      </c>
      <c r="O3690" s="66">
        <v>381.53179824561403</v>
      </c>
      <c r="P3690" s="63">
        <v>0.05</v>
      </c>
    </row>
    <row r="3691" spans="1:16" ht="14.4">
      <c r="A3691" s="72">
        <f t="shared" si="103"/>
        <v>46217</v>
      </c>
      <c r="B3691" s="73">
        <f>VLOOKUP(G3691,'Daily Flash NL'!A:D,4,0)</f>
        <v>0.45833333333333298</v>
      </c>
      <c r="C3691" s="77">
        <v>46217</v>
      </c>
      <c r="D3691" s="57"/>
      <c r="E3691" s="62" t="s">
        <v>85</v>
      </c>
      <c r="F3691" s="62"/>
      <c r="G3691" s="62">
        <v>11</v>
      </c>
      <c r="H3691" s="63">
        <v>1</v>
      </c>
      <c r="I3691" s="64">
        <v>10</v>
      </c>
      <c r="J3691" s="64">
        <v>10</v>
      </c>
      <c r="K3691" s="64">
        <v>10</v>
      </c>
      <c r="L3691" s="65">
        <v>1</v>
      </c>
      <c r="M3691" s="64">
        <v>0</v>
      </c>
      <c r="N3691" s="64">
        <v>0</v>
      </c>
      <c r="O3691" s="66">
        <v>300.98015000000004</v>
      </c>
      <c r="P3691" s="63">
        <v>0</v>
      </c>
    </row>
    <row r="3692" spans="1:16" ht="14.4">
      <c r="A3692" s="72">
        <f t="shared" si="103"/>
        <v>46217</v>
      </c>
      <c r="B3692" s="73">
        <f>VLOOKUP(G3692,'Daily Flash NL'!A:D,4,0)</f>
        <v>0.5</v>
      </c>
      <c r="C3692" s="77">
        <v>46217</v>
      </c>
      <c r="D3692" s="57"/>
      <c r="E3692" s="62" t="s">
        <v>85</v>
      </c>
      <c r="F3692" s="62"/>
      <c r="G3692" s="62">
        <v>12</v>
      </c>
      <c r="H3692" s="63">
        <v>1</v>
      </c>
      <c r="I3692" s="64">
        <v>13</v>
      </c>
      <c r="J3692" s="64">
        <v>13</v>
      </c>
      <c r="K3692" s="64">
        <v>13</v>
      </c>
      <c r="L3692" s="65">
        <v>1</v>
      </c>
      <c r="M3692" s="64">
        <v>0</v>
      </c>
      <c r="N3692" s="64">
        <v>0</v>
      </c>
      <c r="O3692" s="66">
        <v>262.93107692307689</v>
      </c>
      <c r="P3692" s="63">
        <v>0</v>
      </c>
    </row>
    <row r="3693" spans="1:16" ht="14.4">
      <c r="A3693" s="72">
        <f t="shared" si="103"/>
        <v>46217</v>
      </c>
      <c r="B3693" s="73">
        <f>VLOOKUP(G3693,'Daily Flash NL'!A:D,4,0)</f>
        <v>0.54166666666666696</v>
      </c>
      <c r="C3693" s="77">
        <v>46217</v>
      </c>
      <c r="D3693" s="57"/>
      <c r="E3693" s="62" t="s">
        <v>85</v>
      </c>
      <c r="F3693" s="62"/>
      <c r="G3693" s="62">
        <v>13</v>
      </c>
      <c r="H3693" s="63">
        <v>1</v>
      </c>
      <c r="I3693" s="64">
        <v>10</v>
      </c>
      <c r="J3693" s="64">
        <v>10</v>
      </c>
      <c r="K3693" s="64">
        <v>10</v>
      </c>
      <c r="L3693" s="65">
        <v>1</v>
      </c>
      <c r="M3693" s="64">
        <v>0</v>
      </c>
      <c r="N3693" s="64">
        <v>0</v>
      </c>
      <c r="O3693" s="66">
        <v>401.65884999999997</v>
      </c>
      <c r="P3693" s="63">
        <v>0</v>
      </c>
    </row>
    <row r="3694" spans="1:16" ht="14.4">
      <c r="A3694" s="72">
        <f t="shared" si="103"/>
        <v>46217</v>
      </c>
      <c r="B3694" s="73">
        <f>VLOOKUP(G3694,'Daily Flash NL'!A:D,4,0)</f>
        <v>0.58333333333333304</v>
      </c>
      <c r="C3694" s="77">
        <v>46217</v>
      </c>
      <c r="D3694" s="57"/>
      <c r="E3694" s="62" t="s">
        <v>85</v>
      </c>
      <c r="F3694" s="62"/>
      <c r="G3694" s="62">
        <v>14</v>
      </c>
      <c r="H3694" s="63">
        <v>1</v>
      </c>
      <c r="I3694" s="64">
        <v>15</v>
      </c>
      <c r="J3694" s="64">
        <v>15</v>
      </c>
      <c r="K3694" s="64">
        <v>15</v>
      </c>
      <c r="L3694" s="65">
        <v>1</v>
      </c>
      <c r="M3694" s="64">
        <v>0</v>
      </c>
      <c r="N3694" s="64">
        <v>0</v>
      </c>
      <c r="O3694" s="66">
        <v>445.07334444444461</v>
      </c>
      <c r="P3694" s="63">
        <v>0</v>
      </c>
    </row>
    <row r="3695" spans="1:16" ht="14.4">
      <c r="A3695" s="72">
        <f t="shared" si="103"/>
        <v>46217</v>
      </c>
      <c r="B3695" s="73">
        <f>VLOOKUP(G3695,'Daily Flash NL'!A:D,4,0)</f>
        <v>0.625</v>
      </c>
      <c r="C3695" s="77">
        <v>46217</v>
      </c>
      <c r="D3695" s="57"/>
      <c r="E3695" s="62" t="s">
        <v>85</v>
      </c>
      <c r="F3695" s="62"/>
      <c r="G3695" s="62">
        <v>15</v>
      </c>
      <c r="H3695" s="63">
        <v>0.95238095238095233</v>
      </c>
      <c r="I3695" s="64">
        <v>21</v>
      </c>
      <c r="J3695" s="64">
        <v>21</v>
      </c>
      <c r="K3695" s="64">
        <v>20</v>
      </c>
      <c r="L3695" s="65">
        <v>1</v>
      </c>
      <c r="M3695" s="64">
        <v>0</v>
      </c>
      <c r="N3695" s="64">
        <v>0</v>
      </c>
      <c r="O3695" s="66">
        <v>273.8419761904762</v>
      </c>
      <c r="P3695" s="63">
        <v>0</v>
      </c>
    </row>
    <row r="3696" spans="1:16" ht="14.4">
      <c r="A3696" s="72">
        <f t="shared" si="103"/>
        <v>46217</v>
      </c>
      <c r="B3696" s="73">
        <f>VLOOKUP(G3696,'Daily Flash NL'!A:D,4,0)</f>
        <v>0.66666666666666696</v>
      </c>
      <c r="C3696" s="77">
        <v>46217</v>
      </c>
      <c r="D3696" s="57"/>
      <c r="E3696" s="62" t="s">
        <v>85</v>
      </c>
      <c r="F3696" s="62"/>
      <c r="G3696" s="62">
        <v>16</v>
      </c>
      <c r="H3696" s="63">
        <v>0.94444444444444442</v>
      </c>
      <c r="I3696" s="64">
        <v>18</v>
      </c>
      <c r="J3696" s="64">
        <v>18</v>
      </c>
      <c r="K3696" s="64">
        <v>17</v>
      </c>
      <c r="L3696" s="65">
        <v>1</v>
      </c>
      <c r="M3696" s="64">
        <v>0</v>
      </c>
      <c r="N3696" s="64">
        <v>0</v>
      </c>
      <c r="O3696" s="66">
        <v>309.57744444444432</v>
      </c>
      <c r="P3696" s="63">
        <v>0</v>
      </c>
    </row>
    <row r="3697" spans="1:16" ht="14.4">
      <c r="A3697" s="72">
        <f t="shared" si="103"/>
        <v>46217</v>
      </c>
      <c r="B3697" s="73" t="e">
        <f>VLOOKUP(G3697,'Daily Flash NL'!A:D,4,0)</f>
        <v>#N/A</v>
      </c>
      <c r="C3697" s="77">
        <v>46217</v>
      </c>
      <c r="D3697" s="57"/>
      <c r="E3697" s="62" t="s">
        <v>85</v>
      </c>
      <c r="F3697" s="62"/>
      <c r="G3697" s="62">
        <v>17</v>
      </c>
      <c r="H3697" s="63">
        <v>0.84615384615384615</v>
      </c>
      <c r="I3697" s="64">
        <v>13</v>
      </c>
      <c r="J3697" s="64">
        <v>12</v>
      </c>
      <c r="K3697" s="64">
        <v>11</v>
      </c>
      <c r="L3697" s="65">
        <v>0.92307692307692313</v>
      </c>
      <c r="M3697" s="64">
        <v>1</v>
      </c>
      <c r="N3697" s="64">
        <v>0</v>
      </c>
      <c r="O3697" s="66">
        <v>357.78008333333332</v>
      </c>
      <c r="P3697" s="63">
        <v>7.6923076923076927E-2</v>
      </c>
    </row>
    <row r="3698" spans="1:16" ht="14.4">
      <c r="A3698" s="72">
        <f t="shared" si="103"/>
        <v>46217</v>
      </c>
      <c r="B3698" s="73" t="e">
        <f>VLOOKUP(G3698,'Daily Flash NL'!A:D,4,0)</f>
        <v>#N/A</v>
      </c>
      <c r="C3698" s="77">
        <v>46217</v>
      </c>
      <c r="D3698" s="57"/>
      <c r="E3698" s="62" t="s">
        <v>85</v>
      </c>
      <c r="F3698" s="62"/>
      <c r="G3698" s="62">
        <v>18</v>
      </c>
      <c r="H3698" s="63">
        <v>0.84615384615384615</v>
      </c>
      <c r="I3698" s="64">
        <v>13</v>
      </c>
      <c r="J3698" s="64">
        <v>13</v>
      </c>
      <c r="K3698" s="64">
        <v>11</v>
      </c>
      <c r="L3698" s="65">
        <v>1</v>
      </c>
      <c r="M3698" s="64">
        <v>0</v>
      </c>
      <c r="N3698" s="64">
        <v>0</v>
      </c>
      <c r="O3698" s="66">
        <v>312.09048717948724</v>
      </c>
      <c r="P3698" s="63">
        <v>0</v>
      </c>
    </row>
    <row r="3699" spans="1:16" ht="14.4">
      <c r="A3699" s="72">
        <f t="shared" si="103"/>
        <v>46217</v>
      </c>
      <c r="B3699" s="73" t="e">
        <f>VLOOKUP(G3699,'Daily Flash NL'!A:D,4,0)</f>
        <v>#N/A</v>
      </c>
      <c r="C3699" s="77">
        <v>46217</v>
      </c>
      <c r="D3699" s="57"/>
      <c r="E3699" s="62" t="s">
        <v>85</v>
      </c>
      <c r="F3699" s="62"/>
      <c r="G3699" s="62">
        <v>19</v>
      </c>
      <c r="H3699" s="63">
        <v>0.875</v>
      </c>
      <c r="I3699" s="64">
        <v>9</v>
      </c>
      <c r="J3699" s="64">
        <v>8</v>
      </c>
      <c r="K3699" s="64">
        <v>7</v>
      </c>
      <c r="L3699" s="65">
        <v>0.88888888888888884</v>
      </c>
      <c r="M3699" s="64">
        <v>1</v>
      </c>
      <c r="N3699" s="64">
        <v>1</v>
      </c>
      <c r="O3699" s="66">
        <v>165.3553125</v>
      </c>
      <c r="P3699" s="63">
        <v>0.1111111111111111</v>
      </c>
    </row>
    <row r="3700" spans="1:16" ht="14.4">
      <c r="A3700" s="72">
        <f t="shared" si="103"/>
        <v>46217</v>
      </c>
      <c r="B3700" s="73" t="e">
        <f>VLOOKUP(G3700,'Daily Flash NL'!A:D,4,0)</f>
        <v>#N/A</v>
      </c>
      <c r="C3700" s="77">
        <v>46217</v>
      </c>
      <c r="D3700" s="57"/>
      <c r="E3700" s="62" t="s">
        <v>85</v>
      </c>
      <c r="F3700" s="62"/>
      <c r="G3700" s="62">
        <v>20</v>
      </c>
      <c r="H3700" s="63">
        <v>0.5</v>
      </c>
      <c r="I3700" s="64">
        <v>6</v>
      </c>
      <c r="J3700" s="64">
        <v>4</v>
      </c>
      <c r="K3700" s="64">
        <v>3</v>
      </c>
      <c r="L3700" s="65">
        <v>0.66666666666666663</v>
      </c>
      <c r="M3700" s="64">
        <v>2</v>
      </c>
      <c r="N3700" s="64">
        <v>0</v>
      </c>
      <c r="O3700" s="66">
        <v>348.87362499999995</v>
      </c>
      <c r="P3700" s="63">
        <v>0.33333333333333331</v>
      </c>
    </row>
    <row r="3701" spans="1:16" ht="14.4">
      <c r="A3701" s="72">
        <f t="shared" si="103"/>
        <v>46217</v>
      </c>
      <c r="B3701" s="73" t="e">
        <f>VLOOKUP(G3701,'Daily Flash NL'!A:D,4,0)</f>
        <v>#N/A</v>
      </c>
      <c r="C3701" s="77">
        <v>46217</v>
      </c>
      <c r="D3701" s="57"/>
      <c r="E3701" s="62" t="s">
        <v>85</v>
      </c>
      <c r="F3701" s="62"/>
      <c r="G3701" s="62">
        <v>21</v>
      </c>
      <c r="H3701" s="63">
        <v>0.8</v>
      </c>
      <c r="I3701" s="64">
        <v>5</v>
      </c>
      <c r="J3701" s="64">
        <v>5</v>
      </c>
      <c r="K3701" s="64">
        <v>4</v>
      </c>
      <c r="L3701" s="65">
        <v>1</v>
      </c>
      <c r="M3701" s="64">
        <v>0</v>
      </c>
      <c r="N3701" s="64">
        <v>0</v>
      </c>
      <c r="O3701" s="66">
        <v>190.30730000000003</v>
      </c>
      <c r="P3701" s="63">
        <v>0</v>
      </c>
    </row>
    <row r="3702" spans="1:16" ht="14.4">
      <c r="A3702" s="72">
        <f t="shared" si="103"/>
        <v>46217</v>
      </c>
      <c r="B3702" s="73" t="e">
        <f>VLOOKUP(G3702,'Daily Flash NL'!A:D,4,0)</f>
        <v>#N/A</v>
      </c>
      <c r="C3702" s="77">
        <v>46217</v>
      </c>
      <c r="D3702" s="57"/>
      <c r="E3702" s="62" t="s">
        <v>85</v>
      </c>
      <c r="F3702" s="62"/>
      <c r="G3702" s="62">
        <v>22</v>
      </c>
      <c r="H3702" s="63">
        <v>0</v>
      </c>
      <c r="I3702" s="64">
        <v>3</v>
      </c>
      <c r="J3702" s="64">
        <v>0</v>
      </c>
      <c r="K3702" s="64">
        <v>0</v>
      </c>
      <c r="L3702" s="65">
        <v>0</v>
      </c>
      <c r="M3702" s="64">
        <v>3</v>
      </c>
      <c r="N3702" s="64">
        <v>0</v>
      </c>
      <c r="O3702" s="66"/>
      <c r="P3702" s="63">
        <v>1</v>
      </c>
    </row>
    <row r="3703" spans="1:16" ht="14.4">
      <c r="A3703" s="72">
        <f t="shared" si="103"/>
        <v>46217</v>
      </c>
      <c r="B3703" s="73" t="e">
        <f>VLOOKUP(G3703,'Daily Flash NL'!A:D,4,0)</f>
        <v>#N/A</v>
      </c>
      <c r="C3703" s="77">
        <v>46217</v>
      </c>
      <c r="D3703" s="57"/>
      <c r="E3703" s="62" t="s">
        <v>85</v>
      </c>
      <c r="F3703" s="62"/>
      <c r="G3703" s="62">
        <v>23</v>
      </c>
      <c r="H3703" s="63">
        <v>0</v>
      </c>
      <c r="I3703" s="64">
        <v>9</v>
      </c>
      <c r="J3703" s="64">
        <v>3</v>
      </c>
      <c r="K3703" s="64">
        <v>0</v>
      </c>
      <c r="L3703" s="65">
        <v>0.33333333333333331</v>
      </c>
      <c r="M3703" s="64">
        <v>6</v>
      </c>
      <c r="N3703" s="64">
        <v>0</v>
      </c>
      <c r="O3703" s="66">
        <v>118.63166666666666</v>
      </c>
      <c r="P3703" s="63">
        <v>0.66666666666666663</v>
      </c>
    </row>
    <row r="3704" spans="1:16" ht="14.4">
      <c r="A3704" s="72">
        <f t="shared" si="103"/>
        <v>46217</v>
      </c>
      <c r="B3704" s="73" t="e">
        <f>VLOOKUP(G3704,'Daily Flash NL'!A:D,4,0)</f>
        <v>#N/A</v>
      </c>
      <c r="C3704" s="77">
        <v>46217</v>
      </c>
      <c r="D3704" s="57"/>
      <c r="E3704" s="62" t="s">
        <v>68</v>
      </c>
      <c r="F3704" s="62"/>
      <c r="G3704" s="62"/>
      <c r="H3704" s="63">
        <v>0.89452603471295056</v>
      </c>
      <c r="I3704" s="64">
        <v>751</v>
      </c>
      <c r="J3704" s="64">
        <v>743</v>
      </c>
      <c r="K3704" s="64">
        <v>670</v>
      </c>
      <c r="L3704" s="65">
        <v>0.98934753661784292</v>
      </c>
      <c r="M3704" s="64">
        <v>8</v>
      </c>
      <c r="N3704" s="64">
        <v>2</v>
      </c>
      <c r="O3704" s="66">
        <v>286.90222812920598</v>
      </c>
      <c r="P3704" s="63">
        <v>1.0652463382157125E-2</v>
      </c>
    </row>
    <row r="3705" spans="1:16" ht="14.4">
      <c r="A3705" s="72">
        <f t="shared" si="103"/>
        <v>46217</v>
      </c>
      <c r="B3705" s="73" t="e">
        <f>VLOOKUP(G3705,'Daily Flash NL'!A:D,4,0)</f>
        <v>#N/A</v>
      </c>
      <c r="C3705" s="77">
        <v>46217</v>
      </c>
      <c r="D3705" s="57"/>
      <c r="E3705" s="62" t="s">
        <v>68</v>
      </c>
      <c r="F3705" s="57" t="s">
        <v>69</v>
      </c>
      <c r="G3705" s="57"/>
      <c r="H3705" s="58"/>
      <c r="I3705" s="59"/>
      <c r="J3705" s="59"/>
      <c r="K3705" s="59"/>
      <c r="L3705" s="60"/>
      <c r="M3705" s="59"/>
      <c r="N3705" s="59"/>
      <c r="O3705" s="61"/>
      <c r="P3705" s="58"/>
    </row>
    <row r="3706" spans="1:16" ht="14.4">
      <c r="A3706" s="72">
        <f t="shared" si="103"/>
        <v>46217</v>
      </c>
      <c r="B3706" s="73" t="e">
        <f>VLOOKUP(G3706,'Daily Flash NL'!A:D,4,0)</f>
        <v>#N/A</v>
      </c>
      <c r="C3706" s="77">
        <v>46217</v>
      </c>
      <c r="D3706" s="57"/>
      <c r="E3706" s="62" t="s">
        <v>68</v>
      </c>
      <c r="F3706" s="62"/>
      <c r="G3706" s="62">
        <v>6</v>
      </c>
      <c r="H3706" s="63">
        <v>0.16666666666666666</v>
      </c>
      <c r="I3706" s="64">
        <v>7</v>
      </c>
      <c r="J3706" s="64">
        <v>6</v>
      </c>
      <c r="K3706" s="64">
        <v>1</v>
      </c>
      <c r="L3706" s="65">
        <v>0.8571428571428571</v>
      </c>
      <c r="M3706" s="64">
        <v>1</v>
      </c>
      <c r="N3706" s="64">
        <v>1</v>
      </c>
      <c r="O3706" s="66">
        <v>448.35450000000009</v>
      </c>
      <c r="P3706" s="63">
        <v>0.14285714285714285</v>
      </c>
    </row>
    <row r="3707" spans="1:16" ht="14.4">
      <c r="A3707" s="72">
        <f t="shared" si="103"/>
        <v>46217</v>
      </c>
      <c r="B3707" s="73">
        <f>VLOOKUP(G3707,'Daily Flash NL'!A:D,4,0)</f>
        <v>0.29166666666666669</v>
      </c>
      <c r="C3707" s="77">
        <v>46217</v>
      </c>
      <c r="D3707" s="57"/>
      <c r="E3707" s="62" t="s">
        <v>68</v>
      </c>
      <c r="F3707" s="62"/>
      <c r="G3707" s="62">
        <v>7</v>
      </c>
      <c r="H3707" s="63">
        <v>1</v>
      </c>
      <c r="I3707" s="64">
        <v>11</v>
      </c>
      <c r="J3707" s="64">
        <v>11</v>
      </c>
      <c r="K3707" s="64">
        <v>11</v>
      </c>
      <c r="L3707" s="65">
        <v>1</v>
      </c>
      <c r="M3707" s="64">
        <v>0</v>
      </c>
      <c r="N3707" s="64">
        <v>0</v>
      </c>
      <c r="O3707" s="66">
        <v>226.08245454545451</v>
      </c>
      <c r="P3707" s="63">
        <v>0</v>
      </c>
    </row>
    <row r="3708" spans="1:16" ht="14.4">
      <c r="A3708" s="72">
        <f t="shared" si="103"/>
        <v>46217</v>
      </c>
      <c r="B3708" s="73">
        <f>VLOOKUP(G3708,'Daily Flash NL'!A:D,4,0)</f>
        <v>0.33333333333333298</v>
      </c>
      <c r="C3708" s="77">
        <v>46217</v>
      </c>
      <c r="D3708" s="57"/>
      <c r="E3708" s="62" t="s">
        <v>68</v>
      </c>
      <c r="F3708" s="62"/>
      <c r="G3708" s="62">
        <v>8</v>
      </c>
      <c r="H3708" s="63">
        <v>0.86</v>
      </c>
      <c r="I3708" s="64">
        <v>50</v>
      </c>
      <c r="J3708" s="64">
        <v>50</v>
      </c>
      <c r="K3708" s="64">
        <v>43</v>
      </c>
      <c r="L3708" s="65">
        <v>1</v>
      </c>
      <c r="M3708" s="64">
        <v>0</v>
      </c>
      <c r="N3708" s="64">
        <v>0</v>
      </c>
      <c r="O3708" s="66">
        <v>222.68355333333321</v>
      </c>
      <c r="P3708" s="63">
        <v>0</v>
      </c>
    </row>
    <row r="3709" spans="1:16" ht="14.4">
      <c r="A3709" s="72">
        <f t="shared" si="103"/>
        <v>46217</v>
      </c>
      <c r="B3709" s="73">
        <f>VLOOKUP(G3709,'Daily Flash NL'!A:D,4,0)</f>
        <v>0.375</v>
      </c>
      <c r="C3709" s="77">
        <v>46217</v>
      </c>
      <c r="D3709" s="57"/>
      <c r="E3709" s="62" t="s">
        <v>68</v>
      </c>
      <c r="F3709" s="62"/>
      <c r="G3709" s="62">
        <v>9</v>
      </c>
      <c r="H3709" s="63">
        <v>0.9838709677419355</v>
      </c>
      <c r="I3709" s="64">
        <v>62</v>
      </c>
      <c r="J3709" s="64">
        <v>62</v>
      </c>
      <c r="K3709" s="64">
        <v>61</v>
      </c>
      <c r="L3709" s="65">
        <v>1</v>
      </c>
      <c r="M3709" s="64">
        <v>0</v>
      </c>
      <c r="N3709" s="64">
        <v>0</v>
      </c>
      <c r="O3709" s="66">
        <v>269.50143817204304</v>
      </c>
      <c r="P3709" s="63">
        <v>0</v>
      </c>
    </row>
    <row r="3710" spans="1:16" ht="14.4">
      <c r="A3710" s="72">
        <f t="shared" si="103"/>
        <v>46217</v>
      </c>
      <c r="B3710" s="73">
        <f>VLOOKUP(G3710,'Daily Flash NL'!A:D,4,0)</f>
        <v>0.41666666666666702</v>
      </c>
      <c r="C3710" s="77">
        <v>46217</v>
      </c>
      <c r="D3710" s="57"/>
      <c r="E3710" s="62" t="s">
        <v>68</v>
      </c>
      <c r="F3710" s="62"/>
      <c r="G3710" s="62">
        <v>10</v>
      </c>
      <c r="H3710" s="63">
        <v>0.98245614035087714</v>
      </c>
      <c r="I3710" s="64">
        <v>57</v>
      </c>
      <c r="J3710" s="64">
        <v>57</v>
      </c>
      <c r="K3710" s="64">
        <v>56</v>
      </c>
      <c r="L3710" s="65">
        <v>1</v>
      </c>
      <c r="M3710" s="64">
        <v>0</v>
      </c>
      <c r="N3710" s="64">
        <v>0</v>
      </c>
      <c r="O3710" s="66">
        <v>242.39842690058481</v>
      </c>
      <c r="P3710" s="63">
        <v>0</v>
      </c>
    </row>
    <row r="3711" spans="1:16" ht="14.4">
      <c r="A3711" s="72">
        <f t="shared" si="103"/>
        <v>46217</v>
      </c>
      <c r="B3711" s="73">
        <f>VLOOKUP(G3711,'Daily Flash NL'!A:D,4,0)</f>
        <v>0.45833333333333298</v>
      </c>
      <c r="C3711" s="77">
        <v>46217</v>
      </c>
      <c r="D3711" s="57"/>
      <c r="E3711" s="62" t="s">
        <v>68</v>
      </c>
      <c r="F3711" s="62"/>
      <c r="G3711" s="62">
        <v>11</v>
      </c>
      <c r="H3711" s="63">
        <v>0.93150684931506844</v>
      </c>
      <c r="I3711" s="64">
        <v>73</v>
      </c>
      <c r="J3711" s="64">
        <v>73</v>
      </c>
      <c r="K3711" s="64">
        <v>68</v>
      </c>
      <c r="L3711" s="65">
        <v>1</v>
      </c>
      <c r="M3711" s="64">
        <v>0</v>
      </c>
      <c r="N3711" s="64">
        <v>0</v>
      </c>
      <c r="O3711" s="66">
        <v>263.96640867579907</v>
      </c>
      <c r="P3711" s="63">
        <v>0</v>
      </c>
    </row>
    <row r="3712" spans="1:16" ht="14.4">
      <c r="A3712" s="72">
        <f t="shared" si="103"/>
        <v>46217</v>
      </c>
      <c r="B3712" s="73">
        <f>VLOOKUP(G3712,'Daily Flash NL'!A:D,4,0)</f>
        <v>0.5</v>
      </c>
      <c r="C3712" s="77">
        <v>46217</v>
      </c>
      <c r="D3712" s="57"/>
      <c r="E3712" s="62" t="s">
        <v>68</v>
      </c>
      <c r="F3712" s="62"/>
      <c r="G3712" s="62">
        <v>12</v>
      </c>
      <c r="H3712" s="63">
        <v>1</v>
      </c>
      <c r="I3712" s="64">
        <v>58</v>
      </c>
      <c r="J3712" s="64">
        <v>58</v>
      </c>
      <c r="K3712" s="64">
        <v>58</v>
      </c>
      <c r="L3712" s="65">
        <v>1</v>
      </c>
      <c r="M3712" s="64">
        <v>0</v>
      </c>
      <c r="N3712" s="64">
        <v>0</v>
      </c>
      <c r="O3712" s="66">
        <v>294.66523706896555</v>
      </c>
      <c r="P3712" s="63">
        <v>0</v>
      </c>
    </row>
    <row r="3713" spans="1:16" ht="14.4">
      <c r="A3713" s="72">
        <f t="shared" si="103"/>
        <v>46217</v>
      </c>
      <c r="B3713" s="73">
        <f>VLOOKUP(G3713,'Daily Flash NL'!A:D,4,0)</f>
        <v>0.54166666666666696</v>
      </c>
      <c r="C3713" s="77">
        <v>46217</v>
      </c>
      <c r="D3713" s="57"/>
      <c r="E3713" s="62" t="s">
        <v>68</v>
      </c>
      <c r="F3713" s="62"/>
      <c r="G3713" s="62">
        <v>13</v>
      </c>
      <c r="H3713" s="63">
        <v>1</v>
      </c>
      <c r="I3713" s="64">
        <v>76</v>
      </c>
      <c r="J3713" s="64">
        <v>76</v>
      </c>
      <c r="K3713" s="64">
        <v>76</v>
      </c>
      <c r="L3713" s="65">
        <v>1</v>
      </c>
      <c r="M3713" s="64">
        <v>0</v>
      </c>
      <c r="N3713" s="64">
        <v>0</v>
      </c>
      <c r="O3713" s="66">
        <v>294.83170833333332</v>
      </c>
      <c r="P3713" s="63">
        <v>0</v>
      </c>
    </row>
    <row r="3714" spans="1:16" ht="14.4">
      <c r="A3714" s="72">
        <f t="shared" si="103"/>
        <v>46217</v>
      </c>
      <c r="B3714" s="73">
        <f>VLOOKUP(G3714,'Daily Flash NL'!A:D,4,0)</f>
        <v>0.58333333333333304</v>
      </c>
      <c r="C3714" s="77">
        <v>46217</v>
      </c>
      <c r="D3714" s="57"/>
      <c r="E3714" s="62" t="s">
        <v>68</v>
      </c>
      <c r="F3714" s="62"/>
      <c r="G3714" s="62">
        <v>14</v>
      </c>
      <c r="H3714" s="63">
        <v>0.9642857142857143</v>
      </c>
      <c r="I3714" s="64">
        <v>56</v>
      </c>
      <c r="J3714" s="64">
        <v>56</v>
      </c>
      <c r="K3714" s="64">
        <v>54</v>
      </c>
      <c r="L3714" s="65">
        <v>1</v>
      </c>
      <c r="M3714" s="64">
        <v>0</v>
      </c>
      <c r="N3714" s="64">
        <v>0</v>
      </c>
      <c r="O3714" s="66">
        <v>352.8902946428571</v>
      </c>
      <c r="P3714" s="63">
        <v>0</v>
      </c>
    </row>
    <row r="3715" spans="1:16" ht="14.4">
      <c r="A3715" s="72">
        <f t="shared" si="103"/>
        <v>46217</v>
      </c>
      <c r="B3715" s="73">
        <f>VLOOKUP(G3715,'Daily Flash NL'!A:D,4,0)</f>
        <v>0.625</v>
      </c>
      <c r="C3715" s="77">
        <v>46217</v>
      </c>
      <c r="D3715" s="57"/>
      <c r="E3715" s="62" t="s">
        <v>68</v>
      </c>
      <c r="F3715" s="62"/>
      <c r="G3715" s="62">
        <v>15</v>
      </c>
      <c r="H3715" s="63">
        <v>0.9838709677419355</v>
      </c>
      <c r="I3715" s="64">
        <v>62</v>
      </c>
      <c r="J3715" s="64">
        <v>62</v>
      </c>
      <c r="K3715" s="64">
        <v>61</v>
      </c>
      <c r="L3715" s="65">
        <v>1</v>
      </c>
      <c r="M3715" s="64">
        <v>0</v>
      </c>
      <c r="N3715" s="64">
        <v>0</v>
      </c>
      <c r="O3715" s="66">
        <v>266.22453225806441</v>
      </c>
      <c r="P3715" s="63">
        <v>0</v>
      </c>
    </row>
    <row r="3716" spans="1:16" ht="14.4">
      <c r="A3716" s="72">
        <f t="shared" si="103"/>
        <v>46217</v>
      </c>
      <c r="B3716" s="73">
        <f>VLOOKUP(G3716,'Daily Flash NL'!A:D,4,0)</f>
        <v>0.66666666666666696</v>
      </c>
      <c r="C3716" s="77">
        <v>46217</v>
      </c>
      <c r="D3716" s="57"/>
      <c r="E3716" s="62" t="s">
        <v>68</v>
      </c>
      <c r="F3716" s="62"/>
      <c r="G3716" s="62">
        <v>16</v>
      </c>
      <c r="H3716" s="63">
        <v>0.967741935483871</v>
      </c>
      <c r="I3716" s="64">
        <v>62</v>
      </c>
      <c r="J3716" s="64">
        <v>62</v>
      </c>
      <c r="K3716" s="64">
        <v>60</v>
      </c>
      <c r="L3716" s="65">
        <v>1</v>
      </c>
      <c r="M3716" s="64">
        <v>0</v>
      </c>
      <c r="N3716" s="64">
        <v>0</v>
      </c>
      <c r="O3716" s="66">
        <v>238.72286827956989</v>
      </c>
      <c r="P3716" s="63">
        <v>0</v>
      </c>
    </row>
    <row r="3717" spans="1:16" ht="14.4">
      <c r="A3717" s="72">
        <f t="shared" si="103"/>
        <v>46217</v>
      </c>
      <c r="B3717" s="73" t="e">
        <f>VLOOKUP(G3717,'Daily Flash NL'!A:D,4,0)</f>
        <v>#N/A</v>
      </c>
      <c r="C3717" s="77">
        <v>46217</v>
      </c>
      <c r="D3717" s="57"/>
      <c r="E3717" s="62" t="s">
        <v>68</v>
      </c>
      <c r="F3717" s="62"/>
      <c r="G3717" s="62">
        <v>17</v>
      </c>
      <c r="H3717" s="63">
        <v>0.91891891891891897</v>
      </c>
      <c r="I3717" s="64">
        <v>37</v>
      </c>
      <c r="J3717" s="64">
        <v>37</v>
      </c>
      <c r="K3717" s="64">
        <v>34</v>
      </c>
      <c r="L3717" s="65">
        <v>1</v>
      </c>
      <c r="M3717" s="64">
        <v>0</v>
      </c>
      <c r="N3717" s="64">
        <v>0</v>
      </c>
      <c r="O3717" s="66">
        <v>436.20331081081076</v>
      </c>
      <c r="P3717" s="63">
        <v>0</v>
      </c>
    </row>
    <row r="3718" spans="1:16" ht="14.4">
      <c r="A3718" s="72">
        <f t="shared" si="103"/>
        <v>46217</v>
      </c>
      <c r="B3718" s="73" t="e">
        <f>VLOOKUP(G3718,'Daily Flash NL'!A:D,4,0)</f>
        <v>#N/A</v>
      </c>
      <c r="C3718" s="77">
        <v>46217</v>
      </c>
      <c r="D3718" s="57"/>
      <c r="E3718" s="62" t="s">
        <v>68</v>
      </c>
      <c r="F3718" s="62"/>
      <c r="G3718" s="62">
        <v>18</v>
      </c>
      <c r="H3718" s="63">
        <v>0.56521739130434778</v>
      </c>
      <c r="I3718" s="64">
        <v>47</v>
      </c>
      <c r="J3718" s="64">
        <v>43</v>
      </c>
      <c r="K3718" s="64">
        <v>26</v>
      </c>
      <c r="L3718" s="65">
        <v>0.91489361702127658</v>
      </c>
      <c r="M3718" s="64">
        <v>4</v>
      </c>
      <c r="N3718" s="64">
        <v>1</v>
      </c>
      <c r="O3718" s="66">
        <v>318.47649418604647</v>
      </c>
      <c r="P3718" s="63">
        <v>8.5106382978723402E-2</v>
      </c>
    </row>
    <row r="3719" spans="1:16" ht="14.4">
      <c r="A3719" s="72">
        <f t="shared" si="103"/>
        <v>46217</v>
      </c>
      <c r="B3719" s="73" t="e">
        <f>VLOOKUP(G3719,'Daily Flash NL'!A:D,4,0)</f>
        <v>#N/A</v>
      </c>
      <c r="C3719" s="77">
        <v>46217</v>
      </c>
      <c r="D3719" s="57"/>
      <c r="E3719" s="62" t="s">
        <v>68</v>
      </c>
      <c r="F3719" s="62"/>
      <c r="G3719" s="62">
        <v>19</v>
      </c>
      <c r="H3719" s="63">
        <v>0.6428571428571429</v>
      </c>
      <c r="I3719" s="64">
        <v>28</v>
      </c>
      <c r="J3719" s="64">
        <v>28</v>
      </c>
      <c r="K3719" s="64">
        <v>18</v>
      </c>
      <c r="L3719" s="65">
        <v>1</v>
      </c>
      <c r="M3719" s="64">
        <v>0</v>
      </c>
      <c r="N3719" s="64">
        <v>0</v>
      </c>
      <c r="O3719" s="66">
        <v>281.45660714285714</v>
      </c>
      <c r="P3719" s="63">
        <v>0</v>
      </c>
    </row>
    <row r="3720" spans="1:16" ht="14.4">
      <c r="A3720" s="72">
        <f t="shared" si="103"/>
        <v>46217</v>
      </c>
      <c r="B3720" s="73" t="e">
        <f>VLOOKUP(G3720,'Daily Flash NL'!A:D,4,0)</f>
        <v>#N/A</v>
      </c>
      <c r="C3720" s="77">
        <v>46217</v>
      </c>
      <c r="D3720" s="57"/>
      <c r="E3720" s="62" t="s">
        <v>68</v>
      </c>
      <c r="F3720" s="62"/>
      <c r="G3720" s="62">
        <v>20</v>
      </c>
      <c r="H3720" s="63">
        <v>0.51724137931034486</v>
      </c>
      <c r="I3720" s="64">
        <v>29</v>
      </c>
      <c r="J3720" s="64">
        <v>26</v>
      </c>
      <c r="K3720" s="64">
        <v>15</v>
      </c>
      <c r="L3720" s="65">
        <v>0.89655172413793105</v>
      </c>
      <c r="M3720" s="64">
        <v>3</v>
      </c>
      <c r="N3720" s="64">
        <v>0</v>
      </c>
      <c r="O3720" s="66">
        <v>277.54917307692313</v>
      </c>
      <c r="P3720" s="63">
        <v>0.10344827586206896</v>
      </c>
    </row>
    <row r="3721" spans="1:16" ht="14.4">
      <c r="A3721" s="72">
        <f t="shared" si="103"/>
        <v>46217</v>
      </c>
      <c r="B3721" s="73" t="e">
        <f>VLOOKUP(G3721,'Daily Flash NL'!A:D,4,0)</f>
        <v>#N/A</v>
      </c>
      <c r="C3721" s="77">
        <v>46217</v>
      </c>
      <c r="D3721" s="57"/>
      <c r="E3721" s="62" t="s">
        <v>68</v>
      </c>
      <c r="F3721" s="62"/>
      <c r="G3721" s="62">
        <v>21</v>
      </c>
      <c r="H3721" s="63">
        <v>0.75</v>
      </c>
      <c r="I3721" s="64">
        <v>12</v>
      </c>
      <c r="J3721" s="64">
        <v>12</v>
      </c>
      <c r="K3721" s="64">
        <v>9</v>
      </c>
      <c r="L3721" s="65">
        <v>1</v>
      </c>
      <c r="M3721" s="64">
        <v>0</v>
      </c>
      <c r="N3721" s="64">
        <v>0</v>
      </c>
      <c r="O3721" s="66">
        <v>335.78195833333336</v>
      </c>
      <c r="P3721" s="63">
        <v>0</v>
      </c>
    </row>
    <row r="3722" spans="1:16" ht="14.4">
      <c r="A3722" s="72">
        <f t="shared" si="103"/>
        <v>46217</v>
      </c>
      <c r="B3722" s="73" t="e">
        <f>VLOOKUP(G3722,'Daily Flash NL'!A:D,4,0)</f>
        <v>#N/A</v>
      </c>
      <c r="C3722" s="77">
        <v>46217</v>
      </c>
      <c r="D3722" s="57"/>
      <c r="E3722" s="62" t="s">
        <v>68</v>
      </c>
      <c r="F3722" s="62"/>
      <c r="G3722" s="62">
        <v>22</v>
      </c>
      <c r="H3722" s="63">
        <v>1</v>
      </c>
      <c r="I3722" s="64">
        <v>13</v>
      </c>
      <c r="J3722" s="64">
        <v>13</v>
      </c>
      <c r="K3722" s="64">
        <v>13</v>
      </c>
      <c r="L3722" s="65">
        <v>1</v>
      </c>
      <c r="M3722" s="64">
        <v>0</v>
      </c>
      <c r="N3722" s="64">
        <v>0</v>
      </c>
      <c r="O3722" s="66">
        <v>273.51480769230767</v>
      </c>
      <c r="P3722" s="63">
        <v>0</v>
      </c>
    </row>
    <row r="3723" spans="1:16" ht="14.4">
      <c r="A3723" s="72">
        <f t="shared" si="103"/>
        <v>46217</v>
      </c>
      <c r="B3723" s="73" t="e">
        <f>VLOOKUP(G3723,'Daily Flash NL'!A:D,4,0)</f>
        <v>#N/A</v>
      </c>
      <c r="C3723" s="77">
        <v>46217</v>
      </c>
      <c r="D3723" s="57"/>
      <c r="E3723" s="62" t="s">
        <v>68</v>
      </c>
      <c r="F3723" s="62"/>
      <c r="G3723" s="62">
        <v>23</v>
      </c>
      <c r="H3723" s="63">
        <v>0.54545454545454541</v>
      </c>
      <c r="I3723" s="64">
        <v>11</v>
      </c>
      <c r="J3723" s="64">
        <v>11</v>
      </c>
      <c r="K3723" s="64">
        <v>6</v>
      </c>
      <c r="L3723" s="65">
        <v>1</v>
      </c>
      <c r="M3723" s="64">
        <v>0</v>
      </c>
      <c r="N3723" s="64">
        <v>0</v>
      </c>
      <c r="O3723" s="66">
        <v>361.75057575757546</v>
      </c>
      <c r="P3723" s="63">
        <v>0</v>
      </c>
    </row>
    <row r="3724" spans="1:16" ht="14.4">
      <c r="A3724" s="72">
        <f t="shared" si="103"/>
        <v>46217</v>
      </c>
      <c r="B3724" s="73" t="e">
        <f>VLOOKUP(G3724,'Daily Flash NL'!A:D,4,0)</f>
        <v>#N/A</v>
      </c>
      <c r="C3724" s="77">
        <v>46217</v>
      </c>
      <c r="D3724" s="57" t="s">
        <v>70</v>
      </c>
      <c r="E3724" s="57"/>
      <c r="F3724" s="57"/>
      <c r="G3724" s="57"/>
      <c r="H3724" s="58">
        <v>0.87899322362052279</v>
      </c>
      <c r="I3724" s="59">
        <v>1036</v>
      </c>
      <c r="J3724" s="59">
        <v>1010</v>
      </c>
      <c r="K3724" s="59">
        <v>908</v>
      </c>
      <c r="L3724" s="60">
        <v>0.97490347490347495</v>
      </c>
      <c r="M3724" s="59">
        <v>26</v>
      </c>
      <c r="N3724" s="59">
        <v>3</v>
      </c>
      <c r="O3724" s="61">
        <v>292.73070247524754</v>
      </c>
      <c r="P3724" s="58">
        <v>2.5096525096525095E-2</v>
      </c>
    </row>
    <row r="3725" spans="1:16" ht="14.4">
      <c r="A3725" s="72" t="str">
        <f t="shared" si="103"/>
        <v>Total 14/07/2026</v>
      </c>
      <c r="B3725" s="73" t="e">
        <f>VLOOKUP(G3725,'Daily Flash NL'!A:D,4,0)</f>
        <v>#N/A</v>
      </c>
      <c r="C3725" s="78" t="s">
        <v>327</v>
      </c>
      <c r="D3725" s="67"/>
      <c r="E3725" s="67"/>
      <c r="F3725" s="67"/>
      <c r="G3725" s="67"/>
      <c r="H3725" s="68">
        <v>0.87899322362052279</v>
      </c>
      <c r="I3725" s="69">
        <v>1036</v>
      </c>
      <c r="J3725" s="69">
        <v>1010</v>
      </c>
      <c r="K3725" s="69">
        <v>908</v>
      </c>
      <c r="L3725" s="70">
        <v>0.97490347490347495</v>
      </c>
      <c r="M3725" s="69">
        <v>26</v>
      </c>
      <c r="N3725" s="69">
        <v>3</v>
      </c>
      <c r="O3725" s="71">
        <v>292.73070247524754</v>
      </c>
      <c r="P3725" s="68">
        <v>2.5096525096525095E-2</v>
      </c>
    </row>
    <row r="3726" spans="1:16" ht="15" thickBot="1">
      <c r="A3726" s="72" t="str">
        <f t="shared" si="103"/>
        <v>Total général</v>
      </c>
      <c r="B3726" s="73" t="e">
        <f>VLOOKUP(G3726,'Daily Flash NL'!A:D,4,0)</f>
        <v>#N/A</v>
      </c>
      <c r="C3726" s="116" t="s">
        <v>73</v>
      </c>
      <c r="D3726" s="117"/>
      <c r="E3726" s="117"/>
      <c r="F3726" s="117"/>
      <c r="G3726" s="117"/>
      <c r="H3726" s="118">
        <v>0.87899322362052279</v>
      </c>
      <c r="I3726" s="119">
        <v>1036</v>
      </c>
      <c r="J3726" s="119">
        <v>1010</v>
      </c>
      <c r="K3726" s="119">
        <v>908</v>
      </c>
      <c r="L3726" s="120">
        <v>0.97490347490347495</v>
      </c>
      <c r="M3726" s="119">
        <v>26</v>
      </c>
      <c r="N3726" s="119">
        <v>3</v>
      </c>
      <c r="O3726" s="121">
        <v>292.73070247524754</v>
      </c>
      <c r="P3726" s="122">
        <v>2.5096525096525095E-2</v>
      </c>
    </row>
    <row r="3727" spans="1:16" ht="14.4">
      <c r="A3727" s="72">
        <f t="shared" ref="A3727:A3785" si="104">C3727</f>
        <v>46218</v>
      </c>
      <c r="B3727" s="73" t="e">
        <f>VLOOKUP(G3727,'Daily Flash NL'!A:D,4,0)</f>
        <v>#N/A</v>
      </c>
      <c r="C3727" s="77">
        <v>46218</v>
      </c>
      <c r="D3727" s="57" t="s">
        <v>67</v>
      </c>
      <c r="E3727" s="62" t="s">
        <v>85</v>
      </c>
      <c r="F3727" s="62"/>
      <c r="G3727" s="62"/>
      <c r="H3727" s="63">
        <v>0.80811808118081185</v>
      </c>
      <c r="I3727" s="64">
        <v>271</v>
      </c>
      <c r="J3727" s="64">
        <v>258</v>
      </c>
      <c r="K3727" s="64">
        <v>219</v>
      </c>
      <c r="L3727" s="65">
        <v>0.95202952029520294</v>
      </c>
      <c r="M3727" s="64">
        <v>13</v>
      </c>
      <c r="N3727" s="64">
        <v>0</v>
      </c>
      <c r="O3727" s="66">
        <v>308.41588649870795</v>
      </c>
      <c r="P3727" s="63">
        <v>4.797047970479705E-2</v>
      </c>
    </row>
    <row r="3728" spans="1:16" ht="14.4">
      <c r="A3728" s="72">
        <f t="shared" si="104"/>
        <v>46218</v>
      </c>
      <c r="B3728" s="73" t="e">
        <f>VLOOKUP(G3728,'Daily Flash NL'!A:D,4,0)</f>
        <v>#N/A</v>
      </c>
      <c r="C3728" s="77">
        <v>46218</v>
      </c>
      <c r="D3728" s="57"/>
      <c r="E3728" s="62" t="s">
        <v>85</v>
      </c>
      <c r="F3728" s="57" t="s">
        <v>69</v>
      </c>
      <c r="G3728" s="57"/>
      <c r="H3728" s="58"/>
      <c r="I3728" s="59"/>
      <c r="J3728" s="59"/>
      <c r="K3728" s="59"/>
      <c r="L3728" s="60"/>
      <c r="M3728" s="59"/>
      <c r="N3728" s="59"/>
      <c r="O3728" s="61"/>
      <c r="P3728" s="58"/>
    </row>
    <row r="3729" spans="1:16" ht="14.4">
      <c r="A3729" s="72">
        <f t="shared" si="104"/>
        <v>46218</v>
      </c>
      <c r="B3729" s="73" t="e">
        <f>VLOOKUP(G3729,'Daily Flash NL'!A:D,4,0)</f>
        <v>#N/A</v>
      </c>
      <c r="C3729" s="77">
        <v>46218</v>
      </c>
      <c r="D3729" s="57"/>
      <c r="E3729" s="62" t="s">
        <v>85</v>
      </c>
      <c r="F3729" s="62"/>
      <c r="G3729" s="62">
        <v>6</v>
      </c>
      <c r="H3729" s="63">
        <v>0</v>
      </c>
      <c r="I3729" s="64">
        <v>1</v>
      </c>
      <c r="J3729" s="64">
        <v>1</v>
      </c>
      <c r="K3729" s="64">
        <v>0</v>
      </c>
      <c r="L3729" s="65">
        <v>1</v>
      </c>
      <c r="M3729" s="64">
        <v>0</v>
      </c>
      <c r="N3729" s="64">
        <v>0</v>
      </c>
      <c r="O3729" s="66">
        <v>25.696999999999999</v>
      </c>
      <c r="P3729" s="63">
        <v>0</v>
      </c>
    </row>
    <row r="3730" spans="1:16" ht="14.4">
      <c r="A3730" s="72">
        <f t="shared" si="104"/>
        <v>46218</v>
      </c>
      <c r="B3730" s="73">
        <f>VLOOKUP(G3730,'Daily Flash NL'!A:D,4,0)</f>
        <v>0.29166666666666669</v>
      </c>
      <c r="C3730" s="77">
        <v>46218</v>
      </c>
      <c r="D3730" s="57"/>
      <c r="E3730" s="62" t="s">
        <v>85</v>
      </c>
      <c r="F3730" s="62"/>
      <c r="G3730" s="62">
        <v>7</v>
      </c>
      <c r="H3730" s="63">
        <v>1</v>
      </c>
      <c r="I3730" s="64">
        <v>3</v>
      </c>
      <c r="J3730" s="64">
        <v>3</v>
      </c>
      <c r="K3730" s="64">
        <v>3</v>
      </c>
      <c r="L3730" s="65">
        <v>1</v>
      </c>
      <c r="M3730" s="64">
        <v>0</v>
      </c>
      <c r="N3730" s="64">
        <v>0</v>
      </c>
      <c r="O3730" s="66">
        <v>499.91766666666655</v>
      </c>
      <c r="P3730" s="63">
        <v>0</v>
      </c>
    </row>
    <row r="3731" spans="1:16" ht="14.4">
      <c r="A3731" s="72">
        <f t="shared" si="104"/>
        <v>46218</v>
      </c>
      <c r="B3731" s="73">
        <f>VLOOKUP(G3731,'Daily Flash NL'!A:D,4,0)</f>
        <v>0.33333333333333298</v>
      </c>
      <c r="C3731" s="77">
        <v>46218</v>
      </c>
      <c r="D3731" s="57"/>
      <c r="E3731" s="62" t="s">
        <v>85</v>
      </c>
      <c r="F3731" s="62"/>
      <c r="G3731" s="62">
        <v>8</v>
      </c>
      <c r="H3731" s="63">
        <v>1</v>
      </c>
      <c r="I3731" s="64">
        <v>6</v>
      </c>
      <c r="J3731" s="64">
        <v>6</v>
      </c>
      <c r="K3731" s="64">
        <v>6</v>
      </c>
      <c r="L3731" s="65">
        <v>1</v>
      </c>
      <c r="M3731" s="64">
        <v>0</v>
      </c>
      <c r="N3731" s="64">
        <v>0</v>
      </c>
      <c r="O3731" s="66">
        <v>287.84466666666668</v>
      </c>
      <c r="P3731" s="63">
        <v>0</v>
      </c>
    </row>
    <row r="3732" spans="1:16" ht="14.4">
      <c r="A3732" s="72">
        <f t="shared" si="104"/>
        <v>46218</v>
      </c>
      <c r="B3732" s="73">
        <f>VLOOKUP(G3732,'Daily Flash NL'!A:D,4,0)</f>
        <v>0.375</v>
      </c>
      <c r="C3732" s="77">
        <v>46218</v>
      </c>
      <c r="D3732" s="57"/>
      <c r="E3732" s="62" t="s">
        <v>85</v>
      </c>
      <c r="F3732" s="62"/>
      <c r="G3732" s="62">
        <v>9</v>
      </c>
      <c r="H3732" s="63">
        <v>0.61538461538461542</v>
      </c>
      <c r="I3732" s="64">
        <v>13</v>
      </c>
      <c r="J3732" s="64">
        <v>13</v>
      </c>
      <c r="K3732" s="64">
        <v>8</v>
      </c>
      <c r="L3732" s="65">
        <v>1</v>
      </c>
      <c r="M3732" s="64">
        <v>0</v>
      </c>
      <c r="N3732" s="64">
        <v>0</v>
      </c>
      <c r="O3732" s="66">
        <v>389.27235897435918</v>
      </c>
      <c r="P3732" s="63">
        <v>0</v>
      </c>
    </row>
    <row r="3733" spans="1:16" ht="14.4">
      <c r="A3733" s="72">
        <f t="shared" si="104"/>
        <v>46218</v>
      </c>
      <c r="B3733" s="73">
        <f>VLOOKUP(G3733,'Daily Flash NL'!A:D,4,0)</f>
        <v>0.41666666666666702</v>
      </c>
      <c r="C3733" s="77">
        <v>46218</v>
      </c>
      <c r="D3733" s="57"/>
      <c r="E3733" s="62" t="s">
        <v>85</v>
      </c>
      <c r="F3733" s="62"/>
      <c r="G3733" s="62">
        <v>10</v>
      </c>
      <c r="H3733" s="63">
        <v>1</v>
      </c>
      <c r="I3733" s="64">
        <v>13</v>
      </c>
      <c r="J3733" s="64">
        <v>13</v>
      </c>
      <c r="K3733" s="64">
        <v>13</v>
      </c>
      <c r="L3733" s="65">
        <v>1</v>
      </c>
      <c r="M3733" s="64">
        <v>0</v>
      </c>
      <c r="N3733" s="64">
        <v>0</v>
      </c>
      <c r="O3733" s="66">
        <v>220.74588461538463</v>
      </c>
      <c r="P3733" s="63">
        <v>0</v>
      </c>
    </row>
    <row r="3734" spans="1:16" ht="14.4">
      <c r="A3734" s="72">
        <f t="shared" si="104"/>
        <v>46218</v>
      </c>
      <c r="B3734" s="73">
        <f>VLOOKUP(G3734,'Daily Flash NL'!A:D,4,0)</f>
        <v>0.45833333333333298</v>
      </c>
      <c r="C3734" s="77">
        <v>46218</v>
      </c>
      <c r="D3734" s="57"/>
      <c r="E3734" s="62" t="s">
        <v>85</v>
      </c>
      <c r="F3734" s="62"/>
      <c r="G3734" s="62">
        <v>11</v>
      </c>
      <c r="H3734" s="63">
        <v>1</v>
      </c>
      <c r="I3734" s="64">
        <v>8</v>
      </c>
      <c r="J3734" s="64">
        <v>8</v>
      </c>
      <c r="K3734" s="64">
        <v>8</v>
      </c>
      <c r="L3734" s="65">
        <v>1</v>
      </c>
      <c r="M3734" s="64">
        <v>0</v>
      </c>
      <c r="N3734" s="64">
        <v>0</v>
      </c>
      <c r="O3734" s="66">
        <v>248.34150000000002</v>
      </c>
      <c r="P3734" s="63">
        <v>0</v>
      </c>
    </row>
    <row r="3735" spans="1:16" ht="14.4">
      <c r="A3735" s="72">
        <f t="shared" si="104"/>
        <v>46218</v>
      </c>
      <c r="B3735" s="73">
        <f>VLOOKUP(G3735,'Daily Flash NL'!A:D,4,0)</f>
        <v>0.5</v>
      </c>
      <c r="C3735" s="77">
        <v>46218</v>
      </c>
      <c r="D3735" s="57"/>
      <c r="E3735" s="62" t="s">
        <v>85</v>
      </c>
      <c r="F3735" s="62"/>
      <c r="G3735" s="62">
        <v>12</v>
      </c>
      <c r="H3735" s="63">
        <v>1</v>
      </c>
      <c r="I3735" s="64">
        <v>11</v>
      </c>
      <c r="J3735" s="64">
        <v>11</v>
      </c>
      <c r="K3735" s="64">
        <v>11</v>
      </c>
      <c r="L3735" s="65">
        <v>1</v>
      </c>
      <c r="M3735" s="64">
        <v>0</v>
      </c>
      <c r="N3735" s="64">
        <v>0</v>
      </c>
      <c r="O3735" s="66">
        <v>556.26640909090918</v>
      </c>
      <c r="P3735" s="63">
        <v>0</v>
      </c>
    </row>
    <row r="3736" spans="1:16" ht="14.4">
      <c r="A3736" s="72">
        <f t="shared" si="104"/>
        <v>46218</v>
      </c>
      <c r="B3736" s="73">
        <f>VLOOKUP(G3736,'Daily Flash NL'!A:D,4,0)</f>
        <v>0.54166666666666696</v>
      </c>
      <c r="C3736" s="77">
        <v>46218</v>
      </c>
      <c r="D3736" s="57"/>
      <c r="E3736" s="62" t="s">
        <v>85</v>
      </c>
      <c r="F3736" s="62"/>
      <c r="G3736" s="62">
        <v>13</v>
      </c>
      <c r="H3736" s="63">
        <v>1</v>
      </c>
      <c r="I3736" s="64">
        <v>12</v>
      </c>
      <c r="J3736" s="64">
        <v>12</v>
      </c>
      <c r="K3736" s="64">
        <v>12</v>
      </c>
      <c r="L3736" s="65">
        <v>1</v>
      </c>
      <c r="M3736" s="64">
        <v>0</v>
      </c>
      <c r="N3736" s="64">
        <v>0</v>
      </c>
      <c r="O3736" s="66">
        <v>210.39352083333333</v>
      </c>
      <c r="P3736" s="63">
        <v>0</v>
      </c>
    </row>
    <row r="3737" spans="1:16" ht="14.4">
      <c r="A3737" s="72">
        <f t="shared" si="104"/>
        <v>46218</v>
      </c>
      <c r="B3737" s="73">
        <f>VLOOKUP(G3737,'Daily Flash NL'!A:D,4,0)</f>
        <v>0.58333333333333304</v>
      </c>
      <c r="C3737" s="77">
        <v>46218</v>
      </c>
      <c r="D3737" s="57"/>
      <c r="E3737" s="62" t="s">
        <v>85</v>
      </c>
      <c r="F3737" s="62"/>
      <c r="G3737" s="62">
        <v>14</v>
      </c>
      <c r="H3737" s="63">
        <v>1</v>
      </c>
      <c r="I3737" s="64">
        <v>12</v>
      </c>
      <c r="J3737" s="64">
        <v>12</v>
      </c>
      <c r="K3737" s="64">
        <v>12</v>
      </c>
      <c r="L3737" s="65">
        <v>1</v>
      </c>
      <c r="M3737" s="64">
        <v>0</v>
      </c>
      <c r="N3737" s="64">
        <v>0</v>
      </c>
      <c r="O3737" s="66">
        <v>228.73841666666667</v>
      </c>
      <c r="P3737" s="63">
        <v>0</v>
      </c>
    </row>
    <row r="3738" spans="1:16" ht="14.4">
      <c r="A3738" s="72">
        <f t="shared" si="104"/>
        <v>46218</v>
      </c>
      <c r="B3738" s="73">
        <f>VLOOKUP(G3738,'Daily Flash NL'!A:D,4,0)</f>
        <v>0.625</v>
      </c>
      <c r="C3738" s="77">
        <v>46218</v>
      </c>
      <c r="D3738" s="57"/>
      <c r="E3738" s="62" t="s">
        <v>85</v>
      </c>
      <c r="F3738" s="62"/>
      <c r="G3738" s="62">
        <v>15</v>
      </c>
      <c r="H3738" s="63">
        <v>1</v>
      </c>
      <c r="I3738" s="64">
        <v>10</v>
      </c>
      <c r="J3738" s="64">
        <v>10</v>
      </c>
      <c r="K3738" s="64">
        <v>10</v>
      </c>
      <c r="L3738" s="65">
        <v>1</v>
      </c>
      <c r="M3738" s="64">
        <v>0</v>
      </c>
      <c r="N3738" s="64">
        <v>0</v>
      </c>
      <c r="O3738" s="66">
        <v>141.89450000000002</v>
      </c>
      <c r="P3738" s="63">
        <v>0</v>
      </c>
    </row>
    <row r="3739" spans="1:16" ht="14.4">
      <c r="A3739" s="72">
        <f t="shared" si="104"/>
        <v>46218</v>
      </c>
      <c r="B3739" s="73">
        <f>VLOOKUP(G3739,'Daily Flash NL'!A:D,4,0)</f>
        <v>0.66666666666666696</v>
      </c>
      <c r="C3739" s="77">
        <v>46218</v>
      </c>
      <c r="D3739" s="57"/>
      <c r="E3739" s="62" t="s">
        <v>85</v>
      </c>
      <c r="F3739" s="62"/>
      <c r="G3739" s="62">
        <v>16</v>
      </c>
      <c r="H3739" s="63">
        <v>0.90909090909090906</v>
      </c>
      <c r="I3739" s="64">
        <v>11</v>
      </c>
      <c r="J3739" s="64">
        <v>11</v>
      </c>
      <c r="K3739" s="64">
        <v>10</v>
      </c>
      <c r="L3739" s="65">
        <v>1</v>
      </c>
      <c r="M3739" s="64">
        <v>0</v>
      </c>
      <c r="N3739" s="64">
        <v>0</v>
      </c>
      <c r="O3739" s="66">
        <v>204.78548484848454</v>
      </c>
      <c r="P3739" s="63">
        <v>0</v>
      </c>
    </row>
    <row r="3740" spans="1:16" ht="14.4">
      <c r="A3740" s="72">
        <f t="shared" si="104"/>
        <v>46218</v>
      </c>
      <c r="B3740" s="73" t="e">
        <f>VLOOKUP(G3740,'Daily Flash NL'!A:D,4,0)</f>
        <v>#N/A</v>
      </c>
      <c r="C3740" s="77">
        <v>46218</v>
      </c>
      <c r="D3740" s="57"/>
      <c r="E3740" s="62" t="s">
        <v>85</v>
      </c>
      <c r="F3740" s="62"/>
      <c r="G3740" s="62">
        <v>17</v>
      </c>
      <c r="H3740" s="63">
        <v>1</v>
      </c>
      <c r="I3740" s="64">
        <v>3</v>
      </c>
      <c r="J3740" s="64">
        <v>3</v>
      </c>
      <c r="K3740" s="64">
        <v>3</v>
      </c>
      <c r="L3740" s="65">
        <v>1</v>
      </c>
      <c r="M3740" s="64">
        <v>0</v>
      </c>
      <c r="N3740" s="64">
        <v>0</v>
      </c>
      <c r="O3740" s="66">
        <v>458.69366666666673</v>
      </c>
      <c r="P3740" s="63">
        <v>0</v>
      </c>
    </row>
    <row r="3741" spans="1:16" ht="14.4">
      <c r="A3741" s="72">
        <f t="shared" si="104"/>
        <v>46218</v>
      </c>
      <c r="B3741" s="73" t="e">
        <f>VLOOKUP(G3741,'Daily Flash NL'!A:D,4,0)</f>
        <v>#N/A</v>
      </c>
      <c r="C3741" s="77">
        <v>46218</v>
      </c>
      <c r="D3741" s="57"/>
      <c r="E3741" s="62" t="s">
        <v>85</v>
      </c>
      <c r="F3741" s="62"/>
      <c r="G3741" s="62">
        <v>18</v>
      </c>
      <c r="H3741" s="63">
        <v>1</v>
      </c>
      <c r="I3741" s="64">
        <v>3</v>
      </c>
      <c r="J3741" s="64">
        <v>3</v>
      </c>
      <c r="K3741" s="64">
        <v>3</v>
      </c>
      <c r="L3741" s="65">
        <v>1</v>
      </c>
      <c r="M3741" s="64">
        <v>0</v>
      </c>
      <c r="N3741" s="64">
        <v>0</v>
      </c>
      <c r="O3741" s="66">
        <v>386.85066666666665</v>
      </c>
      <c r="P3741" s="63">
        <v>0</v>
      </c>
    </row>
    <row r="3742" spans="1:16" ht="14.4">
      <c r="A3742" s="72">
        <f t="shared" si="104"/>
        <v>46218</v>
      </c>
      <c r="B3742" s="73" t="e">
        <f>VLOOKUP(G3742,'Daily Flash NL'!A:D,4,0)</f>
        <v>#N/A</v>
      </c>
      <c r="C3742" s="77">
        <v>46218</v>
      </c>
      <c r="D3742" s="57"/>
      <c r="E3742" s="62" t="s">
        <v>85</v>
      </c>
      <c r="F3742" s="62"/>
      <c r="G3742" s="62">
        <v>19</v>
      </c>
      <c r="H3742" s="63">
        <v>0.33333333333333331</v>
      </c>
      <c r="I3742" s="64">
        <v>6</v>
      </c>
      <c r="J3742" s="64">
        <v>5</v>
      </c>
      <c r="K3742" s="64">
        <v>2</v>
      </c>
      <c r="L3742" s="65">
        <v>0.83333333333333337</v>
      </c>
      <c r="M3742" s="64">
        <v>1</v>
      </c>
      <c r="N3742" s="64">
        <v>0</v>
      </c>
      <c r="O3742" s="66">
        <v>424.01459999999997</v>
      </c>
      <c r="P3742" s="63">
        <v>0.16666666666666666</v>
      </c>
    </row>
    <row r="3743" spans="1:16" ht="14.4">
      <c r="A3743" s="72">
        <f t="shared" si="104"/>
        <v>46218</v>
      </c>
      <c r="B3743" s="73" t="e">
        <f>VLOOKUP(G3743,'Daily Flash NL'!A:D,4,0)</f>
        <v>#N/A</v>
      </c>
      <c r="C3743" s="77">
        <v>46218</v>
      </c>
      <c r="D3743" s="57"/>
      <c r="E3743" s="62" t="s">
        <v>85</v>
      </c>
      <c r="F3743" s="62"/>
      <c r="G3743" s="62">
        <v>22</v>
      </c>
      <c r="H3743" s="63">
        <v>0</v>
      </c>
      <c r="I3743" s="64">
        <v>2</v>
      </c>
      <c r="J3743" s="64">
        <v>1</v>
      </c>
      <c r="K3743" s="64">
        <v>0</v>
      </c>
      <c r="L3743" s="65">
        <v>0.5</v>
      </c>
      <c r="M3743" s="64">
        <v>1</v>
      </c>
      <c r="N3743" s="64">
        <v>0</v>
      </c>
      <c r="O3743" s="66">
        <v>663.62099999999998</v>
      </c>
      <c r="P3743" s="63">
        <v>0.5</v>
      </c>
    </row>
    <row r="3744" spans="1:16" ht="14.4">
      <c r="A3744" s="72">
        <f t="shared" si="104"/>
        <v>46218</v>
      </c>
      <c r="B3744" s="73" t="e">
        <f>VLOOKUP(G3744,'Daily Flash NL'!A:D,4,0)</f>
        <v>#N/A</v>
      </c>
      <c r="C3744" s="77">
        <v>46218</v>
      </c>
      <c r="D3744" s="57"/>
      <c r="E3744" s="62" t="s">
        <v>85</v>
      </c>
      <c r="F3744" s="62"/>
      <c r="G3744" s="62">
        <v>23</v>
      </c>
      <c r="H3744" s="63">
        <v>0</v>
      </c>
      <c r="I3744" s="64">
        <v>4</v>
      </c>
      <c r="J3744" s="64">
        <v>1</v>
      </c>
      <c r="K3744" s="64">
        <v>0</v>
      </c>
      <c r="L3744" s="65">
        <v>0.25</v>
      </c>
      <c r="M3744" s="64">
        <v>3</v>
      </c>
      <c r="N3744" s="64">
        <v>0</v>
      </c>
      <c r="O3744" s="66">
        <v>366.41</v>
      </c>
      <c r="P3744" s="63">
        <v>0.75</v>
      </c>
    </row>
    <row r="3745" spans="1:16" ht="14.4">
      <c r="A3745" s="72">
        <f t="shared" si="104"/>
        <v>46218</v>
      </c>
      <c r="B3745" s="73" t="e">
        <f>VLOOKUP(G3745,'Daily Flash NL'!A:D,4,0)</f>
        <v>#N/A</v>
      </c>
      <c r="C3745" s="77">
        <v>46218</v>
      </c>
      <c r="D3745" s="57"/>
      <c r="E3745" s="62" t="s">
        <v>85</v>
      </c>
      <c r="F3745" s="57" t="s">
        <v>86</v>
      </c>
      <c r="G3745" s="57"/>
      <c r="H3745" s="58"/>
      <c r="I3745" s="59"/>
      <c r="J3745" s="59"/>
      <c r="K3745" s="59"/>
      <c r="L3745" s="60"/>
      <c r="M3745" s="59"/>
      <c r="N3745" s="59"/>
      <c r="O3745" s="61"/>
      <c r="P3745" s="58"/>
    </row>
    <row r="3746" spans="1:16" ht="14.4">
      <c r="A3746" s="72">
        <f t="shared" si="104"/>
        <v>46218</v>
      </c>
      <c r="B3746" s="73" t="e">
        <f>VLOOKUP(G3746,'Daily Flash NL'!A:D,4,0)</f>
        <v>#N/A</v>
      </c>
      <c r="C3746" s="77">
        <v>46218</v>
      </c>
      <c r="D3746" s="57"/>
      <c r="E3746" s="62" t="s">
        <v>85</v>
      </c>
      <c r="F3746" s="62"/>
      <c r="G3746" s="62">
        <v>6</v>
      </c>
      <c r="H3746" s="63">
        <v>0</v>
      </c>
      <c r="I3746" s="64">
        <v>1</v>
      </c>
      <c r="J3746" s="64">
        <v>0</v>
      </c>
      <c r="K3746" s="64">
        <v>0</v>
      </c>
      <c r="L3746" s="65">
        <v>0</v>
      </c>
      <c r="M3746" s="64">
        <v>1</v>
      </c>
      <c r="N3746" s="64">
        <v>0</v>
      </c>
      <c r="O3746" s="66"/>
      <c r="P3746" s="63">
        <v>1</v>
      </c>
    </row>
    <row r="3747" spans="1:16" ht="14.4">
      <c r="A3747" s="72">
        <f t="shared" si="104"/>
        <v>46218</v>
      </c>
      <c r="B3747" s="73">
        <f>VLOOKUP(G3747,'Daily Flash NL'!A:D,4,0)</f>
        <v>0.33333333333333298</v>
      </c>
      <c r="C3747" s="77">
        <v>46218</v>
      </c>
      <c r="D3747" s="57"/>
      <c r="E3747" s="62" t="s">
        <v>85</v>
      </c>
      <c r="F3747" s="62"/>
      <c r="G3747" s="62">
        <v>8</v>
      </c>
      <c r="H3747" s="63">
        <v>0.81818181818181823</v>
      </c>
      <c r="I3747" s="64">
        <v>11</v>
      </c>
      <c r="J3747" s="64">
        <v>11</v>
      </c>
      <c r="K3747" s="64">
        <v>9</v>
      </c>
      <c r="L3747" s="65">
        <v>1</v>
      </c>
      <c r="M3747" s="64">
        <v>0</v>
      </c>
      <c r="N3747" s="64">
        <v>0</v>
      </c>
      <c r="O3747" s="66">
        <v>198.86768181818181</v>
      </c>
      <c r="P3747" s="63">
        <v>0</v>
      </c>
    </row>
    <row r="3748" spans="1:16" ht="14.4">
      <c r="A3748" s="72">
        <f t="shared" si="104"/>
        <v>46218</v>
      </c>
      <c r="B3748" s="73">
        <f>VLOOKUP(G3748,'Daily Flash NL'!A:D,4,0)</f>
        <v>0.375</v>
      </c>
      <c r="C3748" s="77">
        <v>46218</v>
      </c>
      <c r="D3748" s="57"/>
      <c r="E3748" s="62" t="s">
        <v>85</v>
      </c>
      <c r="F3748" s="62"/>
      <c r="G3748" s="62">
        <v>9</v>
      </c>
      <c r="H3748" s="63">
        <v>0.9375</v>
      </c>
      <c r="I3748" s="64">
        <v>16</v>
      </c>
      <c r="J3748" s="64">
        <v>16</v>
      </c>
      <c r="K3748" s="64">
        <v>15</v>
      </c>
      <c r="L3748" s="65">
        <v>1</v>
      </c>
      <c r="M3748" s="64">
        <v>0</v>
      </c>
      <c r="N3748" s="64">
        <v>0</v>
      </c>
      <c r="O3748" s="66">
        <v>289.17806250000018</v>
      </c>
      <c r="P3748" s="63">
        <v>0</v>
      </c>
    </row>
    <row r="3749" spans="1:16" ht="14.4">
      <c r="A3749" s="72">
        <f t="shared" si="104"/>
        <v>46218</v>
      </c>
      <c r="B3749" s="73">
        <f>VLOOKUP(G3749,'Daily Flash NL'!A:D,4,0)</f>
        <v>0.41666666666666702</v>
      </c>
      <c r="C3749" s="77">
        <v>46218</v>
      </c>
      <c r="D3749" s="57"/>
      <c r="E3749" s="62" t="s">
        <v>85</v>
      </c>
      <c r="F3749" s="62"/>
      <c r="G3749" s="62">
        <v>10</v>
      </c>
      <c r="H3749" s="63">
        <v>0.8125</v>
      </c>
      <c r="I3749" s="64">
        <v>16</v>
      </c>
      <c r="J3749" s="64">
        <v>16</v>
      </c>
      <c r="K3749" s="64">
        <v>13</v>
      </c>
      <c r="L3749" s="65">
        <v>1</v>
      </c>
      <c r="M3749" s="64">
        <v>0</v>
      </c>
      <c r="N3749" s="64">
        <v>0</v>
      </c>
      <c r="O3749" s="66">
        <v>408.08882291666635</v>
      </c>
      <c r="P3749" s="63">
        <v>0</v>
      </c>
    </row>
    <row r="3750" spans="1:16" ht="14.4">
      <c r="A3750" s="72">
        <f t="shared" si="104"/>
        <v>46218</v>
      </c>
      <c r="B3750" s="73">
        <f>VLOOKUP(G3750,'Daily Flash NL'!A:D,4,0)</f>
        <v>0.45833333333333298</v>
      </c>
      <c r="C3750" s="77">
        <v>46218</v>
      </c>
      <c r="D3750" s="57"/>
      <c r="E3750" s="62" t="s">
        <v>85</v>
      </c>
      <c r="F3750" s="62"/>
      <c r="G3750" s="62">
        <v>11</v>
      </c>
      <c r="H3750" s="63">
        <v>1</v>
      </c>
      <c r="I3750" s="64">
        <v>13</v>
      </c>
      <c r="J3750" s="64">
        <v>13</v>
      </c>
      <c r="K3750" s="64">
        <v>13</v>
      </c>
      <c r="L3750" s="65">
        <v>1</v>
      </c>
      <c r="M3750" s="64">
        <v>0</v>
      </c>
      <c r="N3750" s="64">
        <v>0</v>
      </c>
      <c r="O3750" s="66">
        <v>315.5398461538465</v>
      </c>
      <c r="P3750" s="63">
        <v>0</v>
      </c>
    </row>
    <row r="3751" spans="1:16" ht="14.4">
      <c r="A3751" s="72">
        <f t="shared" si="104"/>
        <v>46218</v>
      </c>
      <c r="B3751" s="73">
        <f>VLOOKUP(G3751,'Daily Flash NL'!A:D,4,0)</f>
        <v>0.5</v>
      </c>
      <c r="C3751" s="77">
        <v>46218</v>
      </c>
      <c r="D3751" s="57"/>
      <c r="E3751" s="62" t="s">
        <v>85</v>
      </c>
      <c r="F3751" s="62"/>
      <c r="G3751" s="62">
        <v>12</v>
      </c>
      <c r="H3751" s="63">
        <v>1</v>
      </c>
      <c r="I3751" s="64">
        <v>9</v>
      </c>
      <c r="J3751" s="64">
        <v>9</v>
      </c>
      <c r="K3751" s="64">
        <v>9</v>
      </c>
      <c r="L3751" s="65">
        <v>1</v>
      </c>
      <c r="M3751" s="64">
        <v>0</v>
      </c>
      <c r="N3751" s="64">
        <v>0</v>
      </c>
      <c r="O3751" s="66">
        <v>166.76431481481555</v>
      </c>
      <c r="P3751" s="63">
        <v>0</v>
      </c>
    </row>
    <row r="3752" spans="1:16" ht="14.4">
      <c r="A3752" s="72">
        <f t="shared" si="104"/>
        <v>46218</v>
      </c>
      <c r="B3752" s="73">
        <f>VLOOKUP(G3752,'Daily Flash NL'!A:D,4,0)</f>
        <v>0.54166666666666696</v>
      </c>
      <c r="C3752" s="77">
        <v>46218</v>
      </c>
      <c r="D3752" s="57"/>
      <c r="E3752" s="62" t="s">
        <v>85</v>
      </c>
      <c r="F3752" s="62"/>
      <c r="G3752" s="62">
        <v>13</v>
      </c>
      <c r="H3752" s="63">
        <v>1</v>
      </c>
      <c r="I3752" s="64">
        <v>5</v>
      </c>
      <c r="J3752" s="64">
        <v>5</v>
      </c>
      <c r="K3752" s="64">
        <v>5</v>
      </c>
      <c r="L3752" s="65">
        <v>1</v>
      </c>
      <c r="M3752" s="64">
        <v>0</v>
      </c>
      <c r="N3752" s="64">
        <v>0</v>
      </c>
      <c r="O3752" s="66">
        <v>386.13409999999999</v>
      </c>
      <c r="P3752" s="63">
        <v>0</v>
      </c>
    </row>
    <row r="3753" spans="1:16" ht="14.4">
      <c r="A3753" s="72">
        <f t="shared" si="104"/>
        <v>46218</v>
      </c>
      <c r="B3753" s="73">
        <f>VLOOKUP(G3753,'Daily Flash NL'!A:D,4,0)</f>
        <v>0.58333333333333304</v>
      </c>
      <c r="C3753" s="77">
        <v>46218</v>
      </c>
      <c r="D3753" s="57"/>
      <c r="E3753" s="62" t="s">
        <v>85</v>
      </c>
      <c r="F3753" s="62"/>
      <c r="G3753" s="62">
        <v>14</v>
      </c>
      <c r="H3753" s="63">
        <v>0.83333333333333337</v>
      </c>
      <c r="I3753" s="64">
        <v>12</v>
      </c>
      <c r="J3753" s="64">
        <v>12</v>
      </c>
      <c r="K3753" s="64">
        <v>10</v>
      </c>
      <c r="L3753" s="65">
        <v>1</v>
      </c>
      <c r="M3753" s="64">
        <v>0</v>
      </c>
      <c r="N3753" s="64">
        <v>0</v>
      </c>
      <c r="O3753" s="66">
        <v>370.40898333333331</v>
      </c>
      <c r="P3753" s="63">
        <v>0</v>
      </c>
    </row>
    <row r="3754" spans="1:16" ht="14.4">
      <c r="A3754" s="72">
        <f t="shared" si="104"/>
        <v>46218</v>
      </c>
      <c r="B3754" s="73">
        <f>VLOOKUP(G3754,'Daily Flash NL'!A:D,4,0)</f>
        <v>0.625</v>
      </c>
      <c r="C3754" s="77">
        <v>46218</v>
      </c>
      <c r="D3754" s="57"/>
      <c r="E3754" s="62" t="s">
        <v>85</v>
      </c>
      <c r="F3754" s="62"/>
      <c r="G3754" s="62">
        <v>15</v>
      </c>
      <c r="H3754" s="63">
        <v>0.92307692307692313</v>
      </c>
      <c r="I3754" s="64">
        <v>13</v>
      </c>
      <c r="J3754" s="64">
        <v>12</v>
      </c>
      <c r="K3754" s="64">
        <v>12</v>
      </c>
      <c r="L3754" s="65">
        <v>0.92307692307692313</v>
      </c>
      <c r="M3754" s="64">
        <v>1</v>
      </c>
      <c r="N3754" s="64">
        <v>0</v>
      </c>
      <c r="O3754" s="66">
        <v>170.77315277777748</v>
      </c>
      <c r="P3754" s="63">
        <v>7.6923076923076927E-2</v>
      </c>
    </row>
    <row r="3755" spans="1:16" ht="14.4">
      <c r="A3755" s="72">
        <f t="shared" si="104"/>
        <v>46218</v>
      </c>
      <c r="B3755" s="73">
        <f>VLOOKUP(G3755,'Daily Flash NL'!A:D,4,0)</f>
        <v>0.66666666666666696</v>
      </c>
      <c r="C3755" s="77">
        <v>46218</v>
      </c>
      <c r="D3755" s="57"/>
      <c r="E3755" s="62" t="s">
        <v>85</v>
      </c>
      <c r="F3755" s="62"/>
      <c r="G3755" s="62">
        <v>16</v>
      </c>
      <c r="H3755" s="63">
        <v>0.9285714285714286</v>
      </c>
      <c r="I3755" s="64">
        <v>14</v>
      </c>
      <c r="J3755" s="64">
        <v>14</v>
      </c>
      <c r="K3755" s="64">
        <v>13</v>
      </c>
      <c r="L3755" s="65">
        <v>1</v>
      </c>
      <c r="M3755" s="64">
        <v>0</v>
      </c>
      <c r="N3755" s="64">
        <v>0</v>
      </c>
      <c r="O3755" s="66">
        <v>343.79103571428567</v>
      </c>
      <c r="P3755" s="63">
        <v>0</v>
      </c>
    </row>
    <row r="3756" spans="1:16" ht="14.4">
      <c r="A3756" s="72">
        <f t="shared" si="104"/>
        <v>46218</v>
      </c>
      <c r="B3756" s="73" t="e">
        <f>VLOOKUP(G3756,'Daily Flash NL'!A:D,4,0)</f>
        <v>#N/A</v>
      </c>
      <c r="C3756" s="77">
        <v>46218</v>
      </c>
      <c r="D3756" s="57"/>
      <c r="E3756" s="62" t="s">
        <v>85</v>
      </c>
      <c r="F3756" s="62"/>
      <c r="G3756" s="62">
        <v>17</v>
      </c>
      <c r="H3756" s="63">
        <v>1</v>
      </c>
      <c r="I3756" s="64">
        <v>6</v>
      </c>
      <c r="J3756" s="64">
        <v>6</v>
      </c>
      <c r="K3756" s="64">
        <v>6</v>
      </c>
      <c r="L3756" s="65">
        <v>1</v>
      </c>
      <c r="M3756" s="64">
        <v>0</v>
      </c>
      <c r="N3756" s="64">
        <v>0</v>
      </c>
      <c r="O3756" s="66">
        <v>423.06108333333327</v>
      </c>
      <c r="P3756" s="63">
        <v>0</v>
      </c>
    </row>
    <row r="3757" spans="1:16" ht="14.4">
      <c r="A3757" s="72">
        <f t="shared" si="104"/>
        <v>46218</v>
      </c>
      <c r="B3757" s="73" t="e">
        <f>VLOOKUP(G3757,'Daily Flash NL'!A:D,4,0)</f>
        <v>#N/A</v>
      </c>
      <c r="C3757" s="77">
        <v>46218</v>
      </c>
      <c r="D3757" s="57"/>
      <c r="E3757" s="62" t="s">
        <v>85</v>
      </c>
      <c r="F3757" s="62"/>
      <c r="G3757" s="62">
        <v>18</v>
      </c>
      <c r="H3757" s="63">
        <v>0.5</v>
      </c>
      <c r="I3757" s="64">
        <v>4</v>
      </c>
      <c r="J3757" s="64">
        <v>4</v>
      </c>
      <c r="K3757" s="64">
        <v>2</v>
      </c>
      <c r="L3757" s="65">
        <v>1</v>
      </c>
      <c r="M3757" s="64">
        <v>0</v>
      </c>
      <c r="N3757" s="64">
        <v>0</v>
      </c>
      <c r="O3757" s="66">
        <v>459.22900000000004</v>
      </c>
      <c r="P3757" s="63">
        <v>0</v>
      </c>
    </row>
    <row r="3758" spans="1:16" ht="14.4">
      <c r="A3758" s="72">
        <f t="shared" si="104"/>
        <v>46218</v>
      </c>
      <c r="B3758" s="73" t="e">
        <f>VLOOKUP(G3758,'Daily Flash NL'!A:D,4,0)</f>
        <v>#N/A</v>
      </c>
      <c r="C3758" s="77">
        <v>46218</v>
      </c>
      <c r="D3758" s="57"/>
      <c r="E3758" s="62" t="s">
        <v>85</v>
      </c>
      <c r="F3758" s="62"/>
      <c r="G3758" s="62">
        <v>19</v>
      </c>
      <c r="H3758" s="63">
        <v>0.4</v>
      </c>
      <c r="I3758" s="64">
        <v>10</v>
      </c>
      <c r="J3758" s="64">
        <v>9</v>
      </c>
      <c r="K3758" s="64">
        <v>4</v>
      </c>
      <c r="L3758" s="65">
        <v>0.9</v>
      </c>
      <c r="M3758" s="64">
        <v>1</v>
      </c>
      <c r="N3758" s="64">
        <v>0</v>
      </c>
      <c r="O3758" s="66">
        <v>351.56270370370333</v>
      </c>
      <c r="P3758" s="63">
        <v>0.1</v>
      </c>
    </row>
    <row r="3759" spans="1:16" ht="14.4">
      <c r="A3759" s="72">
        <f t="shared" si="104"/>
        <v>46218</v>
      </c>
      <c r="B3759" s="73" t="e">
        <f>VLOOKUP(G3759,'Daily Flash NL'!A:D,4,0)</f>
        <v>#N/A</v>
      </c>
      <c r="C3759" s="77">
        <v>46218</v>
      </c>
      <c r="D3759" s="57"/>
      <c r="E3759" s="62" t="s">
        <v>85</v>
      </c>
      <c r="F3759" s="62"/>
      <c r="G3759" s="62">
        <v>20</v>
      </c>
      <c r="H3759" s="63">
        <v>0.5</v>
      </c>
      <c r="I3759" s="64">
        <v>8</v>
      </c>
      <c r="J3759" s="64">
        <v>8</v>
      </c>
      <c r="K3759" s="64">
        <v>4</v>
      </c>
      <c r="L3759" s="65">
        <v>1</v>
      </c>
      <c r="M3759" s="64">
        <v>0</v>
      </c>
      <c r="N3759" s="64">
        <v>0</v>
      </c>
      <c r="O3759" s="66">
        <v>314.05981249999996</v>
      </c>
      <c r="P3759" s="63">
        <v>0</v>
      </c>
    </row>
    <row r="3760" spans="1:16" ht="14.4">
      <c r="A3760" s="72">
        <f t="shared" si="104"/>
        <v>46218</v>
      </c>
      <c r="B3760" s="73" t="e">
        <f>VLOOKUP(G3760,'Daily Flash NL'!A:D,4,0)</f>
        <v>#N/A</v>
      </c>
      <c r="C3760" s="77">
        <v>46218</v>
      </c>
      <c r="D3760" s="57"/>
      <c r="E3760" s="62" t="s">
        <v>85</v>
      </c>
      <c r="F3760" s="62"/>
      <c r="G3760" s="62">
        <v>21</v>
      </c>
      <c r="H3760" s="63">
        <v>0.5</v>
      </c>
      <c r="I3760" s="64">
        <v>6</v>
      </c>
      <c r="J3760" s="64">
        <v>6</v>
      </c>
      <c r="K3760" s="64">
        <v>3</v>
      </c>
      <c r="L3760" s="65">
        <v>1</v>
      </c>
      <c r="M3760" s="64">
        <v>0</v>
      </c>
      <c r="N3760" s="64">
        <v>0</v>
      </c>
      <c r="O3760" s="66">
        <v>280.34016666666668</v>
      </c>
      <c r="P3760" s="63">
        <v>0</v>
      </c>
    </row>
    <row r="3761" spans="1:16" ht="14.4">
      <c r="A3761" s="72">
        <f t="shared" si="104"/>
        <v>46218</v>
      </c>
      <c r="B3761" s="73" t="e">
        <f>VLOOKUP(G3761,'Daily Flash NL'!A:D,4,0)</f>
        <v>#N/A</v>
      </c>
      <c r="C3761" s="77">
        <v>46218</v>
      </c>
      <c r="D3761" s="57"/>
      <c r="E3761" s="62" t="s">
        <v>85</v>
      </c>
      <c r="F3761" s="62"/>
      <c r="G3761" s="62">
        <v>22</v>
      </c>
      <c r="H3761" s="63">
        <v>0</v>
      </c>
      <c r="I3761" s="64">
        <v>7</v>
      </c>
      <c r="J3761" s="64">
        <v>2</v>
      </c>
      <c r="K3761" s="64">
        <v>0</v>
      </c>
      <c r="L3761" s="65">
        <v>0.2857142857142857</v>
      </c>
      <c r="M3761" s="64">
        <v>5</v>
      </c>
      <c r="N3761" s="64">
        <v>0</v>
      </c>
      <c r="O3761" s="66">
        <v>506.66150000000005</v>
      </c>
      <c r="P3761" s="63">
        <v>0.7142857142857143</v>
      </c>
    </row>
    <row r="3762" spans="1:16" ht="14.4">
      <c r="A3762" s="72">
        <f t="shared" si="104"/>
        <v>46218</v>
      </c>
      <c r="B3762" s="73" t="e">
        <f>VLOOKUP(G3762,'Daily Flash NL'!A:D,4,0)</f>
        <v>#N/A</v>
      </c>
      <c r="C3762" s="77">
        <v>46218</v>
      </c>
      <c r="D3762" s="57"/>
      <c r="E3762" s="62" t="s">
        <v>85</v>
      </c>
      <c r="F3762" s="62"/>
      <c r="G3762" s="62">
        <v>23</v>
      </c>
      <c r="H3762" s="63">
        <v>0</v>
      </c>
      <c r="I3762" s="64">
        <v>2</v>
      </c>
      <c r="J3762" s="64">
        <v>2</v>
      </c>
      <c r="K3762" s="64">
        <v>0</v>
      </c>
      <c r="L3762" s="65">
        <v>1</v>
      </c>
      <c r="M3762" s="64">
        <v>0</v>
      </c>
      <c r="N3762" s="64">
        <v>0</v>
      </c>
      <c r="O3762" s="66">
        <v>361.57199999999995</v>
      </c>
      <c r="P3762" s="63">
        <v>0</v>
      </c>
    </row>
    <row r="3763" spans="1:16" ht="14.4">
      <c r="A3763" s="72">
        <f t="shared" si="104"/>
        <v>46218</v>
      </c>
      <c r="B3763" s="73" t="e">
        <f>VLOOKUP(G3763,'Daily Flash NL'!A:D,4,0)</f>
        <v>#N/A</v>
      </c>
      <c r="C3763" s="77">
        <v>46218</v>
      </c>
      <c r="D3763" s="57"/>
      <c r="E3763" s="62" t="s">
        <v>68</v>
      </c>
      <c r="F3763" s="62"/>
      <c r="G3763" s="62"/>
      <c r="H3763" s="63">
        <v>0.76864728192161824</v>
      </c>
      <c r="I3763" s="64">
        <v>793</v>
      </c>
      <c r="J3763" s="64">
        <v>781</v>
      </c>
      <c r="K3763" s="64">
        <v>608</v>
      </c>
      <c r="L3763" s="65">
        <v>0.98486759142496849</v>
      </c>
      <c r="M3763" s="64">
        <v>12</v>
      </c>
      <c r="N3763" s="64">
        <v>2</v>
      </c>
      <c r="O3763" s="66">
        <v>275.61962104139957</v>
      </c>
      <c r="P3763" s="63">
        <v>1.5132408575031526E-2</v>
      </c>
    </row>
    <row r="3764" spans="1:16" ht="14.4">
      <c r="A3764" s="72">
        <f t="shared" si="104"/>
        <v>46218</v>
      </c>
      <c r="B3764" s="73" t="e">
        <f>VLOOKUP(G3764,'Daily Flash NL'!A:D,4,0)</f>
        <v>#N/A</v>
      </c>
      <c r="C3764" s="77">
        <v>46218</v>
      </c>
      <c r="D3764" s="57"/>
      <c r="E3764" s="62" t="s">
        <v>68</v>
      </c>
      <c r="F3764" s="57" t="s">
        <v>69</v>
      </c>
      <c r="G3764" s="57"/>
      <c r="H3764" s="58"/>
      <c r="I3764" s="59"/>
      <c r="J3764" s="59"/>
      <c r="K3764" s="59"/>
      <c r="L3764" s="60"/>
      <c r="M3764" s="59"/>
      <c r="N3764" s="59"/>
      <c r="O3764" s="61"/>
      <c r="P3764" s="58"/>
    </row>
    <row r="3765" spans="1:16" ht="14.4">
      <c r="A3765" s="72">
        <f t="shared" si="104"/>
        <v>46218</v>
      </c>
      <c r="B3765" s="73" t="e">
        <f>VLOOKUP(G3765,'Daily Flash NL'!A:D,4,0)</f>
        <v>#N/A</v>
      </c>
      <c r="C3765" s="77">
        <v>46218</v>
      </c>
      <c r="D3765" s="57"/>
      <c r="E3765" s="62" t="s">
        <v>68</v>
      </c>
      <c r="F3765" s="62"/>
      <c r="G3765" s="62">
        <v>6</v>
      </c>
      <c r="H3765" s="63">
        <v>0.25</v>
      </c>
      <c r="I3765" s="64">
        <v>8</v>
      </c>
      <c r="J3765" s="64">
        <v>8</v>
      </c>
      <c r="K3765" s="64">
        <v>2</v>
      </c>
      <c r="L3765" s="65">
        <v>1</v>
      </c>
      <c r="M3765" s="64">
        <v>0</v>
      </c>
      <c r="N3765" s="64">
        <v>0</v>
      </c>
      <c r="O3765" s="66">
        <v>317.22762499999993</v>
      </c>
      <c r="P3765" s="63">
        <v>0</v>
      </c>
    </row>
    <row r="3766" spans="1:16" ht="14.4">
      <c r="A3766" s="72">
        <f t="shared" si="104"/>
        <v>46218</v>
      </c>
      <c r="B3766" s="73">
        <f>VLOOKUP(G3766,'Daily Flash NL'!A:D,4,0)</f>
        <v>0.29166666666666669</v>
      </c>
      <c r="C3766" s="77">
        <v>46218</v>
      </c>
      <c r="D3766" s="57"/>
      <c r="E3766" s="62" t="s">
        <v>68</v>
      </c>
      <c r="F3766" s="62"/>
      <c r="G3766" s="62">
        <v>7</v>
      </c>
      <c r="H3766" s="63">
        <v>0.3611111111111111</v>
      </c>
      <c r="I3766" s="64">
        <v>36</v>
      </c>
      <c r="J3766" s="64">
        <v>35</v>
      </c>
      <c r="K3766" s="64">
        <v>13</v>
      </c>
      <c r="L3766" s="65">
        <v>0.97222222222222221</v>
      </c>
      <c r="M3766" s="64">
        <v>1</v>
      </c>
      <c r="N3766" s="64">
        <v>0</v>
      </c>
      <c r="O3766" s="66">
        <v>209.90202380952385</v>
      </c>
      <c r="P3766" s="63">
        <v>2.7777777777777776E-2</v>
      </c>
    </row>
    <row r="3767" spans="1:16" ht="14.4">
      <c r="A3767" s="72">
        <f t="shared" si="104"/>
        <v>46218</v>
      </c>
      <c r="B3767" s="73">
        <f>VLOOKUP(G3767,'Daily Flash NL'!A:D,4,0)</f>
        <v>0.33333333333333298</v>
      </c>
      <c r="C3767" s="77">
        <v>46218</v>
      </c>
      <c r="D3767" s="57"/>
      <c r="E3767" s="62" t="s">
        <v>68</v>
      </c>
      <c r="F3767" s="62"/>
      <c r="G3767" s="62">
        <v>8</v>
      </c>
      <c r="H3767" s="63">
        <v>0.86274509803921573</v>
      </c>
      <c r="I3767" s="64">
        <v>51</v>
      </c>
      <c r="J3767" s="64">
        <v>51</v>
      </c>
      <c r="K3767" s="64">
        <v>44</v>
      </c>
      <c r="L3767" s="65">
        <v>1</v>
      </c>
      <c r="M3767" s="64">
        <v>0</v>
      </c>
      <c r="N3767" s="64">
        <v>0</v>
      </c>
      <c r="O3767" s="66">
        <v>239.87115849673197</v>
      </c>
      <c r="P3767" s="63">
        <v>0</v>
      </c>
    </row>
    <row r="3768" spans="1:16" ht="14.4">
      <c r="A3768" s="72">
        <f t="shared" si="104"/>
        <v>46218</v>
      </c>
      <c r="B3768" s="73">
        <f>VLOOKUP(G3768,'Daily Flash NL'!A:D,4,0)</f>
        <v>0.375</v>
      </c>
      <c r="C3768" s="77">
        <v>46218</v>
      </c>
      <c r="D3768" s="57"/>
      <c r="E3768" s="62" t="s">
        <v>68</v>
      </c>
      <c r="F3768" s="62"/>
      <c r="G3768" s="62">
        <v>9</v>
      </c>
      <c r="H3768" s="63">
        <v>0.66153846153846152</v>
      </c>
      <c r="I3768" s="64">
        <v>65</v>
      </c>
      <c r="J3768" s="64">
        <v>64</v>
      </c>
      <c r="K3768" s="64">
        <v>43</v>
      </c>
      <c r="L3768" s="65">
        <v>0.98461538461538467</v>
      </c>
      <c r="M3768" s="64">
        <v>1</v>
      </c>
      <c r="N3768" s="64">
        <v>0</v>
      </c>
      <c r="O3768" s="66">
        <v>268.74473177083337</v>
      </c>
      <c r="P3768" s="63">
        <v>1.5384615384615385E-2</v>
      </c>
    </row>
    <row r="3769" spans="1:16" ht="14.4">
      <c r="A3769" s="72">
        <f t="shared" si="104"/>
        <v>46218</v>
      </c>
      <c r="B3769" s="73">
        <f>VLOOKUP(G3769,'Daily Flash NL'!A:D,4,0)</f>
        <v>0.41666666666666702</v>
      </c>
      <c r="C3769" s="77">
        <v>46218</v>
      </c>
      <c r="D3769" s="57"/>
      <c r="E3769" s="62" t="s">
        <v>68</v>
      </c>
      <c r="F3769" s="62"/>
      <c r="G3769" s="62">
        <v>10</v>
      </c>
      <c r="H3769" s="63">
        <v>0.967741935483871</v>
      </c>
      <c r="I3769" s="64">
        <v>62</v>
      </c>
      <c r="J3769" s="64">
        <v>62</v>
      </c>
      <c r="K3769" s="64">
        <v>60</v>
      </c>
      <c r="L3769" s="65">
        <v>1</v>
      </c>
      <c r="M3769" s="64">
        <v>0</v>
      </c>
      <c r="N3769" s="64">
        <v>0</v>
      </c>
      <c r="O3769" s="66">
        <v>284.32306612903227</v>
      </c>
      <c r="P3769" s="63">
        <v>0</v>
      </c>
    </row>
    <row r="3770" spans="1:16" ht="14.4">
      <c r="A3770" s="72">
        <f t="shared" si="104"/>
        <v>46218</v>
      </c>
      <c r="B3770" s="73">
        <f>VLOOKUP(G3770,'Daily Flash NL'!A:D,4,0)</f>
        <v>0.45833333333333298</v>
      </c>
      <c r="C3770" s="77">
        <v>46218</v>
      </c>
      <c r="D3770" s="57"/>
      <c r="E3770" s="62" t="s">
        <v>68</v>
      </c>
      <c r="F3770" s="62"/>
      <c r="G3770" s="62">
        <v>11</v>
      </c>
      <c r="H3770" s="63">
        <v>0.95081967213114749</v>
      </c>
      <c r="I3770" s="64">
        <v>61</v>
      </c>
      <c r="J3770" s="64">
        <v>61</v>
      </c>
      <c r="K3770" s="64">
        <v>58</v>
      </c>
      <c r="L3770" s="65">
        <v>1</v>
      </c>
      <c r="M3770" s="64">
        <v>0</v>
      </c>
      <c r="N3770" s="64">
        <v>0</v>
      </c>
      <c r="O3770" s="66">
        <v>301.87971174863372</v>
      </c>
      <c r="P3770" s="63">
        <v>0</v>
      </c>
    </row>
    <row r="3771" spans="1:16" ht="14.4">
      <c r="A3771" s="72">
        <f t="shared" si="104"/>
        <v>46218</v>
      </c>
      <c r="B3771" s="73">
        <f>VLOOKUP(G3771,'Daily Flash NL'!A:D,4,0)</f>
        <v>0.5</v>
      </c>
      <c r="C3771" s="77">
        <v>46218</v>
      </c>
      <c r="D3771" s="57"/>
      <c r="E3771" s="62" t="s">
        <v>68</v>
      </c>
      <c r="F3771" s="62"/>
      <c r="G3771" s="62">
        <v>12</v>
      </c>
      <c r="H3771" s="63">
        <v>0.98360655737704916</v>
      </c>
      <c r="I3771" s="64">
        <v>61</v>
      </c>
      <c r="J3771" s="64">
        <v>61</v>
      </c>
      <c r="K3771" s="64">
        <v>60</v>
      </c>
      <c r="L3771" s="65">
        <v>1</v>
      </c>
      <c r="M3771" s="64">
        <v>0</v>
      </c>
      <c r="N3771" s="64">
        <v>0</v>
      </c>
      <c r="O3771" s="66">
        <v>282.22707377049176</v>
      </c>
      <c r="P3771" s="63">
        <v>0</v>
      </c>
    </row>
    <row r="3772" spans="1:16" ht="14.4">
      <c r="A3772" s="72">
        <f t="shared" si="104"/>
        <v>46218</v>
      </c>
      <c r="B3772" s="73">
        <f>VLOOKUP(G3772,'Daily Flash NL'!A:D,4,0)</f>
        <v>0.54166666666666696</v>
      </c>
      <c r="C3772" s="77">
        <v>46218</v>
      </c>
      <c r="D3772" s="57"/>
      <c r="E3772" s="62" t="s">
        <v>68</v>
      </c>
      <c r="F3772" s="62"/>
      <c r="G3772" s="62">
        <v>13</v>
      </c>
      <c r="H3772" s="63">
        <v>0.98245614035087714</v>
      </c>
      <c r="I3772" s="64">
        <v>57</v>
      </c>
      <c r="J3772" s="64">
        <v>57</v>
      </c>
      <c r="K3772" s="64">
        <v>56</v>
      </c>
      <c r="L3772" s="65">
        <v>1</v>
      </c>
      <c r="M3772" s="64">
        <v>0</v>
      </c>
      <c r="N3772" s="64">
        <v>0</v>
      </c>
      <c r="O3772" s="66">
        <v>319.94662280701743</v>
      </c>
      <c r="P3772" s="63">
        <v>0</v>
      </c>
    </row>
    <row r="3773" spans="1:16" ht="14.4">
      <c r="A3773" s="72">
        <f t="shared" si="104"/>
        <v>46218</v>
      </c>
      <c r="B3773" s="73">
        <f>VLOOKUP(G3773,'Daily Flash NL'!A:D,4,0)</f>
        <v>0.58333333333333304</v>
      </c>
      <c r="C3773" s="77">
        <v>46218</v>
      </c>
      <c r="D3773" s="57"/>
      <c r="E3773" s="62" t="s">
        <v>68</v>
      </c>
      <c r="F3773" s="62"/>
      <c r="G3773" s="62">
        <v>14</v>
      </c>
      <c r="H3773" s="63">
        <v>0.98412698412698407</v>
      </c>
      <c r="I3773" s="64">
        <v>63</v>
      </c>
      <c r="J3773" s="64">
        <v>63</v>
      </c>
      <c r="K3773" s="64">
        <v>62</v>
      </c>
      <c r="L3773" s="65">
        <v>1</v>
      </c>
      <c r="M3773" s="64">
        <v>0</v>
      </c>
      <c r="N3773" s="64">
        <v>0</v>
      </c>
      <c r="O3773" s="66">
        <v>265.51214947089943</v>
      </c>
      <c r="P3773" s="63">
        <v>0</v>
      </c>
    </row>
    <row r="3774" spans="1:16" ht="14.4">
      <c r="A3774" s="72">
        <f t="shared" si="104"/>
        <v>46218</v>
      </c>
      <c r="B3774" s="73">
        <f>VLOOKUP(G3774,'Daily Flash NL'!A:D,4,0)</f>
        <v>0.625</v>
      </c>
      <c r="C3774" s="77">
        <v>46218</v>
      </c>
      <c r="D3774" s="57"/>
      <c r="E3774" s="62" t="s">
        <v>68</v>
      </c>
      <c r="F3774" s="62"/>
      <c r="G3774" s="62">
        <v>15</v>
      </c>
      <c r="H3774" s="63">
        <v>0.76249999999999996</v>
      </c>
      <c r="I3774" s="64">
        <v>80</v>
      </c>
      <c r="J3774" s="64">
        <v>80</v>
      </c>
      <c r="K3774" s="64">
        <v>61</v>
      </c>
      <c r="L3774" s="65">
        <v>1</v>
      </c>
      <c r="M3774" s="64">
        <v>0</v>
      </c>
      <c r="N3774" s="64">
        <v>0</v>
      </c>
      <c r="O3774" s="66">
        <v>277.85918229166663</v>
      </c>
      <c r="P3774" s="63">
        <v>0</v>
      </c>
    </row>
    <row r="3775" spans="1:16" ht="14.4">
      <c r="A3775" s="72">
        <f t="shared" si="104"/>
        <v>46218</v>
      </c>
      <c r="B3775" s="73">
        <f>VLOOKUP(G3775,'Daily Flash NL'!A:D,4,0)</f>
        <v>0.66666666666666696</v>
      </c>
      <c r="C3775" s="77">
        <v>46218</v>
      </c>
      <c r="D3775" s="57"/>
      <c r="E3775" s="62" t="s">
        <v>68</v>
      </c>
      <c r="F3775" s="62"/>
      <c r="G3775" s="62">
        <v>16</v>
      </c>
      <c r="H3775" s="63">
        <v>0.73611111111111116</v>
      </c>
      <c r="I3775" s="64">
        <v>73</v>
      </c>
      <c r="J3775" s="64">
        <v>73</v>
      </c>
      <c r="K3775" s="64">
        <v>53</v>
      </c>
      <c r="L3775" s="65">
        <v>1</v>
      </c>
      <c r="M3775" s="64">
        <v>0</v>
      </c>
      <c r="N3775" s="64">
        <v>1</v>
      </c>
      <c r="O3775" s="66">
        <v>265.10386757990864</v>
      </c>
      <c r="P3775" s="63">
        <v>0</v>
      </c>
    </row>
    <row r="3776" spans="1:16" ht="14.4">
      <c r="A3776" s="72">
        <f t="shared" si="104"/>
        <v>46218</v>
      </c>
      <c r="B3776" s="73" t="e">
        <f>VLOOKUP(G3776,'Daily Flash NL'!A:D,4,0)</f>
        <v>#N/A</v>
      </c>
      <c r="C3776" s="77">
        <v>46218</v>
      </c>
      <c r="D3776" s="57"/>
      <c r="E3776" s="62" t="s">
        <v>68</v>
      </c>
      <c r="F3776" s="62"/>
      <c r="G3776" s="62">
        <v>17</v>
      </c>
      <c r="H3776" s="63">
        <v>0.89130434782608692</v>
      </c>
      <c r="I3776" s="64">
        <v>46</v>
      </c>
      <c r="J3776" s="64">
        <v>46</v>
      </c>
      <c r="K3776" s="64">
        <v>41</v>
      </c>
      <c r="L3776" s="65">
        <v>1</v>
      </c>
      <c r="M3776" s="64">
        <v>0</v>
      </c>
      <c r="N3776" s="64">
        <v>0</v>
      </c>
      <c r="O3776" s="66">
        <v>209.9212666666667</v>
      </c>
      <c r="P3776" s="63">
        <v>0</v>
      </c>
    </row>
    <row r="3777" spans="1:16" ht="14.4">
      <c r="A3777" s="72">
        <f t="shared" si="104"/>
        <v>46218</v>
      </c>
      <c r="B3777" s="73" t="e">
        <f>VLOOKUP(G3777,'Daily Flash NL'!A:D,4,0)</f>
        <v>#N/A</v>
      </c>
      <c r="C3777" s="77">
        <v>46218</v>
      </c>
      <c r="D3777" s="57"/>
      <c r="E3777" s="62" t="s">
        <v>68</v>
      </c>
      <c r="F3777" s="62"/>
      <c r="G3777" s="62">
        <v>18</v>
      </c>
      <c r="H3777" s="63">
        <v>0.70967741935483875</v>
      </c>
      <c r="I3777" s="64">
        <v>31</v>
      </c>
      <c r="J3777" s="64">
        <v>30</v>
      </c>
      <c r="K3777" s="64">
        <v>22</v>
      </c>
      <c r="L3777" s="65">
        <v>0.967741935483871</v>
      </c>
      <c r="M3777" s="64">
        <v>1</v>
      </c>
      <c r="N3777" s="64">
        <v>0</v>
      </c>
      <c r="O3777" s="66">
        <v>317.99637222222213</v>
      </c>
      <c r="P3777" s="63">
        <v>3.2258064516129031E-2</v>
      </c>
    </row>
    <row r="3778" spans="1:16" ht="14.4">
      <c r="A3778" s="72">
        <f t="shared" si="104"/>
        <v>46218</v>
      </c>
      <c r="B3778" s="73" t="e">
        <f>VLOOKUP(G3778,'Daily Flash NL'!A:D,4,0)</f>
        <v>#N/A</v>
      </c>
      <c r="C3778" s="77">
        <v>46218</v>
      </c>
      <c r="D3778" s="57"/>
      <c r="E3778" s="62" t="s">
        <v>68</v>
      </c>
      <c r="F3778" s="62"/>
      <c r="G3778" s="62">
        <v>19</v>
      </c>
      <c r="H3778" s="63">
        <v>0</v>
      </c>
      <c r="I3778" s="64">
        <v>40</v>
      </c>
      <c r="J3778" s="64">
        <v>32</v>
      </c>
      <c r="K3778" s="64">
        <v>0</v>
      </c>
      <c r="L3778" s="65">
        <v>0.8</v>
      </c>
      <c r="M3778" s="64">
        <v>8</v>
      </c>
      <c r="N3778" s="64">
        <v>1</v>
      </c>
      <c r="O3778" s="66">
        <v>279.36778124999995</v>
      </c>
      <c r="P3778" s="63">
        <v>0.2</v>
      </c>
    </row>
    <row r="3779" spans="1:16" ht="14.4">
      <c r="A3779" s="72">
        <f t="shared" si="104"/>
        <v>46218</v>
      </c>
      <c r="B3779" s="73" t="e">
        <f>VLOOKUP(G3779,'Daily Flash NL'!A:D,4,0)</f>
        <v>#N/A</v>
      </c>
      <c r="C3779" s="77">
        <v>46218</v>
      </c>
      <c r="D3779" s="57"/>
      <c r="E3779" s="62" t="s">
        <v>68</v>
      </c>
      <c r="F3779" s="62"/>
      <c r="G3779" s="62">
        <v>20</v>
      </c>
      <c r="H3779" s="63">
        <v>0.36363636363636365</v>
      </c>
      <c r="I3779" s="64">
        <v>22</v>
      </c>
      <c r="J3779" s="64">
        <v>21</v>
      </c>
      <c r="K3779" s="64">
        <v>8</v>
      </c>
      <c r="L3779" s="65">
        <v>0.95454545454545459</v>
      </c>
      <c r="M3779" s="64">
        <v>1</v>
      </c>
      <c r="N3779" s="64">
        <v>0</v>
      </c>
      <c r="O3779" s="66">
        <v>269.89054761904765</v>
      </c>
      <c r="P3779" s="63">
        <v>4.5454545454545456E-2</v>
      </c>
    </row>
    <row r="3780" spans="1:16" ht="14.4">
      <c r="A3780" s="72">
        <f t="shared" si="104"/>
        <v>46218</v>
      </c>
      <c r="B3780" s="73" t="e">
        <f>VLOOKUP(G3780,'Daily Flash NL'!A:D,4,0)</f>
        <v>#N/A</v>
      </c>
      <c r="C3780" s="77">
        <v>46218</v>
      </c>
      <c r="D3780" s="57"/>
      <c r="E3780" s="62" t="s">
        <v>68</v>
      </c>
      <c r="F3780" s="62"/>
      <c r="G3780" s="62">
        <v>21</v>
      </c>
      <c r="H3780" s="63">
        <v>0.54545454545454541</v>
      </c>
      <c r="I3780" s="64">
        <v>22</v>
      </c>
      <c r="J3780" s="64">
        <v>22</v>
      </c>
      <c r="K3780" s="64">
        <v>12</v>
      </c>
      <c r="L3780" s="65">
        <v>1</v>
      </c>
      <c r="M3780" s="64">
        <v>0</v>
      </c>
      <c r="N3780" s="64">
        <v>0</v>
      </c>
      <c r="O3780" s="66">
        <v>205.14079545454524</v>
      </c>
      <c r="P3780" s="63">
        <v>0</v>
      </c>
    </row>
    <row r="3781" spans="1:16" ht="14.4">
      <c r="A3781" s="72">
        <f t="shared" si="104"/>
        <v>46218</v>
      </c>
      <c r="B3781" s="73" t="e">
        <f>VLOOKUP(G3781,'Daily Flash NL'!A:D,4,0)</f>
        <v>#N/A</v>
      </c>
      <c r="C3781" s="77">
        <v>46218</v>
      </c>
      <c r="D3781" s="57"/>
      <c r="E3781" s="62" t="s">
        <v>68</v>
      </c>
      <c r="F3781" s="62"/>
      <c r="G3781" s="62">
        <v>22</v>
      </c>
      <c r="H3781" s="63">
        <v>0.77777777777777779</v>
      </c>
      <c r="I3781" s="64">
        <v>9</v>
      </c>
      <c r="J3781" s="64">
        <v>9</v>
      </c>
      <c r="K3781" s="64">
        <v>7</v>
      </c>
      <c r="L3781" s="65">
        <v>1</v>
      </c>
      <c r="M3781" s="64">
        <v>0</v>
      </c>
      <c r="N3781" s="64">
        <v>0</v>
      </c>
      <c r="O3781" s="66">
        <v>605.48844444444455</v>
      </c>
      <c r="P3781" s="63">
        <v>0</v>
      </c>
    </row>
    <row r="3782" spans="1:16" ht="14.4">
      <c r="A3782" s="72">
        <f t="shared" si="104"/>
        <v>46218</v>
      </c>
      <c r="B3782" s="73" t="e">
        <f>VLOOKUP(G3782,'Daily Flash NL'!A:D,4,0)</f>
        <v>#N/A</v>
      </c>
      <c r="C3782" s="77">
        <v>46218</v>
      </c>
      <c r="D3782" s="57"/>
      <c r="E3782" s="62" t="s">
        <v>68</v>
      </c>
      <c r="F3782" s="62"/>
      <c r="G3782" s="62">
        <v>23</v>
      </c>
      <c r="H3782" s="63">
        <v>1</v>
      </c>
      <c r="I3782" s="64">
        <v>6</v>
      </c>
      <c r="J3782" s="64">
        <v>6</v>
      </c>
      <c r="K3782" s="64">
        <v>6</v>
      </c>
      <c r="L3782" s="65">
        <v>1</v>
      </c>
      <c r="M3782" s="64">
        <v>0</v>
      </c>
      <c r="N3782" s="64">
        <v>0</v>
      </c>
      <c r="O3782" s="66">
        <v>395.18716666666666</v>
      </c>
      <c r="P3782" s="63">
        <v>0</v>
      </c>
    </row>
    <row r="3783" spans="1:16" ht="14.4">
      <c r="A3783" s="72">
        <f t="shared" si="104"/>
        <v>46218</v>
      </c>
      <c r="B3783" s="73" t="e">
        <f>VLOOKUP(G3783,'Daily Flash NL'!A:D,4,0)</f>
        <v>#N/A</v>
      </c>
      <c r="C3783" s="77">
        <v>46218</v>
      </c>
      <c r="D3783" s="57" t="s">
        <v>70</v>
      </c>
      <c r="E3783" s="57"/>
      <c r="F3783" s="57"/>
      <c r="G3783" s="57"/>
      <c r="H3783" s="58">
        <v>0.77871939736346518</v>
      </c>
      <c r="I3783" s="59">
        <v>1064</v>
      </c>
      <c r="J3783" s="59">
        <v>1039</v>
      </c>
      <c r="K3783" s="59">
        <v>827</v>
      </c>
      <c r="L3783" s="60">
        <v>0.97650375939849621</v>
      </c>
      <c r="M3783" s="59">
        <v>25</v>
      </c>
      <c r="N3783" s="59">
        <v>2</v>
      </c>
      <c r="O3783" s="61">
        <v>283.76344826756446</v>
      </c>
      <c r="P3783" s="58">
        <v>2.3496240601503758E-2</v>
      </c>
    </row>
    <row r="3784" spans="1:16" ht="14.4">
      <c r="A3784" s="72" t="str">
        <f t="shared" si="104"/>
        <v>Total 15/07/2026</v>
      </c>
      <c r="B3784" s="73" t="e">
        <f>VLOOKUP(G3784,'Daily Flash NL'!A:D,4,0)</f>
        <v>#N/A</v>
      </c>
      <c r="C3784" s="78" t="s">
        <v>328</v>
      </c>
      <c r="D3784" s="67"/>
      <c r="E3784" s="67"/>
      <c r="F3784" s="67"/>
      <c r="G3784" s="67"/>
      <c r="H3784" s="68">
        <v>0.77871939736346518</v>
      </c>
      <c r="I3784" s="69">
        <v>1064</v>
      </c>
      <c r="J3784" s="69">
        <v>1039</v>
      </c>
      <c r="K3784" s="69">
        <v>827</v>
      </c>
      <c r="L3784" s="70">
        <v>0.97650375939849621</v>
      </c>
      <c r="M3784" s="69">
        <v>25</v>
      </c>
      <c r="N3784" s="69">
        <v>2</v>
      </c>
      <c r="O3784" s="71">
        <v>283.76344826756446</v>
      </c>
      <c r="P3784" s="68">
        <v>2.3496240601503758E-2</v>
      </c>
    </row>
    <row r="3785" spans="1:16" ht="15" thickBot="1">
      <c r="A3785" s="72" t="str">
        <f t="shared" si="104"/>
        <v>Total général</v>
      </c>
      <c r="B3785" s="73" t="e">
        <f>VLOOKUP(G3785,'Daily Flash NL'!A:D,4,0)</f>
        <v>#N/A</v>
      </c>
      <c r="C3785" s="116" t="s">
        <v>73</v>
      </c>
      <c r="D3785" s="117"/>
      <c r="E3785" s="117"/>
      <c r="F3785" s="117"/>
      <c r="G3785" s="117"/>
      <c r="H3785" s="118">
        <v>0.77871939736346518</v>
      </c>
      <c r="I3785" s="119">
        <v>1064</v>
      </c>
      <c r="J3785" s="119">
        <v>1039</v>
      </c>
      <c r="K3785" s="119">
        <v>827</v>
      </c>
      <c r="L3785" s="120">
        <v>0.97650375939849621</v>
      </c>
      <c r="M3785" s="119">
        <v>25</v>
      </c>
      <c r="N3785" s="119">
        <v>2</v>
      </c>
      <c r="O3785" s="121">
        <v>283.76344826756446</v>
      </c>
      <c r="P3785" s="122">
        <v>2.3496240601503758E-2</v>
      </c>
    </row>
    <row r="3786" spans="1:16" ht="14.4">
      <c r="A3786" s="72">
        <f t="shared" ref="A3786:A3843" si="105">C3786</f>
        <v>46219</v>
      </c>
      <c r="B3786" s="73" t="e">
        <f>VLOOKUP(G3786,'Daily Flash NL'!A:D,4,0)</f>
        <v>#N/A</v>
      </c>
      <c r="C3786" s="77">
        <v>46219</v>
      </c>
      <c r="D3786" s="57" t="s">
        <v>67</v>
      </c>
      <c r="E3786" s="62" t="s">
        <v>85</v>
      </c>
      <c r="F3786" s="62"/>
      <c r="G3786" s="62"/>
      <c r="H3786" s="63">
        <v>0.89494163424124518</v>
      </c>
      <c r="I3786" s="64">
        <v>257</v>
      </c>
      <c r="J3786" s="64">
        <v>251</v>
      </c>
      <c r="K3786" s="64">
        <v>230</v>
      </c>
      <c r="L3786" s="65">
        <v>0.97665369649805445</v>
      </c>
      <c r="M3786" s="64">
        <v>6</v>
      </c>
      <c r="N3786" s="64">
        <v>0</v>
      </c>
      <c r="O3786" s="66">
        <v>294.40229223107553</v>
      </c>
      <c r="P3786" s="63">
        <v>2.3346303501945526E-2</v>
      </c>
    </row>
    <row r="3787" spans="1:16" ht="14.4">
      <c r="A3787" s="72">
        <f t="shared" si="105"/>
        <v>46219</v>
      </c>
      <c r="B3787" s="73" t="e">
        <f>VLOOKUP(G3787,'Daily Flash NL'!A:D,4,0)</f>
        <v>#N/A</v>
      </c>
      <c r="C3787" s="77">
        <v>46219</v>
      </c>
      <c r="D3787" s="57"/>
      <c r="E3787" s="62" t="s">
        <v>85</v>
      </c>
      <c r="F3787" s="57" t="s">
        <v>69</v>
      </c>
      <c r="G3787" s="57"/>
      <c r="H3787" s="58"/>
      <c r="I3787" s="59"/>
      <c r="J3787" s="59"/>
      <c r="K3787" s="59"/>
      <c r="L3787" s="60"/>
      <c r="M3787" s="59"/>
      <c r="N3787" s="59"/>
      <c r="O3787" s="61"/>
      <c r="P3787" s="58"/>
    </row>
    <row r="3788" spans="1:16" ht="14.4">
      <c r="A3788" s="72">
        <f t="shared" si="105"/>
        <v>46219</v>
      </c>
      <c r="B3788" s="73">
        <f>VLOOKUP(G3788,'Daily Flash NL'!A:D,4,0)</f>
        <v>0.29166666666666669</v>
      </c>
      <c r="C3788" s="77">
        <v>46219</v>
      </c>
      <c r="D3788" s="57"/>
      <c r="E3788" s="62" t="s">
        <v>85</v>
      </c>
      <c r="F3788" s="62"/>
      <c r="G3788" s="62">
        <v>7</v>
      </c>
      <c r="H3788" s="63">
        <v>1</v>
      </c>
      <c r="I3788" s="64">
        <v>3</v>
      </c>
      <c r="J3788" s="64">
        <v>3</v>
      </c>
      <c r="K3788" s="64">
        <v>3</v>
      </c>
      <c r="L3788" s="65">
        <v>1</v>
      </c>
      <c r="M3788" s="64">
        <v>0</v>
      </c>
      <c r="N3788" s="64">
        <v>0</v>
      </c>
      <c r="O3788" s="66">
        <v>320.99866666666668</v>
      </c>
      <c r="P3788" s="63">
        <v>0</v>
      </c>
    </row>
    <row r="3789" spans="1:16" ht="14.4">
      <c r="A3789" s="72">
        <f t="shared" si="105"/>
        <v>46219</v>
      </c>
      <c r="B3789" s="73">
        <f>VLOOKUP(G3789,'Daily Flash NL'!A:D,4,0)</f>
        <v>0.33333333333333298</v>
      </c>
      <c r="C3789" s="77">
        <v>46219</v>
      </c>
      <c r="D3789" s="57"/>
      <c r="E3789" s="62" t="s">
        <v>85</v>
      </c>
      <c r="F3789" s="62"/>
      <c r="G3789" s="62">
        <v>8</v>
      </c>
      <c r="H3789" s="63">
        <v>1</v>
      </c>
      <c r="I3789" s="64">
        <v>6</v>
      </c>
      <c r="J3789" s="64">
        <v>6</v>
      </c>
      <c r="K3789" s="64">
        <v>6</v>
      </c>
      <c r="L3789" s="65">
        <v>1</v>
      </c>
      <c r="M3789" s="64">
        <v>0</v>
      </c>
      <c r="N3789" s="64">
        <v>0</v>
      </c>
      <c r="O3789" s="66">
        <v>386.92199999999997</v>
      </c>
      <c r="P3789" s="63">
        <v>0</v>
      </c>
    </row>
    <row r="3790" spans="1:16" ht="14.4">
      <c r="A3790" s="72">
        <f t="shared" si="105"/>
        <v>46219</v>
      </c>
      <c r="B3790" s="73">
        <f>VLOOKUP(G3790,'Daily Flash NL'!A:D,4,0)</f>
        <v>0.375</v>
      </c>
      <c r="C3790" s="77">
        <v>46219</v>
      </c>
      <c r="D3790" s="57"/>
      <c r="E3790" s="62" t="s">
        <v>85</v>
      </c>
      <c r="F3790" s="62"/>
      <c r="G3790" s="62">
        <v>9</v>
      </c>
      <c r="H3790" s="63">
        <v>0.88888888888888884</v>
      </c>
      <c r="I3790" s="64">
        <v>9</v>
      </c>
      <c r="J3790" s="64">
        <v>9</v>
      </c>
      <c r="K3790" s="64">
        <v>8</v>
      </c>
      <c r="L3790" s="65">
        <v>1</v>
      </c>
      <c r="M3790" s="64">
        <v>0</v>
      </c>
      <c r="N3790" s="64">
        <v>0</v>
      </c>
      <c r="O3790" s="66">
        <v>168.94788888888888</v>
      </c>
      <c r="P3790" s="63">
        <v>0</v>
      </c>
    </row>
    <row r="3791" spans="1:16" ht="14.4">
      <c r="A3791" s="72">
        <f t="shared" si="105"/>
        <v>46219</v>
      </c>
      <c r="B3791" s="73">
        <f>VLOOKUP(G3791,'Daily Flash NL'!A:D,4,0)</f>
        <v>0.41666666666666702</v>
      </c>
      <c r="C3791" s="77">
        <v>46219</v>
      </c>
      <c r="D3791" s="57"/>
      <c r="E3791" s="62" t="s">
        <v>85</v>
      </c>
      <c r="F3791" s="62"/>
      <c r="G3791" s="62">
        <v>10</v>
      </c>
      <c r="H3791" s="63">
        <v>0.81818181818181823</v>
      </c>
      <c r="I3791" s="64">
        <v>11</v>
      </c>
      <c r="J3791" s="64">
        <v>11</v>
      </c>
      <c r="K3791" s="64">
        <v>9</v>
      </c>
      <c r="L3791" s="65">
        <v>1</v>
      </c>
      <c r="M3791" s="64">
        <v>0</v>
      </c>
      <c r="N3791" s="64">
        <v>0</v>
      </c>
      <c r="O3791" s="66">
        <v>342.32290909090909</v>
      </c>
      <c r="P3791" s="63">
        <v>0</v>
      </c>
    </row>
    <row r="3792" spans="1:16" ht="14.4">
      <c r="A3792" s="72">
        <f t="shared" si="105"/>
        <v>46219</v>
      </c>
      <c r="B3792" s="73">
        <f>VLOOKUP(G3792,'Daily Flash NL'!A:D,4,0)</f>
        <v>0.45833333333333298</v>
      </c>
      <c r="C3792" s="77">
        <v>46219</v>
      </c>
      <c r="D3792" s="57"/>
      <c r="E3792" s="62" t="s">
        <v>85</v>
      </c>
      <c r="F3792" s="62"/>
      <c r="G3792" s="62">
        <v>11</v>
      </c>
      <c r="H3792" s="63">
        <v>0.875</v>
      </c>
      <c r="I3792" s="64">
        <v>8</v>
      </c>
      <c r="J3792" s="64">
        <v>8</v>
      </c>
      <c r="K3792" s="64">
        <v>7</v>
      </c>
      <c r="L3792" s="65">
        <v>1</v>
      </c>
      <c r="M3792" s="64">
        <v>0</v>
      </c>
      <c r="N3792" s="64">
        <v>0</v>
      </c>
      <c r="O3792" s="66">
        <v>182.426625</v>
      </c>
      <c r="P3792" s="63">
        <v>0</v>
      </c>
    </row>
    <row r="3793" spans="1:16" ht="14.4">
      <c r="A3793" s="72">
        <f t="shared" si="105"/>
        <v>46219</v>
      </c>
      <c r="B3793" s="73">
        <f>VLOOKUP(G3793,'Daily Flash NL'!A:D,4,0)</f>
        <v>0.5</v>
      </c>
      <c r="C3793" s="77">
        <v>46219</v>
      </c>
      <c r="D3793" s="57"/>
      <c r="E3793" s="62" t="s">
        <v>85</v>
      </c>
      <c r="F3793" s="62"/>
      <c r="G3793" s="62">
        <v>12</v>
      </c>
      <c r="H3793" s="63">
        <v>1</v>
      </c>
      <c r="I3793" s="64">
        <v>10</v>
      </c>
      <c r="J3793" s="64">
        <v>10</v>
      </c>
      <c r="K3793" s="64">
        <v>10</v>
      </c>
      <c r="L3793" s="65">
        <v>1</v>
      </c>
      <c r="M3793" s="64">
        <v>0</v>
      </c>
      <c r="N3793" s="64">
        <v>0</v>
      </c>
      <c r="O3793" s="66">
        <v>184.14727999999999</v>
      </c>
      <c r="P3793" s="63">
        <v>0</v>
      </c>
    </row>
    <row r="3794" spans="1:16" ht="14.4">
      <c r="A3794" s="72">
        <f t="shared" si="105"/>
        <v>46219</v>
      </c>
      <c r="B3794" s="73">
        <f>VLOOKUP(G3794,'Daily Flash NL'!A:D,4,0)</f>
        <v>0.54166666666666696</v>
      </c>
      <c r="C3794" s="77">
        <v>46219</v>
      </c>
      <c r="D3794" s="57"/>
      <c r="E3794" s="62" t="s">
        <v>85</v>
      </c>
      <c r="F3794" s="62"/>
      <c r="G3794" s="62">
        <v>13</v>
      </c>
      <c r="H3794" s="63">
        <v>1</v>
      </c>
      <c r="I3794" s="64">
        <v>8</v>
      </c>
      <c r="J3794" s="64">
        <v>8</v>
      </c>
      <c r="K3794" s="64">
        <v>8</v>
      </c>
      <c r="L3794" s="65">
        <v>1</v>
      </c>
      <c r="M3794" s="64">
        <v>0</v>
      </c>
      <c r="N3794" s="64">
        <v>0</v>
      </c>
      <c r="O3794" s="66">
        <v>187.54300000000001</v>
      </c>
      <c r="P3794" s="63">
        <v>0</v>
      </c>
    </row>
    <row r="3795" spans="1:16" ht="14.4">
      <c r="A3795" s="72">
        <f t="shared" si="105"/>
        <v>46219</v>
      </c>
      <c r="B3795" s="73">
        <f>VLOOKUP(G3795,'Daily Flash NL'!A:D,4,0)</f>
        <v>0.58333333333333304</v>
      </c>
      <c r="C3795" s="77">
        <v>46219</v>
      </c>
      <c r="D3795" s="57"/>
      <c r="E3795" s="62" t="s">
        <v>85</v>
      </c>
      <c r="F3795" s="62"/>
      <c r="G3795" s="62">
        <v>14</v>
      </c>
      <c r="H3795" s="63">
        <v>1</v>
      </c>
      <c r="I3795" s="64">
        <v>13</v>
      </c>
      <c r="J3795" s="64">
        <v>13</v>
      </c>
      <c r="K3795" s="64">
        <v>13</v>
      </c>
      <c r="L3795" s="65">
        <v>1</v>
      </c>
      <c r="M3795" s="64">
        <v>0</v>
      </c>
      <c r="N3795" s="64">
        <v>0</v>
      </c>
      <c r="O3795" s="66">
        <v>159.11375384615383</v>
      </c>
      <c r="P3795" s="63">
        <v>0</v>
      </c>
    </row>
    <row r="3796" spans="1:16" ht="14.4">
      <c r="A3796" s="72">
        <f t="shared" si="105"/>
        <v>46219</v>
      </c>
      <c r="B3796" s="73">
        <f>VLOOKUP(G3796,'Daily Flash NL'!A:D,4,0)</f>
        <v>0.625</v>
      </c>
      <c r="C3796" s="77">
        <v>46219</v>
      </c>
      <c r="D3796" s="57"/>
      <c r="E3796" s="62" t="s">
        <v>85</v>
      </c>
      <c r="F3796" s="62"/>
      <c r="G3796" s="62">
        <v>15</v>
      </c>
      <c r="H3796" s="63">
        <v>0.8571428571428571</v>
      </c>
      <c r="I3796" s="64">
        <v>7</v>
      </c>
      <c r="J3796" s="64">
        <v>7</v>
      </c>
      <c r="K3796" s="64">
        <v>6</v>
      </c>
      <c r="L3796" s="65">
        <v>1</v>
      </c>
      <c r="M3796" s="64">
        <v>0</v>
      </c>
      <c r="N3796" s="64">
        <v>0</v>
      </c>
      <c r="O3796" s="66">
        <v>287.14492857142858</v>
      </c>
      <c r="P3796" s="63">
        <v>0</v>
      </c>
    </row>
    <row r="3797" spans="1:16" ht="14.4">
      <c r="A3797" s="72">
        <f t="shared" si="105"/>
        <v>46219</v>
      </c>
      <c r="B3797" s="73">
        <f>VLOOKUP(G3797,'Daily Flash NL'!A:D,4,0)</f>
        <v>0.66666666666666696</v>
      </c>
      <c r="C3797" s="77">
        <v>46219</v>
      </c>
      <c r="D3797" s="57"/>
      <c r="E3797" s="62" t="s">
        <v>85</v>
      </c>
      <c r="F3797" s="62"/>
      <c r="G3797" s="62">
        <v>16</v>
      </c>
      <c r="H3797" s="63">
        <v>1</v>
      </c>
      <c r="I3797" s="64">
        <v>9</v>
      </c>
      <c r="J3797" s="64">
        <v>9</v>
      </c>
      <c r="K3797" s="64">
        <v>9</v>
      </c>
      <c r="L3797" s="65">
        <v>1</v>
      </c>
      <c r="M3797" s="64">
        <v>0</v>
      </c>
      <c r="N3797" s="64">
        <v>0</v>
      </c>
      <c r="O3797" s="66">
        <v>416.255</v>
      </c>
      <c r="P3797" s="63">
        <v>0</v>
      </c>
    </row>
    <row r="3798" spans="1:16" ht="14.4">
      <c r="A3798" s="72">
        <f t="shared" si="105"/>
        <v>46219</v>
      </c>
      <c r="B3798" s="73" t="e">
        <f>VLOOKUP(G3798,'Daily Flash NL'!A:D,4,0)</f>
        <v>#N/A</v>
      </c>
      <c r="C3798" s="77">
        <v>46219</v>
      </c>
      <c r="D3798" s="57"/>
      <c r="E3798" s="62" t="s">
        <v>85</v>
      </c>
      <c r="F3798" s="62"/>
      <c r="G3798" s="62">
        <v>17</v>
      </c>
      <c r="H3798" s="63">
        <v>1</v>
      </c>
      <c r="I3798" s="64">
        <v>7</v>
      </c>
      <c r="J3798" s="64">
        <v>7</v>
      </c>
      <c r="K3798" s="64">
        <v>7</v>
      </c>
      <c r="L3798" s="65">
        <v>1</v>
      </c>
      <c r="M3798" s="64">
        <v>0</v>
      </c>
      <c r="N3798" s="64">
        <v>0</v>
      </c>
      <c r="O3798" s="66">
        <v>386.54728571428575</v>
      </c>
      <c r="P3798" s="63">
        <v>0</v>
      </c>
    </row>
    <row r="3799" spans="1:16" ht="14.4">
      <c r="A3799" s="72">
        <f t="shared" si="105"/>
        <v>46219</v>
      </c>
      <c r="B3799" s="73" t="e">
        <f>VLOOKUP(G3799,'Daily Flash NL'!A:D,4,0)</f>
        <v>#N/A</v>
      </c>
      <c r="C3799" s="77">
        <v>46219</v>
      </c>
      <c r="D3799" s="57"/>
      <c r="E3799" s="62" t="s">
        <v>85</v>
      </c>
      <c r="F3799" s="62"/>
      <c r="G3799" s="62">
        <v>18</v>
      </c>
      <c r="H3799" s="63">
        <v>1</v>
      </c>
      <c r="I3799" s="64">
        <v>8</v>
      </c>
      <c r="J3799" s="64">
        <v>8</v>
      </c>
      <c r="K3799" s="64">
        <v>8</v>
      </c>
      <c r="L3799" s="65">
        <v>1</v>
      </c>
      <c r="M3799" s="64">
        <v>0</v>
      </c>
      <c r="N3799" s="64">
        <v>0</v>
      </c>
      <c r="O3799" s="66">
        <v>321.56729166666628</v>
      </c>
      <c r="P3799" s="63">
        <v>0</v>
      </c>
    </row>
    <row r="3800" spans="1:16" ht="14.4">
      <c r="A3800" s="72">
        <f t="shared" si="105"/>
        <v>46219</v>
      </c>
      <c r="B3800" s="73" t="e">
        <f>VLOOKUP(G3800,'Daily Flash NL'!A:D,4,0)</f>
        <v>#N/A</v>
      </c>
      <c r="C3800" s="77">
        <v>46219</v>
      </c>
      <c r="D3800" s="57"/>
      <c r="E3800" s="62" t="s">
        <v>85</v>
      </c>
      <c r="F3800" s="62"/>
      <c r="G3800" s="62">
        <v>19</v>
      </c>
      <c r="H3800" s="63">
        <v>0.66666666666666663</v>
      </c>
      <c r="I3800" s="64">
        <v>3</v>
      </c>
      <c r="J3800" s="64">
        <v>3</v>
      </c>
      <c r="K3800" s="64">
        <v>2</v>
      </c>
      <c r="L3800" s="65">
        <v>1</v>
      </c>
      <c r="M3800" s="64">
        <v>0</v>
      </c>
      <c r="N3800" s="64">
        <v>0</v>
      </c>
      <c r="O3800" s="66">
        <v>347.86966666666666</v>
      </c>
      <c r="P3800" s="63">
        <v>0</v>
      </c>
    </row>
    <row r="3801" spans="1:16" ht="14.4">
      <c r="A3801" s="72">
        <f t="shared" si="105"/>
        <v>46219</v>
      </c>
      <c r="B3801" s="73" t="e">
        <f>VLOOKUP(G3801,'Daily Flash NL'!A:D,4,0)</f>
        <v>#N/A</v>
      </c>
      <c r="C3801" s="77">
        <v>46219</v>
      </c>
      <c r="D3801" s="57"/>
      <c r="E3801" s="62" t="s">
        <v>85</v>
      </c>
      <c r="F3801" s="62"/>
      <c r="G3801" s="62">
        <v>20</v>
      </c>
      <c r="H3801" s="63">
        <v>1</v>
      </c>
      <c r="I3801" s="64">
        <v>1</v>
      </c>
      <c r="J3801" s="64">
        <v>1</v>
      </c>
      <c r="K3801" s="64">
        <v>1</v>
      </c>
      <c r="L3801" s="65">
        <v>1</v>
      </c>
      <c r="M3801" s="64">
        <v>0</v>
      </c>
      <c r="N3801" s="64">
        <v>0</v>
      </c>
      <c r="O3801" s="66">
        <v>202.58</v>
      </c>
      <c r="P3801" s="63">
        <v>0</v>
      </c>
    </row>
    <row r="3802" spans="1:16" ht="14.4">
      <c r="A3802" s="72">
        <f t="shared" si="105"/>
        <v>46219</v>
      </c>
      <c r="B3802" s="73" t="e">
        <f>VLOOKUP(G3802,'Daily Flash NL'!A:D,4,0)</f>
        <v>#N/A</v>
      </c>
      <c r="C3802" s="77">
        <v>46219</v>
      </c>
      <c r="D3802" s="57"/>
      <c r="E3802" s="62" t="s">
        <v>85</v>
      </c>
      <c r="F3802" s="62"/>
      <c r="G3802" s="62">
        <v>21</v>
      </c>
      <c r="H3802" s="63">
        <v>1</v>
      </c>
      <c r="I3802" s="64">
        <v>2</v>
      </c>
      <c r="J3802" s="64">
        <v>2</v>
      </c>
      <c r="K3802" s="64">
        <v>2</v>
      </c>
      <c r="L3802" s="65">
        <v>1</v>
      </c>
      <c r="M3802" s="64">
        <v>0</v>
      </c>
      <c r="N3802" s="64">
        <v>0</v>
      </c>
      <c r="O3802" s="66">
        <v>48.620750000000001</v>
      </c>
      <c r="P3802" s="63">
        <v>0</v>
      </c>
    </row>
    <row r="3803" spans="1:16" ht="14.4">
      <c r="A3803" s="72">
        <f t="shared" si="105"/>
        <v>46219</v>
      </c>
      <c r="B3803" s="73" t="e">
        <f>VLOOKUP(G3803,'Daily Flash NL'!A:D,4,0)</f>
        <v>#N/A</v>
      </c>
      <c r="C3803" s="77">
        <v>46219</v>
      </c>
      <c r="D3803" s="57"/>
      <c r="E3803" s="62" t="s">
        <v>85</v>
      </c>
      <c r="F3803" s="62"/>
      <c r="G3803" s="62">
        <v>22</v>
      </c>
      <c r="H3803" s="63">
        <v>0.5</v>
      </c>
      <c r="I3803" s="64">
        <v>2</v>
      </c>
      <c r="J3803" s="64">
        <v>1</v>
      </c>
      <c r="K3803" s="64">
        <v>1</v>
      </c>
      <c r="L3803" s="65">
        <v>0.5</v>
      </c>
      <c r="M3803" s="64">
        <v>1</v>
      </c>
      <c r="N3803" s="64">
        <v>0</v>
      </c>
      <c r="O3803" s="66">
        <v>12.65</v>
      </c>
      <c r="P3803" s="63">
        <v>0.5</v>
      </c>
    </row>
    <row r="3804" spans="1:16" ht="14.4">
      <c r="A3804" s="72">
        <f t="shared" si="105"/>
        <v>46219</v>
      </c>
      <c r="B3804" s="73" t="e">
        <f>VLOOKUP(G3804,'Daily Flash NL'!A:D,4,0)</f>
        <v>#N/A</v>
      </c>
      <c r="C3804" s="77">
        <v>46219</v>
      </c>
      <c r="D3804" s="57"/>
      <c r="E3804" s="62" t="s">
        <v>85</v>
      </c>
      <c r="F3804" s="57" t="s">
        <v>86</v>
      </c>
      <c r="G3804" s="57"/>
      <c r="H3804" s="58"/>
      <c r="I3804" s="59"/>
      <c r="J3804" s="59"/>
      <c r="K3804" s="59"/>
      <c r="L3804" s="60"/>
      <c r="M3804" s="59"/>
      <c r="N3804" s="59"/>
      <c r="O3804" s="61"/>
      <c r="P3804" s="58"/>
    </row>
    <row r="3805" spans="1:16" ht="14.4">
      <c r="A3805" s="72">
        <f t="shared" si="105"/>
        <v>46219</v>
      </c>
      <c r="B3805" s="73" t="e">
        <f>VLOOKUP(G3805,'Daily Flash NL'!A:D,4,0)</f>
        <v>#N/A</v>
      </c>
      <c r="C3805" s="77">
        <v>46219</v>
      </c>
      <c r="D3805" s="57"/>
      <c r="E3805" s="62" t="s">
        <v>85</v>
      </c>
      <c r="F3805" s="62"/>
      <c r="G3805" s="62">
        <v>6</v>
      </c>
      <c r="H3805" s="63">
        <v>1</v>
      </c>
      <c r="I3805" s="64">
        <v>1</v>
      </c>
      <c r="J3805" s="64">
        <v>1</v>
      </c>
      <c r="K3805" s="64">
        <v>1</v>
      </c>
      <c r="L3805" s="65">
        <v>1</v>
      </c>
      <c r="M3805" s="64">
        <v>0</v>
      </c>
      <c r="N3805" s="64">
        <v>0</v>
      </c>
      <c r="O3805" s="66">
        <v>248.02600000000001</v>
      </c>
      <c r="P3805" s="63">
        <v>0</v>
      </c>
    </row>
    <row r="3806" spans="1:16" ht="14.4">
      <c r="A3806" s="72">
        <f t="shared" si="105"/>
        <v>46219</v>
      </c>
      <c r="B3806" s="73">
        <f>VLOOKUP(G3806,'Daily Flash NL'!A:D,4,0)</f>
        <v>0.29166666666666669</v>
      </c>
      <c r="C3806" s="77">
        <v>46219</v>
      </c>
      <c r="D3806" s="57"/>
      <c r="E3806" s="62" t="s">
        <v>85</v>
      </c>
      <c r="F3806" s="62"/>
      <c r="G3806" s="62">
        <v>7</v>
      </c>
      <c r="H3806" s="63">
        <v>0.14285714285714285</v>
      </c>
      <c r="I3806" s="64">
        <v>7</v>
      </c>
      <c r="J3806" s="64">
        <v>5</v>
      </c>
      <c r="K3806" s="64">
        <v>1</v>
      </c>
      <c r="L3806" s="65">
        <v>0.7142857142857143</v>
      </c>
      <c r="M3806" s="64">
        <v>2</v>
      </c>
      <c r="N3806" s="64">
        <v>0</v>
      </c>
      <c r="O3806" s="66">
        <v>321.25799999999998</v>
      </c>
      <c r="P3806" s="63">
        <v>0.2857142857142857</v>
      </c>
    </row>
    <row r="3807" spans="1:16" ht="14.4">
      <c r="A3807" s="72">
        <f t="shared" si="105"/>
        <v>46219</v>
      </c>
      <c r="B3807" s="73">
        <f>VLOOKUP(G3807,'Daily Flash NL'!A:D,4,0)</f>
        <v>0.33333333333333298</v>
      </c>
      <c r="C3807" s="77">
        <v>46219</v>
      </c>
      <c r="D3807" s="57"/>
      <c r="E3807" s="62" t="s">
        <v>85</v>
      </c>
      <c r="F3807" s="62"/>
      <c r="G3807" s="62">
        <v>8</v>
      </c>
      <c r="H3807" s="63">
        <v>1</v>
      </c>
      <c r="I3807" s="64">
        <v>5</v>
      </c>
      <c r="J3807" s="64">
        <v>5</v>
      </c>
      <c r="K3807" s="64">
        <v>5</v>
      </c>
      <c r="L3807" s="65">
        <v>1</v>
      </c>
      <c r="M3807" s="64">
        <v>0</v>
      </c>
      <c r="N3807" s="64">
        <v>0</v>
      </c>
      <c r="O3807" s="66">
        <v>225.75360000000001</v>
      </c>
      <c r="P3807" s="63">
        <v>0</v>
      </c>
    </row>
    <row r="3808" spans="1:16" ht="14.4">
      <c r="A3808" s="72">
        <f t="shared" si="105"/>
        <v>46219</v>
      </c>
      <c r="B3808" s="73">
        <f>VLOOKUP(G3808,'Daily Flash NL'!A:D,4,0)</f>
        <v>0.375</v>
      </c>
      <c r="C3808" s="77">
        <v>46219</v>
      </c>
      <c r="D3808" s="57"/>
      <c r="E3808" s="62" t="s">
        <v>85</v>
      </c>
      <c r="F3808" s="62"/>
      <c r="G3808" s="62">
        <v>9</v>
      </c>
      <c r="H3808" s="63">
        <v>0.77777777777777779</v>
      </c>
      <c r="I3808" s="64">
        <v>9</v>
      </c>
      <c r="J3808" s="64">
        <v>9</v>
      </c>
      <c r="K3808" s="64">
        <v>7</v>
      </c>
      <c r="L3808" s="65">
        <v>1</v>
      </c>
      <c r="M3808" s="64">
        <v>0</v>
      </c>
      <c r="N3808" s="64">
        <v>0</v>
      </c>
      <c r="O3808" s="66">
        <v>336.05783333333329</v>
      </c>
      <c r="P3808" s="63">
        <v>0</v>
      </c>
    </row>
    <row r="3809" spans="1:16" ht="14.4">
      <c r="A3809" s="72">
        <f t="shared" si="105"/>
        <v>46219</v>
      </c>
      <c r="B3809" s="73">
        <f>VLOOKUP(G3809,'Daily Flash NL'!A:D,4,0)</f>
        <v>0.41666666666666702</v>
      </c>
      <c r="C3809" s="77">
        <v>46219</v>
      </c>
      <c r="D3809" s="57"/>
      <c r="E3809" s="62" t="s">
        <v>85</v>
      </c>
      <c r="F3809" s="62"/>
      <c r="G3809" s="62">
        <v>10</v>
      </c>
      <c r="H3809" s="63">
        <v>1</v>
      </c>
      <c r="I3809" s="64">
        <v>15</v>
      </c>
      <c r="J3809" s="64">
        <v>15</v>
      </c>
      <c r="K3809" s="64">
        <v>15</v>
      </c>
      <c r="L3809" s="65">
        <v>1</v>
      </c>
      <c r="M3809" s="64">
        <v>0</v>
      </c>
      <c r="N3809" s="64">
        <v>0</v>
      </c>
      <c r="O3809" s="66">
        <v>272.02763333333337</v>
      </c>
      <c r="P3809" s="63">
        <v>0</v>
      </c>
    </row>
    <row r="3810" spans="1:16" ht="14.4">
      <c r="A3810" s="72">
        <f t="shared" si="105"/>
        <v>46219</v>
      </c>
      <c r="B3810" s="73">
        <f>VLOOKUP(G3810,'Daily Flash NL'!A:D,4,0)</f>
        <v>0.45833333333333298</v>
      </c>
      <c r="C3810" s="77">
        <v>46219</v>
      </c>
      <c r="D3810" s="57"/>
      <c r="E3810" s="62" t="s">
        <v>85</v>
      </c>
      <c r="F3810" s="62"/>
      <c r="G3810" s="62">
        <v>11</v>
      </c>
      <c r="H3810" s="63">
        <v>1</v>
      </c>
      <c r="I3810" s="64">
        <v>14</v>
      </c>
      <c r="J3810" s="64">
        <v>14</v>
      </c>
      <c r="K3810" s="64">
        <v>14</v>
      </c>
      <c r="L3810" s="65">
        <v>1</v>
      </c>
      <c r="M3810" s="64">
        <v>0</v>
      </c>
      <c r="N3810" s="64">
        <v>0</v>
      </c>
      <c r="O3810" s="66">
        <v>350.90904761904795</v>
      </c>
      <c r="P3810" s="63">
        <v>0</v>
      </c>
    </row>
    <row r="3811" spans="1:16" ht="14.4">
      <c r="A3811" s="72">
        <f t="shared" si="105"/>
        <v>46219</v>
      </c>
      <c r="B3811" s="73">
        <f>VLOOKUP(G3811,'Daily Flash NL'!A:D,4,0)</f>
        <v>0.5</v>
      </c>
      <c r="C3811" s="77">
        <v>46219</v>
      </c>
      <c r="D3811" s="57"/>
      <c r="E3811" s="62" t="s">
        <v>85</v>
      </c>
      <c r="F3811" s="62"/>
      <c r="G3811" s="62">
        <v>12</v>
      </c>
      <c r="H3811" s="63">
        <v>1</v>
      </c>
      <c r="I3811" s="64">
        <v>7</v>
      </c>
      <c r="J3811" s="64">
        <v>7</v>
      </c>
      <c r="K3811" s="64">
        <v>7</v>
      </c>
      <c r="L3811" s="65">
        <v>1</v>
      </c>
      <c r="M3811" s="64">
        <v>0</v>
      </c>
      <c r="N3811" s="64">
        <v>0</v>
      </c>
      <c r="O3811" s="66">
        <v>318.73557142857146</v>
      </c>
      <c r="P3811" s="63">
        <v>0</v>
      </c>
    </row>
    <row r="3812" spans="1:16" ht="14.4">
      <c r="A3812" s="72">
        <f t="shared" si="105"/>
        <v>46219</v>
      </c>
      <c r="B3812" s="73">
        <f>VLOOKUP(G3812,'Daily Flash NL'!A:D,4,0)</f>
        <v>0.54166666666666696</v>
      </c>
      <c r="C3812" s="77">
        <v>46219</v>
      </c>
      <c r="D3812" s="57"/>
      <c r="E3812" s="62" t="s">
        <v>85</v>
      </c>
      <c r="F3812" s="62"/>
      <c r="G3812" s="62">
        <v>13</v>
      </c>
      <c r="H3812" s="63">
        <v>1</v>
      </c>
      <c r="I3812" s="64">
        <v>10</v>
      </c>
      <c r="J3812" s="64">
        <v>10</v>
      </c>
      <c r="K3812" s="64">
        <v>10</v>
      </c>
      <c r="L3812" s="65">
        <v>1</v>
      </c>
      <c r="M3812" s="64">
        <v>0</v>
      </c>
      <c r="N3812" s="64">
        <v>0</v>
      </c>
      <c r="O3812" s="66">
        <v>346.09079999999994</v>
      </c>
      <c r="P3812" s="63">
        <v>0</v>
      </c>
    </row>
    <row r="3813" spans="1:16" ht="14.4">
      <c r="A3813" s="72">
        <f t="shared" si="105"/>
        <v>46219</v>
      </c>
      <c r="B3813" s="73">
        <f>VLOOKUP(G3813,'Daily Flash NL'!A:D,4,0)</f>
        <v>0.58333333333333304</v>
      </c>
      <c r="C3813" s="77">
        <v>46219</v>
      </c>
      <c r="D3813" s="57"/>
      <c r="E3813" s="62" t="s">
        <v>85</v>
      </c>
      <c r="F3813" s="62"/>
      <c r="G3813" s="62">
        <v>14</v>
      </c>
      <c r="H3813" s="63">
        <v>0.69565217391304346</v>
      </c>
      <c r="I3813" s="64">
        <v>23</v>
      </c>
      <c r="J3813" s="64">
        <v>20</v>
      </c>
      <c r="K3813" s="64">
        <v>16</v>
      </c>
      <c r="L3813" s="65">
        <v>0.86956521739130432</v>
      </c>
      <c r="M3813" s="64">
        <v>3</v>
      </c>
      <c r="N3813" s="64">
        <v>0</v>
      </c>
      <c r="O3813" s="66">
        <v>311.61465833333307</v>
      </c>
      <c r="P3813" s="63">
        <v>0.13043478260869565</v>
      </c>
    </row>
    <row r="3814" spans="1:16" ht="14.4">
      <c r="A3814" s="72">
        <f t="shared" si="105"/>
        <v>46219</v>
      </c>
      <c r="B3814" s="73">
        <f>VLOOKUP(G3814,'Daily Flash NL'!A:D,4,0)</f>
        <v>0.625</v>
      </c>
      <c r="C3814" s="77">
        <v>46219</v>
      </c>
      <c r="D3814" s="57"/>
      <c r="E3814" s="62" t="s">
        <v>85</v>
      </c>
      <c r="F3814" s="62"/>
      <c r="G3814" s="62">
        <v>15</v>
      </c>
      <c r="H3814" s="63">
        <v>1</v>
      </c>
      <c r="I3814" s="64">
        <v>14</v>
      </c>
      <c r="J3814" s="64">
        <v>14</v>
      </c>
      <c r="K3814" s="64">
        <v>14</v>
      </c>
      <c r="L3814" s="65">
        <v>1</v>
      </c>
      <c r="M3814" s="64">
        <v>0</v>
      </c>
      <c r="N3814" s="64">
        <v>0</v>
      </c>
      <c r="O3814" s="66">
        <v>340.81080357142861</v>
      </c>
      <c r="P3814" s="63">
        <v>0</v>
      </c>
    </row>
    <row r="3815" spans="1:16" ht="14.4">
      <c r="A3815" s="72">
        <f t="shared" si="105"/>
        <v>46219</v>
      </c>
      <c r="B3815" s="73">
        <f>VLOOKUP(G3815,'Daily Flash NL'!A:D,4,0)</f>
        <v>0.66666666666666696</v>
      </c>
      <c r="C3815" s="77">
        <v>46219</v>
      </c>
      <c r="D3815" s="57"/>
      <c r="E3815" s="62" t="s">
        <v>85</v>
      </c>
      <c r="F3815" s="62"/>
      <c r="G3815" s="62">
        <v>16</v>
      </c>
      <c r="H3815" s="63">
        <v>1</v>
      </c>
      <c r="I3815" s="64">
        <v>18</v>
      </c>
      <c r="J3815" s="64">
        <v>18</v>
      </c>
      <c r="K3815" s="64">
        <v>18</v>
      </c>
      <c r="L3815" s="65">
        <v>1</v>
      </c>
      <c r="M3815" s="64">
        <v>0</v>
      </c>
      <c r="N3815" s="64">
        <v>0</v>
      </c>
      <c r="O3815" s="66">
        <v>332.63360185185206</v>
      </c>
      <c r="P3815" s="63">
        <v>0</v>
      </c>
    </row>
    <row r="3816" spans="1:16" ht="14.4">
      <c r="A3816" s="72">
        <f t="shared" si="105"/>
        <v>46219</v>
      </c>
      <c r="B3816" s="73" t="e">
        <f>VLOOKUP(G3816,'Daily Flash NL'!A:D,4,0)</f>
        <v>#N/A</v>
      </c>
      <c r="C3816" s="77">
        <v>46219</v>
      </c>
      <c r="D3816" s="57"/>
      <c r="E3816" s="62" t="s">
        <v>85</v>
      </c>
      <c r="F3816" s="62"/>
      <c r="G3816" s="62">
        <v>17</v>
      </c>
      <c r="H3816" s="63">
        <v>1</v>
      </c>
      <c r="I3816" s="64">
        <v>9</v>
      </c>
      <c r="J3816" s="64">
        <v>9</v>
      </c>
      <c r="K3816" s="64">
        <v>9</v>
      </c>
      <c r="L3816" s="65">
        <v>1</v>
      </c>
      <c r="M3816" s="64">
        <v>0</v>
      </c>
      <c r="N3816" s="64">
        <v>0</v>
      </c>
      <c r="O3816" s="66">
        <v>334.06605555555552</v>
      </c>
      <c r="P3816" s="63">
        <v>0</v>
      </c>
    </row>
    <row r="3817" spans="1:16" ht="14.4">
      <c r="A3817" s="72">
        <f t="shared" si="105"/>
        <v>46219</v>
      </c>
      <c r="B3817" s="73" t="e">
        <f>VLOOKUP(G3817,'Daily Flash NL'!A:D,4,0)</f>
        <v>#N/A</v>
      </c>
      <c r="C3817" s="77">
        <v>46219</v>
      </c>
      <c r="D3817" s="57"/>
      <c r="E3817" s="62" t="s">
        <v>85</v>
      </c>
      <c r="F3817" s="62"/>
      <c r="G3817" s="62">
        <v>18</v>
      </c>
      <c r="H3817" s="63">
        <v>1</v>
      </c>
      <c r="I3817" s="64">
        <v>4</v>
      </c>
      <c r="J3817" s="64">
        <v>4</v>
      </c>
      <c r="K3817" s="64">
        <v>4</v>
      </c>
      <c r="L3817" s="65">
        <v>1</v>
      </c>
      <c r="M3817" s="64">
        <v>0</v>
      </c>
      <c r="N3817" s="64">
        <v>0</v>
      </c>
      <c r="O3817" s="66">
        <v>937.3472499999998</v>
      </c>
      <c r="P3817" s="63">
        <v>0</v>
      </c>
    </row>
    <row r="3818" spans="1:16" ht="14.4">
      <c r="A3818" s="72">
        <f t="shared" si="105"/>
        <v>46219</v>
      </c>
      <c r="B3818" s="73" t="e">
        <f>VLOOKUP(G3818,'Daily Flash NL'!A:D,4,0)</f>
        <v>#N/A</v>
      </c>
      <c r="C3818" s="77">
        <v>46219</v>
      </c>
      <c r="D3818" s="57"/>
      <c r="E3818" s="62" t="s">
        <v>85</v>
      </c>
      <c r="F3818" s="62"/>
      <c r="G3818" s="62">
        <v>19</v>
      </c>
      <c r="H3818" s="63">
        <v>0.8</v>
      </c>
      <c r="I3818" s="64">
        <v>5</v>
      </c>
      <c r="J3818" s="64">
        <v>5</v>
      </c>
      <c r="K3818" s="64">
        <v>4</v>
      </c>
      <c r="L3818" s="65">
        <v>1</v>
      </c>
      <c r="M3818" s="64">
        <v>0</v>
      </c>
      <c r="N3818" s="64">
        <v>0</v>
      </c>
      <c r="O3818" s="66">
        <v>31.285800000000002</v>
      </c>
      <c r="P3818" s="63">
        <v>0</v>
      </c>
    </row>
    <row r="3819" spans="1:16" ht="14.4">
      <c r="A3819" s="72">
        <f t="shared" si="105"/>
        <v>46219</v>
      </c>
      <c r="B3819" s="73" t="e">
        <f>VLOOKUP(G3819,'Daily Flash NL'!A:D,4,0)</f>
        <v>#N/A</v>
      </c>
      <c r="C3819" s="77">
        <v>46219</v>
      </c>
      <c r="D3819" s="57"/>
      <c r="E3819" s="62" t="s">
        <v>85</v>
      </c>
      <c r="F3819" s="62"/>
      <c r="G3819" s="62">
        <v>20</v>
      </c>
      <c r="H3819" s="63">
        <v>0.42857142857142855</v>
      </c>
      <c r="I3819" s="64">
        <v>7</v>
      </c>
      <c r="J3819" s="64">
        <v>7</v>
      </c>
      <c r="K3819" s="64">
        <v>3</v>
      </c>
      <c r="L3819" s="65">
        <v>1</v>
      </c>
      <c r="M3819" s="64">
        <v>0</v>
      </c>
      <c r="N3819" s="64">
        <v>0</v>
      </c>
      <c r="O3819" s="66">
        <v>164.17442857142856</v>
      </c>
      <c r="P3819" s="63">
        <v>0</v>
      </c>
    </row>
    <row r="3820" spans="1:16" ht="14.4">
      <c r="A3820" s="72">
        <f t="shared" si="105"/>
        <v>46219</v>
      </c>
      <c r="B3820" s="73" t="e">
        <f>VLOOKUP(G3820,'Daily Flash NL'!A:D,4,0)</f>
        <v>#N/A</v>
      </c>
      <c r="C3820" s="77">
        <v>46219</v>
      </c>
      <c r="D3820" s="57"/>
      <c r="E3820" s="62" t="s">
        <v>85</v>
      </c>
      <c r="F3820" s="62"/>
      <c r="G3820" s="62">
        <v>21</v>
      </c>
      <c r="H3820" s="63">
        <v>1</v>
      </c>
      <c r="I3820" s="64">
        <v>2</v>
      </c>
      <c r="J3820" s="64">
        <v>2</v>
      </c>
      <c r="K3820" s="64">
        <v>2</v>
      </c>
      <c r="L3820" s="65">
        <v>1</v>
      </c>
      <c r="M3820" s="64">
        <v>0</v>
      </c>
      <c r="N3820" s="64">
        <v>0</v>
      </c>
      <c r="O3820" s="66">
        <v>159.2055</v>
      </c>
      <c r="P3820" s="63">
        <v>0</v>
      </c>
    </row>
    <row r="3821" spans="1:16" ht="14.4">
      <c r="A3821" s="72">
        <f t="shared" si="105"/>
        <v>46219</v>
      </c>
      <c r="B3821" s="73" t="e">
        <f>VLOOKUP(G3821,'Daily Flash NL'!A:D,4,0)</f>
        <v>#N/A</v>
      </c>
      <c r="C3821" s="77">
        <v>46219</v>
      </c>
      <c r="D3821" s="57"/>
      <c r="E3821" s="62" t="s">
        <v>68</v>
      </c>
      <c r="F3821" s="62"/>
      <c r="G3821" s="62"/>
      <c r="H3821" s="63">
        <v>0.58977719528178241</v>
      </c>
      <c r="I3821" s="64">
        <v>767</v>
      </c>
      <c r="J3821" s="64">
        <v>716</v>
      </c>
      <c r="K3821" s="64">
        <v>450</v>
      </c>
      <c r="L3821" s="65">
        <v>0.93350717079530643</v>
      </c>
      <c r="M3821" s="64">
        <v>51</v>
      </c>
      <c r="N3821" s="64">
        <v>4</v>
      </c>
      <c r="O3821" s="66">
        <v>301.85241536312861</v>
      </c>
      <c r="P3821" s="63">
        <v>6.6492829204693613E-2</v>
      </c>
    </row>
    <row r="3822" spans="1:16" ht="14.4">
      <c r="A3822" s="72">
        <f t="shared" si="105"/>
        <v>46219</v>
      </c>
      <c r="B3822" s="73" t="e">
        <f>VLOOKUP(G3822,'Daily Flash NL'!A:D,4,0)</f>
        <v>#N/A</v>
      </c>
      <c r="C3822" s="77">
        <v>46219</v>
      </c>
      <c r="D3822" s="57"/>
      <c r="E3822" s="62" t="s">
        <v>68</v>
      </c>
      <c r="F3822" s="57" t="s">
        <v>69</v>
      </c>
      <c r="G3822" s="57"/>
      <c r="H3822" s="58"/>
      <c r="I3822" s="59"/>
      <c r="J3822" s="59"/>
      <c r="K3822" s="59"/>
      <c r="L3822" s="60"/>
      <c r="M3822" s="59"/>
      <c r="N3822" s="59"/>
      <c r="O3822" s="61"/>
      <c r="P3822" s="58"/>
    </row>
    <row r="3823" spans="1:16" ht="14.4">
      <c r="A3823" s="72">
        <f t="shared" si="105"/>
        <v>46219</v>
      </c>
      <c r="B3823" s="73" t="e">
        <f>VLOOKUP(G3823,'Daily Flash NL'!A:D,4,0)</f>
        <v>#N/A</v>
      </c>
      <c r="C3823" s="77">
        <v>46219</v>
      </c>
      <c r="D3823" s="57"/>
      <c r="E3823" s="62" t="s">
        <v>68</v>
      </c>
      <c r="F3823" s="62"/>
      <c r="G3823" s="62">
        <v>6</v>
      </c>
      <c r="H3823" s="63">
        <v>0.14285714285714285</v>
      </c>
      <c r="I3823" s="64">
        <v>14</v>
      </c>
      <c r="J3823" s="64">
        <v>11</v>
      </c>
      <c r="K3823" s="64">
        <v>2</v>
      </c>
      <c r="L3823" s="65">
        <v>0.7857142857142857</v>
      </c>
      <c r="M3823" s="64">
        <v>3</v>
      </c>
      <c r="N3823" s="64">
        <v>0</v>
      </c>
      <c r="O3823" s="66">
        <v>337.67154545454548</v>
      </c>
      <c r="P3823" s="63">
        <v>0.21428571428571427</v>
      </c>
    </row>
    <row r="3824" spans="1:16" ht="14.4">
      <c r="A3824" s="72">
        <f t="shared" si="105"/>
        <v>46219</v>
      </c>
      <c r="B3824" s="73">
        <f>VLOOKUP(G3824,'Daily Flash NL'!A:D,4,0)</f>
        <v>0.29166666666666669</v>
      </c>
      <c r="C3824" s="77">
        <v>46219</v>
      </c>
      <c r="D3824" s="57"/>
      <c r="E3824" s="62" t="s">
        <v>68</v>
      </c>
      <c r="F3824" s="62"/>
      <c r="G3824" s="62">
        <v>7</v>
      </c>
      <c r="H3824" s="63">
        <v>0.77777777777777779</v>
      </c>
      <c r="I3824" s="64">
        <v>18</v>
      </c>
      <c r="J3824" s="64">
        <v>18</v>
      </c>
      <c r="K3824" s="64">
        <v>14</v>
      </c>
      <c r="L3824" s="65">
        <v>1</v>
      </c>
      <c r="M3824" s="64">
        <v>0</v>
      </c>
      <c r="N3824" s="64">
        <v>0</v>
      </c>
      <c r="O3824" s="66">
        <v>258.89677777777774</v>
      </c>
      <c r="P3824" s="63">
        <v>0</v>
      </c>
    </row>
    <row r="3825" spans="1:16" ht="14.4">
      <c r="A3825" s="72">
        <f t="shared" si="105"/>
        <v>46219</v>
      </c>
      <c r="B3825" s="73">
        <f>VLOOKUP(G3825,'Daily Flash NL'!A:D,4,0)</f>
        <v>0.33333333333333298</v>
      </c>
      <c r="C3825" s="77">
        <v>46219</v>
      </c>
      <c r="D3825" s="57"/>
      <c r="E3825" s="62" t="s">
        <v>68</v>
      </c>
      <c r="F3825" s="62"/>
      <c r="G3825" s="62">
        <v>8</v>
      </c>
      <c r="H3825" s="63">
        <v>0.76086956521739135</v>
      </c>
      <c r="I3825" s="64">
        <v>46</v>
      </c>
      <c r="J3825" s="64">
        <v>46</v>
      </c>
      <c r="K3825" s="64">
        <v>35</v>
      </c>
      <c r="L3825" s="65">
        <v>1</v>
      </c>
      <c r="M3825" s="64">
        <v>0</v>
      </c>
      <c r="N3825" s="64">
        <v>0</v>
      </c>
      <c r="O3825" s="66">
        <v>212.90004347826084</v>
      </c>
      <c r="P3825" s="63">
        <v>0</v>
      </c>
    </row>
    <row r="3826" spans="1:16" ht="14.4">
      <c r="A3826" s="72">
        <f t="shared" si="105"/>
        <v>46219</v>
      </c>
      <c r="B3826" s="73">
        <f>VLOOKUP(G3826,'Daily Flash NL'!A:D,4,0)</f>
        <v>0.375</v>
      </c>
      <c r="C3826" s="77">
        <v>46219</v>
      </c>
      <c r="D3826" s="57"/>
      <c r="E3826" s="62" t="s">
        <v>68</v>
      </c>
      <c r="F3826" s="62"/>
      <c r="G3826" s="62">
        <v>9</v>
      </c>
      <c r="H3826" s="63">
        <v>0.4</v>
      </c>
      <c r="I3826" s="64">
        <v>81</v>
      </c>
      <c r="J3826" s="64">
        <v>75</v>
      </c>
      <c r="K3826" s="64">
        <v>32</v>
      </c>
      <c r="L3826" s="65">
        <v>0.92592592592592593</v>
      </c>
      <c r="M3826" s="64">
        <v>6</v>
      </c>
      <c r="N3826" s="64">
        <v>1</v>
      </c>
      <c r="O3826" s="66">
        <v>292.55487800000009</v>
      </c>
      <c r="P3826" s="63">
        <v>7.407407407407407E-2</v>
      </c>
    </row>
    <row r="3827" spans="1:16" ht="14.4">
      <c r="A3827" s="72">
        <f t="shared" si="105"/>
        <v>46219</v>
      </c>
      <c r="B3827" s="73">
        <f>VLOOKUP(G3827,'Daily Flash NL'!A:D,4,0)</f>
        <v>0.41666666666666702</v>
      </c>
      <c r="C3827" s="77">
        <v>46219</v>
      </c>
      <c r="D3827" s="57"/>
      <c r="E3827" s="62" t="s">
        <v>68</v>
      </c>
      <c r="F3827" s="62"/>
      <c r="G3827" s="62">
        <v>10</v>
      </c>
      <c r="H3827" s="63">
        <v>0.76</v>
      </c>
      <c r="I3827" s="64">
        <v>50</v>
      </c>
      <c r="J3827" s="64">
        <v>49</v>
      </c>
      <c r="K3827" s="64">
        <v>38</v>
      </c>
      <c r="L3827" s="65">
        <v>0.98</v>
      </c>
      <c r="M3827" s="64">
        <v>1</v>
      </c>
      <c r="N3827" s="64">
        <v>0</v>
      </c>
      <c r="O3827" s="66">
        <v>377.14970918367345</v>
      </c>
      <c r="P3827" s="63">
        <v>0.02</v>
      </c>
    </row>
    <row r="3828" spans="1:16" ht="14.4">
      <c r="A3828" s="72">
        <f t="shared" si="105"/>
        <v>46219</v>
      </c>
      <c r="B3828" s="73">
        <f>VLOOKUP(G3828,'Daily Flash NL'!A:D,4,0)</f>
        <v>0.45833333333333298</v>
      </c>
      <c r="C3828" s="77">
        <v>46219</v>
      </c>
      <c r="D3828" s="57"/>
      <c r="E3828" s="62" t="s">
        <v>68</v>
      </c>
      <c r="F3828" s="62"/>
      <c r="G3828" s="62">
        <v>11</v>
      </c>
      <c r="H3828" s="63">
        <v>0.86885245901639341</v>
      </c>
      <c r="I3828" s="64">
        <v>61</v>
      </c>
      <c r="J3828" s="64">
        <v>61</v>
      </c>
      <c r="K3828" s="64">
        <v>53</v>
      </c>
      <c r="L3828" s="65">
        <v>1</v>
      </c>
      <c r="M3828" s="64">
        <v>0</v>
      </c>
      <c r="N3828" s="64">
        <v>0</v>
      </c>
      <c r="O3828" s="66">
        <v>264.24541120218578</v>
      </c>
      <c r="P3828" s="63">
        <v>0</v>
      </c>
    </row>
    <row r="3829" spans="1:16" ht="14.4">
      <c r="A3829" s="72">
        <f t="shared" si="105"/>
        <v>46219</v>
      </c>
      <c r="B3829" s="73">
        <f>VLOOKUP(G3829,'Daily Flash NL'!A:D,4,0)</f>
        <v>0.5</v>
      </c>
      <c r="C3829" s="77">
        <v>46219</v>
      </c>
      <c r="D3829" s="57"/>
      <c r="E3829" s="62" t="s">
        <v>68</v>
      </c>
      <c r="F3829" s="62"/>
      <c r="G3829" s="62">
        <v>12</v>
      </c>
      <c r="H3829" s="63">
        <v>0.90740740740740744</v>
      </c>
      <c r="I3829" s="64">
        <v>54</v>
      </c>
      <c r="J3829" s="64">
        <v>54</v>
      </c>
      <c r="K3829" s="64">
        <v>49</v>
      </c>
      <c r="L3829" s="65">
        <v>1</v>
      </c>
      <c r="M3829" s="64">
        <v>0</v>
      </c>
      <c r="N3829" s="64">
        <v>0</v>
      </c>
      <c r="O3829" s="66">
        <v>322.23220987654321</v>
      </c>
      <c r="P3829" s="63">
        <v>0</v>
      </c>
    </row>
    <row r="3830" spans="1:16" ht="14.4">
      <c r="A3830" s="72">
        <f t="shared" si="105"/>
        <v>46219</v>
      </c>
      <c r="B3830" s="73">
        <f>VLOOKUP(G3830,'Daily Flash NL'!A:D,4,0)</f>
        <v>0.54166666666666696</v>
      </c>
      <c r="C3830" s="77">
        <v>46219</v>
      </c>
      <c r="D3830" s="57"/>
      <c r="E3830" s="62" t="s">
        <v>68</v>
      </c>
      <c r="F3830" s="62"/>
      <c r="G3830" s="62">
        <v>13</v>
      </c>
      <c r="H3830" s="63">
        <v>0.90909090909090906</v>
      </c>
      <c r="I3830" s="64">
        <v>66</v>
      </c>
      <c r="J3830" s="64">
        <v>66</v>
      </c>
      <c r="K3830" s="64">
        <v>60</v>
      </c>
      <c r="L3830" s="65">
        <v>1</v>
      </c>
      <c r="M3830" s="64">
        <v>0</v>
      </c>
      <c r="N3830" s="64">
        <v>0</v>
      </c>
      <c r="O3830" s="66">
        <v>272.16328030303021</v>
      </c>
      <c r="P3830" s="63">
        <v>0</v>
      </c>
    </row>
    <row r="3831" spans="1:16" ht="14.4">
      <c r="A3831" s="72">
        <f t="shared" si="105"/>
        <v>46219</v>
      </c>
      <c r="B3831" s="73">
        <f>VLOOKUP(G3831,'Daily Flash NL'!A:D,4,0)</f>
        <v>0.58333333333333304</v>
      </c>
      <c r="C3831" s="77">
        <v>46219</v>
      </c>
      <c r="D3831" s="57"/>
      <c r="E3831" s="62" t="s">
        <v>68</v>
      </c>
      <c r="F3831" s="62"/>
      <c r="G3831" s="62">
        <v>14</v>
      </c>
      <c r="H3831" s="63">
        <v>0.79629629629629628</v>
      </c>
      <c r="I3831" s="64">
        <v>54</v>
      </c>
      <c r="J3831" s="64">
        <v>53</v>
      </c>
      <c r="K3831" s="64">
        <v>43</v>
      </c>
      <c r="L3831" s="65">
        <v>0.98148148148148151</v>
      </c>
      <c r="M3831" s="64">
        <v>1</v>
      </c>
      <c r="N3831" s="64">
        <v>0</v>
      </c>
      <c r="O3831" s="66">
        <v>430.44775786163524</v>
      </c>
      <c r="P3831" s="63">
        <v>1.8518518518518517E-2</v>
      </c>
    </row>
    <row r="3832" spans="1:16" ht="14.4">
      <c r="A3832" s="72">
        <f t="shared" si="105"/>
        <v>46219</v>
      </c>
      <c r="B3832" s="73">
        <f>VLOOKUP(G3832,'Daily Flash NL'!A:D,4,0)</f>
        <v>0.625</v>
      </c>
      <c r="C3832" s="77">
        <v>46219</v>
      </c>
      <c r="D3832" s="57"/>
      <c r="E3832" s="62" t="s">
        <v>68</v>
      </c>
      <c r="F3832" s="62"/>
      <c r="G3832" s="62">
        <v>15</v>
      </c>
      <c r="H3832" s="63">
        <v>0.23684210526315788</v>
      </c>
      <c r="I3832" s="64">
        <v>77</v>
      </c>
      <c r="J3832" s="64">
        <v>72</v>
      </c>
      <c r="K3832" s="64">
        <v>18</v>
      </c>
      <c r="L3832" s="65">
        <v>0.93506493506493504</v>
      </c>
      <c r="M3832" s="64">
        <v>5</v>
      </c>
      <c r="N3832" s="64">
        <v>1</v>
      </c>
      <c r="O3832" s="66">
        <v>291.85426342592604</v>
      </c>
      <c r="P3832" s="63">
        <v>6.4935064935064929E-2</v>
      </c>
    </row>
    <row r="3833" spans="1:16" ht="14.4">
      <c r="A3833" s="72">
        <f t="shared" si="105"/>
        <v>46219</v>
      </c>
      <c r="B3833" s="73">
        <f>VLOOKUP(G3833,'Daily Flash NL'!A:D,4,0)</f>
        <v>0.66666666666666696</v>
      </c>
      <c r="C3833" s="77">
        <v>46219</v>
      </c>
      <c r="D3833" s="57"/>
      <c r="E3833" s="62" t="s">
        <v>68</v>
      </c>
      <c r="F3833" s="62"/>
      <c r="G3833" s="62">
        <v>16</v>
      </c>
      <c r="H3833" s="63">
        <v>0.9285714285714286</v>
      </c>
      <c r="I3833" s="64">
        <v>56</v>
      </c>
      <c r="J3833" s="64">
        <v>56</v>
      </c>
      <c r="K3833" s="64">
        <v>52</v>
      </c>
      <c r="L3833" s="65">
        <v>1</v>
      </c>
      <c r="M3833" s="64">
        <v>0</v>
      </c>
      <c r="N3833" s="64">
        <v>0</v>
      </c>
      <c r="O3833" s="66">
        <v>298.45858333333337</v>
      </c>
      <c r="P3833" s="63">
        <v>0</v>
      </c>
    </row>
    <row r="3834" spans="1:16" ht="14.4">
      <c r="A3834" s="72">
        <f t="shared" si="105"/>
        <v>46219</v>
      </c>
      <c r="B3834" s="73" t="e">
        <f>VLOOKUP(G3834,'Daily Flash NL'!A:D,4,0)</f>
        <v>#N/A</v>
      </c>
      <c r="C3834" s="77">
        <v>46219</v>
      </c>
      <c r="D3834" s="57"/>
      <c r="E3834" s="62" t="s">
        <v>68</v>
      </c>
      <c r="F3834" s="62"/>
      <c r="G3834" s="62">
        <v>17</v>
      </c>
      <c r="H3834" s="63">
        <v>0.54347826086956519</v>
      </c>
      <c r="I3834" s="64">
        <v>46</v>
      </c>
      <c r="J3834" s="64">
        <v>46</v>
      </c>
      <c r="K3834" s="64">
        <v>25</v>
      </c>
      <c r="L3834" s="65">
        <v>1</v>
      </c>
      <c r="M3834" s="64">
        <v>0</v>
      </c>
      <c r="N3834" s="64">
        <v>0</v>
      </c>
      <c r="O3834" s="66">
        <v>229.24411050724629</v>
      </c>
      <c r="P3834" s="63">
        <v>0</v>
      </c>
    </row>
    <row r="3835" spans="1:16" ht="14.4">
      <c r="A3835" s="72">
        <f t="shared" si="105"/>
        <v>46219</v>
      </c>
      <c r="B3835" s="73" t="e">
        <f>VLOOKUP(G3835,'Daily Flash NL'!A:D,4,0)</f>
        <v>#N/A</v>
      </c>
      <c r="C3835" s="77">
        <v>46219</v>
      </c>
      <c r="D3835" s="57"/>
      <c r="E3835" s="62" t="s">
        <v>68</v>
      </c>
      <c r="F3835" s="62"/>
      <c r="G3835" s="62">
        <v>18</v>
      </c>
      <c r="H3835" s="63">
        <v>0.52631578947368418</v>
      </c>
      <c r="I3835" s="64">
        <v>38</v>
      </c>
      <c r="J3835" s="64">
        <v>38</v>
      </c>
      <c r="K3835" s="64">
        <v>20</v>
      </c>
      <c r="L3835" s="65">
        <v>1</v>
      </c>
      <c r="M3835" s="64">
        <v>0</v>
      </c>
      <c r="N3835" s="64">
        <v>0</v>
      </c>
      <c r="O3835" s="66">
        <v>314.40167105263157</v>
      </c>
      <c r="P3835" s="63">
        <v>0</v>
      </c>
    </row>
    <row r="3836" spans="1:16" ht="14.4">
      <c r="A3836" s="72">
        <f t="shared" si="105"/>
        <v>46219</v>
      </c>
      <c r="B3836" s="73" t="e">
        <f>VLOOKUP(G3836,'Daily Flash NL'!A:D,4,0)</f>
        <v>#N/A</v>
      </c>
      <c r="C3836" s="77">
        <v>46219</v>
      </c>
      <c r="D3836" s="57"/>
      <c r="E3836" s="62" t="s">
        <v>68</v>
      </c>
      <c r="F3836" s="62"/>
      <c r="G3836" s="62">
        <v>19</v>
      </c>
      <c r="H3836" s="63">
        <v>0.20689655172413793</v>
      </c>
      <c r="I3836" s="64">
        <v>30</v>
      </c>
      <c r="J3836" s="64">
        <v>27</v>
      </c>
      <c r="K3836" s="64">
        <v>6</v>
      </c>
      <c r="L3836" s="65">
        <v>0.9</v>
      </c>
      <c r="M3836" s="64">
        <v>3</v>
      </c>
      <c r="N3836" s="64">
        <v>1</v>
      </c>
      <c r="O3836" s="66">
        <v>360.44148148148139</v>
      </c>
      <c r="P3836" s="63">
        <v>0.1</v>
      </c>
    </row>
    <row r="3837" spans="1:16" ht="14.4">
      <c r="A3837" s="72">
        <f t="shared" si="105"/>
        <v>46219</v>
      </c>
      <c r="B3837" s="73" t="e">
        <f>VLOOKUP(G3837,'Daily Flash NL'!A:D,4,0)</f>
        <v>#N/A</v>
      </c>
      <c r="C3837" s="77">
        <v>46219</v>
      </c>
      <c r="D3837" s="57"/>
      <c r="E3837" s="62" t="s">
        <v>68</v>
      </c>
      <c r="F3837" s="62"/>
      <c r="G3837" s="62">
        <v>20</v>
      </c>
      <c r="H3837" s="63">
        <v>3.0303030303030304E-2</v>
      </c>
      <c r="I3837" s="64">
        <v>34</v>
      </c>
      <c r="J3837" s="64">
        <v>19</v>
      </c>
      <c r="K3837" s="64">
        <v>1</v>
      </c>
      <c r="L3837" s="65">
        <v>0.55882352941176472</v>
      </c>
      <c r="M3837" s="64">
        <v>15</v>
      </c>
      <c r="N3837" s="64">
        <v>1</v>
      </c>
      <c r="O3837" s="66">
        <v>279.89450000000005</v>
      </c>
      <c r="P3837" s="63">
        <v>0.44117647058823528</v>
      </c>
    </row>
    <row r="3838" spans="1:16" ht="14.4">
      <c r="A3838" s="72">
        <f t="shared" si="105"/>
        <v>46219</v>
      </c>
      <c r="B3838" s="73" t="e">
        <f>VLOOKUP(G3838,'Daily Flash NL'!A:D,4,0)</f>
        <v>#N/A</v>
      </c>
      <c r="C3838" s="77">
        <v>46219</v>
      </c>
      <c r="D3838" s="57"/>
      <c r="E3838" s="62" t="s">
        <v>68</v>
      </c>
      <c r="F3838" s="62"/>
      <c r="G3838" s="62">
        <v>21</v>
      </c>
      <c r="H3838" s="63">
        <v>9.5238095238095233E-2</v>
      </c>
      <c r="I3838" s="64">
        <v>21</v>
      </c>
      <c r="J3838" s="64">
        <v>14</v>
      </c>
      <c r="K3838" s="64">
        <v>2</v>
      </c>
      <c r="L3838" s="65">
        <v>0.66666666666666663</v>
      </c>
      <c r="M3838" s="64">
        <v>7</v>
      </c>
      <c r="N3838" s="64">
        <v>0</v>
      </c>
      <c r="O3838" s="66">
        <v>320.10957142857143</v>
      </c>
      <c r="P3838" s="63">
        <v>0.33333333333333331</v>
      </c>
    </row>
    <row r="3839" spans="1:16" ht="14.4">
      <c r="A3839" s="72">
        <f t="shared" si="105"/>
        <v>46219</v>
      </c>
      <c r="B3839" s="73" t="e">
        <f>VLOOKUP(G3839,'Daily Flash NL'!A:D,4,0)</f>
        <v>#N/A</v>
      </c>
      <c r="C3839" s="77">
        <v>46219</v>
      </c>
      <c r="D3839" s="57"/>
      <c r="E3839" s="62" t="s">
        <v>68</v>
      </c>
      <c r="F3839" s="62"/>
      <c r="G3839" s="62">
        <v>22</v>
      </c>
      <c r="H3839" s="63">
        <v>0</v>
      </c>
      <c r="I3839" s="64">
        <v>14</v>
      </c>
      <c r="J3839" s="64">
        <v>5</v>
      </c>
      <c r="K3839" s="64">
        <v>0</v>
      </c>
      <c r="L3839" s="65">
        <v>0.35714285714285715</v>
      </c>
      <c r="M3839" s="64">
        <v>9</v>
      </c>
      <c r="N3839" s="64">
        <v>0</v>
      </c>
      <c r="O3839" s="66">
        <v>443.04539999999997</v>
      </c>
      <c r="P3839" s="63">
        <v>0.6428571428571429</v>
      </c>
    </row>
    <row r="3840" spans="1:16" ht="14.4">
      <c r="A3840" s="72">
        <f t="shared" si="105"/>
        <v>46219</v>
      </c>
      <c r="B3840" s="73" t="e">
        <f>VLOOKUP(G3840,'Daily Flash NL'!A:D,4,0)</f>
        <v>#N/A</v>
      </c>
      <c r="C3840" s="77">
        <v>46219</v>
      </c>
      <c r="D3840" s="57"/>
      <c r="E3840" s="62" t="s">
        <v>68</v>
      </c>
      <c r="F3840" s="62"/>
      <c r="G3840" s="62">
        <v>23</v>
      </c>
      <c r="H3840" s="63">
        <v>0</v>
      </c>
      <c r="I3840" s="64">
        <v>7</v>
      </c>
      <c r="J3840" s="64">
        <v>6</v>
      </c>
      <c r="K3840" s="64">
        <v>0</v>
      </c>
      <c r="L3840" s="65">
        <v>0.8571428571428571</v>
      </c>
      <c r="M3840" s="64">
        <v>1</v>
      </c>
      <c r="N3840" s="64">
        <v>0</v>
      </c>
      <c r="O3840" s="66">
        <v>212.34549999999999</v>
      </c>
      <c r="P3840" s="63">
        <v>0.14285714285714285</v>
      </c>
    </row>
    <row r="3841" spans="1:16" ht="14.4">
      <c r="A3841" s="72">
        <f t="shared" si="105"/>
        <v>46219</v>
      </c>
      <c r="B3841" s="73" t="e">
        <f>VLOOKUP(G3841,'Daily Flash NL'!A:D,4,0)</f>
        <v>#N/A</v>
      </c>
      <c r="C3841" s="77">
        <v>46219</v>
      </c>
      <c r="D3841" s="57" t="s">
        <v>70</v>
      </c>
      <c r="E3841" s="57"/>
      <c r="F3841" s="57"/>
      <c r="G3841" s="57"/>
      <c r="H3841" s="58">
        <v>0.66666666666666663</v>
      </c>
      <c r="I3841" s="59">
        <v>1024</v>
      </c>
      <c r="J3841" s="59">
        <v>967</v>
      </c>
      <c r="K3841" s="59">
        <v>680</v>
      </c>
      <c r="L3841" s="60">
        <v>0.9443359375</v>
      </c>
      <c r="M3841" s="59">
        <v>57</v>
      </c>
      <c r="N3841" s="59">
        <v>4</v>
      </c>
      <c r="O3841" s="61">
        <v>299.91861918304016</v>
      </c>
      <c r="P3841" s="58">
        <v>5.56640625E-2</v>
      </c>
    </row>
    <row r="3842" spans="1:16" ht="14.4">
      <c r="A3842" s="72" t="str">
        <f t="shared" si="105"/>
        <v>Total 16/07/2026</v>
      </c>
      <c r="B3842" s="73" t="e">
        <f>VLOOKUP(G3842,'Daily Flash NL'!A:D,4,0)</f>
        <v>#N/A</v>
      </c>
      <c r="C3842" s="78" t="s">
        <v>329</v>
      </c>
      <c r="D3842" s="67"/>
      <c r="E3842" s="67"/>
      <c r="F3842" s="67"/>
      <c r="G3842" s="67"/>
      <c r="H3842" s="68">
        <v>0.66666666666666663</v>
      </c>
      <c r="I3842" s="69">
        <v>1024</v>
      </c>
      <c r="J3842" s="69">
        <v>967</v>
      </c>
      <c r="K3842" s="69">
        <v>680</v>
      </c>
      <c r="L3842" s="70">
        <v>0.9443359375</v>
      </c>
      <c r="M3842" s="69">
        <v>57</v>
      </c>
      <c r="N3842" s="69">
        <v>4</v>
      </c>
      <c r="O3842" s="71">
        <v>299.91861918304016</v>
      </c>
      <c r="P3842" s="68">
        <v>5.56640625E-2</v>
      </c>
    </row>
    <row r="3843" spans="1:16" ht="15" thickBot="1">
      <c r="A3843" s="72" t="str">
        <f t="shared" si="105"/>
        <v>Total général</v>
      </c>
      <c r="B3843" s="73" t="e">
        <f>VLOOKUP(G3843,'Daily Flash NL'!A:D,4,0)</f>
        <v>#N/A</v>
      </c>
      <c r="C3843" s="116" t="s">
        <v>73</v>
      </c>
      <c r="D3843" s="117"/>
      <c r="E3843" s="117"/>
      <c r="F3843" s="117"/>
      <c r="G3843" s="117"/>
      <c r="H3843" s="118">
        <v>0.66666666666666663</v>
      </c>
      <c r="I3843" s="119">
        <v>1024</v>
      </c>
      <c r="J3843" s="119">
        <v>967</v>
      </c>
      <c r="K3843" s="119">
        <v>680</v>
      </c>
      <c r="L3843" s="120">
        <v>0.9443359375</v>
      </c>
      <c r="M3843" s="119">
        <v>57</v>
      </c>
      <c r="N3843" s="119">
        <v>4</v>
      </c>
      <c r="O3843" s="121">
        <v>299.91861918304016</v>
      </c>
      <c r="P3843" s="122">
        <v>5.56640625E-2</v>
      </c>
    </row>
    <row r="3844" spans="1:16" ht="14.4">
      <c r="A3844" s="72">
        <f t="shared" ref="A3844:A3870" si="106">C3844</f>
        <v>46223</v>
      </c>
      <c r="B3844" s="73" t="e">
        <f>VLOOKUP(G3844,'Daily Flash NL'!A:D,4,0)</f>
        <v>#N/A</v>
      </c>
      <c r="C3844" s="77">
        <v>46223</v>
      </c>
      <c r="D3844" s="57" t="s">
        <v>67</v>
      </c>
      <c r="E3844" s="62" t="s">
        <v>85</v>
      </c>
      <c r="F3844" s="62"/>
      <c r="G3844" s="62"/>
      <c r="H3844" s="63">
        <v>0.93253968253968256</v>
      </c>
      <c r="I3844" s="64">
        <v>252</v>
      </c>
      <c r="J3844" s="64">
        <v>251</v>
      </c>
      <c r="K3844" s="64">
        <v>235</v>
      </c>
      <c r="L3844" s="65">
        <v>0.99603174603174605</v>
      </c>
      <c r="M3844" s="64">
        <v>1</v>
      </c>
      <c r="N3844" s="64">
        <v>0</v>
      </c>
      <c r="O3844" s="66">
        <v>268.66342231075708</v>
      </c>
      <c r="P3844" s="63">
        <v>3.968253968253968E-3</v>
      </c>
    </row>
    <row r="3845" spans="1:16" ht="14.4">
      <c r="A3845" s="72">
        <f t="shared" si="106"/>
        <v>46223</v>
      </c>
      <c r="B3845" s="73" t="e">
        <f>VLOOKUP(G3845,'Daily Flash NL'!A:D,4,0)</f>
        <v>#N/A</v>
      </c>
      <c r="C3845" s="77">
        <v>46223</v>
      </c>
      <c r="D3845" s="57"/>
      <c r="E3845" s="62" t="s">
        <v>85</v>
      </c>
      <c r="F3845" s="57" t="s">
        <v>69</v>
      </c>
      <c r="G3845" s="57"/>
      <c r="H3845" s="58"/>
      <c r="I3845" s="59"/>
      <c r="J3845" s="59"/>
      <c r="K3845" s="59"/>
      <c r="L3845" s="60"/>
      <c r="M3845" s="59"/>
      <c r="N3845" s="59"/>
      <c r="O3845" s="61"/>
      <c r="P3845" s="58"/>
    </row>
    <row r="3846" spans="1:16" ht="14.4">
      <c r="A3846" s="72">
        <f t="shared" si="106"/>
        <v>46223</v>
      </c>
      <c r="B3846" s="73" t="e">
        <f>VLOOKUP(G3846,'Daily Flash NL'!A:D,4,0)</f>
        <v>#N/A</v>
      </c>
      <c r="C3846" s="77">
        <v>46223</v>
      </c>
      <c r="D3846" s="57"/>
      <c r="E3846" s="62" t="s">
        <v>85</v>
      </c>
      <c r="F3846" s="62"/>
      <c r="G3846" s="62">
        <v>6</v>
      </c>
      <c r="H3846" s="63">
        <v>0</v>
      </c>
      <c r="I3846" s="64">
        <v>1</v>
      </c>
      <c r="J3846" s="64">
        <v>0</v>
      </c>
      <c r="K3846" s="64">
        <v>0</v>
      </c>
      <c r="L3846" s="65">
        <v>0</v>
      </c>
      <c r="M3846" s="64">
        <v>1</v>
      </c>
      <c r="N3846" s="64">
        <v>0</v>
      </c>
      <c r="O3846" s="66"/>
      <c r="P3846" s="63">
        <v>1</v>
      </c>
    </row>
    <row r="3847" spans="1:16" ht="14.4">
      <c r="A3847" s="72">
        <f t="shared" si="106"/>
        <v>46223</v>
      </c>
      <c r="B3847" s="73">
        <f>VLOOKUP(G3847,'Daily Flash NL'!A:D,4,0)</f>
        <v>0.29166666666666669</v>
      </c>
      <c r="C3847" s="77">
        <v>46223</v>
      </c>
      <c r="D3847" s="57"/>
      <c r="E3847" s="62" t="s">
        <v>85</v>
      </c>
      <c r="F3847" s="62"/>
      <c r="G3847" s="62">
        <v>7</v>
      </c>
      <c r="H3847" s="63">
        <v>1</v>
      </c>
      <c r="I3847" s="64">
        <v>1</v>
      </c>
      <c r="J3847" s="64">
        <v>1</v>
      </c>
      <c r="K3847" s="64">
        <v>1</v>
      </c>
      <c r="L3847" s="65">
        <v>1</v>
      </c>
      <c r="M3847" s="64">
        <v>0</v>
      </c>
      <c r="N3847" s="64">
        <v>0</v>
      </c>
      <c r="O3847" s="66">
        <v>284.70299999999997</v>
      </c>
      <c r="P3847" s="63">
        <v>0</v>
      </c>
    </row>
    <row r="3848" spans="1:16" ht="14.4">
      <c r="A3848" s="72">
        <f t="shared" si="106"/>
        <v>46223</v>
      </c>
      <c r="B3848" s="73">
        <f>VLOOKUP(G3848,'Daily Flash NL'!A:D,4,0)</f>
        <v>0.33333333333333298</v>
      </c>
      <c r="C3848" s="77">
        <v>46223</v>
      </c>
      <c r="D3848" s="57"/>
      <c r="E3848" s="62" t="s">
        <v>85</v>
      </c>
      <c r="F3848" s="62"/>
      <c r="G3848" s="62">
        <v>8</v>
      </c>
      <c r="H3848" s="63">
        <v>1</v>
      </c>
      <c r="I3848" s="64">
        <v>7</v>
      </c>
      <c r="J3848" s="64">
        <v>7</v>
      </c>
      <c r="K3848" s="64">
        <v>7</v>
      </c>
      <c r="L3848" s="65">
        <v>1</v>
      </c>
      <c r="M3848" s="64">
        <v>0</v>
      </c>
      <c r="N3848" s="64">
        <v>0</v>
      </c>
      <c r="O3848" s="66">
        <v>511.2828571428571</v>
      </c>
      <c r="P3848" s="63">
        <v>0</v>
      </c>
    </row>
    <row r="3849" spans="1:16" ht="14.4">
      <c r="A3849" s="72">
        <f t="shared" si="106"/>
        <v>46223</v>
      </c>
      <c r="B3849" s="73">
        <f>VLOOKUP(G3849,'Daily Flash NL'!A:D,4,0)</f>
        <v>0.375</v>
      </c>
      <c r="C3849" s="77">
        <v>46223</v>
      </c>
      <c r="D3849" s="57"/>
      <c r="E3849" s="62" t="s">
        <v>85</v>
      </c>
      <c r="F3849" s="62"/>
      <c r="G3849" s="62">
        <v>9</v>
      </c>
      <c r="H3849" s="63">
        <v>1</v>
      </c>
      <c r="I3849" s="64">
        <v>19</v>
      </c>
      <c r="J3849" s="64">
        <v>19</v>
      </c>
      <c r="K3849" s="64">
        <v>19</v>
      </c>
      <c r="L3849" s="65">
        <v>1</v>
      </c>
      <c r="M3849" s="64">
        <v>0</v>
      </c>
      <c r="N3849" s="64">
        <v>0</v>
      </c>
      <c r="O3849" s="66">
        <v>161.98876315789474</v>
      </c>
      <c r="P3849" s="63">
        <v>0</v>
      </c>
    </row>
    <row r="3850" spans="1:16" ht="14.4">
      <c r="A3850" s="72">
        <f t="shared" si="106"/>
        <v>46223</v>
      </c>
      <c r="B3850" s="73">
        <f>VLOOKUP(G3850,'Daily Flash NL'!A:D,4,0)</f>
        <v>0.41666666666666702</v>
      </c>
      <c r="C3850" s="77">
        <v>46223</v>
      </c>
      <c r="D3850" s="57"/>
      <c r="E3850" s="62" t="s">
        <v>85</v>
      </c>
      <c r="F3850" s="62"/>
      <c r="G3850" s="62">
        <v>10</v>
      </c>
      <c r="H3850" s="63">
        <v>1</v>
      </c>
      <c r="I3850" s="64">
        <v>17</v>
      </c>
      <c r="J3850" s="64">
        <v>17</v>
      </c>
      <c r="K3850" s="64">
        <v>17</v>
      </c>
      <c r="L3850" s="65">
        <v>1</v>
      </c>
      <c r="M3850" s="64">
        <v>0</v>
      </c>
      <c r="N3850" s="64">
        <v>0</v>
      </c>
      <c r="O3850" s="66">
        <v>353.15743137254901</v>
      </c>
      <c r="P3850" s="63">
        <v>0</v>
      </c>
    </row>
    <row r="3851" spans="1:16" ht="14.4">
      <c r="A3851" s="72">
        <f t="shared" si="106"/>
        <v>46223</v>
      </c>
      <c r="B3851" s="73">
        <f>VLOOKUP(G3851,'Daily Flash NL'!A:D,4,0)</f>
        <v>0.45833333333333298</v>
      </c>
      <c r="C3851" s="77">
        <v>46223</v>
      </c>
      <c r="D3851" s="57"/>
      <c r="E3851" s="62" t="s">
        <v>85</v>
      </c>
      <c r="F3851" s="62"/>
      <c r="G3851" s="62">
        <v>11</v>
      </c>
      <c r="H3851" s="63">
        <v>1</v>
      </c>
      <c r="I3851" s="64">
        <v>7</v>
      </c>
      <c r="J3851" s="64">
        <v>7</v>
      </c>
      <c r="K3851" s="64">
        <v>7</v>
      </c>
      <c r="L3851" s="65">
        <v>1</v>
      </c>
      <c r="M3851" s="64">
        <v>0</v>
      </c>
      <c r="N3851" s="64">
        <v>0</v>
      </c>
      <c r="O3851" s="66">
        <v>147.57038095238141</v>
      </c>
      <c r="P3851" s="63">
        <v>0</v>
      </c>
    </row>
    <row r="3852" spans="1:16" ht="14.4">
      <c r="A3852" s="72">
        <f t="shared" si="106"/>
        <v>46223</v>
      </c>
      <c r="B3852" s="73">
        <f>VLOOKUP(G3852,'Daily Flash NL'!A:D,4,0)</f>
        <v>0.5</v>
      </c>
      <c r="C3852" s="77">
        <v>46223</v>
      </c>
      <c r="D3852" s="57"/>
      <c r="E3852" s="62" t="s">
        <v>85</v>
      </c>
      <c r="F3852" s="62"/>
      <c r="G3852" s="62">
        <v>12</v>
      </c>
      <c r="H3852" s="63">
        <v>1</v>
      </c>
      <c r="I3852" s="64">
        <v>12</v>
      </c>
      <c r="J3852" s="64">
        <v>12</v>
      </c>
      <c r="K3852" s="64">
        <v>12</v>
      </c>
      <c r="L3852" s="65">
        <v>1</v>
      </c>
      <c r="M3852" s="64">
        <v>0</v>
      </c>
      <c r="N3852" s="64">
        <v>0</v>
      </c>
      <c r="O3852" s="66">
        <v>281.93154166666665</v>
      </c>
      <c r="P3852" s="63">
        <v>0</v>
      </c>
    </row>
    <row r="3853" spans="1:16" ht="14.4">
      <c r="A3853" s="72">
        <f t="shared" si="106"/>
        <v>46223</v>
      </c>
      <c r="B3853" s="73">
        <f>VLOOKUP(G3853,'Daily Flash NL'!A:D,4,0)</f>
        <v>0.54166666666666696</v>
      </c>
      <c r="C3853" s="77">
        <v>46223</v>
      </c>
      <c r="D3853" s="57"/>
      <c r="E3853" s="62" t="s">
        <v>85</v>
      </c>
      <c r="F3853" s="62"/>
      <c r="G3853" s="62">
        <v>13</v>
      </c>
      <c r="H3853" s="63">
        <v>1</v>
      </c>
      <c r="I3853" s="64">
        <v>8</v>
      </c>
      <c r="J3853" s="64">
        <v>8</v>
      </c>
      <c r="K3853" s="64">
        <v>8</v>
      </c>
      <c r="L3853" s="65">
        <v>1</v>
      </c>
      <c r="M3853" s="64">
        <v>0</v>
      </c>
      <c r="N3853" s="64">
        <v>0</v>
      </c>
      <c r="O3853" s="66">
        <v>222.45087500000051</v>
      </c>
      <c r="P3853" s="63">
        <v>0</v>
      </c>
    </row>
    <row r="3854" spans="1:16" ht="14.4">
      <c r="A3854" s="72">
        <f t="shared" si="106"/>
        <v>46223</v>
      </c>
      <c r="B3854" s="73">
        <f>VLOOKUP(G3854,'Daily Flash NL'!A:D,4,0)</f>
        <v>0.58333333333333304</v>
      </c>
      <c r="C3854" s="77">
        <v>46223</v>
      </c>
      <c r="D3854" s="57"/>
      <c r="E3854" s="62" t="s">
        <v>85</v>
      </c>
      <c r="F3854" s="62"/>
      <c r="G3854" s="62">
        <v>14</v>
      </c>
      <c r="H3854" s="63">
        <v>1</v>
      </c>
      <c r="I3854" s="64">
        <v>14</v>
      </c>
      <c r="J3854" s="64">
        <v>14</v>
      </c>
      <c r="K3854" s="64">
        <v>14</v>
      </c>
      <c r="L3854" s="65">
        <v>1</v>
      </c>
      <c r="M3854" s="64">
        <v>0</v>
      </c>
      <c r="N3854" s="64">
        <v>0</v>
      </c>
      <c r="O3854" s="66">
        <v>245.50327380952407</v>
      </c>
      <c r="P3854" s="63">
        <v>0</v>
      </c>
    </row>
    <row r="3855" spans="1:16" ht="14.4">
      <c r="A3855" s="72">
        <f t="shared" si="106"/>
        <v>46223</v>
      </c>
      <c r="B3855" s="73">
        <f>VLOOKUP(G3855,'Daily Flash NL'!A:D,4,0)</f>
        <v>0.625</v>
      </c>
      <c r="C3855" s="77">
        <v>46223</v>
      </c>
      <c r="D3855" s="57"/>
      <c r="E3855" s="62" t="s">
        <v>85</v>
      </c>
      <c r="F3855" s="62"/>
      <c r="G3855" s="62">
        <v>15</v>
      </c>
      <c r="H3855" s="63">
        <v>1</v>
      </c>
      <c r="I3855" s="64">
        <v>17</v>
      </c>
      <c r="J3855" s="64">
        <v>17</v>
      </c>
      <c r="K3855" s="64">
        <v>17</v>
      </c>
      <c r="L3855" s="65">
        <v>1</v>
      </c>
      <c r="M3855" s="64">
        <v>0</v>
      </c>
      <c r="N3855" s="64">
        <v>0</v>
      </c>
      <c r="O3855" s="66">
        <v>215.28058823529366</v>
      </c>
      <c r="P3855" s="63">
        <v>0</v>
      </c>
    </row>
    <row r="3856" spans="1:16" ht="14.4">
      <c r="A3856" s="72">
        <f t="shared" si="106"/>
        <v>46223</v>
      </c>
      <c r="B3856" s="73">
        <f>VLOOKUP(G3856,'Daily Flash NL'!A:D,4,0)</f>
        <v>0.66666666666666696</v>
      </c>
      <c r="C3856" s="77">
        <v>46223</v>
      </c>
      <c r="D3856" s="57"/>
      <c r="E3856" s="62" t="s">
        <v>85</v>
      </c>
      <c r="F3856" s="62"/>
      <c r="G3856" s="62">
        <v>16</v>
      </c>
      <c r="H3856" s="63">
        <v>1</v>
      </c>
      <c r="I3856" s="64">
        <v>9</v>
      </c>
      <c r="J3856" s="64">
        <v>9</v>
      </c>
      <c r="K3856" s="64">
        <v>9</v>
      </c>
      <c r="L3856" s="65">
        <v>1</v>
      </c>
      <c r="M3856" s="64">
        <v>0</v>
      </c>
      <c r="N3856" s="64">
        <v>0</v>
      </c>
      <c r="O3856" s="66">
        <v>202.42146296296252</v>
      </c>
      <c r="P3856" s="63">
        <v>0</v>
      </c>
    </row>
    <row r="3857" spans="1:16" ht="14.4">
      <c r="A3857" s="72">
        <f t="shared" si="106"/>
        <v>46223</v>
      </c>
      <c r="B3857" s="73" t="e">
        <f>VLOOKUP(G3857,'Daily Flash NL'!A:D,4,0)</f>
        <v>#N/A</v>
      </c>
      <c r="C3857" s="77">
        <v>46223</v>
      </c>
      <c r="D3857" s="57"/>
      <c r="E3857" s="62" t="s">
        <v>85</v>
      </c>
      <c r="F3857" s="62"/>
      <c r="G3857" s="62">
        <v>17</v>
      </c>
      <c r="H3857" s="63">
        <v>1</v>
      </c>
      <c r="I3857" s="64">
        <v>8</v>
      </c>
      <c r="J3857" s="64">
        <v>8</v>
      </c>
      <c r="K3857" s="64">
        <v>8</v>
      </c>
      <c r="L3857" s="65">
        <v>1</v>
      </c>
      <c r="M3857" s="64">
        <v>0</v>
      </c>
      <c r="N3857" s="64">
        <v>0</v>
      </c>
      <c r="O3857" s="66">
        <v>240.9370625</v>
      </c>
      <c r="P3857" s="63">
        <v>0</v>
      </c>
    </row>
    <row r="3858" spans="1:16" ht="14.4">
      <c r="A3858" s="72">
        <f t="shared" si="106"/>
        <v>46223</v>
      </c>
      <c r="B3858" s="73" t="e">
        <f>VLOOKUP(G3858,'Daily Flash NL'!A:D,4,0)</f>
        <v>#N/A</v>
      </c>
      <c r="C3858" s="77">
        <v>46223</v>
      </c>
      <c r="D3858" s="57"/>
      <c r="E3858" s="62" t="s">
        <v>85</v>
      </c>
      <c r="F3858" s="62"/>
      <c r="G3858" s="62">
        <v>18</v>
      </c>
      <c r="H3858" s="63">
        <v>0.5</v>
      </c>
      <c r="I3858" s="64">
        <v>2</v>
      </c>
      <c r="J3858" s="64">
        <v>2</v>
      </c>
      <c r="K3858" s="64">
        <v>1</v>
      </c>
      <c r="L3858" s="65">
        <v>1</v>
      </c>
      <c r="M3858" s="64">
        <v>0</v>
      </c>
      <c r="N3858" s="64">
        <v>0</v>
      </c>
      <c r="O3858" s="66">
        <v>654.16049999999996</v>
      </c>
      <c r="P3858" s="63">
        <v>0</v>
      </c>
    </row>
    <row r="3859" spans="1:16" ht="14.4">
      <c r="A3859" s="72">
        <f t="shared" si="106"/>
        <v>46223</v>
      </c>
      <c r="B3859" s="73" t="e">
        <f>VLOOKUP(G3859,'Daily Flash NL'!A:D,4,0)</f>
        <v>#N/A</v>
      </c>
      <c r="C3859" s="77">
        <v>46223</v>
      </c>
      <c r="D3859" s="57"/>
      <c r="E3859" s="62" t="s">
        <v>85</v>
      </c>
      <c r="F3859" s="62"/>
      <c r="G3859" s="62">
        <v>19</v>
      </c>
      <c r="H3859" s="63">
        <v>0</v>
      </c>
      <c r="I3859" s="64">
        <v>1</v>
      </c>
      <c r="J3859" s="64">
        <v>1</v>
      </c>
      <c r="K3859" s="64">
        <v>0</v>
      </c>
      <c r="L3859" s="65">
        <v>1</v>
      </c>
      <c r="M3859" s="64">
        <v>0</v>
      </c>
      <c r="N3859" s="64">
        <v>0</v>
      </c>
      <c r="O3859" s="66">
        <v>92.451999999999998</v>
      </c>
      <c r="P3859" s="63">
        <v>0</v>
      </c>
    </row>
    <row r="3860" spans="1:16" ht="14.4">
      <c r="A3860" s="72">
        <f t="shared" si="106"/>
        <v>46223</v>
      </c>
      <c r="B3860" s="73" t="e">
        <f>VLOOKUP(G3860,'Daily Flash NL'!A:D,4,0)</f>
        <v>#N/A</v>
      </c>
      <c r="C3860" s="77">
        <v>46223</v>
      </c>
      <c r="D3860" s="57"/>
      <c r="E3860" s="62" t="s">
        <v>85</v>
      </c>
      <c r="F3860" s="57" t="s">
        <v>86</v>
      </c>
      <c r="G3860" s="57"/>
      <c r="H3860" s="58"/>
      <c r="I3860" s="59"/>
      <c r="J3860" s="59"/>
      <c r="K3860" s="59"/>
      <c r="L3860" s="60"/>
      <c r="M3860" s="59"/>
      <c r="N3860" s="59"/>
      <c r="O3860" s="61"/>
      <c r="P3860" s="58"/>
    </row>
    <row r="3861" spans="1:16" ht="14.4">
      <c r="A3861" s="72">
        <f t="shared" si="106"/>
        <v>46223</v>
      </c>
      <c r="B3861" s="73">
        <f>VLOOKUP(G3861,'Daily Flash NL'!A:D,4,0)</f>
        <v>0.33333333333333298</v>
      </c>
      <c r="C3861" s="77">
        <v>46223</v>
      </c>
      <c r="D3861" s="57"/>
      <c r="E3861" s="62" t="s">
        <v>85</v>
      </c>
      <c r="F3861" s="62"/>
      <c r="G3861" s="62">
        <v>8</v>
      </c>
      <c r="H3861" s="63">
        <v>1</v>
      </c>
      <c r="I3861" s="64">
        <v>6</v>
      </c>
      <c r="J3861" s="64">
        <v>6</v>
      </c>
      <c r="K3861" s="64">
        <v>6</v>
      </c>
      <c r="L3861" s="65">
        <v>1</v>
      </c>
      <c r="M3861" s="64">
        <v>0</v>
      </c>
      <c r="N3861" s="64">
        <v>0</v>
      </c>
      <c r="O3861" s="66">
        <v>229.02700000000002</v>
      </c>
      <c r="P3861" s="63">
        <v>0</v>
      </c>
    </row>
    <row r="3862" spans="1:16" ht="14.4">
      <c r="A3862" s="72">
        <f t="shared" si="106"/>
        <v>46223</v>
      </c>
      <c r="B3862" s="73">
        <f>VLOOKUP(G3862,'Daily Flash NL'!A:D,4,0)</f>
        <v>0.375</v>
      </c>
      <c r="C3862" s="77">
        <v>46223</v>
      </c>
      <c r="D3862" s="57"/>
      <c r="E3862" s="62" t="s">
        <v>85</v>
      </c>
      <c r="F3862" s="62"/>
      <c r="G3862" s="62">
        <v>9</v>
      </c>
      <c r="H3862" s="63">
        <v>0.86363636363636365</v>
      </c>
      <c r="I3862" s="64">
        <v>22</v>
      </c>
      <c r="J3862" s="64">
        <v>22</v>
      </c>
      <c r="K3862" s="64">
        <v>19</v>
      </c>
      <c r="L3862" s="65">
        <v>1</v>
      </c>
      <c r="M3862" s="64">
        <v>0</v>
      </c>
      <c r="N3862" s="64">
        <v>0</v>
      </c>
      <c r="O3862" s="66">
        <v>318.5370227272727</v>
      </c>
      <c r="P3862" s="63">
        <v>0</v>
      </c>
    </row>
    <row r="3863" spans="1:16" ht="14.4">
      <c r="A3863" s="72">
        <f t="shared" si="106"/>
        <v>46223</v>
      </c>
      <c r="B3863" s="73">
        <f>VLOOKUP(G3863,'Daily Flash NL'!A:D,4,0)</f>
        <v>0.41666666666666702</v>
      </c>
      <c r="C3863" s="77">
        <v>46223</v>
      </c>
      <c r="D3863" s="57"/>
      <c r="E3863" s="62" t="s">
        <v>85</v>
      </c>
      <c r="F3863" s="62"/>
      <c r="G3863" s="62">
        <v>10</v>
      </c>
      <c r="H3863" s="63">
        <v>0.88235294117647056</v>
      </c>
      <c r="I3863" s="64">
        <v>17</v>
      </c>
      <c r="J3863" s="64">
        <v>17</v>
      </c>
      <c r="K3863" s="64">
        <v>15</v>
      </c>
      <c r="L3863" s="65">
        <v>1</v>
      </c>
      <c r="M3863" s="64">
        <v>0</v>
      </c>
      <c r="N3863" s="64">
        <v>0</v>
      </c>
      <c r="O3863" s="66">
        <v>468.77602941176474</v>
      </c>
      <c r="P3863" s="63">
        <v>0</v>
      </c>
    </row>
    <row r="3864" spans="1:16" ht="14.4">
      <c r="A3864" s="72">
        <f t="shared" si="106"/>
        <v>46223</v>
      </c>
      <c r="B3864" s="73">
        <f>VLOOKUP(G3864,'Daily Flash NL'!A:D,4,0)</f>
        <v>0.45833333333333298</v>
      </c>
      <c r="C3864" s="77">
        <v>46223</v>
      </c>
      <c r="D3864" s="57"/>
      <c r="E3864" s="62" t="s">
        <v>85</v>
      </c>
      <c r="F3864" s="62"/>
      <c r="G3864" s="62">
        <v>11</v>
      </c>
      <c r="H3864" s="63">
        <v>1</v>
      </c>
      <c r="I3864" s="64">
        <v>18</v>
      </c>
      <c r="J3864" s="64">
        <v>18</v>
      </c>
      <c r="K3864" s="64">
        <v>18</v>
      </c>
      <c r="L3864" s="65">
        <v>1</v>
      </c>
      <c r="M3864" s="64">
        <v>0</v>
      </c>
      <c r="N3864" s="64">
        <v>0</v>
      </c>
      <c r="O3864" s="66">
        <v>219.09558333333337</v>
      </c>
      <c r="P3864" s="63">
        <v>0</v>
      </c>
    </row>
    <row r="3865" spans="1:16" ht="14.4">
      <c r="A3865" s="72">
        <f t="shared" si="106"/>
        <v>46223</v>
      </c>
      <c r="B3865" s="73">
        <f>VLOOKUP(G3865,'Daily Flash NL'!A:D,4,0)</f>
        <v>0.5</v>
      </c>
      <c r="C3865" s="77">
        <v>46223</v>
      </c>
      <c r="D3865" s="57"/>
      <c r="E3865" s="62" t="s">
        <v>85</v>
      </c>
      <c r="F3865" s="62"/>
      <c r="G3865" s="62">
        <v>12</v>
      </c>
      <c r="H3865" s="63">
        <v>0.88888888888888884</v>
      </c>
      <c r="I3865" s="64">
        <v>9</v>
      </c>
      <c r="J3865" s="64">
        <v>9</v>
      </c>
      <c r="K3865" s="64">
        <v>8</v>
      </c>
      <c r="L3865" s="65">
        <v>1</v>
      </c>
      <c r="M3865" s="64">
        <v>0</v>
      </c>
      <c r="N3865" s="64">
        <v>0</v>
      </c>
      <c r="O3865" s="66">
        <v>271.95694444444445</v>
      </c>
      <c r="P3865" s="63">
        <v>0</v>
      </c>
    </row>
    <row r="3866" spans="1:16" ht="14.4">
      <c r="A3866" s="72">
        <f t="shared" si="106"/>
        <v>46223</v>
      </c>
      <c r="B3866" s="73">
        <f>VLOOKUP(G3866,'Daily Flash NL'!A:D,4,0)</f>
        <v>0.54166666666666696</v>
      </c>
      <c r="C3866" s="77">
        <v>46223</v>
      </c>
      <c r="D3866" s="57"/>
      <c r="E3866" s="62" t="s">
        <v>85</v>
      </c>
      <c r="F3866" s="62"/>
      <c r="G3866" s="62">
        <v>13</v>
      </c>
      <c r="H3866" s="63">
        <v>1</v>
      </c>
      <c r="I3866" s="64">
        <v>11</v>
      </c>
      <c r="J3866" s="64">
        <v>11</v>
      </c>
      <c r="K3866" s="64">
        <v>11</v>
      </c>
      <c r="L3866" s="65">
        <v>1</v>
      </c>
      <c r="M3866" s="64">
        <v>0</v>
      </c>
      <c r="N3866" s="64">
        <v>0</v>
      </c>
      <c r="O3866" s="66">
        <v>208.41772727272726</v>
      </c>
      <c r="P3866" s="63">
        <v>0</v>
      </c>
    </row>
    <row r="3867" spans="1:16" ht="14.4">
      <c r="A3867" s="72">
        <f t="shared" si="106"/>
        <v>46223</v>
      </c>
      <c r="B3867" s="73">
        <f>VLOOKUP(G3867,'Daily Flash NL'!A:D,4,0)</f>
        <v>0.58333333333333304</v>
      </c>
      <c r="C3867" s="77">
        <v>46223</v>
      </c>
      <c r="D3867" s="57"/>
      <c r="E3867" s="62" t="s">
        <v>85</v>
      </c>
      <c r="F3867" s="62"/>
      <c r="G3867" s="62">
        <v>14</v>
      </c>
      <c r="H3867" s="63">
        <v>1</v>
      </c>
      <c r="I3867" s="64">
        <v>11</v>
      </c>
      <c r="J3867" s="64">
        <v>11</v>
      </c>
      <c r="K3867" s="64">
        <v>11</v>
      </c>
      <c r="L3867" s="65">
        <v>1</v>
      </c>
      <c r="M3867" s="64">
        <v>0</v>
      </c>
      <c r="N3867" s="64">
        <v>0</v>
      </c>
      <c r="O3867" s="66">
        <v>262.47004545454547</v>
      </c>
      <c r="P3867" s="63">
        <v>0</v>
      </c>
    </row>
    <row r="3868" spans="1:16" ht="14.4">
      <c r="A3868" s="72">
        <f t="shared" si="106"/>
        <v>46223</v>
      </c>
      <c r="B3868" s="73">
        <f>VLOOKUP(G3868,'Daily Flash NL'!A:D,4,0)</f>
        <v>0.625</v>
      </c>
      <c r="C3868" s="77">
        <v>46223</v>
      </c>
      <c r="D3868" s="57"/>
      <c r="E3868" s="62" t="s">
        <v>85</v>
      </c>
      <c r="F3868" s="62"/>
      <c r="G3868" s="62">
        <v>15</v>
      </c>
      <c r="H3868" s="63">
        <v>1</v>
      </c>
      <c r="I3868" s="64">
        <v>6</v>
      </c>
      <c r="J3868" s="64">
        <v>6</v>
      </c>
      <c r="K3868" s="64">
        <v>6</v>
      </c>
      <c r="L3868" s="65">
        <v>1</v>
      </c>
      <c r="M3868" s="64">
        <v>0</v>
      </c>
      <c r="N3868" s="64">
        <v>0</v>
      </c>
      <c r="O3868" s="66">
        <v>320.40866666666665</v>
      </c>
      <c r="P3868" s="63">
        <v>0</v>
      </c>
    </row>
    <row r="3869" spans="1:16" ht="14.4">
      <c r="A3869" s="72">
        <f t="shared" si="106"/>
        <v>46223</v>
      </c>
      <c r="B3869" s="73">
        <f>VLOOKUP(G3869,'Daily Flash NL'!A:D,4,0)</f>
        <v>0.66666666666666696</v>
      </c>
      <c r="C3869" s="77">
        <v>46223</v>
      </c>
      <c r="D3869" s="57"/>
      <c r="E3869" s="62" t="s">
        <v>85</v>
      </c>
      <c r="F3869" s="62"/>
      <c r="G3869" s="62">
        <v>16</v>
      </c>
      <c r="H3869" s="63">
        <v>1</v>
      </c>
      <c r="I3869" s="64">
        <v>12</v>
      </c>
      <c r="J3869" s="64">
        <v>12</v>
      </c>
      <c r="K3869" s="64">
        <v>12</v>
      </c>
      <c r="L3869" s="65">
        <v>1</v>
      </c>
      <c r="M3869" s="64">
        <v>0</v>
      </c>
      <c r="N3869" s="64">
        <v>0</v>
      </c>
      <c r="O3869" s="66">
        <v>277.5497083333334</v>
      </c>
      <c r="P3869" s="63">
        <v>0</v>
      </c>
    </row>
    <row r="3870" spans="1:16" ht="14.4">
      <c r="A3870" s="72">
        <f t="shared" si="106"/>
        <v>46223</v>
      </c>
      <c r="B3870" s="73" t="e">
        <f>VLOOKUP(G3870,'Daily Flash NL'!A:D,4,0)</f>
        <v>#N/A</v>
      </c>
      <c r="C3870" s="77">
        <v>46223</v>
      </c>
      <c r="D3870" s="57"/>
      <c r="E3870" s="62" t="s">
        <v>85</v>
      </c>
      <c r="F3870" s="62"/>
      <c r="G3870" s="62">
        <v>17</v>
      </c>
      <c r="H3870" s="63">
        <v>0.53333333333333333</v>
      </c>
      <c r="I3870" s="64">
        <v>15</v>
      </c>
      <c r="J3870" s="64">
        <v>15</v>
      </c>
      <c r="K3870" s="64">
        <v>8</v>
      </c>
      <c r="L3870" s="65">
        <v>1</v>
      </c>
      <c r="M3870" s="64">
        <v>0</v>
      </c>
      <c r="N3870" s="64">
        <v>0</v>
      </c>
      <c r="O3870" s="66">
        <v>154.1183</v>
      </c>
      <c r="P3870" s="63">
        <v>0</v>
      </c>
    </row>
    <row r="3871" spans="1:16" ht="14.4">
      <c r="A3871" s="72">
        <f t="shared" ref="A3871:A3874" si="107">C3871</f>
        <v>46223</v>
      </c>
      <c r="B3871" s="73" t="e">
        <f>VLOOKUP(G3871,'Daily Flash NL'!A:D,4,0)</f>
        <v>#N/A</v>
      </c>
      <c r="C3871" s="77">
        <v>46223</v>
      </c>
      <c r="D3871" s="57"/>
      <c r="E3871" s="62" t="s">
        <v>85</v>
      </c>
      <c r="F3871" s="62"/>
      <c r="G3871" s="62">
        <v>18</v>
      </c>
      <c r="H3871" s="63">
        <v>0</v>
      </c>
      <c r="I3871" s="64">
        <v>1</v>
      </c>
      <c r="J3871" s="64">
        <v>1</v>
      </c>
      <c r="K3871" s="64">
        <v>0</v>
      </c>
      <c r="L3871" s="65">
        <v>1</v>
      </c>
      <c r="M3871" s="64">
        <v>0</v>
      </c>
      <c r="N3871" s="64">
        <v>0</v>
      </c>
      <c r="O3871" s="66">
        <v>372.12</v>
      </c>
      <c r="P3871" s="63">
        <v>0</v>
      </c>
    </row>
    <row r="3872" spans="1:16" ht="14.4">
      <c r="A3872" s="72">
        <f t="shared" si="107"/>
        <v>46223</v>
      </c>
      <c r="B3872" s="73" t="e">
        <f>VLOOKUP(G3872,'Daily Flash NL'!A:D,4,0)</f>
        <v>#N/A</v>
      </c>
      <c r="C3872" s="77">
        <v>46223</v>
      </c>
      <c r="D3872" s="57"/>
      <c r="E3872" s="62" t="s">
        <v>85</v>
      </c>
      <c r="F3872" s="62"/>
      <c r="G3872" s="62">
        <v>19</v>
      </c>
      <c r="H3872" s="63">
        <v>1</v>
      </c>
      <c r="I3872" s="64">
        <v>1</v>
      </c>
      <c r="J3872" s="64">
        <v>1</v>
      </c>
      <c r="K3872" s="64">
        <v>1</v>
      </c>
      <c r="L3872" s="65">
        <v>1</v>
      </c>
      <c r="M3872" s="64">
        <v>0</v>
      </c>
      <c r="N3872" s="64">
        <v>0</v>
      </c>
      <c r="O3872" s="66">
        <v>187.506</v>
      </c>
      <c r="P3872" s="63">
        <v>0</v>
      </c>
    </row>
    <row r="3873" spans="1:16" ht="14.4">
      <c r="A3873" s="72">
        <f t="shared" si="107"/>
        <v>46223</v>
      </c>
      <c r="B3873" s="73" t="e">
        <f>VLOOKUP(G3873,'Daily Flash NL'!A:D,4,0)</f>
        <v>#N/A</v>
      </c>
      <c r="C3873" s="77">
        <v>46223</v>
      </c>
      <c r="D3873" s="57"/>
      <c r="E3873" s="62" t="s">
        <v>68</v>
      </c>
      <c r="F3873" s="62"/>
      <c r="G3873" s="62"/>
      <c r="H3873" s="63">
        <v>0.76615384615384619</v>
      </c>
      <c r="I3873" s="64">
        <v>975</v>
      </c>
      <c r="J3873" s="64">
        <v>966</v>
      </c>
      <c r="K3873" s="64">
        <v>747</v>
      </c>
      <c r="L3873" s="65">
        <v>0.99076923076923074</v>
      </c>
      <c r="M3873" s="64">
        <v>9</v>
      </c>
      <c r="N3873" s="64">
        <v>0</v>
      </c>
      <c r="O3873" s="66">
        <v>260.18883865227275</v>
      </c>
      <c r="P3873" s="63">
        <v>9.2307692307692316E-3</v>
      </c>
    </row>
    <row r="3874" spans="1:16" ht="14.4">
      <c r="A3874" s="72">
        <f t="shared" si="107"/>
        <v>46223</v>
      </c>
      <c r="B3874" s="73" t="e">
        <f>VLOOKUP(G3874,'Daily Flash NL'!A:D,4,0)</f>
        <v>#N/A</v>
      </c>
      <c r="C3874" s="77">
        <v>46223</v>
      </c>
      <c r="D3874" s="57"/>
      <c r="E3874" s="62" t="s">
        <v>68</v>
      </c>
      <c r="F3874" s="57" t="s">
        <v>69</v>
      </c>
      <c r="G3874" s="57"/>
      <c r="H3874" s="58"/>
      <c r="I3874" s="59"/>
      <c r="J3874" s="59"/>
      <c r="K3874" s="59"/>
      <c r="L3874" s="60"/>
      <c r="M3874" s="59"/>
      <c r="N3874" s="59"/>
      <c r="O3874" s="61"/>
      <c r="P3874" s="58"/>
    </row>
    <row r="3875" spans="1:16" ht="14.4">
      <c r="A3875" s="72">
        <f t="shared" ref="A3875:A3879" si="108">C3875</f>
        <v>46223</v>
      </c>
      <c r="B3875" s="73" t="e">
        <f>VLOOKUP(G3875,'Daily Flash NL'!A:D,4,0)</f>
        <v>#N/A</v>
      </c>
      <c r="C3875" s="77">
        <v>46223</v>
      </c>
      <c r="D3875" s="57"/>
      <c r="E3875" s="62" t="s">
        <v>68</v>
      </c>
      <c r="F3875" s="62"/>
      <c r="G3875" s="62">
        <v>6</v>
      </c>
      <c r="H3875" s="63">
        <v>0.42857142857142855</v>
      </c>
      <c r="I3875" s="64">
        <v>7</v>
      </c>
      <c r="J3875" s="64">
        <v>6</v>
      </c>
      <c r="K3875" s="64">
        <v>3</v>
      </c>
      <c r="L3875" s="65">
        <v>0.8571428571428571</v>
      </c>
      <c r="M3875" s="64">
        <v>1</v>
      </c>
      <c r="N3875" s="64">
        <v>0</v>
      </c>
      <c r="O3875" s="66">
        <v>356.7675000000001</v>
      </c>
      <c r="P3875" s="63">
        <v>0.14285714285714285</v>
      </c>
    </row>
    <row r="3876" spans="1:16" ht="14.4">
      <c r="A3876" s="72">
        <f t="shared" si="108"/>
        <v>46223</v>
      </c>
      <c r="B3876" s="73">
        <f>VLOOKUP(G3876,'Daily Flash NL'!A:D,4,0)</f>
        <v>0.29166666666666669</v>
      </c>
      <c r="C3876" s="77">
        <v>46223</v>
      </c>
      <c r="D3876" s="57"/>
      <c r="E3876" s="62" t="s">
        <v>68</v>
      </c>
      <c r="F3876" s="62"/>
      <c r="G3876" s="62">
        <v>7</v>
      </c>
      <c r="H3876" s="63">
        <v>0.61290322580645162</v>
      </c>
      <c r="I3876" s="64">
        <v>31</v>
      </c>
      <c r="J3876" s="64">
        <v>31</v>
      </c>
      <c r="K3876" s="64">
        <v>19</v>
      </c>
      <c r="L3876" s="65">
        <v>1</v>
      </c>
      <c r="M3876" s="64">
        <v>0</v>
      </c>
      <c r="N3876" s="64">
        <v>0</v>
      </c>
      <c r="O3876" s="66">
        <v>286.74940322580653</v>
      </c>
      <c r="P3876" s="63">
        <v>0</v>
      </c>
    </row>
    <row r="3877" spans="1:16" ht="14.4">
      <c r="A3877" s="72">
        <f t="shared" si="108"/>
        <v>46223</v>
      </c>
      <c r="B3877" s="73">
        <f>VLOOKUP(G3877,'Daily Flash NL'!A:D,4,0)</f>
        <v>0.33333333333333298</v>
      </c>
      <c r="C3877" s="77">
        <v>46223</v>
      </c>
      <c r="D3877" s="57"/>
      <c r="E3877" s="62" t="s">
        <v>68</v>
      </c>
      <c r="F3877" s="62"/>
      <c r="G3877" s="62">
        <v>8</v>
      </c>
      <c r="H3877" s="63">
        <v>0.2441860465116279</v>
      </c>
      <c r="I3877" s="64">
        <v>86</v>
      </c>
      <c r="J3877" s="64">
        <v>81</v>
      </c>
      <c r="K3877" s="64">
        <v>21</v>
      </c>
      <c r="L3877" s="65">
        <v>0.94186046511627908</v>
      </c>
      <c r="M3877" s="64">
        <v>5</v>
      </c>
      <c r="N3877" s="64">
        <v>0</v>
      </c>
      <c r="O3877" s="66">
        <v>218.57868580246924</v>
      </c>
      <c r="P3877" s="63">
        <v>5.8139534883720929E-2</v>
      </c>
    </row>
    <row r="3878" spans="1:16" ht="14.4">
      <c r="A3878" s="72">
        <f t="shared" si="108"/>
        <v>46223</v>
      </c>
      <c r="B3878" s="73">
        <f>VLOOKUP(G3878,'Daily Flash NL'!A:D,4,0)</f>
        <v>0.375</v>
      </c>
      <c r="C3878" s="77">
        <v>46223</v>
      </c>
      <c r="D3878" s="57"/>
      <c r="E3878" s="62" t="s">
        <v>68</v>
      </c>
      <c r="F3878" s="62"/>
      <c r="G3878" s="62">
        <v>9</v>
      </c>
      <c r="H3878" s="63">
        <v>0.67543859649122806</v>
      </c>
      <c r="I3878" s="64">
        <v>114</v>
      </c>
      <c r="J3878" s="64">
        <v>114</v>
      </c>
      <c r="K3878" s="64">
        <v>77</v>
      </c>
      <c r="L3878" s="65">
        <v>1</v>
      </c>
      <c r="M3878" s="64">
        <v>0</v>
      </c>
      <c r="N3878" s="64">
        <v>0</v>
      </c>
      <c r="O3878" s="66">
        <v>224.74832007101082</v>
      </c>
      <c r="P3878" s="63">
        <v>0</v>
      </c>
    </row>
    <row r="3879" spans="1:16" ht="14.4">
      <c r="A3879" s="72">
        <f t="shared" si="108"/>
        <v>46223</v>
      </c>
      <c r="B3879" s="73">
        <f>VLOOKUP(G3879,'Daily Flash NL'!A:D,4,0)</f>
        <v>0.41666666666666702</v>
      </c>
      <c r="C3879" s="77">
        <v>46223</v>
      </c>
      <c r="D3879" s="57"/>
      <c r="E3879" s="62" t="s">
        <v>68</v>
      </c>
      <c r="F3879" s="62"/>
      <c r="G3879" s="62">
        <v>10</v>
      </c>
      <c r="H3879" s="63">
        <v>0.88</v>
      </c>
      <c r="I3879" s="64">
        <v>100</v>
      </c>
      <c r="J3879" s="64">
        <v>100</v>
      </c>
      <c r="K3879" s="64">
        <v>88</v>
      </c>
      <c r="L3879" s="65">
        <v>1</v>
      </c>
      <c r="M3879" s="64">
        <v>0</v>
      </c>
      <c r="N3879" s="64">
        <v>0</v>
      </c>
      <c r="O3879" s="66">
        <v>280.93297333333328</v>
      </c>
      <c r="P3879" s="63">
        <v>0</v>
      </c>
    </row>
    <row r="3880" spans="1:16" ht="14.4">
      <c r="A3880" s="72">
        <f t="shared" ref="A3880:A3891" si="109">C3880</f>
        <v>46223</v>
      </c>
      <c r="B3880" s="73">
        <f>VLOOKUP(G3880,'Daily Flash NL'!A:D,4,0)</f>
        <v>0.45833333333333298</v>
      </c>
      <c r="C3880" s="77">
        <v>46223</v>
      </c>
      <c r="D3880" s="57"/>
      <c r="E3880" s="62" t="s">
        <v>68</v>
      </c>
      <c r="F3880" s="62"/>
      <c r="G3880" s="62">
        <v>11</v>
      </c>
      <c r="H3880" s="63">
        <v>0.97530864197530864</v>
      </c>
      <c r="I3880" s="64">
        <v>81</v>
      </c>
      <c r="J3880" s="64">
        <v>81</v>
      </c>
      <c r="K3880" s="64">
        <v>79</v>
      </c>
      <c r="L3880" s="65">
        <v>1</v>
      </c>
      <c r="M3880" s="64">
        <v>0</v>
      </c>
      <c r="N3880" s="64">
        <v>0</v>
      </c>
      <c r="O3880" s="66">
        <v>309.93769958847724</v>
      </c>
      <c r="P3880" s="63">
        <v>0</v>
      </c>
    </row>
    <row r="3881" spans="1:16" ht="14.4">
      <c r="A3881" s="72">
        <f t="shared" si="109"/>
        <v>46223</v>
      </c>
      <c r="B3881" s="73">
        <f>VLOOKUP(G3881,'Daily Flash NL'!A:D,4,0)</f>
        <v>0.5</v>
      </c>
      <c r="C3881" s="77">
        <v>46223</v>
      </c>
      <c r="D3881" s="57"/>
      <c r="E3881" s="62" t="s">
        <v>68</v>
      </c>
      <c r="F3881" s="62"/>
      <c r="G3881" s="62">
        <v>12</v>
      </c>
      <c r="H3881" s="63">
        <v>1</v>
      </c>
      <c r="I3881" s="64">
        <v>79</v>
      </c>
      <c r="J3881" s="64">
        <v>79</v>
      </c>
      <c r="K3881" s="64">
        <v>79</v>
      </c>
      <c r="L3881" s="65">
        <v>1</v>
      </c>
      <c r="M3881" s="64">
        <v>0</v>
      </c>
      <c r="N3881" s="64">
        <v>0</v>
      </c>
      <c r="O3881" s="66">
        <v>249.11420126582277</v>
      </c>
      <c r="P3881" s="63">
        <v>0</v>
      </c>
    </row>
    <row r="3882" spans="1:16" ht="14.4">
      <c r="A3882" s="72">
        <f t="shared" si="109"/>
        <v>46223</v>
      </c>
      <c r="B3882" s="73">
        <f>VLOOKUP(G3882,'Daily Flash NL'!A:D,4,0)</f>
        <v>0.54166666666666696</v>
      </c>
      <c r="C3882" s="77">
        <v>46223</v>
      </c>
      <c r="D3882" s="57"/>
      <c r="E3882" s="62" t="s">
        <v>68</v>
      </c>
      <c r="F3882" s="62"/>
      <c r="G3882" s="62">
        <v>13</v>
      </c>
      <c r="H3882" s="63">
        <v>0.80208333333333337</v>
      </c>
      <c r="I3882" s="64">
        <v>96</v>
      </c>
      <c r="J3882" s="64">
        <v>96</v>
      </c>
      <c r="K3882" s="64">
        <v>77</v>
      </c>
      <c r="L3882" s="65">
        <v>1</v>
      </c>
      <c r="M3882" s="64">
        <v>0</v>
      </c>
      <c r="N3882" s="64">
        <v>0</v>
      </c>
      <c r="O3882" s="66">
        <v>212.84975434027808</v>
      </c>
      <c r="P3882" s="63">
        <v>0</v>
      </c>
    </row>
    <row r="3883" spans="1:16" ht="14.4">
      <c r="A3883" s="72">
        <f t="shared" si="109"/>
        <v>46223</v>
      </c>
      <c r="B3883" s="73">
        <f>VLOOKUP(G3883,'Daily Flash NL'!A:D,4,0)</f>
        <v>0.58333333333333304</v>
      </c>
      <c r="C3883" s="77">
        <v>46223</v>
      </c>
      <c r="D3883" s="57"/>
      <c r="E3883" s="62" t="s">
        <v>68</v>
      </c>
      <c r="F3883" s="62"/>
      <c r="G3883" s="62">
        <v>14</v>
      </c>
      <c r="H3883" s="63">
        <v>0.67326732673267331</v>
      </c>
      <c r="I3883" s="64">
        <v>101</v>
      </c>
      <c r="J3883" s="64">
        <v>99</v>
      </c>
      <c r="K3883" s="64">
        <v>68</v>
      </c>
      <c r="L3883" s="65">
        <v>0.98019801980198018</v>
      </c>
      <c r="M3883" s="64">
        <v>2</v>
      </c>
      <c r="N3883" s="64">
        <v>0</v>
      </c>
      <c r="O3883" s="66">
        <v>268.68657744107753</v>
      </c>
      <c r="P3883" s="63">
        <v>1.9801980198019802E-2</v>
      </c>
    </row>
    <row r="3884" spans="1:16" ht="14.4">
      <c r="A3884" s="72">
        <f t="shared" si="109"/>
        <v>46223</v>
      </c>
      <c r="B3884" s="73">
        <f>VLOOKUP(G3884,'Daily Flash NL'!A:D,4,0)</f>
        <v>0.625</v>
      </c>
      <c r="C3884" s="77">
        <v>46223</v>
      </c>
      <c r="D3884" s="57"/>
      <c r="E3884" s="62" t="s">
        <v>68</v>
      </c>
      <c r="F3884" s="62"/>
      <c r="G3884" s="62">
        <v>15</v>
      </c>
      <c r="H3884" s="63">
        <v>0.73684210526315785</v>
      </c>
      <c r="I3884" s="64">
        <v>95</v>
      </c>
      <c r="J3884" s="64">
        <v>94</v>
      </c>
      <c r="K3884" s="64">
        <v>70</v>
      </c>
      <c r="L3884" s="65">
        <v>0.98947368421052628</v>
      </c>
      <c r="M3884" s="64">
        <v>1</v>
      </c>
      <c r="N3884" s="64">
        <v>0</v>
      </c>
      <c r="O3884" s="66">
        <v>293.72610212765949</v>
      </c>
      <c r="P3884" s="63">
        <v>1.0526315789473684E-2</v>
      </c>
    </row>
    <row r="3885" spans="1:16" ht="14.4">
      <c r="A3885" s="72">
        <f t="shared" si="109"/>
        <v>46223</v>
      </c>
      <c r="B3885" s="73">
        <f>VLOOKUP(G3885,'Daily Flash NL'!A:D,4,0)</f>
        <v>0.66666666666666696</v>
      </c>
      <c r="C3885" s="77">
        <v>46223</v>
      </c>
      <c r="D3885" s="57"/>
      <c r="E3885" s="62" t="s">
        <v>68</v>
      </c>
      <c r="F3885" s="62"/>
      <c r="G3885" s="62">
        <v>16</v>
      </c>
      <c r="H3885" s="63">
        <v>0.85897435897435892</v>
      </c>
      <c r="I3885" s="64">
        <v>78</v>
      </c>
      <c r="J3885" s="64">
        <v>78</v>
      </c>
      <c r="K3885" s="64">
        <v>67</v>
      </c>
      <c r="L3885" s="65">
        <v>1</v>
      </c>
      <c r="M3885" s="64">
        <v>0</v>
      </c>
      <c r="N3885" s="64">
        <v>0</v>
      </c>
      <c r="O3885" s="66">
        <v>321.4190547008547</v>
      </c>
      <c r="P3885" s="63">
        <v>0</v>
      </c>
    </row>
    <row r="3886" spans="1:16" ht="14.4">
      <c r="A3886" s="72">
        <f t="shared" si="109"/>
        <v>46223</v>
      </c>
      <c r="B3886" s="73" t="e">
        <f>VLOOKUP(G3886,'Daily Flash NL'!A:D,4,0)</f>
        <v>#N/A</v>
      </c>
      <c r="C3886" s="77">
        <v>46223</v>
      </c>
      <c r="D3886" s="57"/>
      <c r="E3886" s="62" t="s">
        <v>68</v>
      </c>
      <c r="F3886" s="62"/>
      <c r="G3886" s="62">
        <v>17</v>
      </c>
      <c r="H3886" s="63">
        <v>0.95081967213114749</v>
      </c>
      <c r="I3886" s="64">
        <v>61</v>
      </c>
      <c r="J3886" s="64">
        <v>61</v>
      </c>
      <c r="K3886" s="64">
        <v>58</v>
      </c>
      <c r="L3886" s="65">
        <v>1</v>
      </c>
      <c r="M3886" s="64">
        <v>0</v>
      </c>
      <c r="N3886" s="64">
        <v>0</v>
      </c>
      <c r="O3886" s="66">
        <v>212.19993579234983</v>
      </c>
      <c r="P3886" s="63">
        <v>0</v>
      </c>
    </row>
    <row r="3887" spans="1:16" ht="14.4">
      <c r="A3887" s="72">
        <f t="shared" si="109"/>
        <v>46223</v>
      </c>
      <c r="B3887" s="73" t="e">
        <f>VLOOKUP(G3887,'Daily Flash NL'!A:D,4,0)</f>
        <v>#N/A</v>
      </c>
      <c r="C3887" s="77">
        <v>46223</v>
      </c>
      <c r="D3887" s="57"/>
      <c r="E3887" s="62" t="s">
        <v>68</v>
      </c>
      <c r="F3887" s="62"/>
      <c r="G3887" s="62">
        <v>18</v>
      </c>
      <c r="H3887" s="63">
        <v>0.94871794871794868</v>
      </c>
      <c r="I3887" s="64">
        <v>39</v>
      </c>
      <c r="J3887" s="64">
        <v>39</v>
      </c>
      <c r="K3887" s="64">
        <v>37</v>
      </c>
      <c r="L3887" s="65">
        <v>1</v>
      </c>
      <c r="M3887" s="64">
        <v>0</v>
      </c>
      <c r="N3887" s="64">
        <v>0</v>
      </c>
      <c r="O3887" s="66">
        <v>277.66653846153849</v>
      </c>
      <c r="P3887" s="63">
        <v>0</v>
      </c>
    </row>
    <row r="3888" spans="1:16" ht="14.4">
      <c r="A3888" s="72">
        <f t="shared" si="109"/>
        <v>46223</v>
      </c>
      <c r="B3888" s="73" t="e">
        <f>VLOOKUP(G3888,'Daily Flash NL'!A:D,4,0)</f>
        <v>#N/A</v>
      </c>
      <c r="C3888" s="77">
        <v>46223</v>
      </c>
      <c r="D3888" s="57"/>
      <c r="E3888" s="62" t="s">
        <v>68</v>
      </c>
      <c r="F3888" s="62"/>
      <c r="G3888" s="62">
        <v>19</v>
      </c>
      <c r="H3888" s="63">
        <v>0.5714285714285714</v>
      </c>
      <c r="I3888" s="64">
        <v>7</v>
      </c>
      <c r="J3888" s="64">
        <v>7</v>
      </c>
      <c r="K3888" s="64">
        <v>4</v>
      </c>
      <c r="L3888" s="65">
        <v>1</v>
      </c>
      <c r="M3888" s="64">
        <v>0</v>
      </c>
      <c r="N3888" s="64">
        <v>0</v>
      </c>
      <c r="O3888" s="66">
        <v>88.635452380952415</v>
      </c>
      <c r="P3888" s="63">
        <v>0</v>
      </c>
    </row>
    <row r="3889" spans="1:16" ht="14.4">
      <c r="A3889" s="72">
        <f t="shared" si="109"/>
        <v>46223</v>
      </c>
      <c r="B3889" s="73" t="e">
        <f>VLOOKUP(G3889,'Daily Flash NL'!A:D,4,0)</f>
        <v>#N/A</v>
      </c>
      <c r="C3889" s="77">
        <v>46223</v>
      </c>
      <c r="D3889" s="57" t="s">
        <v>70</v>
      </c>
      <c r="E3889" s="57"/>
      <c r="F3889" s="57"/>
      <c r="G3889" s="57"/>
      <c r="H3889" s="58">
        <v>0.80032599837000817</v>
      </c>
      <c r="I3889" s="59">
        <v>1227</v>
      </c>
      <c r="J3889" s="59">
        <v>1217</v>
      </c>
      <c r="K3889" s="59">
        <v>982</v>
      </c>
      <c r="L3889" s="60">
        <v>0.99185004074979621</v>
      </c>
      <c r="M3889" s="59">
        <v>10</v>
      </c>
      <c r="N3889" s="59">
        <v>0</v>
      </c>
      <c r="O3889" s="61">
        <v>261.93667800993899</v>
      </c>
      <c r="P3889" s="58">
        <v>8.1499592502037484E-3</v>
      </c>
    </row>
    <row r="3890" spans="1:16" ht="14.4">
      <c r="A3890" s="72" t="str">
        <f t="shared" si="109"/>
        <v>Total 20/07/2026</v>
      </c>
      <c r="B3890" s="73" t="e">
        <f>VLOOKUP(G3890,'Daily Flash NL'!A:D,4,0)</f>
        <v>#N/A</v>
      </c>
      <c r="C3890" s="78" t="s">
        <v>330</v>
      </c>
      <c r="D3890" s="67"/>
      <c r="E3890" s="67"/>
      <c r="F3890" s="67"/>
      <c r="G3890" s="67"/>
      <c r="H3890" s="68">
        <v>0.80032599837000817</v>
      </c>
      <c r="I3890" s="69">
        <v>1227</v>
      </c>
      <c r="J3890" s="69">
        <v>1217</v>
      </c>
      <c r="K3890" s="69">
        <v>982</v>
      </c>
      <c r="L3890" s="70">
        <v>0.99185004074979621</v>
      </c>
      <c r="M3890" s="69">
        <v>10</v>
      </c>
      <c r="N3890" s="69">
        <v>0</v>
      </c>
      <c r="O3890" s="71">
        <v>261.93667800993899</v>
      </c>
      <c r="P3890" s="68">
        <v>8.1499592502037484E-3</v>
      </c>
    </row>
    <row r="3891" spans="1:16" ht="15" thickBot="1">
      <c r="A3891" s="72" t="str">
        <f t="shared" si="109"/>
        <v>Total général</v>
      </c>
      <c r="B3891" s="73" t="e">
        <f>VLOOKUP(G3891,'Daily Flash NL'!A:D,4,0)</f>
        <v>#N/A</v>
      </c>
      <c r="C3891" s="116" t="s">
        <v>73</v>
      </c>
      <c r="D3891" s="117"/>
      <c r="E3891" s="117"/>
      <c r="F3891" s="117"/>
      <c r="G3891" s="117"/>
      <c r="H3891" s="118">
        <v>0.80032599837000817</v>
      </c>
      <c r="I3891" s="119">
        <v>1227</v>
      </c>
      <c r="J3891" s="119">
        <v>1217</v>
      </c>
      <c r="K3891" s="119">
        <v>982</v>
      </c>
      <c r="L3891" s="120">
        <v>0.99185004074979621</v>
      </c>
      <c r="M3891" s="119">
        <v>10</v>
      </c>
      <c r="N3891" s="119">
        <v>0</v>
      </c>
      <c r="O3891" s="121">
        <v>261.93667800993899</v>
      </c>
      <c r="P3891" s="122">
        <v>8.1499592502037484E-3</v>
      </c>
    </row>
    <row r="3892" spans="1:16" ht="14.4">
      <c r="A3892" s="72">
        <f t="shared" ref="A3892:A3916" si="110">C3892</f>
        <v>46224</v>
      </c>
      <c r="B3892" s="73" t="e">
        <f>VLOOKUP(G3892,'Daily Flash NL'!A:D,4,0)</f>
        <v>#N/A</v>
      </c>
      <c r="C3892" s="77">
        <v>46224</v>
      </c>
      <c r="D3892" s="57" t="s">
        <v>67</v>
      </c>
      <c r="E3892" s="62" t="s">
        <v>85</v>
      </c>
      <c r="F3892" s="62"/>
      <c r="G3892" s="62"/>
      <c r="H3892" s="63">
        <v>0.9550561797752809</v>
      </c>
      <c r="I3892" s="64">
        <v>89</v>
      </c>
      <c r="J3892" s="64">
        <v>88</v>
      </c>
      <c r="K3892" s="64">
        <v>85</v>
      </c>
      <c r="L3892" s="65">
        <v>0.9887640449438202</v>
      </c>
      <c r="M3892" s="64">
        <v>1</v>
      </c>
      <c r="N3892" s="64">
        <v>0</v>
      </c>
      <c r="O3892" s="66">
        <v>380.79702462121207</v>
      </c>
      <c r="P3892" s="63">
        <v>1.1235955056179775E-2</v>
      </c>
    </row>
    <row r="3893" spans="1:16" ht="14.4">
      <c r="A3893" s="72">
        <f t="shared" si="110"/>
        <v>46224</v>
      </c>
      <c r="B3893" s="73" t="e">
        <f>VLOOKUP(G3893,'Daily Flash NL'!A:D,4,0)</f>
        <v>#N/A</v>
      </c>
      <c r="C3893" s="77">
        <v>46224</v>
      </c>
      <c r="D3893" s="57"/>
      <c r="E3893" s="62" t="s">
        <v>85</v>
      </c>
      <c r="F3893" s="57" t="s">
        <v>69</v>
      </c>
      <c r="G3893" s="57"/>
      <c r="H3893" s="58"/>
      <c r="I3893" s="59"/>
      <c r="J3893" s="59"/>
      <c r="K3893" s="59"/>
      <c r="L3893" s="60"/>
      <c r="M3893" s="59"/>
      <c r="N3893" s="59"/>
      <c r="O3893" s="61"/>
      <c r="P3893" s="58"/>
    </row>
    <row r="3894" spans="1:16" ht="14.4">
      <c r="A3894" s="72">
        <f t="shared" si="110"/>
        <v>46224</v>
      </c>
      <c r="B3894" s="73">
        <f>VLOOKUP(G3894,'Daily Flash NL'!A:D,4,0)</f>
        <v>0.33333333333333298</v>
      </c>
      <c r="C3894" s="77">
        <v>46224</v>
      </c>
      <c r="D3894" s="57"/>
      <c r="E3894" s="62" t="s">
        <v>85</v>
      </c>
      <c r="F3894" s="62"/>
      <c r="G3894" s="62">
        <v>8</v>
      </c>
      <c r="H3894" s="63">
        <v>1</v>
      </c>
      <c r="I3894" s="64">
        <v>1</v>
      </c>
      <c r="J3894" s="64">
        <v>1</v>
      </c>
      <c r="K3894" s="64">
        <v>1</v>
      </c>
      <c r="L3894" s="65">
        <v>1</v>
      </c>
      <c r="M3894" s="64">
        <v>0</v>
      </c>
      <c r="N3894" s="64">
        <v>0</v>
      </c>
      <c r="O3894" s="66">
        <v>437.721</v>
      </c>
      <c r="P3894" s="63">
        <v>0</v>
      </c>
    </row>
    <row r="3895" spans="1:16" ht="14.4">
      <c r="A3895" s="72">
        <f t="shared" si="110"/>
        <v>46224</v>
      </c>
      <c r="B3895" s="73">
        <f>VLOOKUP(G3895,'Daily Flash NL'!A:D,4,0)</f>
        <v>0.375</v>
      </c>
      <c r="C3895" s="77">
        <v>46224</v>
      </c>
      <c r="D3895" s="57"/>
      <c r="E3895" s="62" t="s">
        <v>85</v>
      </c>
      <c r="F3895" s="62"/>
      <c r="G3895" s="62">
        <v>9</v>
      </c>
      <c r="H3895" s="63">
        <v>1</v>
      </c>
      <c r="I3895" s="64">
        <v>3</v>
      </c>
      <c r="J3895" s="64">
        <v>3</v>
      </c>
      <c r="K3895" s="64">
        <v>3</v>
      </c>
      <c r="L3895" s="65">
        <v>1</v>
      </c>
      <c r="M3895" s="64">
        <v>0</v>
      </c>
      <c r="N3895" s="64">
        <v>0</v>
      </c>
      <c r="O3895" s="66">
        <v>327.57233333333335</v>
      </c>
      <c r="P3895" s="63">
        <v>0</v>
      </c>
    </row>
    <row r="3896" spans="1:16" ht="14.4">
      <c r="A3896" s="72">
        <f t="shared" si="110"/>
        <v>46224</v>
      </c>
      <c r="B3896" s="73">
        <f>VLOOKUP(G3896,'Daily Flash NL'!A:D,4,0)</f>
        <v>0.41666666666666702</v>
      </c>
      <c r="C3896" s="77">
        <v>46224</v>
      </c>
      <c r="D3896" s="57"/>
      <c r="E3896" s="62" t="s">
        <v>85</v>
      </c>
      <c r="F3896" s="62"/>
      <c r="G3896" s="62">
        <v>10</v>
      </c>
      <c r="H3896" s="63">
        <v>1</v>
      </c>
      <c r="I3896" s="64">
        <v>2</v>
      </c>
      <c r="J3896" s="64">
        <v>2</v>
      </c>
      <c r="K3896" s="64">
        <v>2</v>
      </c>
      <c r="L3896" s="65">
        <v>1</v>
      </c>
      <c r="M3896" s="64">
        <v>0</v>
      </c>
      <c r="N3896" s="64">
        <v>0</v>
      </c>
      <c r="O3896" s="66">
        <v>398.49450000000002</v>
      </c>
      <c r="P3896" s="63">
        <v>0</v>
      </c>
    </row>
    <row r="3897" spans="1:16" ht="14.4">
      <c r="A3897" s="72">
        <f t="shared" si="110"/>
        <v>46224</v>
      </c>
      <c r="B3897" s="73">
        <f>VLOOKUP(G3897,'Daily Flash NL'!A:D,4,0)</f>
        <v>0.45833333333333298</v>
      </c>
      <c r="C3897" s="77">
        <v>46224</v>
      </c>
      <c r="D3897" s="57"/>
      <c r="E3897" s="62" t="s">
        <v>85</v>
      </c>
      <c r="F3897" s="62"/>
      <c r="G3897" s="62">
        <v>11</v>
      </c>
      <c r="H3897" s="63">
        <v>1</v>
      </c>
      <c r="I3897" s="64">
        <v>3</v>
      </c>
      <c r="J3897" s="64">
        <v>3</v>
      </c>
      <c r="K3897" s="64">
        <v>3</v>
      </c>
      <c r="L3897" s="65">
        <v>1</v>
      </c>
      <c r="M3897" s="64">
        <v>0</v>
      </c>
      <c r="N3897" s="64">
        <v>0</v>
      </c>
      <c r="O3897" s="66">
        <v>449.14000000000004</v>
      </c>
      <c r="P3897" s="63">
        <v>0</v>
      </c>
    </row>
    <row r="3898" spans="1:16" ht="14.4">
      <c r="A3898" s="72">
        <f t="shared" si="110"/>
        <v>46224</v>
      </c>
      <c r="B3898" s="73">
        <f>VLOOKUP(G3898,'Daily Flash NL'!A:D,4,0)</f>
        <v>0.5</v>
      </c>
      <c r="C3898" s="77">
        <v>46224</v>
      </c>
      <c r="D3898" s="57"/>
      <c r="E3898" s="62" t="s">
        <v>85</v>
      </c>
      <c r="F3898" s="62"/>
      <c r="G3898" s="62">
        <v>12</v>
      </c>
      <c r="H3898" s="63">
        <v>1</v>
      </c>
      <c r="I3898" s="64">
        <v>4</v>
      </c>
      <c r="J3898" s="64">
        <v>4</v>
      </c>
      <c r="K3898" s="64">
        <v>4</v>
      </c>
      <c r="L3898" s="65">
        <v>1</v>
      </c>
      <c r="M3898" s="64">
        <v>0</v>
      </c>
      <c r="N3898" s="64">
        <v>0</v>
      </c>
      <c r="O3898" s="66">
        <v>490.41924999999998</v>
      </c>
      <c r="P3898" s="63">
        <v>0</v>
      </c>
    </row>
    <row r="3899" spans="1:16" ht="14.4">
      <c r="A3899" s="72">
        <f t="shared" si="110"/>
        <v>46224</v>
      </c>
      <c r="B3899" s="73">
        <f>VLOOKUP(G3899,'Daily Flash NL'!A:D,4,0)</f>
        <v>0.54166666666666696</v>
      </c>
      <c r="C3899" s="77">
        <v>46224</v>
      </c>
      <c r="D3899" s="57"/>
      <c r="E3899" s="62" t="s">
        <v>85</v>
      </c>
      <c r="F3899" s="62"/>
      <c r="G3899" s="62">
        <v>13</v>
      </c>
      <c r="H3899" s="63">
        <v>1</v>
      </c>
      <c r="I3899" s="64">
        <v>6</v>
      </c>
      <c r="J3899" s="64">
        <v>6</v>
      </c>
      <c r="K3899" s="64">
        <v>6</v>
      </c>
      <c r="L3899" s="65">
        <v>1</v>
      </c>
      <c r="M3899" s="64">
        <v>0</v>
      </c>
      <c r="N3899" s="64">
        <v>0</v>
      </c>
      <c r="O3899" s="66">
        <v>204.07983333333334</v>
      </c>
      <c r="P3899" s="63">
        <v>0</v>
      </c>
    </row>
    <row r="3900" spans="1:16" ht="14.4">
      <c r="A3900" s="72">
        <f t="shared" si="110"/>
        <v>46224</v>
      </c>
      <c r="B3900" s="73">
        <f>VLOOKUP(G3900,'Daily Flash NL'!A:D,4,0)</f>
        <v>0.58333333333333304</v>
      </c>
      <c r="C3900" s="77">
        <v>46224</v>
      </c>
      <c r="D3900" s="57"/>
      <c r="E3900" s="62" t="s">
        <v>85</v>
      </c>
      <c r="F3900" s="62"/>
      <c r="G3900" s="62">
        <v>14</v>
      </c>
      <c r="H3900" s="63">
        <v>1</v>
      </c>
      <c r="I3900" s="64">
        <v>3</v>
      </c>
      <c r="J3900" s="64">
        <v>3</v>
      </c>
      <c r="K3900" s="64">
        <v>3</v>
      </c>
      <c r="L3900" s="65">
        <v>1</v>
      </c>
      <c r="M3900" s="64">
        <v>0</v>
      </c>
      <c r="N3900" s="64">
        <v>0</v>
      </c>
      <c r="O3900" s="66">
        <v>168.19500000000002</v>
      </c>
      <c r="P3900" s="63">
        <v>0</v>
      </c>
    </row>
    <row r="3901" spans="1:16" ht="14.4">
      <c r="A3901" s="72">
        <f t="shared" si="110"/>
        <v>46224</v>
      </c>
      <c r="B3901" s="73">
        <f>VLOOKUP(G3901,'Daily Flash NL'!A:D,4,0)</f>
        <v>0.625</v>
      </c>
      <c r="C3901" s="77">
        <v>46224</v>
      </c>
      <c r="D3901" s="57"/>
      <c r="E3901" s="62" t="s">
        <v>85</v>
      </c>
      <c r="F3901" s="62"/>
      <c r="G3901" s="62">
        <v>15</v>
      </c>
      <c r="H3901" s="63">
        <v>0.8571428571428571</v>
      </c>
      <c r="I3901" s="64">
        <v>7</v>
      </c>
      <c r="J3901" s="64">
        <v>7</v>
      </c>
      <c r="K3901" s="64">
        <v>6</v>
      </c>
      <c r="L3901" s="65">
        <v>1</v>
      </c>
      <c r="M3901" s="64">
        <v>0</v>
      </c>
      <c r="N3901" s="64">
        <v>0</v>
      </c>
      <c r="O3901" s="66">
        <v>539.8738571428571</v>
      </c>
      <c r="P3901" s="63">
        <v>0</v>
      </c>
    </row>
    <row r="3902" spans="1:16" ht="14.4">
      <c r="A3902" s="72">
        <f t="shared" si="110"/>
        <v>46224</v>
      </c>
      <c r="B3902" s="73">
        <f>VLOOKUP(G3902,'Daily Flash NL'!A:D,4,0)</f>
        <v>0.66666666666666696</v>
      </c>
      <c r="C3902" s="77">
        <v>46224</v>
      </c>
      <c r="D3902" s="57"/>
      <c r="E3902" s="62" t="s">
        <v>85</v>
      </c>
      <c r="F3902" s="62"/>
      <c r="G3902" s="62">
        <v>16</v>
      </c>
      <c r="H3902" s="63">
        <v>1</v>
      </c>
      <c r="I3902" s="64">
        <v>3</v>
      </c>
      <c r="J3902" s="64">
        <v>3</v>
      </c>
      <c r="K3902" s="64">
        <v>3</v>
      </c>
      <c r="L3902" s="65">
        <v>1</v>
      </c>
      <c r="M3902" s="64">
        <v>0</v>
      </c>
      <c r="N3902" s="64">
        <v>0</v>
      </c>
      <c r="O3902" s="66">
        <v>169.68133333333333</v>
      </c>
      <c r="P3902" s="63">
        <v>0</v>
      </c>
    </row>
    <row r="3903" spans="1:16" ht="14.4">
      <c r="A3903" s="72">
        <f t="shared" si="110"/>
        <v>46224</v>
      </c>
      <c r="B3903" s="73" t="e">
        <f>VLOOKUP(G3903,'Daily Flash NL'!A:D,4,0)</f>
        <v>#N/A</v>
      </c>
      <c r="C3903" s="77">
        <v>46224</v>
      </c>
      <c r="D3903" s="57"/>
      <c r="E3903" s="62" t="s">
        <v>85</v>
      </c>
      <c r="F3903" s="57" t="s">
        <v>86</v>
      </c>
      <c r="G3903" s="57"/>
      <c r="H3903" s="58"/>
      <c r="I3903" s="59"/>
      <c r="J3903" s="59"/>
      <c r="K3903" s="59"/>
      <c r="L3903" s="60"/>
      <c r="M3903" s="59"/>
      <c r="N3903" s="59"/>
      <c r="O3903" s="61"/>
      <c r="P3903" s="58"/>
    </row>
    <row r="3904" spans="1:16" ht="14.4">
      <c r="A3904" s="72">
        <f t="shared" si="110"/>
        <v>46224</v>
      </c>
      <c r="B3904" s="73" t="e">
        <f>VLOOKUP(G3904,'Daily Flash NL'!A:D,4,0)</f>
        <v>#N/A</v>
      </c>
      <c r="C3904" s="77">
        <v>46224</v>
      </c>
      <c r="D3904" s="57"/>
      <c r="E3904" s="62" t="s">
        <v>85</v>
      </c>
      <c r="F3904" s="62"/>
      <c r="G3904" s="62">
        <v>6</v>
      </c>
      <c r="H3904" s="63">
        <v>0</v>
      </c>
      <c r="I3904" s="64">
        <v>2</v>
      </c>
      <c r="J3904" s="64">
        <v>1</v>
      </c>
      <c r="K3904" s="64">
        <v>0</v>
      </c>
      <c r="L3904" s="65">
        <v>0.5</v>
      </c>
      <c r="M3904" s="64">
        <v>1</v>
      </c>
      <c r="N3904" s="64">
        <v>0</v>
      </c>
      <c r="O3904" s="66">
        <v>839.89199999999994</v>
      </c>
      <c r="P3904" s="63">
        <v>0.5</v>
      </c>
    </row>
    <row r="3905" spans="1:16" ht="14.4">
      <c r="A3905" s="72">
        <f t="shared" si="110"/>
        <v>46224</v>
      </c>
      <c r="B3905" s="73">
        <f>VLOOKUP(G3905,'Daily Flash NL'!A:D,4,0)</f>
        <v>0.29166666666666669</v>
      </c>
      <c r="C3905" s="77">
        <v>46224</v>
      </c>
      <c r="D3905" s="57"/>
      <c r="E3905" s="62" t="s">
        <v>85</v>
      </c>
      <c r="F3905" s="62"/>
      <c r="G3905" s="62">
        <v>7</v>
      </c>
      <c r="H3905" s="63">
        <v>1</v>
      </c>
      <c r="I3905" s="64">
        <v>1</v>
      </c>
      <c r="J3905" s="64">
        <v>1</v>
      </c>
      <c r="K3905" s="64">
        <v>1</v>
      </c>
      <c r="L3905" s="65">
        <v>1</v>
      </c>
      <c r="M3905" s="64">
        <v>0</v>
      </c>
      <c r="N3905" s="64">
        <v>0</v>
      </c>
      <c r="O3905" s="66">
        <v>152.971</v>
      </c>
      <c r="P3905" s="63">
        <v>0</v>
      </c>
    </row>
    <row r="3906" spans="1:16" ht="14.4">
      <c r="A3906" s="72">
        <f t="shared" si="110"/>
        <v>46224</v>
      </c>
      <c r="B3906" s="73">
        <f>VLOOKUP(G3906,'Daily Flash NL'!A:D,4,0)</f>
        <v>0.33333333333333298</v>
      </c>
      <c r="C3906" s="77">
        <v>46224</v>
      </c>
      <c r="D3906" s="57"/>
      <c r="E3906" s="62" t="s">
        <v>85</v>
      </c>
      <c r="F3906" s="62"/>
      <c r="G3906" s="62">
        <v>8</v>
      </c>
      <c r="H3906" s="63">
        <v>1</v>
      </c>
      <c r="I3906" s="64">
        <v>3</v>
      </c>
      <c r="J3906" s="64">
        <v>3</v>
      </c>
      <c r="K3906" s="64">
        <v>3</v>
      </c>
      <c r="L3906" s="65">
        <v>1</v>
      </c>
      <c r="M3906" s="64">
        <v>0</v>
      </c>
      <c r="N3906" s="64">
        <v>0</v>
      </c>
      <c r="O3906" s="66">
        <v>139.03200000000001</v>
      </c>
      <c r="P3906" s="63">
        <v>0</v>
      </c>
    </row>
    <row r="3907" spans="1:16" ht="14.4">
      <c r="A3907" s="72">
        <f t="shared" si="110"/>
        <v>46224</v>
      </c>
      <c r="B3907" s="73">
        <f>VLOOKUP(G3907,'Daily Flash NL'!A:D,4,0)</f>
        <v>0.375</v>
      </c>
      <c r="C3907" s="77">
        <v>46224</v>
      </c>
      <c r="D3907" s="57"/>
      <c r="E3907" s="62" t="s">
        <v>85</v>
      </c>
      <c r="F3907" s="62"/>
      <c r="G3907" s="62">
        <v>9</v>
      </c>
      <c r="H3907" s="63">
        <v>1</v>
      </c>
      <c r="I3907" s="64">
        <v>4</v>
      </c>
      <c r="J3907" s="64">
        <v>4</v>
      </c>
      <c r="K3907" s="64">
        <v>4</v>
      </c>
      <c r="L3907" s="65">
        <v>1</v>
      </c>
      <c r="M3907" s="64">
        <v>0</v>
      </c>
      <c r="N3907" s="64">
        <v>0</v>
      </c>
      <c r="O3907" s="66">
        <v>826.39074999999991</v>
      </c>
      <c r="P3907" s="63">
        <v>0</v>
      </c>
    </row>
    <row r="3908" spans="1:16" ht="14.4">
      <c r="A3908" s="72">
        <f t="shared" si="110"/>
        <v>46224</v>
      </c>
      <c r="B3908" s="73">
        <f>VLOOKUP(G3908,'Daily Flash NL'!A:D,4,0)</f>
        <v>0.41666666666666702</v>
      </c>
      <c r="C3908" s="77">
        <v>46224</v>
      </c>
      <c r="D3908" s="57"/>
      <c r="E3908" s="62" t="s">
        <v>85</v>
      </c>
      <c r="F3908" s="62"/>
      <c r="G3908" s="62">
        <v>10</v>
      </c>
      <c r="H3908" s="63">
        <v>1</v>
      </c>
      <c r="I3908" s="64">
        <v>4</v>
      </c>
      <c r="J3908" s="64">
        <v>4</v>
      </c>
      <c r="K3908" s="64">
        <v>4</v>
      </c>
      <c r="L3908" s="65">
        <v>1</v>
      </c>
      <c r="M3908" s="64">
        <v>0</v>
      </c>
      <c r="N3908" s="64">
        <v>0</v>
      </c>
      <c r="O3908" s="66">
        <v>373.80125000000004</v>
      </c>
      <c r="P3908" s="63">
        <v>0</v>
      </c>
    </row>
    <row r="3909" spans="1:16" ht="14.4">
      <c r="A3909" s="72">
        <f t="shared" si="110"/>
        <v>46224</v>
      </c>
      <c r="B3909" s="73">
        <f>VLOOKUP(G3909,'Daily Flash NL'!A:D,4,0)</f>
        <v>0.45833333333333298</v>
      </c>
      <c r="C3909" s="77">
        <v>46224</v>
      </c>
      <c r="D3909" s="57"/>
      <c r="E3909" s="62" t="s">
        <v>85</v>
      </c>
      <c r="F3909" s="62"/>
      <c r="G3909" s="62">
        <v>11</v>
      </c>
      <c r="H3909" s="63">
        <v>0.9285714285714286</v>
      </c>
      <c r="I3909" s="64">
        <v>14</v>
      </c>
      <c r="J3909" s="64">
        <v>14</v>
      </c>
      <c r="K3909" s="64">
        <v>13</v>
      </c>
      <c r="L3909" s="65">
        <v>1</v>
      </c>
      <c r="M3909" s="64">
        <v>0</v>
      </c>
      <c r="N3909" s="64">
        <v>0</v>
      </c>
      <c r="O3909" s="66">
        <v>502.53436904761884</v>
      </c>
      <c r="P3909" s="63">
        <v>0</v>
      </c>
    </row>
    <row r="3910" spans="1:16" ht="14.4">
      <c r="A3910" s="72">
        <f t="shared" si="110"/>
        <v>46224</v>
      </c>
      <c r="B3910" s="73">
        <f>VLOOKUP(G3910,'Daily Flash NL'!A:D,4,0)</f>
        <v>0.5</v>
      </c>
      <c r="C3910" s="77">
        <v>46224</v>
      </c>
      <c r="D3910" s="57"/>
      <c r="E3910" s="62" t="s">
        <v>85</v>
      </c>
      <c r="F3910" s="62"/>
      <c r="G3910" s="62">
        <v>12</v>
      </c>
      <c r="H3910" s="63">
        <v>1</v>
      </c>
      <c r="I3910" s="64">
        <v>5</v>
      </c>
      <c r="J3910" s="64">
        <v>5</v>
      </c>
      <c r="K3910" s="64">
        <v>5</v>
      </c>
      <c r="L3910" s="65">
        <v>1</v>
      </c>
      <c r="M3910" s="64">
        <v>0</v>
      </c>
      <c r="N3910" s="64">
        <v>0</v>
      </c>
      <c r="O3910" s="66">
        <v>362.84809999999999</v>
      </c>
      <c r="P3910" s="63">
        <v>0</v>
      </c>
    </row>
    <row r="3911" spans="1:16" ht="14.4">
      <c r="A3911" s="72">
        <f t="shared" si="110"/>
        <v>46224</v>
      </c>
      <c r="B3911" s="73">
        <f>VLOOKUP(G3911,'Daily Flash NL'!A:D,4,0)</f>
        <v>0.54166666666666696</v>
      </c>
      <c r="C3911" s="77">
        <v>46224</v>
      </c>
      <c r="D3911" s="57"/>
      <c r="E3911" s="62" t="s">
        <v>85</v>
      </c>
      <c r="F3911" s="62"/>
      <c r="G3911" s="62">
        <v>13</v>
      </c>
      <c r="H3911" s="63">
        <v>1</v>
      </c>
      <c r="I3911" s="64">
        <v>5</v>
      </c>
      <c r="J3911" s="64">
        <v>5</v>
      </c>
      <c r="K3911" s="64">
        <v>5</v>
      </c>
      <c r="L3911" s="65">
        <v>1</v>
      </c>
      <c r="M3911" s="64">
        <v>0</v>
      </c>
      <c r="N3911" s="64">
        <v>0</v>
      </c>
      <c r="O3911" s="66">
        <v>248.50440000000003</v>
      </c>
      <c r="P3911" s="63">
        <v>0</v>
      </c>
    </row>
    <row r="3912" spans="1:16" ht="14.4">
      <c r="A3912" s="72">
        <f t="shared" si="110"/>
        <v>46224</v>
      </c>
      <c r="B3912" s="73">
        <f>VLOOKUP(G3912,'Daily Flash NL'!A:D,4,0)</f>
        <v>0.58333333333333304</v>
      </c>
      <c r="C3912" s="77">
        <v>46224</v>
      </c>
      <c r="D3912" s="57"/>
      <c r="E3912" s="62" t="s">
        <v>85</v>
      </c>
      <c r="F3912" s="62"/>
      <c r="G3912" s="62">
        <v>14</v>
      </c>
      <c r="H3912" s="63">
        <v>1</v>
      </c>
      <c r="I3912" s="64">
        <v>6</v>
      </c>
      <c r="J3912" s="64">
        <v>6</v>
      </c>
      <c r="K3912" s="64">
        <v>6</v>
      </c>
      <c r="L3912" s="65">
        <v>1</v>
      </c>
      <c r="M3912" s="64">
        <v>0</v>
      </c>
      <c r="N3912" s="64">
        <v>0</v>
      </c>
      <c r="O3912" s="66">
        <v>345.45808333333338</v>
      </c>
      <c r="P3912" s="63">
        <v>0</v>
      </c>
    </row>
    <row r="3913" spans="1:16" ht="14.4">
      <c r="A3913" s="72">
        <f t="shared" si="110"/>
        <v>46224</v>
      </c>
      <c r="B3913" s="73">
        <f>VLOOKUP(G3913,'Daily Flash NL'!A:D,4,0)</f>
        <v>0.625</v>
      </c>
      <c r="C3913" s="77">
        <v>46224</v>
      </c>
      <c r="D3913" s="57"/>
      <c r="E3913" s="62" t="s">
        <v>85</v>
      </c>
      <c r="F3913" s="62"/>
      <c r="G3913" s="62">
        <v>15</v>
      </c>
      <c r="H3913" s="63">
        <v>1</v>
      </c>
      <c r="I3913" s="64">
        <v>7</v>
      </c>
      <c r="J3913" s="64">
        <v>7</v>
      </c>
      <c r="K3913" s="64">
        <v>7</v>
      </c>
      <c r="L3913" s="65">
        <v>1</v>
      </c>
      <c r="M3913" s="64">
        <v>0</v>
      </c>
      <c r="N3913" s="64">
        <v>0</v>
      </c>
      <c r="O3913" s="66">
        <v>268.9533571428571</v>
      </c>
      <c r="P3913" s="63">
        <v>0</v>
      </c>
    </row>
    <row r="3914" spans="1:16" ht="14.4">
      <c r="A3914" s="72">
        <f t="shared" si="110"/>
        <v>46224</v>
      </c>
      <c r="B3914" s="73">
        <f>VLOOKUP(G3914,'Daily Flash NL'!A:D,4,0)</f>
        <v>0.66666666666666696</v>
      </c>
      <c r="C3914" s="77">
        <v>46224</v>
      </c>
      <c r="D3914" s="57"/>
      <c r="E3914" s="62" t="s">
        <v>85</v>
      </c>
      <c r="F3914" s="62"/>
      <c r="G3914" s="62">
        <v>16</v>
      </c>
      <c r="H3914" s="63">
        <v>1</v>
      </c>
      <c r="I3914" s="64">
        <v>6</v>
      </c>
      <c r="J3914" s="64">
        <v>6</v>
      </c>
      <c r="K3914" s="64">
        <v>6</v>
      </c>
      <c r="L3914" s="65">
        <v>1</v>
      </c>
      <c r="M3914" s="64">
        <v>0</v>
      </c>
      <c r="N3914" s="64">
        <v>0</v>
      </c>
      <c r="O3914" s="66">
        <v>284.66608333333335</v>
      </c>
      <c r="P3914" s="63">
        <v>0</v>
      </c>
    </row>
    <row r="3915" spans="1:16" ht="14.4">
      <c r="A3915" s="72">
        <f t="shared" si="110"/>
        <v>46224</v>
      </c>
      <c r="B3915" s="73" t="e">
        <f>VLOOKUP(G3915,'Daily Flash NL'!A:D,4,0)</f>
        <v>#N/A</v>
      </c>
      <c r="C3915" s="77">
        <v>46224</v>
      </c>
      <c r="D3915" s="57"/>
      <c r="E3915" s="62" t="s">
        <v>68</v>
      </c>
      <c r="F3915" s="62"/>
      <c r="G3915" s="62"/>
      <c r="H3915" s="63">
        <v>0.89514866979655716</v>
      </c>
      <c r="I3915" s="64">
        <v>639</v>
      </c>
      <c r="J3915" s="64">
        <v>636</v>
      </c>
      <c r="K3915" s="64">
        <v>572</v>
      </c>
      <c r="L3915" s="65">
        <v>0.99530516431924887</v>
      </c>
      <c r="M3915" s="64">
        <v>3</v>
      </c>
      <c r="N3915" s="64">
        <v>0</v>
      </c>
      <c r="O3915" s="66">
        <v>295.98695466457008</v>
      </c>
      <c r="P3915" s="63">
        <v>4.6948356807511738E-3</v>
      </c>
    </row>
    <row r="3916" spans="1:16" ht="14.4">
      <c r="A3916" s="72">
        <f t="shared" si="110"/>
        <v>46224</v>
      </c>
      <c r="B3916" s="73" t="e">
        <f>VLOOKUP(G3916,'Daily Flash NL'!A:D,4,0)</f>
        <v>#N/A</v>
      </c>
      <c r="C3916" s="77">
        <v>46224</v>
      </c>
      <c r="D3916" s="57"/>
      <c r="E3916" s="62" t="s">
        <v>68</v>
      </c>
      <c r="F3916" s="57" t="s">
        <v>69</v>
      </c>
      <c r="G3916" s="57"/>
      <c r="H3916" s="58"/>
      <c r="I3916" s="59"/>
      <c r="J3916" s="59"/>
      <c r="K3916" s="59"/>
      <c r="L3916" s="60"/>
      <c r="M3916" s="59"/>
      <c r="N3916" s="59"/>
      <c r="O3916" s="61"/>
      <c r="P3916" s="58"/>
    </row>
    <row r="3917" spans="1:16" ht="14.4">
      <c r="A3917" s="72">
        <f t="shared" ref="A3917:A3925" si="111">C3917</f>
        <v>46224</v>
      </c>
      <c r="B3917" s="73" t="e">
        <f>VLOOKUP(G3917,'Daily Flash NL'!A:D,4,0)</f>
        <v>#N/A</v>
      </c>
      <c r="C3917" s="77">
        <v>46224</v>
      </c>
      <c r="D3917" s="57"/>
      <c r="E3917" s="62" t="s">
        <v>68</v>
      </c>
      <c r="F3917" s="62"/>
      <c r="G3917" s="62">
        <v>6</v>
      </c>
      <c r="H3917" s="63">
        <v>0.2</v>
      </c>
      <c r="I3917" s="64">
        <v>5</v>
      </c>
      <c r="J3917" s="64">
        <v>5</v>
      </c>
      <c r="K3917" s="64">
        <v>1</v>
      </c>
      <c r="L3917" s="65">
        <v>1</v>
      </c>
      <c r="M3917" s="64">
        <v>0</v>
      </c>
      <c r="N3917" s="64">
        <v>0</v>
      </c>
      <c r="O3917" s="66">
        <v>179.62880000000001</v>
      </c>
      <c r="P3917" s="63">
        <v>0</v>
      </c>
    </row>
    <row r="3918" spans="1:16" ht="14.4">
      <c r="A3918" s="72">
        <f t="shared" si="111"/>
        <v>46224</v>
      </c>
      <c r="B3918" s="73">
        <f>VLOOKUP(G3918,'Daily Flash NL'!A:D,4,0)</f>
        <v>0.29166666666666669</v>
      </c>
      <c r="C3918" s="77">
        <v>46224</v>
      </c>
      <c r="D3918" s="57"/>
      <c r="E3918" s="62" t="s">
        <v>68</v>
      </c>
      <c r="F3918" s="62"/>
      <c r="G3918" s="62">
        <v>7</v>
      </c>
      <c r="H3918" s="63">
        <v>1</v>
      </c>
      <c r="I3918" s="64">
        <v>21</v>
      </c>
      <c r="J3918" s="64">
        <v>21</v>
      </c>
      <c r="K3918" s="64">
        <v>21</v>
      </c>
      <c r="L3918" s="65">
        <v>1</v>
      </c>
      <c r="M3918" s="64">
        <v>0</v>
      </c>
      <c r="N3918" s="64">
        <v>0</v>
      </c>
      <c r="O3918" s="66">
        <v>341.22413095238102</v>
      </c>
      <c r="P3918" s="63">
        <v>0</v>
      </c>
    </row>
    <row r="3919" spans="1:16" ht="14.4">
      <c r="A3919" s="72">
        <f t="shared" si="111"/>
        <v>46224</v>
      </c>
      <c r="B3919" s="73">
        <f>VLOOKUP(G3919,'Daily Flash NL'!A:D,4,0)</f>
        <v>0.33333333333333298</v>
      </c>
      <c r="C3919" s="77">
        <v>46224</v>
      </c>
      <c r="D3919" s="57"/>
      <c r="E3919" s="62" t="s">
        <v>68</v>
      </c>
      <c r="F3919" s="62"/>
      <c r="G3919" s="62">
        <v>8</v>
      </c>
      <c r="H3919" s="63">
        <v>0.86</v>
      </c>
      <c r="I3919" s="64">
        <v>50</v>
      </c>
      <c r="J3919" s="64">
        <v>50</v>
      </c>
      <c r="K3919" s="64">
        <v>43</v>
      </c>
      <c r="L3919" s="65">
        <v>1</v>
      </c>
      <c r="M3919" s="64">
        <v>0</v>
      </c>
      <c r="N3919" s="64">
        <v>0</v>
      </c>
      <c r="O3919" s="66">
        <v>257.1742099999999</v>
      </c>
      <c r="P3919" s="63">
        <v>0</v>
      </c>
    </row>
    <row r="3920" spans="1:16" ht="14.4">
      <c r="A3920" s="72">
        <f t="shared" si="111"/>
        <v>46224</v>
      </c>
      <c r="B3920" s="73">
        <f>VLOOKUP(G3920,'Daily Flash NL'!A:D,4,0)</f>
        <v>0.375</v>
      </c>
      <c r="C3920" s="77">
        <v>46224</v>
      </c>
      <c r="D3920" s="57"/>
      <c r="E3920" s="62" t="s">
        <v>68</v>
      </c>
      <c r="F3920" s="62"/>
      <c r="G3920" s="62">
        <v>9</v>
      </c>
      <c r="H3920" s="63">
        <v>0.85365853658536583</v>
      </c>
      <c r="I3920" s="64">
        <v>82</v>
      </c>
      <c r="J3920" s="64">
        <v>82</v>
      </c>
      <c r="K3920" s="64">
        <v>70</v>
      </c>
      <c r="L3920" s="65">
        <v>1</v>
      </c>
      <c r="M3920" s="64">
        <v>0</v>
      </c>
      <c r="N3920" s="64">
        <v>0</v>
      </c>
      <c r="O3920" s="66">
        <v>269.9058178861788</v>
      </c>
      <c r="P3920" s="63">
        <v>0</v>
      </c>
    </row>
    <row r="3921" spans="1:16" ht="14.4">
      <c r="A3921" s="72">
        <f t="shared" si="111"/>
        <v>46224</v>
      </c>
      <c r="B3921" s="73">
        <f>VLOOKUP(G3921,'Daily Flash NL'!A:D,4,0)</f>
        <v>0.41666666666666702</v>
      </c>
      <c r="C3921" s="77">
        <v>46224</v>
      </c>
      <c r="D3921" s="57"/>
      <c r="E3921" s="62" t="s">
        <v>68</v>
      </c>
      <c r="F3921" s="62"/>
      <c r="G3921" s="62">
        <v>10</v>
      </c>
      <c r="H3921" s="63">
        <v>0.94736842105263153</v>
      </c>
      <c r="I3921" s="64">
        <v>76</v>
      </c>
      <c r="J3921" s="64">
        <v>76</v>
      </c>
      <c r="K3921" s="64">
        <v>72</v>
      </c>
      <c r="L3921" s="65">
        <v>1</v>
      </c>
      <c r="M3921" s="64">
        <v>0</v>
      </c>
      <c r="N3921" s="64">
        <v>0</v>
      </c>
      <c r="O3921" s="66">
        <v>276.84945175438617</v>
      </c>
      <c r="P3921" s="63">
        <v>0</v>
      </c>
    </row>
    <row r="3922" spans="1:16" ht="14.4">
      <c r="A3922" s="72">
        <f t="shared" si="111"/>
        <v>46224</v>
      </c>
      <c r="B3922" s="73">
        <f>VLOOKUP(G3922,'Daily Flash NL'!A:D,4,0)</f>
        <v>0.45833333333333298</v>
      </c>
      <c r="C3922" s="77">
        <v>46224</v>
      </c>
      <c r="D3922" s="57"/>
      <c r="E3922" s="62" t="s">
        <v>68</v>
      </c>
      <c r="F3922" s="62"/>
      <c r="G3922" s="62">
        <v>11</v>
      </c>
      <c r="H3922" s="63">
        <v>0.97368421052631582</v>
      </c>
      <c r="I3922" s="64">
        <v>76</v>
      </c>
      <c r="J3922" s="64">
        <v>76</v>
      </c>
      <c r="K3922" s="64">
        <v>74</v>
      </c>
      <c r="L3922" s="65">
        <v>1</v>
      </c>
      <c r="M3922" s="64">
        <v>0</v>
      </c>
      <c r="N3922" s="64">
        <v>0</v>
      </c>
      <c r="O3922" s="66">
        <v>348.7470910087718</v>
      </c>
      <c r="P3922" s="63">
        <v>0</v>
      </c>
    </row>
    <row r="3923" spans="1:16" ht="14.4">
      <c r="A3923" s="72">
        <f t="shared" si="111"/>
        <v>46224</v>
      </c>
      <c r="B3923" s="73">
        <f>VLOOKUP(G3923,'Daily Flash NL'!A:D,4,0)</f>
        <v>0.5</v>
      </c>
      <c r="C3923" s="77">
        <v>46224</v>
      </c>
      <c r="D3923" s="57"/>
      <c r="E3923" s="62" t="s">
        <v>68</v>
      </c>
      <c r="F3923" s="62"/>
      <c r="G3923" s="62">
        <v>12</v>
      </c>
      <c r="H3923" s="63">
        <v>0.94444444444444442</v>
      </c>
      <c r="I3923" s="64">
        <v>54</v>
      </c>
      <c r="J3923" s="64">
        <v>54</v>
      </c>
      <c r="K3923" s="64">
        <v>51</v>
      </c>
      <c r="L3923" s="65">
        <v>1</v>
      </c>
      <c r="M3923" s="64">
        <v>0</v>
      </c>
      <c r="N3923" s="64">
        <v>0</v>
      </c>
      <c r="O3923" s="66">
        <v>298.75035246913575</v>
      </c>
      <c r="P3923" s="63">
        <v>0</v>
      </c>
    </row>
    <row r="3924" spans="1:16" ht="14.4">
      <c r="A3924" s="72">
        <f t="shared" si="111"/>
        <v>46224</v>
      </c>
      <c r="B3924" s="73">
        <f>VLOOKUP(G3924,'Daily Flash NL'!A:D,4,0)</f>
        <v>0.54166666666666696</v>
      </c>
      <c r="C3924" s="77">
        <v>46224</v>
      </c>
      <c r="D3924" s="57"/>
      <c r="E3924" s="62" t="s">
        <v>68</v>
      </c>
      <c r="F3924" s="62"/>
      <c r="G3924" s="62">
        <v>13</v>
      </c>
      <c r="H3924" s="63">
        <v>1</v>
      </c>
      <c r="I3924" s="64">
        <v>53</v>
      </c>
      <c r="J3924" s="64">
        <v>53</v>
      </c>
      <c r="K3924" s="64">
        <v>53</v>
      </c>
      <c r="L3924" s="65">
        <v>1</v>
      </c>
      <c r="M3924" s="64">
        <v>0</v>
      </c>
      <c r="N3924" s="64">
        <v>0</v>
      </c>
      <c r="O3924" s="66">
        <v>285.28502515723255</v>
      </c>
      <c r="P3924" s="63">
        <v>0</v>
      </c>
    </row>
    <row r="3925" spans="1:16" ht="14.4">
      <c r="A3925" s="72">
        <f t="shared" si="111"/>
        <v>46224</v>
      </c>
      <c r="B3925" s="73">
        <f>VLOOKUP(G3925,'Daily Flash NL'!A:D,4,0)</f>
        <v>0.58333333333333304</v>
      </c>
      <c r="C3925" s="77">
        <v>46224</v>
      </c>
      <c r="D3925" s="57"/>
      <c r="E3925" s="62" t="s">
        <v>68</v>
      </c>
      <c r="F3925" s="62"/>
      <c r="G3925" s="62">
        <v>14</v>
      </c>
      <c r="H3925" s="63">
        <v>0.9285714285714286</v>
      </c>
      <c r="I3925" s="64">
        <v>70</v>
      </c>
      <c r="J3925" s="64">
        <v>70</v>
      </c>
      <c r="K3925" s="64">
        <v>65</v>
      </c>
      <c r="L3925" s="65">
        <v>1</v>
      </c>
      <c r="M3925" s="64">
        <v>0</v>
      </c>
      <c r="N3925" s="64">
        <v>0</v>
      </c>
      <c r="O3925" s="66">
        <v>262.00119285714277</v>
      </c>
      <c r="P3925" s="63">
        <v>0</v>
      </c>
    </row>
    <row r="3926" spans="1:16" ht="14.4">
      <c r="A3926" s="72">
        <f t="shared" ref="A3926:A3931" si="112">C3926</f>
        <v>46224</v>
      </c>
      <c r="B3926" s="73">
        <f>VLOOKUP(G3926,'Daily Flash NL'!A:D,4,0)</f>
        <v>0.625</v>
      </c>
      <c r="C3926" s="77">
        <v>46224</v>
      </c>
      <c r="D3926" s="57"/>
      <c r="E3926" s="62" t="s">
        <v>68</v>
      </c>
      <c r="F3926" s="62"/>
      <c r="G3926" s="62">
        <v>15</v>
      </c>
      <c r="H3926" s="63">
        <v>0.81690140845070425</v>
      </c>
      <c r="I3926" s="64">
        <v>71</v>
      </c>
      <c r="J3926" s="64">
        <v>70</v>
      </c>
      <c r="K3926" s="64">
        <v>58</v>
      </c>
      <c r="L3926" s="65">
        <v>0.9859154929577465</v>
      </c>
      <c r="M3926" s="64">
        <v>1</v>
      </c>
      <c r="N3926" s="64">
        <v>0</v>
      </c>
      <c r="O3926" s="66">
        <v>350.94047357142864</v>
      </c>
      <c r="P3926" s="63">
        <v>1.4084507042253521E-2</v>
      </c>
    </row>
    <row r="3927" spans="1:16" ht="14.4">
      <c r="A3927" s="72">
        <f t="shared" si="112"/>
        <v>46224</v>
      </c>
      <c r="B3927" s="73">
        <f>VLOOKUP(G3927,'Daily Flash NL'!A:D,4,0)</f>
        <v>0.66666666666666696</v>
      </c>
      <c r="C3927" s="77">
        <v>46224</v>
      </c>
      <c r="D3927" s="57"/>
      <c r="E3927" s="62" t="s">
        <v>68</v>
      </c>
      <c r="F3927" s="62"/>
      <c r="G3927" s="62">
        <v>16</v>
      </c>
      <c r="H3927" s="63">
        <v>0.80519480519480524</v>
      </c>
      <c r="I3927" s="64">
        <v>77</v>
      </c>
      <c r="J3927" s="64">
        <v>75</v>
      </c>
      <c r="K3927" s="64">
        <v>62</v>
      </c>
      <c r="L3927" s="65">
        <v>0.97402597402597402</v>
      </c>
      <c r="M3927" s="64">
        <v>2</v>
      </c>
      <c r="N3927" s="64">
        <v>0</v>
      </c>
      <c r="O3927" s="66">
        <v>302.81480111111114</v>
      </c>
      <c r="P3927" s="63">
        <v>2.5974025974025976E-2</v>
      </c>
    </row>
    <row r="3928" spans="1:16" ht="14.4">
      <c r="A3928" s="72">
        <f t="shared" si="112"/>
        <v>46224</v>
      </c>
      <c r="B3928" s="73" t="e">
        <f>VLOOKUP(G3928,'Daily Flash NL'!A:D,4,0)</f>
        <v>#N/A</v>
      </c>
      <c r="C3928" s="77">
        <v>46224</v>
      </c>
      <c r="D3928" s="57"/>
      <c r="E3928" s="62" t="s">
        <v>68</v>
      </c>
      <c r="F3928" s="62"/>
      <c r="G3928" s="62">
        <v>17</v>
      </c>
      <c r="H3928" s="63">
        <v>0.5</v>
      </c>
      <c r="I3928" s="64">
        <v>4</v>
      </c>
      <c r="J3928" s="64">
        <v>4</v>
      </c>
      <c r="K3928" s="64">
        <v>2</v>
      </c>
      <c r="L3928" s="65">
        <v>1</v>
      </c>
      <c r="M3928" s="64">
        <v>0</v>
      </c>
      <c r="N3928" s="64">
        <v>0</v>
      </c>
      <c r="O3928" s="66">
        <v>194.46887500000003</v>
      </c>
      <c r="P3928" s="63">
        <v>0</v>
      </c>
    </row>
    <row r="3929" spans="1:16" ht="14.4">
      <c r="A3929" s="72">
        <f t="shared" si="112"/>
        <v>46224</v>
      </c>
      <c r="B3929" s="73" t="e">
        <f>VLOOKUP(G3929,'Daily Flash NL'!A:D,4,0)</f>
        <v>#N/A</v>
      </c>
      <c r="C3929" s="77">
        <v>46224</v>
      </c>
      <c r="D3929" s="57" t="s">
        <v>70</v>
      </c>
      <c r="E3929" s="57"/>
      <c r="F3929" s="57"/>
      <c r="G3929" s="57"/>
      <c r="H3929" s="58">
        <v>0.90247252747252749</v>
      </c>
      <c r="I3929" s="59">
        <v>728</v>
      </c>
      <c r="J3929" s="59">
        <v>724</v>
      </c>
      <c r="K3929" s="59">
        <v>657</v>
      </c>
      <c r="L3929" s="60">
        <v>0.99450549450549453</v>
      </c>
      <c r="M3929" s="59">
        <v>4</v>
      </c>
      <c r="N3929" s="59">
        <v>0</v>
      </c>
      <c r="O3929" s="61">
        <v>306.29536095764252</v>
      </c>
      <c r="P3929" s="58">
        <v>5.4945054945054949E-3</v>
      </c>
    </row>
    <row r="3930" spans="1:16" ht="14.4">
      <c r="A3930" s="72" t="str">
        <f t="shared" si="112"/>
        <v>Total 21/07/2026</v>
      </c>
      <c r="B3930" s="73" t="e">
        <f>VLOOKUP(G3930,'Daily Flash NL'!A:D,4,0)</f>
        <v>#N/A</v>
      </c>
      <c r="C3930" s="78" t="s">
        <v>331</v>
      </c>
      <c r="D3930" s="67"/>
      <c r="E3930" s="67"/>
      <c r="F3930" s="67"/>
      <c r="G3930" s="67"/>
      <c r="H3930" s="68">
        <v>0.90247252747252749</v>
      </c>
      <c r="I3930" s="69">
        <v>728</v>
      </c>
      <c r="J3930" s="69">
        <v>724</v>
      </c>
      <c r="K3930" s="69">
        <v>657</v>
      </c>
      <c r="L3930" s="70">
        <v>0.99450549450549453</v>
      </c>
      <c r="M3930" s="69">
        <v>4</v>
      </c>
      <c r="N3930" s="69">
        <v>0</v>
      </c>
      <c r="O3930" s="71">
        <v>306.29536095764252</v>
      </c>
      <c r="P3930" s="68">
        <v>5.4945054945054949E-3</v>
      </c>
    </row>
    <row r="3931" spans="1:16" ht="15" thickBot="1">
      <c r="A3931" s="72" t="str">
        <f t="shared" si="112"/>
        <v>Total général</v>
      </c>
      <c r="B3931" s="73" t="e">
        <f>VLOOKUP(G3931,'Daily Flash NL'!A:D,4,0)</f>
        <v>#N/A</v>
      </c>
      <c r="C3931" s="116" t="s">
        <v>73</v>
      </c>
      <c r="D3931" s="117"/>
      <c r="E3931" s="117"/>
      <c r="F3931" s="117"/>
      <c r="G3931" s="117"/>
      <c r="H3931" s="118">
        <v>0.90247252747252749</v>
      </c>
      <c r="I3931" s="119">
        <v>728</v>
      </c>
      <c r="J3931" s="119">
        <v>724</v>
      </c>
      <c r="K3931" s="119">
        <v>657</v>
      </c>
      <c r="L3931" s="120">
        <v>0.99450549450549453</v>
      </c>
      <c r="M3931" s="119">
        <v>4</v>
      </c>
      <c r="N3931" s="119">
        <v>0</v>
      </c>
      <c r="O3931" s="121">
        <v>306.29536095764252</v>
      </c>
      <c r="P3931" s="122">
        <v>5.4945054945054949E-3</v>
      </c>
    </row>
    <row r="3932" spans="1:16" ht="14.4">
      <c r="A3932" s="72">
        <f t="shared" ref="A3932:A3957" si="113">C3932</f>
        <v>46225</v>
      </c>
      <c r="B3932" s="73" t="e">
        <f>VLOOKUP(G3932,'Daily Flash NL'!A:D,4,0)</f>
        <v>#N/A</v>
      </c>
      <c r="C3932" s="77">
        <v>46225</v>
      </c>
      <c r="D3932" s="57" t="s">
        <v>67</v>
      </c>
      <c r="E3932" s="62" t="s">
        <v>85</v>
      </c>
      <c r="F3932" s="62"/>
      <c r="G3932" s="62"/>
      <c r="H3932" s="63">
        <v>0.88</v>
      </c>
      <c r="I3932" s="64">
        <v>175</v>
      </c>
      <c r="J3932" s="64">
        <v>170</v>
      </c>
      <c r="K3932" s="64">
        <v>154</v>
      </c>
      <c r="L3932" s="65">
        <v>0.97142857142857142</v>
      </c>
      <c r="M3932" s="64">
        <v>5</v>
      </c>
      <c r="N3932" s="64">
        <v>0</v>
      </c>
      <c r="O3932" s="66">
        <v>272.21127745098039</v>
      </c>
      <c r="P3932" s="63">
        <v>2.8571428571428571E-2</v>
      </c>
    </row>
    <row r="3933" spans="1:16" ht="14.4">
      <c r="A3933" s="72">
        <f t="shared" si="113"/>
        <v>46225</v>
      </c>
      <c r="B3933" s="73" t="e">
        <f>VLOOKUP(G3933,'Daily Flash NL'!A:D,4,0)</f>
        <v>#N/A</v>
      </c>
      <c r="C3933" s="77">
        <v>46225</v>
      </c>
      <c r="D3933" s="57"/>
      <c r="E3933" s="62" t="s">
        <v>85</v>
      </c>
      <c r="F3933" s="57" t="s">
        <v>69</v>
      </c>
      <c r="G3933" s="57"/>
      <c r="H3933" s="58"/>
      <c r="I3933" s="59"/>
      <c r="J3933" s="59"/>
      <c r="K3933" s="59"/>
      <c r="L3933" s="60"/>
      <c r="M3933" s="59"/>
      <c r="N3933" s="59"/>
      <c r="O3933" s="61"/>
      <c r="P3933" s="58"/>
    </row>
    <row r="3934" spans="1:16" ht="14.4">
      <c r="A3934" s="72">
        <f t="shared" si="113"/>
        <v>46225</v>
      </c>
      <c r="B3934" s="73" t="e">
        <f>VLOOKUP(G3934,'Daily Flash NL'!A:D,4,0)</f>
        <v>#N/A</v>
      </c>
      <c r="C3934" s="77">
        <v>46225</v>
      </c>
      <c r="D3934" s="57"/>
      <c r="E3934" s="62" t="s">
        <v>85</v>
      </c>
      <c r="F3934" s="62"/>
      <c r="G3934" s="62">
        <v>6</v>
      </c>
      <c r="H3934" s="63">
        <v>0</v>
      </c>
      <c r="I3934" s="64">
        <v>6</v>
      </c>
      <c r="J3934" s="64">
        <v>5</v>
      </c>
      <c r="K3934" s="64">
        <v>0</v>
      </c>
      <c r="L3934" s="65">
        <v>0.83333333333333337</v>
      </c>
      <c r="M3934" s="64">
        <v>1</v>
      </c>
      <c r="N3934" s="64">
        <v>0</v>
      </c>
      <c r="O3934" s="66">
        <v>318.90980000000002</v>
      </c>
      <c r="P3934" s="63">
        <v>0.16666666666666666</v>
      </c>
    </row>
    <row r="3935" spans="1:16" ht="14.4">
      <c r="A3935" s="72">
        <f t="shared" si="113"/>
        <v>46225</v>
      </c>
      <c r="B3935" s="73">
        <f>VLOOKUP(G3935,'Daily Flash NL'!A:D,4,0)</f>
        <v>0.29166666666666669</v>
      </c>
      <c r="C3935" s="77">
        <v>46225</v>
      </c>
      <c r="D3935" s="57"/>
      <c r="E3935" s="62" t="s">
        <v>85</v>
      </c>
      <c r="F3935" s="62"/>
      <c r="G3935" s="62">
        <v>7</v>
      </c>
      <c r="H3935" s="63">
        <v>1</v>
      </c>
      <c r="I3935" s="64">
        <v>3</v>
      </c>
      <c r="J3935" s="64">
        <v>3</v>
      </c>
      <c r="K3935" s="64">
        <v>3</v>
      </c>
      <c r="L3935" s="65">
        <v>1</v>
      </c>
      <c r="M3935" s="64">
        <v>0</v>
      </c>
      <c r="N3935" s="64">
        <v>0</v>
      </c>
      <c r="O3935" s="66">
        <v>288.88866666666667</v>
      </c>
      <c r="P3935" s="63">
        <v>0</v>
      </c>
    </row>
    <row r="3936" spans="1:16" ht="14.4">
      <c r="A3936" s="72">
        <f t="shared" si="113"/>
        <v>46225</v>
      </c>
      <c r="B3936" s="73">
        <f>VLOOKUP(G3936,'Daily Flash NL'!A:D,4,0)</f>
        <v>0.33333333333333298</v>
      </c>
      <c r="C3936" s="77">
        <v>46225</v>
      </c>
      <c r="D3936" s="57"/>
      <c r="E3936" s="62" t="s">
        <v>85</v>
      </c>
      <c r="F3936" s="62"/>
      <c r="G3936" s="62">
        <v>8</v>
      </c>
      <c r="H3936" s="63">
        <v>0.8571428571428571</v>
      </c>
      <c r="I3936" s="64">
        <v>7</v>
      </c>
      <c r="J3936" s="64">
        <v>7</v>
      </c>
      <c r="K3936" s="64">
        <v>6</v>
      </c>
      <c r="L3936" s="65">
        <v>1</v>
      </c>
      <c r="M3936" s="64">
        <v>0</v>
      </c>
      <c r="N3936" s="64">
        <v>0</v>
      </c>
      <c r="O3936" s="66">
        <v>308.97899999999993</v>
      </c>
      <c r="P3936" s="63">
        <v>0</v>
      </c>
    </row>
    <row r="3937" spans="1:16" ht="14.4">
      <c r="A3937" s="72">
        <f t="shared" si="113"/>
        <v>46225</v>
      </c>
      <c r="B3937" s="73">
        <f>VLOOKUP(G3937,'Daily Flash NL'!A:D,4,0)</f>
        <v>0.375</v>
      </c>
      <c r="C3937" s="77">
        <v>46225</v>
      </c>
      <c r="D3937" s="57"/>
      <c r="E3937" s="62" t="s">
        <v>85</v>
      </c>
      <c r="F3937" s="62"/>
      <c r="G3937" s="62">
        <v>9</v>
      </c>
      <c r="H3937" s="63">
        <v>1</v>
      </c>
      <c r="I3937" s="64">
        <v>12</v>
      </c>
      <c r="J3937" s="64">
        <v>12</v>
      </c>
      <c r="K3937" s="64">
        <v>12</v>
      </c>
      <c r="L3937" s="65">
        <v>1</v>
      </c>
      <c r="M3937" s="64">
        <v>0</v>
      </c>
      <c r="N3937" s="64">
        <v>0</v>
      </c>
      <c r="O3937" s="66">
        <v>226.96845833333336</v>
      </c>
      <c r="P3937" s="63">
        <v>0</v>
      </c>
    </row>
    <row r="3938" spans="1:16" ht="14.4">
      <c r="A3938" s="72">
        <f t="shared" si="113"/>
        <v>46225</v>
      </c>
      <c r="B3938" s="73">
        <f>VLOOKUP(G3938,'Daily Flash NL'!A:D,4,0)</f>
        <v>0.41666666666666702</v>
      </c>
      <c r="C3938" s="77">
        <v>46225</v>
      </c>
      <c r="D3938" s="57"/>
      <c r="E3938" s="62" t="s">
        <v>85</v>
      </c>
      <c r="F3938" s="62"/>
      <c r="G3938" s="62">
        <v>10</v>
      </c>
      <c r="H3938" s="63">
        <v>1</v>
      </c>
      <c r="I3938" s="64">
        <v>8</v>
      </c>
      <c r="J3938" s="64">
        <v>8</v>
      </c>
      <c r="K3938" s="64">
        <v>8</v>
      </c>
      <c r="L3938" s="65">
        <v>1</v>
      </c>
      <c r="M3938" s="64">
        <v>0</v>
      </c>
      <c r="N3938" s="64">
        <v>0</v>
      </c>
      <c r="O3938" s="66">
        <v>223.15006250000002</v>
      </c>
      <c r="P3938" s="63">
        <v>0</v>
      </c>
    </row>
    <row r="3939" spans="1:16" ht="14.4">
      <c r="A3939" s="72">
        <f t="shared" si="113"/>
        <v>46225</v>
      </c>
      <c r="B3939" s="73">
        <f>VLOOKUP(G3939,'Daily Flash NL'!A:D,4,0)</f>
        <v>0.45833333333333298</v>
      </c>
      <c r="C3939" s="77">
        <v>46225</v>
      </c>
      <c r="D3939" s="57"/>
      <c r="E3939" s="62" t="s">
        <v>85</v>
      </c>
      <c r="F3939" s="62"/>
      <c r="G3939" s="62">
        <v>11</v>
      </c>
      <c r="H3939" s="63">
        <v>1</v>
      </c>
      <c r="I3939" s="64">
        <v>12</v>
      </c>
      <c r="J3939" s="64">
        <v>12</v>
      </c>
      <c r="K3939" s="64">
        <v>12</v>
      </c>
      <c r="L3939" s="65">
        <v>1</v>
      </c>
      <c r="M3939" s="64">
        <v>0</v>
      </c>
      <c r="N3939" s="64">
        <v>0</v>
      </c>
      <c r="O3939" s="66">
        <v>341.97930555555587</v>
      </c>
      <c r="P3939" s="63">
        <v>0</v>
      </c>
    </row>
    <row r="3940" spans="1:16" ht="14.4">
      <c r="A3940" s="72">
        <f t="shared" si="113"/>
        <v>46225</v>
      </c>
      <c r="B3940" s="73">
        <f>VLOOKUP(G3940,'Daily Flash NL'!A:D,4,0)</f>
        <v>0.5</v>
      </c>
      <c r="C3940" s="77">
        <v>46225</v>
      </c>
      <c r="D3940" s="57"/>
      <c r="E3940" s="62" t="s">
        <v>85</v>
      </c>
      <c r="F3940" s="62"/>
      <c r="G3940" s="62">
        <v>12</v>
      </c>
      <c r="H3940" s="63">
        <v>1</v>
      </c>
      <c r="I3940" s="64">
        <v>13</v>
      </c>
      <c r="J3940" s="64">
        <v>13</v>
      </c>
      <c r="K3940" s="64">
        <v>13</v>
      </c>
      <c r="L3940" s="65">
        <v>1</v>
      </c>
      <c r="M3940" s="64">
        <v>0</v>
      </c>
      <c r="N3940" s="64">
        <v>0</v>
      </c>
      <c r="O3940" s="66">
        <v>201.55282692307694</v>
      </c>
      <c r="P3940" s="63">
        <v>0</v>
      </c>
    </row>
    <row r="3941" spans="1:16" ht="14.4">
      <c r="A3941" s="72">
        <f t="shared" si="113"/>
        <v>46225</v>
      </c>
      <c r="B3941" s="73">
        <f>VLOOKUP(G3941,'Daily Flash NL'!A:D,4,0)</f>
        <v>0.54166666666666696</v>
      </c>
      <c r="C3941" s="77">
        <v>46225</v>
      </c>
      <c r="D3941" s="57"/>
      <c r="E3941" s="62" t="s">
        <v>85</v>
      </c>
      <c r="F3941" s="62"/>
      <c r="G3941" s="62">
        <v>13</v>
      </c>
      <c r="H3941" s="63">
        <v>1</v>
      </c>
      <c r="I3941" s="64">
        <v>17</v>
      </c>
      <c r="J3941" s="64">
        <v>17</v>
      </c>
      <c r="K3941" s="64">
        <v>17</v>
      </c>
      <c r="L3941" s="65">
        <v>1</v>
      </c>
      <c r="M3941" s="64">
        <v>0</v>
      </c>
      <c r="N3941" s="64">
        <v>0</v>
      </c>
      <c r="O3941" s="66">
        <v>156.37097058823531</v>
      </c>
      <c r="P3941" s="63">
        <v>0</v>
      </c>
    </row>
    <row r="3942" spans="1:16" ht="14.4">
      <c r="A3942" s="72">
        <f t="shared" si="113"/>
        <v>46225</v>
      </c>
      <c r="B3942" s="73">
        <f>VLOOKUP(G3942,'Daily Flash NL'!A:D,4,0)</f>
        <v>0.58333333333333304</v>
      </c>
      <c r="C3942" s="77">
        <v>46225</v>
      </c>
      <c r="D3942" s="57"/>
      <c r="E3942" s="62" t="s">
        <v>85</v>
      </c>
      <c r="F3942" s="62"/>
      <c r="G3942" s="62">
        <v>14</v>
      </c>
      <c r="H3942" s="63">
        <v>0.9375</v>
      </c>
      <c r="I3942" s="64">
        <v>16</v>
      </c>
      <c r="J3942" s="64">
        <v>15</v>
      </c>
      <c r="K3942" s="64">
        <v>15</v>
      </c>
      <c r="L3942" s="65">
        <v>0.9375</v>
      </c>
      <c r="M3942" s="64">
        <v>1</v>
      </c>
      <c r="N3942" s="64">
        <v>0</v>
      </c>
      <c r="O3942" s="66">
        <v>194.63018888888865</v>
      </c>
      <c r="P3942" s="63">
        <v>6.25E-2</v>
      </c>
    </row>
    <row r="3943" spans="1:16" ht="14.4">
      <c r="A3943" s="72">
        <f t="shared" si="113"/>
        <v>46225</v>
      </c>
      <c r="B3943" s="73">
        <f>VLOOKUP(G3943,'Daily Flash NL'!A:D,4,0)</f>
        <v>0.625</v>
      </c>
      <c r="C3943" s="77">
        <v>46225</v>
      </c>
      <c r="D3943" s="57"/>
      <c r="E3943" s="62" t="s">
        <v>85</v>
      </c>
      <c r="F3943" s="62"/>
      <c r="G3943" s="62">
        <v>15</v>
      </c>
      <c r="H3943" s="63">
        <v>1</v>
      </c>
      <c r="I3943" s="64">
        <v>8</v>
      </c>
      <c r="J3943" s="64">
        <v>8</v>
      </c>
      <c r="K3943" s="64">
        <v>8</v>
      </c>
      <c r="L3943" s="65">
        <v>1</v>
      </c>
      <c r="M3943" s="64">
        <v>0</v>
      </c>
      <c r="N3943" s="64">
        <v>0</v>
      </c>
      <c r="O3943" s="66">
        <v>221.02353125000002</v>
      </c>
      <c r="P3943" s="63">
        <v>0</v>
      </c>
    </row>
    <row r="3944" spans="1:16" ht="14.4">
      <c r="A3944" s="72">
        <f t="shared" si="113"/>
        <v>46225</v>
      </c>
      <c r="B3944" s="73" t="e">
        <f>VLOOKUP(G3944,'Daily Flash NL'!A:D,4,0)</f>
        <v>#N/A</v>
      </c>
      <c r="C3944" s="77">
        <v>46225</v>
      </c>
      <c r="D3944" s="57"/>
      <c r="E3944" s="62" t="s">
        <v>85</v>
      </c>
      <c r="F3944" s="57" t="s">
        <v>86</v>
      </c>
      <c r="G3944" s="57"/>
      <c r="H3944" s="58"/>
      <c r="I3944" s="59"/>
      <c r="J3944" s="59"/>
      <c r="K3944" s="59"/>
      <c r="L3944" s="60"/>
      <c r="M3944" s="59"/>
      <c r="N3944" s="59"/>
      <c r="O3944" s="61"/>
      <c r="P3944" s="58"/>
    </row>
    <row r="3945" spans="1:16" ht="14.4">
      <c r="A3945" s="72">
        <f t="shared" si="113"/>
        <v>46225</v>
      </c>
      <c r="B3945" s="73" t="e">
        <f>VLOOKUP(G3945,'Daily Flash NL'!A:D,4,0)</f>
        <v>#N/A</v>
      </c>
      <c r="C3945" s="77">
        <v>46225</v>
      </c>
      <c r="D3945" s="57"/>
      <c r="E3945" s="62" t="s">
        <v>85</v>
      </c>
      <c r="F3945" s="62"/>
      <c r="G3945" s="62">
        <v>6</v>
      </c>
      <c r="H3945" s="63">
        <v>0</v>
      </c>
      <c r="I3945" s="64">
        <v>1</v>
      </c>
      <c r="J3945" s="64">
        <v>1</v>
      </c>
      <c r="K3945" s="64">
        <v>0</v>
      </c>
      <c r="L3945" s="65">
        <v>1</v>
      </c>
      <c r="M3945" s="64">
        <v>0</v>
      </c>
      <c r="N3945" s="64">
        <v>0</v>
      </c>
      <c r="O3945" s="66">
        <v>193.56800000000001</v>
      </c>
      <c r="P3945" s="63">
        <v>0</v>
      </c>
    </row>
    <row r="3946" spans="1:16" ht="14.4">
      <c r="A3946" s="72">
        <f t="shared" si="113"/>
        <v>46225</v>
      </c>
      <c r="B3946" s="73">
        <f>VLOOKUP(G3946,'Daily Flash NL'!A:D,4,0)</f>
        <v>0.29166666666666669</v>
      </c>
      <c r="C3946" s="77">
        <v>46225</v>
      </c>
      <c r="D3946" s="57"/>
      <c r="E3946" s="62" t="s">
        <v>85</v>
      </c>
      <c r="F3946" s="62"/>
      <c r="G3946" s="62">
        <v>7</v>
      </c>
      <c r="H3946" s="63">
        <v>1</v>
      </c>
      <c r="I3946" s="64">
        <v>2</v>
      </c>
      <c r="J3946" s="64">
        <v>2</v>
      </c>
      <c r="K3946" s="64">
        <v>2</v>
      </c>
      <c r="L3946" s="65">
        <v>1</v>
      </c>
      <c r="M3946" s="64">
        <v>0</v>
      </c>
      <c r="N3946" s="64">
        <v>0</v>
      </c>
      <c r="O3946" s="66">
        <v>192.3605</v>
      </c>
      <c r="P3946" s="63">
        <v>0</v>
      </c>
    </row>
    <row r="3947" spans="1:16" ht="14.4">
      <c r="A3947" s="72">
        <f t="shared" si="113"/>
        <v>46225</v>
      </c>
      <c r="B3947" s="73">
        <f>VLOOKUP(G3947,'Daily Flash NL'!A:D,4,0)</f>
        <v>0.33333333333333298</v>
      </c>
      <c r="C3947" s="77">
        <v>46225</v>
      </c>
      <c r="D3947" s="57"/>
      <c r="E3947" s="62" t="s">
        <v>85</v>
      </c>
      <c r="F3947" s="62"/>
      <c r="G3947" s="62">
        <v>8</v>
      </c>
      <c r="H3947" s="63">
        <v>1</v>
      </c>
      <c r="I3947" s="64">
        <v>6</v>
      </c>
      <c r="J3947" s="64">
        <v>6</v>
      </c>
      <c r="K3947" s="64">
        <v>6</v>
      </c>
      <c r="L3947" s="65">
        <v>1</v>
      </c>
      <c r="M3947" s="64">
        <v>0</v>
      </c>
      <c r="N3947" s="64">
        <v>0</v>
      </c>
      <c r="O3947" s="66">
        <v>158.52283333333332</v>
      </c>
      <c r="P3947" s="63">
        <v>0</v>
      </c>
    </row>
    <row r="3948" spans="1:16" ht="14.4">
      <c r="A3948" s="72">
        <f t="shared" si="113"/>
        <v>46225</v>
      </c>
      <c r="B3948" s="73">
        <f>VLOOKUP(G3948,'Daily Flash NL'!A:D,4,0)</f>
        <v>0.375</v>
      </c>
      <c r="C3948" s="77">
        <v>46225</v>
      </c>
      <c r="D3948" s="57"/>
      <c r="E3948" s="62" t="s">
        <v>85</v>
      </c>
      <c r="F3948" s="62"/>
      <c r="G3948" s="62">
        <v>9</v>
      </c>
      <c r="H3948" s="63">
        <v>1</v>
      </c>
      <c r="I3948" s="64">
        <v>3</v>
      </c>
      <c r="J3948" s="64">
        <v>3</v>
      </c>
      <c r="K3948" s="64">
        <v>3</v>
      </c>
      <c r="L3948" s="65">
        <v>1</v>
      </c>
      <c r="M3948" s="64">
        <v>0</v>
      </c>
      <c r="N3948" s="64">
        <v>0</v>
      </c>
      <c r="O3948" s="66">
        <v>1118.0800000000002</v>
      </c>
      <c r="P3948" s="63">
        <v>0</v>
      </c>
    </row>
    <row r="3949" spans="1:16" ht="14.4">
      <c r="A3949" s="72">
        <f t="shared" si="113"/>
        <v>46225</v>
      </c>
      <c r="B3949" s="73">
        <f>VLOOKUP(G3949,'Daily Flash NL'!A:D,4,0)</f>
        <v>0.41666666666666702</v>
      </c>
      <c r="C3949" s="77">
        <v>46225</v>
      </c>
      <c r="D3949" s="57"/>
      <c r="E3949" s="62" t="s">
        <v>85</v>
      </c>
      <c r="F3949" s="62"/>
      <c r="G3949" s="62">
        <v>10</v>
      </c>
      <c r="H3949" s="63">
        <v>0.6470588235294118</v>
      </c>
      <c r="I3949" s="64">
        <v>17</v>
      </c>
      <c r="J3949" s="64">
        <v>16</v>
      </c>
      <c r="K3949" s="64">
        <v>11</v>
      </c>
      <c r="L3949" s="65">
        <v>0.94117647058823528</v>
      </c>
      <c r="M3949" s="64">
        <v>1</v>
      </c>
      <c r="N3949" s="64">
        <v>0</v>
      </c>
      <c r="O3949" s="66">
        <v>292.94520833333308</v>
      </c>
      <c r="P3949" s="63">
        <v>5.8823529411764705E-2</v>
      </c>
    </row>
    <row r="3950" spans="1:16" ht="14.4">
      <c r="A3950" s="72">
        <f t="shared" si="113"/>
        <v>46225</v>
      </c>
      <c r="B3950" s="73">
        <f>VLOOKUP(G3950,'Daily Flash NL'!A:D,4,0)</f>
        <v>0.45833333333333298</v>
      </c>
      <c r="C3950" s="77">
        <v>46225</v>
      </c>
      <c r="D3950" s="57"/>
      <c r="E3950" s="62" t="s">
        <v>85</v>
      </c>
      <c r="F3950" s="62"/>
      <c r="G3950" s="62">
        <v>11</v>
      </c>
      <c r="H3950" s="63">
        <v>0.75</v>
      </c>
      <c r="I3950" s="64">
        <v>8</v>
      </c>
      <c r="J3950" s="64">
        <v>8</v>
      </c>
      <c r="K3950" s="64">
        <v>6</v>
      </c>
      <c r="L3950" s="65">
        <v>1</v>
      </c>
      <c r="M3950" s="64">
        <v>0</v>
      </c>
      <c r="N3950" s="64">
        <v>0</v>
      </c>
      <c r="O3950" s="66">
        <v>343.35981249999998</v>
      </c>
      <c r="P3950" s="63">
        <v>0</v>
      </c>
    </row>
    <row r="3951" spans="1:16" ht="14.4">
      <c r="A3951" s="72">
        <f t="shared" si="113"/>
        <v>46225</v>
      </c>
      <c r="B3951" s="73">
        <f>VLOOKUP(G3951,'Daily Flash NL'!A:D,4,0)</f>
        <v>0.5</v>
      </c>
      <c r="C3951" s="77">
        <v>46225</v>
      </c>
      <c r="D3951" s="57"/>
      <c r="E3951" s="62" t="s">
        <v>85</v>
      </c>
      <c r="F3951" s="62"/>
      <c r="G3951" s="62">
        <v>12</v>
      </c>
      <c r="H3951" s="63">
        <v>0.91666666666666663</v>
      </c>
      <c r="I3951" s="64">
        <v>12</v>
      </c>
      <c r="J3951" s="64">
        <v>12</v>
      </c>
      <c r="K3951" s="64">
        <v>11</v>
      </c>
      <c r="L3951" s="65">
        <v>1</v>
      </c>
      <c r="M3951" s="64">
        <v>0</v>
      </c>
      <c r="N3951" s="64">
        <v>0</v>
      </c>
      <c r="O3951" s="66">
        <v>382.58916666666664</v>
      </c>
      <c r="P3951" s="63">
        <v>0</v>
      </c>
    </row>
    <row r="3952" spans="1:16" ht="14.4">
      <c r="A3952" s="72">
        <f t="shared" si="113"/>
        <v>46225</v>
      </c>
      <c r="B3952" s="73">
        <f>VLOOKUP(G3952,'Daily Flash NL'!A:D,4,0)</f>
        <v>0.54166666666666696</v>
      </c>
      <c r="C3952" s="77">
        <v>46225</v>
      </c>
      <c r="D3952" s="57"/>
      <c r="E3952" s="62" t="s">
        <v>85</v>
      </c>
      <c r="F3952" s="62"/>
      <c r="G3952" s="62">
        <v>13</v>
      </c>
      <c r="H3952" s="63">
        <v>1</v>
      </c>
      <c r="I3952" s="64">
        <v>6</v>
      </c>
      <c r="J3952" s="64">
        <v>6</v>
      </c>
      <c r="K3952" s="64">
        <v>6</v>
      </c>
      <c r="L3952" s="65">
        <v>1</v>
      </c>
      <c r="M3952" s="64">
        <v>0</v>
      </c>
      <c r="N3952" s="64">
        <v>0</v>
      </c>
      <c r="O3952" s="66">
        <v>148.18788888888884</v>
      </c>
      <c r="P3952" s="63">
        <v>0</v>
      </c>
    </row>
    <row r="3953" spans="1:16" ht="14.4">
      <c r="A3953" s="72">
        <f t="shared" si="113"/>
        <v>46225</v>
      </c>
      <c r="B3953" s="73">
        <f>VLOOKUP(G3953,'Daily Flash NL'!A:D,4,0)</f>
        <v>0.58333333333333304</v>
      </c>
      <c r="C3953" s="77">
        <v>46225</v>
      </c>
      <c r="D3953" s="57"/>
      <c r="E3953" s="62" t="s">
        <v>85</v>
      </c>
      <c r="F3953" s="62"/>
      <c r="G3953" s="62">
        <v>14</v>
      </c>
      <c r="H3953" s="63">
        <v>0.76923076923076927</v>
      </c>
      <c r="I3953" s="64">
        <v>13</v>
      </c>
      <c r="J3953" s="64">
        <v>11</v>
      </c>
      <c r="K3953" s="64">
        <v>10</v>
      </c>
      <c r="L3953" s="65">
        <v>0.84615384615384615</v>
      </c>
      <c r="M3953" s="64">
        <v>2</v>
      </c>
      <c r="N3953" s="64">
        <v>0</v>
      </c>
      <c r="O3953" s="66">
        <v>427.00968181818183</v>
      </c>
      <c r="P3953" s="63">
        <v>0.15384615384615385</v>
      </c>
    </row>
    <row r="3954" spans="1:16" ht="14.4">
      <c r="A3954" s="72">
        <f t="shared" si="113"/>
        <v>46225</v>
      </c>
      <c r="B3954" s="73">
        <f>VLOOKUP(G3954,'Daily Flash NL'!A:D,4,0)</f>
        <v>0.625</v>
      </c>
      <c r="C3954" s="77">
        <v>46225</v>
      </c>
      <c r="D3954" s="57"/>
      <c r="E3954" s="62" t="s">
        <v>85</v>
      </c>
      <c r="F3954" s="62"/>
      <c r="G3954" s="62">
        <v>15</v>
      </c>
      <c r="H3954" s="63">
        <v>1</v>
      </c>
      <c r="I3954" s="64">
        <v>5</v>
      </c>
      <c r="J3954" s="64">
        <v>5</v>
      </c>
      <c r="K3954" s="64">
        <v>5</v>
      </c>
      <c r="L3954" s="65">
        <v>1</v>
      </c>
      <c r="M3954" s="64">
        <v>0</v>
      </c>
      <c r="N3954" s="64">
        <v>0</v>
      </c>
      <c r="O3954" s="66">
        <v>115.6339</v>
      </c>
      <c r="P3954" s="63">
        <v>0</v>
      </c>
    </row>
    <row r="3955" spans="1:16" ht="14.4">
      <c r="A3955" s="72">
        <f t="shared" si="113"/>
        <v>46225</v>
      </c>
      <c r="B3955" s="73" t="e">
        <f>VLOOKUP(G3955,'Daily Flash NL'!A:D,4,0)</f>
        <v>#N/A</v>
      </c>
      <c r="C3955" s="77">
        <v>46225</v>
      </c>
      <c r="D3955" s="57"/>
      <c r="E3955" s="62" t="s">
        <v>68</v>
      </c>
      <c r="F3955" s="62"/>
      <c r="G3955" s="62"/>
      <c r="H3955" s="63">
        <v>0.80423280423280419</v>
      </c>
      <c r="I3955" s="64">
        <v>569</v>
      </c>
      <c r="J3955" s="64">
        <v>563</v>
      </c>
      <c r="K3955" s="64">
        <v>456</v>
      </c>
      <c r="L3955" s="65">
        <v>0.98945518453427062</v>
      </c>
      <c r="M3955" s="64">
        <v>6</v>
      </c>
      <c r="N3955" s="64">
        <v>2</v>
      </c>
      <c r="O3955" s="66">
        <v>272.66463650088809</v>
      </c>
      <c r="P3955" s="63">
        <v>1.054481546572935E-2</v>
      </c>
    </row>
    <row r="3956" spans="1:16" ht="14.4">
      <c r="A3956" s="72">
        <f t="shared" si="113"/>
        <v>46225</v>
      </c>
      <c r="B3956" s="73" t="e">
        <f>VLOOKUP(G3956,'Daily Flash NL'!A:D,4,0)</f>
        <v>#N/A</v>
      </c>
      <c r="C3956" s="77">
        <v>46225</v>
      </c>
      <c r="D3956" s="57"/>
      <c r="E3956" s="62" t="s">
        <v>68</v>
      </c>
      <c r="F3956" s="57" t="s">
        <v>69</v>
      </c>
      <c r="G3956" s="57"/>
      <c r="H3956" s="58"/>
      <c r="I3956" s="59"/>
      <c r="J3956" s="59"/>
      <c r="K3956" s="59"/>
      <c r="L3956" s="60"/>
      <c r="M3956" s="59"/>
      <c r="N3956" s="59"/>
      <c r="O3956" s="61"/>
      <c r="P3956" s="58"/>
    </row>
    <row r="3957" spans="1:16" ht="14.4">
      <c r="A3957" s="72">
        <f t="shared" si="113"/>
        <v>46225</v>
      </c>
      <c r="B3957" s="73" t="e">
        <f>VLOOKUP(G3957,'Daily Flash NL'!A:D,4,0)</f>
        <v>#N/A</v>
      </c>
      <c r="C3957" s="77">
        <v>46225</v>
      </c>
      <c r="D3957" s="57"/>
      <c r="E3957" s="62" t="s">
        <v>68</v>
      </c>
      <c r="F3957" s="62"/>
      <c r="G3957" s="62">
        <v>6</v>
      </c>
      <c r="H3957" s="63">
        <v>0.25</v>
      </c>
      <c r="I3957" s="64">
        <v>12</v>
      </c>
      <c r="J3957" s="64">
        <v>10</v>
      </c>
      <c r="K3957" s="64">
        <v>3</v>
      </c>
      <c r="L3957" s="65">
        <v>0.83333333333333337</v>
      </c>
      <c r="M3957" s="64">
        <v>2</v>
      </c>
      <c r="N3957" s="64">
        <v>0</v>
      </c>
      <c r="O3957" s="66">
        <v>126.7058</v>
      </c>
      <c r="P3957" s="63">
        <v>0.16666666666666666</v>
      </c>
    </row>
    <row r="3958" spans="1:16" ht="14.4">
      <c r="A3958" s="72">
        <f t="shared" ref="A3958:A3969" si="114">C3958</f>
        <v>46225</v>
      </c>
      <c r="B3958" s="73">
        <f>VLOOKUP(G3958,'Daily Flash NL'!A:D,4,0)</f>
        <v>0.29166666666666669</v>
      </c>
      <c r="C3958" s="77">
        <v>46225</v>
      </c>
      <c r="D3958" s="57"/>
      <c r="E3958" s="62" t="s">
        <v>68</v>
      </c>
      <c r="F3958" s="62"/>
      <c r="G3958" s="62">
        <v>7</v>
      </c>
      <c r="H3958" s="63">
        <v>1</v>
      </c>
      <c r="I3958" s="64">
        <v>16</v>
      </c>
      <c r="J3958" s="64">
        <v>16</v>
      </c>
      <c r="K3958" s="64">
        <v>16</v>
      </c>
      <c r="L3958" s="65">
        <v>1</v>
      </c>
      <c r="M3958" s="64">
        <v>0</v>
      </c>
      <c r="N3958" s="64">
        <v>0</v>
      </c>
      <c r="O3958" s="66">
        <v>270.53800000000024</v>
      </c>
      <c r="P3958" s="63">
        <v>0</v>
      </c>
    </row>
    <row r="3959" spans="1:16" ht="14.4">
      <c r="A3959" s="72">
        <f t="shared" si="114"/>
        <v>46225</v>
      </c>
      <c r="B3959" s="73">
        <f>VLOOKUP(G3959,'Daily Flash NL'!A:D,4,0)</f>
        <v>0.33333333333333298</v>
      </c>
      <c r="C3959" s="77">
        <v>46225</v>
      </c>
      <c r="D3959" s="57"/>
      <c r="E3959" s="62" t="s">
        <v>68</v>
      </c>
      <c r="F3959" s="62"/>
      <c r="G3959" s="62">
        <v>8</v>
      </c>
      <c r="H3959" s="63">
        <v>0.91111111111111109</v>
      </c>
      <c r="I3959" s="64">
        <v>45</v>
      </c>
      <c r="J3959" s="64">
        <v>45</v>
      </c>
      <c r="K3959" s="64">
        <v>41</v>
      </c>
      <c r="L3959" s="65">
        <v>1</v>
      </c>
      <c r="M3959" s="64">
        <v>0</v>
      </c>
      <c r="N3959" s="64">
        <v>0</v>
      </c>
      <c r="O3959" s="66">
        <v>351.6255074074075</v>
      </c>
      <c r="P3959" s="63">
        <v>0</v>
      </c>
    </row>
    <row r="3960" spans="1:16" ht="14.4">
      <c r="A3960" s="72">
        <f t="shared" si="114"/>
        <v>46225</v>
      </c>
      <c r="B3960" s="73">
        <f>VLOOKUP(G3960,'Daily Flash NL'!A:D,4,0)</f>
        <v>0.375</v>
      </c>
      <c r="C3960" s="77">
        <v>46225</v>
      </c>
      <c r="D3960" s="57"/>
      <c r="E3960" s="62" t="s">
        <v>68</v>
      </c>
      <c r="F3960" s="62"/>
      <c r="G3960" s="62">
        <v>9</v>
      </c>
      <c r="H3960" s="63">
        <v>0.56164383561643838</v>
      </c>
      <c r="I3960" s="64">
        <v>74</v>
      </c>
      <c r="J3960" s="64">
        <v>72</v>
      </c>
      <c r="K3960" s="64">
        <v>41</v>
      </c>
      <c r="L3960" s="65">
        <v>0.97297297297297303</v>
      </c>
      <c r="M3960" s="64">
        <v>2</v>
      </c>
      <c r="N3960" s="64">
        <v>1</v>
      </c>
      <c r="O3960" s="66">
        <v>259.59641851851848</v>
      </c>
      <c r="P3960" s="63">
        <v>2.7027027027027029E-2</v>
      </c>
    </row>
    <row r="3961" spans="1:16" ht="14.4">
      <c r="A3961" s="72">
        <f t="shared" si="114"/>
        <v>46225</v>
      </c>
      <c r="B3961" s="73">
        <f>VLOOKUP(G3961,'Daily Flash NL'!A:D,4,0)</f>
        <v>0.41666666666666702</v>
      </c>
      <c r="C3961" s="77">
        <v>46225</v>
      </c>
      <c r="D3961" s="57"/>
      <c r="E3961" s="62" t="s">
        <v>68</v>
      </c>
      <c r="F3961" s="62"/>
      <c r="G3961" s="62">
        <v>10</v>
      </c>
      <c r="H3961" s="63">
        <v>0.83582089552238803</v>
      </c>
      <c r="I3961" s="64">
        <v>67</v>
      </c>
      <c r="J3961" s="64">
        <v>67</v>
      </c>
      <c r="K3961" s="64">
        <v>56</v>
      </c>
      <c r="L3961" s="65">
        <v>1</v>
      </c>
      <c r="M3961" s="64">
        <v>0</v>
      </c>
      <c r="N3961" s="64">
        <v>0</v>
      </c>
      <c r="O3961" s="66">
        <v>241.89844925373148</v>
      </c>
      <c r="P3961" s="63">
        <v>0</v>
      </c>
    </row>
    <row r="3962" spans="1:16" ht="14.4">
      <c r="A3962" s="72">
        <f t="shared" si="114"/>
        <v>46225</v>
      </c>
      <c r="B3962" s="73">
        <f>VLOOKUP(G3962,'Daily Flash NL'!A:D,4,0)</f>
        <v>0.45833333333333298</v>
      </c>
      <c r="C3962" s="77">
        <v>46225</v>
      </c>
      <c r="D3962" s="57"/>
      <c r="E3962" s="62" t="s">
        <v>68</v>
      </c>
      <c r="F3962" s="62"/>
      <c r="G3962" s="62">
        <v>11</v>
      </c>
      <c r="H3962" s="63">
        <v>0.78846153846153844</v>
      </c>
      <c r="I3962" s="64">
        <v>105</v>
      </c>
      <c r="J3962" s="64">
        <v>103</v>
      </c>
      <c r="K3962" s="64">
        <v>82</v>
      </c>
      <c r="L3962" s="65">
        <v>0.98095238095238091</v>
      </c>
      <c r="M3962" s="64">
        <v>2</v>
      </c>
      <c r="N3962" s="64">
        <v>1</v>
      </c>
      <c r="O3962" s="66">
        <v>249.0066522653722</v>
      </c>
      <c r="P3962" s="63">
        <v>1.9047619047619049E-2</v>
      </c>
    </row>
    <row r="3963" spans="1:16" ht="14.4">
      <c r="A3963" s="72">
        <f t="shared" si="114"/>
        <v>46225</v>
      </c>
      <c r="B3963" s="73">
        <f>VLOOKUP(G3963,'Daily Flash NL'!A:D,4,0)</f>
        <v>0.5</v>
      </c>
      <c r="C3963" s="77">
        <v>46225</v>
      </c>
      <c r="D3963" s="57"/>
      <c r="E3963" s="62" t="s">
        <v>68</v>
      </c>
      <c r="F3963" s="62"/>
      <c r="G3963" s="62">
        <v>12</v>
      </c>
      <c r="H3963" s="63">
        <v>0.80246913580246915</v>
      </c>
      <c r="I3963" s="64">
        <v>81</v>
      </c>
      <c r="J3963" s="64">
        <v>81</v>
      </c>
      <c r="K3963" s="64">
        <v>65</v>
      </c>
      <c r="L3963" s="65">
        <v>1</v>
      </c>
      <c r="M3963" s="64">
        <v>0</v>
      </c>
      <c r="N3963" s="64">
        <v>0</v>
      </c>
      <c r="O3963" s="66">
        <v>304.64518724279833</v>
      </c>
      <c r="P3963" s="63">
        <v>0</v>
      </c>
    </row>
    <row r="3964" spans="1:16" ht="14.4">
      <c r="A3964" s="72">
        <f t="shared" si="114"/>
        <v>46225</v>
      </c>
      <c r="B3964" s="73">
        <f>VLOOKUP(G3964,'Daily Flash NL'!A:D,4,0)</f>
        <v>0.54166666666666696</v>
      </c>
      <c r="C3964" s="77">
        <v>46225</v>
      </c>
      <c r="D3964" s="57"/>
      <c r="E3964" s="62" t="s">
        <v>68</v>
      </c>
      <c r="F3964" s="62"/>
      <c r="G3964" s="62">
        <v>13</v>
      </c>
      <c r="H3964" s="63">
        <v>0.96296296296296291</v>
      </c>
      <c r="I3964" s="64">
        <v>54</v>
      </c>
      <c r="J3964" s="64">
        <v>54</v>
      </c>
      <c r="K3964" s="64">
        <v>52</v>
      </c>
      <c r="L3964" s="65">
        <v>1</v>
      </c>
      <c r="M3964" s="64">
        <v>0</v>
      </c>
      <c r="N3964" s="64">
        <v>0</v>
      </c>
      <c r="O3964" s="66">
        <v>355.4987592592592</v>
      </c>
      <c r="P3964" s="63">
        <v>0</v>
      </c>
    </row>
    <row r="3965" spans="1:16" ht="14.4">
      <c r="A3965" s="72">
        <f t="shared" si="114"/>
        <v>46225</v>
      </c>
      <c r="B3965" s="73">
        <f>VLOOKUP(G3965,'Daily Flash NL'!A:D,4,0)</f>
        <v>0.58333333333333304</v>
      </c>
      <c r="C3965" s="77">
        <v>46225</v>
      </c>
      <c r="D3965" s="57"/>
      <c r="E3965" s="62" t="s">
        <v>68</v>
      </c>
      <c r="F3965" s="62"/>
      <c r="G3965" s="62">
        <v>14</v>
      </c>
      <c r="H3965" s="63">
        <v>0.83333333333333337</v>
      </c>
      <c r="I3965" s="64">
        <v>84</v>
      </c>
      <c r="J3965" s="64">
        <v>84</v>
      </c>
      <c r="K3965" s="64">
        <v>70</v>
      </c>
      <c r="L3965" s="65">
        <v>1</v>
      </c>
      <c r="M3965" s="64">
        <v>0</v>
      </c>
      <c r="N3965" s="64">
        <v>0</v>
      </c>
      <c r="O3965" s="66">
        <v>235.89701706349214</v>
      </c>
      <c r="P3965" s="63">
        <v>0</v>
      </c>
    </row>
    <row r="3966" spans="1:16" ht="14.4">
      <c r="A3966" s="72">
        <f t="shared" si="114"/>
        <v>46225</v>
      </c>
      <c r="B3966" s="73">
        <f>VLOOKUP(G3966,'Daily Flash NL'!A:D,4,0)</f>
        <v>0.625</v>
      </c>
      <c r="C3966" s="77">
        <v>46225</v>
      </c>
      <c r="D3966" s="57"/>
      <c r="E3966" s="62" t="s">
        <v>68</v>
      </c>
      <c r="F3966" s="62"/>
      <c r="G3966" s="62">
        <v>15</v>
      </c>
      <c r="H3966" s="63">
        <v>0.967741935483871</v>
      </c>
      <c r="I3966" s="64">
        <v>31</v>
      </c>
      <c r="J3966" s="64">
        <v>31</v>
      </c>
      <c r="K3966" s="64">
        <v>30</v>
      </c>
      <c r="L3966" s="65">
        <v>1</v>
      </c>
      <c r="M3966" s="64">
        <v>0</v>
      </c>
      <c r="N3966" s="64">
        <v>0</v>
      </c>
      <c r="O3966" s="66">
        <v>253.4519516129032</v>
      </c>
      <c r="P3966" s="63">
        <v>0</v>
      </c>
    </row>
    <row r="3967" spans="1:16" ht="14.4">
      <c r="A3967" s="72">
        <f t="shared" si="114"/>
        <v>46225</v>
      </c>
      <c r="B3967" s="73" t="e">
        <f>VLOOKUP(G3967,'Daily Flash NL'!A:D,4,0)</f>
        <v>#N/A</v>
      </c>
      <c r="C3967" s="77">
        <v>46225</v>
      </c>
      <c r="D3967" s="57" t="s">
        <v>70</v>
      </c>
      <c r="E3967" s="57"/>
      <c r="F3967" s="57"/>
      <c r="G3967" s="57"/>
      <c r="H3967" s="58">
        <v>0.82210242587601079</v>
      </c>
      <c r="I3967" s="59">
        <v>744</v>
      </c>
      <c r="J3967" s="59">
        <v>733</v>
      </c>
      <c r="K3967" s="59">
        <v>610</v>
      </c>
      <c r="L3967" s="60">
        <v>0.98521505376344087</v>
      </c>
      <c r="M3967" s="59">
        <v>11</v>
      </c>
      <c r="N3967" s="59">
        <v>2</v>
      </c>
      <c r="O3967" s="61">
        <v>272.55949183719866</v>
      </c>
      <c r="P3967" s="58">
        <v>1.4784946236559141E-2</v>
      </c>
    </row>
    <row r="3968" spans="1:16" ht="14.4">
      <c r="A3968" s="72" t="str">
        <f t="shared" si="114"/>
        <v>Total 22/07/2026</v>
      </c>
      <c r="B3968" s="73" t="e">
        <f>VLOOKUP(G3968,'Daily Flash NL'!A:D,4,0)</f>
        <v>#N/A</v>
      </c>
      <c r="C3968" s="78" t="s">
        <v>332</v>
      </c>
      <c r="D3968" s="67"/>
      <c r="E3968" s="67"/>
      <c r="F3968" s="67"/>
      <c r="G3968" s="67"/>
      <c r="H3968" s="68">
        <v>0.82210242587601079</v>
      </c>
      <c r="I3968" s="69">
        <v>744</v>
      </c>
      <c r="J3968" s="69">
        <v>733</v>
      </c>
      <c r="K3968" s="69">
        <v>610</v>
      </c>
      <c r="L3968" s="70">
        <v>0.98521505376344087</v>
      </c>
      <c r="M3968" s="69">
        <v>11</v>
      </c>
      <c r="N3968" s="69">
        <v>2</v>
      </c>
      <c r="O3968" s="71">
        <v>272.55949183719866</v>
      </c>
      <c r="P3968" s="68">
        <v>1.4784946236559141E-2</v>
      </c>
    </row>
    <row r="3969" spans="1:16" ht="15" thickBot="1">
      <c r="A3969" s="72" t="str">
        <f t="shared" si="114"/>
        <v>Total général</v>
      </c>
      <c r="B3969" s="73" t="e">
        <f>VLOOKUP(G3969,'Daily Flash NL'!A:D,4,0)</f>
        <v>#N/A</v>
      </c>
      <c r="C3969" s="116" t="s">
        <v>73</v>
      </c>
      <c r="D3969" s="117"/>
      <c r="E3969" s="117"/>
      <c r="F3969" s="117"/>
      <c r="G3969" s="117"/>
      <c r="H3969" s="118">
        <v>0.82210242587601079</v>
      </c>
      <c r="I3969" s="119">
        <v>744</v>
      </c>
      <c r="J3969" s="119">
        <v>733</v>
      </c>
      <c r="K3969" s="119">
        <v>610</v>
      </c>
      <c r="L3969" s="120">
        <v>0.98521505376344087</v>
      </c>
      <c r="M3969" s="119">
        <v>11</v>
      </c>
      <c r="N3969" s="119">
        <v>2</v>
      </c>
      <c r="O3969" s="121">
        <v>272.55949183719866</v>
      </c>
      <c r="P3969" s="122">
        <v>1.4784946236559141E-2</v>
      </c>
    </row>
    <row r="3970" spans="1:16" ht="14.4">
      <c r="A3970" s="72">
        <f t="shared" ref="A3970:A4029" si="115">C3970</f>
        <v>46226</v>
      </c>
      <c r="B3970" s="73" t="e">
        <f>VLOOKUP(G3970,'Daily Flash NL'!A:D,4,0)</f>
        <v>#N/A</v>
      </c>
      <c r="C3970" s="77">
        <v>46226</v>
      </c>
      <c r="D3970" s="57" t="s">
        <v>67</v>
      </c>
      <c r="E3970" s="62" t="s">
        <v>85</v>
      </c>
      <c r="F3970" s="62"/>
      <c r="G3970" s="62"/>
      <c r="H3970" s="63">
        <v>0.70461538461538464</v>
      </c>
      <c r="I3970" s="64">
        <v>326</v>
      </c>
      <c r="J3970" s="64">
        <v>304</v>
      </c>
      <c r="K3970" s="64">
        <v>229</v>
      </c>
      <c r="L3970" s="65">
        <v>0.93251533742331283</v>
      </c>
      <c r="M3970" s="64">
        <v>22</v>
      </c>
      <c r="N3970" s="64">
        <v>1</v>
      </c>
      <c r="O3970" s="66">
        <v>279.63001036184198</v>
      </c>
      <c r="P3970" s="63">
        <v>6.7484662576687116E-2</v>
      </c>
    </row>
    <row r="3971" spans="1:16" ht="14.4">
      <c r="A3971" s="72">
        <f t="shared" si="115"/>
        <v>46226</v>
      </c>
      <c r="B3971" s="73" t="e">
        <f>VLOOKUP(G3971,'Daily Flash NL'!A:D,4,0)</f>
        <v>#N/A</v>
      </c>
      <c r="C3971" s="77">
        <v>46226</v>
      </c>
      <c r="D3971" s="57"/>
      <c r="E3971" s="62" t="s">
        <v>85</v>
      </c>
      <c r="F3971" s="57" t="s">
        <v>69</v>
      </c>
      <c r="G3971" s="57"/>
      <c r="H3971" s="58"/>
      <c r="I3971" s="59"/>
      <c r="J3971" s="59"/>
      <c r="K3971" s="59"/>
      <c r="L3971" s="60"/>
      <c r="M3971" s="59"/>
      <c r="N3971" s="59"/>
      <c r="O3971" s="61"/>
      <c r="P3971" s="58"/>
    </row>
    <row r="3972" spans="1:16" ht="14.4">
      <c r="A3972" s="72">
        <f t="shared" si="115"/>
        <v>46226</v>
      </c>
      <c r="B3972" s="73">
        <f>VLOOKUP(G3972,'Daily Flash NL'!A:D,4,0)</f>
        <v>0.29166666666666669</v>
      </c>
      <c r="C3972" s="77">
        <v>46226</v>
      </c>
      <c r="D3972" s="57"/>
      <c r="E3972" s="62" t="s">
        <v>85</v>
      </c>
      <c r="F3972" s="62"/>
      <c r="G3972" s="62">
        <v>7</v>
      </c>
      <c r="H3972" s="63">
        <v>1</v>
      </c>
      <c r="I3972" s="64">
        <v>1</v>
      </c>
      <c r="J3972" s="64">
        <v>1</v>
      </c>
      <c r="K3972" s="64">
        <v>1</v>
      </c>
      <c r="L3972" s="65">
        <v>1</v>
      </c>
      <c r="M3972" s="64">
        <v>0</v>
      </c>
      <c r="N3972" s="64">
        <v>0</v>
      </c>
      <c r="O3972" s="66">
        <v>592.32799999999997</v>
      </c>
      <c r="P3972" s="63">
        <v>0</v>
      </c>
    </row>
    <row r="3973" spans="1:16" ht="14.4">
      <c r="A3973" s="72">
        <f t="shared" si="115"/>
        <v>46226</v>
      </c>
      <c r="B3973" s="73">
        <f>VLOOKUP(G3973,'Daily Flash NL'!A:D,4,0)</f>
        <v>0.33333333333333298</v>
      </c>
      <c r="C3973" s="77">
        <v>46226</v>
      </c>
      <c r="D3973" s="57"/>
      <c r="E3973" s="62" t="s">
        <v>85</v>
      </c>
      <c r="F3973" s="62"/>
      <c r="G3973" s="62">
        <v>8</v>
      </c>
      <c r="H3973" s="63">
        <v>0.45454545454545453</v>
      </c>
      <c r="I3973" s="64">
        <v>11</v>
      </c>
      <c r="J3973" s="64">
        <v>11</v>
      </c>
      <c r="K3973" s="64">
        <v>5</v>
      </c>
      <c r="L3973" s="65">
        <v>1</v>
      </c>
      <c r="M3973" s="64">
        <v>0</v>
      </c>
      <c r="N3973" s="64">
        <v>0</v>
      </c>
      <c r="O3973" s="66">
        <v>414.37486363636361</v>
      </c>
      <c r="P3973" s="63">
        <v>0</v>
      </c>
    </row>
    <row r="3974" spans="1:16" ht="14.4">
      <c r="A3974" s="72">
        <f t="shared" si="115"/>
        <v>46226</v>
      </c>
      <c r="B3974" s="73">
        <f>VLOOKUP(G3974,'Daily Flash NL'!A:D,4,0)</f>
        <v>0.375</v>
      </c>
      <c r="C3974" s="77">
        <v>46226</v>
      </c>
      <c r="D3974" s="57"/>
      <c r="E3974" s="62" t="s">
        <v>85</v>
      </c>
      <c r="F3974" s="62"/>
      <c r="G3974" s="62">
        <v>9</v>
      </c>
      <c r="H3974" s="63">
        <v>0.75</v>
      </c>
      <c r="I3974" s="64">
        <v>8</v>
      </c>
      <c r="J3974" s="64">
        <v>8</v>
      </c>
      <c r="K3974" s="64">
        <v>6</v>
      </c>
      <c r="L3974" s="65">
        <v>1</v>
      </c>
      <c r="M3974" s="64">
        <v>0</v>
      </c>
      <c r="N3974" s="64">
        <v>0</v>
      </c>
      <c r="O3974" s="66">
        <v>239.40241666666628</v>
      </c>
      <c r="P3974" s="63">
        <v>0</v>
      </c>
    </row>
    <row r="3975" spans="1:16" ht="14.4">
      <c r="A3975" s="72">
        <f t="shared" si="115"/>
        <v>46226</v>
      </c>
      <c r="B3975" s="73">
        <f>VLOOKUP(G3975,'Daily Flash NL'!A:D,4,0)</f>
        <v>0.41666666666666702</v>
      </c>
      <c r="C3975" s="77">
        <v>46226</v>
      </c>
      <c r="D3975" s="57"/>
      <c r="E3975" s="62" t="s">
        <v>85</v>
      </c>
      <c r="F3975" s="62"/>
      <c r="G3975" s="62">
        <v>10</v>
      </c>
      <c r="H3975" s="63">
        <v>0.5714285714285714</v>
      </c>
      <c r="I3975" s="64">
        <v>14</v>
      </c>
      <c r="J3975" s="64">
        <v>14</v>
      </c>
      <c r="K3975" s="64">
        <v>8</v>
      </c>
      <c r="L3975" s="65">
        <v>1</v>
      </c>
      <c r="M3975" s="64">
        <v>0</v>
      </c>
      <c r="N3975" s="64">
        <v>0</v>
      </c>
      <c r="O3975" s="66">
        <v>254.25485714285716</v>
      </c>
      <c r="P3975" s="63">
        <v>0</v>
      </c>
    </row>
    <row r="3976" spans="1:16" ht="14.4">
      <c r="A3976" s="72">
        <f t="shared" si="115"/>
        <v>46226</v>
      </c>
      <c r="B3976" s="73">
        <f>VLOOKUP(G3976,'Daily Flash NL'!A:D,4,0)</f>
        <v>0.45833333333333298</v>
      </c>
      <c r="C3976" s="77">
        <v>46226</v>
      </c>
      <c r="D3976" s="57"/>
      <c r="E3976" s="62" t="s">
        <v>85</v>
      </c>
      <c r="F3976" s="62"/>
      <c r="G3976" s="62">
        <v>11</v>
      </c>
      <c r="H3976" s="63">
        <v>0.45454545454545453</v>
      </c>
      <c r="I3976" s="64">
        <v>11</v>
      </c>
      <c r="J3976" s="64">
        <v>10</v>
      </c>
      <c r="K3976" s="64">
        <v>5</v>
      </c>
      <c r="L3976" s="65">
        <v>0.90909090909090906</v>
      </c>
      <c r="M3976" s="64">
        <v>1</v>
      </c>
      <c r="N3976" s="64">
        <v>0</v>
      </c>
      <c r="O3976" s="66">
        <v>563.59229999999991</v>
      </c>
      <c r="P3976" s="63">
        <v>9.0909090909090912E-2</v>
      </c>
    </row>
    <row r="3977" spans="1:16" ht="14.4">
      <c r="A3977" s="72">
        <f t="shared" si="115"/>
        <v>46226</v>
      </c>
      <c r="B3977" s="73">
        <f>VLOOKUP(G3977,'Daily Flash NL'!A:D,4,0)</f>
        <v>0.5</v>
      </c>
      <c r="C3977" s="77">
        <v>46226</v>
      </c>
      <c r="D3977" s="57"/>
      <c r="E3977" s="62" t="s">
        <v>85</v>
      </c>
      <c r="F3977" s="62"/>
      <c r="G3977" s="62">
        <v>12</v>
      </c>
      <c r="H3977" s="63">
        <v>0.7</v>
      </c>
      <c r="I3977" s="64">
        <v>10</v>
      </c>
      <c r="J3977" s="64">
        <v>10</v>
      </c>
      <c r="K3977" s="64">
        <v>7</v>
      </c>
      <c r="L3977" s="65">
        <v>1</v>
      </c>
      <c r="M3977" s="64">
        <v>0</v>
      </c>
      <c r="N3977" s="64">
        <v>0</v>
      </c>
      <c r="O3977" s="66">
        <v>167.61535000000032</v>
      </c>
      <c r="P3977" s="63">
        <v>0</v>
      </c>
    </row>
    <row r="3978" spans="1:16" ht="14.4">
      <c r="A3978" s="72">
        <f t="shared" si="115"/>
        <v>46226</v>
      </c>
      <c r="B3978" s="73">
        <f>VLOOKUP(G3978,'Daily Flash NL'!A:D,4,0)</f>
        <v>0.54166666666666696</v>
      </c>
      <c r="C3978" s="77">
        <v>46226</v>
      </c>
      <c r="D3978" s="57"/>
      <c r="E3978" s="62" t="s">
        <v>85</v>
      </c>
      <c r="F3978" s="62"/>
      <c r="G3978" s="62">
        <v>13</v>
      </c>
      <c r="H3978" s="63">
        <v>1</v>
      </c>
      <c r="I3978" s="64">
        <v>15</v>
      </c>
      <c r="J3978" s="64">
        <v>15</v>
      </c>
      <c r="K3978" s="64">
        <v>15</v>
      </c>
      <c r="L3978" s="65">
        <v>1</v>
      </c>
      <c r="M3978" s="64">
        <v>0</v>
      </c>
      <c r="N3978" s="64">
        <v>0</v>
      </c>
      <c r="O3978" s="66">
        <v>229.57063333333335</v>
      </c>
      <c r="P3978" s="63">
        <v>0</v>
      </c>
    </row>
    <row r="3979" spans="1:16" ht="14.4">
      <c r="A3979" s="72">
        <f t="shared" si="115"/>
        <v>46226</v>
      </c>
      <c r="B3979" s="73">
        <f>VLOOKUP(G3979,'Daily Flash NL'!A:D,4,0)</f>
        <v>0.58333333333333304</v>
      </c>
      <c r="C3979" s="77">
        <v>46226</v>
      </c>
      <c r="D3979" s="57"/>
      <c r="E3979" s="62" t="s">
        <v>85</v>
      </c>
      <c r="F3979" s="62"/>
      <c r="G3979" s="62">
        <v>14</v>
      </c>
      <c r="H3979" s="63">
        <v>0.77777777777777779</v>
      </c>
      <c r="I3979" s="64">
        <v>18</v>
      </c>
      <c r="J3979" s="64">
        <v>17</v>
      </c>
      <c r="K3979" s="64">
        <v>14</v>
      </c>
      <c r="L3979" s="65">
        <v>0.94444444444444442</v>
      </c>
      <c r="M3979" s="64">
        <v>1</v>
      </c>
      <c r="N3979" s="64">
        <v>0</v>
      </c>
      <c r="O3979" s="66">
        <v>184.78341176470587</v>
      </c>
      <c r="P3979" s="63">
        <v>5.5555555555555552E-2</v>
      </c>
    </row>
    <row r="3980" spans="1:16" ht="14.4">
      <c r="A3980" s="72">
        <f t="shared" si="115"/>
        <v>46226</v>
      </c>
      <c r="B3980" s="73">
        <f>VLOOKUP(G3980,'Daily Flash NL'!A:D,4,0)</f>
        <v>0.625</v>
      </c>
      <c r="C3980" s="77">
        <v>46226</v>
      </c>
      <c r="D3980" s="57"/>
      <c r="E3980" s="62" t="s">
        <v>85</v>
      </c>
      <c r="F3980" s="62"/>
      <c r="G3980" s="62">
        <v>15</v>
      </c>
      <c r="H3980" s="63">
        <v>1</v>
      </c>
      <c r="I3980" s="64">
        <v>10</v>
      </c>
      <c r="J3980" s="64">
        <v>10</v>
      </c>
      <c r="K3980" s="64">
        <v>10</v>
      </c>
      <c r="L3980" s="65">
        <v>1</v>
      </c>
      <c r="M3980" s="64">
        <v>0</v>
      </c>
      <c r="N3980" s="64">
        <v>0</v>
      </c>
      <c r="O3980" s="66">
        <v>312.77555000000001</v>
      </c>
      <c r="P3980" s="63">
        <v>0</v>
      </c>
    </row>
    <row r="3981" spans="1:16" ht="14.4">
      <c r="A3981" s="72">
        <f t="shared" si="115"/>
        <v>46226</v>
      </c>
      <c r="B3981" s="73">
        <f>VLOOKUP(G3981,'Daily Flash NL'!A:D,4,0)</f>
        <v>0.66666666666666696</v>
      </c>
      <c r="C3981" s="77">
        <v>46226</v>
      </c>
      <c r="D3981" s="57"/>
      <c r="E3981" s="62" t="s">
        <v>85</v>
      </c>
      <c r="F3981" s="62"/>
      <c r="G3981" s="62">
        <v>16</v>
      </c>
      <c r="H3981" s="63">
        <v>0.75</v>
      </c>
      <c r="I3981" s="64">
        <v>12</v>
      </c>
      <c r="J3981" s="64">
        <v>11</v>
      </c>
      <c r="K3981" s="64">
        <v>9</v>
      </c>
      <c r="L3981" s="65">
        <v>0.91666666666666663</v>
      </c>
      <c r="M3981" s="64">
        <v>1</v>
      </c>
      <c r="N3981" s="64">
        <v>0</v>
      </c>
      <c r="O3981" s="66">
        <v>290.30609090909087</v>
      </c>
      <c r="P3981" s="63">
        <v>8.3333333333333329E-2</v>
      </c>
    </row>
    <row r="3982" spans="1:16" ht="14.4">
      <c r="A3982" s="72">
        <f t="shared" si="115"/>
        <v>46226</v>
      </c>
      <c r="B3982" s="73" t="e">
        <f>VLOOKUP(G3982,'Daily Flash NL'!A:D,4,0)</f>
        <v>#N/A</v>
      </c>
      <c r="C3982" s="77">
        <v>46226</v>
      </c>
      <c r="D3982" s="57"/>
      <c r="E3982" s="62" t="s">
        <v>85</v>
      </c>
      <c r="F3982" s="62"/>
      <c r="G3982" s="62">
        <v>17</v>
      </c>
      <c r="H3982" s="63">
        <v>0.8571428571428571</v>
      </c>
      <c r="I3982" s="64">
        <v>7</v>
      </c>
      <c r="J3982" s="64">
        <v>7</v>
      </c>
      <c r="K3982" s="64">
        <v>6</v>
      </c>
      <c r="L3982" s="65">
        <v>1</v>
      </c>
      <c r="M3982" s="64">
        <v>0</v>
      </c>
      <c r="N3982" s="64">
        <v>0</v>
      </c>
      <c r="O3982" s="66">
        <v>404.25428571428574</v>
      </c>
      <c r="P3982" s="63">
        <v>0</v>
      </c>
    </row>
    <row r="3983" spans="1:16" ht="14.4">
      <c r="A3983" s="72">
        <f t="shared" si="115"/>
        <v>46226</v>
      </c>
      <c r="B3983" s="73" t="e">
        <f>VLOOKUP(G3983,'Daily Flash NL'!A:D,4,0)</f>
        <v>#N/A</v>
      </c>
      <c r="C3983" s="77">
        <v>46226</v>
      </c>
      <c r="D3983" s="57"/>
      <c r="E3983" s="62" t="s">
        <v>85</v>
      </c>
      <c r="F3983" s="62"/>
      <c r="G3983" s="62">
        <v>18</v>
      </c>
      <c r="H3983" s="63">
        <v>0.4</v>
      </c>
      <c r="I3983" s="64">
        <v>10</v>
      </c>
      <c r="J3983" s="64">
        <v>8</v>
      </c>
      <c r="K3983" s="64">
        <v>4</v>
      </c>
      <c r="L3983" s="65">
        <v>0.8</v>
      </c>
      <c r="M3983" s="64">
        <v>2</v>
      </c>
      <c r="N3983" s="64">
        <v>0</v>
      </c>
      <c r="O3983" s="66">
        <v>206.15781250000001</v>
      </c>
      <c r="P3983" s="63">
        <v>0.2</v>
      </c>
    </row>
    <row r="3984" spans="1:16" ht="14.4">
      <c r="A3984" s="72">
        <f t="shared" si="115"/>
        <v>46226</v>
      </c>
      <c r="B3984" s="73" t="e">
        <f>VLOOKUP(G3984,'Daily Flash NL'!A:D,4,0)</f>
        <v>#N/A</v>
      </c>
      <c r="C3984" s="77">
        <v>46226</v>
      </c>
      <c r="D3984" s="57"/>
      <c r="E3984" s="62" t="s">
        <v>85</v>
      </c>
      <c r="F3984" s="62"/>
      <c r="G3984" s="62">
        <v>19</v>
      </c>
      <c r="H3984" s="63">
        <v>0.4</v>
      </c>
      <c r="I3984" s="64">
        <v>5</v>
      </c>
      <c r="J3984" s="64">
        <v>4</v>
      </c>
      <c r="K3984" s="64">
        <v>2</v>
      </c>
      <c r="L3984" s="65">
        <v>0.8</v>
      </c>
      <c r="M3984" s="64">
        <v>1</v>
      </c>
      <c r="N3984" s="64">
        <v>0</v>
      </c>
      <c r="O3984" s="66">
        <v>236.44725</v>
      </c>
      <c r="P3984" s="63">
        <v>0.2</v>
      </c>
    </row>
    <row r="3985" spans="1:16" ht="14.4">
      <c r="A3985" s="72">
        <f t="shared" si="115"/>
        <v>46226</v>
      </c>
      <c r="B3985" s="73" t="e">
        <f>VLOOKUP(G3985,'Daily Flash NL'!A:D,4,0)</f>
        <v>#N/A</v>
      </c>
      <c r="C3985" s="77">
        <v>46226</v>
      </c>
      <c r="D3985" s="57"/>
      <c r="E3985" s="62" t="s">
        <v>85</v>
      </c>
      <c r="F3985" s="62"/>
      <c r="G3985" s="62">
        <v>20</v>
      </c>
      <c r="H3985" s="63">
        <v>0.75</v>
      </c>
      <c r="I3985" s="64">
        <v>4</v>
      </c>
      <c r="J3985" s="64">
        <v>4</v>
      </c>
      <c r="K3985" s="64">
        <v>3</v>
      </c>
      <c r="L3985" s="65">
        <v>1</v>
      </c>
      <c r="M3985" s="64">
        <v>0</v>
      </c>
      <c r="N3985" s="64">
        <v>0</v>
      </c>
      <c r="O3985" s="66">
        <v>279.36137500000001</v>
      </c>
      <c r="P3985" s="63">
        <v>0</v>
      </c>
    </row>
    <row r="3986" spans="1:16" ht="14.4">
      <c r="A3986" s="72">
        <f t="shared" si="115"/>
        <v>46226</v>
      </c>
      <c r="B3986" s="73" t="e">
        <f>VLOOKUP(G3986,'Daily Flash NL'!A:D,4,0)</f>
        <v>#N/A</v>
      </c>
      <c r="C3986" s="77">
        <v>46226</v>
      </c>
      <c r="D3986" s="57"/>
      <c r="E3986" s="62" t="s">
        <v>85</v>
      </c>
      <c r="F3986" s="62"/>
      <c r="G3986" s="62">
        <v>22</v>
      </c>
      <c r="H3986" s="63">
        <v>0</v>
      </c>
      <c r="I3986" s="64">
        <v>3</v>
      </c>
      <c r="J3986" s="64">
        <v>1</v>
      </c>
      <c r="K3986" s="64">
        <v>0</v>
      </c>
      <c r="L3986" s="65">
        <v>0.33333333333333331</v>
      </c>
      <c r="M3986" s="64">
        <v>2</v>
      </c>
      <c r="N3986" s="64">
        <v>0</v>
      </c>
      <c r="O3986" s="66">
        <v>380.89699999999999</v>
      </c>
      <c r="P3986" s="63">
        <v>0.66666666666666663</v>
      </c>
    </row>
    <row r="3987" spans="1:16" ht="14.4">
      <c r="A3987" s="72">
        <f t="shared" si="115"/>
        <v>46226</v>
      </c>
      <c r="B3987" s="73" t="e">
        <f>VLOOKUP(G3987,'Daily Flash NL'!A:D,4,0)</f>
        <v>#N/A</v>
      </c>
      <c r="C3987" s="77">
        <v>46226</v>
      </c>
      <c r="D3987" s="57"/>
      <c r="E3987" s="62" t="s">
        <v>85</v>
      </c>
      <c r="F3987" s="62"/>
      <c r="G3987" s="62">
        <v>23</v>
      </c>
      <c r="H3987" s="63">
        <v>0</v>
      </c>
      <c r="I3987" s="64">
        <v>1</v>
      </c>
      <c r="J3987" s="64">
        <v>1</v>
      </c>
      <c r="K3987" s="64">
        <v>0</v>
      </c>
      <c r="L3987" s="65">
        <v>1</v>
      </c>
      <c r="M3987" s="64">
        <v>0</v>
      </c>
      <c r="N3987" s="64">
        <v>0</v>
      </c>
      <c r="O3987" s="66">
        <v>1974.395</v>
      </c>
      <c r="P3987" s="63">
        <v>0</v>
      </c>
    </row>
    <row r="3988" spans="1:16" ht="14.4">
      <c r="A3988" s="72">
        <f t="shared" si="115"/>
        <v>46226</v>
      </c>
      <c r="B3988" s="73" t="e">
        <f>VLOOKUP(G3988,'Daily Flash NL'!A:D,4,0)</f>
        <v>#N/A</v>
      </c>
      <c r="C3988" s="77">
        <v>46226</v>
      </c>
      <c r="D3988" s="57"/>
      <c r="E3988" s="62" t="s">
        <v>85</v>
      </c>
      <c r="F3988" s="57" t="s">
        <v>86</v>
      </c>
      <c r="G3988" s="57"/>
      <c r="H3988" s="58"/>
      <c r="I3988" s="59"/>
      <c r="J3988" s="59"/>
      <c r="K3988" s="59"/>
      <c r="L3988" s="60"/>
      <c r="M3988" s="59"/>
      <c r="N3988" s="59"/>
      <c r="O3988" s="61"/>
      <c r="P3988" s="58"/>
    </row>
    <row r="3989" spans="1:16" ht="14.4">
      <c r="A3989" s="72">
        <f t="shared" si="115"/>
        <v>46226</v>
      </c>
      <c r="B3989" s="73" t="e">
        <f>VLOOKUP(G3989,'Daily Flash NL'!A:D,4,0)</f>
        <v>#N/A</v>
      </c>
      <c r="C3989" s="77">
        <v>46226</v>
      </c>
      <c r="D3989" s="57"/>
      <c r="E3989" s="62" t="s">
        <v>85</v>
      </c>
      <c r="F3989" s="62"/>
      <c r="G3989" s="62">
        <v>6</v>
      </c>
      <c r="H3989" s="63">
        <v>0.14285714285714285</v>
      </c>
      <c r="I3989" s="64">
        <v>8</v>
      </c>
      <c r="J3989" s="64">
        <v>3</v>
      </c>
      <c r="K3989" s="64">
        <v>1</v>
      </c>
      <c r="L3989" s="65">
        <v>0.375</v>
      </c>
      <c r="M3989" s="64">
        <v>5</v>
      </c>
      <c r="N3989" s="64">
        <v>1</v>
      </c>
      <c r="O3989" s="66">
        <v>95.50633333333333</v>
      </c>
      <c r="P3989" s="63">
        <v>0.625</v>
      </c>
    </row>
    <row r="3990" spans="1:16" ht="14.4">
      <c r="A3990" s="72">
        <f t="shared" si="115"/>
        <v>46226</v>
      </c>
      <c r="B3990" s="73">
        <f>VLOOKUP(G3990,'Daily Flash NL'!A:D,4,0)</f>
        <v>0.29166666666666669</v>
      </c>
      <c r="C3990" s="77">
        <v>46226</v>
      </c>
      <c r="D3990" s="57"/>
      <c r="E3990" s="62" t="s">
        <v>85</v>
      </c>
      <c r="F3990" s="62"/>
      <c r="G3990" s="62">
        <v>7</v>
      </c>
      <c r="H3990" s="63">
        <v>0.91666666666666663</v>
      </c>
      <c r="I3990" s="64">
        <v>12</v>
      </c>
      <c r="J3990" s="64">
        <v>12</v>
      </c>
      <c r="K3990" s="64">
        <v>11</v>
      </c>
      <c r="L3990" s="65">
        <v>1</v>
      </c>
      <c r="M3990" s="64">
        <v>0</v>
      </c>
      <c r="N3990" s="64">
        <v>0</v>
      </c>
      <c r="O3990" s="66">
        <v>57.033680555555328</v>
      </c>
      <c r="P3990" s="63">
        <v>0</v>
      </c>
    </row>
    <row r="3991" spans="1:16" ht="14.4">
      <c r="A3991" s="72">
        <f t="shared" si="115"/>
        <v>46226</v>
      </c>
      <c r="B3991" s="73">
        <f>VLOOKUP(G3991,'Daily Flash NL'!A:D,4,0)</f>
        <v>0.33333333333333298</v>
      </c>
      <c r="C3991" s="77">
        <v>46226</v>
      </c>
      <c r="D3991" s="57"/>
      <c r="E3991" s="62" t="s">
        <v>85</v>
      </c>
      <c r="F3991" s="62"/>
      <c r="G3991" s="62">
        <v>8</v>
      </c>
      <c r="H3991" s="63">
        <v>0.81818181818181823</v>
      </c>
      <c r="I3991" s="64">
        <v>11</v>
      </c>
      <c r="J3991" s="64">
        <v>11</v>
      </c>
      <c r="K3991" s="64">
        <v>9</v>
      </c>
      <c r="L3991" s="65">
        <v>1</v>
      </c>
      <c r="M3991" s="64">
        <v>0</v>
      </c>
      <c r="N3991" s="64">
        <v>0</v>
      </c>
      <c r="O3991" s="66">
        <v>157.93360606060608</v>
      </c>
      <c r="P3991" s="63">
        <v>0</v>
      </c>
    </row>
    <row r="3992" spans="1:16" ht="14.4">
      <c r="A3992" s="72">
        <f t="shared" si="115"/>
        <v>46226</v>
      </c>
      <c r="B3992" s="73">
        <f>VLOOKUP(G3992,'Daily Flash NL'!A:D,4,0)</f>
        <v>0.375</v>
      </c>
      <c r="C3992" s="77">
        <v>46226</v>
      </c>
      <c r="D3992" s="57"/>
      <c r="E3992" s="62" t="s">
        <v>85</v>
      </c>
      <c r="F3992" s="62"/>
      <c r="G3992" s="62">
        <v>9</v>
      </c>
      <c r="H3992" s="63">
        <v>0.84615384615384615</v>
      </c>
      <c r="I3992" s="64">
        <v>13</v>
      </c>
      <c r="J3992" s="64">
        <v>13</v>
      </c>
      <c r="K3992" s="64">
        <v>11</v>
      </c>
      <c r="L3992" s="65">
        <v>1</v>
      </c>
      <c r="M3992" s="64">
        <v>0</v>
      </c>
      <c r="N3992" s="64">
        <v>0</v>
      </c>
      <c r="O3992" s="66">
        <v>450.82584615384621</v>
      </c>
      <c r="P3992" s="63">
        <v>0</v>
      </c>
    </row>
    <row r="3993" spans="1:16" ht="14.4">
      <c r="A3993" s="72">
        <f t="shared" si="115"/>
        <v>46226</v>
      </c>
      <c r="B3993" s="73">
        <f>VLOOKUP(G3993,'Daily Flash NL'!A:D,4,0)</f>
        <v>0.41666666666666702</v>
      </c>
      <c r="C3993" s="77">
        <v>46226</v>
      </c>
      <c r="D3993" s="57"/>
      <c r="E3993" s="62" t="s">
        <v>85</v>
      </c>
      <c r="F3993" s="62"/>
      <c r="G3993" s="62">
        <v>10</v>
      </c>
      <c r="H3993" s="63">
        <v>0.8125</v>
      </c>
      <c r="I3993" s="64">
        <v>16</v>
      </c>
      <c r="J3993" s="64">
        <v>16</v>
      </c>
      <c r="K3993" s="64">
        <v>13</v>
      </c>
      <c r="L3993" s="65">
        <v>1</v>
      </c>
      <c r="M3993" s="64">
        <v>0</v>
      </c>
      <c r="N3993" s="64">
        <v>0</v>
      </c>
      <c r="O3993" s="66">
        <v>277.7232291666665</v>
      </c>
      <c r="P3993" s="63">
        <v>0</v>
      </c>
    </row>
    <row r="3994" spans="1:16" ht="14.4">
      <c r="A3994" s="72">
        <f t="shared" si="115"/>
        <v>46226</v>
      </c>
      <c r="B3994" s="73">
        <f>VLOOKUP(G3994,'Daily Flash NL'!A:D,4,0)</f>
        <v>0.45833333333333298</v>
      </c>
      <c r="C3994" s="77">
        <v>46226</v>
      </c>
      <c r="D3994" s="57"/>
      <c r="E3994" s="62" t="s">
        <v>85</v>
      </c>
      <c r="F3994" s="62"/>
      <c r="G3994" s="62">
        <v>11</v>
      </c>
      <c r="H3994" s="63">
        <v>0.52941176470588236</v>
      </c>
      <c r="I3994" s="64">
        <v>17</v>
      </c>
      <c r="J3994" s="64">
        <v>16</v>
      </c>
      <c r="K3994" s="64">
        <v>9</v>
      </c>
      <c r="L3994" s="65">
        <v>0.94117647058823528</v>
      </c>
      <c r="M3994" s="64">
        <v>1</v>
      </c>
      <c r="N3994" s="64">
        <v>0</v>
      </c>
      <c r="O3994" s="66">
        <v>207.67815625000017</v>
      </c>
      <c r="P3994" s="63">
        <v>5.8823529411764705E-2</v>
      </c>
    </row>
    <row r="3995" spans="1:16" ht="14.4">
      <c r="A3995" s="72">
        <f t="shared" si="115"/>
        <v>46226</v>
      </c>
      <c r="B3995" s="73">
        <f>VLOOKUP(G3995,'Daily Flash NL'!A:D,4,0)</f>
        <v>0.5</v>
      </c>
      <c r="C3995" s="77">
        <v>46226</v>
      </c>
      <c r="D3995" s="57"/>
      <c r="E3995" s="62" t="s">
        <v>85</v>
      </c>
      <c r="F3995" s="62"/>
      <c r="G3995" s="62">
        <v>12</v>
      </c>
      <c r="H3995" s="63">
        <v>0.45454545454545453</v>
      </c>
      <c r="I3995" s="64">
        <v>22</v>
      </c>
      <c r="J3995" s="64">
        <v>22</v>
      </c>
      <c r="K3995" s="64">
        <v>10</v>
      </c>
      <c r="L3995" s="65">
        <v>1</v>
      </c>
      <c r="M3995" s="64">
        <v>0</v>
      </c>
      <c r="N3995" s="64">
        <v>0</v>
      </c>
      <c r="O3995" s="66">
        <v>207.0710863636362</v>
      </c>
      <c r="P3995" s="63">
        <v>0</v>
      </c>
    </row>
    <row r="3996" spans="1:16" ht="14.4">
      <c r="A3996" s="72">
        <f t="shared" si="115"/>
        <v>46226</v>
      </c>
      <c r="B3996" s="73">
        <f>VLOOKUP(G3996,'Daily Flash NL'!A:D,4,0)</f>
        <v>0.54166666666666696</v>
      </c>
      <c r="C3996" s="77">
        <v>46226</v>
      </c>
      <c r="D3996" s="57"/>
      <c r="E3996" s="62" t="s">
        <v>85</v>
      </c>
      <c r="F3996" s="62"/>
      <c r="G3996" s="62">
        <v>13</v>
      </c>
      <c r="H3996" s="63">
        <v>1</v>
      </c>
      <c r="I3996" s="64">
        <v>5</v>
      </c>
      <c r="J3996" s="64">
        <v>5</v>
      </c>
      <c r="K3996" s="64">
        <v>5</v>
      </c>
      <c r="L3996" s="65">
        <v>1</v>
      </c>
      <c r="M3996" s="64">
        <v>0</v>
      </c>
      <c r="N3996" s="64">
        <v>0</v>
      </c>
      <c r="O3996" s="66">
        <v>350.79460000000006</v>
      </c>
      <c r="P3996" s="63">
        <v>0</v>
      </c>
    </row>
    <row r="3997" spans="1:16" ht="14.4">
      <c r="A3997" s="72">
        <f t="shared" si="115"/>
        <v>46226</v>
      </c>
      <c r="B3997" s="73">
        <f>VLOOKUP(G3997,'Daily Flash NL'!A:D,4,0)</f>
        <v>0.58333333333333304</v>
      </c>
      <c r="C3997" s="77">
        <v>46226</v>
      </c>
      <c r="D3997" s="57"/>
      <c r="E3997" s="62" t="s">
        <v>85</v>
      </c>
      <c r="F3997" s="62"/>
      <c r="G3997" s="62">
        <v>14</v>
      </c>
      <c r="H3997" s="63">
        <v>1</v>
      </c>
      <c r="I3997" s="64">
        <v>9</v>
      </c>
      <c r="J3997" s="64">
        <v>9</v>
      </c>
      <c r="K3997" s="64">
        <v>9</v>
      </c>
      <c r="L3997" s="65">
        <v>1</v>
      </c>
      <c r="M3997" s="64">
        <v>0</v>
      </c>
      <c r="N3997" s="64">
        <v>0</v>
      </c>
      <c r="O3997" s="66">
        <v>285.74377777777772</v>
      </c>
      <c r="P3997" s="63">
        <v>0</v>
      </c>
    </row>
    <row r="3998" spans="1:16" ht="14.4">
      <c r="A3998" s="72">
        <f t="shared" si="115"/>
        <v>46226</v>
      </c>
      <c r="B3998" s="73">
        <f>VLOOKUP(G3998,'Daily Flash NL'!A:D,4,0)</f>
        <v>0.625</v>
      </c>
      <c r="C3998" s="77">
        <v>46226</v>
      </c>
      <c r="D3998" s="57"/>
      <c r="E3998" s="62" t="s">
        <v>85</v>
      </c>
      <c r="F3998" s="62"/>
      <c r="G3998" s="62">
        <v>15</v>
      </c>
      <c r="H3998" s="63">
        <v>1</v>
      </c>
      <c r="I3998" s="64">
        <v>14</v>
      </c>
      <c r="J3998" s="64">
        <v>14</v>
      </c>
      <c r="K3998" s="64">
        <v>14</v>
      </c>
      <c r="L3998" s="65">
        <v>1</v>
      </c>
      <c r="M3998" s="64">
        <v>0</v>
      </c>
      <c r="N3998" s="64">
        <v>0</v>
      </c>
      <c r="O3998" s="66">
        <v>152.26926190476215</v>
      </c>
      <c r="P3998" s="63">
        <v>0</v>
      </c>
    </row>
    <row r="3999" spans="1:16" ht="14.4">
      <c r="A3999" s="72">
        <f t="shared" si="115"/>
        <v>46226</v>
      </c>
      <c r="B3999" s="73">
        <f>VLOOKUP(G3999,'Daily Flash NL'!A:D,4,0)</f>
        <v>0.66666666666666696</v>
      </c>
      <c r="C3999" s="77">
        <v>46226</v>
      </c>
      <c r="D3999" s="57"/>
      <c r="E3999" s="62" t="s">
        <v>85</v>
      </c>
      <c r="F3999" s="62"/>
      <c r="G3999" s="62">
        <v>16</v>
      </c>
      <c r="H3999" s="63">
        <v>0.92307692307692313</v>
      </c>
      <c r="I3999" s="64">
        <v>13</v>
      </c>
      <c r="J3999" s="64">
        <v>13</v>
      </c>
      <c r="K3999" s="64">
        <v>12</v>
      </c>
      <c r="L3999" s="65">
        <v>1</v>
      </c>
      <c r="M3999" s="64">
        <v>0</v>
      </c>
      <c r="N3999" s="64">
        <v>0</v>
      </c>
      <c r="O3999" s="66">
        <v>359.65419230769209</v>
      </c>
      <c r="P3999" s="63">
        <v>0</v>
      </c>
    </row>
    <row r="4000" spans="1:16" ht="14.4">
      <c r="A4000" s="72">
        <f t="shared" si="115"/>
        <v>46226</v>
      </c>
      <c r="B4000" s="73" t="e">
        <f>VLOOKUP(G4000,'Daily Flash NL'!A:D,4,0)</f>
        <v>#N/A</v>
      </c>
      <c r="C4000" s="77">
        <v>46226</v>
      </c>
      <c r="D4000" s="57"/>
      <c r="E4000" s="62" t="s">
        <v>85</v>
      </c>
      <c r="F4000" s="62"/>
      <c r="G4000" s="62">
        <v>17</v>
      </c>
      <c r="H4000" s="63">
        <v>1</v>
      </c>
      <c r="I4000" s="64">
        <v>6</v>
      </c>
      <c r="J4000" s="64">
        <v>6</v>
      </c>
      <c r="K4000" s="64">
        <v>6</v>
      </c>
      <c r="L4000" s="65">
        <v>1</v>
      </c>
      <c r="M4000" s="64">
        <v>0</v>
      </c>
      <c r="N4000" s="64">
        <v>0</v>
      </c>
      <c r="O4000" s="66">
        <v>476.94833333333332</v>
      </c>
      <c r="P4000" s="63">
        <v>0</v>
      </c>
    </row>
    <row r="4001" spans="1:16" ht="14.4">
      <c r="A4001" s="72">
        <f t="shared" si="115"/>
        <v>46226</v>
      </c>
      <c r="B4001" s="73" t="e">
        <f>VLOOKUP(G4001,'Daily Flash NL'!A:D,4,0)</f>
        <v>#N/A</v>
      </c>
      <c r="C4001" s="77">
        <v>46226</v>
      </c>
      <c r="D4001" s="57"/>
      <c r="E4001" s="62" t="s">
        <v>85</v>
      </c>
      <c r="F4001" s="62"/>
      <c r="G4001" s="62">
        <v>18</v>
      </c>
      <c r="H4001" s="63">
        <v>0.69230769230769229</v>
      </c>
      <c r="I4001" s="64">
        <v>13</v>
      </c>
      <c r="J4001" s="64">
        <v>12</v>
      </c>
      <c r="K4001" s="64">
        <v>9</v>
      </c>
      <c r="L4001" s="65">
        <v>0.92307692307692313</v>
      </c>
      <c r="M4001" s="64">
        <v>1</v>
      </c>
      <c r="N4001" s="64">
        <v>0</v>
      </c>
      <c r="O4001" s="66">
        <v>332.4976666666667</v>
      </c>
      <c r="P4001" s="63">
        <v>7.6923076923076927E-2</v>
      </c>
    </row>
    <row r="4002" spans="1:16" ht="14.4">
      <c r="A4002" s="72">
        <f t="shared" si="115"/>
        <v>46226</v>
      </c>
      <c r="B4002" s="73" t="e">
        <f>VLOOKUP(G4002,'Daily Flash NL'!A:D,4,0)</f>
        <v>#N/A</v>
      </c>
      <c r="C4002" s="77">
        <v>46226</v>
      </c>
      <c r="D4002" s="57"/>
      <c r="E4002" s="62" t="s">
        <v>85</v>
      </c>
      <c r="F4002" s="62"/>
      <c r="G4002" s="62">
        <v>19</v>
      </c>
      <c r="H4002" s="63">
        <v>0.33333333333333331</v>
      </c>
      <c r="I4002" s="64">
        <v>6</v>
      </c>
      <c r="J4002" s="64">
        <v>5</v>
      </c>
      <c r="K4002" s="64">
        <v>2</v>
      </c>
      <c r="L4002" s="65">
        <v>0.83333333333333337</v>
      </c>
      <c r="M4002" s="64">
        <v>1</v>
      </c>
      <c r="N4002" s="64">
        <v>0</v>
      </c>
      <c r="O4002" s="66">
        <v>684.62239999999997</v>
      </c>
      <c r="P4002" s="63">
        <v>0.16666666666666666</v>
      </c>
    </row>
    <row r="4003" spans="1:16" ht="14.4">
      <c r="A4003" s="72">
        <f t="shared" si="115"/>
        <v>46226</v>
      </c>
      <c r="B4003" s="73" t="e">
        <f>VLOOKUP(G4003,'Daily Flash NL'!A:D,4,0)</f>
        <v>#N/A</v>
      </c>
      <c r="C4003" s="77">
        <v>46226</v>
      </c>
      <c r="D4003" s="57"/>
      <c r="E4003" s="62" t="s">
        <v>85</v>
      </c>
      <c r="F4003" s="62"/>
      <c r="G4003" s="62">
        <v>20</v>
      </c>
      <c r="H4003" s="63">
        <v>1</v>
      </c>
      <c r="I4003" s="64">
        <v>1</v>
      </c>
      <c r="J4003" s="64">
        <v>1</v>
      </c>
      <c r="K4003" s="64">
        <v>1</v>
      </c>
      <c r="L4003" s="65">
        <v>1</v>
      </c>
      <c r="M4003" s="64">
        <v>0</v>
      </c>
      <c r="N4003" s="64">
        <v>0</v>
      </c>
      <c r="O4003" s="66">
        <v>400.45100000000002</v>
      </c>
      <c r="P4003" s="63">
        <v>0</v>
      </c>
    </row>
    <row r="4004" spans="1:16" ht="14.4">
      <c r="A4004" s="72">
        <f t="shared" si="115"/>
        <v>46226</v>
      </c>
      <c r="B4004" s="73" t="e">
        <f>VLOOKUP(G4004,'Daily Flash NL'!A:D,4,0)</f>
        <v>#N/A</v>
      </c>
      <c r="C4004" s="77">
        <v>46226</v>
      </c>
      <c r="D4004" s="57"/>
      <c r="E4004" s="62" t="s">
        <v>85</v>
      </c>
      <c r="F4004" s="62"/>
      <c r="G4004" s="62">
        <v>21</v>
      </c>
      <c r="H4004" s="63">
        <v>1</v>
      </c>
      <c r="I4004" s="64">
        <v>12</v>
      </c>
      <c r="J4004" s="64">
        <v>12</v>
      </c>
      <c r="K4004" s="64">
        <v>12</v>
      </c>
      <c r="L4004" s="65">
        <v>1</v>
      </c>
      <c r="M4004" s="64">
        <v>0</v>
      </c>
      <c r="N4004" s="64">
        <v>0</v>
      </c>
      <c r="O4004" s="66">
        <v>185.13177083333338</v>
      </c>
      <c r="P4004" s="63">
        <v>0</v>
      </c>
    </row>
    <row r="4005" spans="1:16" ht="14.4">
      <c r="A4005" s="72">
        <f t="shared" si="115"/>
        <v>46226</v>
      </c>
      <c r="B4005" s="73" t="e">
        <f>VLOOKUP(G4005,'Daily Flash NL'!A:D,4,0)</f>
        <v>#N/A</v>
      </c>
      <c r="C4005" s="77">
        <v>46226</v>
      </c>
      <c r="D4005" s="57"/>
      <c r="E4005" s="62" t="s">
        <v>85</v>
      </c>
      <c r="F4005" s="62"/>
      <c r="G4005" s="62">
        <v>22</v>
      </c>
      <c r="H4005" s="63">
        <v>0</v>
      </c>
      <c r="I4005" s="64">
        <v>6</v>
      </c>
      <c r="J4005" s="64">
        <v>2</v>
      </c>
      <c r="K4005" s="64">
        <v>0</v>
      </c>
      <c r="L4005" s="65">
        <v>0.33333333333333331</v>
      </c>
      <c r="M4005" s="64">
        <v>4</v>
      </c>
      <c r="N4005" s="64">
        <v>0</v>
      </c>
      <c r="O4005" s="66">
        <v>172.98824999999999</v>
      </c>
      <c r="P4005" s="63">
        <v>0.66666666666666663</v>
      </c>
    </row>
    <row r="4006" spans="1:16" ht="14.4">
      <c r="A4006" s="72">
        <f t="shared" si="115"/>
        <v>46226</v>
      </c>
      <c r="B4006" s="73" t="e">
        <f>VLOOKUP(G4006,'Daily Flash NL'!A:D,4,0)</f>
        <v>#N/A</v>
      </c>
      <c r="C4006" s="77">
        <v>46226</v>
      </c>
      <c r="D4006" s="57"/>
      <c r="E4006" s="62" t="s">
        <v>85</v>
      </c>
      <c r="F4006" s="62"/>
      <c r="G4006" s="62">
        <v>23</v>
      </c>
      <c r="H4006" s="63">
        <v>0</v>
      </c>
      <c r="I4006" s="64">
        <v>2</v>
      </c>
      <c r="J4006" s="64">
        <v>0</v>
      </c>
      <c r="K4006" s="64">
        <v>0</v>
      </c>
      <c r="L4006" s="65">
        <v>0</v>
      </c>
      <c r="M4006" s="64">
        <v>2</v>
      </c>
      <c r="N4006" s="64">
        <v>0</v>
      </c>
      <c r="O4006" s="66"/>
      <c r="P4006" s="63">
        <v>1</v>
      </c>
    </row>
    <row r="4007" spans="1:16" ht="14.4">
      <c r="A4007" s="72">
        <f t="shared" si="115"/>
        <v>46226</v>
      </c>
      <c r="B4007" s="73" t="e">
        <f>VLOOKUP(G4007,'Daily Flash NL'!A:D,4,0)</f>
        <v>#N/A</v>
      </c>
      <c r="C4007" s="77">
        <v>46226</v>
      </c>
      <c r="D4007" s="57"/>
      <c r="E4007" s="62" t="s">
        <v>68</v>
      </c>
      <c r="F4007" s="62"/>
      <c r="G4007" s="62"/>
      <c r="H4007" s="63">
        <v>0.69172932330827064</v>
      </c>
      <c r="I4007" s="64">
        <v>799</v>
      </c>
      <c r="J4007" s="64">
        <v>787</v>
      </c>
      <c r="K4007" s="64">
        <v>552</v>
      </c>
      <c r="L4007" s="65">
        <v>0.98498122653316644</v>
      </c>
      <c r="M4007" s="64">
        <v>12</v>
      </c>
      <c r="N4007" s="64">
        <v>1</v>
      </c>
      <c r="O4007" s="66">
        <v>285.70606721728075</v>
      </c>
      <c r="P4007" s="63">
        <v>1.5018773466833541E-2</v>
      </c>
    </row>
    <row r="4008" spans="1:16" ht="14.4">
      <c r="A4008" s="72">
        <f t="shared" si="115"/>
        <v>46226</v>
      </c>
      <c r="B4008" s="73" t="e">
        <f>VLOOKUP(G4008,'Daily Flash NL'!A:D,4,0)</f>
        <v>#N/A</v>
      </c>
      <c r="C4008" s="77">
        <v>46226</v>
      </c>
      <c r="D4008" s="57"/>
      <c r="E4008" s="62" t="s">
        <v>68</v>
      </c>
      <c r="F4008" s="57" t="s">
        <v>69</v>
      </c>
      <c r="G4008" s="57"/>
      <c r="H4008" s="58"/>
      <c r="I4008" s="59"/>
      <c r="J4008" s="59"/>
      <c r="K4008" s="59"/>
      <c r="L4008" s="60"/>
      <c r="M4008" s="59"/>
      <c r="N4008" s="59"/>
      <c r="O4008" s="61"/>
      <c r="P4008" s="58"/>
    </row>
    <row r="4009" spans="1:16" ht="14.4">
      <c r="A4009" s="72">
        <f t="shared" si="115"/>
        <v>46226</v>
      </c>
      <c r="B4009" s="73" t="e">
        <f>VLOOKUP(G4009,'Daily Flash NL'!A:D,4,0)</f>
        <v>#N/A</v>
      </c>
      <c r="C4009" s="77">
        <v>46226</v>
      </c>
      <c r="D4009" s="57"/>
      <c r="E4009" s="62" t="s">
        <v>68</v>
      </c>
      <c r="F4009" s="62"/>
      <c r="G4009" s="62">
        <v>6</v>
      </c>
      <c r="H4009" s="63">
        <v>0.5</v>
      </c>
      <c r="I4009" s="64">
        <v>10</v>
      </c>
      <c r="J4009" s="64">
        <v>10</v>
      </c>
      <c r="K4009" s="64">
        <v>5</v>
      </c>
      <c r="L4009" s="65">
        <v>1</v>
      </c>
      <c r="M4009" s="64">
        <v>0</v>
      </c>
      <c r="N4009" s="64">
        <v>0</v>
      </c>
      <c r="O4009" s="66">
        <v>192.96635000000001</v>
      </c>
      <c r="P4009" s="63">
        <v>0</v>
      </c>
    </row>
    <row r="4010" spans="1:16" ht="14.4">
      <c r="A4010" s="72">
        <f t="shared" si="115"/>
        <v>46226</v>
      </c>
      <c r="B4010" s="73">
        <f>VLOOKUP(G4010,'Daily Flash NL'!A:D,4,0)</f>
        <v>0.29166666666666669</v>
      </c>
      <c r="C4010" s="77">
        <v>46226</v>
      </c>
      <c r="D4010" s="57"/>
      <c r="E4010" s="62" t="s">
        <v>68</v>
      </c>
      <c r="F4010" s="62"/>
      <c r="G4010" s="62">
        <v>7</v>
      </c>
      <c r="H4010" s="63">
        <v>0.6470588235294118</v>
      </c>
      <c r="I4010" s="64">
        <v>17</v>
      </c>
      <c r="J4010" s="64">
        <v>17</v>
      </c>
      <c r="K4010" s="64">
        <v>11</v>
      </c>
      <c r="L4010" s="65">
        <v>1</v>
      </c>
      <c r="M4010" s="64">
        <v>0</v>
      </c>
      <c r="N4010" s="64">
        <v>0</v>
      </c>
      <c r="O4010" s="66">
        <v>296.54736274509844</v>
      </c>
      <c r="P4010" s="63">
        <v>0</v>
      </c>
    </row>
    <row r="4011" spans="1:16" ht="14.4">
      <c r="A4011" s="72">
        <f t="shared" si="115"/>
        <v>46226</v>
      </c>
      <c r="B4011" s="73">
        <f>VLOOKUP(G4011,'Daily Flash NL'!A:D,4,0)</f>
        <v>0.33333333333333298</v>
      </c>
      <c r="C4011" s="77">
        <v>46226</v>
      </c>
      <c r="D4011" s="57"/>
      <c r="E4011" s="62" t="s">
        <v>68</v>
      </c>
      <c r="F4011" s="62"/>
      <c r="G4011" s="62">
        <v>8</v>
      </c>
      <c r="H4011" s="63">
        <v>0.23684210526315788</v>
      </c>
      <c r="I4011" s="64">
        <v>38</v>
      </c>
      <c r="J4011" s="64">
        <v>35</v>
      </c>
      <c r="K4011" s="64">
        <v>9</v>
      </c>
      <c r="L4011" s="65">
        <v>0.92105263157894735</v>
      </c>
      <c r="M4011" s="64">
        <v>3</v>
      </c>
      <c r="N4011" s="64">
        <v>0</v>
      </c>
      <c r="O4011" s="66">
        <v>254.53444571428574</v>
      </c>
      <c r="P4011" s="63">
        <v>7.8947368421052627E-2</v>
      </c>
    </row>
    <row r="4012" spans="1:16" ht="14.4">
      <c r="A4012" s="72">
        <f t="shared" si="115"/>
        <v>46226</v>
      </c>
      <c r="B4012" s="73">
        <f>VLOOKUP(G4012,'Daily Flash NL'!A:D,4,0)</f>
        <v>0.375</v>
      </c>
      <c r="C4012" s="77">
        <v>46226</v>
      </c>
      <c r="D4012" s="57"/>
      <c r="E4012" s="62" t="s">
        <v>68</v>
      </c>
      <c r="F4012" s="62"/>
      <c r="G4012" s="62">
        <v>9</v>
      </c>
      <c r="H4012" s="63">
        <v>0.78</v>
      </c>
      <c r="I4012" s="64">
        <v>50</v>
      </c>
      <c r="J4012" s="64">
        <v>50</v>
      </c>
      <c r="K4012" s="64">
        <v>39</v>
      </c>
      <c r="L4012" s="65">
        <v>1</v>
      </c>
      <c r="M4012" s="64">
        <v>0</v>
      </c>
      <c r="N4012" s="64">
        <v>0</v>
      </c>
      <c r="O4012" s="66">
        <v>258.86749999999984</v>
      </c>
      <c r="P4012" s="63">
        <v>0</v>
      </c>
    </row>
    <row r="4013" spans="1:16" ht="14.4">
      <c r="A4013" s="72">
        <f t="shared" si="115"/>
        <v>46226</v>
      </c>
      <c r="B4013" s="73">
        <f>VLOOKUP(G4013,'Daily Flash NL'!A:D,4,0)</f>
        <v>0.41666666666666702</v>
      </c>
      <c r="C4013" s="77">
        <v>46226</v>
      </c>
      <c r="D4013" s="57"/>
      <c r="E4013" s="62" t="s">
        <v>68</v>
      </c>
      <c r="F4013" s="62"/>
      <c r="G4013" s="62">
        <v>10</v>
      </c>
      <c r="H4013" s="63">
        <v>0.828125</v>
      </c>
      <c r="I4013" s="64">
        <v>64</v>
      </c>
      <c r="J4013" s="64">
        <v>64</v>
      </c>
      <c r="K4013" s="64">
        <v>53</v>
      </c>
      <c r="L4013" s="65">
        <v>1</v>
      </c>
      <c r="M4013" s="64">
        <v>0</v>
      </c>
      <c r="N4013" s="64">
        <v>0</v>
      </c>
      <c r="O4013" s="66">
        <v>283.64025260416673</v>
      </c>
      <c r="P4013" s="63">
        <v>0</v>
      </c>
    </row>
    <row r="4014" spans="1:16" ht="14.4">
      <c r="A4014" s="72">
        <f t="shared" si="115"/>
        <v>46226</v>
      </c>
      <c r="B4014" s="73">
        <f>VLOOKUP(G4014,'Daily Flash NL'!A:D,4,0)</f>
        <v>0.45833333333333298</v>
      </c>
      <c r="C4014" s="77">
        <v>46226</v>
      </c>
      <c r="D4014" s="57"/>
      <c r="E4014" s="62" t="s">
        <v>68</v>
      </c>
      <c r="F4014" s="62"/>
      <c r="G4014" s="62">
        <v>11</v>
      </c>
      <c r="H4014" s="63">
        <v>0.91304347826086951</v>
      </c>
      <c r="I4014" s="64">
        <v>69</v>
      </c>
      <c r="J4014" s="64">
        <v>69</v>
      </c>
      <c r="K4014" s="64">
        <v>63</v>
      </c>
      <c r="L4014" s="65">
        <v>1</v>
      </c>
      <c r="M4014" s="64">
        <v>0</v>
      </c>
      <c r="N4014" s="64">
        <v>0</v>
      </c>
      <c r="O4014" s="66">
        <v>240.27004106280188</v>
      </c>
      <c r="P4014" s="63">
        <v>0</v>
      </c>
    </row>
    <row r="4015" spans="1:16" ht="14.4">
      <c r="A4015" s="72">
        <f t="shared" si="115"/>
        <v>46226</v>
      </c>
      <c r="B4015" s="73">
        <f>VLOOKUP(G4015,'Daily Flash NL'!A:D,4,0)</f>
        <v>0.5</v>
      </c>
      <c r="C4015" s="77">
        <v>46226</v>
      </c>
      <c r="D4015" s="57"/>
      <c r="E4015" s="62" t="s">
        <v>68</v>
      </c>
      <c r="F4015" s="62"/>
      <c r="G4015" s="62">
        <v>12</v>
      </c>
      <c r="H4015" s="63">
        <v>0.4935064935064935</v>
      </c>
      <c r="I4015" s="64">
        <v>77</v>
      </c>
      <c r="J4015" s="64">
        <v>77</v>
      </c>
      <c r="K4015" s="64">
        <v>38</v>
      </c>
      <c r="L4015" s="65">
        <v>1</v>
      </c>
      <c r="M4015" s="64">
        <v>0</v>
      </c>
      <c r="N4015" s="64">
        <v>0</v>
      </c>
      <c r="O4015" s="66">
        <v>282.61476147186141</v>
      </c>
      <c r="P4015" s="63">
        <v>0</v>
      </c>
    </row>
    <row r="4016" spans="1:16" ht="14.4">
      <c r="A4016" s="72">
        <f t="shared" si="115"/>
        <v>46226</v>
      </c>
      <c r="B4016" s="73">
        <f>VLOOKUP(G4016,'Daily Flash NL'!A:D,4,0)</f>
        <v>0.54166666666666696</v>
      </c>
      <c r="C4016" s="77">
        <v>46226</v>
      </c>
      <c r="D4016" s="57"/>
      <c r="E4016" s="62" t="s">
        <v>68</v>
      </c>
      <c r="F4016" s="62"/>
      <c r="G4016" s="62">
        <v>13</v>
      </c>
      <c r="H4016" s="63">
        <v>0.50602409638554213</v>
      </c>
      <c r="I4016" s="64">
        <v>84</v>
      </c>
      <c r="J4016" s="64">
        <v>83</v>
      </c>
      <c r="K4016" s="64">
        <v>42</v>
      </c>
      <c r="L4016" s="65">
        <v>0.98809523809523814</v>
      </c>
      <c r="M4016" s="64">
        <v>1</v>
      </c>
      <c r="N4016" s="64">
        <v>1</v>
      </c>
      <c r="O4016" s="66">
        <v>305.40536144578306</v>
      </c>
      <c r="P4016" s="63">
        <v>1.1904761904761904E-2</v>
      </c>
    </row>
    <row r="4017" spans="1:16" ht="14.4">
      <c r="A4017" s="72">
        <f t="shared" si="115"/>
        <v>46226</v>
      </c>
      <c r="B4017" s="73">
        <f>VLOOKUP(G4017,'Daily Flash NL'!A:D,4,0)</f>
        <v>0.58333333333333304</v>
      </c>
      <c r="C4017" s="77">
        <v>46226</v>
      </c>
      <c r="D4017" s="57"/>
      <c r="E4017" s="62" t="s">
        <v>68</v>
      </c>
      <c r="F4017" s="62"/>
      <c r="G4017" s="62">
        <v>14</v>
      </c>
      <c r="H4017" s="63">
        <v>0.8571428571428571</v>
      </c>
      <c r="I4017" s="64">
        <v>77</v>
      </c>
      <c r="J4017" s="64">
        <v>77</v>
      </c>
      <c r="K4017" s="64">
        <v>66</v>
      </c>
      <c r="L4017" s="65">
        <v>1</v>
      </c>
      <c r="M4017" s="64">
        <v>0</v>
      </c>
      <c r="N4017" s="64">
        <v>0</v>
      </c>
      <c r="O4017" s="66">
        <v>252.75218290043301</v>
      </c>
      <c r="P4017" s="63">
        <v>0</v>
      </c>
    </row>
    <row r="4018" spans="1:16" ht="14.4">
      <c r="A4018" s="72">
        <f t="shared" si="115"/>
        <v>46226</v>
      </c>
      <c r="B4018" s="73">
        <f>VLOOKUP(G4018,'Daily Flash NL'!A:D,4,0)</f>
        <v>0.625</v>
      </c>
      <c r="C4018" s="77">
        <v>46226</v>
      </c>
      <c r="D4018" s="57"/>
      <c r="E4018" s="62" t="s">
        <v>68</v>
      </c>
      <c r="F4018" s="62"/>
      <c r="G4018" s="62">
        <v>15</v>
      </c>
      <c r="H4018" s="63">
        <v>0.93333333333333335</v>
      </c>
      <c r="I4018" s="64">
        <v>60</v>
      </c>
      <c r="J4018" s="64">
        <v>60</v>
      </c>
      <c r="K4018" s="64">
        <v>56</v>
      </c>
      <c r="L4018" s="65">
        <v>1</v>
      </c>
      <c r="M4018" s="64">
        <v>0</v>
      </c>
      <c r="N4018" s="64">
        <v>0</v>
      </c>
      <c r="O4018" s="66">
        <v>251.18190555555546</v>
      </c>
      <c r="P4018" s="63">
        <v>0</v>
      </c>
    </row>
    <row r="4019" spans="1:16" ht="14.4">
      <c r="A4019" s="72">
        <f t="shared" si="115"/>
        <v>46226</v>
      </c>
      <c r="B4019" s="73">
        <f>VLOOKUP(G4019,'Daily Flash NL'!A:D,4,0)</f>
        <v>0.66666666666666696</v>
      </c>
      <c r="C4019" s="77">
        <v>46226</v>
      </c>
      <c r="D4019" s="57"/>
      <c r="E4019" s="62" t="s">
        <v>68</v>
      </c>
      <c r="F4019" s="62"/>
      <c r="G4019" s="62">
        <v>16</v>
      </c>
      <c r="H4019" s="63">
        <v>0.60810810810810811</v>
      </c>
      <c r="I4019" s="64">
        <v>74</v>
      </c>
      <c r="J4019" s="64">
        <v>70</v>
      </c>
      <c r="K4019" s="64">
        <v>45</v>
      </c>
      <c r="L4019" s="65">
        <v>0.94594594594594594</v>
      </c>
      <c r="M4019" s="64">
        <v>4</v>
      </c>
      <c r="N4019" s="64">
        <v>0</v>
      </c>
      <c r="O4019" s="66">
        <v>281.79330833333336</v>
      </c>
      <c r="P4019" s="63">
        <v>5.4054054054054057E-2</v>
      </c>
    </row>
    <row r="4020" spans="1:16" ht="14.4">
      <c r="A4020" s="72">
        <f t="shared" si="115"/>
        <v>46226</v>
      </c>
      <c r="B4020" s="73" t="e">
        <f>VLOOKUP(G4020,'Daily Flash NL'!A:D,4,0)</f>
        <v>#N/A</v>
      </c>
      <c r="C4020" s="77">
        <v>46226</v>
      </c>
      <c r="D4020" s="57"/>
      <c r="E4020" s="62" t="s">
        <v>68</v>
      </c>
      <c r="F4020" s="62"/>
      <c r="G4020" s="62">
        <v>17</v>
      </c>
      <c r="H4020" s="63">
        <v>0.84482758620689657</v>
      </c>
      <c r="I4020" s="64">
        <v>58</v>
      </c>
      <c r="J4020" s="64">
        <v>58</v>
      </c>
      <c r="K4020" s="64">
        <v>49</v>
      </c>
      <c r="L4020" s="65">
        <v>1</v>
      </c>
      <c r="M4020" s="64">
        <v>0</v>
      </c>
      <c r="N4020" s="64">
        <v>0</v>
      </c>
      <c r="O4020" s="66">
        <v>341.21492241379309</v>
      </c>
      <c r="P4020" s="63">
        <v>0</v>
      </c>
    </row>
    <row r="4021" spans="1:16" ht="14.4">
      <c r="A4021" s="72">
        <f t="shared" si="115"/>
        <v>46226</v>
      </c>
      <c r="B4021" s="73" t="e">
        <f>VLOOKUP(G4021,'Daily Flash NL'!A:D,4,0)</f>
        <v>#N/A</v>
      </c>
      <c r="C4021" s="77">
        <v>46226</v>
      </c>
      <c r="D4021" s="57"/>
      <c r="E4021" s="62" t="s">
        <v>68</v>
      </c>
      <c r="F4021" s="62"/>
      <c r="G4021" s="62">
        <v>18</v>
      </c>
      <c r="H4021" s="63">
        <v>0.66666666666666663</v>
      </c>
      <c r="I4021" s="64">
        <v>39</v>
      </c>
      <c r="J4021" s="64">
        <v>38</v>
      </c>
      <c r="K4021" s="64">
        <v>26</v>
      </c>
      <c r="L4021" s="65">
        <v>0.97435897435897434</v>
      </c>
      <c r="M4021" s="64">
        <v>1</v>
      </c>
      <c r="N4021" s="64">
        <v>0</v>
      </c>
      <c r="O4021" s="66">
        <v>374.18165789473682</v>
      </c>
      <c r="P4021" s="63">
        <v>2.564102564102564E-2</v>
      </c>
    </row>
    <row r="4022" spans="1:16" ht="14.4">
      <c r="A4022" s="72">
        <f t="shared" si="115"/>
        <v>46226</v>
      </c>
      <c r="B4022" s="73" t="e">
        <f>VLOOKUP(G4022,'Daily Flash NL'!A:D,4,0)</f>
        <v>#N/A</v>
      </c>
      <c r="C4022" s="77">
        <v>46226</v>
      </c>
      <c r="D4022" s="57"/>
      <c r="E4022" s="62" t="s">
        <v>68</v>
      </c>
      <c r="F4022" s="62"/>
      <c r="G4022" s="62">
        <v>19</v>
      </c>
      <c r="H4022" s="63">
        <v>0.39285714285714285</v>
      </c>
      <c r="I4022" s="64">
        <v>28</v>
      </c>
      <c r="J4022" s="64">
        <v>28</v>
      </c>
      <c r="K4022" s="64">
        <v>11</v>
      </c>
      <c r="L4022" s="65">
        <v>1</v>
      </c>
      <c r="M4022" s="64">
        <v>0</v>
      </c>
      <c r="N4022" s="64">
        <v>0</v>
      </c>
      <c r="O4022" s="66">
        <v>259.2956607142857</v>
      </c>
      <c r="P4022" s="63">
        <v>0</v>
      </c>
    </row>
    <row r="4023" spans="1:16" ht="14.4">
      <c r="A4023" s="72">
        <f t="shared" si="115"/>
        <v>46226</v>
      </c>
      <c r="B4023" s="73" t="e">
        <f>VLOOKUP(G4023,'Daily Flash NL'!A:D,4,0)</f>
        <v>#N/A</v>
      </c>
      <c r="C4023" s="77">
        <v>46226</v>
      </c>
      <c r="D4023" s="57"/>
      <c r="E4023" s="62" t="s">
        <v>68</v>
      </c>
      <c r="F4023" s="62"/>
      <c r="G4023" s="62">
        <v>20</v>
      </c>
      <c r="H4023" s="63">
        <v>0.7</v>
      </c>
      <c r="I4023" s="64">
        <v>20</v>
      </c>
      <c r="J4023" s="64">
        <v>18</v>
      </c>
      <c r="K4023" s="64">
        <v>14</v>
      </c>
      <c r="L4023" s="65">
        <v>0.9</v>
      </c>
      <c r="M4023" s="64">
        <v>2</v>
      </c>
      <c r="N4023" s="64">
        <v>0</v>
      </c>
      <c r="O4023" s="66">
        <v>402.99608333333327</v>
      </c>
      <c r="P4023" s="63">
        <v>0.1</v>
      </c>
    </row>
    <row r="4024" spans="1:16" ht="14.4">
      <c r="A4024" s="72">
        <f t="shared" si="115"/>
        <v>46226</v>
      </c>
      <c r="B4024" s="73" t="e">
        <f>VLOOKUP(G4024,'Daily Flash NL'!A:D,4,0)</f>
        <v>#N/A</v>
      </c>
      <c r="C4024" s="77">
        <v>46226</v>
      </c>
      <c r="D4024" s="57"/>
      <c r="E4024" s="62" t="s">
        <v>68</v>
      </c>
      <c r="F4024" s="62"/>
      <c r="G4024" s="62">
        <v>21</v>
      </c>
      <c r="H4024" s="63">
        <v>0.83333333333333337</v>
      </c>
      <c r="I4024" s="64">
        <v>12</v>
      </c>
      <c r="J4024" s="64">
        <v>12</v>
      </c>
      <c r="K4024" s="64">
        <v>10</v>
      </c>
      <c r="L4024" s="65">
        <v>1</v>
      </c>
      <c r="M4024" s="64">
        <v>0</v>
      </c>
      <c r="N4024" s="64">
        <v>0</v>
      </c>
      <c r="O4024" s="66">
        <v>407.99066666666664</v>
      </c>
      <c r="P4024" s="63">
        <v>0</v>
      </c>
    </row>
    <row r="4025" spans="1:16" ht="14.4">
      <c r="A4025" s="72">
        <f t="shared" si="115"/>
        <v>46226</v>
      </c>
      <c r="B4025" s="73" t="e">
        <f>VLOOKUP(G4025,'Daily Flash NL'!A:D,4,0)</f>
        <v>#N/A</v>
      </c>
      <c r="C4025" s="77">
        <v>46226</v>
      </c>
      <c r="D4025" s="57"/>
      <c r="E4025" s="62" t="s">
        <v>68</v>
      </c>
      <c r="F4025" s="62"/>
      <c r="G4025" s="62">
        <v>22</v>
      </c>
      <c r="H4025" s="63">
        <v>0.875</v>
      </c>
      <c r="I4025" s="64">
        <v>16</v>
      </c>
      <c r="J4025" s="64">
        <v>16</v>
      </c>
      <c r="K4025" s="64">
        <v>14</v>
      </c>
      <c r="L4025" s="65">
        <v>1</v>
      </c>
      <c r="M4025" s="64">
        <v>0</v>
      </c>
      <c r="N4025" s="64">
        <v>0</v>
      </c>
      <c r="O4025" s="66">
        <v>343.86668750000001</v>
      </c>
      <c r="P4025" s="63">
        <v>0</v>
      </c>
    </row>
    <row r="4026" spans="1:16" ht="14.4">
      <c r="A4026" s="72">
        <f t="shared" si="115"/>
        <v>46226</v>
      </c>
      <c r="B4026" s="73" t="e">
        <f>VLOOKUP(G4026,'Daily Flash NL'!A:D,4,0)</f>
        <v>#N/A</v>
      </c>
      <c r="C4026" s="77">
        <v>46226</v>
      </c>
      <c r="D4026" s="57"/>
      <c r="E4026" s="62" t="s">
        <v>68</v>
      </c>
      <c r="F4026" s="62"/>
      <c r="G4026" s="62">
        <v>23</v>
      </c>
      <c r="H4026" s="63">
        <v>0.16666666666666666</v>
      </c>
      <c r="I4026" s="64">
        <v>6</v>
      </c>
      <c r="J4026" s="64">
        <v>5</v>
      </c>
      <c r="K4026" s="64">
        <v>1</v>
      </c>
      <c r="L4026" s="65">
        <v>0.83333333333333337</v>
      </c>
      <c r="M4026" s="64">
        <v>1</v>
      </c>
      <c r="N4026" s="64">
        <v>0</v>
      </c>
      <c r="O4026" s="66">
        <v>201.2679</v>
      </c>
      <c r="P4026" s="63">
        <v>0.16666666666666666</v>
      </c>
    </row>
    <row r="4027" spans="1:16" ht="14.4">
      <c r="A4027" s="72">
        <f t="shared" si="115"/>
        <v>46226</v>
      </c>
      <c r="B4027" s="73" t="e">
        <f>VLOOKUP(G4027,'Daily Flash NL'!A:D,4,0)</f>
        <v>#N/A</v>
      </c>
      <c r="C4027" s="77">
        <v>46226</v>
      </c>
      <c r="D4027" s="57" t="s">
        <v>70</v>
      </c>
      <c r="E4027" s="57"/>
      <c r="F4027" s="57"/>
      <c r="G4027" s="57"/>
      <c r="H4027" s="58">
        <v>0.69545859305431879</v>
      </c>
      <c r="I4027" s="59">
        <v>1125</v>
      </c>
      <c r="J4027" s="59">
        <v>1091</v>
      </c>
      <c r="K4027" s="59">
        <v>781</v>
      </c>
      <c r="L4027" s="60">
        <v>0.96977777777777774</v>
      </c>
      <c r="M4027" s="59">
        <v>34</v>
      </c>
      <c r="N4027" s="59">
        <v>2</v>
      </c>
      <c r="O4027" s="61">
        <v>284.0130137946835</v>
      </c>
      <c r="P4027" s="58">
        <v>3.0222222222222223E-2</v>
      </c>
    </row>
    <row r="4028" spans="1:16" ht="14.4">
      <c r="A4028" s="72" t="str">
        <f t="shared" si="115"/>
        <v>Total 23/07/2026</v>
      </c>
      <c r="B4028" s="73" t="e">
        <f>VLOOKUP(G4028,'Daily Flash NL'!A:D,4,0)</f>
        <v>#N/A</v>
      </c>
      <c r="C4028" s="78" t="s">
        <v>333</v>
      </c>
      <c r="D4028" s="67"/>
      <c r="E4028" s="67"/>
      <c r="F4028" s="67"/>
      <c r="G4028" s="67"/>
      <c r="H4028" s="68">
        <v>0.69545859305431879</v>
      </c>
      <c r="I4028" s="69">
        <v>1125</v>
      </c>
      <c r="J4028" s="69">
        <v>1091</v>
      </c>
      <c r="K4028" s="69">
        <v>781</v>
      </c>
      <c r="L4028" s="70">
        <v>0.96977777777777774</v>
      </c>
      <c r="M4028" s="69">
        <v>34</v>
      </c>
      <c r="N4028" s="69">
        <v>2</v>
      </c>
      <c r="O4028" s="71">
        <v>284.0130137946835</v>
      </c>
      <c r="P4028" s="68">
        <v>3.0222222222222223E-2</v>
      </c>
    </row>
    <row r="4029" spans="1:16" ht="15" thickBot="1">
      <c r="A4029" s="72" t="str">
        <f t="shared" si="115"/>
        <v>Total général</v>
      </c>
      <c r="B4029" s="73" t="e">
        <f>VLOOKUP(G4029,'Daily Flash NL'!A:D,4,0)</f>
        <v>#N/A</v>
      </c>
      <c r="C4029" s="116" t="s">
        <v>73</v>
      </c>
      <c r="D4029" s="117"/>
      <c r="E4029" s="117"/>
      <c r="F4029" s="117"/>
      <c r="G4029" s="117"/>
      <c r="H4029" s="118">
        <v>0.69545859305431879</v>
      </c>
      <c r="I4029" s="119">
        <v>1125</v>
      </c>
      <c r="J4029" s="119">
        <v>1091</v>
      </c>
      <c r="K4029" s="119">
        <v>781</v>
      </c>
      <c r="L4029" s="120">
        <v>0.96977777777777774</v>
      </c>
      <c r="M4029" s="119">
        <v>34</v>
      </c>
      <c r="N4029" s="119">
        <v>2</v>
      </c>
      <c r="O4029" s="121">
        <v>284.0130137946835</v>
      </c>
      <c r="P4029" s="122">
        <v>3.0222222222222223E-2</v>
      </c>
    </row>
    <row r="4030" spans="1:16" ht="14.4">
      <c r="A4030" s="72">
        <f t="shared" ref="A4030:A4067" si="116">C4030</f>
        <v>46227</v>
      </c>
      <c r="B4030" s="73" t="e">
        <f>VLOOKUP(G4030,'Daily Flash NL'!A:D,4,0)</f>
        <v>#N/A</v>
      </c>
      <c r="C4030" s="77">
        <v>46227</v>
      </c>
      <c r="D4030" s="57" t="s">
        <v>67</v>
      </c>
      <c r="E4030" s="62" t="s">
        <v>85</v>
      </c>
      <c r="F4030" s="62"/>
      <c r="G4030" s="62"/>
      <c r="H4030" s="63">
        <v>0.8441558441558441</v>
      </c>
      <c r="I4030" s="64">
        <v>154</v>
      </c>
      <c r="J4030" s="64">
        <v>148</v>
      </c>
      <c r="K4030" s="64">
        <v>130</v>
      </c>
      <c r="L4030" s="65">
        <v>0.96103896103896103</v>
      </c>
      <c r="M4030" s="64">
        <v>6</v>
      </c>
      <c r="N4030" s="64">
        <v>0</v>
      </c>
      <c r="O4030" s="66">
        <v>286.61518581081083</v>
      </c>
      <c r="P4030" s="63">
        <v>3.896103896103896E-2</v>
      </c>
    </row>
    <row r="4031" spans="1:16" ht="14.4">
      <c r="A4031" s="72">
        <f t="shared" si="116"/>
        <v>46227</v>
      </c>
      <c r="B4031" s="73" t="e">
        <f>VLOOKUP(G4031,'Daily Flash NL'!A:D,4,0)</f>
        <v>#N/A</v>
      </c>
      <c r="C4031" s="77">
        <v>46227</v>
      </c>
      <c r="D4031" s="57"/>
      <c r="E4031" s="62" t="s">
        <v>85</v>
      </c>
      <c r="F4031" s="57" t="s">
        <v>69</v>
      </c>
      <c r="G4031" s="57"/>
      <c r="H4031" s="58"/>
      <c r="I4031" s="59"/>
      <c r="J4031" s="59"/>
      <c r="K4031" s="59"/>
      <c r="L4031" s="60"/>
      <c r="M4031" s="59"/>
      <c r="N4031" s="59"/>
      <c r="O4031" s="61"/>
      <c r="P4031" s="58"/>
    </row>
    <row r="4032" spans="1:16" ht="14.4">
      <c r="A4032" s="72">
        <f t="shared" si="116"/>
        <v>46227</v>
      </c>
      <c r="B4032" s="73" t="e">
        <f>VLOOKUP(G4032,'Daily Flash NL'!A:D,4,0)</f>
        <v>#N/A</v>
      </c>
      <c r="C4032" s="77">
        <v>46227</v>
      </c>
      <c r="D4032" s="57"/>
      <c r="E4032" s="62" t="s">
        <v>85</v>
      </c>
      <c r="F4032" s="62"/>
      <c r="G4032" s="62">
        <v>6</v>
      </c>
      <c r="H4032" s="63">
        <v>0</v>
      </c>
      <c r="I4032" s="64">
        <v>1</v>
      </c>
      <c r="J4032" s="64">
        <v>0</v>
      </c>
      <c r="K4032" s="64">
        <v>0</v>
      </c>
      <c r="L4032" s="65">
        <v>0</v>
      </c>
      <c r="M4032" s="64">
        <v>1</v>
      </c>
      <c r="N4032" s="64">
        <v>0</v>
      </c>
      <c r="O4032" s="66"/>
      <c r="P4032" s="63">
        <v>1</v>
      </c>
    </row>
    <row r="4033" spans="1:16" ht="14.4">
      <c r="A4033" s="72">
        <f t="shared" si="116"/>
        <v>46227</v>
      </c>
      <c r="B4033" s="73">
        <f>VLOOKUP(G4033,'Daily Flash NL'!A:D,4,0)</f>
        <v>0.29166666666666669</v>
      </c>
      <c r="C4033" s="77">
        <v>46227</v>
      </c>
      <c r="D4033" s="57"/>
      <c r="E4033" s="62" t="s">
        <v>85</v>
      </c>
      <c r="F4033" s="62"/>
      <c r="G4033" s="62">
        <v>7</v>
      </c>
      <c r="H4033" s="63">
        <v>1</v>
      </c>
      <c r="I4033" s="64">
        <v>2</v>
      </c>
      <c r="J4033" s="64">
        <v>2</v>
      </c>
      <c r="K4033" s="64">
        <v>2</v>
      </c>
      <c r="L4033" s="65">
        <v>1</v>
      </c>
      <c r="M4033" s="64">
        <v>0</v>
      </c>
      <c r="N4033" s="64">
        <v>0</v>
      </c>
      <c r="O4033" s="66">
        <v>221.15100000000001</v>
      </c>
      <c r="P4033" s="63">
        <v>0</v>
      </c>
    </row>
    <row r="4034" spans="1:16" ht="14.4">
      <c r="A4034" s="72">
        <f t="shared" si="116"/>
        <v>46227</v>
      </c>
      <c r="B4034" s="73">
        <f>VLOOKUP(G4034,'Daily Flash NL'!A:D,4,0)</f>
        <v>0.33333333333333298</v>
      </c>
      <c r="C4034" s="77">
        <v>46227</v>
      </c>
      <c r="D4034" s="57"/>
      <c r="E4034" s="62" t="s">
        <v>85</v>
      </c>
      <c r="F4034" s="62"/>
      <c r="G4034" s="62">
        <v>8</v>
      </c>
      <c r="H4034" s="63">
        <v>0.8571428571428571</v>
      </c>
      <c r="I4034" s="64">
        <v>7</v>
      </c>
      <c r="J4034" s="64">
        <v>7</v>
      </c>
      <c r="K4034" s="64">
        <v>6</v>
      </c>
      <c r="L4034" s="65">
        <v>1</v>
      </c>
      <c r="M4034" s="64">
        <v>0</v>
      </c>
      <c r="N4034" s="64">
        <v>0</v>
      </c>
      <c r="O4034" s="66">
        <v>329.7310714285714</v>
      </c>
      <c r="P4034" s="63">
        <v>0</v>
      </c>
    </row>
    <row r="4035" spans="1:16" ht="14.4">
      <c r="A4035" s="72">
        <f t="shared" si="116"/>
        <v>46227</v>
      </c>
      <c r="B4035" s="73">
        <f>VLOOKUP(G4035,'Daily Flash NL'!A:D,4,0)</f>
        <v>0.375</v>
      </c>
      <c r="C4035" s="77">
        <v>46227</v>
      </c>
      <c r="D4035" s="57"/>
      <c r="E4035" s="62" t="s">
        <v>85</v>
      </c>
      <c r="F4035" s="62"/>
      <c r="G4035" s="62">
        <v>9</v>
      </c>
      <c r="H4035" s="63">
        <v>1</v>
      </c>
      <c r="I4035" s="64">
        <v>6</v>
      </c>
      <c r="J4035" s="64">
        <v>6</v>
      </c>
      <c r="K4035" s="64">
        <v>6</v>
      </c>
      <c r="L4035" s="65">
        <v>1</v>
      </c>
      <c r="M4035" s="64">
        <v>0</v>
      </c>
      <c r="N4035" s="64">
        <v>0</v>
      </c>
      <c r="O4035" s="66">
        <v>258.17891666666662</v>
      </c>
      <c r="P4035" s="63">
        <v>0</v>
      </c>
    </row>
    <row r="4036" spans="1:16" ht="14.4">
      <c r="A4036" s="72">
        <f t="shared" si="116"/>
        <v>46227</v>
      </c>
      <c r="B4036" s="73">
        <f>VLOOKUP(G4036,'Daily Flash NL'!A:D,4,0)</f>
        <v>0.41666666666666702</v>
      </c>
      <c r="C4036" s="77">
        <v>46227</v>
      </c>
      <c r="D4036" s="57"/>
      <c r="E4036" s="62" t="s">
        <v>85</v>
      </c>
      <c r="F4036" s="62"/>
      <c r="G4036" s="62">
        <v>10</v>
      </c>
      <c r="H4036" s="63">
        <v>1</v>
      </c>
      <c r="I4036" s="64">
        <v>6</v>
      </c>
      <c r="J4036" s="64">
        <v>6</v>
      </c>
      <c r="K4036" s="64">
        <v>6</v>
      </c>
      <c r="L4036" s="65">
        <v>1</v>
      </c>
      <c r="M4036" s="64">
        <v>0</v>
      </c>
      <c r="N4036" s="64">
        <v>0</v>
      </c>
      <c r="O4036" s="66">
        <v>413.64416666666665</v>
      </c>
      <c r="P4036" s="63">
        <v>0</v>
      </c>
    </row>
    <row r="4037" spans="1:16" ht="14.4">
      <c r="A4037" s="72">
        <f t="shared" si="116"/>
        <v>46227</v>
      </c>
      <c r="B4037" s="73">
        <f>VLOOKUP(G4037,'Daily Flash NL'!A:D,4,0)</f>
        <v>0.45833333333333298</v>
      </c>
      <c r="C4037" s="77">
        <v>46227</v>
      </c>
      <c r="D4037" s="57"/>
      <c r="E4037" s="62" t="s">
        <v>85</v>
      </c>
      <c r="F4037" s="62"/>
      <c r="G4037" s="62">
        <v>11</v>
      </c>
      <c r="H4037" s="63">
        <v>0.9</v>
      </c>
      <c r="I4037" s="64">
        <v>10</v>
      </c>
      <c r="J4037" s="64">
        <v>10</v>
      </c>
      <c r="K4037" s="64">
        <v>9</v>
      </c>
      <c r="L4037" s="65">
        <v>1</v>
      </c>
      <c r="M4037" s="64">
        <v>0</v>
      </c>
      <c r="N4037" s="64">
        <v>0</v>
      </c>
      <c r="O4037" s="66">
        <v>427.00450000000001</v>
      </c>
      <c r="P4037" s="63">
        <v>0</v>
      </c>
    </row>
    <row r="4038" spans="1:16" ht="14.4">
      <c r="A4038" s="72">
        <f t="shared" si="116"/>
        <v>46227</v>
      </c>
      <c r="B4038" s="73">
        <f>VLOOKUP(G4038,'Daily Flash NL'!A:D,4,0)</f>
        <v>0.5</v>
      </c>
      <c r="C4038" s="77">
        <v>46227</v>
      </c>
      <c r="D4038" s="57"/>
      <c r="E4038" s="62" t="s">
        <v>85</v>
      </c>
      <c r="F4038" s="62"/>
      <c r="G4038" s="62">
        <v>12</v>
      </c>
      <c r="H4038" s="63">
        <v>1</v>
      </c>
      <c r="I4038" s="64">
        <v>4</v>
      </c>
      <c r="J4038" s="64">
        <v>4</v>
      </c>
      <c r="K4038" s="64">
        <v>4</v>
      </c>
      <c r="L4038" s="65">
        <v>1</v>
      </c>
      <c r="M4038" s="64">
        <v>0</v>
      </c>
      <c r="N4038" s="64">
        <v>0</v>
      </c>
      <c r="O4038" s="66">
        <v>152.90525</v>
      </c>
      <c r="P4038" s="63">
        <v>0</v>
      </c>
    </row>
    <row r="4039" spans="1:16" ht="14.4">
      <c r="A4039" s="72">
        <f t="shared" si="116"/>
        <v>46227</v>
      </c>
      <c r="B4039" s="73">
        <f>VLOOKUP(G4039,'Daily Flash NL'!A:D,4,0)</f>
        <v>0.54166666666666696</v>
      </c>
      <c r="C4039" s="77">
        <v>46227</v>
      </c>
      <c r="D4039" s="57"/>
      <c r="E4039" s="62" t="s">
        <v>85</v>
      </c>
      <c r="F4039" s="62"/>
      <c r="G4039" s="62">
        <v>13</v>
      </c>
      <c r="H4039" s="63">
        <v>1</v>
      </c>
      <c r="I4039" s="64">
        <v>3</v>
      </c>
      <c r="J4039" s="64">
        <v>3</v>
      </c>
      <c r="K4039" s="64">
        <v>3</v>
      </c>
      <c r="L4039" s="65">
        <v>1</v>
      </c>
      <c r="M4039" s="64">
        <v>0</v>
      </c>
      <c r="N4039" s="64">
        <v>0</v>
      </c>
      <c r="O4039" s="66">
        <v>225.35833333333332</v>
      </c>
      <c r="P4039" s="63">
        <v>0</v>
      </c>
    </row>
    <row r="4040" spans="1:16" ht="14.4">
      <c r="A4040" s="72">
        <f t="shared" si="116"/>
        <v>46227</v>
      </c>
      <c r="B4040" s="73">
        <f>VLOOKUP(G4040,'Daily Flash NL'!A:D,4,0)</f>
        <v>0.58333333333333304</v>
      </c>
      <c r="C4040" s="77">
        <v>46227</v>
      </c>
      <c r="D4040" s="57"/>
      <c r="E4040" s="62" t="s">
        <v>85</v>
      </c>
      <c r="F4040" s="62"/>
      <c r="G4040" s="62">
        <v>14</v>
      </c>
      <c r="H4040" s="63">
        <v>1</v>
      </c>
      <c r="I4040" s="64">
        <v>5</v>
      </c>
      <c r="J4040" s="64">
        <v>5</v>
      </c>
      <c r="K4040" s="64">
        <v>5</v>
      </c>
      <c r="L4040" s="65">
        <v>1</v>
      </c>
      <c r="M4040" s="64">
        <v>0</v>
      </c>
      <c r="N4040" s="64">
        <v>0</v>
      </c>
      <c r="O4040" s="66">
        <v>187.03899999999999</v>
      </c>
      <c r="P4040" s="63">
        <v>0</v>
      </c>
    </row>
    <row r="4041" spans="1:16" ht="14.4">
      <c r="A4041" s="72">
        <f t="shared" si="116"/>
        <v>46227</v>
      </c>
      <c r="B4041" s="73">
        <f>VLOOKUP(G4041,'Daily Flash NL'!A:D,4,0)</f>
        <v>0.625</v>
      </c>
      <c r="C4041" s="77">
        <v>46227</v>
      </c>
      <c r="D4041" s="57"/>
      <c r="E4041" s="62" t="s">
        <v>85</v>
      </c>
      <c r="F4041" s="62"/>
      <c r="G4041" s="62">
        <v>15</v>
      </c>
      <c r="H4041" s="63">
        <v>1</v>
      </c>
      <c r="I4041" s="64">
        <v>10</v>
      </c>
      <c r="J4041" s="64">
        <v>10</v>
      </c>
      <c r="K4041" s="64">
        <v>10</v>
      </c>
      <c r="L4041" s="65">
        <v>1</v>
      </c>
      <c r="M4041" s="64">
        <v>0</v>
      </c>
      <c r="N4041" s="64">
        <v>0</v>
      </c>
      <c r="O4041" s="66">
        <v>347.73209999999972</v>
      </c>
      <c r="P4041" s="63">
        <v>0</v>
      </c>
    </row>
    <row r="4042" spans="1:16" ht="14.4">
      <c r="A4042" s="72">
        <f t="shared" si="116"/>
        <v>46227</v>
      </c>
      <c r="B4042" s="73" t="e">
        <f>VLOOKUP(G4042,'Daily Flash NL'!A:D,4,0)</f>
        <v>#N/A</v>
      </c>
      <c r="C4042" s="77">
        <v>46227</v>
      </c>
      <c r="D4042" s="57"/>
      <c r="E4042" s="62" t="s">
        <v>85</v>
      </c>
      <c r="F4042" s="57" t="s">
        <v>86</v>
      </c>
      <c r="G4042" s="57"/>
      <c r="H4042" s="58"/>
      <c r="I4042" s="59"/>
      <c r="J4042" s="59"/>
      <c r="K4042" s="59"/>
      <c r="L4042" s="60"/>
      <c r="M4042" s="59"/>
      <c r="N4042" s="59"/>
      <c r="O4042" s="61"/>
      <c r="P4042" s="58"/>
    </row>
    <row r="4043" spans="1:16" ht="14.4">
      <c r="A4043" s="72">
        <f t="shared" si="116"/>
        <v>46227</v>
      </c>
      <c r="B4043" s="73" t="e">
        <f>VLOOKUP(G4043,'Daily Flash NL'!A:D,4,0)</f>
        <v>#N/A</v>
      </c>
      <c r="C4043" s="77">
        <v>46227</v>
      </c>
      <c r="D4043" s="57"/>
      <c r="E4043" s="62" t="s">
        <v>85</v>
      </c>
      <c r="F4043" s="62"/>
      <c r="G4043" s="62">
        <v>6</v>
      </c>
      <c r="H4043" s="63">
        <v>0</v>
      </c>
      <c r="I4043" s="64">
        <v>6</v>
      </c>
      <c r="J4043" s="64">
        <v>2</v>
      </c>
      <c r="K4043" s="64">
        <v>0</v>
      </c>
      <c r="L4043" s="65">
        <v>0.33333333333333331</v>
      </c>
      <c r="M4043" s="64">
        <v>4</v>
      </c>
      <c r="N4043" s="64">
        <v>0</v>
      </c>
      <c r="O4043" s="66">
        <v>550.71100000000001</v>
      </c>
      <c r="P4043" s="63">
        <v>0.66666666666666663</v>
      </c>
    </row>
    <row r="4044" spans="1:16" ht="14.4">
      <c r="A4044" s="72">
        <f t="shared" si="116"/>
        <v>46227</v>
      </c>
      <c r="B4044" s="73">
        <f>VLOOKUP(G4044,'Daily Flash NL'!A:D,4,0)</f>
        <v>0.29166666666666669</v>
      </c>
      <c r="C4044" s="77">
        <v>46227</v>
      </c>
      <c r="D4044" s="57"/>
      <c r="E4044" s="62" t="s">
        <v>85</v>
      </c>
      <c r="F4044" s="62"/>
      <c r="G4044" s="62">
        <v>7</v>
      </c>
      <c r="H4044" s="63">
        <v>1</v>
      </c>
      <c r="I4044" s="64">
        <v>2</v>
      </c>
      <c r="J4044" s="64">
        <v>2</v>
      </c>
      <c r="K4044" s="64">
        <v>2</v>
      </c>
      <c r="L4044" s="65">
        <v>1</v>
      </c>
      <c r="M4044" s="64">
        <v>0</v>
      </c>
      <c r="N4044" s="64">
        <v>0</v>
      </c>
      <c r="O4044" s="66">
        <v>402.26349999999996</v>
      </c>
      <c r="P4044" s="63">
        <v>0</v>
      </c>
    </row>
    <row r="4045" spans="1:16" ht="14.4">
      <c r="A4045" s="72">
        <f t="shared" si="116"/>
        <v>46227</v>
      </c>
      <c r="B4045" s="73">
        <f>VLOOKUP(G4045,'Daily Flash NL'!A:D,4,0)</f>
        <v>0.33333333333333298</v>
      </c>
      <c r="C4045" s="77">
        <v>46227</v>
      </c>
      <c r="D4045" s="57"/>
      <c r="E4045" s="62" t="s">
        <v>85</v>
      </c>
      <c r="F4045" s="62"/>
      <c r="G4045" s="62">
        <v>8</v>
      </c>
      <c r="H4045" s="63">
        <v>0.375</v>
      </c>
      <c r="I4045" s="64">
        <v>8</v>
      </c>
      <c r="J4045" s="64">
        <v>8</v>
      </c>
      <c r="K4045" s="64">
        <v>3</v>
      </c>
      <c r="L4045" s="65">
        <v>1</v>
      </c>
      <c r="M4045" s="64">
        <v>0</v>
      </c>
      <c r="N4045" s="64">
        <v>0</v>
      </c>
      <c r="O4045" s="66">
        <v>376.50587499999995</v>
      </c>
      <c r="P4045" s="63">
        <v>0</v>
      </c>
    </row>
    <row r="4046" spans="1:16" ht="14.4">
      <c r="A4046" s="72">
        <f t="shared" si="116"/>
        <v>46227</v>
      </c>
      <c r="B4046" s="73">
        <f>VLOOKUP(G4046,'Daily Flash NL'!A:D,4,0)</f>
        <v>0.375</v>
      </c>
      <c r="C4046" s="77">
        <v>46227</v>
      </c>
      <c r="D4046" s="57"/>
      <c r="E4046" s="62" t="s">
        <v>85</v>
      </c>
      <c r="F4046" s="62"/>
      <c r="G4046" s="62">
        <v>9</v>
      </c>
      <c r="H4046" s="63">
        <v>0.66666666666666663</v>
      </c>
      <c r="I4046" s="64">
        <v>6</v>
      </c>
      <c r="J4046" s="64">
        <v>6</v>
      </c>
      <c r="K4046" s="64">
        <v>4</v>
      </c>
      <c r="L4046" s="65">
        <v>1</v>
      </c>
      <c r="M4046" s="64">
        <v>0</v>
      </c>
      <c r="N4046" s="64">
        <v>0</v>
      </c>
      <c r="O4046" s="66">
        <v>397.41333333333336</v>
      </c>
      <c r="P4046" s="63">
        <v>0</v>
      </c>
    </row>
    <row r="4047" spans="1:16" ht="14.4">
      <c r="A4047" s="72">
        <f t="shared" si="116"/>
        <v>46227</v>
      </c>
      <c r="B4047" s="73">
        <f>VLOOKUP(G4047,'Daily Flash NL'!A:D,4,0)</f>
        <v>0.41666666666666702</v>
      </c>
      <c r="C4047" s="77">
        <v>46227</v>
      </c>
      <c r="D4047" s="57"/>
      <c r="E4047" s="62" t="s">
        <v>85</v>
      </c>
      <c r="F4047" s="62"/>
      <c r="G4047" s="62">
        <v>10</v>
      </c>
      <c r="H4047" s="63">
        <v>0.84615384615384615</v>
      </c>
      <c r="I4047" s="64">
        <v>13</v>
      </c>
      <c r="J4047" s="64">
        <v>13</v>
      </c>
      <c r="K4047" s="64">
        <v>11</v>
      </c>
      <c r="L4047" s="65">
        <v>1</v>
      </c>
      <c r="M4047" s="64">
        <v>0</v>
      </c>
      <c r="N4047" s="64">
        <v>0</v>
      </c>
      <c r="O4047" s="66">
        <v>301.36434615384616</v>
      </c>
      <c r="P4047" s="63">
        <v>0</v>
      </c>
    </row>
    <row r="4048" spans="1:16" ht="14.4">
      <c r="A4048" s="72">
        <f t="shared" si="116"/>
        <v>46227</v>
      </c>
      <c r="B4048" s="73">
        <f>VLOOKUP(G4048,'Daily Flash NL'!A:D,4,0)</f>
        <v>0.45833333333333298</v>
      </c>
      <c r="C4048" s="77">
        <v>46227</v>
      </c>
      <c r="D4048" s="57"/>
      <c r="E4048" s="62" t="s">
        <v>85</v>
      </c>
      <c r="F4048" s="62"/>
      <c r="G4048" s="62">
        <v>11</v>
      </c>
      <c r="H4048" s="63">
        <v>0.8571428571428571</v>
      </c>
      <c r="I4048" s="64">
        <v>14</v>
      </c>
      <c r="J4048" s="64">
        <v>13</v>
      </c>
      <c r="K4048" s="64">
        <v>12</v>
      </c>
      <c r="L4048" s="65">
        <v>0.9285714285714286</v>
      </c>
      <c r="M4048" s="64">
        <v>1</v>
      </c>
      <c r="N4048" s="64">
        <v>0</v>
      </c>
      <c r="O4048" s="66">
        <v>275.81369230769229</v>
      </c>
      <c r="P4048" s="63">
        <v>7.1428571428571425E-2</v>
      </c>
    </row>
    <row r="4049" spans="1:16" ht="14.4">
      <c r="A4049" s="72">
        <f t="shared" si="116"/>
        <v>46227</v>
      </c>
      <c r="B4049" s="73">
        <f>VLOOKUP(G4049,'Daily Flash NL'!A:D,4,0)</f>
        <v>0.5</v>
      </c>
      <c r="C4049" s="77">
        <v>46227</v>
      </c>
      <c r="D4049" s="57"/>
      <c r="E4049" s="62" t="s">
        <v>85</v>
      </c>
      <c r="F4049" s="62"/>
      <c r="G4049" s="62">
        <v>12</v>
      </c>
      <c r="H4049" s="63">
        <v>0.9375</v>
      </c>
      <c r="I4049" s="64">
        <v>16</v>
      </c>
      <c r="J4049" s="64">
        <v>16</v>
      </c>
      <c r="K4049" s="64">
        <v>15</v>
      </c>
      <c r="L4049" s="65">
        <v>1</v>
      </c>
      <c r="M4049" s="64">
        <v>0</v>
      </c>
      <c r="N4049" s="64">
        <v>0</v>
      </c>
      <c r="O4049" s="66">
        <v>185.9115729166667</v>
      </c>
      <c r="P4049" s="63">
        <v>0</v>
      </c>
    </row>
    <row r="4050" spans="1:16" ht="14.4">
      <c r="A4050" s="72">
        <f t="shared" si="116"/>
        <v>46227</v>
      </c>
      <c r="B4050" s="73">
        <f>VLOOKUP(G4050,'Daily Flash NL'!A:D,4,0)</f>
        <v>0.54166666666666696</v>
      </c>
      <c r="C4050" s="77">
        <v>46227</v>
      </c>
      <c r="D4050" s="57"/>
      <c r="E4050" s="62" t="s">
        <v>85</v>
      </c>
      <c r="F4050" s="62"/>
      <c r="G4050" s="62">
        <v>13</v>
      </c>
      <c r="H4050" s="63">
        <v>1</v>
      </c>
      <c r="I4050" s="64">
        <v>9</v>
      </c>
      <c r="J4050" s="64">
        <v>9</v>
      </c>
      <c r="K4050" s="64">
        <v>9</v>
      </c>
      <c r="L4050" s="65">
        <v>1</v>
      </c>
      <c r="M4050" s="64">
        <v>0</v>
      </c>
      <c r="N4050" s="64">
        <v>0</v>
      </c>
      <c r="O4050" s="66">
        <v>289.88988888888889</v>
      </c>
      <c r="P4050" s="63">
        <v>0</v>
      </c>
    </row>
    <row r="4051" spans="1:16" ht="14.4">
      <c r="A4051" s="72">
        <f t="shared" si="116"/>
        <v>46227</v>
      </c>
      <c r="B4051" s="73">
        <f>VLOOKUP(G4051,'Daily Flash NL'!A:D,4,0)</f>
        <v>0.58333333333333304</v>
      </c>
      <c r="C4051" s="77">
        <v>46227</v>
      </c>
      <c r="D4051" s="57"/>
      <c r="E4051" s="62" t="s">
        <v>85</v>
      </c>
      <c r="F4051" s="62"/>
      <c r="G4051" s="62">
        <v>14</v>
      </c>
      <c r="H4051" s="63">
        <v>0.9285714285714286</v>
      </c>
      <c r="I4051" s="64">
        <v>14</v>
      </c>
      <c r="J4051" s="64">
        <v>14</v>
      </c>
      <c r="K4051" s="64">
        <v>13</v>
      </c>
      <c r="L4051" s="65">
        <v>1</v>
      </c>
      <c r="M4051" s="64">
        <v>0</v>
      </c>
      <c r="N4051" s="64">
        <v>0</v>
      </c>
      <c r="O4051" s="66">
        <v>171.1190357142857</v>
      </c>
      <c r="P4051" s="63">
        <v>0</v>
      </c>
    </row>
    <row r="4052" spans="1:16" ht="14.4">
      <c r="A4052" s="72">
        <f t="shared" si="116"/>
        <v>46227</v>
      </c>
      <c r="B4052" s="73">
        <f>VLOOKUP(G4052,'Daily Flash NL'!A:D,4,0)</f>
        <v>0.625</v>
      </c>
      <c r="C4052" s="77">
        <v>46227</v>
      </c>
      <c r="D4052" s="57"/>
      <c r="E4052" s="62" t="s">
        <v>85</v>
      </c>
      <c r="F4052" s="62"/>
      <c r="G4052" s="62">
        <v>15</v>
      </c>
      <c r="H4052" s="63">
        <v>0.83333333333333337</v>
      </c>
      <c r="I4052" s="64">
        <v>12</v>
      </c>
      <c r="J4052" s="64">
        <v>12</v>
      </c>
      <c r="K4052" s="64">
        <v>10</v>
      </c>
      <c r="L4052" s="65">
        <v>1</v>
      </c>
      <c r="M4052" s="64">
        <v>0</v>
      </c>
      <c r="N4052" s="64">
        <v>0</v>
      </c>
      <c r="O4052" s="66">
        <v>240.19844444444445</v>
      </c>
      <c r="P4052" s="63">
        <v>0</v>
      </c>
    </row>
    <row r="4053" spans="1:16" ht="14.4">
      <c r="A4053" s="72">
        <f t="shared" si="116"/>
        <v>46227</v>
      </c>
      <c r="B4053" s="73" t="e">
        <f>VLOOKUP(G4053,'Daily Flash NL'!A:D,4,0)</f>
        <v>#N/A</v>
      </c>
      <c r="C4053" s="77">
        <v>46227</v>
      </c>
      <c r="D4053" s="57"/>
      <c r="E4053" s="62" t="s">
        <v>68</v>
      </c>
      <c r="F4053" s="62"/>
      <c r="G4053" s="62"/>
      <c r="H4053" s="63">
        <v>0.76615969581749055</v>
      </c>
      <c r="I4053" s="64">
        <v>527</v>
      </c>
      <c r="J4053" s="64">
        <v>522</v>
      </c>
      <c r="K4053" s="64">
        <v>403</v>
      </c>
      <c r="L4053" s="65">
        <v>0.99051233396584437</v>
      </c>
      <c r="M4053" s="64">
        <v>5</v>
      </c>
      <c r="N4053" s="64">
        <v>1</v>
      </c>
      <c r="O4053" s="66">
        <v>272.46639597701136</v>
      </c>
      <c r="P4053" s="63">
        <v>9.4876660341555973E-3</v>
      </c>
    </row>
    <row r="4054" spans="1:16" ht="14.4">
      <c r="A4054" s="72">
        <f t="shared" si="116"/>
        <v>46227</v>
      </c>
      <c r="B4054" s="73" t="e">
        <f>VLOOKUP(G4054,'Daily Flash NL'!A:D,4,0)</f>
        <v>#N/A</v>
      </c>
      <c r="C4054" s="77">
        <v>46227</v>
      </c>
      <c r="D4054" s="57"/>
      <c r="E4054" s="62" t="s">
        <v>68</v>
      </c>
      <c r="F4054" s="57" t="s">
        <v>69</v>
      </c>
      <c r="G4054" s="57"/>
      <c r="H4054" s="58"/>
      <c r="I4054" s="59"/>
      <c r="J4054" s="59"/>
      <c r="K4054" s="59"/>
      <c r="L4054" s="60"/>
      <c r="M4054" s="59"/>
      <c r="N4054" s="59"/>
      <c r="O4054" s="61"/>
      <c r="P4054" s="58"/>
    </row>
    <row r="4055" spans="1:16" ht="14.4">
      <c r="A4055" s="72">
        <f t="shared" si="116"/>
        <v>46227</v>
      </c>
      <c r="B4055" s="73" t="e">
        <f>VLOOKUP(G4055,'Daily Flash NL'!A:D,4,0)</f>
        <v>#N/A</v>
      </c>
      <c r="C4055" s="77">
        <v>46227</v>
      </c>
      <c r="D4055" s="57"/>
      <c r="E4055" s="62" t="s">
        <v>68</v>
      </c>
      <c r="F4055" s="62"/>
      <c r="G4055" s="62">
        <v>6</v>
      </c>
      <c r="H4055" s="63">
        <v>0</v>
      </c>
      <c r="I4055" s="64">
        <v>7</v>
      </c>
      <c r="J4055" s="64">
        <v>6</v>
      </c>
      <c r="K4055" s="64">
        <v>0</v>
      </c>
      <c r="L4055" s="65">
        <v>0.8571428571428571</v>
      </c>
      <c r="M4055" s="64">
        <v>1</v>
      </c>
      <c r="N4055" s="64">
        <v>0</v>
      </c>
      <c r="O4055" s="66">
        <v>275.24100000000004</v>
      </c>
      <c r="P4055" s="63">
        <v>0.14285714285714285</v>
      </c>
    </row>
    <row r="4056" spans="1:16" ht="14.4">
      <c r="A4056" s="72">
        <f t="shared" si="116"/>
        <v>46227</v>
      </c>
      <c r="B4056" s="73">
        <f>VLOOKUP(G4056,'Daily Flash NL'!A:D,4,0)</f>
        <v>0.29166666666666669</v>
      </c>
      <c r="C4056" s="77">
        <v>46227</v>
      </c>
      <c r="D4056" s="57"/>
      <c r="E4056" s="62" t="s">
        <v>68</v>
      </c>
      <c r="F4056" s="62"/>
      <c r="G4056" s="62">
        <v>7</v>
      </c>
      <c r="H4056" s="63">
        <v>0.8571428571428571</v>
      </c>
      <c r="I4056" s="64">
        <v>21</v>
      </c>
      <c r="J4056" s="64">
        <v>21</v>
      </c>
      <c r="K4056" s="64">
        <v>18</v>
      </c>
      <c r="L4056" s="65">
        <v>1</v>
      </c>
      <c r="M4056" s="64">
        <v>0</v>
      </c>
      <c r="N4056" s="64">
        <v>0</v>
      </c>
      <c r="O4056" s="66">
        <v>261.27252380952388</v>
      </c>
      <c r="P4056" s="63">
        <v>0</v>
      </c>
    </row>
    <row r="4057" spans="1:16" ht="14.4">
      <c r="A4057" s="72">
        <f t="shared" si="116"/>
        <v>46227</v>
      </c>
      <c r="B4057" s="73">
        <f>VLOOKUP(G4057,'Daily Flash NL'!A:D,4,0)</f>
        <v>0.33333333333333298</v>
      </c>
      <c r="C4057" s="77">
        <v>46227</v>
      </c>
      <c r="D4057" s="57"/>
      <c r="E4057" s="62" t="s">
        <v>68</v>
      </c>
      <c r="F4057" s="62"/>
      <c r="G4057" s="62">
        <v>8</v>
      </c>
      <c r="H4057" s="63">
        <v>0.46808510638297873</v>
      </c>
      <c r="I4057" s="64">
        <v>48</v>
      </c>
      <c r="J4057" s="64">
        <v>46</v>
      </c>
      <c r="K4057" s="64">
        <v>22</v>
      </c>
      <c r="L4057" s="65">
        <v>0.95833333333333337</v>
      </c>
      <c r="M4057" s="64">
        <v>2</v>
      </c>
      <c r="N4057" s="64">
        <v>1</v>
      </c>
      <c r="O4057" s="66">
        <v>188.60666413043469</v>
      </c>
      <c r="P4057" s="63">
        <v>4.1666666666666664E-2</v>
      </c>
    </row>
    <row r="4058" spans="1:16" ht="14.4">
      <c r="A4058" s="72">
        <f t="shared" si="116"/>
        <v>46227</v>
      </c>
      <c r="B4058" s="73">
        <f>VLOOKUP(G4058,'Daily Flash NL'!A:D,4,0)</f>
        <v>0.375</v>
      </c>
      <c r="C4058" s="77">
        <v>46227</v>
      </c>
      <c r="D4058" s="57"/>
      <c r="E4058" s="62" t="s">
        <v>68</v>
      </c>
      <c r="F4058" s="62"/>
      <c r="G4058" s="62">
        <v>9</v>
      </c>
      <c r="H4058" s="63">
        <v>0.53658536585365857</v>
      </c>
      <c r="I4058" s="64">
        <v>82</v>
      </c>
      <c r="J4058" s="64">
        <v>80</v>
      </c>
      <c r="K4058" s="64">
        <v>44</v>
      </c>
      <c r="L4058" s="65">
        <v>0.97560975609756095</v>
      </c>
      <c r="M4058" s="64">
        <v>2</v>
      </c>
      <c r="N4058" s="64">
        <v>0</v>
      </c>
      <c r="O4058" s="66">
        <v>321.81523333333337</v>
      </c>
      <c r="P4058" s="63">
        <v>2.4390243902439025E-2</v>
      </c>
    </row>
    <row r="4059" spans="1:16" ht="14.4">
      <c r="A4059" s="72">
        <f t="shared" si="116"/>
        <v>46227</v>
      </c>
      <c r="B4059" s="73">
        <f>VLOOKUP(G4059,'Daily Flash NL'!A:D,4,0)</f>
        <v>0.41666666666666702</v>
      </c>
      <c r="C4059" s="77">
        <v>46227</v>
      </c>
      <c r="D4059" s="57"/>
      <c r="E4059" s="62" t="s">
        <v>68</v>
      </c>
      <c r="F4059" s="62"/>
      <c r="G4059" s="62">
        <v>10</v>
      </c>
      <c r="H4059" s="63">
        <v>0.68292682926829273</v>
      </c>
      <c r="I4059" s="64">
        <v>82</v>
      </c>
      <c r="J4059" s="64">
        <v>82</v>
      </c>
      <c r="K4059" s="64">
        <v>56</v>
      </c>
      <c r="L4059" s="65">
        <v>1</v>
      </c>
      <c r="M4059" s="64">
        <v>0</v>
      </c>
      <c r="N4059" s="64">
        <v>0</v>
      </c>
      <c r="O4059" s="66">
        <v>222.87756382113807</v>
      </c>
      <c r="P4059" s="63">
        <v>0</v>
      </c>
    </row>
    <row r="4060" spans="1:16" ht="14.4">
      <c r="A4060" s="72">
        <f t="shared" si="116"/>
        <v>46227</v>
      </c>
      <c r="B4060" s="73">
        <f>VLOOKUP(G4060,'Daily Flash NL'!A:D,4,0)</f>
        <v>0.45833333333333298</v>
      </c>
      <c r="C4060" s="77">
        <v>46227</v>
      </c>
      <c r="D4060" s="57"/>
      <c r="E4060" s="62" t="s">
        <v>68</v>
      </c>
      <c r="F4060" s="62"/>
      <c r="G4060" s="62">
        <v>11</v>
      </c>
      <c r="H4060" s="63">
        <v>0.78333333333333333</v>
      </c>
      <c r="I4060" s="64">
        <v>60</v>
      </c>
      <c r="J4060" s="64">
        <v>60</v>
      </c>
      <c r="K4060" s="64">
        <v>47</v>
      </c>
      <c r="L4060" s="65">
        <v>1</v>
      </c>
      <c r="M4060" s="64">
        <v>0</v>
      </c>
      <c r="N4060" s="64">
        <v>0</v>
      </c>
      <c r="O4060" s="66">
        <v>255.59646805555573</v>
      </c>
      <c r="P4060" s="63">
        <v>0</v>
      </c>
    </row>
    <row r="4061" spans="1:16" ht="14.4">
      <c r="A4061" s="72">
        <f t="shared" si="116"/>
        <v>46227</v>
      </c>
      <c r="B4061" s="73">
        <f>VLOOKUP(G4061,'Daily Flash NL'!A:D,4,0)</f>
        <v>0.5</v>
      </c>
      <c r="C4061" s="77">
        <v>46227</v>
      </c>
      <c r="D4061" s="57"/>
      <c r="E4061" s="62" t="s">
        <v>68</v>
      </c>
      <c r="F4061" s="62"/>
      <c r="G4061" s="62">
        <v>12</v>
      </c>
      <c r="H4061" s="63">
        <v>0.98113207547169812</v>
      </c>
      <c r="I4061" s="64">
        <v>53</v>
      </c>
      <c r="J4061" s="64">
        <v>53</v>
      </c>
      <c r="K4061" s="64">
        <v>52</v>
      </c>
      <c r="L4061" s="65">
        <v>1</v>
      </c>
      <c r="M4061" s="64">
        <v>0</v>
      </c>
      <c r="N4061" s="64">
        <v>0</v>
      </c>
      <c r="O4061" s="66">
        <v>315.22750786163516</v>
      </c>
      <c r="P4061" s="63">
        <v>0</v>
      </c>
    </row>
    <row r="4062" spans="1:16" ht="14.4">
      <c r="A4062" s="72">
        <f t="shared" si="116"/>
        <v>46227</v>
      </c>
      <c r="B4062" s="73">
        <f>VLOOKUP(G4062,'Daily Flash NL'!A:D,4,0)</f>
        <v>0.54166666666666696</v>
      </c>
      <c r="C4062" s="77">
        <v>46227</v>
      </c>
      <c r="D4062" s="57"/>
      <c r="E4062" s="62" t="s">
        <v>68</v>
      </c>
      <c r="F4062" s="62"/>
      <c r="G4062" s="62">
        <v>13</v>
      </c>
      <c r="H4062" s="63">
        <v>0.8928571428571429</v>
      </c>
      <c r="I4062" s="64">
        <v>56</v>
      </c>
      <c r="J4062" s="64">
        <v>56</v>
      </c>
      <c r="K4062" s="64">
        <v>50</v>
      </c>
      <c r="L4062" s="65">
        <v>1</v>
      </c>
      <c r="M4062" s="64">
        <v>0</v>
      </c>
      <c r="N4062" s="64">
        <v>0</v>
      </c>
      <c r="O4062" s="66">
        <v>297.241087797619</v>
      </c>
      <c r="P4062" s="63">
        <v>0</v>
      </c>
    </row>
    <row r="4063" spans="1:16" ht="14.4">
      <c r="A4063" s="72">
        <f t="shared" si="116"/>
        <v>46227</v>
      </c>
      <c r="B4063" s="73">
        <f>VLOOKUP(G4063,'Daily Flash NL'!A:D,4,0)</f>
        <v>0.58333333333333304</v>
      </c>
      <c r="C4063" s="77">
        <v>46227</v>
      </c>
      <c r="D4063" s="57"/>
      <c r="E4063" s="62" t="s">
        <v>68</v>
      </c>
      <c r="F4063" s="62"/>
      <c r="G4063" s="62">
        <v>14</v>
      </c>
      <c r="H4063" s="63">
        <v>0.96825396825396826</v>
      </c>
      <c r="I4063" s="64">
        <v>63</v>
      </c>
      <c r="J4063" s="64">
        <v>63</v>
      </c>
      <c r="K4063" s="64">
        <v>61</v>
      </c>
      <c r="L4063" s="65">
        <v>1</v>
      </c>
      <c r="M4063" s="64">
        <v>0</v>
      </c>
      <c r="N4063" s="64">
        <v>0</v>
      </c>
      <c r="O4063" s="66">
        <v>255.46514021164023</v>
      </c>
      <c r="P4063" s="63">
        <v>0</v>
      </c>
    </row>
    <row r="4064" spans="1:16" ht="14.4">
      <c r="A4064" s="72">
        <f t="shared" si="116"/>
        <v>46227</v>
      </c>
      <c r="B4064" s="73">
        <f>VLOOKUP(G4064,'Daily Flash NL'!A:D,4,0)</f>
        <v>0.625</v>
      </c>
      <c r="C4064" s="77">
        <v>46227</v>
      </c>
      <c r="D4064" s="57"/>
      <c r="E4064" s="62" t="s">
        <v>68</v>
      </c>
      <c r="F4064" s="62"/>
      <c r="G4064" s="62">
        <v>15</v>
      </c>
      <c r="H4064" s="63">
        <v>0.96363636363636362</v>
      </c>
      <c r="I4064" s="64">
        <v>55</v>
      </c>
      <c r="J4064" s="64">
        <v>55</v>
      </c>
      <c r="K4064" s="64">
        <v>53</v>
      </c>
      <c r="L4064" s="65">
        <v>1</v>
      </c>
      <c r="M4064" s="64">
        <v>0</v>
      </c>
      <c r="N4064" s="64">
        <v>0</v>
      </c>
      <c r="O4064" s="66">
        <v>320.17369999999977</v>
      </c>
      <c r="P4064" s="63">
        <v>0</v>
      </c>
    </row>
    <row r="4065" spans="1:16" ht="14.4">
      <c r="A4065" s="72">
        <f t="shared" si="116"/>
        <v>46227</v>
      </c>
      <c r="B4065" s="73" t="e">
        <f>VLOOKUP(G4065,'Daily Flash NL'!A:D,4,0)</f>
        <v>#N/A</v>
      </c>
      <c r="C4065" s="77">
        <v>46227</v>
      </c>
      <c r="D4065" s="57" t="s">
        <v>70</v>
      </c>
      <c r="E4065" s="57"/>
      <c r="F4065" s="57"/>
      <c r="G4065" s="57"/>
      <c r="H4065" s="58">
        <v>0.7838235294117647</v>
      </c>
      <c r="I4065" s="59">
        <v>681</v>
      </c>
      <c r="J4065" s="59">
        <v>670</v>
      </c>
      <c r="K4065" s="59">
        <v>533</v>
      </c>
      <c r="L4065" s="60">
        <v>0.98384728340675476</v>
      </c>
      <c r="M4065" s="59">
        <v>11</v>
      </c>
      <c r="N4065" s="59">
        <v>1</v>
      </c>
      <c r="O4065" s="61">
        <v>275.59180029850728</v>
      </c>
      <c r="P4065" s="58">
        <v>1.6152716593245228E-2</v>
      </c>
    </row>
    <row r="4066" spans="1:16" ht="14.4">
      <c r="A4066" s="72" t="str">
        <f t="shared" si="116"/>
        <v>Total 24/07/2026</v>
      </c>
      <c r="B4066" s="73" t="e">
        <f>VLOOKUP(G4066,'Daily Flash NL'!A:D,4,0)</f>
        <v>#N/A</v>
      </c>
      <c r="C4066" s="78" t="s">
        <v>334</v>
      </c>
      <c r="D4066" s="67"/>
      <c r="E4066" s="67"/>
      <c r="F4066" s="67"/>
      <c r="G4066" s="67"/>
      <c r="H4066" s="68">
        <v>0.7838235294117647</v>
      </c>
      <c r="I4066" s="69">
        <v>681</v>
      </c>
      <c r="J4066" s="69">
        <v>670</v>
      </c>
      <c r="K4066" s="69">
        <v>533</v>
      </c>
      <c r="L4066" s="70">
        <v>0.98384728340675476</v>
      </c>
      <c r="M4066" s="69">
        <v>11</v>
      </c>
      <c r="N4066" s="69">
        <v>1</v>
      </c>
      <c r="O4066" s="71">
        <v>275.59180029850728</v>
      </c>
      <c r="P4066" s="68">
        <v>1.6152716593245228E-2</v>
      </c>
    </row>
    <row r="4067" spans="1:16" ht="15" thickBot="1">
      <c r="A4067" s="72" t="str">
        <f t="shared" si="116"/>
        <v>Total général</v>
      </c>
      <c r="B4067" s="73" t="e">
        <f>VLOOKUP(G4067,'Daily Flash NL'!A:D,4,0)</f>
        <v>#N/A</v>
      </c>
      <c r="C4067" s="116" t="s">
        <v>73</v>
      </c>
      <c r="D4067" s="117"/>
      <c r="E4067" s="117"/>
      <c r="F4067" s="117"/>
      <c r="G4067" s="117"/>
      <c r="H4067" s="118">
        <v>0.7838235294117647</v>
      </c>
      <c r="I4067" s="119">
        <v>681</v>
      </c>
      <c r="J4067" s="119">
        <v>670</v>
      </c>
      <c r="K4067" s="119">
        <v>533</v>
      </c>
      <c r="L4067" s="120">
        <v>0.98384728340675476</v>
      </c>
      <c r="M4067" s="119">
        <v>11</v>
      </c>
      <c r="N4067" s="119">
        <v>1</v>
      </c>
      <c r="O4067" s="121">
        <v>275.59180029850728</v>
      </c>
      <c r="P4067" s="122">
        <v>1.6152716593245228E-2</v>
      </c>
    </row>
    <row r="4068" spans="1:16" ht="14.4">
      <c r="A4068" s="72">
        <f t="shared" ref="A4068:A4098" si="117">C4068</f>
        <v>46228</v>
      </c>
      <c r="B4068" s="73" t="e">
        <f>VLOOKUP(G4068,'Daily Flash NL'!A:D,4,0)</f>
        <v>#N/A</v>
      </c>
      <c r="C4068" s="77">
        <v>46228</v>
      </c>
      <c r="D4068" s="57" t="s">
        <v>67</v>
      </c>
      <c r="E4068" s="62" t="s">
        <v>85</v>
      </c>
      <c r="F4068" s="62"/>
      <c r="G4068" s="62"/>
      <c r="H4068" s="63">
        <v>0.81967213114754101</v>
      </c>
      <c r="I4068" s="64">
        <v>61</v>
      </c>
      <c r="J4068" s="64">
        <v>55</v>
      </c>
      <c r="K4068" s="64">
        <v>50</v>
      </c>
      <c r="L4068" s="65">
        <v>0.90163934426229508</v>
      </c>
      <c r="M4068" s="64">
        <v>6</v>
      </c>
      <c r="N4068" s="64">
        <v>0</v>
      </c>
      <c r="O4068" s="66">
        <v>391.65663636363621</v>
      </c>
      <c r="P4068" s="63">
        <v>9.8360655737704916E-2</v>
      </c>
    </row>
    <row r="4069" spans="1:16" ht="14.4">
      <c r="A4069" s="72">
        <f t="shared" si="117"/>
        <v>46228</v>
      </c>
      <c r="B4069" s="73" t="e">
        <f>VLOOKUP(G4069,'Daily Flash NL'!A:D,4,0)</f>
        <v>#N/A</v>
      </c>
      <c r="C4069" s="77">
        <v>46228</v>
      </c>
      <c r="D4069" s="57"/>
      <c r="E4069" s="62" t="s">
        <v>85</v>
      </c>
      <c r="F4069" s="57" t="s">
        <v>69</v>
      </c>
      <c r="G4069" s="57"/>
      <c r="H4069" s="58"/>
      <c r="I4069" s="59"/>
      <c r="J4069" s="59"/>
      <c r="K4069" s="59"/>
      <c r="L4069" s="60"/>
      <c r="M4069" s="59"/>
      <c r="N4069" s="59"/>
      <c r="O4069" s="61"/>
      <c r="P4069" s="58"/>
    </row>
    <row r="4070" spans="1:16" ht="14.4">
      <c r="A4070" s="72">
        <f t="shared" si="117"/>
        <v>46228</v>
      </c>
      <c r="B4070" s="73">
        <f>VLOOKUP(G4070,'Daily Flash NL'!A:D,4,0)</f>
        <v>0.29166666666666669</v>
      </c>
      <c r="C4070" s="77">
        <v>46228</v>
      </c>
      <c r="D4070" s="57"/>
      <c r="E4070" s="62" t="s">
        <v>85</v>
      </c>
      <c r="F4070" s="62"/>
      <c r="G4070" s="62">
        <v>7</v>
      </c>
      <c r="H4070" s="63">
        <v>1</v>
      </c>
      <c r="I4070" s="64">
        <v>3</v>
      </c>
      <c r="J4070" s="64">
        <v>3</v>
      </c>
      <c r="K4070" s="64">
        <v>3</v>
      </c>
      <c r="L4070" s="65">
        <v>1</v>
      </c>
      <c r="M4070" s="64">
        <v>0</v>
      </c>
      <c r="N4070" s="64">
        <v>0</v>
      </c>
      <c r="O4070" s="66">
        <v>649.44466666666676</v>
      </c>
      <c r="P4070" s="63">
        <v>0</v>
      </c>
    </row>
    <row r="4071" spans="1:16" ht="14.4">
      <c r="A4071" s="72">
        <f t="shared" si="117"/>
        <v>46228</v>
      </c>
      <c r="B4071" s="73">
        <f>VLOOKUP(G4071,'Daily Flash NL'!A:D,4,0)</f>
        <v>0.33333333333333298</v>
      </c>
      <c r="C4071" s="77">
        <v>46228</v>
      </c>
      <c r="D4071" s="57"/>
      <c r="E4071" s="62" t="s">
        <v>85</v>
      </c>
      <c r="F4071" s="62"/>
      <c r="G4071" s="62">
        <v>8</v>
      </c>
      <c r="H4071" s="63">
        <v>1</v>
      </c>
      <c r="I4071" s="64">
        <v>3</v>
      </c>
      <c r="J4071" s="64">
        <v>3</v>
      </c>
      <c r="K4071" s="64">
        <v>3</v>
      </c>
      <c r="L4071" s="65">
        <v>1</v>
      </c>
      <c r="M4071" s="64">
        <v>0</v>
      </c>
      <c r="N4071" s="64">
        <v>0</v>
      </c>
      <c r="O4071" s="66">
        <v>245.88616666666667</v>
      </c>
      <c r="P4071" s="63">
        <v>0</v>
      </c>
    </row>
    <row r="4072" spans="1:16" ht="14.4">
      <c r="A4072" s="72">
        <f t="shared" si="117"/>
        <v>46228</v>
      </c>
      <c r="B4072" s="73">
        <f>VLOOKUP(G4072,'Daily Flash NL'!A:D,4,0)</f>
        <v>0.375</v>
      </c>
      <c r="C4072" s="77">
        <v>46228</v>
      </c>
      <c r="D4072" s="57"/>
      <c r="E4072" s="62" t="s">
        <v>85</v>
      </c>
      <c r="F4072" s="62"/>
      <c r="G4072" s="62">
        <v>9</v>
      </c>
      <c r="H4072" s="63">
        <v>1</v>
      </c>
      <c r="I4072" s="64">
        <v>3</v>
      </c>
      <c r="J4072" s="64">
        <v>3</v>
      </c>
      <c r="K4072" s="64">
        <v>3</v>
      </c>
      <c r="L4072" s="65">
        <v>1</v>
      </c>
      <c r="M4072" s="64">
        <v>0</v>
      </c>
      <c r="N4072" s="64">
        <v>0</v>
      </c>
      <c r="O4072" s="66">
        <v>210.75816666666665</v>
      </c>
      <c r="P4072" s="63">
        <v>0</v>
      </c>
    </row>
    <row r="4073" spans="1:16" ht="14.4">
      <c r="A4073" s="72">
        <f t="shared" si="117"/>
        <v>46228</v>
      </c>
      <c r="B4073" s="73">
        <f>VLOOKUP(G4073,'Daily Flash NL'!A:D,4,0)</f>
        <v>0.41666666666666702</v>
      </c>
      <c r="C4073" s="77">
        <v>46228</v>
      </c>
      <c r="D4073" s="57"/>
      <c r="E4073" s="62" t="s">
        <v>85</v>
      </c>
      <c r="F4073" s="62"/>
      <c r="G4073" s="62">
        <v>10</v>
      </c>
      <c r="H4073" s="63">
        <v>0.8</v>
      </c>
      <c r="I4073" s="64">
        <v>5</v>
      </c>
      <c r="J4073" s="64">
        <v>5</v>
      </c>
      <c r="K4073" s="64">
        <v>4</v>
      </c>
      <c r="L4073" s="65">
        <v>1</v>
      </c>
      <c r="M4073" s="64">
        <v>0</v>
      </c>
      <c r="N4073" s="64">
        <v>0</v>
      </c>
      <c r="O4073" s="66">
        <v>530.56160000000011</v>
      </c>
      <c r="P4073" s="63">
        <v>0</v>
      </c>
    </row>
    <row r="4074" spans="1:16" ht="14.4">
      <c r="A4074" s="72">
        <f t="shared" si="117"/>
        <v>46228</v>
      </c>
      <c r="B4074" s="73">
        <f>VLOOKUP(G4074,'Daily Flash NL'!A:D,4,0)</f>
        <v>0.45833333333333298</v>
      </c>
      <c r="C4074" s="77">
        <v>46228</v>
      </c>
      <c r="D4074" s="57"/>
      <c r="E4074" s="62" t="s">
        <v>85</v>
      </c>
      <c r="F4074" s="62"/>
      <c r="G4074" s="62">
        <v>11</v>
      </c>
      <c r="H4074" s="63">
        <v>1</v>
      </c>
      <c r="I4074" s="64">
        <v>7</v>
      </c>
      <c r="J4074" s="64">
        <v>7</v>
      </c>
      <c r="K4074" s="64">
        <v>7</v>
      </c>
      <c r="L4074" s="65">
        <v>1</v>
      </c>
      <c r="M4074" s="64">
        <v>0</v>
      </c>
      <c r="N4074" s="64">
        <v>0</v>
      </c>
      <c r="O4074" s="66">
        <v>679.31971428571421</v>
      </c>
      <c r="P4074" s="63">
        <v>0</v>
      </c>
    </row>
    <row r="4075" spans="1:16" ht="14.4">
      <c r="A4075" s="72">
        <f t="shared" si="117"/>
        <v>46228</v>
      </c>
      <c r="B4075" s="73">
        <f>VLOOKUP(G4075,'Daily Flash NL'!A:D,4,0)</f>
        <v>0.5</v>
      </c>
      <c r="C4075" s="77">
        <v>46228</v>
      </c>
      <c r="D4075" s="57"/>
      <c r="E4075" s="62" t="s">
        <v>85</v>
      </c>
      <c r="F4075" s="62"/>
      <c r="G4075" s="62">
        <v>12</v>
      </c>
      <c r="H4075" s="63">
        <v>1</v>
      </c>
      <c r="I4075" s="64">
        <v>2</v>
      </c>
      <c r="J4075" s="64">
        <v>2</v>
      </c>
      <c r="K4075" s="64">
        <v>2</v>
      </c>
      <c r="L4075" s="65">
        <v>1</v>
      </c>
      <c r="M4075" s="64">
        <v>0</v>
      </c>
      <c r="N4075" s="64">
        <v>0</v>
      </c>
      <c r="O4075" s="66">
        <v>216.79599999999999</v>
      </c>
      <c r="P4075" s="63">
        <v>0</v>
      </c>
    </row>
    <row r="4076" spans="1:16" ht="14.4">
      <c r="A4076" s="72">
        <f t="shared" si="117"/>
        <v>46228</v>
      </c>
      <c r="B4076" s="73">
        <f>VLOOKUP(G4076,'Daily Flash NL'!A:D,4,0)</f>
        <v>0.54166666666666696</v>
      </c>
      <c r="C4076" s="77">
        <v>46228</v>
      </c>
      <c r="D4076" s="57"/>
      <c r="E4076" s="62" t="s">
        <v>85</v>
      </c>
      <c r="F4076" s="62"/>
      <c r="G4076" s="62">
        <v>13</v>
      </c>
      <c r="H4076" s="63">
        <v>1</v>
      </c>
      <c r="I4076" s="64">
        <v>3</v>
      </c>
      <c r="J4076" s="64">
        <v>3</v>
      </c>
      <c r="K4076" s="64">
        <v>3</v>
      </c>
      <c r="L4076" s="65">
        <v>1</v>
      </c>
      <c r="M4076" s="64">
        <v>0</v>
      </c>
      <c r="N4076" s="64">
        <v>0</v>
      </c>
      <c r="O4076" s="66">
        <v>704.54149999999993</v>
      </c>
      <c r="P4076" s="63">
        <v>0</v>
      </c>
    </row>
    <row r="4077" spans="1:16" ht="14.4">
      <c r="A4077" s="72">
        <f t="shared" si="117"/>
        <v>46228</v>
      </c>
      <c r="B4077" s="73">
        <f>VLOOKUP(G4077,'Daily Flash NL'!A:D,4,0)</f>
        <v>0.58333333333333304</v>
      </c>
      <c r="C4077" s="77">
        <v>46228</v>
      </c>
      <c r="D4077" s="57"/>
      <c r="E4077" s="62" t="s">
        <v>85</v>
      </c>
      <c r="F4077" s="62"/>
      <c r="G4077" s="62">
        <v>14</v>
      </c>
      <c r="H4077" s="63">
        <v>1</v>
      </c>
      <c r="I4077" s="64">
        <v>7</v>
      </c>
      <c r="J4077" s="64">
        <v>7</v>
      </c>
      <c r="K4077" s="64">
        <v>7</v>
      </c>
      <c r="L4077" s="65">
        <v>1</v>
      </c>
      <c r="M4077" s="64">
        <v>0</v>
      </c>
      <c r="N4077" s="64">
        <v>0</v>
      </c>
      <c r="O4077" s="66">
        <v>234.02799999999959</v>
      </c>
      <c r="P4077" s="63">
        <v>0</v>
      </c>
    </row>
    <row r="4078" spans="1:16" ht="14.4">
      <c r="A4078" s="72">
        <f t="shared" si="117"/>
        <v>46228</v>
      </c>
      <c r="B4078" s="73">
        <f>VLOOKUP(G4078,'Daily Flash NL'!A:D,4,0)</f>
        <v>0.625</v>
      </c>
      <c r="C4078" s="77">
        <v>46228</v>
      </c>
      <c r="D4078" s="57"/>
      <c r="E4078" s="62" t="s">
        <v>85</v>
      </c>
      <c r="F4078" s="62"/>
      <c r="G4078" s="62">
        <v>15</v>
      </c>
      <c r="H4078" s="63">
        <v>1</v>
      </c>
      <c r="I4078" s="64">
        <v>3</v>
      </c>
      <c r="J4078" s="64">
        <v>3</v>
      </c>
      <c r="K4078" s="64">
        <v>3</v>
      </c>
      <c r="L4078" s="65">
        <v>1</v>
      </c>
      <c r="M4078" s="64">
        <v>0</v>
      </c>
      <c r="N4078" s="64">
        <v>0</v>
      </c>
      <c r="O4078" s="66">
        <v>426.29433333333333</v>
      </c>
      <c r="P4078" s="63">
        <v>0</v>
      </c>
    </row>
    <row r="4079" spans="1:16" ht="14.4">
      <c r="A4079" s="72">
        <f t="shared" si="117"/>
        <v>46228</v>
      </c>
      <c r="B4079" s="73">
        <f>VLOOKUP(G4079,'Daily Flash NL'!A:D,4,0)</f>
        <v>0.66666666666666696</v>
      </c>
      <c r="C4079" s="77">
        <v>46228</v>
      </c>
      <c r="D4079" s="57"/>
      <c r="E4079" s="62" t="s">
        <v>85</v>
      </c>
      <c r="F4079" s="62"/>
      <c r="G4079" s="62">
        <v>16</v>
      </c>
      <c r="H4079" s="63">
        <v>0.8</v>
      </c>
      <c r="I4079" s="64">
        <v>5</v>
      </c>
      <c r="J4079" s="64">
        <v>5</v>
      </c>
      <c r="K4079" s="64">
        <v>4</v>
      </c>
      <c r="L4079" s="65">
        <v>1</v>
      </c>
      <c r="M4079" s="64">
        <v>0</v>
      </c>
      <c r="N4079" s="64">
        <v>0</v>
      </c>
      <c r="O4079" s="66">
        <v>371.26299999999998</v>
      </c>
      <c r="P4079" s="63">
        <v>0</v>
      </c>
    </row>
    <row r="4080" spans="1:16" ht="14.4">
      <c r="A4080" s="72">
        <f t="shared" si="117"/>
        <v>46228</v>
      </c>
      <c r="B4080" s="73" t="e">
        <f>VLOOKUP(G4080,'Daily Flash NL'!A:D,4,0)</f>
        <v>#N/A</v>
      </c>
      <c r="C4080" s="77">
        <v>46228</v>
      </c>
      <c r="D4080" s="57"/>
      <c r="E4080" s="62" t="s">
        <v>85</v>
      </c>
      <c r="F4080" s="62"/>
      <c r="G4080" s="62">
        <v>17</v>
      </c>
      <c r="H4080" s="63">
        <v>0.42857142857142855</v>
      </c>
      <c r="I4080" s="64">
        <v>7</v>
      </c>
      <c r="J4080" s="64">
        <v>5</v>
      </c>
      <c r="K4080" s="64">
        <v>3</v>
      </c>
      <c r="L4080" s="65">
        <v>0.7142857142857143</v>
      </c>
      <c r="M4080" s="64">
        <v>2</v>
      </c>
      <c r="N4080" s="64">
        <v>0</v>
      </c>
      <c r="O4080" s="66">
        <v>359.77809999999999</v>
      </c>
      <c r="P4080" s="63">
        <v>0.2857142857142857</v>
      </c>
    </row>
    <row r="4081" spans="1:16" ht="14.4">
      <c r="A4081" s="72">
        <f t="shared" si="117"/>
        <v>46228</v>
      </c>
      <c r="B4081" s="73" t="e">
        <f>VLOOKUP(G4081,'Daily Flash NL'!A:D,4,0)</f>
        <v>#N/A</v>
      </c>
      <c r="C4081" s="77">
        <v>46228</v>
      </c>
      <c r="D4081" s="57"/>
      <c r="E4081" s="62" t="s">
        <v>85</v>
      </c>
      <c r="F4081" s="62"/>
      <c r="G4081" s="62">
        <v>18</v>
      </c>
      <c r="H4081" s="63">
        <v>1</v>
      </c>
      <c r="I4081" s="64">
        <v>1</v>
      </c>
      <c r="J4081" s="64">
        <v>1</v>
      </c>
      <c r="K4081" s="64">
        <v>1</v>
      </c>
      <c r="L4081" s="65">
        <v>1</v>
      </c>
      <c r="M4081" s="64">
        <v>0</v>
      </c>
      <c r="N4081" s="64">
        <v>0</v>
      </c>
      <c r="O4081" s="66">
        <v>120.935</v>
      </c>
      <c r="P4081" s="63">
        <v>0</v>
      </c>
    </row>
    <row r="4082" spans="1:16" ht="14.4">
      <c r="A4082" s="72">
        <f t="shared" si="117"/>
        <v>46228</v>
      </c>
      <c r="B4082" s="73" t="e">
        <f>VLOOKUP(G4082,'Daily Flash NL'!A:D,4,0)</f>
        <v>#N/A</v>
      </c>
      <c r="C4082" s="77">
        <v>46228</v>
      </c>
      <c r="D4082" s="57"/>
      <c r="E4082" s="62" t="s">
        <v>85</v>
      </c>
      <c r="F4082" s="62"/>
      <c r="G4082" s="62">
        <v>19</v>
      </c>
      <c r="H4082" s="63">
        <v>0.66666666666666663</v>
      </c>
      <c r="I4082" s="64">
        <v>3</v>
      </c>
      <c r="J4082" s="64">
        <v>2</v>
      </c>
      <c r="K4082" s="64">
        <v>2</v>
      </c>
      <c r="L4082" s="65">
        <v>0.66666666666666663</v>
      </c>
      <c r="M4082" s="64">
        <v>1</v>
      </c>
      <c r="N4082" s="64">
        <v>0</v>
      </c>
      <c r="O4082" s="66">
        <v>283.58</v>
      </c>
      <c r="P4082" s="63">
        <v>0.33333333333333331</v>
      </c>
    </row>
    <row r="4083" spans="1:16" ht="14.4">
      <c r="A4083" s="72">
        <f t="shared" si="117"/>
        <v>46228</v>
      </c>
      <c r="B4083" s="73" t="e">
        <f>VLOOKUP(G4083,'Daily Flash NL'!A:D,4,0)</f>
        <v>#N/A</v>
      </c>
      <c r="C4083" s="77">
        <v>46228</v>
      </c>
      <c r="D4083" s="57"/>
      <c r="E4083" s="62" t="s">
        <v>85</v>
      </c>
      <c r="F4083" s="62"/>
      <c r="G4083" s="62">
        <v>20</v>
      </c>
      <c r="H4083" s="63">
        <v>0.8</v>
      </c>
      <c r="I4083" s="64">
        <v>5</v>
      </c>
      <c r="J4083" s="64">
        <v>5</v>
      </c>
      <c r="K4083" s="64">
        <v>4</v>
      </c>
      <c r="L4083" s="65">
        <v>1</v>
      </c>
      <c r="M4083" s="64">
        <v>0</v>
      </c>
      <c r="N4083" s="64">
        <v>0</v>
      </c>
      <c r="O4083" s="66">
        <v>161.87299999999942</v>
      </c>
      <c r="P4083" s="63">
        <v>0</v>
      </c>
    </row>
    <row r="4084" spans="1:16" ht="14.4">
      <c r="A4084" s="72">
        <f t="shared" si="117"/>
        <v>46228</v>
      </c>
      <c r="B4084" s="73" t="e">
        <f>VLOOKUP(G4084,'Daily Flash NL'!A:D,4,0)</f>
        <v>#N/A</v>
      </c>
      <c r="C4084" s="77">
        <v>46228</v>
      </c>
      <c r="D4084" s="57"/>
      <c r="E4084" s="62" t="s">
        <v>85</v>
      </c>
      <c r="F4084" s="62"/>
      <c r="G4084" s="62">
        <v>21</v>
      </c>
      <c r="H4084" s="63">
        <v>1</v>
      </c>
      <c r="I4084" s="64">
        <v>1</v>
      </c>
      <c r="J4084" s="64">
        <v>1</v>
      </c>
      <c r="K4084" s="64">
        <v>1</v>
      </c>
      <c r="L4084" s="65">
        <v>1</v>
      </c>
      <c r="M4084" s="64">
        <v>0</v>
      </c>
      <c r="N4084" s="64">
        <v>0</v>
      </c>
      <c r="O4084" s="66">
        <v>197.84100000000001</v>
      </c>
      <c r="P4084" s="63">
        <v>0</v>
      </c>
    </row>
    <row r="4085" spans="1:16" ht="14.4">
      <c r="A4085" s="72">
        <f t="shared" si="117"/>
        <v>46228</v>
      </c>
      <c r="B4085" s="73" t="e">
        <f>VLOOKUP(G4085,'Daily Flash NL'!A:D,4,0)</f>
        <v>#N/A</v>
      </c>
      <c r="C4085" s="77">
        <v>46228</v>
      </c>
      <c r="D4085" s="57"/>
      <c r="E4085" s="62" t="s">
        <v>85</v>
      </c>
      <c r="F4085" s="62"/>
      <c r="G4085" s="62">
        <v>22</v>
      </c>
      <c r="H4085" s="63">
        <v>0</v>
      </c>
      <c r="I4085" s="64">
        <v>1</v>
      </c>
      <c r="J4085" s="64">
        <v>0</v>
      </c>
      <c r="K4085" s="64">
        <v>0</v>
      </c>
      <c r="L4085" s="65">
        <v>0</v>
      </c>
      <c r="M4085" s="64">
        <v>1</v>
      </c>
      <c r="N4085" s="64">
        <v>0</v>
      </c>
      <c r="O4085" s="66"/>
      <c r="P4085" s="63">
        <v>1</v>
      </c>
    </row>
    <row r="4086" spans="1:16" ht="14.4">
      <c r="A4086" s="72">
        <f t="shared" si="117"/>
        <v>46228</v>
      </c>
      <c r="B4086" s="73" t="e">
        <f>VLOOKUP(G4086,'Daily Flash NL'!A:D,4,0)</f>
        <v>#N/A</v>
      </c>
      <c r="C4086" s="77">
        <v>46228</v>
      </c>
      <c r="D4086" s="57"/>
      <c r="E4086" s="62" t="s">
        <v>85</v>
      </c>
      <c r="F4086" s="62"/>
      <c r="G4086" s="62">
        <v>23</v>
      </c>
      <c r="H4086" s="63">
        <v>0</v>
      </c>
      <c r="I4086" s="64">
        <v>2</v>
      </c>
      <c r="J4086" s="64">
        <v>0</v>
      </c>
      <c r="K4086" s="64">
        <v>0</v>
      </c>
      <c r="L4086" s="65">
        <v>0</v>
      </c>
      <c r="M4086" s="64">
        <v>2</v>
      </c>
      <c r="N4086" s="64">
        <v>0</v>
      </c>
      <c r="O4086" s="66"/>
      <c r="P4086" s="63">
        <v>1</v>
      </c>
    </row>
    <row r="4087" spans="1:16" ht="14.4">
      <c r="A4087" s="72">
        <f t="shared" si="117"/>
        <v>46228</v>
      </c>
      <c r="B4087" s="73" t="e">
        <f>VLOOKUP(G4087,'Daily Flash NL'!A:D,4,0)</f>
        <v>#N/A</v>
      </c>
      <c r="C4087" s="77">
        <v>46228</v>
      </c>
      <c r="D4087" s="57"/>
      <c r="E4087" s="62" t="s">
        <v>68</v>
      </c>
      <c r="F4087" s="62"/>
      <c r="G4087" s="62"/>
      <c r="H4087" s="63">
        <v>0.37756714060031593</v>
      </c>
      <c r="I4087" s="64">
        <v>638</v>
      </c>
      <c r="J4087" s="64">
        <v>556</v>
      </c>
      <c r="K4087" s="64">
        <v>239</v>
      </c>
      <c r="L4087" s="65">
        <v>0.87147335423197492</v>
      </c>
      <c r="M4087" s="64">
        <v>82</v>
      </c>
      <c r="N4087" s="64">
        <v>5</v>
      </c>
      <c r="O4087" s="66">
        <v>267.1290792865708</v>
      </c>
      <c r="P4087" s="63">
        <v>0.12852664576802508</v>
      </c>
    </row>
    <row r="4088" spans="1:16" ht="14.4">
      <c r="A4088" s="72">
        <f t="shared" si="117"/>
        <v>46228</v>
      </c>
      <c r="B4088" s="73" t="e">
        <f>VLOOKUP(G4088,'Daily Flash NL'!A:D,4,0)</f>
        <v>#N/A</v>
      </c>
      <c r="C4088" s="77">
        <v>46228</v>
      </c>
      <c r="D4088" s="57"/>
      <c r="E4088" s="62" t="s">
        <v>68</v>
      </c>
      <c r="F4088" s="57" t="s">
        <v>69</v>
      </c>
      <c r="G4088" s="57"/>
      <c r="H4088" s="58"/>
      <c r="I4088" s="59"/>
      <c r="J4088" s="59"/>
      <c r="K4088" s="59"/>
      <c r="L4088" s="60"/>
      <c r="M4088" s="59"/>
      <c r="N4088" s="59"/>
      <c r="O4088" s="61"/>
      <c r="P4088" s="58"/>
    </row>
    <row r="4089" spans="1:16" ht="14.4">
      <c r="A4089" s="72">
        <f t="shared" si="117"/>
        <v>46228</v>
      </c>
      <c r="B4089" s="73" t="e">
        <f>VLOOKUP(G4089,'Daily Flash NL'!A:D,4,0)</f>
        <v>#N/A</v>
      </c>
      <c r="C4089" s="77">
        <v>46228</v>
      </c>
      <c r="D4089" s="57"/>
      <c r="E4089" s="62" t="s">
        <v>68</v>
      </c>
      <c r="F4089" s="62"/>
      <c r="G4089" s="62">
        <v>6</v>
      </c>
      <c r="H4089" s="63">
        <v>0.25</v>
      </c>
      <c r="I4089" s="64">
        <v>8</v>
      </c>
      <c r="J4089" s="64">
        <v>5</v>
      </c>
      <c r="K4089" s="64">
        <v>2</v>
      </c>
      <c r="L4089" s="65">
        <v>0.625</v>
      </c>
      <c r="M4089" s="64">
        <v>3</v>
      </c>
      <c r="N4089" s="64">
        <v>0</v>
      </c>
      <c r="O4089" s="66">
        <v>199.50320000000002</v>
      </c>
      <c r="P4089" s="63">
        <v>0.375</v>
      </c>
    </row>
    <row r="4090" spans="1:16" ht="14.4">
      <c r="A4090" s="72">
        <f t="shared" si="117"/>
        <v>46228</v>
      </c>
      <c r="B4090" s="73">
        <f>VLOOKUP(G4090,'Daily Flash NL'!A:D,4,0)</f>
        <v>0.29166666666666669</v>
      </c>
      <c r="C4090" s="77">
        <v>46228</v>
      </c>
      <c r="D4090" s="57"/>
      <c r="E4090" s="62" t="s">
        <v>68</v>
      </c>
      <c r="F4090" s="62"/>
      <c r="G4090" s="62">
        <v>7</v>
      </c>
      <c r="H4090" s="63">
        <v>0.8666666666666667</v>
      </c>
      <c r="I4090" s="64">
        <v>15</v>
      </c>
      <c r="J4090" s="64">
        <v>15</v>
      </c>
      <c r="K4090" s="64">
        <v>13</v>
      </c>
      <c r="L4090" s="65">
        <v>1</v>
      </c>
      <c r="M4090" s="64">
        <v>0</v>
      </c>
      <c r="N4090" s="64">
        <v>0</v>
      </c>
      <c r="O4090" s="66">
        <v>229.19550000000001</v>
      </c>
      <c r="P4090" s="63">
        <v>0</v>
      </c>
    </row>
    <row r="4091" spans="1:16" ht="14.4">
      <c r="A4091" s="72">
        <f t="shared" si="117"/>
        <v>46228</v>
      </c>
      <c r="B4091" s="73">
        <f>VLOOKUP(G4091,'Daily Flash NL'!A:D,4,0)</f>
        <v>0.33333333333333298</v>
      </c>
      <c r="C4091" s="77">
        <v>46228</v>
      </c>
      <c r="D4091" s="57"/>
      <c r="E4091" s="62" t="s">
        <v>68</v>
      </c>
      <c r="F4091" s="62"/>
      <c r="G4091" s="62">
        <v>8</v>
      </c>
      <c r="H4091" s="63">
        <v>0.70370370370370372</v>
      </c>
      <c r="I4091" s="64">
        <v>27</v>
      </c>
      <c r="J4091" s="64">
        <v>26</v>
      </c>
      <c r="K4091" s="64">
        <v>19</v>
      </c>
      <c r="L4091" s="65">
        <v>0.96296296296296291</v>
      </c>
      <c r="M4091" s="64">
        <v>1</v>
      </c>
      <c r="N4091" s="64">
        <v>0</v>
      </c>
      <c r="O4091" s="66">
        <v>224.75678846153843</v>
      </c>
      <c r="P4091" s="63">
        <v>3.7037037037037035E-2</v>
      </c>
    </row>
    <row r="4092" spans="1:16" ht="14.4">
      <c r="A4092" s="72">
        <f t="shared" si="117"/>
        <v>46228</v>
      </c>
      <c r="B4092" s="73">
        <f>VLOOKUP(G4092,'Daily Flash NL'!A:D,4,0)</f>
        <v>0.375</v>
      </c>
      <c r="C4092" s="77">
        <v>46228</v>
      </c>
      <c r="D4092" s="57"/>
      <c r="E4092" s="62" t="s">
        <v>68</v>
      </c>
      <c r="F4092" s="62"/>
      <c r="G4092" s="62">
        <v>9</v>
      </c>
      <c r="H4092" s="63">
        <v>0.67500000000000004</v>
      </c>
      <c r="I4092" s="64">
        <v>40</v>
      </c>
      <c r="J4092" s="64">
        <v>39</v>
      </c>
      <c r="K4092" s="64">
        <v>27</v>
      </c>
      <c r="L4092" s="65">
        <v>0.97499999999999998</v>
      </c>
      <c r="M4092" s="64">
        <v>1</v>
      </c>
      <c r="N4092" s="64">
        <v>0</v>
      </c>
      <c r="O4092" s="66">
        <v>192.09637606837592</v>
      </c>
      <c r="P4092" s="63">
        <v>2.5000000000000001E-2</v>
      </c>
    </row>
    <row r="4093" spans="1:16" ht="14.4">
      <c r="A4093" s="72">
        <f t="shared" si="117"/>
        <v>46228</v>
      </c>
      <c r="B4093" s="73">
        <f>VLOOKUP(G4093,'Daily Flash NL'!A:D,4,0)</f>
        <v>0.41666666666666702</v>
      </c>
      <c r="C4093" s="77">
        <v>46228</v>
      </c>
      <c r="D4093" s="57"/>
      <c r="E4093" s="62" t="s">
        <v>68</v>
      </c>
      <c r="F4093" s="62"/>
      <c r="G4093" s="62">
        <v>10</v>
      </c>
      <c r="H4093" s="63">
        <v>0.14000000000000001</v>
      </c>
      <c r="I4093" s="64">
        <v>51</v>
      </c>
      <c r="J4093" s="64">
        <v>45</v>
      </c>
      <c r="K4093" s="64">
        <v>7</v>
      </c>
      <c r="L4093" s="65">
        <v>0.88235294117647056</v>
      </c>
      <c r="M4093" s="64">
        <v>6</v>
      </c>
      <c r="N4093" s="64">
        <v>1</v>
      </c>
      <c r="O4093" s="66">
        <v>246.47626851851834</v>
      </c>
      <c r="P4093" s="63">
        <v>0.11764705882352941</v>
      </c>
    </row>
    <row r="4094" spans="1:16" ht="14.4">
      <c r="A4094" s="72">
        <f t="shared" si="117"/>
        <v>46228</v>
      </c>
      <c r="B4094" s="73">
        <f>VLOOKUP(G4094,'Daily Flash NL'!A:D,4,0)</f>
        <v>0.45833333333333298</v>
      </c>
      <c r="C4094" s="77">
        <v>46228</v>
      </c>
      <c r="D4094" s="57"/>
      <c r="E4094" s="62" t="s">
        <v>68</v>
      </c>
      <c r="F4094" s="62"/>
      <c r="G4094" s="62">
        <v>11</v>
      </c>
      <c r="H4094" s="63">
        <v>5.4545454545454543E-2</v>
      </c>
      <c r="I4094" s="64">
        <v>55</v>
      </c>
      <c r="J4094" s="64">
        <v>52</v>
      </c>
      <c r="K4094" s="64">
        <v>3</v>
      </c>
      <c r="L4094" s="65">
        <v>0.94545454545454544</v>
      </c>
      <c r="M4094" s="64">
        <v>3</v>
      </c>
      <c r="N4094" s="64">
        <v>0</v>
      </c>
      <c r="O4094" s="66">
        <v>224.84405128205134</v>
      </c>
      <c r="P4094" s="63">
        <v>5.4545454545454543E-2</v>
      </c>
    </row>
    <row r="4095" spans="1:16" ht="14.4">
      <c r="A4095" s="72">
        <f t="shared" si="117"/>
        <v>46228</v>
      </c>
      <c r="B4095" s="73">
        <f>VLOOKUP(G4095,'Daily Flash NL'!A:D,4,0)</f>
        <v>0.5</v>
      </c>
      <c r="C4095" s="77">
        <v>46228</v>
      </c>
      <c r="D4095" s="57"/>
      <c r="E4095" s="62" t="s">
        <v>68</v>
      </c>
      <c r="F4095" s="62"/>
      <c r="G4095" s="62">
        <v>12</v>
      </c>
      <c r="H4095" s="63">
        <v>0.11764705882352941</v>
      </c>
      <c r="I4095" s="64">
        <v>51</v>
      </c>
      <c r="J4095" s="64">
        <v>43</v>
      </c>
      <c r="K4095" s="64">
        <v>6</v>
      </c>
      <c r="L4095" s="65">
        <v>0.84313725490196079</v>
      </c>
      <c r="M4095" s="64">
        <v>8</v>
      </c>
      <c r="N4095" s="64">
        <v>0</v>
      </c>
      <c r="O4095" s="66">
        <v>295.83663759689921</v>
      </c>
      <c r="P4095" s="63">
        <v>0.15686274509803921</v>
      </c>
    </row>
    <row r="4096" spans="1:16" ht="14.4">
      <c r="A4096" s="72">
        <f t="shared" si="117"/>
        <v>46228</v>
      </c>
      <c r="B4096" s="73">
        <f>VLOOKUP(G4096,'Daily Flash NL'!A:D,4,0)</f>
        <v>0.54166666666666696</v>
      </c>
      <c r="C4096" s="77">
        <v>46228</v>
      </c>
      <c r="D4096" s="57"/>
      <c r="E4096" s="62" t="s">
        <v>68</v>
      </c>
      <c r="F4096" s="62"/>
      <c r="G4096" s="62">
        <v>13</v>
      </c>
      <c r="H4096" s="63">
        <v>4.5454545454545456E-2</v>
      </c>
      <c r="I4096" s="64">
        <v>44</v>
      </c>
      <c r="J4096" s="64">
        <v>35</v>
      </c>
      <c r="K4096" s="64">
        <v>2</v>
      </c>
      <c r="L4096" s="65">
        <v>0.79545454545454541</v>
      </c>
      <c r="M4096" s="64">
        <v>9</v>
      </c>
      <c r="N4096" s="64">
        <v>0</v>
      </c>
      <c r="O4096" s="66">
        <v>299.09562857142856</v>
      </c>
      <c r="P4096" s="63">
        <v>0.20454545454545456</v>
      </c>
    </row>
    <row r="4097" spans="1:16" ht="14.4">
      <c r="A4097" s="72">
        <f t="shared" si="117"/>
        <v>46228</v>
      </c>
      <c r="B4097" s="73">
        <f>VLOOKUP(G4097,'Daily Flash NL'!A:D,4,0)</f>
        <v>0.58333333333333304</v>
      </c>
      <c r="C4097" s="77">
        <v>46228</v>
      </c>
      <c r="D4097" s="57"/>
      <c r="E4097" s="62" t="s">
        <v>68</v>
      </c>
      <c r="F4097" s="62"/>
      <c r="G4097" s="62">
        <v>14</v>
      </c>
      <c r="H4097" s="63">
        <v>0.97142857142857142</v>
      </c>
      <c r="I4097" s="64">
        <v>35</v>
      </c>
      <c r="J4097" s="64">
        <v>35</v>
      </c>
      <c r="K4097" s="64">
        <v>34</v>
      </c>
      <c r="L4097" s="65">
        <v>1</v>
      </c>
      <c r="M4097" s="64">
        <v>0</v>
      </c>
      <c r="N4097" s="64">
        <v>0</v>
      </c>
      <c r="O4097" s="66">
        <v>309.43273809523816</v>
      </c>
      <c r="P4097" s="63">
        <v>0</v>
      </c>
    </row>
    <row r="4098" spans="1:16" ht="14.4">
      <c r="A4098" s="72">
        <f t="shared" si="117"/>
        <v>46228</v>
      </c>
      <c r="B4098" s="73">
        <f>VLOOKUP(G4098,'Daily Flash NL'!A:D,4,0)</f>
        <v>0.625</v>
      </c>
      <c r="C4098" s="77">
        <v>46228</v>
      </c>
      <c r="D4098" s="57"/>
      <c r="E4098" s="62" t="s">
        <v>68</v>
      </c>
      <c r="F4098" s="62"/>
      <c r="G4098" s="62">
        <v>15</v>
      </c>
      <c r="H4098" s="63">
        <v>0.56140350877192979</v>
      </c>
      <c r="I4098" s="64">
        <v>57</v>
      </c>
      <c r="J4098" s="64">
        <v>55</v>
      </c>
      <c r="K4098" s="64">
        <v>32</v>
      </c>
      <c r="L4098" s="65">
        <v>0.96491228070175439</v>
      </c>
      <c r="M4098" s="64">
        <v>2</v>
      </c>
      <c r="N4098" s="64">
        <v>0</v>
      </c>
      <c r="O4098" s="66">
        <v>187.13761515151523</v>
      </c>
      <c r="P4098" s="63">
        <v>3.5087719298245612E-2</v>
      </c>
    </row>
    <row r="4099" spans="1:16" ht="14.4">
      <c r="A4099" s="72">
        <f t="shared" ref="A4099:A4158" si="118">C4099</f>
        <v>46228</v>
      </c>
      <c r="B4099" s="73">
        <f>VLOOKUP(G4099,'Daily Flash NL'!A:D,4,0)</f>
        <v>0.66666666666666696</v>
      </c>
      <c r="C4099" s="77">
        <v>46228</v>
      </c>
      <c r="D4099" s="57"/>
      <c r="E4099" s="62" t="s">
        <v>68</v>
      </c>
      <c r="F4099" s="62"/>
      <c r="G4099" s="62">
        <v>16</v>
      </c>
      <c r="H4099" s="63">
        <v>0.27586206896551724</v>
      </c>
      <c r="I4099" s="64">
        <v>58</v>
      </c>
      <c r="J4099" s="64">
        <v>52</v>
      </c>
      <c r="K4099" s="64">
        <v>16</v>
      </c>
      <c r="L4099" s="65">
        <v>0.89655172413793105</v>
      </c>
      <c r="M4099" s="64">
        <v>6</v>
      </c>
      <c r="N4099" s="64">
        <v>0</v>
      </c>
      <c r="O4099" s="66">
        <v>233.06348717948734</v>
      </c>
      <c r="P4099" s="63">
        <v>0.10344827586206896</v>
      </c>
    </row>
    <row r="4100" spans="1:16" ht="14.4">
      <c r="A4100" s="72">
        <f t="shared" si="118"/>
        <v>46228</v>
      </c>
      <c r="B4100" s="73" t="e">
        <f>VLOOKUP(G4100,'Daily Flash NL'!A:D,4,0)</f>
        <v>#N/A</v>
      </c>
      <c r="C4100" s="77">
        <v>46228</v>
      </c>
      <c r="D4100" s="57"/>
      <c r="E4100" s="62" t="s">
        <v>68</v>
      </c>
      <c r="F4100" s="62"/>
      <c r="G4100" s="62">
        <v>17</v>
      </c>
      <c r="H4100" s="63">
        <v>0.5</v>
      </c>
      <c r="I4100" s="64">
        <v>50</v>
      </c>
      <c r="J4100" s="64">
        <v>44</v>
      </c>
      <c r="K4100" s="64">
        <v>25</v>
      </c>
      <c r="L4100" s="65">
        <v>0.88</v>
      </c>
      <c r="M4100" s="64">
        <v>6</v>
      </c>
      <c r="N4100" s="64">
        <v>0</v>
      </c>
      <c r="O4100" s="66">
        <v>372.62317613636372</v>
      </c>
      <c r="P4100" s="63">
        <v>0.12</v>
      </c>
    </row>
    <row r="4101" spans="1:16" ht="14.4">
      <c r="A4101" s="72">
        <f t="shared" si="118"/>
        <v>46228</v>
      </c>
      <c r="B4101" s="73" t="e">
        <f>VLOOKUP(G4101,'Daily Flash NL'!A:D,4,0)</f>
        <v>#N/A</v>
      </c>
      <c r="C4101" s="77">
        <v>46228</v>
      </c>
      <c r="D4101" s="57"/>
      <c r="E4101" s="62" t="s">
        <v>68</v>
      </c>
      <c r="F4101" s="62"/>
      <c r="G4101" s="62">
        <v>18</v>
      </c>
      <c r="H4101" s="63">
        <v>0.92105263157894735</v>
      </c>
      <c r="I4101" s="64">
        <v>38</v>
      </c>
      <c r="J4101" s="64">
        <v>38</v>
      </c>
      <c r="K4101" s="64">
        <v>35</v>
      </c>
      <c r="L4101" s="65">
        <v>1</v>
      </c>
      <c r="M4101" s="64">
        <v>0</v>
      </c>
      <c r="N4101" s="64">
        <v>0</v>
      </c>
      <c r="O4101" s="66">
        <v>314.5775000000001</v>
      </c>
      <c r="P4101" s="63">
        <v>0</v>
      </c>
    </row>
    <row r="4102" spans="1:16" ht="14.4">
      <c r="A4102" s="72">
        <f t="shared" si="118"/>
        <v>46228</v>
      </c>
      <c r="B4102" s="73" t="e">
        <f>VLOOKUP(G4102,'Daily Flash NL'!A:D,4,0)</f>
        <v>#N/A</v>
      </c>
      <c r="C4102" s="77">
        <v>46228</v>
      </c>
      <c r="D4102" s="57"/>
      <c r="E4102" s="62" t="s">
        <v>68</v>
      </c>
      <c r="F4102" s="62"/>
      <c r="G4102" s="62">
        <v>19</v>
      </c>
      <c r="H4102" s="63">
        <v>0.7857142857142857</v>
      </c>
      <c r="I4102" s="64">
        <v>14</v>
      </c>
      <c r="J4102" s="64">
        <v>14</v>
      </c>
      <c r="K4102" s="64">
        <v>11</v>
      </c>
      <c r="L4102" s="65">
        <v>1</v>
      </c>
      <c r="M4102" s="64">
        <v>0</v>
      </c>
      <c r="N4102" s="64">
        <v>0</v>
      </c>
      <c r="O4102" s="66">
        <v>401.00692857142855</v>
      </c>
      <c r="P4102" s="63">
        <v>0</v>
      </c>
    </row>
    <row r="4103" spans="1:16" ht="14.4">
      <c r="A4103" s="72">
        <f t="shared" si="118"/>
        <v>46228</v>
      </c>
      <c r="B4103" s="73" t="e">
        <f>VLOOKUP(G4103,'Daily Flash NL'!A:D,4,0)</f>
        <v>#N/A</v>
      </c>
      <c r="C4103" s="77">
        <v>46228</v>
      </c>
      <c r="D4103" s="57"/>
      <c r="E4103" s="62" t="s">
        <v>68</v>
      </c>
      <c r="F4103" s="62"/>
      <c r="G4103" s="62">
        <v>20</v>
      </c>
      <c r="H4103" s="63">
        <v>0</v>
      </c>
      <c r="I4103" s="64">
        <v>37</v>
      </c>
      <c r="J4103" s="64">
        <v>26</v>
      </c>
      <c r="K4103" s="64">
        <v>0</v>
      </c>
      <c r="L4103" s="65">
        <v>0.70270270270270274</v>
      </c>
      <c r="M4103" s="64">
        <v>11</v>
      </c>
      <c r="N4103" s="64">
        <v>0</v>
      </c>
      <c r="O4103" s="66">
        <v>305.91544230769227</v>
      </c>
      <c r="P4103" s="63">
        <v>0.29729729729729731</v>
      </c>
    </row>
    <row r="4104" spans="1:16" ht="14.4">
      <c r="A4104" s="72">
        <f t="shared" si="118"/>
        <v>46228</v>
      </c>
      <c r="B4104" s="73" t="e">
        <f>VLOOKUP(G4104,'Daily Flash NL'!A:D,4,0)</f>
        <v>#N/A</v>
      </c>
      <c r="C4104" s="77">
        <v>46228</v>
      </c>
      <c r="D4104" s="57"/>
      <c r="E4104" s="62" t="s">
        <v>68</v>
      </c>
      <c r="F4104" s="62"/>
      <c r="G4104" s="62">
        <v>21</v>
      </c>
      <c r="H4104" s="63">
        <v>0.14285714285714285</v>
      </c>
      <c r="I4104" s="64">
        <v>21</v>
      </c>
      <c r="J4104" s="64">
        <v>18</v>
      </c>
      <c r="K4104" s="64">
        <v>3</v>
      </c>
      <c r="L4104" s="65">
        <v>0.8571428571428571</v>
      </c>
      <c r="M4104" s="64">
        <v>3</v>
      </c>
      <c r="N4104" s="64">
        <v>0</v>
      </c>
      <c r="O4104" s="66">
        <v>254.89050000000003</v>
      </c>
      <c r="P4104" s="63">
        <v>0.14285714285714285</v>
      </c>
    </row>
    <row r="4105" spans="1:16" ht="14.4">
      <c r="A4105" s="72">
        <f t="shared" si="118"/>
        <v>46228</v>
      </c>
      <c r="B4105" s="73" t="e">
        <f>VLOOKUP(G4105,'Daily Flash NL'!A:D,4,0)</f>
        <v>#N/A</v>
      </c>
      <c r="C4105" s="77">
        <v>46228</v>
      </c>
      <c r="D4105" s="57"/>
      <c r="E4105" s="62" t="s">
        <v>68</v>
      </c>
      <c r="F4105" s="62"/>
      <c r="G4105" s="62">
        <v>22</v>
      </c>
      <c r="H4105" s="63">
        <v>0.36363636363636365</v>
      </c>
      <c r="I4105" s="64">
        <v>11</v>
      </c>
      <c r="J4105" s="64">
        <v>9</v>
      </c>
      <c r="K4105" s="64">
        <v>4</v>
      </c>
      <c r="L4105" s="65">
        <v>0.81818181818181823</v>
      </c>
      <c r="M4105" s="64">
        <v>2</v>
      </c>
      <c r="N4105" s="64">
        <v>0</v>
      </c>
      <c r="O4105" s="66">
        <v>387.87522222222219</v>
      </c>
      <c r="P4105" s="63">
        <v>0.18181818181818182</v>
      </c>
    </row>
    <row r="4106" spans="1:16" ht="14.4">
      <c r="A4106" s="72">
        <f t="shared" si="118"/>
        <v>46228</v>
      </c>
      <c r="B4106" s="73" t="e">
        <f>VLOOKUP(G4106,'Daily Flash NL'!A:D,4,0)</f>
        <v>#N/A</v>
      </c>
      <c r="C4106" s="77">
        <v>46228</v>
      </c>
      <c r="D4106" s="57"/>
      <c r="E4106" s="62" t="s">
        <v>68</v>
      </c>
      <c r="F4106" s="62"/>
      <c r="G4106" s="62">
        <v>23</v>
      </c>
      <c r="H4106" s="63">
        <v>0</v>
      </c>
      <c r="I4106" s="64">
        <v>26</v>
      </c>
      <c r="J4106" s="64">
        <v>5</v>
      </c>
      <c r="K4106" s="64">
        <v>0</v>
      </c>
      <c r="L4106" s="65">
        <v>0.19230769230769232</v>
      </c>
      <c r="M4106" s="64">
        <v>21</v>
      </c>
      <c r="N4106" s="64">
        <v>4</v>
      </c>
      <c r="O4106" s="66">
        <v>308.41079999999999</v>
      </c>
      <c r="P4106" s="63">
        <v>0.80769230769230771</v>
      </c>
    </row>
    <row r="4107" spans="1:16" ht="14.4">
      <c r="A4107" s="72">
        <f t="shared" si="118"/>
        <v>46228</v>
      </c>
      <c r="B4107" s="73" t="e">
        <f>VLOOKUP(G4107,'Daily Flash NL'!A:D,4,0)</f>
        <v>#N/A</v>
      </c>
      <c r="C4107" s="77">
        <v>46228</v>
      </c>
      <c r="D4107" s="57" t="s">
        <v>70</v>
      </c>
      <c r="E4107" s="57"/>
      <c r="F4107" s="57"/>
      <c r="G4107" s="57"/>
      <c r="H4107" s="58">
        <v>0.41642651296829969</v>
      </c>
      <c r="I4107" s="59">
        <v>699</v>
      </c>
      <c r="J4107" s="59">
        <v>611</v>
      </c>
      <c r="K4107" s="59">
        <v>289</v>
      </c>
      <c r="L4107" s="60">
        <v>0.87410586552217451</v>
      </c>
      <c r="M4107" s="59">
        <v>88</v>
      </c>
      <c r="N4107" s="59">
        <v>5</v>
      </c>
      <c r="O4107" s="61">
        <v>278.33859751773053</v>
      </c>
      <c r="P4107" s="58">
        <v>0.12589413447782546</v>
      </c>
    </row>
    <row r="4108" spans="1:16" ht="14.4">
      <c r="A4108" s="72" t="str">
        <f t="shared" si="118"/>
        <v>Total 25/07/2026</v>
      </c>
      <c r="B4108" s="73" t="e">
        <f>VLOOKUP(G4108,'Daily Flash NL'!A:D,4,0)</f>
        <v>#N/A</v>
      </c>
      <c r="C4108" s="78" t="s">
        <v>335</v>
      </c>
      <c r="D4108" s="67"/>
      <c r="E4108" s="67"/>
      <c r="F4108" s="67"/>
      <c r="G4108" s="67"/>
      <c r="H4108" s="68">
        <v>0.41642651296829969</v>
      </c>
      <c r="I4108" s="69">
        <v>699</v>
      </c>
      <c r="J4108" s="69">
        <v>611</v>
      </c>
      <c r="K4108" s="69">
        <v>289</v>
      </c>
      <c r="L4108" s="70">
        <v>0.87410586552217451</v>
      </c>
      <c r="M4108" s="69">
        <v>88</v>
      </c>
      <c r="N4108" s="69">
        <v>5</v>
      </c>
      <c r="O4108" s="71">
        <v>278.33859751773053</v>
      </c>
      <c r="P4108" s="68">
        <v>0.12589413447782546</v>
      </c>
    </row>
    <row r="4109" spans="1:16" ht="14.4">
      <c r="A4109" s="72">
        <f t="shared" si="118"/>
        <v>46229</v>
      </c>
      <c r="B4109" s="73" t="e">
        <f>VLOOKUP(G4109,'Daily Flash NL'!A:D,4,0)</f>
        <v>#N/A</v>
      </c>
      <c r="C4109" s="77">
        <v>46229</v>
      </c>
      <c r="D4109" s="57" t="s">
        <v>67</v>
      </c>
      <c r="E4109" s="62" t="s">
        <v>85</v>
      </c>
      <c r="F4109" s="62"/>
      <c r="G4109" s="62"/>
      <c r="H4109" s="63">
        <v>0.76875000000000004</v>
      </c>
      <c r="I4109" s="64">
        <v>161</v>
      </c>
      <c r="J4109" s="64">
        <v>150</v>
      </c>
      <c r="K4109" s="64">
        <v>123</v>
      </c>
      <c r="L4109" s="65">
        <v>0.93167701863354035</v>
      </c>
      <c r="M4109" s="64">
        <v>11</v>
      </c>
      <c r="N4109" s="64">
        <v>1</v>
      </c>
      <c r="O4109" s="66">
        <v>244.84329277777783</v>
      </c>
      <c r="P4109" s="63">
        <v>6.8322981366459631E-2</v>
      </c>
    </row>
    <row r="4110" spans="1:16" ht="14.4">
      <c r="A4110" s="72">
        <f t="shared" si="118"/>
        <v>46229</v>
      </c>
      <c r="B4110" s="73" t="e">
        <f>VLOOKUP(G4110,'Daily Flash NL'!A:D,4,0)</f>
        <v>#N/A</v>
      </c>
      <c r="C4110" s="77">
        <v>46229</v>
      </c>
      <c r="D4110" s="57"/>
      <c r="E4110" s="62" t="s">
        <v>85</v>
      </c>
      <c r="F4110" s="57" t="s">
        <v>69</v>
      </c>
      <c r="G4110" s="57"/>
      <c r="H4110" s="58"/>
      <c r="I4110" s="59"/>
      <c r="J4110" s="59"/>
      <c r="K4110" s="59"/>
      <c r="L4110" s="60"/>
      <c r="M4110" s="59"/>
      <c r="N4110" s="59"/>
      <c r="O4110" s="61"/>
      <c r="P4110" s="58"/>
    </row>
    <row r="4111" spans="1:16" ht="14.4">
      <c r="A4111" s="72">
        <f t="shared" si="118"/>
        <v>46229</v>
      </c>
      <c r="B4111" s="73">
        <f>VLOOKUP(G4111,'Daily Flash NL'!A:D,4,0)</f>
        <v>0.29166666666666669</v>
      </c>
      <c r="C4111" s="77">
        <v>46229</v>
      </c>
      <c r="D4111" s="57"/>
      <c r="E4111" s="62" t="s">
        <v>85</v>
      </c>
      <c r="F4111" s="62"/>
      <c r="G4111" s="62">
        <v>7</v>
      </c>
      <c r="H4111" s="63">
        <v>1</v>
      </c>
      <c r="I4111" s="64">
        <v>1</v>
      </c>
      <c r="J4111" s="64">
        <v>1</v>
      </c>
      <c r="K4111" s="64">
        <v>1</v>
      </c>
      <c r="L4111" s="65">
        <v>1</v>
      </c>
      <c r="M4111" s="64">
        <v>0</v>
      </c>
      <c r="N4111" s="64">
        <v>0</v>
      </c>
      <c r="O4111" s="66">
        <v>648.03700000000003</v>
      </c>
      <c r="P4111" s="63">
        <v>0</v>
      </c>
    </row>
    <row r="4112" spans="1:16" ht="14.4">
      <c r="A4112" s="72">
        <f t="shared" si="118"/>
        <v>46229</v>
      </c>
      <c r="B4112" s="73">
        <f>VLOOKUP(G4112,'Daily Flash NL'!A:D,4,0)</f>
        <v>0.33333333333333298</v>
      </c>
      <c r="C4112" s="77">
        <v>46229</v>
      </c>
      <c r="D4112" s="57"/>
      <c r="E4112" s="62" t="s">
        <v>85</v>
      </c>
      <c r="F4112" s="62"/>
      <c r="G4112" s="62">
        <v>8</v>
      </c>
      <c r="H4112" s="63">
        <v>1</v>
      </c>
      <c r="I4112" s="64">
        <v>3</v>
      </c>
      <c r="J4112" s="64">
        <v>3</v>
      </c>
      <c r="K4112" s="64">
        <v>3</v>
      </c>
      <c r="L4112" s="65">
        <v>1</v>
      </c>
      <c r="M4112" s="64">
        <v>0</v>
      </c>
      <c r="N4112" s="64">
        <v>0</v>
      </c>
      <c r="O4112" s="66">
        <v>640.72066666666672</v>
      </c>
      <c r="P4112" s="63">
        <v>0</v>
      </c>
    </row>
    <row r="4113" spans="1:16" ht="14.4">
      <c r="A4113" s="72">
        <f t="shared" si="118"/>
        <v>46229</v>
      </c>
      <c r="B4113" s="73">
        <f>VLOOKUP(G4113,'Daily Flash NL'!A:D,4,0)</f>
        <v>0.375</v>
      </c>
      <c r="C4113" s="77">
        <v>46229</v>
      </c>
      <c r="D4113" s="57"/>
      <c r="E4113" s="62" t="s">
        <v>85</v>
      </c>
      <c r="F4113" s="62"/>
      <c r="G4113" s="62">
        <v>9</v>
      </c>
      <c r="H4113" s="63">
        <v>1</v>
      </c>
      <c r="I4113" s="64">
        <v>2</v>
      </c>
      <c r="J4113" s="64">
        <v>2</v>
      </c>
      <c r="K4113" s="64">
        <v>2</v>
      </c>
      <c r="L4113" s="65">
        <v>1</v>
      </c>
      <c r="M4113" s="64">
        <v>0</v>
      </c>
      <c r="N4113" s="64">
        <v>0</v>
      </c>
      <c r="O4113" s="66">
        <v>665.41549999999995</v>
      </c>
      <c r="P4113" s="63">
        <v>0</v>
      </c>
    </row>
    <row r="4114" spans="1:16" ht="14.4">
      <c r="A4114" s="72">
        <f t="shared" si="118"/>
        <v>46229</v>
      </c>
      <c r="B4114" s="73">
        <f>VLOOKUP(G4114,'Daily Flash NL'!A:D,4,0)</f>
        <v>0.41666666666666702</v>
      </c>
      <c r="C4114" s="77">
        <v>46229</v>
      </c>
      <c r="D4114" s="57"/>
      <c r="E4114" s="62" t="s">
        <v>85</v>
      </c>
      <c r="F4114" s="62"/>
      <c r="G4114" s="62">
        <v>10</v>
      </c>
      <c r="H4114" s="63">
        <v>1</v>
      </c>
      <c r="I4114" s="64">
        <v>9</v>
      </c>
      <c r="J4114" s="64">
        <v>9</v>
      </c>
      <c r="K4114" s="64">
        <v>9</v>
      </c>
      <c r="L4114" s="65">
        <v>1</v>
      </c>
      <c r="M4114" s="64">
        <v>0</v>
      </c>
      <c r="N4114" s="64">
        <v>0</v>
      </c>
      <c r="O4114" s="66">
        <v>173.17544444444445</v>
      </c>
      <c r="P4114" s="63">
        <v>0</v>
      </c>
    </row>
    <row r="4115" spans="1:16" ht="14.4">
      <c r="A4115" s="72">
        <f t="shared" si="118"/>
        <v>46229</v>
      </c>
      <c r="B4115" s="73">
        <f>VLOOKUP(G4115,'Daily Flash NL'!A:D,4,0)</f>
        <v>0.45833333333333298</v>
      </c>
      <c r="C4115" s="77">
        <v>46229</v>
      </c>
      <c r="D4115" s="57"/>
      <c r="E4115" s="62" t="s">
        <v>85</v>
      </c>
      <c r="F4115" s="62"/>
      <c r="G4115" s="62">
        <v>11</v>
      </c>
      <c r="H4115" s="63">
        <v>1</v>
      </c>
      <c r="I4115" s="64">
        <v>4</v>
      </c>
      <c r="J4115" s="64">
        <v>4</v>
      </c>
      <c r="K4115" s="64">
        <v>4</v>
      </c>
      <c r="L4115" s="65">
        <v>1</v>
      </c>
      <c r="M4115" s="64">
        <v>0</v>
      </c>
      <c r="N4115" s="64">
        <v>0</v>
      </c>
      <c r="O4115" s="66">
        <v>342.12512499999997</v>
      </c>
      <c r="P4115" s="63">
        <v>0</v>
      </c>
    </row>
    <row r="4116" spans="1:16" ht="14.4">
      <c r="A4116" s="72">
        <f t="shared" si="118"/>
        <v>46229</v>
      </c>
      <c r="B4116" s="73">
        <f>VLOOKUP(G4116,'Daily Flash NL'!A:D,4,0)</f>
        <v>0.5</v>
      </c>
      <c r="C4116" s="77">
        <v>46229</v>
      </c>
      <c r="D4116" s="57"/>
      <c r="E4116" s="62" t="s">
        <v>85</v>
      </c>
      <c r="F4116" s="62"/>
      <c r="G4116" s="62">
        <v>12</v>
      </c>
      <c r="H4116" s="63">
        <v>1</v>
      </c>
      <c r="I4116" s="64">
        <v>7</v>
      </c>
      <c r="J4116" s="64">
        <v>7</v>
      </c>
      <c r="K4116" s="64">
        <v>7</v>
      </c>
      <c r="L4116" s="65">
        <v>1</v>
      </c>
      <c r="M4116" s="64">
        <v>0</v>
      </c>
      <c r="N4116" s="64">
        <v>0</v>
      </c>
      <c r="O4116" s="66">
        <v>348.44142857142862</v>
      </c>
      <c r="P4116" s="63">
        <v>0</v>
      </c>
    </row>
    <row r="4117" spans="1:16" ht="14.4">
      <c r="A4117" s="72">
        <f t="shared" si="118"/>
        <v>46229</v>
      </c>
      <c r="B4117" s="73">
        <f>VLOOKUP(G4117,'Daily Flash NL'!A:D,4,0)</f>
        <v>0.54166666666666696</v>
      </c>
      <c r="C4117" s="77">
        <v>46229</v>
      </c>
      <c r="D4117" s="57"/>
      <c r="E4117" s="62" t="s">
        <v>85</v>
      </c>
      <c r="F4117" s="62"/>
      <c r="G4117" s="62">
        <v>13</v>
      </c>
      <c r="H4117" s="63">
        <v>1</v>
      </c>
      <c r="I4117" s="64">
        <v>1</v>
      </c>
      <c r="J4117" s="64">
        <v>1</v>
      </c>
      <c r="K4117" s="64">
        <v>1</v>
      </c>
      <c r="L4117" s="65">
        <v>1</v>
      </c>
      <c r="M4117" s="64">
        <v>0</v>
      </c>
      <c r="N4117" s="64">
        <v>0</v>
      </c>
      <c r="O4117" s="66">
        <v>939.98399999999992</v>
      </c>
      <c r="P4117" s="63">
        <v>0</v>
      </c>
    </row>
    <row r="4118" spans="1:16" ht="14.4">
      <c r="A4118" s="72">
        <f t="shared" si="118"/>
        <v>46229</v>
      </c>
      <c r="B4118" s="73">
        <f>VLOOKUP(G4118,'Daily Flash NL'!A:D,4,0)</f>
        <v>0.58333333333333304</v>
      </c>
      <c r="C4118" s="77">
        <v>46229</v>
      </c>
      <c r="D4118" s="57"/>
      <c r="E4118" s="62" t="s">
        <v>85</v>
      </c>
      <c r="F4118" s="62"/>
      <c r="G4118" s="62">
        <v>14</v>
      </c>
      <c r="H4118" s="63">
        <v>0.83333333333333337</v>
      </c>
      <c r="I4118" s="64">
        <v>6</v>
      </c>
      <c r="J4118" s="64">
        <v>6</v>
      </c>
      <c r="K4118" s="64">
        <v>5</v>
      </c>
      <c r="L4118" s="65">
        <v>1</v>
      </c>
      <c r="M4118" s="64">
        <v>0</v>
      </c>
      <c r="N4118" s="64">
        <v>0</v>
      </c>
      <c r="O4118" s="66">
        <v>245.62258333333332</v>
      </c>
      <c r="P4118" s="63">
        <v>0</v>
      </c>
    </row>
    <row r="4119" spans="1:16" ht="14.4">
      <c r="A4119" s="72">
        <f t="shared" si="118"/>
        <v>46229</v>
      </c>
      <c r="B4119" s="73">
        <f>VLOOKUP(G4119,'Daily Flash NL'!A:D,4,0)</f>
        <v>0.625</v>
      </c>
      <c r="C4119" s="77">
        <v>46229</v>
      </c>
      <c r="D4119" s="57"/>
      <c r="E4119" s="62" t="s">
        <v>85</v>
      </c>
      <c r="F4119" s="62"/>
      <c r="G4119" s="62">
        <v>15</v>
      </c>
      <c r="H4119" s="63">
        <v>1</v>
      </c>
      <c r="I4119" s="64">
        <v>1</v>
      </c>
      <c r="J4119" s="64">
        <v>1</v>
      </c>
      <c r="K4119" s="64">
        <v>1</v>
      </c>
      <c r="L4119" s="65">
        <v>1</v>
      </c>
      <c r="M4119" s="64">
        <v>0</v>
      </c>
      <c r="N4119" s="64">
        <v>0</v>
      </c>
      <c r="O4119" s="66">
        <v>101.44800000000001</v>
      </c>
      <c r="P4119" s="63">
        <v>0</v>
      </c>
    </row>
    <row r="4120" spans="1:16" ht="14.4">
      <c r="A4120" s="72">
        <f t="shared" si="118"/>
        <v>46229</v>
      </c>
      <c r="B4120" s="73">
        <f>VLOOKUP(G4120,'Daily Flash NL'!A:D,4,0)</f>
        <v>0.66666666666666696</v>
      </c>
      <c r="C4120" s="77">
        <v>46229</v>
      </c>
      <c r="D4120" s="57"/>
      <c r="E4120" s="62" t="s">
        <v>85</v>
      </c>
      <c r="F4120" s="62"/>
      <c r="G4120" s="62">
        <v>16</v>
      </c>
      <c r="H4120" s="63">
        <v>0.88888888888888884</v>
      </c>
      <c r="I4120" s="64">
        <v>9</v>
      </c>
      <c r="J4120" s="64">
        <v>9</v>
      </c>
      <c r="K4120" s="64">
        <v>8</v>
      </c>
      <c r="L4120" s="65">
        <v>1</v>
      </c>
      <c r="M4120" s="64">
        <v>0</v>
      </c>
      <c r="N4120" s="64">
        <v>0</v>
      </c>
      <c r="O4120" s="66">
        <v>114.73737037037033</v>
      </c>
      <c r="P4120" s="63">
        <v>0</v>
      </c>
    </row>
    <row r="4121" spans="1:16" ht="14.4">
      <c r="A4121" s="72">
        <f t="shared" si="118"/>
        <v>46229</v>
      </c>
      <c r="B4121" s="73" t="e">
        <f>VLOOKUP(G4121,'Daily Flash NL'!A:D,4,0)</f>
        <v>#N/A</v>
      </c>
      <c r="C4121" s="77">
        <v>46229</v>
      </c>
      <c r="D4121" s="57"/>
      <c r="E4121" s="62" t="s">
        <v>85</v>
      </c>
      <c r="F4121" s="62"/>
      <c r="G4121" s="62">
        <v>17</v>
      </c>
      <c r="H4121" s="63">
        <v>1</v>
      </c>
      <c r="I4121" s="64">
        <v>1</v>
      </c>
      <c r="J4121" s="64">
        <v>1</v>
      </c>
      <c r="K4121" s="64">
        <v>1</v>
      </c>
      <c r="L4121" s="65">
        <v>1</v>
      </c>
      <c r="M4121" s="64">
        <v>0</v>
      </c>
      <c r="N4121" s="64">
        <v>0</v>
      </c>
      <c r="O4121" s="66">
        <v>92.716999999999999</v>
      </c>
      <c r="P4121" s="63">
        <v>0</v>
      </c>
    </row>
    <row r="4122" spans="1:16" ht="14.4">
      <c r="A4122" s="72">
        <f t="shared" si="118"/>
        <v>46229</v>
      </c>
      <c r="B4122" s="73" t="e">
        <f>VLOOKUP(G4122,'Daily Flash NL'!A:D,4,0)</f>
        <v>#N/A</v>
      </c>
      <c r="C4122" s="77">
        <v>46229</v>
      </c>
      <c r="D4122" s="57"/>
      <c r="E4122" s="62" t="s">
        <v>85</v>
      </c>
      <c r="F4122" s="62"/>
      <c r="G4122" s="62">
        <v>18</v>
      </c>
      <c r="H4122" s="63">
        <v>1</v>
      </c>
      <c r="I4122" s="64">
        <v>3</v>
      </c>
      <c r="J4122" s="64">
        <v>3</v>
      </c>
      <c r="K4122" s="64">
        <v>3</v>
      </c>
      <c r="L4122" s="65">
        <v>1</v>
      </c>
      <c r="M4122" s="64">
        <v>0</v>
      </c>
      <c r="N4122" s="64">
        <v>0</v>
      </c>
      <c r="O4122" s="66">
        <v>231.81233333333333</v>
      </c>
      <c r="P4122" s="63">
        <v>0</v>
      </c>
    </row>
    <row r="4123" spans="1:16" ht="14.4">
      <c r="A4123" s="72">
        <f t="shared" si="118"/>
        <v>46229</v>
      </c>
      <c r="B4123" s="73" t="e">
        <f>VLOOKUP(G4123,'Daily Flash NL'!A:D,4,0)</f>
        <v>#N/A</v>
      </c>
      <c r="C4123" s="77">
        <v>46229</v>
      </c>
      <c r="D4123" s="57"/>
      <c r="E4123" s="62" t="s">
        <v>85</v>
      </c>
      <c r="F4123" s="62"/>
      <c r="G4123" s="62">
        <v>19</v>
      </c>
      <c r="H4123" s="63">
        <v>1</v>
      </c>
      <c r="I4123" s="64">
        <v>2</v>
      </c>
      <c r="J4123" s="64">
        <v>2</v>
      </c>
      <c r="K4123" s="64">
        <v>2</v>
      </c>
      <c r="L4123" s="65">
        <v>1</v>
      </c>
      <c r="M4123" s="64">
        <v>0</v>
      </c>
      <c r="N4123" s="64">
        <v>0</v>
      </c>
      <c r="O4123" s="66">
        <v>378.11650000000003</v>
      </c>
      <c r="P4123" s="63">
        <v>0</v>
      </c>
    </row>
    <row r="4124" spans="1:16" ht="14.4">
      <c r="A4124" s="72">
        <f t="shared" si="118"/>
        <v>46229</v>
      </c>
      <c r="B4124" s="73" t="e">
        <f>VLOOKUP(G4124,'Daily Flash NL'!A:D,4,0)</f>
        <v>#N/A</v>
      </c>
      <c r="C4124" s="77">
        <v>46229</v>
      </c>
      <c r="D4124" s="57"/>
      <c r="E4124" s="62" t="s">
        <v>85</v>
      </c>
      <c r="F4124" s="62"/>
      <c r="G4124" s="62">
        <v>20</v>
      </c>
      <c r="H4124" s="63">
        <v>1</v>
      </c>
      <c r="I4124" s="64">
        <v>1</v>
      </c>
      <c r="J4124" s="64">
        <v>1</v>
      </c>
      <c r="K4124" s="64">
        <v>1</v>
      </c>
      <c r="L4124" s="65">
        <v>1</v>
      </c>
      <c r="M4124" s="64">
        <v>0</v>
      </c>
      <c r="N4124" s="64">
        <v>0</v>
      </c>
      <c r="O4124" s="66">
        <v>1113.018</v>
      </c>
      <c r="P4124" s="63">
        <v>0</v>
      </c>
    </row>
    <row r="4125" spans="1:16" ht="14.4">
      <c r="A4125" s="72">
        <f t="shared" si="118"/>
        <v>46229</v>
      </c>
      <c r="B4125" s="73" t="e">
        <f>VLOOKUP(G4125,'Daily Flash NL'!A:D,4,0)</f>
        <v>#N/A</v>
      </c>
      <c r="C4125" s="77">
        <v>46229</v>
      </c>
      <c r="D4125" s="57"/>
      <c r="E4125" s="62" t="s">
        <v>85</v>
      </c>
      <c r="F4125" s="62"/>
      <c r="G4125" s="62">
        <v>21</v>
      </c>
      <c r="H4125" s="63">
        <v>0.5</v>
      </c>
      <c r="I4125" s="64">
        <v>2</v>
      </c>
      <c r="J4125" s="64">
        <v>2</v>
      </c>
      <c r="K4125" s="64">
        <v>1</v>
      </c>
      <c r="L4125" s="65">
        <v>1</v>
      </c>
      <c r="M4125" s="64">
        <v>0</v>
      </c>
      <c r="N4125" s="64">
        <v>0</v>
      </c>
      <c r="O4125" s="66">
        <v>675.67349999999999</v>
      </c>
      <c r="P4125" s="63">
        <v>0</v>
      </c>
    </row>
    <row r="4126" spans="1:16" ht="14.4">
      <c r="A4126" s="72">
        <f t="shared" si="118"/>
        <v>46229</v>
      </c>
      <c r="B4126" s="73" t="e">
        <f>VLOOKUP(G4126,'Daily Flash NL'!A:D,4,0)</f>
        <v>#N/A</v>
      </c>
      <c r="C4126" s="77">
        <v>46229</v>
      </c>
      <c r="D4126" s="57"/>
      <c r="E4126" s="62" t="s">
        <v>85</v>
      </c>
      <c r="F4126" s="62"/>
      <c r="G4126" s="62">
        <v>22</v>
      </c>
      <c r="H4126" s="63">
        <v>0</v>
      </c>
      <c r="I4126" s="64">
        <v>1</v>
      </c>
      <c r="J4126" s="64">
        <v>1</v>
      </c>
      <c r="K4126" s="64">
        <v>0</v>
      </c>
      <c r="L4126" s="65">
        <v>1</v>
      </c>
      <c r="M4126" s="64">
        <v>0</v>
      </c>
      <c r="N4126" s="64">
        <v>0</v>
      </c>
      <c r="O4126" s="66">
        <v>658.09399999999994</v>
      </c>
      <c r="P4126" s="63">
        <v>0</v>
      </c>
    </row>
    <row r="4127" spans="1:16" ht="14.4">
      <c r="A4127" s="72">
        <f t="shared" si="118"/>
        <v>46229</v>
      </c>
      <c r="B4127" s="73" t="e">
        <f>VLOOKUP(G4127,'Daily Flash NL'!A:D,4,0)</f>
        <v>#N/A</v>
      </c>
      <c r="C4127" s="77">
        <v>46229</v>
      </c>
      <c r="D4127" s="57"/>
      <c r="E4127" s="62" t="s">
        <v>85</v>
      </c>
      <c r="F4127" s="62"/>
      <c r="G4127" s="62">
        <v>23</v>
      </c>
      <c r="H4127" s="63"/>
      <c r="I4127" s="64">
        <v>1</v>
      </c>
      <c r="J4127" s="64">
        <v>0</v>
      </c>
      <c r="K4127" s="64">
        <v>0</v>
      </c>
      <c r="L4127" s="65">
        <v>0</v>
      </c>
      <c r="M4127" s="64">
        <v>1</v>
      </c>
      <c r="N4127" s="64">
        <v>1</v>
      </c>
      <c r="O4127" s="66"/>
      <c r="P4127" s="63">
        <v>1</v>
      </c>
    </row>
    <row r="4128" spans="1:16" ht="14.4">
      <c r="A4128" s="72">
        <f t="shared" si="118"/>
        <v>46229</v>
      </c>
      <c r="B4128" s="73" t="e">
        <f>VLOOKUP(G4128,'Daily Flash NL'!A:D,4,0)</f>
        <v>#N/A</v>
      </c>
      <c r="C4128" s="77">
        <v>46229</v>
      </c>
      <c r="D4128" s="57"/>
      <c r="E4128" s="62" t="s">
        <v>85</v>
      </c>
      <c r="F4128" s="57" t="s">
        <v>86</v>
      </c>
      <c r="G4128" s="57"/>
      <c r="H4128" s="58"/>
      <c r="I4128" s="59"/>
      <c r="J4128" s="59"/>
      <c r="K4128" s="59"/>
      <c r="L4128" s="60"/>
      <c r="M4128" s="59"/>
      <c r="N4128" s="59"/>
      <c r="O4128" s="61"/>
      <c r="P4128" s="58"/>
    </row>
    <row r="4129" spans="1:16" ht="14.4">
      <c r="A4129" s="72">
        <f t="shared" si="118"/>
        <v>46229</v>
      </c>
      <c r="B4129" s="73">
        <f>VLOOKUP(G4129,'Daily Flash NL'!A:D,4,0)</f>
        <v>0.29166666666666669</v>
      </c>
      <c r="C4129" s="77">
        <v>46229</v>
      </c>
      <c r="D4129" s="57"/>
      <c r="E4129" s="62" t="s">
        <v>85</v>
      </c>
      <c r="F4129" s="62"/>
      <c r="G4129" s="62">
        <v>7</v>
      </c>
      <c r="H4129" s="63">
        <v>1</v>
      </c>
      <c r="I4129" s="64">
        <v>1</v>
      </c>
      <c r="J4129" s="64">
        <v>1</v>
      </c>
      <c r="K4129" s="64">
        <v>1</v>
      </c>
      <c r="L4129" s="65">
        <v>1</v>
      </c>
      <c r="M4129" s="64">
        <v>0</v>
      </c>
      <c r="N4129" s="64">
        <v>0</v>
      </c>
      <c r="O4129" s="66">
        <v>305.45099999999996</v>
      </c>
      <c r="P4129" s="63">
        <v>0</v>
      </c>
    </row>
    <row r="4130" spans="1:16" ht="14.4">
      <c r="A4130" s="72">
        <f t="shared" si="118"/>
        <v>46229</v>
      </c>
      <c r="B4130" s="73">
        <f>VLOOKUP(G4130,'Daily Flash NL'!A:D,4,0)</f>
        <v>0.33333333333333298</v>
      </c>
      <c r="C4130" s="77">
        <v>46229</v>
      </c>
      <c r="D4130" s="57"/>
      <c r="E4130" s="62" t="s">
        <v>85</v>
      </c>
      <c r="F4130" s="62"/>
      <c r="G4130" s="62">
        <v>8</v>
      </c>
      <c r="H4130" s="63">
        <v>0</v>
      </c>
      <c r="I4130" s="64">
        <v>1</v>
      </c>
      <c r="J4130" s="64">
        <v>1</v>
      </c>
      <c r="K4130" s="64">
        <v>0</v>
      </c>
      <c r="L4130" s="65">
        <v>1</v>
      </c>
      <c r="M4130" s="64">
        <v>0</v>
      </c>
      <c r="N4130" s="64">
        <v>0</v>
      </c>
      <c r="O4130" s="66">
        <v>267.43599999999998</v>
      </c>
      <c r="P4130" s="63">
        <v>0</v>
      </c>
    </row>
    <row r="4131" spans="1:16" ht="14.4">
      <c r="A4131" s="72">
        <f t="shared" si="118"/>
        <v>46229</v>
      </c>
      <c r="B4131" s="73">
        <f>VLOOKUP(G4131,'Daily Flash NL'!A:D,4,0)</f>
        <v>0.375</v>
      </c>
      <c r="C4131" s="77">
        <v>46229</v>
      </c>
      <c r="D4131" s="57"/>
      <c r="E4131" s="62" t="s">
        <v>85</v>
      </c>
      <c r="F4131" s="62"/>
      <c r="G4131" s="62">
        <v>9</v>
      </c>
      <c r="H4131" s="63">
        <v>0.5714285714285714</v>
      </c>
      <c r="I4131" s="64">
        <v>7</v>
      </c>
      <c r="J4131" s="64">
        <v>7</v>
      </c>
      <c r="K4131" s="64">
        <v>4</v>
      </c>
      <c r="L4131" s="65">
        <v>1</v>
      </c>
      <c r="M4131" s="64">
        <v>0</v>
      </c>
      <c r="N4131" s="64">
        <v>0</v>
      </c>
      <c r="O4131" s="66">
        <v>422.20028571428566</v>
      </c>
      <c r="P4131" s="63">
        <v>0</v>
      </c>
    </row>
    <row r="4132" spans="1:16" ht="14.4">
      <c r="A4132" s="72">
        <f t="shared" si="118"/>
        <v>46229</v>
      </c>
      <c r="B4132" s="73">
        <f>VLOOKUP(G4132,'Daily Flash NL'!A:D,4,0)</f>
        <v>0.41666666666666702</v>
      </c>
      <c r="C4132" s="77">
        <v>46229</v>
      </c>
      <c r="D4132" s="57"/>
      <c r="E4132" s="62" t="s">
        <v>85</v>
      </c>
      <c r="F4132" s="62"/>
      <c r="G4132" s="62">
        <v>10</v>
      </c>
      <c r="H4132" s="63">
        <v>1</v>
      </c>
      <c r="I4132" s="64">
        <v>7</v>
      </c>
      <c r="J4132" s="64">
        <v>7</v>
      </c>
      <c r="K4132" s="64">
        <v>7</v>
      </c>
      <c r="L4132" s="65">
        <v>1</v>
      </c>
      <c r="M4132" s="64">
        <v>0</v>
      </c>
      <c r="N4132" s="64">
        <v>0</v>
      </c>
      <c r="O4132" s="66">
        <v>134.91635714285715</v>
      </c>
      <c r="P4132" s="63">
        <v>0</v>
      </c>
    </row>
    <row r="4133" spans="1:16" ht="14.4">
      <c r="A4133" s="72">
        <f t="shared" si="118"/>
        <v>46229</v>
      </c>
      <c r="B4133" s="73">
        <f>VLOOKUP(G4133,'Daily Flash NL'!A:D,4,0)</f>
        <v>0.45833333333333298</v>
      </c>
      <c r="C4133" s="77">
        <v>46229</v>
      </c>
      <c r="D4133" s="57"/>
      <c r="E4133" s="62" t="s">
        <v>85</v>
      </c>
      <c r="F4133" s="62"/>
      <c r="G4133" s="62">
        <v>11</v>
      </c>
      <c r="H4133" s="63">
        <v>1</v>
      </c>
      <c r="I4133" s="64">
        <v>8</v>
      </c>
      <c r="J4133" s="64">
        <v>8</v>
      </c>
      <c r="K4133" s="64">
        <v>8</v>
      </c>
      <c r="L4133" s="65">
        <v>1</v>
      </c>
      <c r="M4133" s="64">
        <v>0</v>
      </c>
      <c r="N4133" s="64">
        <v>0</v>
      </c>
      <c r="O4133" s="66">
        <v>341.12843750000002</v>
      </c>
      <c r="P4133" s="63">
        <v>0</v>
      </c>
    </row>
    <row r="4134" spans="1:16" ht="14.4">
      <c r="A4134" s="72">
        <f t="shared" si="118"/>
        <v>46229</v>
      </c>
      <c r="B4134" s="73">
        <f>VLOOKUP(G4134,'Daily Flash NL'!A:D,4,0)</f>
        <v>0.5</v>
      </c>
      <c r="C4134" s="77">
        <v>46229</v>
      </c>
      <c r="D4134" s="57"/>
      <c r="E4134" s="62" t="s">
        <v>85</v>
      </c>
      <c r="F4134" s="62"/>
      <c r="G4134" s="62">
        <v>12</v>
      </c>
      <c r="H4134" s="63">
        <v>0.7857142857142857</v>
      </c>
      <c r="I4134" s="64">
        <v>14</v>
      </c>
      <c r="J4134" s="64">
        <v>14</v>
      </c>
      <c r="K4134" s="64">
        <v>11</v>
      </c>
      <c r="L4134" s="65">
        <v>1</v>
      </c>
      <c r="M4134" s="64">
        <v>0</v>
      </c>
      <c r="N4134" s="64">
        <v>0</v>
      </c>
      <c r="O4134" s="66">
        <v>163.84700000000001</v>
      </c>
      <c r="P4134" s="63">
        <v>0</v>
      </c>
    </row>
    <row r="4135" spans="1:16" ht="14.4">
      <c r="A4135" s="72">
        <f t="shared" si="118"/>
        <v>46229</v>
      </c>
      <c r="B4135" s="73">
        <f>VLOOKUP(G4135,'Daily Flash NL'!A:D,4,0)</f>
        <v>0.54166666666666696</v>
      </c>
      <c r="C4135" s="77">
        <v>46229</v>
      </c>
      <c r="D4135" s="57"/>
      <c r="E4135" s="62" t="s">
        <v>85</v>
      </c>
      <c r="F4135" s="62"/>
      <c r="G4135" s="62">
        <v>13</v>
      </c>
      <c r="H4135" s="63">
        <v>1</v>
      </c>
      <c r="I4135" s="64">
        <v>6</v>
      </c>
      <c r="J4135" s="64">
        <v>6</v>
      </c>
      <c r="K4135" s="64">
        <v>6</v>
      </c>
      <c r="L4135" s="65">
        <v>1</v>
      </c>
      <c r="M4135" s="64">
        <v>0</v>
      </c>
      <c r="N4135" s="64">
        <v>0</v>
      </c>
      <c r="O4135" s="66">
        <v>236.75750000000002</v>
      </c>
      <c r="P4135" s="63">
        <v>0</v>
      </c>
    </row>
    <row r="4136" spans="1:16" ht="14.4">
      <c r="A4136" s="72">
        <f t="shared" si="118"/>
        <v>46229</v>
      </c>
      <c r="B4136" s="73">
        <f>VLOOKUP(G4136,'Daily Flash NL'!A:D,4,0)</f>
        <v>0.58333333333333304</v>
      </c>
      <c r="C4136" s="77">
        <v>46229</v>
      </c>
      <c r="D4136" s="57"/>
      <c r="E4136" s="62" t="s">
        <v>85</v>
      </c>
      <c r="F4136" s="62"/>
      <c r="G4136" s="62">
        <v>14</v>
      </c>
      <c r="H4136" s="63">
        <v>0.55555555555555558</v>
      </c>
      <c r="I4136" s="64">
        <v>9</v>
      </c>
      <c r="J4136" s="64">
        <v>8</v>
      </c>
      <c r="K4136" s="64">
        <v>5</v>
      </c>
      <c r="L4136" s="65">
        <v>0.88888888888888884</v>
      </c>
      <c r="M4136" s="64">
        <v>1</v>
      </c>
      <c r="N4136" s="64">
        <v>0</v>
      </c>
      <c r="O4136" s="66">
        <v>136.83634375</v>
      </c>
      <c r="P4136" s="63">
        <v>0.1111111111111111</v>
      </c>
    </row>
    <row r="4137" spans="1:16" ht="14.4">
      <c r="A4137" s="72">
        <f t="shared" si="118"/>
        <v>46229</v>
      </c>
      <c r="B4137" s="73">
        <f>VLOOKUP(G4137,'Daily Flash NL'!A:D,4,0)</f>
        <v>0.625</v>
      </c>
      <c r="C4137" s="77">
        <v>46229</v>
      </c>
      <c r="D4137" s="57"/>
      <c r="E4137" s="62" t="s">
        <v>85</v>
      </c>
      <c r="F4137" s="62"/>
      <c r="G4137" s="62">
        <v>15</v>
      </c>
      <c r="H4137" s="63">
        <v>1</v>
      </c>
      <c r="I4137" s="64">
        <v>4</v>
      </c>
      <c r="J4137" s="64">
        <v>4</v>
      </c>
      <c r="K4137" s="64">
        <v>4</v>
      </c>
      <c r="L4137" s="65">
        <v>1</v>
      </c>
      <c r="M4137" s="64">
        <v>0</v>
      </c>
      <c r="N4137" s="64">
        <v>0</v>
      </c>
      <c r="O4137" s="66">
        <v>237.23425000000003</v>
      </c>
      <c r="P4137" s="63">
        <v>0</v>
      </c>
    </row>
    <row r="4138" spans="1:16" ht="14.4">
      <c r="A4138" s="72">
        <f t="shared" si="118"/>
        <v>46229</v>
      </c>
      <c r="B4138" s="73">
        <f>VLOOKUP(G4138,'Daily Flash NL'!A:D,4,0)</f>
        <v>0.66666666666666696</v>
      </c>
      <c r="C4138" s="77">
        <v>46229</v>
      </c>
      <c r="D4138" s="57"/>
      <c r="E4138" s="62" t="s">
        <v>85</v>
      </c>
      <c r="F4138" s="62"/>
      <c r="G4138" s="62">
        <v>16</v>
      </c>
      <c r="H4138" s="63">
        <v>1</v>
      </c>
      <c r="I4138" s="64">
        <v>7</v>
      </c>
      <c r="J4138" s="64">
        <v>7</v>
      </c>
      <c r="K4138" s="64">
        <v>7</v>
      </c>
      <c r="L4138" s="65">
        <v>1</v>
      </c>
      <c r="M4138" s="64">
        <v>0</v>
      </c>
      <c r="N4138" s="64">
        <v>0</v>
      </c>
      <c r="O4138" s="66">
        <v>98.823928571428581</v>
      </c>
      <c r="P4138" s="63">
        <v>0</v>
      </c>
    </row>
    <row r="4139" spans="1:16" ht="14.4">
      <c r="A4139" s="72">
        <f t="shared" si="118"/>
        <v>46229</v>
      </c>
      <c r="B4139" s="73" t="e">
        <f>VLOOKUP(G4139,'Daily Flash NL'!A:D,4,0)</f>
        <v>#N/A</v>
      </c>
      <c r="C4139" s="77">
        <v>46229</v>
      </c>
      <c r="D4139" s="57"/>
      <c r="E4139" s="62" t="s">
        <v>85</v>
      </c>
      <c r="F4139" s="62"/>
      <c r="G4139" s="62">
        <v>17</v>
      </c>
      <c r="H4139" s="63">
        <v>0.5</v>
      </c>
      <c r="I4139" s="64">
        <v>10</v>
      </c>
      <c r="J4139" s="64">
        <v>9</v>
      </c>
      <c r="K4139" s="64">
        <v>5</v>
      </c>
      <c r="L4139" s="65">
        <v>0.9</v>
      </c>
      <c r="M4139" s="64">
        <v>1</v>
      </c>
      <c r="N4139" s="64">
        <v>0</v>
      </c>
      <c r="O4139" s="66">
        <v>121.34716666666665</v>
      </c>
      <c r="P4139" s="63">
        <v>0.1</v>
      </c>
    </row>
    <row r="4140" spans="1:16" ht="14.4">
      <c r="A4140" s="72">
        <f t="shared" si="118"/>
        <v>46229</v>
      </c>
      <c r="B4140" s="73" t="e">
        <f>VLOOKUP(G4140,'Daily Flash NL'!A:D,4,0)</f>
        <v>#N/A</v>
      </c>
      <c r="C4140" s="77">
        <v>46229</v>
      </c>
      <c r="D4140" s="57"/>
      <c r="E4140" s="62" t="s">
        <v>85</v>
      </c>
      <c r="F4140" s="62"/>
      <c r="G4140" s="62">
        <v>18</v>
      </c>
      <c r="H4140" s="63">
        <v>0.9</v>
      </c>
      <c r="I4140" s="64">
        <v>10</v>
      </c>
      <c r="J4140" s="64">
        <v>10</v>
      </c>
      <c r="K4140" s="64">
        <v>9</v>
      </c>
      <c r="L4140" s="65">
        <v>1</v>
      </c>
      <c r="M4140" s="64">
        <v>0</v>
      </c>
      <c r="N4140" s="64">
        <v>0</v>
      </c>
      <c r="O4140" s="66">
        <v>72.000900000000001</v>
      </c>
      <c r="P4140" s="63">
        <v>0</v>
      </c>
    </row>
    <row r="4141" spans="1:16" ht="14.4">
      <c r="A4141" s="72">
        <f t="shared" si="118"/>
        <v>46229</v>
      </c>
      <c r="B4141" s="73" t="e">
        <f>VLOOKUP(G4141,'Daily Flash NL'!A:D,4,0)</f>
        <v>#N/A</v>
      </c>
      <c r="C4141" s="77">
        <v>46229</v>
      </c>
      <c r="D4141" s="57"/>
      <c r="E4141" s="62" t="s">
        <v>85</v>
      </c>
      <c r="F4141" s="62"/>
      <c r="G4141" s="62">
        <v>19</v>
      </c>
      <c r="H4141" s="63">
        <v>0.5</v>
      </c>
      <c r="I4141" s="64">
        <v>6</v>
      </c>
      <c r="J4141" s="64">
        <v>4</v>
      </c>
      <c r="K4141" s="64">
        <v>3</v>
      </c>
      <c r="L4141" s="65">
        <v>0.66666666666666663</v>
      </c>
      <c r="M4141" s="64">
        <v>2</v>
      </c>
      <c r="N4141" s="64">
        <v>0</v>
      </c>
      <c r="O4141" s="66">
        <v>623.51649999999995</v>
      </c>
      <c r="P4141" s="63">
        <v>0.33333333333333331</v>
      </c>
    </row>
    <row r="4142" spans="1:16" ht="14.4">
      <c r="A4142" s="72">
        <f t="shared" si="118"/>
        <v>46229</v>
      </c>
      <c r="B4142" s="73" t="e">
        <f>VLOOKUP(G4142,'Daily Flash NL'!A:D,4,0)</f>
        <v>#N/A</v>
      </c>
      <c r="C4142" s="77">
        <v>46229</v>
      </c>
      <c r="D4142" s="57"/>
      <c r="E4142" s="62" t="s">
        <v>85</v>
      </c>
      <c r="F4142" s="62"/>
      <c r="G4142" s="62">
        <v>20</v>
      </c>
      <c r="H4142" s="63">
        <v>0</v>
      </c>
      <c r="I4142" s="64">
        <v>2</v>
      </c>
      <c r="J4142" s="64">
        <v>0</v>
      </c>
      <c r="K4142" s="64">
        <v>0</v>
      </c>
      <c r="L4142" s="65">
        <v>0</v>
      </c>
      <c r="M4142" s="64">
        <v>2</v>
      </c>
      <c r="N4142" s="64">
        <v>0</v>
      </c>
      <c r="O4142" s="66"/>
      <c r="P4142" s="63">
        <v>1</v>
      </c>
    </row>
    <row r="4143" spans="1:16" ht="14.4">
      <c r="A4143" s="72">
        <f t="shared" si="118"/>
        <v>46229</v>
      </c>
      <c r="B4143" s="73" t="e">
        <f>VLOOKUP(G4143,'Daily Flash NL'!A:D,4,0)</f>
        <v>#N/A</v>
      </c>
      <c r="C4143" s="77">
        <v>46229</v>
      </c>
      <c r="D4143" s="57"/>
      <c r="E4143" s="62" t="s">
        <v>85</v>
      </c>
      <c r="F4143" s="62"/>
      <c r="G4143" s="62">
        <v>21</v>
      </c>
      <c r="H4143" s="63">
        <v>0.2857142857142857</v>
      </c>
      <c r="I4143" s="64">
        <v>7</v>
      </c>
      <c r="J4143" s="64">
        <v>6</v>
      </c>
      <c r="K4143" s="64">
        <v>2</v>
      </c>
      <c r="L4143" s="65">
        <v>0.8571428571428571</v>
      </c>
      <c r="M4143" s="64">
        <v>1</v>
      </c>
      <c r="N4143" s="64">
        <v>0</v>
      </c>
      <c r="O4143" s="66">
        <v>52.188972222221672</v>
      </c>
      <c r="P4143" s="63">
        <v>0.14285714285714285</v>
      </c>
    </row>
    <row r="4144" spans="1:16" ht="14.4">
      <c r="A4144" s="72">
        <f t="shared" si="118"/>
        <v>46229</v>
      </c>
      <c r="B4144" s="73" t="e">
        <f>VLOOKUP(G4144,'Daily Flash NL'!A:D,4,0)</f>
        <v>#N/A</v>
      </c>
      <c r="C4144" s="77">
        <v>46229</v>
      </c>
      <c r="D4144" s="57"/>
      <c r="E4144" s="62" t="s">
        <v>85</v>
      </c>
      <c r="F4144" s="62"/>
      <c r="G4144" s="62">
        <v>22</v>
      </c>
      <c r="H4144" s="63">
        <v>0.5</v>
      </c>
      <c r="I4144" s="64">
        <v>2</v>
      </c>
      <c r="J4144" s="64">
        <v>2</v>
      </c>
      <c r="K4144" s="64">
        <v>1</v>
      </c>
      <c r="L4144" s="65">
        <v>1</v>
      </c>
      <c r="M4144" s="64">
        <v>0</v>
      </c>
      <c r="N4144" s="64">
        <v>0</v>
      </c>
      <c r="O4144" s="66">
        <v>206.69799999999998</v>
      </c>
      <c r="P4144" s="63">
        <v>0</v>
      </c>
    </row>
    <row r="4145" spans="1:16" ht="14.4">
      <c r="A4145" s="72">
        <f t="shared" si="118"/>
        <v>46229</v>
      </c>
      <c r="B4145" s="73" t="e">
        <f>VLOOKUP(G4145,'Daily Flash NL'!A:D,4,0)</f>
        <v>#N/A</v>
      </c>
      <c r="C4145" s="77">
        <v>46229</v>
      </c>
      <c r="D4145" s="57"/>
      <c r="E4145" s="62" t="s">
        <v>85</v>
      </c>
      <c r="F4145" s="62"/>
      <c r="G4145" s="62">
        <v>23</v>
      </c>
      <c r="H4145" s="63">
        <v>0.16666666666666666</v>
      </c>
      <c r="I4145" s="64">
        <v>6</v>
      </c>
      <c r="J4145" s="64">
        <v>3</v>
      </c>
      <c r="K4145" s="64">
        <v>1</v>
      </c>
      <c r="L4145" s="65">
        <v>0.5</v>
      </c>
      <c r="M4145" s="64">
        <v>3</v>
      </c>
      <c r="N4145" s="64">
        <v>0</v>
      </c>
      <c r="O4145" s="66">
        <v>186.79533333333336</v>
      </c>
      <c r="P4145" s="63">
        <v>0.5</v>
      </c>
    </row>
    <row r="4146" spans="1:16" ht="14.4">
      <c r="A4146" s="72">
        <f t="shared" si="118"/>
        <v>46229</v>
      </c>
      <c r="B4146" s="73" t="e">
        <f>VLOOKUP(G4146,'Daily Flash NL'!A:D,4,0)</f>
        <v>#N/A</v>
      </c>
      <c r="C4146" s="77">
        <v>46229</v>
      </c>
      <c r="D4146" s="57"/>
      <c r="E4146" s="62" t="s">
        <v>68</v>
      </c>
      <c r="F4146" s="62"/>
      <c r="G4146" s="62"/>
      <c r="H4146" s="63">
        <v>0.71119133574007221</v>
      </c>
      <c r="I4146" s="64">
        <v>554</v>
      </c>
      <c r="J4146" s="64">
        <v>542</v>
      </c>
      <c r="K4146" s="64">
        <v>394</v>
      </c>
      <c r="L4146" s="65">
        <v>0.97833935018050544</v>
      </c>
      <c r="M4146" s="64">
        <v>12</v>
      </c>
      <c r="N4146" s="64">
        <v>0</v>
      </c>
      <c r="O4146" s="66">
        <v>287.79641020910202</v>
      </c>
      <c r="P4146" s="63">
        <v>2.1660649819494584E-2</v>
      </c>
    </row>
    <row r="4147" spans="1:16" ht="14.4">
      <c r="A4147" s="72">
        <f t="shared" si="118"/>
        <v>46229</v>
      </c>
      <c r="B4147" s="73" t="e">
        <f>VLOOKUP(G4147,'Daily Flash NL'!A:D,4,0)</f>
        <v>#N/A</v>
      </c>
      <c r="C4147" s="77">
        <v>46229</v>
      </c>
      <c r="D4147" s="57"/>
      <c r="E4147" s="62" t="s">
        <v>68</v>
      </c>
      <c r="F4147" s="57" t="s">
        <v>69</v>
      </c>
      <c r="G4147" s="57"/>
      <c r="H4147" s="58"/>
      <c r="I4147" s="59"/>
      <c r="J4147" s="59"/>
      <c r="K4147" s="59"/>
      <c r="L4147" s="60"/>
      <c r="M4147" s="59"/>
      <c r="N4147" s="59"/>
      <c r="O4147" s="61"/>
      <c r="P4147" s="58"/>
    </row>
    <row r="4148" spans="1:16" ht="14.4">
      <c r="A4148" s="72">
        <f t="shared" si="118"/>
        <v>46229</v>
      </c>
      <c r="B4148" s="73" t="e">
        <f>VLOOKUP(G4148,'Daily Flash NL'!A:D,4,0)</f>
        <v>#N/A</v>
      </c>
      <c r="C4148" s="77">
        <v>46229</v>
      </c>
      <c r="D4148" s="57"/>
      <c r="E4148" s="62" t="s">
        <v>68</v>
      </c>
      <c r="F4148" s="62"/>
      <c r="G4148" s="62">
        <v>6</v>
      </c>
      <c r="H4148" s="63">
        <v>0.25</v>
      </c>
      <c r="I4148" s="64">
        <v>4</v>
      </c>
      <c r="J4148" s="64">
        <v>3</v>
      </c>
      <c r="K4148" s="64">
        <v>1</v>
      </c>
      <c r="L4148" s="65">
        <v>0.75</v>
      </c>
      <c r="M4148" s="64">
        <v>1</v>
      </c>
      <c r="N4148" s="64">
        <v>0</v>
      </c>
      <c r="O4148" s="66">
        <v>168.35366666666667</v>
      </c>
      <c r="P4148" s="63">
        <v>0.25</v>
      </c>
    </row>
    <row r="4149" spans="1:16" ht="14.4">
      <c r="A4149" s="72">
        <f t="shared" si="118"/>
        <v>46229</v>
      </c>
      <c r="B4149" s="73">
        <f>VLOOKUP(G4149,'Daily Flash NL'!A:D,4,0)</f>
        <v>0.29166666666666669</v>
      </c>
      <c r="C4149" s="77">
        <v>46229</v>
      </c>
      <c r="D4149" s="57"/>
      <c r="E4149" s="62" t="s">
        <v>68</v>
      </c>
      <c r="F4149" s="62"/>
      <c r="G4149" s="62">
        <v>7</v>
      </c>
      <c r="H4149" s="63">
        <v>1</v>
      </c>
      <c r="I4149" s="64">
        <v>9</v>
      </c>
      <c r="J4149" s="64">
        <v>9</v>
      </c>
      <c r="K4149" s="64">
        <v>9</v>
      </c>
      <c r="L4149" s="65">
        <v>1</v>
      </c>
      <c r="M4149" s="64">
        <v>0</v>
      </c>
      <c r="N4149" s="64">
        <v>0</v>
      </c>
      <c r="O4149" s="66">
        <v>321.28311111111111</v>
      </c>
      <c r="P4149" s="63">
        <v>0</v>
      </c>
    </row>
    <row r="4150" spans="1:16" ht="14.4">
      <c r="A4150" s="72">
        <f t="shared" si="118"/>
        <v>46229</v>
      </c>
      <c r="B4150" s="73">
        <f>VLOOKUP(G4150,'Daily Flash NL'!A:D,4,0)</f>
        <v>0.33333333333333298</v>
      </c>
      <c r="C4150" s="77">
        <v>46229</v>
      </c>
      <c r="D4150" s="57"/>
      <c r="E4150" s="62" t="s">
        <v>68</v>
      </c>
      <c r="F4150" s="62"/>
      <c r="G4150" s="62">
        <v>8</v>
      </c>
      <c r="H4150" s="63">
        <v>0.75</v>
      </c>
      <c r="I4150" s="64">
        <v>12</v>
      </c>
      <c r="J4150" s="64">
        <v>12</v>
      </c>
      <c r="K4150" s="64">
        <v>9</v>
      </c>
      <c r="L4150" s="65">
        <v>1</v>
      </c>
      <c r="M4150" s="64">
        <v>0</v>
      </c>
      <c r="N4150" s="64">
        <v>0</v>
      </c>
      <c r="O4150" s="66">
        <v>304.38945833333327</v>
      </c>
      <c r="P4150" s="63">
        <v>0</v>
      </c>
    </row>
    <row r="4151" spans="1:16" ht="14.4">
      <c r="A4151" s="72">
        <f t="shared" si="118"/>
        <v>46229</v>
      </c>
      <c r="B4151" s="73">
        <f>VLOOKUP(G4151,'Daily Flash NL'!A:D,4,0)</f>
        <v>0.375</v>
      </c>
      <c r="C4151" s="77">
        <v>46229</v>
      </c>
      <c r="D4151" s="57"/>
      <c r="E4151" s="62" t="s">
        <v>68</v>
      </c>
      <c r="F4151" s="62"/>
      <c r="G4151" s="62">
        <v>9</v>
      </c>
      <c r="H4151" s="63">
        <v>0.64102564102564108</v>
      </c>
      <c r="I4151" s="64">
        <v>39</v>
      </c>
      <c r="J4151" s="64">
        <v>39</v>
      </c>
      <c r="K4151" s="64">
        <v>25</v>
      </c>
      <c r="L4151" s="65">
        <v>1</v>
      </c>
      <c r="M4151" s="64">
        <v>0</v>
      </c>
      <c r="N4151" s="64">
        <v>0</v>
      </c>
      <c r="O4151" s="66">
        <v>347.30370085470093</v>
      </c>
      <c r="P4151" s="63">
        <v>0</v>
      </c>
    </row>
    <row r="4152" spans="1:16" ht="14.4">
      <c r="A4152" s="72">
        <f t="shared" si="118"/>
        <v>46229</v>
      </c>
      <c r="B4152" s="73">
        <f>VLOOKUP(G4152,'Daily Flash NL'!A:D,4,0)</f>
        <v>0.41666666666666702</v>
      </c>
      <c r="C4152" s="77">
        <v>46229</v>
      </c>
      <c r="D4152" s="57"/>
      <c r="E4152" s="62" t="s">
        <v>68</v>
      </c>
      <c r="F4152" s="62"/>
      <c r="G4152" s="62">
        <v>10</v>
      </c>
      <c r="H4152" s="63">
        <v>0.49056603773584906</v>
      </c>
      <c r="I4152" s="64">
        <v>53</v>
      </c>
      <c r="J4152" s="64">
        <v>50</v>
      </c>
      <c r="K4152" s="64">
        <v>26</v>
      </c>
      <c r="L4152" s="65">
        <v>0.94339622641509435</v>
      </c>
      <c r="M4152" s="64">
        <v>3</v>
      </c>
      <c r="N4152" s="64">
        <v>0</v>
      </c>
      <c r="O4152" s="66">
        <v>332.04097733333333</v>
      </c>
      <c r="P4152" s="63">
        <v>5.6603773584905662E-2</v>
      </c>
    </row>
    <row r="4153" spans="1:16" ht="14.4">
      <c r="A4153" s="72">
        <f t="shared" si="118"/>
        <v>46229</v>
      </c>
      <c r="B4153" s="73">
        <f>VLOOKUP(G4153,'Daily Flash NL'!A:D,4,0)</f>
        <v>0.45833333333333298</v>
      </c>
      <c r="C4153" s="77">
        <v>46229</v>
      </c>
      <c r="D4153" s="57"/>
      <c r="E4153" s="62" t="s">
        <v>68</v>
      </c>
      <c r="F4153" s="62"/>
      <c r="G4153" s="62">
        <v>11</v>
      </c>
      <c r="H4153" s="63">
        <v>0.37209302325581395</v>
      </c>
      <c r="I4153" s="64">
        <v>43</v>
      </c>
      <c r="J4153" s="64">
        <v>42</v>
      </c>
      <c r="K4153" s="64">
        <v>16</v>
      </c>
      <c r="L4153" s="65">
        <v>0.97674418604651159</v>
      </c>
      <c r="M4153" s="64">
        <v>1</v>
      </c>
      <c r="N4153" s="64">
        <v>0</v>
      </c>
      <c r="O4153" s="66">
        <v>274.27588492063467</v>
      </c>
      <c r="P4153" s="63">
        <v>2.3255813953488372E-2</v>
      </c>
    </row>
    <row r="4154" spans="1:16" ht="14.4">
      <c r="A4154" s="72">
        <f t="shared" si="118"/>
        <v>46229</v>
      </c>
      <c r="B4154" s="73">
        <f>VLOOKUP(G4154,'Daily Flash NL'!A:D,4,0)</f>
        <v>0.5</v>
      </c>
      <c r="C4154" s="77">
        <v>46229</v>
      </c>
      <c r="D4154" s="57"/>
      <c r="E4154" s="62" t="s">
        <v>68</v>
      </c>
      <c r="F4154" s="62"/>
      <c r="G4154" s="62">
        <v>12</v>
      </c>
      <c r="H4154" s="63">
        <v>0.90697674418604646</v>
      </c>
      <c r="I4154" s="64">
        <v>43</v>
      </c>
      <c r="J4154" s="64">
        <v>43</v>
      </c>
      <c r="K4154" s="64">
        <v>39</v>
      </c>
      <c r="L4154" s="65">
        <v>1</v>
      </c>
      <c r="M4154" s="64">
        <v>0</v>
      </c>
      <c r="N4154" s="64">
        <v>0</v>
      </c>
      <c r="O4154" s="66">
        <v>253.08967054263579</v>
      </c>
      <c r="P4154" s="63">
        <v>0</v>
      </c>
    </row>
    <row r="4155" spans="1:16" ht="14.4">
      <c r="A4155" s="72">
        <f t="shared" si="118"/>
        <v>46229</v>
      </c>
      <c r="B4155" s="73">
        <f>VLOOKUP(G4155,'Daily Flash NL'!A:D,4,0)</f>
        <v>0.54166666666666696</v>
      </c>
      <c r="C4155" s="77">
        <v>46229</v>
      </c>
      <c r="D4155" s="57"/>
      <c r="E4155" s="62" t="s">
        <v>68</v>
      </c>
      <c r="F4155" s="62"/>
      <c r="G4155" s="62">
        <v>13</v>
      </c>
      <c r="H4155" s="63">
        <v>0.98039215686274506</v>
      </c>
      <c r="I4155" s="64">
        <v>51</v>
      </c>
      <c r="J4155" s="64">
        <v>51</v>
      </c>
      <c r="K4155" s="64">
        <v>50</v>
      </c>
      <c r="L4155" s="65">
        <v>1</v>
      </c>
      <c r="M4155" s="64">
        <v>0</v>
      </c>
      <c r="N4155" s="64">
        <v>0</v>
      </c>
      <c r="O4155" s="66">
        <v>235.06340522875817</v>
      </c>
      <c r="P4155" s="63">
        <v>0</v>
      </c>
    </row>
    <row r="4156" spans="1:16" ht="14.4">
      <c r="A4156" s="72">
        <f t="shared" si="118"/>
        <v>46229</v>
      </c>
      <c r="B4156" s="73">
        <f>VLOOKUP(G4156,'Daily Flash NL'!A:D,4,0)</f>
        <v>0.58333333333333304</v>
      </c>
      <c r="C4156" s="77">
        <v>46229</v>
      </c>
      <c r="D4156" s="57"/>
      <c r="E4156" s="62" t="s">
        <v>68</v>
      </c>
      <c r="F4156" s="62"/>
      <c r="G4156" s="62">
        <v>14</v>
      </c>
      <c r="H4156" s="63">
        <v>0.86274509803921573</v>
      </c>
      <c r="I4156" s="64">
        <v>51</v>
      </c>
      <c r="J4156" s="64">
        <v>51</v>
      </c>
      <c r="K4156" s="64">
        <v>44</v>
      </c>
      <c r="L4156" s="65">
        <v>1</v>
      </c>
      <c r="M4156" s="64">
        <v>0</v>
      </c>
      <c r="N4156" s="64">
        <v>0</v>
      </c>
      <c r="O4156" s="66">
        <v>240.29437516339885</v>
      </c>
      <c r="P4156" s="63">
        <v>0</v>
      </c>
    </row>
    <row r="4157" spans="1:16" ht="14.4">
      <c r="A4157" s="72">
        <f t="shared" si="118"/>
        <v>46229</v>
      </c>
      <c r="B4157" s="73">
        <f>VLOOKUP(G4157,'Daily Flash NL'!A:D,4,0)</f>
        <v>0.625</v>
      </c>
      <c r="C4157" s="77">
        <v>46229</v>
      </c>
      <c r="D4157" s="57"/>
      <c r="E4157" s="62" t="s">
        <v>68</v>
      </c>
      <c r="F4157" s="62"/>
      <c r="G4157" s="62">
        <v>15</v>
      </c>
      <c r="H4157" s="63">
        <v>0.6875</v>
      </c>
      <c r="I4157" s="64">
        <v>48</v>
      </c>
      <c r="J4157" s="64">
        <v>48</v>
      </c>
      <c r="K4157" s="64">
        <v>33</v>
      </c>
      <c r="L4157" s="65">
        <v>1</v>
      </c>
      <c r="M4157" s="64">
        <v>0</v>
      </c>
      <c r="N4157" s="64">
        <v>0</v>
      </c>
      <c r="O4157" s="66">
        <v>310.06746875000005</v>
      </c>
      <c r="P4157" s="63">
        <v>0</v>
      </c>
    </row>
    <row r="4158" spans="1:16" ht="14.4">
      <c r="A4158" s="72">
        <f t="shared" si="118"/>
        <v>46229</v>
      </c>
      <c r="B4158" s="73">
        <f>VLOOKUP(G4158,'Daily Flash NL'!A:D,4,0)</f>
        <v>0.66666666666666696</v>
      </c>
      <c r="C4158" s="77">
        <v>46229</v>
      </c>
      <c r="D4158" s="57"/>
      <c r="E4158" s="62" t="s">
        <v>68</v>
      </c>
      <c r="F4158" s="62"/>
      <c r="G4158" s="62">
        <v>16</v>
      </c>
      <c r="H4158" s="63">
        <v>0.89189189189189189</v>
      </c>
      <c r="I4158" s="64">
        <v>37</v>
      </c>
      <c r="J4158" s="64">
        <v>37</v>
      </c>
      <c r="K4158" s="64">
        <v>33</v>
      </c>
      <c r="L4158" s="65">
        <v>1</v>
      </c>
      <c r="M4158" s="64">
        <v>0</v>
      </c>
      <c r="N4158" s="64">
        <v>0</v>
      </c>
      <c r="O4158" s="66">
        <v>223.34174324324331</v>
      </c>
      <c r="P4158" s="63">
        <v>0</v>
      </c>
    </row>
    <row r="4159" spans="1:16" ht="14.4">
      <c r="A4159" s="72">
        <f t="shared" ref="A4159:A4196" si="119">C4159</f>
        <v>46229</v>
      </c>
      <c r="B4159" s="73" t="e">
        <f>VLOOKUP(G4159,'Daily Flash NL'!A:D,4,0)</f>
        <v>#N/A</v>
      </c>
      <c r="C4159" s="77">
        <v>46229</v>
      </c>
      <c r="D4159" s="57"/>
      <c r="E4159" s="62" t="s">
        <v>68</v>
      </c>
      <c r="F4159" s="62"/>
      <c r="G4159" s="62">
        <v>17</v>
      </c>
      <c r="H4159" s="63">
        <v>1</v>
      </c>
      <c r="I4159" s="64">
        <v>37</v>
      </c>
      <c r="J4159" s="64">
        <v>37</v>
      </c>
      <c r="K4159" s="64">
        <v>37</v>
      </c>
      <c r="L4159" s="65">
        <v>1</v>
      </c>
      <c r="M4159" s="64">
        <v>0</v>
      </c>
      <c r="N4159" s="64">
        <v>0</v>
      </c>
      <c r="O4159" s="66">
        <v>333.34148648648647</v>
      </c>
      <c r="P4159" s="63">
        <v>0</v>
      </c>
    </row>
    <row r="4160" spans="1:16" ht="14.4">
      <c r="A4160" s="72">
        <f t="shared" si="119"/>
        <v>46229</v>
      </c>
      <c r="B4160" s="73" t="e">
        <f>VLOOKUP(G4160,'Daily Flash NL'!A:D,4,0)</f>
        <v>#N/A</v>
      </c>
      <c r="C4160" s="77">
        <v>46229</v>
      </c>
      <c r="D4160" s="57"/>
      <c r="E4160" s="62" t="s">
        <v>68</v>
      </c>
      <c r="F4160" s="62"/>
      <c r="G4160" s="62">
        <v>18</v>
      </c>
      <c r="H4160" s="63">
        <v>0.87878787878787878</v>
      </c>
      <c r="I4160" s="64">
        <v>33</v>
      </c>
      <c r="J4160" s="64">
        <v>32</v>
      </c>
      <c r="K4160" s="64">
        <v>29</v>
      </c>
      <c r="L4160" s="65">
        <v>0.96969696969696972</v>
      </c>
      <c r="M4160" s="64">
        <v>1</v>
      </c>
      <c r="N4160" s="64">
        <v>0</v>
      </c>
      <c r="O4160" s="66">
        <v>260.17866666666657</v>
      </c>
      <c r="P4160" s="63">
        <v>3.0303030303030304E-2</v>
      </c>
    </row>
    <row r="4161" spans="1:16" ht="14.4">
      <c r="A4161" s="72">
        <f t="shared" si="119"/>
        <v>46229</v>
      </c>
      <c r="B4161" s="73" t="e">
        <f>VLOOKUP(G4161,'Daily Flash NL'!A:D,4,0)</f>
        <v>#N/A</v>
      </c>
      <c r="C4161" s="77">
        <v>46229</v>
      </c>
      <c r="D4161" s="57"/>
      <c r="E4161" s="62" t="s">
        <v>68</v>
      </c>
      <c r="F4161" s="62"/>
      <c r="G4161" s="62">
        <v>19</v>
      </c>
      <c r="H4161" s="63">
        <v>0.40625</v>
      </c>
      <c r="I4161" s="64">
        <v>32</v>
      </c>
      <c r="J4161" s="64">
        <v>32</v>
      </c>
      <c r="K4161" s="64">
        <v>13</v>
      </c>
      <c r="L4161" s="65">
        <v>1</v>
      </c>
      <c r="M4161" s="64">
        <v>0</v>
      </c>
      <c r="N4161" s="64">
        <v>0</v>
      </c>
      <c r="O4161" s="66">
        <v>346.70851562500013</v>
      </c>
      <c r="P4161" s="63">
        <v>0</v>
      </c>
    </row>
    <row r="4162" spans="1:16" ht="14.4">
      <c r="A4162" s="72">
        <f t="shared" si="119"/>
        <v>46229</v>
      </c>
      <c r="B4162" s="73" t="e">
        <f>VLOOKUP(G4162,'Daily Flash NL'!A:D,4,0)</f>
        <v>#N/A</v>
      </c>
      <c r="C4162" s="77">
        <v>46229</v>
      </c>
      <c r="D4162" s="57"/>
      <c r="E4162" s="62" t="s">
        <v>68</v>
      </c>
      <c r="F4162" s="62"/>
      <c r="G4162" s="62">
        <v>20</v>
      </c>
      <c r="H4162" s="63">
        <v>0.86363636363636365</v>
      </c>
      <c r="I4162" s="64">
        <v>22</v>
      </c>
      <c r="J4162" s="64">
        <v>22</v>
      </c>
      <c r="K4162" s="64">
        <v>19</v>
      </c>
      <c r="L4162" s="65">
        <v>1</v>
      </c>
      <c r="M4162" s="64">
        <v>0</v>
      </c>
      <c r="N4162" s="64">
        <v>0</v>
      </c>
      <c r="O4162" s="66">
        <v>235.76947727272693</v>
      </c>
      <c r="P4162" s="63">
        <v>0</v>
      </c>
    </row>
    <row r="4163" spans="1:16" ht="14.4">
      <c r="A4163" s="72">
        <f t="shared" si="119"/>
        <v>46229</v>
      </c>
      <c r="B4163" s="73" t="e">
        <f>VLOOKUP(G4163,'Daily Flash NL'!A:D,4,0)</f>
        <v>#N/A</v>
      </c>
      <c r="C4163" s="77">
        <v>46229</v>
      </c>
      <c r="D4163" s="57"/>
      <c r="E4163" s="62" t="s">
        <v>68</v>
      </c>
      <c r="F4163" s="62"/>
      <c r="G4163" s="62">
        <v>21</v>
      </c>
      <c r="H4163" s="63">
        <v>0.2</v>
      </c>
      <c r="I4163" s="64">
        <v>30</v>
      </c>
      <c r="J4163" s="64">
        <v>26</v>
      </c>
      <c r="K4163" s="64">
        <v>6</v>
      </c>
      <c r="L4163" s="65">
        <v>0.8666666666666667</v>
      </c>
      <c r="M4163" s="64">
        <v>4</v>
      </c>
      <c r="N4163" s="64">
        <v>0</v>
      </c>
      <c r="O4163" s="66">
        <v>296.54094230769232</v>
      </c>
      <c r="P4163" s="63">
        <v>0.13333333333333333</v>
      </c>
    </row>
    <row r="4164" spans="1:16" ht="14.4">
      <c r="A4164" s="72">
        <f t="shared" si="119"/>
        <v>46229</v>
      </c>
      <c r="B4164" s="73" t="e">
        <f>VLOOKUP(G4164,'Daily Flash NL'!A:D,4,0)</f>
        <v>#N/A</v>
      </c>
      <c r="C4164" s="77">
        <v>46229</v>
      </c>
      <c r="D4164" s="57"/>
      <c r="E4164" s="62" t="s">
        <v>68</v>
      </c>
      <c r="F4164" s="62"/>
      <c r="G4164" s="62">
        <v>22</v>
      </c>
      <c r="H4164" s="63">
        <v>1</v>
      </c>
      <c r="I4164" s="64">
        <v>3</v>
      </c>
      <c r="J4164" s="64">
        <v>3</v>
      </c>
      <c r="K4164" s="64">
        <v>3</v>
      </c>
      <c r="L4164" s="65">
        <v>1</v>
      </c>
      <c r="M4164" s="64">
        <v>0</v>
      </c>
      <c r="N4164" s="64">
        <v>0</v>
      </c>
      <c r="O4164" s="66">
        <v>431.97700000000009</v>
      </c>
      <c r="P4164" s="63">
        <v>0</v>
      </c>
    </row>
    <row r="4165" spans="1:16" ht="14.4">
      <c r="A4165" s="72">
        <f t="shared" si="119"/>
        <v>46229</v>
      </c>
      <c r="B4165" s="73" t="e">
        <f>VLOOKUP(G4165,'Daily Flash NL'!A:D,4,0)</f>
        <v>#N/A</v>
      </c>
      <c r="C4165" s="77">
        <v>46229</v>
      </c>
      <c r="D4165" s="57"/>
      <c r="E4165" s="62" t="s">
        <v>68</v>
      </c>
      <c r="F4165" s="62"/>
      <c r="G4165" s="62">
        <v>23</v>
      </c>
      <c r="H4165" s="63">
        <v>0.2857142857142857</v>
      </c>
      <c r="I4165" s="64">
        <v>7</v>
      </c>
      <c r="J4165" s="64">
        <v>5</v>
      </c>
      <c r="K4165" s="64">
        <v>2</v>
      </c>
      <c r="L4165" s="65">
        <v>0.7142857142857143</v>
      </c>
      <c r="M4165" s="64">
        <v>2</v>
      </c>
      <c r="N4165" s="64">
        <v>0</v>
      </c>
      <c r="O4165" s="66">
        <v>609.99140000000011</v>
      </c>
      <c r="P4165" s="63">
        <v>0.2857142857142857</v>
      </c>
    </row>
    <row r="4166" spans="1:16" ht="14.4">
      <c r="A4166" s="72">
        <f t="shared" si="119"/>
        <v>46229</v>
      </c>
      <c r="B4166" s="73" t="e">
        <f>VLOOKUP(G4166,'Daily Flash NL'!A:D,4,0)</f>
        <v>#N/A</v>
      </c>
      <c r="C4166" s="77">
        <v>46229</v>
      </c>
      <c r="D4166" s="57" t="s">
        <v>70</v>
      </c>
      <c r="E4166" s="57"/>
      <c r="F4166" s="57"/>
      <c r="G4166" s="57"/>
      <c r="H4166" s="58">
        <v>0.72408963585434172</v>
      </c>
      <c r="I4166" s="59">
        <v>715</v>
      </c>
      <c r="J4166" s="59">
        <v>692</v>
      </c>
      <c r="K4166" s="59">
        <v>517</v>
      </c>
      <c r="L4166" s="60">
        <v>0.96783216783216786</v>
      </c>
      <c r="M4166" s="59">
        <v>23</v>
      </c>
      <c r="N4166" s="59">
        <v>1</v>
      </c>
      <c r="O4166" s="61">
        <v>278.48576336705196</v>
      </c>
      <c r="P4166" s="58">
        <v>3.2167832167832165E-2</v>
      </c>
    </row>
    <row r="4167" spans="1:16" ht="14.4">
      <c r="A4167" s="72" t="str">
        <f t="shared" si="119"/>
        <v>Total 26/07/2026</v>
      </c>
      <c r="B4167" s="73" t="e">
        <f>VLOOKUP(G4167,'Daily Flash NL'!A:D,4,0)</f>
        <v>#N/A</v>
      </c>
      <c r="C4167" s="78" t="s">
        <v>336</v>
      </c>
      <c r="D4167" s="67"/>
      <c r="E4167" s="67"/>
      <c r="F4167" s="67"/>
      <c r="G4167" s="67"/>
      <c r="H4167" s="68">
        <v>0.72408963585434172</v>
      </c>
      <c r="I4167" s="69">
        <v>715</v>
      </c>
      <c r="J4167" s="69">
        <v>692</v>
      </c>
      <c r="K4167" s="69">
        <v>517</v>
      </c>
      <c r="L4167" s="70">
        <v>0.96783216783216786</v>
      </c>
      <c r="M4167" s="69">
        <v>23</v>
      </c>
      <c r="N4167" s="69">
        <v>1</v>
      </c>
      <c r="O4167" s="71">
        <v>278.48576336705196</v>
      </c>
      <c r="P4167" s="68">
        <v>3.2167832167832165E-2</v>
      </c>
    </row>
    <row r="4168" spans="1:16" ht="15" thickBot="1">
      <c r="A4168" s="72" t="str">
        <f t="shared" si="119"/>
        <v>Total général</v>
      </c>
      <c r="B4168" s="73" t="e">
        <f>VLOOKUP(G4168,'Daily Flash NL'!A:D,4,0)</f>
        <v>#N/A</v>
      </c>
      <c r="C4168" s="116" t="s">
        <v>73</v>
      </c>
      <c r="D4168" s="117"/>
      <c r="E4168" s="117"/>
      <c r="F4168" s="117"/>
      <c r="G4168" s="117"/>
      <c r="H4168" s="118">
        <v>0.67431761786600497</v>
      </c>
      <c r="I4168" s="119">
        <v>1616</v>
      </c>
      <c r="J4168" s="119">
        <v>1544</v>
      </c>
      <c r="K4168" s="119">
        <v>1087</v>
      </c>
      <c r="L4168" s="120">
        <v>0.95544554455445541</v>
      </c>
      <c r="M4168" s="119">
        <v>72</v>
      </c>
      <c r="N4168" s="119">
        <v>4</v>
      </c>
      <c r="O4168" s="121">
        <v>270.81840270787103</v>
      </c>
      <c r="P4168" s="122">
        <v>4.4554455445544552E-2</v>
      </c>
    </row>
    <row r="4169" spans="1:16" ht="14.4">
      <c r="A4169" s="72">
        <f t="shared" si="119"/>
        <v>46230</v>
      </c>
      <c r="B4169" s="73" t="e">
        <f>VLOOKUP(G4169,'Daily Flash NL'!A:D,4,0)</f>
        <v>#N/A</v>
      </c>
      <c r="C4169" s="77">
        <v>46230</v>
      </c>
      <c r="D4169" s="57" t="s">
        <v>67</v>
      </c>
      <c r="E4169" s="62" t="s">
        <v>85</v>
      </c>
      <c r="F4169" s="62"/>
      <c r="G4169" s="62"/>
      <c r="H4169" s="63">
        <v>0.8716216216216216</v>
      </c>
      <c r="I4169" s="64">
        <v>148</v>
      </c>
      <c r="J4169" s="64">
        <v>140</v>
      </c>
      <c r="K4169" s="64">
        <v>129</v>
      </c>
      <c r="L4169" s="65">
        <v>0.94594594594594594</v>
      </c>
      <c r="M4169" s="64">
        <v>8</v>
      </c>
      <c r="N4169" s="64">
        <v>0</v>
      </c>
      <c r="O4169" s="66">
        <v>230.49479583333337</v>
      </c>
      <c r="P4169" s="63">
        <v>5.4054054054054057E-2</v>
      </c>
    </row>
    <row r="4170" spans="1:16" ht="14.4">
      <c r="A4170" s="72">
        <f t="shared" si="119"/>
        <v>46230</v>
      </c>
      <c r="B4170" s="73" t="e">
        <f>VLOOKUP(G4170,'Daily Flash NL'!A:D,4,0)</f>
        <v>#N/A</v>
      </c>
      <c r="C4170" s="77">
        <v>46230</v>
      </c>
      <c r="D4170" s="57"/>
      <c r="E4170" s="62" t="s">
        <v>85</v>
      </c>
      <c r="F4170" s="57" t="s">
        <v>69</v>
      </c>
      <c r="G4170" s="57"/>
      <c r="H4170" s="58"/>
      <c r="I4170" s="59"/>
      <c r="J4170" s="59"/>
      <c r="K4170" s="59"/>
      <c r="L4170" s="60"/>
      <c r="M4170" s="59"/>
      <c r="N4170" s="59"/>
      <c r="O4170" s="61"/>
      <c r="P4170" s="58"/>
    </row>
    <row r="4171" spans="1:16" ht="14.4">
      <c r="A4171" s="72">
        <f t="shared" si="119"/>
        <v>46230</v>
      </c>
      <c r="B4171" s="73" t="e">
        <f>VLOOKUP(G4171,'Daily Flash NL'!A:D,4,0)</f>
        <v>#N/A</v>
      </c>
      <c r="C4171" s="77">
        <v>46230</v>
      </c>
      <c r="D4171" s="57"/>
      <c r="E4171" s="62" t="s">
        <v>85</v>
      </c>
      <c r="F4171" s="62"/>
      <c r="G4171" s="62">
        <v>6</v>
      </c>
      <c r="H4171" s="63">
        <v>0.33333333333333331</v>
      </c>
      <c r="I4171" s="64">
        <v>3</v>
      </c>
      <c r="J4171" s="64">
        <v>1</v>
      </c>
      <c r="K4171" s="64">
        <v>1</v>
      </c>
      <c r="L4171" s="65">
        <v>0.33333333333333331</v>
      </c>
      <c r="M4171" s="64">
        <v>2</v>
      </c>
      <c r="N4171" s="64">
        <v>0</v>
      </c>
      <c r="O4171" s="66">
        <v>179.46600000000001</v>
      </c>
      <c r="P4171" s="63">
        <v>0.66666666666666663</v>
      </c>
    </row>
    <row r="4172" spans="1:16" ht="14.4">
      <c r="A4172" s="72">
        <f t="shared" si="119"/>
        <v>46230</v>
      </c>
      <c r="B4172" s="73">
        <f>VLOOKUP(G4172,'Daily Flash NL'!A:D,4,0)</f>
        <v>0.29166666666666669</v>
      </c>
      <c r="C4172" s="77">
        <v>46230</v>
      </c>
      <c r="D4172" s="57"/>
      <c r="E4172" s="62" t="s">
        <v>85</v>
      </c>
      <c r="F4172" s="62"/>
      <c r="G4172" s="62">
        <v>7</v>
      </c>
      <c r="H4172" s="63">
        <v>1</v>
      </c>
      <c r="I4172" s="64">
        <v>2</v>
      </c>
      <c r="J4172" s="64">
        <v>2</v>
      </c>
      <c r="K4172" s="64">
        <v>2</v>
      </c>
      <c r="L4172" s="65">
        <v>1</v>
      </c>
      <c r="M4172" s="64">
        <v>0</v>
      </c>
      <c r="N4172" s="64">
        <v>0</v>
      </c>
      <c r="O4172" s="66">
        <v>219.273</v>
      </c>
      <c r="P4172" s="63">
        <v>0</v>
      </c>
    </row>
    <row r="4173" spans="1:16" ht="14.4">
      <c r="A4173" s="72">
        <f t="shared" si="119"/>
        <v>46230</v>
      </c>
      <c r="B4173" s="73">
        <f>VLOOKUP(G4173,'Daily Flash NL'!A:D,4,0)</f>
        <v>0.33333333333333298</v>
      </c>
      <c r="C4173" s="77">
        <v>46230</v>
      </c>
      <c r="D4173" s="57"/>
      <c r="E4173" s="62" t="s">
        <v>85</v>
      </c>
      <c r="F4173" s="62"/>
      <c r="G4173" s="62">
        <v>8</v>
      </c>
      <c r="H4173" s="63">
        <v>1</v>
      </c>
      <c r="I4173" s="64">
        <v>7</v>
      </c>
      <c r="J4173" s="64">
        <v>7</v>
      </c>
      <c r="K4173" s="64">
        <v>7</v>
      </c>
      <c r="L4173" s="65">
        <v>1</v>
      </c>
      <c r="M4173" s="64">
        <v>0</v>
      </c>
      <c r="N4173" s="64">
        <v>0</v>
      </c>
      <c r="O4173" s="66">
        <v>432.82028571428572</v>
      </c>
      <c r="P4173" s="63">
        <v>0</v>
      </c>
    </row>
    <row r="4174" spans="1:16" ht="14.4">
      <c r="A4174" s="72">
        <f t="shared" si="119"/>
        <v>46230</v>
      </c>
      <c r="B4174" s="73">
        <f>VLOOKUP(G4174,'Daily Flash NL'!A:D,4,0)</f>
        <v>0.375</v>
      </c>
      <c r="C4174" s="77">
        <v>46230</v>
      </c>
      <c r="D4174" s="57"/>
      <c r="E4174" s="62" t="s">
        <v>85</v>
      </c>
      <c r="F4174" s="62"/>
      <c r="G4174" s="62">
        <v>9</v>
      </c>
      <c r="H4174" s="63">
        <v>0.9375</v>
      </c>
      <c r="I4174" s="64">
        <v>16</v>
      </c>
      <c r="J4174" s="64">
        <v>16</v>
      </c>
      <c r="K4174" s="64">
        <v>15</v>
      </c>
      <c r="L4174" s="65">
        <v>1</v>
      </c>
      <c r="M4174" s="64">
        <v>0</v>
      </c>
      <c r="N4174" s="64">
        <v>0</v>
      </c>
      <c r="O4174" s="66">
        <v>148.26779166666668</v>
      </c>
      <c r="P4174" s="63">
        <v>0</v>
      </c>
    </row>
    <row r="4175" spans="1:16" ht="14.4">
      <c r="A4175" s="72">
        <f t="shared" si="119"/>
        <v>46230</v>
      </c>
      <c r="B4175" s="73">
        <f>VLOOKUP(G4175,'Daily Flash NL'!A:D,4,0)</f>
        <v>0.41666666666666702</v>
      </c>
      <c r="C4175" s="77">
        <v>46230</v>
      </c>
      <c r="D4175" s="57"/>
      <c r="E4175" s="62" t="s">
        <v>85</v>
      </c>
      <c r="F4175" s="62"/>
      <c r="G4175" s="62">
        <v>10</v>
      </c>
      <c r="H4175" s="63">
        <v>0.9375</v>
      </c>
      <c r="I4175" s="64">
        <v>16</v>
      </c>
      <c r="J4175" s="64">
        <v>16</v>
      </c>
      <c r="K4175" s="64">
        <v>15</v>
      </c>
      <c r="L4175" s="65">
        <v>1</v>
      </c>
      <c r="M4175" s="64">
        <v>0</v>
      </c>
      <c r="N4175" s="64">
        <v>0</v>
      </c>
      <c r="O4175" s="66">
        <v>246.85228125</v>
      </c>
      <c r="P4175" s="63">
        <v>0</v>
      </c>
    </row>
    <row r="4176" spans="1:16" ht="14.4">
      <c r="A4176" s="72">
        <f t="shared" si="119"/>
        <v>46230</v>
      </c>
      <c r="B4176" s="73">
        <f>VLOOKUP(G4176,'Daily Flash NL'!A:D,4,0)</f>
        <v>0.45833333333333298</v>
      </c>
      <c r="C4176" s="77">
        <v>46230</v>
      </c>
      <c r="D4176" s="57"/>
      <c r="E4176" s="62" t="s">
        <v>85</v>
      </c>
      <c r="F4176" s="62"/>
      <c r="G4176" s="62">
        <v>11</v>
      </c>
      <c r="H4176" s="63">
        <v>1</v>
      </c>
      <c r="I4176" s="64">
        <v>11</v>
      </c>
      <c r="J4176" s="64">
        <v>11</v>
      </c>
      <c r="K4176" s="64">
        <v>11</v>
      </c>
      <c r="L4176" s="65">
        <v>1</v>
      </c>
      <c r="M4176" s="64">
        <v>0</v>
      </c>
      <c r="N4176" s="64">
        <v>0</v>
      </c>
      <c r="O4176" s="66">
        <v>228.71889393939426</v>
      </c>
      <c r="P4176" s="63">
        <v>0</v>
      </c>
    </row>
    <row r="4177" spans="1:16" ht="14.4">
      <c r="A4177" s="72">
        <f t="shared" si="119"/>
        <v>46230</v>
      </c>
      <c r="B4177" s="73">
        <f>VLOOKUP(G4177,'Daily Flash NL'!A:D,4,0)</f>
        <v>0.5</v>
      </c>
      <c r="C4177" s="77">
        <v>46230</v>
      </c>
      <c r="D4177" s="57"/>
      <c r="E4177" s="62" t="s">
        <v>85</v>
      </c>
      <c r="F4177" s="62"/>
      <c r="G4177" s="62">
        <v>12</v>
      </c>
      <c r="H4177" s="63">
        <v>1</v>
      </c>
      <c r="I4177" s="64">
        <v>11</v>
      </c>
      <c r="J4177" s="64">
        <v>11</v>
      </c>
      <c r="K4177" s="64">
        <v>11</v>
      </c>
      <c r="L4177" s="65">
        <v>1</v>
      </c>
      <c r="M4177" s="64">
        <v>0</v>
      </c>
      <c r="N4177" s="64">
        <v>0</v>
      </c>
      <c r="O4177" s="66">
        <v>153.65012121212092</v>
      </c>
      <c r="P4177" s="63">
        <v>0</v>
      </c>
    </row>
    <row r="4178" spans="1:16" ht="14.4">
      <c r="A4178" s="72">
        <f t="shared" si="119"/>
        <v>46230</v>
      </c>
      <c r="B4178" s="73">
        <f>VLOOKUP(G4178,'Daily Flash NL'!A:D,4,0)</f>
        <v>0.54166666666666696</v>
      </c>
      <c r="C4178" s="77">
        <v>46230</v>
      </c>
      <c r="D4178" s="57"/>
      <c r="E4178" s="62" t="s">
        <v>85</v>
      </c>
      <c r="F4178" s="62"/>
      <c r="G4178" s="62">
        <v>13</v>
      </c>
      <c r="H4178" s="63">
        <v>0.90909090909090906</v>
      </c>
      <c r="I4178" s="64">
        <v>11</v>
      </c>
      <c r="J4178" s="64">
        <v>11</v>
      </c>
      <c r="K4178" s="64">
        <v>10</v>
      </c>
      <c r="L4178" s="65">
        <v>1</v>
      </c>
      <c r="M4178" s="64">
        <v>0</v>
      </c>
      <c r="N4178" s="64">
        <v>0</v>
      </c>
      <c r="O4178" s="66">
        <v>341.12950000000001</v>
      </c>
      <c r="P4178" s="63">
        <v>0</v>
      </c>
    </row>
    <row r="4179" spans="1:16" ht="14.4">
      <c r="A4179" s="72">
        <f t="shared" si="119"/>
        <v>46230</v>
      </c>
      <c r="B4179" s="73">
        <f>VLOOKUP(G4179,'Daily Flash NL'!A:D,4,0)</f>
        <v>0.58333333333333304</v>
      </c>
      <c r="C4179" s="77">
        <v>46230</v>
      </c>
      <c r="D4179" s="57"/>
      <c r="E4179" s="62" t="s">
        <v>85</v>
      </c>
      <c r="F4179" s="62"/>
      <c r="G4179" s="62">
        <v>14</v>
      </c>
      <c r="H4179" s="63">
        <v>0.81818181818181823</v>
      </c>
      <c r="I4179" s="64">
        <v>11</v>
      </c>
      <c r="J4179" s="64">
        <v>11</v>
      </c>
      <c r="K4179" s="64">
        <v>9</v>
      </c>
      <c r="L4179" s="65">
        <v>1</v>
      </c>
      <c r="M4179" s="64">
        <v>0</v>
      </c>
      <c r="N4179" s="64">
        <v>0</v>
      </c>
      <c r="O4179" s="66">
        <v>286.85531818181818</v>
      </c>
      <c r="P4179" s="63">
        <v>0</v>
      </c>
    </row>
    <row r="4180" spans="1:16" ht="14.4">
      <c r="A4180" s="72">
        <f t="shared" si="119"/>
        <v>46230</v>
      </c>
      <c r="B4180" s="73">
        <f>VLOOKUP(G4180,'Daily Flash NL'!A:D,4,0)</f>
        <v>0.625</v>
      </c>
      <c r="C4180" s="77">
        <v>46230</v>
      </c>
      <c r="D4180" s="57"/>
      <c r="E4180" s="62" t="s">
        <v>85</v>
      </c>
      <c r="F4180" s="62"/>
      <c r="G4180" s="62">
        <v>15</v>
      </c>
      <c r="H4180" s="63">
        <v>0.94736842105263153</v>
      </c>
      <c r="I4180" s="64">
        <v>19</v>
      </c>
      <c r="J4180" s="64">
        <v>19</v>
      </c>
      <c r="K4180" s="64">
        <v>18</v>
      </c>
      <c r="L4180" s="65">
        <v>1</v>
      </c>
      <c r="M4180" s="64">
        <v>0</v>
      </c>
      <c r="N4180" s="64">
        <v>0</v>
      </c>
      <c r="O4180" s="66">
        <v>83.476728070175255</v>
      </c>
      <c r="P4180" s="63">
        <v>0</v>
      </c>
    </row>
    <row r="4181" spans="1:16" ht="14.4">
      <c r="A4181" s="72">
        <f t="shared" si="119"/>
        <v>46230</v>
      </c>
      <c r="B4181" s="73">
        <f>VLOOKUP(G4181,'Daily Flash NL'!A:D,4,0)</f>
        <v>0.66666666666666696</v>
      </c>
      <c r="C4181" s="77">
        <v>46230</v>
      </c>
      <c r="D4181" s="57"/>
      <c r="E4181" s="62" t="s">
        <v>85</v>
      </c>
      <c r="F4181" s="62"/>
      <c r="G4181" s="62">
        <v>16</v>
      </c>
      <c r="H4181" s="63">
        <v>1</v>
      </c>
      <c r="I4181" s="64">
        <v>12</v>
      </c>
      <c r="J4181" s="64">
        <v>12</v>
      </c>
      <c r="K4181" s="64">
        <v>12</v>
      </c>
      <c r="L4181" s="65">
        <v>1</v>
      </c>
      <c r="M4181" s="64">
        <v>0</v>
      </c>
      <c r="N4181" s="64">
        <v>0</v>
      </c>
      <c r="O4181" s="66">
        <v>291.74856249999999</v>
      </c>
      <c r="P4181" s="63">
        <v>0</v>
      </c>
    </row>
    <row r="4182" spans="1:16" ht="14.4">
      <c r="A4182" s="72">
        <f t="shared" si="119"/>
        <v>46230</v>
      </c>
      <c r="B4182" s="73" t="e">
        <f>VLOOKUP(G4182,'Daily Flash NL'!A:D,4,0)</f>
        <v>#N/A</v>
      </c>
      <c r="C4182" s="77">
        <v>46230</v>
      </c>
      <c r="D4182" s="57"/>
      <c r="E4182" s="62" t="s">
        <v>85</v>
      </c>
      <c r="F4182" s="62"/>
      <c r="G4182" s="62">
        <v>17</v>
      </c>
      <c r="H4182" s="63">
        <v>0.46153846153846156</v>
      </c>
      <c r="I4182" s="64">
        <v>13</v>
      </c>
      <c r="J4182" s="64">
        <v>10</v>
      </c>
      <c r="K4182" s="64">
        <v>6</v>
      </c>
      <c r="L4182" s="65">
        <v>0.76923076923076927</v>
      </c>
      <c r="M4182" s="64">
        <v>3</v>
      </c>
      <c r="N4182" s="64">
        <v>0</v>
      </c>
      <c r="O4182" s="66">
        <v>145.71035000000001</v>
      </c>
      <c r="P4182" s="63">
        <v>0.23076923076923078</v>
      </c>
    </row>
    <row r="4183" spans="1:16" ht="14.4">
      <c r="A4183" s="72">
        <f t="shared" si="119"/>
        <v>46230</v>
      </c>
      <c r="B4183" s="73" t="e">
        <f>VLOOKUP(G4183,'Daily Flash NL'!A:D,4,0)</f>
        <v>#N/A</v>
      </c>
      <c r="C4183" s="77">
        <v>46230</v>
      </c>
      <c r="D4183" s="57"/>
      <c r="E4183" s="62" t="s">
        <v>85</v>
      </c>
      <c r="F4183" s="62"/>
      <c r="G4183" s="62">
        <v>18</v>
      </c>
      <c r="H4183" s="63">
        <v>1</v>
      </c>
      <c r="I4183" s="64">
        <v>5</v>
      </c>
      <c r="J4183" s="64">
        <v>5</v>
      </c>
      <c r="K4183" s="64">
        <v>5</v>
      </c>
      <c r="L4183" s="65">
        <v>1</v>
      </c>
      <c r="M4183" s="64">
        <v>0</v>
      </c>
      <c r="N4183" s="64">
        <v>0</v>
      </c>
      <c r="O4183" s="66">
        <v>375.77359999999999</v>
      </c>
      <c r="P4183" s="63">
        <v>0</v>
      </c>
    </row>
    <row r="4184" spans="1:16" ht="14.4">
      <c r="A4184" s="72">
        <f t="shared" si="119"/>
        <v>46230</v>
      </c>
      <c r="B4184" s="73" t="e">
        <f>VLOOKUP(G4184,'Daily Flash NL'!A:D,4,0)</f>
        <v>#N/A</v>
      </c>
      <c r="C4184" s="77">
        <v>46230</v>
      </c>
      <c r="D4184" s="57"/>
      <c r="E4184" s="62" t="s">
        <v>85</v>
      </c>
      <c r="F4184" s="62"/>
      <c r="G4184" s="62">
        <v>19</v>
      </c>
      <c r="H4184" s="63">
        <v>1</v>
      </c>
      <c r="I4184" s="64">
        <v>6</v>
      </c>
      <c r="J4184" s="64">
        <v>6</v>
      </c>
      <c r="K4184" s="64">
        <v>6</v>
      </c>
      <c r="L4184" s="65">
        <v>1</v>
      </c>
      <c r="M4184" s="64">
        <v>0</v>
      </c>
      <c r="N4184" s="64">
        <v>0</v>
      </c>
      <c r="O4184" s="66">
        <v>341.92216666666667</v>
      </c>
      <c r="P4184" s="63">
        <v>0</v>
      </c>
    </row>
    <row r="4185" spans="1:16" ht="14.4">
      <c r="A4185" s="72">
        <f t="shared" si="119"/>
        <v>46230</v>
      </c>
      <c r="B4185" s="73" t="e">
        <f>VLOOKUP(G4185,'Daily Flash NL'!A:D,4,0)</f>
        <v>#N/A</v>
      </c>
      <c r="C4185" s="77">
        <v>46230</v>
      </c>
      <c r="D4185" s="57"/>
      <c r="E4185" s="62" t="s">
        <v>85</v>
      </c>
      <c r="F4185" s="62"/>
      <c r="G4185" s="62">
        <v>21</v>
      </c>
      <c r="H4185" s="63">
        <v>1</v>
      </c>
      <c r="I4185" s="64">
        <v>1</v>
      </c>
      <c r="J4185" s="64">
        <v>1</v>
      </c>
      <c r="K4185" s="64">
        <v>1</v>
      </c>
      <c r="L4185" s="65">
        <v>1</v>
      </c>
      <c r="M4185" s="64">
        <v>0</v>
      </c>
      <c r="N4185" s="64">
        <v>0</v>
      </c>
      <c r="O4185" s="66">
        <v>488.327</v>
      </c>
      <c r="P4185" s="63">
        <v>0</v>
      </c>
    </row>
    <row r="4186" spans="1:16" ht="14.4">
      <c r="A4186" s="72">
        <f t="shared" si="119"/>
        <v>46230</v>
      </c>
      <c r="B4186" s="73" t="e">
        <f>VLOOKUP(G4186,'Daily Flash NL'!A:D,4,0)</f>
        <v>#N/A</v>
      </c>
      <c r="C4186" s="77">
        <v>46230</v>
      </c>
      <c r="D4186" s="57"/>
      <c r="E4186" s="62" t="s">
        <v>85</v>
      </c>
      <c r="F4186" s="62"/>
      <c r="G4186" s="62">
        <v>22</v>
      </c>
      <c r="H4186" s="63">
        <v>0</v>
      </c>
      <c r="I4186" s="64">
        <v>1</v>
      </c>
      <c r="J4186" s="64">
        <v>0</v>
      </c>
      <c r="K4186" s="64">
        <v>0</v>
      </c>
      <c r="L4186" s="65">
        <v>0</v>
      </c>
      <c r="M4186" s="64">
        <v>1</v>
      </c>
      <c r="N4186" s="64">
        <v>0</v>
      </c>
      <c r="O4186" s="66"/>
      <c r="P4186" s="63">
        <v>1</v>
      </c>
    </row>
    <row r="4187" spans="1:16" ht="14.4">
      <c r="A4187" s="72">
        <f t="shared" si="119"/>
        <v>46230</v>
      </c>
      <c r="B4187" s="73" t="e">
        <f>VLOOKUP(G4187,'Daily Flash NL'!A:D,4,0)</f>
        <v>#N/A</v>
      </c>
      <c r="C4187" s="77">
        <v>46230</v>
      </c>
      <c r="D4187" s="57"/>
      <c r="E4187" s="62" t="s">
        <v>85</v>
      </c>
      <c r="F4187" s="62"/>
      <c r="G4187" s="62">
        <v>23</v>
      </c>
      <c r="H4187" s="63">
        <v>0</v>
      </c>
      <c r="I4187" s="64">
        <v>3</v>
      </c>
      <c r="J4187" s="64">
        <v>1</v>
      </c>
      <c r="K4187" s="64">
        <v>0</v>
      </c>
      <c r="L4187" s="65">
        <v>0.33333333333333331</v>
      </c>
      <c r="M4187" s="64">
        <v>2</v>
      </c>
      <c r="N4187" s="64">
        <v>0</v>
      </c>
      <c r="O4187" s="66">
        <v>222.83199999999999</v>
      </c>
      <c r="P4187" s="63">
        <v>0.66666666666666663</v>
      </c>
    </row>
    <row r="4188" spans="1:16" ht="14.4">
      <c r="A4188" s="72">
        <f t="shared" si="119"/>
        <v>46230</v>
      </c>
      <c r="B4188" s="73" t="e">
        <f>VLOOKUP(G4188,'Daily Flash NL'!A:D,4,0)</f>
        <v>#N/A</v>
      </c>
      <c r="C4188" s="77">
        <v>46230</v>
      </c>
      <c r="D4188" s="57"/>
      <c r="E4188" s="62" t="s">
        <v>68</v>
      </c>
      <c r="F4188" s="62"/>
      <c r="G4188" s="62"/>
      <c r="H4188" s="63">
        <v>0.48261238337574214</v>
      </c>
      <c r="I4188" s="64">
        <v>1187</v>
      </c>
      <c r="J4188" s="64">
        <v>1122</v>
      </c>
      <c r="K4188" s="64">
        <v>569</v>
      </c>
      <c r="L4188" s="65">
        <v>0.94524010109519796</v>
      </c>
      <c r="M4188" s="64">
        <v>65</v>
      </c>
      <c r="N4188" s="64">
        <v>8</v>
      </c>
      <c r="O4188" s="66">
        <v>270.78932766530829</v>
      </c>
      <c r="P4188" s="63">
        <v>5.4759898904802019E-2</v>
      </c>
    </row>
    <row r="4189" spans="1:16" ht="14.4">
      <c r="A4189" s="72">
        <f t="shared" si="119"/>
        <v>46230</v>
      </c>
      <c r="B4189" s="73" t="e">
        <f>VLOOKUP(G4189,'Daily Flash NL'!A:D,4,0)</f>
        <v>#N/A</v>
      </c>
      <c r="C4189" s="77">
        <v>46230</v>
      </c>
      <c r="D4189" s="57"/>
      <c r="E4189" s="62" t="s">
        <v>68</v>
      </c>
      <c r="F4189" s="57" t="s">
        <v>69</v>
      </c>
      <c r="G4189" s="57"/>
      <c r="H4189" s="58"/>
      <c r="I4189" s="59"/>
      <c r="J4189" s="59"/>
      <c r="K4189" s="59"/>
      <c r="L4189" s="60"/>
      <c r="M4189" s="59"/>
      <c r="N4189" s="59"/>
      <c r="O4189" s="61"/>
      <c r="P4189" s="58"/>
    </row>
    <row r="4190" spans="1:16" ht="14.4">
      <c r="A4190" s="72">
        <f t="shared" si="119"/>
        <v>46230</v>
      </c>
      <c r="B4190" s="73" t="e">
        <f>VLOOKUP(G4190,'Daily Flash NL'!A:D,4,0)</f>
        <v>#N/A</v>
      </c>
      <c r="C4190" s="77">
        <v>46230</v>
      </c>
      <c r="D4190" s="57"/>
      <c r="E4190" s="62" t="s">
        <v>68</v>
      </c>
      <c r="F4190" s="62"/>
      <c r="G4190" s="62">
        <v>6</v>
      </c>
      <c r="H4190" s="63">
        <v>0.2857142857142857</v>
      </c>
      <c r="I4190" s="64">
        <v>7</v>
      </c>
      <c r="J4190" s="64">
        <v>6</v>
      </c>
      <c r="K4190" s="64">
        <v>2</v>
      </c>
      <c r="L4190" s="65">
        <v>0.8571428571428571</v>
      </c>
      <c r="M4190" s="64">
        <v>1</v>
      </c>
      <c r="N4190" s="64">
        <v>0</v>
      </c>
      <c r="O4190" s="66">
        <v>401.02549999999997</v>
      </c>
      <c r="P4190" s="63">
        <v>0.14285714285714285</v>
      </c>
    </row>
    <row r="4191" spans="1:16" ht="14.4">
      <c r="A4191" s="72">
        <f t="shared" si="119"/>
        <v>46230</v>
      </c>
      <c r="B4191" s="73">
        <f>VLOOKUP(G4191,'Daily Flash NL'!A:D,4,0)</f>
        <v>0.29166666666666669</v>
      </c>
      <c r="C4191" s="77">
        <v>46230</v>
      </c>
      <c r="D4191" s="57"/>
      <c r="E4191" s="62" t="s">
        <v>68</v>
      </c>
      <c r="F4191" s="62"/>
      <c r="G4191" s="62">
        <v>7</v>
      </c>
      <c r="H4191" s="63">
        <v>0.22222222222222221</v>
      </c>
      <c r="I4191" s="64">
        <v>37</v>
      </c>
      <c r="J4191" s="64">
        <v>32</v>
      </c>
      <c r="K4191" s="64">
        <v>8</v>
      </c>
      <c r="L4191" s="65">
        <v>0.86486486486486491</v>
      </c>
      <c r="M4191" s="64">
        <v>5</v>
      </c>
      <c r="N4191" s="64">
        <v>1</v>
      </c>
      <c r="O4191" s="66">
        <v>245.63704687499995</v>
      </c>
      <c r="P4191" s="63">
        <v>0.13513513513513514</v>
      </c>
    </row>
    <row r="4192" spans="1:16" ht="14.4">
      <c r="A4192" s="72">
        <f t="shared" si="119"/>
        <v>46230</v>
      </c>
      <c r="B4192" s="73">
        <f>VLOOKUP(G4192,'Daily Flash NL'!A:D,4,0)</f>
        <v>0.33333333333333298</v>
      </c>
      <c r="C4192" s="77">
        <v>46230</v>
      </c>
      <c r="D4192" s="57"/>
      <c r="E4192" s="62" t="s">
        <v>68</v>
      </c>
      <c r="F4192" s="62"/>
      <c r="G4192" s="62">
        <v>8</v>
      </c>
      <c r="H4192" s="63">
        <v>0.11827956989247312</v>
      </c>
      <c r="I4192" s="64">
        <v>95</v>
      </c>
      <c r="J4192" s="64">
        <v>83</v>
      </c>
      <c r="K4192" s="64">
        <v>11</v>
      </c>
      <c r="L4192" s="65">
        <v>0.87368421052631584</v>
      </c>
      <c r="M4192" s="64">
        <v>12</v>
      </c>
      <c r="N4192" s="64">
        <v>2</v>
      </c>
      <c r="O4192" s="66">
        <v>218.75021348250127</v>
      </c>
      <c r="P4192" s="63">
        <v>0.12631578947368421</v>
      </c>
    </row>
    <row r="4193" spans="1:16" ht="14.4">
      <c r="A4193" s="72">
        <f t="shared" si="119"/>
        <v>46230</v>
      </c>
      <c r="B4193" s="73">
        <f>VLOOKUP(G4193,'Daily Flash NL'!A:D,4,0)</f>
        <v>0.375</v>
      </c>
      <c r="C4193" s="77">
        <v>46230</v>
      </c>
      <c r="D4193" s="57"/>
      <c r="E4193" s="62" t="s">
        <v>68</v>
      </c>
      <c r="F4193" s="62"/>
      <c r="G4193" s="62">
        <v>9</v>
      </c>
      <c r="H4193" s="63">
        <v>0.6517857142857143</v>
      </c>
      <c r="I4193" s="64">
        <v>112</v>
      </c>
      <c r="J4193" s="64">
        <v>112</v>
      </c>
      <c r="K4193" s="64">
        <v>73</v>
      </c>
      <c r="L4193" s="65">
        <v>1</v>
      </c>
      <c r="M4193" s="64">
        <v>0</v>
      </c>
      <c r="N4193" s="64">
        <v>0</v>
      </c>
      <c r="O4193" s="66">
        <v>202.14240699404769</v>
      </c>
      <c r="P4193" s="63">
        <v>0</v>
      </c>
    </row>
    <row r="4194" spans="1:16" ht="14.4">
      <c r="A4194" s="72">
        <f t="shared" si="119"/>
        <v>46230</v>
      </c>
      <c r="B4194" s="73">
        <f>VLOOKUP(G4194,'Daily Flash NL'!A:D,4,0)</f>
        <v>0.41666666666666702</v>
      </c>
      <c r="C4194" s="77">
        <v>46230</v>
      </c>
      <c r="D4194" s="57"/>
      <c r="E4194" s="62" t="s">
        <v>68</v>
      </c>
      <c r="F4194" s="62"/>
      <c r="G4194" s="62">
        <v>10</v>
      </c>
      <c r="H4194" s="63">
        <v>0.62295081967213117</v>
      </c>
      <c r="I4194" s="64">
        <v>122</v>
      </c>
      <c r="J4194" s="64">
        <v>120</v>
      </c>
      <c r="K4194" s="64">
        <v>76</v>
      </c>
      <c r="L4194" s="65">
        <v>0.98360655737704916</v>
      </c>
      <c r="M4194" s="64">
        <v>2</v>
      </c>
      <c r="N4194" s="64">
        <v>0</v>
      </c>
      <c r="O4194" s="66">
        <v>236.78762791666662</v>
      </c>
      <c r="P4194" s="63">
        <v>1.6393442622950821E-2</v>
      </c>
    </row>
    <row r="4195" spans="1:16" ht="14.4">
      <c r="A4195" s="72">
        <f t="shared" si="119"/>
        <v>46230</v>
      </c>
      <c r="B4195" s="73">
        <f>VLOOKUP(G4195,'Daily Flash NL'!A:D,4,0)</f>
        <v>0.45833333333333298</v>
      </c>
      <c r="C4195" s="77">
        <v>46230</v>
      </c>
      <c r="D4195" s="57"/>
      <c r="E4195" s="62" t="s">
        <v>68</v>
      </c>
      <c r="F4195" s="62"/>
      <c r="G4195" s="62">
        <v>11</v>
      </c>
      <c r="H4195" s="63">
        <v>0.3611111111111111</v>
      </c>
      <c r="I4195" s="64">
        <v>110</v>
      </c>
      <c r="J4195" s="64">
        <v>103</v>
      </c>
      <c r="K4195" s="64">
        <v>39</v>
      </c>
      <c r="L4195" s="65">
        <v>0.9363636363636364</v>
      </c>
      <c r="M4195" s="64">
        <v>7</v>
      </c>
      <c r="N4195" s="64">
        <v>2</v>
      </c>
      <c r="O4195" s="66">
        <v>260.40135825242726</v>
      </c>
      <c r="P4195" s="63">
        <v>6.363636363636363E-2</v>
      </c>
    </row>
    <row r="4196" spans="1:16" ht="14.4">
      <c r="A4196" s="72">
        <f t="shared" si="119"/>
        <v>46230</v>
      </c>
      <c r="B4196" s="73">
        <f>VLOOKUP(G4196,'Daily Flash NL'!A:D,4,0)</f>
        <v>0.5</v>
      </c>
      <c r="C4196" s="77">
        <v>46230</v>
      </c>
      <c r="D4196" s="57"/>
      <c r="E4196" s="62" t="s">
        <v>68</v>
      </c>
      <c r="F4196" s="62"/>
      <c r="G4196" s="62">
        <v>12</v>
      </c>
      <c r="H4196" s="63">
        <v>0.72641509433962259</v>
      </c>
      <c r="I4196" s="64">
        <v>107</v>
      </c>
      <c r="J4196" s="64">
        <v>104</v>
      </c>
      <c r="K4196" s="64">
        <v>77</v>
      </c>
      <c r="L4196" s="65">
        <v>0.9719626168224299</v>
      </c>
      <c r="M4196" s="64">
        <v>3</v>
      </c>
      <c r="N4196" s="64">
        <v>1</v>
      </c>
      <c r="O4196" s="66">
        <v>282.89683557692302</v>
      </c>
      <c r="P4196" s="63">
        <v>2.8037383177570093E-2</v>
      </c>
    </row>
    <row r="4197" spans="1:16" ht="14.4">
      <c r="A4197" s="72">
        <f t="shared" ref="A4197:A4210" si="120">C4197</f>
        <v>46230</v>
      </c>
      <c r="B4197" s="73">
        <f>VLOOKUP(G4197,'Daily Flash NL'!A:D,4,0)</f>
        <v>0.54166666666666696</v>
      </c>
      <c r="C4197" s="77">
        <v>46230</v>
      </c>
      <c r="D4197" s="57"/>
      <c r="E4197" s="62" t="s">
        <v>68</v>
      </c>
      <c r="F4197" s="62"/>
      <c r="G4197" s="62">
        <v>13</v>
      </c>
      <c r="H4197" s="63">
        <v>0.75257731958762886</v>
      </c>
      <c r="I4197" s="64">
        <v>97</v>
      </c>
      <c r="J4197" s="64">
        <v>97</v>
      </c>
      <c r="K4197" s="64">
        <v>73</v>
      </c>
      <c r="L4197" s="65">
        <v>1</v>
      </c>
      <c r="M4197" s="64">
        <v>0</v>
      </c>
      <c r="N4197" s="64">
        <v>0</v>
      </c>
      <c r="O4197" s="66">
        <v>273.3603396907215</v>
      </c>
      <c r="P4197" s="63">
        <v>0</v>
      </c>
    </row>
    <row r="4198" spans="1:16" ht="14.4">
      <c r="A4198" s="72">
        <f t="shared" si="120"/>
        <v>46230</v>
      </c>
      <c r="B4198" s="73">
        <f>VLOOKUP(G4198,'Daily Flash NL'!A:D,4,0)</f>
        <v>0.58333333333333304</v>
      </c>
      <c r="C4198" s="77">
        <v>46230</v>
      </c>
      <c r="D4198" s="57"/>
      <c r="E4198" s="62" t="s">
        <v>68</v>
      </c>
      <c r="F4198" s="62"/>
      <c r="G4198" s="62">
        <v>14</v>
      </c>
      <c r="H4198" s="63">
        <v>0.32</v>
      </c>
      <c r="I4198" s="64">
        <v>100</v>
      </c>
      <c r="J4198" s="64">
        <v>96</v>
      </c>
      <c r="K4198" s="64">
        <v>32</v>
      </c>
      <c r="L4198" s="65">
        <v>0.96</v>
      </c>
      <c r="M4198" s="64">
        <v>4</v>
      </c>
      <c r="N4198" s="64">
        <v>0</v>
      </c>
      <c r="O4198" s="66">
        <v>313.08441567460312</v>
      </c>
      <c r="P4198" s="63">
        <v>0.04</v>
      </c>
    </row>
    <row r="4199" spans="1:16" ht="14.4">
      <c r="A4199" s="72">
        <f t="shared" si="120"/>
        <v>46230</v>
      </c>
      <c r="B4199" s="73">
        <f>VLOOKUP(G4199,'Daily Flash NL'!A:D,4,0)</f>
        <v>0.625</v>
      </c>
      <c r="C4199" s="77">
        <v>46230</v>
      </c>
      <c r="D4199" s="57"/>
      <c r="E4199" s="62" t="s">
        <v>68</v>
      </c>
      <c r="F4199" s="62"/>
      <c r="G4199" s="62">
        <v>15</v>
      </c>
      <c r="H4199" s="63">
        <v>0.64197530864197527</v>
      </c>
      <c r="I4199" s="64">
        <v>82</v>
      </c>
      <c r="J4199" s="64">
        <v>81</v>
      </c>
      <c r="K4199" s="64">
        <v>52</v>
      </c>
      <c r="L4199" s="65">
        <v>0.98780487804878048</v>
      </c>
      <c r="M4199" s="64">
        <v>1</v>
      </c>
      <c r="N4199" s="64">
        <v>1</v>
      </c>
      <c r="O4199" s="66">
        <v>362.58454218107005</v>
      </c>
      <c r="P4199" s="63">
        <v>1.2195121951219513E-2</v>
      </c>
    </row>
    <row r="4200" spans="1:16" ht="14.4">
      <c r="A4200" s="72">
        <f t="shared" si="120"/>
        <v>46230</v>
      </c>
      <c r="B4200" s="73">
        <f>VLOOKUP(G4200,'Daily Flash NL'!A:D,4,0)</f>
        <v>0.66666666666666696</v>
      </c>
      <c r="C4200" s="77">
        <v>46230</v>
      </c>
      <c r="D4200" s="57"/>
      <c r="E4200" s="62" t="s">
        <v>68</v>
      </c>
      <c r="F4200" s="62"/>
      <c r="G4200" s="62">
        <v>16</v>
      </c>
      <c r="H4200" s="63">
        <v>0.60256410256410253</v>
      </c>
      <c r="I4200" s="64">
        <v>78</v>
      </c>
      <c r="J4200" s="64">
        <v>76</v>
      </c>
      <c r="K4200" s="64">
        <v>47</v>
      </c>
      <c r="L4200" s="65">
        <v>0.97435897435897434</v>
      </c>
      <c r="M4200" s="64">
        <v>2</v>
      </c>
      <c r="N4200" s="64">
        <v>0</v>
      </c>
      <c r="O4200" s="66">
        <v>246.41780482456147</v>
      </c>
      <c r="P4200" s="63">
        <v>2.564102564102564E-2</v>
      </c>
    </row>
    <row r="4201" spans="1:16" ht="14.4">
      <c r="A4201" s="72">
        <f t="shared" si="120"/>
        <v>46230</v>
      </c>
      <c r="B4201" s="73" t="e">
        <f>VLOOKUP(G4201,'Daily Flash NL'!A:D,4,0)</f>
        <v>#N/A</v>
      </c>
      <c r="C4201" s="77">
        <v>46230</v>
      </c>
      <c r="D4201" s="57"/>
      <c r="E4201" s="62" t="s">
        <v>68</v>
      </c>
      <c r="F4201" s="62"/>
      <c r="G4201" s="62">
        <v>17</v>
      </c>
      <c r="H4201" s="63">
        <v>0.49367088607594939</v>
      </c>
      <c r="I4201" s="64">
        <v>79</v>
      </c>
      <c r="J4201" s="64">
        <v>77</v>
      </c>
      <c r="K4201" s="64">
        <v>39</v>
      </c>
      <c r="L4201" s="65">
        <v>0.97468354430379744</v>
      </c>
      <c r="M4201" s="64">
        <v>2</v>
      </c>
      <c r="N4201" s="64">
        <v>0</v>
      </c>
      <c r="O4201" s="66">
        <v>244.05675432900441</v>
      </c>
      <c r="P4201" s="63">
        <v>2.5316455696202531E-2</v>
      </c>
    </row>
    <row r="4202" spans="1:16" ht="14.4">
      <c r="A4202" s="72">
        <f t="shared" si="120"/>
        <v>46230</v>
      </c>
      <c r="B4202" s="73" t="e">
        <f>VLOOKUP(G4202,'Daily Flash NL'!A:D,4,0)</f>
        <v>#N/A</v>
      </c>
      <c r="C4202" s="77">
        <v>46230</v>
      </c>
      <c r="D4202" s="57"/>
      <c r="E4202" s="62" t="s">
        <v>68</v>
      </c>
      <c r="F4202" s="62"/>
      <c r="G4202" s="62">
        <v>18</v>
      </c>
      <c r="H4202" s="63">
        <v>0.22641509433962265</v>
      </c>
      <c r="I4202" s="64">
        <v>53</v>
      </c>
      <c r="J4202" s="64">
        <v>47</v>
      </c>
      <c r="K4202" s="64">
        <v>12</v>
      </c>
      <c r="L4202" s="65">
        <v>0.8867924528301887</v>
      </c>
      <c r="M4202" s="64">
        <v>6</v>
      </c>
      <c r="N4202" s="64">
        <v>0</v>
      </c>
      <c r="O4202" s="66">
        <v>302.4033226950354</v>
      </c>
      <c r="P4202" s="63">
        <v>0.11320754716981132</v>
      </c>
    </row>
    <row r="4203" spans="1:16" ht="14.4">
      <c r="A4203" s="72">
        <f t="shared" si="120"/>
        <v>46230</v>
      </c>
      <c r="B4203" s="73" t="e">
        <f>VLOOKUP(G4203,'Daily Flash NL'!A:D,4,0)</f>
        <v>#N/A</v>
      </c>
      <c r="C4203" s="77">
        <v>46230</v>
      </c>
      <c r="D4203" s="57"/>
      <c r="E4203" s="62" t="s">
        <v>68</v>
      </c>
      <c r="F4203" s="62"/>
      <c r="G4203" s="62">
        <v>19</v>
      </c>
      <c r="H4203" s="63">
        <v>5.4054054054054057E-2</v>
      </c>
      <c r="I4203" s="64">
        <v>38</v>
      </c>
      <c r="J4203" s="64">
        <v>27</v>
      </c>
      <c r="K4203" s="64">
        <v>2</v>
      </c>
      <c r="L4203" s="65">
        <v>0.71052631578947367</v>
      </c>
      <c r="M4203" s="64">
        <v>11</v>
      </c>
      <c r="N4203" s="64">
        <v>1</v>
      </c>
      <c r="O4203" s="66">
        <v>350.5554444444445</v>
      </c>
      <c r="P4203" s="63">
        <v>0.28947368421052633</v>
      </c>
    </row>
    <row r="4204" spans="1:16" ht="14.4">
      <c r="A4204" s="72">
        <f t="shared" si="120"/>
        <v>46230</v>
      </c>
      <c r="B4204" s="73" t="e">
        <f>VLOOKUP(G4204,'Daily Flash NL'!A:D,4,0)</f>
        <v>#N/A</v>
      </c>
      <c r="C4204" s="77">
        <v>46230</v>
      </c>
      <c r="D4204" s="57"/>
      <c r="E4204" s="62" t="s">
        <v>68</v>
      </c>
      <c r="F4204" s="62"/>
      <c r="G4204" s="62">
        <v>20</v>
      </c>
      <c r="H4204" s="63">
        <v>0.16666666666666666</v>
      </c>
      <c r="I4204" s="64">
        <v>30</v>
      </c>
      <c r="J4204" s="64">
        <v>29</v>
      </c>
      <c r="K4204" s="64">
        <v>5</v>
      </c>
      <c r="L4204" s="65">
        <v>0.96666666666666667</v>
      </c>
      <c r="M4204" s="64">
        <v>1</v>
      </c>
      <c r="N4204" s="64">
        <v>0</v>
      </c>
      <c r="O4204" s="66">
        <v>373.62286206896533</v>
      </c>
      <c r="P4204" s="63">
        <v>3.3333333333333333E-2</v>
      </c>
    </row>
    <row r="4205" spans="1:16" ht="14.4">
      <c r="A4205" s="72">
        <f t="shared" si="120"/>
        <v>46230</v>
      </c>
      <c r="B4205" s="73" t="e">
        <f>VLOOKUP(G4205,'Daily Flash NL'!A:D,4,0)</f>
        <v>#N/A</v>
      </c>
      <c r="C4205" s="77">
        <v>46230</v>
      </c>
      <c r="D4205" s="57"/>
      <c r="E4205" s="62" t="s">
        <v>68</v>
      </c>
      <c r="F4205" s="62"/>
      <c r="G4205" s="62">
        <v>21</v>
      </c>
      <c r="H4205" s="63">
        <v>0.57894736842105265</v>
      </c>
      <c r="I4205" s="64">
        <v>19</v>
      </c>
      <c r="J4205" s="64">
        <v>17</v>
      </c>
      <c r="K4205" s="64">
        <v>11</v>
      </c>
      <c r="L4205" s="65">
        <v>0.89473684210526316</v>
      </c>
      <c r="M4205" s="64">
        <v>2</v>
      </c>
      <c r="N4205" s="64">
        <v>0</v>
      </c>
      <c r="O4205" s="66">
        <v>414.91494117647062</v>
      </c>
      <c r="P4205" s="63">
        <v>0.10526315789473684</v>
      </c>
    </row>
    <row r="4206" spans="1:16" ht="14.4">
      <c r="A4206" s="72">
        <f t="shared" si="120"/>
        <v>46230</v>
      </c>
      <c r="B4206" s="73" t="e">
        <f>VLOOKUP(G4206,'Daily Flash NL'!A:D,4,0)</f>
        <v>#N/A</v>
      </c>
      <c r="C4206" s="77">
        <v>46230</v>
      </c>
      <c r="D4206" s="57"/>
      <c r="E4206" s="62" t="s">
        <v>68</v>
      </c>
      <c r="F4206" s="62"/>
      <c r="G4206" s="62">
        <v>22</v>
      </c>
      <c r="H4206" s="63">
        <v>1</v>
      </c>
      <c r="I4206" s="64">
        <v>9</v>
      </c>
      <c r="J4206" s="64">
        <v>9</v>
      </c>
      <c r="K4206" s="64">
        <v>9</v>
      </c>
      <c r="L4206" s="65">
        <v>1</v>
      </c>
      <c r="M4206" s="64">
        <v>0</v>
      </c>
      <c r="N4206" s="64">
        <v>0</v>
      </c>
      <c r="O4206" s="66">
        <v>248.43016666666665</v>
      </c>
      <c r="P4206" s="63">
        <v>0</v>
      </c>
    </row>
    <row r="4207" spans="1:16" ht="14.4">
      <c r="A4207" s="72">
        <f t="shared" si="120"/>
        <v>46230</v>
      </c>
      <c r="B4207" s="73" t="e">
        <f>VLOOKUP(G4207,'Daily Flash NL'!A:D,4,0)</f>
        <v>#N/A</v>
      </c>
      <c r="C4207" s="77">
        <v>46230</v>
      </c>
      <c r="D4207" s="57"/>
      <c r="E4207" s="62" t="s">
        <v>68</v>
      </c>
      <c r="F4207" s="62"/>
      <c r="G4207" s="62">
        <v>23</v>
      </c>
      <c r="H4207" s="63">
        <v>8.3333333333333329E-2</v>
      </c>
      <c r="I4207" s="64">
        <v>12</v>
      </c>
      <c r="J4207" s="64">
        <v>6</v>
      </c>
      <c r="K4207" s="64">
        <v>1</v>
      </c>
      <c r="L4207" s="65">
        <v>0.5</v>
      </c>
      <c r="M4207" s="64">
        <v>6</v>
      </c>
      <c r="N4207" s="64">
        <v>0</v>
      </c>
      <c r="O4207" s="66">
        <v>140.29566666666668</v>
      </c>
      <c r="P4207" s="63">
        <v>0.5</v>
      </c>
    </row>
    <row r="4208" spans="1:16" ht="14.4">
      <c r="A4208" s="72">
        <f t="shared" si="120"/>
        <v>46230</v>
      </c>
      <c r="B4208" s="73" t="e">
        <f>VLOOKUP(G4208,'Daily Flash NL'!A:D,4,0)</f>
        <v>#N/A</v>
      </c>
      <c r="C4208" s="77">
        <v>46230</v>
      </c>
      <c r="D4208" s="57" t="s">
        <v>70</v>
      </c>
      <c r="E4208" s="57"/>
      <c r="F4208" s="57"/>
      <c r="G4208" s="57"/>
      <c r="H4208" s="58">
        <v>0.52599849284099476</v>
      </c>
      <c r="I4208" s="59">
        <v>1335</v>
      </c>
      <c r="J4208" s="59">
        <v>1262</v>
      </c>
      <c r="K4208" s="59">
        <v>698</v>
      </c>
      <c r="L4208" s="60">
        <v>0.94531835205992509</v>
      </c>
      <c r="M4208" s="59">
        <v>73</v>
      </c>
      <c r="N4208" s="59">
        <v>8</v>
      </c>
      <c r="O4208" s="61">
        <v>266.31925281865483</v>
      </c>
      <c r="P4208" s="58">
        <v>5.4681647940074907E-2</v>
      </c>
    </row>
    <row r="4209" spans="1:16" ht="14.4">
      <c r="A4209" s="72" t="str">
        <f t="shared" si="120"/>
        <v>Total 27/07/2026</v>
      </c>
      <c r="B4209" s="73" t="e">
        <f>VLOOKUP(G4209,'Daily Flash NL'!A:D,4,0)</f>
        <v>#N/A</v>
      </c>
      <c r="C4209" s="78" t="s">
        <v>339</v>
      </c>
      <c r="D4209" s="67"/>
      <c r="E4209" s="67"/>
      <c r="F4209" s="67"/>
      <c r="G4209" s="67"/>
      <c r="H4209" s="68">
        <v>0.52599849284099476</v>
      </c>
      <c r="I4209" s="69">
        <v>1335</v>
      </c>
      <c r="J4209" s="69">
        <v>1262</v>
      </c>
      <c r="K4209" s="69">
        <v>698</v>
      </c>
      <c r="L4209" s="70">
        <v>0.94531835205992509</v>
      </c>
      <c r="M4209" s="69">
        <v>73</v>
      </c>
      <c r="N4209" s="69">
        <v>8</v>
      </c>
      <c r="O4209" s="71">
        <v>266.31925281865483</v>
      </c>
      <c r="P4209" s="68">
        <v>5.4681647940074907E-2</v>
      </c>
    </row>
    <row r="4210" spans="1:16" ht="15" thickBot="1">
      <c r="A4210" s="72" t="str">
        <f t="shared" si="120"/>
        <v>Total général</v>
      </c>
      <c r="B4210" s="73" t="e">
        <f>VLOOKUP(G4210,'Daily Flash NL'!A:D,4,0)</f>
        <v>#N/A</v>
      </c>
      <c r="C4210" s="116" t="s">
        <v>73</v>
      </c>
      <c r="D4210" s="117"/>
      <c r="E4210" s="117"/>
      <c r="F4210" s="117"/>
      <c r="G4210" s="117"/>
      <c r="H4210" s="118">
        <v>0.52599849284099476</v>
      </c>
      <c r="I4210" s="119">
        <v>1335</v>
      </c>
      <c r="J4210" s="119">
        <v>1262</v>
      </c>
      <c r="K4210" s="119">
        <v>698</v>
      </c>
      <c r="L4210" s="120">
        <v>0.94531835205992509</v>
      </c>
      <c r="M4210" s="119">
        <v>73</v>
      </c>
      <c r="N4210" s="119">
        <v>8</v>
      </c>
      <c r="O4210" s="121">
        <v>266.31925281865483</v>
      </c>
      <c r="P4210" s="122">
        <v>5.4681647940074907E-2</v>
      </c>
    </row>
    <row r="4211" spans="1:16" ht="14.4">
      <c r="A4211" s="72">
        <f t="shared" ref="A4211:A4228" si="121">C4211</f>
        <v>46231</v>
      </c>
      <c r="B4211" s="73" t="e">
        <f>VLOOKUP(G4211,'Daily Flash NL'!A:D,4,0)</f>
        <v>#N/A</v>
      </c>
      <c r="C4211" s="77">
        <v>46231</v>
      </c>
      <c r="D4211" s="57" t="s">
        <v>67</v>
      </c>
      <c r="E4211" s="62" t="s">
        <v>85</v>
      </c>
      <c r="F4211" s="62"/>
      <c r="G4211" s="62"/>
      <c r="H4211" s="63">
        <v>0.65573770491803274</v>
      </c>
      <c r="I4211" s="64">
        <v>123</v>
      </c>
      <c r="J4211" s="64">
        <v>100</v>
      </c>
      <c r="K4211" s="64">
        <v>80</v>
      </c>
      <c r="L4211" s="65">
        <v>0.81300813008130079</v>
      </c>
      <c r="M4211" s="64">
        <v>23</v>
      </c>
      <c r="N4211" s="64">
        <v>1</v>
      </c>
      <c r="O4211" s="66">
        <v>270.36524166666669</v>
      </c>
      <c r="P4211" s="63">
        <v>0.18699186991869918</v>
      </c>
    </row>
    <row r="4212" spans="1:16" ht="14.4">
      <c r="A4212" s="72">
        <f t="shared" si="121"/>
        <v>46231</v>
      </c>
      <c r="B4212" s="73" t="e">
        <f>VLOOKUP(G4212,'Daily Flash NL'!A:D,4,0)</f>
        <v>#N/A</v>
      </c>
      <c r="C4212" s="77">
        <v>46231</v>
      </c>
      <c r="D4212" s="57"/>
      <c r="E4212" s="62" t="s">
        <v>85</v>
      </c>
      <c r="F4212" s="57" t="s">
        <v>69</v>
      </c>
      <c r="G4212" s="57"/>
      <c r="H4212" s="58"/>
      <c r="I4212" s="59"/>
      <c r="J4212" s="59"/>
      <c r="K4212" s="59"/>
      <c r="L4212" s="60"/>
      <c r="M4212" s="59"/>
      <c r="N4212" s="59"/>
      <c r="O4212" s="61"/>
      <c r="P4212" s="58"/>
    </row>
    <row r="4213" spans="1:16" ht="14.4">
      <c r="A4213" s="72">
        <f t="shared" si="121"/>
        <v>46231</v>
      </c>
      <c r="B4213" s="73">
        <f>VLOOKUP(G4213,'Daily Flash NL'!A:D,4,0)</f>
        <v>0.29166666666666669</v>
      </c>
      <c r="C4213" s="77">
        <v>46231</v>
      </c>
      <c r="D4213" s="57"/>
      <c r="E4213" s="62" t="s">
        <v>85</v>
      </c>
      <c r="F4213" s="62"/>
      <c r="G4213" s="62">
        <v>7</v>
      </c>
      <c r="H4213" s="63">
        <v>1</v>
      </c>
      <c r="I4213" s="64">
        <v>2</v>
      </c>
      <c r="J4213" s="64">
        <v>2</v>
      </c>
      <c r="K4213" s="64">
        <v>2</v>
      </c>
      <c r="L4213" s="65">
        <v>1</v>
      </c>
      <c r="M4213" s="64">
        <v>0</v>
      </c>
      <c r="N4213" s="64">
        <v>0</v>
      </c>
      <c r="O4213" s="66">
        <v>231.05950000000001</v>
      </c>
      <c r="P4213" s="63">
        <v>0</v>
      </c>
    </row>
    <row r="4214" spans="1:16" ht="14.4">
      <c r="A4214" s="72">
        <f t="shared" si="121"/>
        <v>46231</v>
      </c>
      <c r="B4214" s="73">
        <f>VLOOKUP(G4214,'Daily Flash NL'!A:D,4,0)</f>
        <v>0.33333333333333298</v>
      </c>
      <c r="C4214" s="77">
        <v>46231</v>
      </c>
      <c r="D4214" s="57"/>
      <c r="E4214" s="62" t="s">
        <v>85</v>
      </c>
      <c r="F4214" s="62"/>
      <c r="G4214" s="62">
        <v>8</v>
      </c>
      <c r="H4214" s="63">
        <v>1</v>
      </c>
      <c r="I4214" s="64">
        <v>2</v>
      </c>
      <c r="J4214" s="64">
        <v>2</v>
      </c>
      <c r="K4214" s="64">
        <v>2</v>
      </c>
      <c r="L4214" s="65">
        <v>1</v>
      </c>
      <c r="M4214" s="64">
        <v>0</v>
      </c>
      <c r="N4214" s="64">
        <v>0</v>
      </c>
      <c r="O4214" s="66">
        <v>261.52750000000003</v>
      </c>
      <c r="P4214" s="63">
        <v>0</v>
      </c>
    </row>
    <row r="4215" spans="1:16" ht="14.4">
      <c r="A4215" s="72">
        <f t="shared" si="121"/>
        <v>46231</v>
      </c>
      <c r="B4215" s="73">
        <f>VLOOKUP(G4215,'Daily Flash NL'!A:D,4,0)</f>
        <v>0.375</v>
      </c>
      <c r="C4215" s="77">
        <v>46231</v>
      </c>
      <c r="D4215" s="57"/>
      <c r="E4215" s="62" t="s">
        <v>85</v>
      </c>
      <c r="F4215" s="62"/>
      <c r="G4215" s="62">
        <v>9</v>
      </c>
      <c r="H4215" s="63">
        <v>0.83333333333333337</v>
      </c>
      <c r="I4215" s="64">
        <v>12</v>
      </c>
      <c r="J4215" s="64">
        <v>12</v>
      </c>
      <c r="K4215" s="64">
        <v>10</v>
      </c>
      <c r="L4215" s="65">
        <v>1</v>
      </c>
      <c r="M4215" s="64">
        <v>0</v>
      </c>
      <c r="N4215" s="64">
        <v>0</v>
      </c>
      <c r="O4215" s="66">
        <v>204.82112500000002</v>
      </c>
      <c r="P4215" s="63">
        <v>0</v>
      </c>
    </row>
    <row r="4216" spans="1:16" ht="14.4">
      <c r="A4216" s="72">
        <f t="shared" si="121"/>
        <v>46231</v>
      </c>
      <c r="B4216" s="73">
        <f>VLOOKUP(G4216,'Daily Flash NL'!A:D,4,0)</f>
        <v>0.41666666666666702</v>
      </c>
      <c r="C4216" s="77">
        <v>46231</v>
      </c>
      <c r="D4216" s="57"/>
      <c r="E4216" s="62" t="s">
        <v>85</v>
      </c>
      <c r="F4216" s="62"/>
      <c r="G4216" s="62">
        <v>10</v>
      </c>
      <c r="H4216" s="63">
        <v>0.72727272727272729</v>
      </c>
      <c r="I4216" s="64">
        <v>11</v>
      </c>
      <c r="J4216" s="64">
        <v>11</v>
      </c>
      <c r="K4216" s="64">
        <v>8</v>
      </c>
      <c r="L4216" s="65">
        <v>1</v>
      </c>
      <c r="M4216" s="64">
        <v>0</v>
      </c>
      <c r="N4216" s="64">
        <v>0</v>
      </c>
      <c r="O4216" s="66">
        <v>306.60954545454547</v>
      </c>
      <c r="P4216" s="63">
        <v>0</v>
      </c>
    </row>
    <row r="4217" spans="1:16" ht="14.4">
      <c r="A4217" s="72">
        <f t="shared" si="121"/>
        <v>46231</v>
      </c>
      <c r="B4217" s="73">
        <f>VLOOKUP(G4217,'Daily Flash NL'!A:D,4,0)</f>
        <v>0.45833333333333298</v>
      </c>
      <c r="C4217" s="77">
        <v>46231</v>
      </c>
      <c r="D4217" s="57"/>
      <c r="E4217" s="62" t="s">
        <v>85</v>
      </c>
      <c r="F4217" s="62"/>
      <c r="G4217" s="62">
        <v>11</v>
      </c>
      <c r="H4217" s="63">
        <v>1</v>
      </c>
      <c r="I4217" s="64">
        <v>9</v>
      </c>
      <c r="J4217" s="64">
        <v>9</v>
      </c>
      <c r="K4217" s="64">
        <v>9</v>
      </c>
      <c r="L4217" s="65">
        <v>1</v>
      </c>
      <c r="M4217" s="64">
        <v>0</v>
      </c>
      <c r="N4217" s="64">
        <v>0</v>
      </c>
      <c r="O4217" s="66">
        <v>197.7836111111111</v>
      </c>
      <c r="P4217" s="63">
        <v>0</v>
      </c>
    </row>
    <row r="4218" spans="1:16" ht="14.4">
      <c r="A4218" s="72">
        <f t="shared" si="121"/>
        <v>46231</v>
      </c>
      <c r="B4218" s="73">
        <f>VLOOKUP(G4218,'Daily Flash NL'!A:D,4,0)</f>
        <v>0.5</v>
      </c>
      <c r="C4218" s="77">
        <v>46231</v>
      </c>
      <c r="D4218" s="57"/>
      <c r="E4218" s="62" t="s">
        <v>85</v>
      </c>
      <c r="F4218" s="62"/>
      <c r="G4218" s="62">
        <v>12</v>
      </c>
      <c r="H4218" s="63">
        <v>0</v>
      </c>
      <c r="I4218" s="64">
        <v>1</v>
      </c>
      <c r="J4218" s="64">
        <v>1</v>
      </c>
      <c r="K4218" s="64">
        <v>0</v>
      </c>
      <c r="L4218" s="65">
        <v>1</v>
      </c>
      <c r="M4218" s="64">
        <v>0</v>
      </c>
      <c r="N4218" s="64">
        <v>0</v>
      </c>
      <c r="O4218" s="66">
        <v>1046.0130000000001</v>
      </c>
      <c r="P4218" s="63">
        <v>0</v>
      </c>
    </row>
    <row r="4219" spans="1:16" ht="14.4">
      <c r="A4219" s="72">
        <f t="shared" si="121"/>
        <v>46231</v>
      </c>
      <c r="B4219" s="73">
        <f>VLOOKUP(G4219,'Daily Flash NL'!A:D,4,0)</f>
        <v>0.54166666666666696</v>
      </c>
      <c r="C4219" s="77">
        <v>46231</v>
      </c>
      <c r="D4219" s="57"/>
      <c r="E4219" s="62" t="s">
        <v>85</v>
      </c>
      <c r="F4219" s="62"/>
      <c r="G4219" s="62">
        <v>13</v>
      </c>
      <c r="H4219" s="63">
        <v>1</v>
      </c>
      <c r="I4219" s="64">
        <v>5</v>
      </c>
      <c r="J4219" s="64">
        <v>5</v>
      </c>
      <c r="K4219" s="64">
        <v>5</v>
      </c>
      <c r="L4219" s="65">
        <v>1</v>
      </c>
      <c r="M4219" s="64">
        <v>0</v>
      </c>
      <c r="N4219" s="64">
        <v>0</v>
      </c>
      <c r="O4219" s="66">
        <v>687.42529999999999</v>
      </c>
      <c r="P4219" s="63">
        <v>0</v>
      </c>
    </row>
    <row r="4220" spans="1:16" ht="14.4">
      <c r="A4220" s="72">
        <f t="shared" si="121"/>
        <v>46231</v>
      </c>
      <c r="B4220" s="73">
        <f>VLOOKUP(G4220,'Daily Flash NL'!A:D,4,0)</f>
        <v>0.58333333333333304</v>
      </c>
      <c r="C4220" s="77">
        <v>46231</v>
      </c>
      <c r="D4220" s="57"/>
      <c r="E4220" s="62" t="s">
        <v>85</v>
      </c>
      <c r="F4220" s="62"/>
      <c r="G4220" s="62">
        <v>14</v>
      </c>
      <c r="H4220" s="63">
        <v>1</v>
      </c>
      <c r="I4220" s="64">
        <v>9</v>
      </c>
      <c r="J4220" s="64">
        <v>9</v>
      </c>
      <c r="K4220" s="64">
        <v>9</v>
      </c>
      <c r="L4220" s="65">
        <v>1</v>
      </c>
      <c r="M4220" s="64">
        <v>0</v>
      </c>
      <c r="N4220" s="64">
        <v>0</v>
      </c>
      <c r="O4220" s="66">
        <v>375.89583333333337</v>
      </c>
      <c r="P4220" s="63">
        <v>0</v>
      </c>
    </row>
    <row r="4221" spans="1:16" ht="14.4">
      <c r="A4221" s="72">
        <f t="shared" si="121"/>
        <v>46231</v>
      </c>
      <c r="B4221" s="73">
        <f>VLOOKUP(G4221,'Daily Flash NL'!A:D,4,0)</f>
        <v>0.625</v>
      </c>
      <c r="C4221" s="77">
        <v>46231</v>
      </c>
      <c r="D4221" s="57"/>
      <c r="E4221" s="62" t="s">
        <v>85</v>
      </c>
      <c r="F4221" s="62"/>
      <c r="G4221" s="62">
        <v>15</v>
      </c>
      <c r="H4221" s="63">
        <v>0.92307692307692313</v>
      </c>
      <c r="I4221" s="64">
        <v>13</v>
      </c>
      <c r="J4221" s="64">
        <v>13</v>
      </c>
      <c r="K4221" s="64">
        <v>12</v>
      </c>
      <c r="L4221" s="65">
        <v>1</v>
      </c>
      <c r="M4221" s="64">
        <v>0</v>
      </c>
      <c r="N4221" s="64">
        <v>0</v>
      </c>
      <c r="O4221" s="66">
        <v>203.54370512820535</v>
      </c>
      <c r="P4221" s="63">
        <v>0</v>
      </c>
    </row>
    <row r="4222" spans="1:16" ht="14.4">
      <c r="A4222" s="72">
        <f t="shared" si="121"/>
        <v>46231</v>
      </c>
      <c r="B4222" s="73">
        <f>VLOOKUP(G4222,'Daily Flash NL'!A:D,4,0)</f>
        <v>0.66666666666666696</v>
      </c>
      <c r="C4222" s="77">
        <v>46231</v>
      </c>
      <c r="D4222" s="57"/>
      <c r="E4222" s="62" t="s">
        <v>85</v>
      </c>
      <c r="F4222" s="62"/>
      <c r="G4222" s="62">
        <v>16</v>
      </c>
      <c r="H4222" s="63">
        <v>0.5</v>
      </c>
      <c r="I4222" s="64">
        <v>12</v>
      </c>
      <c r="J4222" s="64">
        <v>12</v>
      </c>
      <c r="K4222" s="64">
        <v>6</v>
      </c>
      <c r="L4222" s="65">
        <v>1</v>
      </c>
      <c r="M4222" s="64">
        <v>0</v>
      </c>
      <c r="N4222" s="64">
        <v>0</v>
      </c>
      <c r="O4222" s="66">
        <v>140.11925000000005</v>
      </c>
      <c r="P4222" s="63">
        <v>0</v>
      </c>
    </row>
    <row r="4223" spans="1:16" ht="14.4">
      <c r="A4223" s="72">
        <f t="shared" si="121"/>
        <v>46231</v>
      </c>
      <c r="B4223" s="73" t="e">
        <f>VLOOKUP(G4223,'Daily Flash NL'!A:D,4,0)</f>
        <v>#N/A</v>
      </c>
      <c r="C4223" s="77">
        <v>46231</v>
      </c>
      <c r="D4223" s="57"/>
      <c r="E4223" s="62" t="s">
        <v>85</v>
      </c>
      <c r="F4223" s="62"/>
      <c r="G4223" s="62">
        <v>17</v>
      </c>
      <c r="H4223" s="63">
        <v>0.42857142857142855</v>
      </c>
      <c r="I4223" s="64">
        <v>7</v>
      </c>
      <c r="J4223" s="64">
        <v>7</v>
      </c>
      <c r="K4223" s="64">
        <v>3</v>
      </c>
      <c r="L4223" s="65">
        <v>1</v>
      </c>
      <c r="M4223" s="64">
        <v>0</v>
      </c>
      <c r="N4223" s="64">
        <v>0</v>
      </c>
      <c r="O4223" s="66">
        <v>357.91149999999999</v>
      </c>
      <c r="P4223" s="63">
        <v>0</v>
      </c>
    </row>
    <row r="4224" spans="1:16" ht="14.4">
      <c r="A4224" s="72">
        <f t="shared" si="121"/>
        <v>46231</v>
      </c>
      <c r="B4224" s="73" t="e">
        <f>VLOOKUP(G4224,'Daily Flash NL'!A:D,4,0)</f>
        <v>#N/A</v>
      </c>
      <c r="C4224" s="77">
        <v>46231</v>
      </c>
      <c r="D4224" s="57"/>
      <c r="E4224" s="62" t="s">
        <v>85</v>
      </c>
      <c r="F4224" s="62"/>
      <c r="G4224" s="62">
        <v>18</v>
      </c>
      <c r="H4224" s="63">
        <v>1</v>
      </c>
      <c r="I4224" s="64">
        <v>6</v>
      </c>
      <c r="J4224" s="64">
        <v>6</v>
      </c>
      <c r="K4224" s="64">
        <v>6</v>
      </c>
      <c r="L4224" s="65">
        <v>1</v>
      </c>
      <c r="M4224" s="64">
        <v>0</v>
      </c>
      <c r="N4224" s="64">
        <v>0</v>
      </c>
      <c r="O4224" s="66">
        <v>298.39483333333334</v>
      </c>
      <c r="P4224" s="63">
        <v>0</v>
      </c>
    </row>
    <row r="4225" spans="1:16" ht="14.4">
      <c r="A4225" s="72">
        <f t="shared" si="121"/>
        <v>46231</v>
      </c>
      <c r="B4225" s="73" t="e">
        <f>VLOOKUP(G4225,'Daily Flash NL'!A:D,4,0)</f>
        <v>#N/A</v>
      </c>
      <c r="C4225" s="77">
        <v>46231</v>
      </c>
      <c r="D4225" s="57"/>
      <c r="E4225" s="62" t="s">
        <v>85</v>
      </c>
      <c r="F4225" s="62"/>
      <c r="G4225" s="62">
        <v>19</v>
      </c>
      <c r="H4225" s="63">
        <v>1</v>
      </c>
      <c r="I4225" s="64">
        <v>7</v>
      </c>
      <c r="J4225" s="64">
        <v>7</v>
      </c>
      <c r="K4225" s="64">
        <v>7</v>
      </c>
      <c r="L4225" s="65">
        <v>1</v>
      </c>
      <c r="M4225" s="64">
        <v>0</v>
      </c>
      <c r="N4225" s="64">
        <v>0</v>
      </c>
      <c r="O4225" s="66">
        <v>146.24764285714284</v>
      </c>
      <c r="P4225" s="63">
        <v>0</v>
      </c>
    </row>
    <row r="4226" spans="1:16" ht="14.4">
      <c r="A4226" s="72">
        <f t="shared" si="121"/>
        <v>46231</v>
      </c>
      <c r="B4226" s="73" t="e">
        <f>VLOOKUP(G4226,'Daily Flash NL'!A:D,4,0)</f>
        <v>#N/A</v>
      </c>
      <c r="C4226" s="77">
        <v>46231</v>
      </c>
      <c r="D4226" s="57"/>
      <c r="E4226" s="62" t="s">
        <v>85</v>
      </c>
      <c r="F4226" s="62"/>
      <c r="G4226" s="62">
        <v>20</v>
      </c>
      <c r="H4226" s="63">
        <v>0.125</v>
      </c>
      <c r="I4226" s="64">
        <v>9</v>
      </c>
      <c r="J4226" s="64">
        <v>3</v>
      </c>
      <c r="K4226" s="64">
        <v>1</v>
      </c>
      <c r="L4226" s="65">
        <v>0.33333333333333331</v>
      </c>
      <c r="M4226" s="64">
        <v>6</v>
      </c>
      <c r="N4226" s="64">
        <v>1</v>
      </c>
      <c r="O4226" s="66">
        <v>160.78299999999999</v>
      </c>
      <c r="P4226" s="63">
        <v>0.66666666666666663</v>
      </c>
    </row>
    <row r="4227" spans="1:16" ht="14.4">
      <c r="A4227" s="72">
        <f t="shared" si="121"/>
        <v>46231</v>
      </c>
      <c r="B4227" s="73" t="e">
        <f>VLOOKUP(G4227,'Daily Flash NL'!A:D,4,0)</f>
        <v>#N/A</v>
      </c>
      <c r="C4227" s="77">
        <v>46231</v>
      </c>
      <c r="D4227" s="57"/>
      <c r="E4227" s="62" t="s">
        <v>85</v>
      </c>
      <c r="F4227" s="62"/>
      <c r="G4227" s="62">
        <v>21</v>
      </c>
      <c r="H4227" s="63">
        <v>0</v>
      </c>
      <c r="I4227" s="64">
        <v>10</v>
      </c>
      <c r="J4227" s="64">
        <v>1</v>
      </c>
      <c r="K4227" s="64">
        <v>0</v>
      </c>
      <c r="L4227" s="65">
        <v>0.1</v>
      </c>
      <c r="M4227" s="64">
        <v>9</v>
      </c>
      <c r="N4227" s="64">
        <v>0</v>
      </c>
      <c r="O4227" s="66">
        <v>445.20600000000002</v>
      </c>
      <c r="P4227" s="63">
        <v>0.9</v>
      </c>
    </row>
    <row r="4228" spans="1:16" ht="14.4">
      <c r="A4228" s="72">
        <f t="shared" si="121"/>
        <v>46231</v>
      </c>
      <c r="B4228" s="73" t="e">
        <f>VLOOKUP(G4228,'Daily Flash NL'!A:D,4,0)</f>
        <v>#N/A</v>
      </c>
      <c r="C4228" s="77">
        <v>46231</v>
      </c>
      <c r="D4228" s="57"/>
      <c r="E4228" s="62" t="s">
        <v>85</v>
      </c>
      <c r="F4228" s="62"/>
      <c r="G4228" s="62">
        <v>22</v>
      </c>
      <c r="H4228" s="63">
        <v>0</v>
      </c>
      <c r="I4228" s="64">
        <v>7</v>
      </c>
      <c r="J4228" s="64">
        <v>0</v>
      </c>
      <c r="K4228" s="64">
        <v>0</v>
      </c>
      <c r="L4228" s="65">
        <v>0</v>
      </c>
      <c r="M4228" s="64">
        <v>7</v>
      </c>
      <c r="N4228" s="64">
        <v>0</v>
      </c>
      <c r="O4228" s="66"/>
      <c r="P4228" s="63">
        <v>1</v>
      </c>
    </row>
    <row r="4229" spans="1:16" ht="14.4">
      <c r="A4229" s="72">
        <f t="shared" ref="A4229:A4252" si="122">C4229</f>
        <v>46231</v>
      </c>
      <c r="B4229" s="73" t="e">
        <f>VLOOKUP(G4229,'Daily Flash NL'!A:D,4,0)</f>
        <v>#N/A</v>
      </c>
      <c r="C4229" s="77">
        <v>46231</v>
      </c>
      <c r="D4229" s="57"/>
      <c r="E4229" s="62" t="s">
        <v>85</v>
      </c>
      <c r="F4229" s="62"/>
      <c r="G4229" s="62">
        <v>23</v>
      </c>
      <c r="H4229" s="63">
        <v>0</v>
      </c>
      <c r="I4229" s="64">
        <v>1</v>
      </c>
      <c r="J4229" s="64">
        <v>0</v>
      </c>
      <c r="K4229" s="64">
        <v>0</v>
      </c>
      <c r="L4229" s="65">
        <v>0</v>
      </c>
      <c r="M4229" s="64">
        <v>1</v>
      </c>
      <c r="N4229" s="64">
        <v>0</v>
      </c>
      <c r="O4229" s="66"/>
      <c r="P4229" s="63">
        <v>1</v>
      </c>
    </row>
    <row r="4230" spans="1:16" ht="14.4">
      <c r="A4230" s="72">
        <f t="shared" si="122"/>
        <v>46231</v>
      </c>
      <c r="B4230" s="73" t="e">
        <f>VLOOKUP(G4230,'Daily Flash NL'!A:D,4,0)</f>
        <v>#N/A</v>
      </c>
      <c r="C4230" s="77">
        <v>46231</v>
      </c>
      <c r="D4230" s="57"/>
      <c r="E4230" s="62" t="s">
        <v>68</v>
      </c>
      <c r="F4230" s="62"/>
      <c r="G4230" s="62"/>
      <c r="H4230" s="63">
        <v>0.64773922187171395</v>
      </c>
      <c r="I4230" s="64">
        <v>953</v>
      </c>
      <c r="J4230" s="64">
        <v>892</v>
      </c>
      <c r="K4230" s="64">
        <v>616</v>
      </c>
      <c r="L4230" s="65">
        <v>0.93599160545645332</v>
      </c>
      <c r="M4230" s="64">
        <v>61</v>
      </c>
      <c r="N4230" s="64">
        <v>2</v>
      </c>
      <c r="O4230" s="66">
        <v>299.14243886397617</v>
      </c>
      <c r="P4230" s="63">
        <v>6.400839454354669E-2</v>
      </c>
    </row>
    <row r="4231" spans="1:16" ht="14.4">
      <c r="A4231" s="72">
        <f t="shared" si="122"/>
        <v>46231</v>
      </c>
      <c r="B4231" s="73" t="e">
        <f>VLOOKUP(G4231,'Daily Flash NL'!A:D,4,0)</f>
        <v>#N/A</v>
      </c>
      <c r="C4231" s="77">
        <v>46231</v>
      </c>
      <c r="D4231" s="57"/>
      <c r="E4231" s="62" t="s">
        <v>68</v>
      </c>
      <c r="F4231" s="57" t="s">
        <v>69</v>
      </c>
      <c r="G4231" s="57"/>
      <c r="H4231" s="58"/>
      <c r="I4231" s="59"/>
      <c r="J4231" s="59"/>
      <c r="K4231" s="59"/>
      <c r="L4231" s="60"/>
      <c r="M4231" s="59"/>
      <c r="N4231" s="59"/>
      <c r="O4231" s="61"/>
      <c r="P4231" s="58"/>
    </row>
    <row r="4232" spans="1:16" ht="14.4">
      <c r="A4232" s="72">
        <f t="shared" si="122"/>
        <v>46231</v>
      </c>
      <c r="B4232" s="73" t="e">
        <f>VLOOKUP(G4232,'Daily Flash NL'!A:D,4,0)</f>
        <v>#N/A</v>
      </c>
      <c r="C4232" s="77">
        <v>46231</v>
      </c>
      <c r="D4232" s="57"/>
      <c r="E4232" s="62" t="s">
        <v>68</v>
      </c>
      <c r="F4232" s="62"/>
      <c r="G4232" s="62">
        <v>6</v>
      </c>
      <c r="H4232" s="63">
        <v>0.125</v>
      </c>
      <c r="I4232" s="64">
        <v>8</v>
      </c>
      <c r="J4232" s="64">
        <v>5</v>
      </c>
      <c r="K4232" s="64">
        <v>1</v>
      </c>
      <c r="L4232" s="65">
        <v>0.625</v>
      </c>
      <c r="M4232" s="64">
        <v>3</v>
      </c>
      <c r="N4232" s="64">
        <v>0</v>
      </c>
      <c r="O4232" s="66">
        <v>238.98099999999999</v>
      </c>
      <c r="P4232" s="63">
        <v>0.375</v>
      </c>
    </row>
    <row r="4233" spans="1:16" ht="14.4">
      <c r="A4233" s="72">
        <f t="shared" si="122"/>
        <v>46231</v>
      </c>
      <c r="B4233" s="73">
        <f>VLOOKUP(G4233,'Daily Flash NL'!A:D,4,0)</f>
        <v>0.29166666666666669</v>
      </c>
      <c r="C4233" s="77">
        <v>46231</v>
      </c>
      <c r="D4233" s="57"/>
      <c r="E4233" s="62" t="s">
        <v>68</v>
      </c>
      <c r="F4233" s="62"/>
      <c r="G4233" s="62">
        <v>7</v>
      </c>
      <c r="H4233" s="63">
        <v>1</v>
      </c>
      <c r="I4233" s="64">
        <v>24</v>
      </c>
      <c r="J4233" s="64">
        <v>24</v>
      </c>
      <c r="K4233" s="64">
        <v>24</v>
      </c>
      <c r="L4233" s="65">
        <v>1</v>
      </c>
      <c r="M4233" s="64">
        <v>0</v>
      </c>
      <c r="N4233" s="64">
        <v>0</v>
      </c>
      <c r="O4233" s="66">
        <v>339.30120833333331</v>
      </c>
      <c r="P4233" s="63">
        <v>0</v>
      </c>
    </row>
    <row r="4234" spans="1:16" ht="14.4">
      <c r="A4234" s="72">
        <f t="shared" si="122"/>
        <v>46231</v>
      </c>
      <c r="B4234" s="73">
        <f>VLOOKUP(G4234,'Daily Flash NL'!A:D,4,0)</f>
        <v>0.33333333333333298</v>
      </c>
      <c r="C4234" s="77">
        <v>46231</v>
      </c>
      <c r="D4234" s="57"/>
      <c r="E4234" s="62" t="s">
        <v>68</v>
      </c>
      <c r="F4234" s="62"/>
      <c r="G4234" s="62">
        <v>8</v>
      </c>
      <c r="H4234" s="63">
        <v>0.91489361702127658</v>
      </c>
      <c r="I4234" s="64">
        <v>47</v>
      </c>
      <c r="J4234" s="64">
        <v>47</v>
      </c>
      <c r="K4234" s="64">
        <v>43</v>
      </c>
      <c r="L4234" s="65">
        <v>1</v>
      </c>
      <c r="M4234" s="64">
        <v>0</v>
      </c>
      <c r="N4234" s="64">
        <v>0</v>
      </c>
      <c r="O4234" s="66">
        <v>263.27924255319147</v>
      </c>
      <c r="P4234" s="63">
        <v>0</v>
      </c>
    </row>
    <row r="4235" spans="1:16" ht="14.4">
      <c r="A4235" s="72">
        <f t="shared" si="122"/>
        <v>46231</v>
      </c>
      <c r="B4235" s="73">
        <f>VLOOKUP(G4235,'Daily Flash NL'!A:D,4,0)</f>
        <v>0.375</v>
      </c>
      <c r="C4235" s="77">
        <v>46231</v>
      </c>
      <c r="D4235" s="57"/>
      <c r="E4235" s="62" t="s">
        <v>68</v>
      </c>
      <c r="F4235" s="62"/>
      <c r="G4235" s="62">
        <v>9</v>
      </c>
      <c r="H4235" s="63">
        <v>0.5376344086021505</v>
      </c>
      <c r="I4235" s="64">
        <v>93</v>
      </c>
      <c r="J4235" s="64">
        <v>93</v>
      </c>
      <c r="K4235" s="64">
        <v>50</v>
      </c>
      <c r="L4235" s="65">
        <v>1</v>
      </c>
      <c r="M4235" s="64">
        <v>0</v>
      </c>
      <c r="N4235" s="64">
        <v>0</v>
      </c>
      <c r="O4235" s="66">
        <v>289.06633960573481</v>
      </c>
      <c r="P4235" s="63">
        <v>0</v>
      </c>
    </row>
    <row r="4236" spans="1:16" ht="14.4">
      <c r="A4236" s="72">
        <f t="shared" si="122"/>
        <v>46231</v>
      </c>
      <c r="B4236" s="73">
        <f>VLOOKUP(G4236,'Daily Flash NL'!A:D,4,0)</f>
        <v>0.41666666666666702</v>
      </c>
      <c r="C4236" s="77">
        <v>46231</v>
      </c>
      <c r="D4236" s="57"/>
      <c r="E4236" s="62" t="s">
        <v>68</v>
      </c>
      <c r="F4236" s="62"/>
      <c r="G4236" s="62">
        <v>10</v>
      </c>
      <c r="H4236" s="63">
        <v>0.68421052631578949</v>
      </c>
      <c r="I4236" s="64">
        <v>76</v>
      </c>
      <c r="J4236" s="64">
        <v>75</v>
      </c>
      <c r="K4236" s="64">
        <v>52</v>
      </c>
      <c r="L4236" s="65">
        <v>0.98684210526315785</v>
      </c>
      <c r="M4236" s="64">
        <v>1</v>
      </c>
      <c r="N4236" s="64">
        <v>0</v>
      </c>
      <c r="O4236" s="66">
        <v>265.74672888888898</v>
      </c>
      <c r="P4236" s="63">
        <v>1.3157894736842105E-2</v>
      </c>
    </row>
    <row r="4237" spans="1:16" ht="14.4">
      <c r="A4237" s="72">
        <f t="shared" si="122"/>
        <v>46231</v>
      </c>
      <c r="B4237" s="73">
        <f>VLOOKUP(G4237,'Daily Flash NL'!A:D,4,0)</f>
        <v>0.45833333333333298</v>
      </c>
      <c r="C4237" s="77">
        <v>46231</v>
      </c>
      <c r="D4237" s="57"/>
      <c r="E4237" s="62" t="s">
        <v>68</v>
      </c>
      <c r="F4237" s="62"/>
      <c r="G4237" s="62">
        <v>11</v>
      </c>
      <c r="H4237" s="63">
        <v>0.63636363636363635</v>
      </c>
      <c r="I4237" s="64">
        <v>88</v>
      </c>
      <c r="J4237" s="64">
        <v>86</v>
      </c>
      <c r="K4237" s="64">
        <v>56</v>
      </c>
      <c r="L4237" s="65">
        <v>0.97727272727272729</v>
      </c>
      <c r="M4237" s="64">
        <v>2</v>
      </c>
      <c r="N4237" s="64">
        <v>0</v>
      </c>
      <c r="O4237" s="66">
        <v>280.97258062015504</v>
      </c>
      <c r="P4237" s="63">
        <v>2.2727272727272728E-2</v>
      </c>
    </row>
    <row r="4238" spans="1:16" ht="14.4">
      <c r="A4238" s="72">
        <f t="shared" si="122"/>
        <v>46231</v>
      </c>
      <c r="B4238" s="73">
        <f>VLOOKUP(G4238,'Daily Flash NL'!A:D,4,0)</f>
        <v>0.5</v>
      </c>
      <c r="C4238" s="77">
        <v>46231</v>
      </c>
      <c r="D4238" s="57"/>
      <c r="E4238" s="62" t="s">
        <v>68</v>
      </c>
      <c r="F4238" s="62"/>
      <c r="G4238" s="62">
        <v>12</v>
      </c>
      <c r="H4238" s="63">
        <v>0.90123456790123457</v>
      </c>
      <c r="I4238" s="64">
        <v>81</v>
      </c>
      <c r="J4238" s="64">
        <v>81</v>
      </c>
      <c r="K4238" s="64">
        <v>73</v>
      </c>
      <c r="L4238" s="65">
        <v>1</v>
      </c>
      <c r="M4238" s="64">
        <v>0</v>
      </c>
      <c r="N4238" s="64">
        <v>0</v>
      </c>
      <c r="O4238" s="66">
        <v>277.26583230452678</v>
      </c>
      <c r="P4238" s="63">
        <v>0</v>
      </c>
    </row>
    <row r="4239" spans="1:16" ht="14.4">
      <c r="A4239" s="72">
        <f t="shared" si="122"/>
        <v>46231</v>
      </c>
      <c r="B4239" s="73">
        <f>VLOOKUP(G4239,'Daily Flash NL'!A:D,4,0)</f>
        <v>0.54166666666666696</v>
      </c>
      <c r="C4239" s="77">
        <v>46231</v>
      </c>
      <c r="D4239" s="57"/>
      <c r="E4239" s="62" t="s">
        <v>68</v>
      </c>
      <c r="F4239" s="62"/>
      <c r="G4239" s="62">
        <v>13</v>
      </c>
      <c r="H4239" s="63">
        <v>0.64893617021276595</v>
      </c>
      <c r="I4239" s="64">
        <v>94</v>
      </c>
      <c r="J4239" s="64">
        <v>94</v>
      </c>
      <c r="K4239" s="64">
        <v>61</v>
      </c>
      <c r="L4239" s="65">
        <v>1</v>
      </c>
      <c r="M4239" s="64">
        <v>0</v>
      </c>
      <c r="N4239" s="64">
        <v>0</v>
      </c>
      <c r="O4239" s="66">
        <v>311.56439946808513</v>
      </c>
      <c r="P4239" s="63">
        <v>0</v>
      </c>
    </row>
    <row r="4240" spans="1:16" ht="14.4">
      <c r="A4240" s="72">
        <f t="shared" si="122"/>
        <v>46231</v>
      </c>
      <c r="B4240" s="73">
        <f>VLOOKUP(G4240,'Daily Flash NL'!A:D,4,0)</f>
        <v>0.58333333333333304</v>
      </c>
      <c r="C4240" s="77">
        <v>46231</v>
      </c>
      <c r="D4240" s="57"/>
      <c r="E4240" s="62" t="s">
        <v>68</v>
      </c>
      <c r="F4240" s="62"/>
      <c r="G4240" s="62">
        <v>14</v>
      </c>
      <c r="H4240" s="63">
        <v>0.98717948717948723</v>
      </c>
      <c r="I4240" s="64">
        <v>78</v>
      </c>
      <c r="J4240" s="64">
        <v>78</v>
      </c>
      <c r="K4240" s="64">
        <v>77</v>
      </c>
      <c r="L4240" s="65">
        <v>1</v>
      </c>
      <c r="M4240" s="64">
        <v>0</v>
      </c>
      <c r="N4240" s="64">
        <v>0</v>
      </c>
      <c r="O4240" s="66">
        <v>309.76154487179497</v>
      </c>
      <c r="P4240" s="63">
        <v>0</v>
      </c>
    </row>
    <row r="4241" spans="1:16" ht="14.4">
      <c r="A4241" s="72">
        <f t="shared" si="122"/>
        <v>46231</v>
      </c>
      <c r="B4241" s="73">
        <f>VLOOKUP(G4241,'Daily Flash NL'!A:D,4,0)</f>
        <v>0.625</v>
      </c>
      <c r="C4241" s="77">
        <v>46231</v>
      </c>
      <c r="D4241" s="57"/>
      <c r="E4241" s="62" t="s">
        <v>68</v>
      </c>
      <c r="F4241" s="62"/>
      <c r="G4241" s="62">
        <v>15</v>
      </c>
      <c r="H4241" s="63">
        <v>0.85135135135135132</v>
      </c>
      <c r="I4241" s="64">
        <v>74</v>
      </c>
      <c r="J4241" s="64">
        <v>74</v>
      </c>
      <c r="K4241" s="64">
        <v>63</v>
      </c>
      <c r="L4241" s="65">
        <v>1</v>
      </c>
      <c r="M4241" s="64">
        <v>0</v>
      </c>
      <c r="N4241" s="64">
        <v>0</v>
      </c>
      <c r="O4241" s="66">
        <v>265.42932207207207</v>
      </c>
      <c r="P4241" s="63">
        <v>0</v>
      </c>
    </row>
    <row r="4242" spans="1:16" ht="14.4">
      <c r="A4242" s="72">
        <f t="shared" si="122"/>
        <v>46231</v>
      </c>
      <c r="B4242" s="73">
        <f>VLOOKUP(G4242,'Daily Flash NL'!A:D,4,0)</f>
        <v>0.66666666666666696</v>
      </c>
      <c r="C4242" s="77">
        <v>46231</v>
      </c>
      <c r="D4242" s="57"/>
      <c r="E4242" s="62" t="s">
        <v>68</v>
      </c>
      <c r="F4242" s="62"/>
      <c r="G4242" s="62">
        <v>16</v>
      </c>
      <c r="H4242" s="63">
        <v>0.54054054054054057</v>
      </c>
      <c r="I4242" s="64">
        <v>74</v>
      </c>
      <c r="J4242" s="64">
        <v>72</v>
      </c>
      <c r="K4242" s="64">
        <v>40</v>
      </c>
      <c r="L4242" s="65">
        <v>0.97297297297297303</v>
      </c>
      <c r="M4242" s="64">
        <v>2</v>
      </c>
      <c r="N4242" s="64">
        <v>0</v>
      </c>
      <c r="O4242" s="66">
        <v>241.60438773148158</v>
      </c>
      <c r="P4242" s="63">
        <v>2.7027027027027029E-2</v>
      </c>
    </row>
    <row r="4243" spans="1:16" ht="14.4">
      <c r="A4243" s="72">
        <f t="shared" si="122"/>
        <v>46231</v>
      </c>
      <c r="B4243" s="73" t="e">
        <f>VLOOKUP(G4243,'Daily Flash NL'!A:D,4,0)</f>
        <v>#N/A</v>
      </c>
      <c r="C4243" s="77">
        <v>46231</v>
      </c>
      <c r="D4243" s="57"/>
      <c r="E4243" s="62" t="s">
        <v>68</v>
      </c>
      <c r="F4243" s="62"/>
      <c r="G4243" s="62">
        <v>17</v>
      </c>
      <c r="H4243" s="63">
        <v>0.64</v>
      </c>
      <c r="I4243" s="64">
        <v>51</v>
      </c>
      <c r="J4243" s="64">
        <v>49</v>
      </c>
      <c r="K4243" s="64">
        <v>32</v>
      </c>
      <c r="L4243" s="65">
        <v>0.96078431372549022</v>
      </c>
      <c r="M4243" s="64">
        <v>2</v>
      </c>
      <c r="N4243" s="64">
        <v>1</v>
      </c>
      <c r="O4243" s="66">
        <v>313.67456802721091</v>
      </c>
      <c r="P4243" s="63">
        <v>3.9215686274509803E-2</v>
      </c>
    </row>
    <row r="4244" spans="1:16" ht="14.4">
      <c r="A4244" s="72">
        <f t="shared" si="122"/>
        <v>46231</v>
      </c>
      <c r="B4244" s="73" t="e">
        <f>VLOOKUP(G4244,'Daily Flash NL'!A:D,4,0)</f>
        <v>#N/A</v>
      </c>
      <c r="C4244" s="77">
        <v>46231</v>
      </c>
      <c r="D4244" s="57"/>
      <c r="E4244" s="62" t="s">
        <v>68</v>
      </c>
      <c r="F4244" s="62"/>
      <c r="G4244" s="62">
        <v>18</v>
      </c>
      <c r="H4244" s="63">
        <v>0.58139534883720934</v>
      </c>
      <c r="I4244" s="64">
        <v>43</v>
      </c>
      <c r="J4244" s="64">
        <v>40</v>
      </c>
      <c r="K4244" s="64">
        <v>25</v>
      </c>
      <c r="L4244" s="65">
        <v>0.93023255813953487</v>
      </c>
      <c r="M4244" s="64">
        <v>3</v>
      </c>
      <c r="N4244" s="64">
        <v>0</v>
      </c>
      <c r="O4244" s="66">
        <v>377.07692499999996</v>
      </c>
      <c r="P4244" s="63">
        <v>6.9767441860465115E-2</v>
      </c>
    </row>
    <row r="4245" spans="1:16" ht="14.4">
      <c r="A4245" s="72">
        <f t="shared" si="122"/>
        <v>46231</v>
      </c>
      <c r="B4245" s="73" t="e">
        <f>VLOOKUP(G4245,'Daily Flash NL'!A:D,4,0)</f>
        <v>#N/A</v>
      </c>
      <c r="C4245" s="77">
        <v>46231</v>
      </c>
      <c r="D4245" s="57"/>
      <c r="E4245" s="62" t="s">
        <v>68</v>
      </c>
      <c r="F4245" s="62"/>
      <c r="G4245" s="62">
        <v>19</v>
      </c>
      <c r="H4245" s="63">
        <v>0.28125</v>
      </c>
      <c r="I4245" s="64">
        <v>32</v>
      </c>
      <c r="J4245" s="64">
        <v>31</v>
      </c>
      <c r="K4245" s="64">
        <v>9</v>
      </c>
      <c r="L4245" s="65">
        <v>0.96875</v>
      </c>
      <c r="M4245" s="64">
        <v>1</v>
      </c>
      <c r="N4245" s="64">
        <v>0</v>
      </c>
      <c r="O4245" s="66">
        <v>406.16664516129026</v>
      </c>
      <c r="P4245" s="63">
        <v>3.125E-2</v>
      </c>
    </row>
    <row r="4246" spans="1:16" ht="14.4">
      <c r="A4246" s="72">
        <f t="shared" si="122"/>
        <v>46231</v>
      </c>
      <c r="B4246" s="73" t="e">
        <f>VLOOKUP(G4246,'Daily Flash NL'!A:D,4,0)</f>
        <v>#N/A</v>
      </c>
      <c r="C4246" s="77">
        <v>46231</v>
      </c>
      <c r="D4246" s="57"/>
      <c r="E4246" s="62" t="s">
        <v>68</v>
      </c>
      <c r="F4246" s="62"/>
      <c r="G4246" s="62">
        <v>20</v>
      </c>
      <c r="H4246" s="63">
        <v>0.52941176470588236</v>
      </c>
      <c r="I4246" s="64">
        <v>17</v>
      </c>
      <c r="J4246" s="64">
        <v>17</v>
      </c>
      <c r="K4246" s="64">
        <v>9</v>
      </c>
      <c r="L4246" s="65">
        <v>1</v>
      </c>
      <c r="M4246" s="64">
        <v>0</v>
      </c>
      <c r="N4246" s="64">
        <v>0</v>
      </c>
      <c r="O4246" s="66">
        <v>305.21060784313727</v>
      </c>
      <c r="P4246" s="63">
        <v>0</v>
      </c>
    </row>
    <row r="4247" spans="1:16" ht="14.4">
      <c r="A4247" s="72">
        <f t="shared" si="122"/>
        <v>46231</v>
      </c>
      <c r="B4247" s="73" t="e">
        <f>VLOOKUP(G4247,'Daily Flash NL'!A:D,4,0)</f>
        <v>#N/A</v>
      </c>
      <c r="C4247" s="77">
        <v>46231</v>
      </c>
      <c r="D4247" s="57"/>
      <c r="E4247" s="62" t="s">
        <v>68</v>
      </c>
      <c r="F4247" s="62"/>
      <c r="G4247" s="62">
        <v>21</v>
      </c>
      <c r="H4247" s="63">
        <v>3.7037037037037035E-2</v>
      </c>
      <c r="I4247" s="64">
        <v>27</v>
      </c>
      <c r="J4247" s="64">
        <v>12</v>
      </c>
      <c r="K4247" s="64">
        <v>1</v>
      </c>
      <c r="L4247" s="65">
        <v>0.44444444444444442</v>
      </c>
      <c r="M4247" s="64">
        <v>15</v>
      </c>
      <c r="N4247" s="64">
        <v>0</v>
      </c>
      <c r="O4247" s="66">
        <v>440.05495833333333</v>
      </c>
      <c r="P4247" s="63">
        <v>0.55555555555555558</v>
      </c>
    </row>
    <row r="4248" spans="1:16" ht="14.4">
      <c r="A4248" s="72">
        <f t="shared" si="122"/>
        <v>46231</v>
      </c>
      <c r="B4248" s="73" t="e">
        <f>VLOOKUP(G4248,'Daily Flash NL'!A:D,4,0)</f>
        <v>#N/A</v>
      </c>
      <c r="C4248" s="77">
        <v>46231</v>
      </c>
      <c r="D4248" s="57"/>
      <c r="E4248" s="62" t="s">
        <v>68</v>
      </c>
      <c r="F4248" s="62"/>
      <c r="G4248" s="62">
        <v>22</v>
      </c>
      <c r="H4248" s="63">
        <v>0</v>
      </c>
      <c r="I4248" s="64">
        <v>31</v>
      </c>
      <c r="J4248" s="64">
        <v>8</v>
      </c>
      <c r="K4248" s="64">
        <v>0</v>
      </c>
      <c r="L4248" s="65">
        <v>0.25806451612903225</v>
      </c>
      <c r="M4248" s="64">
        <v>23</v>
      </c>
      <c r="N4248" s="64">
        <v>0</v>
      </c>
      <c r="O4248" s="66">
        <v>721.69562500000006</v>
      </c>
      <c r="P4248" s="63">
        <v>0.74193548387096775</v>
      </c>
    </row>
    <row r="4249" spans="1:16" ht="14.4">
      <c r="A4249" s="72">
        <f t="shared" si="122"/>
        <v>46231</v>
      </c>
      <c r="B4249" s="73" t="e">
        <f>VLOOKUP(G4249,'Daily Flash NL'!A:D,4,0)</f>
        <v>#N/A</v>
      </c>
      <c r="C4249" s="77">
        <v>46231</v>
      </c>
      <c r="D4249" s="57"/>
      <c r="E4249" s="62" t="s">
        <v>68</v>
      </c>
      <c r="F4249" s="62"/>
      <c r="G4249" s="62">
        <v>23</v>
      </c>
      <c r="H4249" s="63">
        <v>0</v>
      </c>
      <c r="I4249" s="64">
        <v>15</v>
      </c>
      <c r="J4249" s="64">
        <v>6</v>
      </c>
      <c r="K4249" s="64">
        <v>0</v>
      </c>
      <c r="L4249" s="65">
        <v>0.4</v>
      </c>
      <c r="M4249" s="64">
        <v>9</v>
      </c>
      <c r="N4249" s="64">
        <v>1</v>
      </c>
      <c r="O4249" s="66">
        <v>318.93449999999996</v>
      </c>
      <c r="P4249" s="63">
        <v>0.6</v>
      </c>
    </row>
    <row r="4250" spans="1:16" ht="14.4">
      <c r="A4250" s="72">
        <f t="shared" si="122"/>
        <v>46231</v>
      </c>
      <c r="B4250" s="73" t="e">
        <f>VLOOKUP(G4250,'Daily Flash NL'!A:D,4,0)</f>
        <v>#N/A</v>
      </c>
      <c r="C4250" s="77">
        <v>46231</v>
      </c>
      <c r="D4250" s="57" t="s">
        <v>70</v>
      </c>
      <c r="E4250" s="57"/>
      <c r="F4250" s="57"/>
      <c r="G4250" s="57"/>
      <c r="H4250" s="58">
        <v>0.64864864864864868</v>
      </c>
      <c r="I4250" s="59">
        <v>1076</v>
      </c>
      <c r="J4250" s="59">
        <v>992</v>
      </c>
      <c r="K4250" s="59">
        <v>696</v>
      </c>
      <c r="L4250" s="60">
        <v>0.92193308550185871</v>
      </c>
      <c r="M4250" s="59">
        <v>84</v>
      </c>
      <c r="N4250" s="59">
        <v>3</v>
      </c>
      <c r="O4250" s="61">
        <v>296.24151172715068</v>
      </c>
      <c r="P4250" s="58">
        <v>7.8066914498141265E-2</v>
      </c>
    </row>
    <row r="4251" spans="1:16" ht="14.4">
      <c r="A4251" s="72" t="str">
        <f t="shared" si="122"/>
        <v>Total 28/07/2026</v>
      </c>
      <c r="B4251" s="73" t="e">
        <f>VLOOKUP(G4251,'Daily Flash NL'!A:D,4,0)</f>
        <v>#N/A</v>
      </c>
      <c r="C4251" s="78" t="s">
        <v>341</v>
      </c>
      <c r="D4251" s="67"/>
      <c r="E4251" s="67"/>
      <c r="F4251" s="67"/>
      <c r="G4251" s="67"/>
      <c r="H4251" s="68">
        <v>0.64864864864864868</v>
      </c>
      <c r="I4251" s="69">
        <v>1076</v>
      </c>
      <c r="J4251" s="69">
        <v>992</v>
      </c>
      <c r="K4251" s="69">
        <v>696</v>
      </c>
      <c r="L4251" s="70">
        <v>0.92193308550185871</v>
      </c>
      <c r="M4251" s="69">
        <v>84</v>
      </c>
      <c r="N4251" s="69">
        <v>3</v>
      </c>
      <c r="O4251" s="71">
        <v>296.24151172715068</v>
      </c>
      <c r="P4251" s="68">
        <v>7.8066914498141265E-2</v>
      </c>
    </row>
    <row r="4252" spans="1:16" ht="15" thickBot="1">
      <c r="A4252" s="72" t="str">
        <f t="shared" si="122"/>
        <v>Total général</v>
      </c>
      <c r="B4252" s="73" t="e">
        <f>VLOOKUP(G4252,'Daily Flash NL'!A:D,4,0)</f>
        <v>#N/A</v>
      </c>
      <c r="C4252" s="116" t="s">
        <v>73</v>
      </c>
      <c r="D4252" s="117"/>
      <c r="E4252" s="117"/>
      <c r="F4252" s="117"/>
      <c r="G4252" s="117"/>
      <c r="H4252" s="118">
        <v>0.64864864864864868</v>
      </c>
      <c r="I4252" s="119">
        <v>1076</v>
      </c>
      <c r="J4252" s="119">
        <v>992</v>
      </c>
      <c r="K4252" s="119">
        <v>696</v>
      </c>
      <c r="L4252" s="120">
        <v>0.92193308550185871</v>
      </c>
      <c r="M4252" s="119">
        <v>84</v>
      </c>
      <c r="N4252" s="119">
        <v>3</v>
      </c>
      <c r="O4252" s="121">
        <v>296.24151172715068</v>
      </c>
      <c r="P4252" s="122">
        <v>7.8066914498141265E-2</v>
      </c>
    </row>
    <row r="4253" spans="1:16" ht="14.4">
      <c r="A4253" s="72">
        <f t="shared" ref="A4253:A4270" si="123">C4253</f>
        <v>46232</v>
      </c>
      <c r="B4253" s="73" t="e">
        <f>VLOOKUP(G4253,'Daily Flash NL'!A:D,4,0)</f>
        <v>#N/A</v>
      </c>
      <c r="C4253" s="77">
        <v>46232</v>
      </c>
      <c r="D4253" s="57" t="s">
        <v>67</v>
      </c>
      <c r="E4253" s="62" t="s">
        <v>85</v>
      </c>
      <c r="F4253" s="62"/>
      <c r="G4253" s="62"/>
      <c r="H4253" s="63">
        <v>0.92233009708737868</v>
      </c>
      <c r="I4253" s="64">
        <v>103</v>
      </c>
      <c r="J4253" s="64">
        <v>103</v>
      </c>
      <c r="K4253" s="64">
        <v>95</v>
      </c>
      <c r="L4253" s="65">
        <v>1</v>
      </c>
      <c r="M4253" s="64">
        <v>0</v>
      </c>
      <c r="N4253" s="64">
        <v>0</v>
      </c>
      <c r="O4253" s="66">
        <v>281.54824433656967</v>
      </c>
      <c r="P4253" s="63">
        <v>0</v>
      </c>
    </row>
    <row r="4254" spans="1:16" ht="14.4">
      <c r="A4254" s="72">
        <f t="shared" si="123"/>
        <v>46232</v>
      </c>
      <c r="B4254" s="73" t="e">
        <f>VLOOKUP(G4254,'Daily Flash NL'!A:D,4,0)</f>
        <v>#N/A</v>
      </c>
      <c r="C4254" s="77">
        <v>46232</v>
      </c>
      <c r="D4254" s="57"/>
      <c r="E4254" s="62" t="s">
        <v>85</v>
      </c>
      <c r="F4254" s="57" t="s">
        <v>69</v>
      </c>
      <c r="G4254" s="57"/>
      <c r="H4254" s="58"/>
      <c r="I4254" s="59"/>
      <c r="J4254" s="59"/>
      <c r="K4254" s="59"/>
      <c r="L4254" s="60"/>
      <c r="M4254" s="59"/>
      <c r="N4254" s="59"/>
      <c r="O4254" s="61"/>
      <c r="P4254" s="58"/>
    </row>
    <row r="4255" spans="1:16" ht="14.4">
      <c r="A4255" s="72">
        <f t="shared" si="123"/>
        <v>46232</v>
      </c>
      <c r="B4255" s="73">
        <f>VLOOKUP(G4255,'Daily Flash NL'!A:D,4,0)</f>
        <v>0.29166666666666669</v>
      </c>
      <c r="C4255" s="77">
        <v>46232</v>
      </c>
      <c r="D4255" s="57"/>
      <c r="E4255" s="62" t="s">
        <v>85</v>
      </c>
      <c r="F4255" s="62"/>
      <c r="G4255" s="62">
        <v>7</v>
      </c>
      <c r="H4255" s="63">
        <v>1</v>
      </c>
      <c r="I4255" s="64">
        <v>1</v>
      </c>
      <c r="J4255" s="64">
        <v>1</v>
      </c>
      <c r="K4255" s="64">
        <v>1</v>
      </c>
      <c r="L4255" s="65">
        <v>1</v>
      </c>
      <c r="M4255" s="64">
        <v>0</v>
      </c>
      <c r="N4255" s="64">
        <v>0</v>
      </c>
      <c r="O4255" s="66">
        <v>146.596</v>
      </c>
      <c r="P4255" s="63">
        <v>0</v>
      </c>
    </row>
    <row r="4256" spans="1:16" ht="14.4">
      <c r="A4256" s="72">
        <f t="shared" si="123"/>
        <v>46232</v>
      </c>
      <c r="B4256" s="73">
        <f>VLOOKUP(G4256,'Daily Flash NL'!A:D,4,0)</f>
        <v>0.33333333333333298</v>
      </c>
      <c r="C4256" s="77">
        <v>46232</v>
      </c>
      <c r="D4256" s="57"/>
      <c r="E4256" s="62" t="s">
        <v>85</v>
      </c>
      <c r="F4256" s="62"/>
      <c r="G4256" s="62">
        <v>8</v>
      </c>
      <c r="H4256" s="63">
        <v>0.88888888888888884</v>
      </c>
      <c r="I4256" s="64">
        <v>9</v>
      </c>
      <c r="J4256" s="64">
        <v>9</v>
      </c>
      <c r="K4256" s="64">
        <v>8</v>
      </c>
      <c r="L4256" s="65">
        <v>1</v>
      </c>
      <c r="M4256" s="64">
        <v>0</v>
      </c>
      <c r="N4256" s="64">
        <v>0</v>
      </c>
      <c r="O4256" s="66">
        <v>331.29522222222226</v>
      </c>
      <c r="P4256" s="63">
        <v>0</v>
      </c>
    </row>
    <row r="4257" spans="1:16" ht="14.4">
      <c r="A4257" s="72">
        <f t="shared" si="123"/>
        <v>46232</v>
      </c>
      <c r="B4257" s="73">
        <f>VLOOKUP(G4257,'Daily Flash NL'!A:D,4,0)</f>
        <v>0.375</v>
      </c>
      <c r="C4257" s="77">
        <v>46232</v>
      </c>
      <c r="D4257" s="57"/>
      <c r="E4257" s="62" t="s">
        <v>85</v>
      </c>
      <c r="F4257" s="62"/>
      <c r="G4257" s="62">
        <v>9</v>
      </c>
      <c r="H4257" s="63">
        <v>1</v>
      </c>
      <c r="I4257" s="64">
        <v>14</v>
      </c>
      <c r="J4257" s="64">
        <v>14</v>
      </c>
      <c r="K4257" s="64">
        <v>14</v>
      </c>
      <c r="L4257" s="65">
        <v>1</v>
      </c>
      <c r="M4257" s="64">
        <v>0</v>
      </c>
      <c r="N4257" s="64">
        <v>0</v>
      </c>
      <c r="O4257" s="66">
        <v>216.74770238095263</v>
      </c>
      <c r="P4257" s="63">
        <v>0</v>
      </c>
    </row>
    <row r="4258" spans="1:16" ht="14.4">
      <c r="A4258" s="72">
        <f t="shared" si="123"/>
        <v>46232</v>
      </c>
      <c r="B4258" s="73">
        <f>VLOOKUP(G4258,'Daily Flash NL'!A:D,4,0)</f>
        <v>0.41666666666666702</v>
      </c>
      <c r="C4258" s="77">
        <v>46232</v>
      </c>
      <c r="D4258" s="57"/>
      <c r="E4258" s="62" t="s">
        <v>85</v>
      </c>
      <c r="F4258" s="62"/>
      <c r="G4258" s="62">
        <v>10</v>
      </c>
      <c r="H4258" s="63">
        <v>1</v>
      </c>
      <c r="I4258" s="64">
        <v>4</v>
      </c>
      <c r="J4258" s="64">
        <v>4</v>
      </c>
      <c r="K4258" s="64">
        <v>4</v>
      </c>
      <c r="L4258" s="65">
        <v>1</v>
      </c>
      <c r="M4258" s="64">
        <v>0</v>
      </c>
      <c r="N4258" s="64">
        <v>0</v>
      </c>
      <c r="O4258" s="66">
        <v>447.56650000000002</v>
      </c>
      <c r="P4258" s="63">
        <v>0</v>
      </c>
    </row>
    <row r="4259" spans="1:16" ht="14.4">
      <c r="A4259" s="72">
        <f t="shared" si="123"/>
        <v>46232</v>
      </c>
      <c r="B4259" s="73">
        <f>VLOOKUP(G4259,'Daily Flash NL'!A:D,4,0)</f>
        <v>0.45833333333333298</v>
      </c>
      <c r="C4259" s="77">
        <v>46232</v>
      </c>
      <c r="D4259" s="57"/>
      <c r="E4259" s="62" t="s">
        <v>85</v>
      </c>
      <c r="F4259" s="62"/>
      <c r="G4259" s="62">
        <v>11</v>
      </c>
      <c r="H4259" s="63">
        <v>0.88888888888888884</v>
      </c>
      <c r="I4259" s="64">
        <v>9</v>
      </c>
      <c r="J4259" s="64">
        <v>9</v>
      </c>
      <c r="K4259" s="64">
        <v>8</v>
      </c>
      <c r="L4259" s="65">
        <v>1</v>
      </c>
      <c r="M4259" s="64">
        <v>0</v>
      </c>
      <c r="N4259" s="64">
        <v>0</v>
      </c>
      <c r="O4259" s="66">
        <v>272.00433333333331</v>
      </c>
      <c r="P4259" s="63">
        <v>0</v>
      </c>
    </row>
    <row r="4260" spans="1:16" ht="14.4">
      <c r="A4260" s="72">
        <f t="shared" si="123"/>
        <v>46232</v>
      </c>
      <c r="B4260" s="73">
        <f>VLOOKUP(G4260,'Daily Flash NL'!A:D,4,0)</f>
        <v>0.5</v>
      </c>
      <c r="C4260" s="77">
        <v>46232</v>
      </c>
      <c r="D4260" s="57"/>
      <c r="E4260" s="62" t="s">
        <v>85</v>
      </c>
      <c r="F4260" s="62"/>
      <c r="G4260" s="62">
        <v>12</v>
      </c>
      <c r="H4260" s="63">
        <v>1</v>
      </c>
      <c r="I4260" s="64">
        <v>4</v>
      </c>
      <c r="J4260" s="64">
        <v>4</v>
      </c>
      <c r="K4260" s="64">
        <v>4</v>
      </c>
      <c r="L4260" s="65">
        <v>1</v>
      </c>
      <c r="M4260" s="64">
        <v>0</v>
      </c>
      <c r="N4260" s="64">
        <v>0</v>
      </c>
      <c r="O4260" s="66">
        <v>677.38449999999989</v>
      </c>
      <c r="P4260" s="63">
        <v>0</v>
      </c>
    </row>
    <row r="4261" spans="1:16" ht="14.4">
      <c r="A4261" s="72">
        <f t="shared" si="123"/>
        <v>46232</v>
      </c>
      <c r="B4261" s="73">
        <f>VLOOKUP(G4261,'Daily Flash NL'!A:D,4,0)</f>
        <v>0.54166666666666696</v>
      </c>
      <c r="C4261" s="77">
        <v>46232</v>
      </c>
      <c r="D4261" s="57"/>
      <c r="E4261" s="62" t="s">
        <v>85</v>
      </c>
      <c r="F4261" s="62"/>
      <c r="G4261" s="62">
        <v>13</v>
      </c>
      <c r="H4261" s="63">
        <v>1</v>
      </c>
      <c r="I4261" s="64">
        <v>11</v>
      </c>
      <c r="J4261" s="64">
        <v>11</v>
      </c>
      <c r="K4261" s="64">
        <v>11</v>
      </c>
      <c r="L4261" s="65">
        <v>1</v>
      </c>
      <c r="M4261" s="64">
        <v>0</v>
      </c>
      <c r="N4261" s="64">
        <v>0</v>
      </c>
      <c r="O4261" s="66">
        <v>206.92990909090906</v>
      </c>
      <c r="P4261" s="63">
        <v>0</v>
      </c>
    </row>
    <row r="4262" spans="1:16" ht="14.4">
      <c r="A4262" s="72">
        <f t="shared" si="123"/>
        <v>46232</v>
      </c>
      <c r="B4262" s="73">
        <f>VLOOKUP(G4262,'Daily Flash NL'!A:D,4,0)</f>
        <v>0.58333333333333304</v>
      </c>
      <c r="C4262" s="77">
        <v>46232</v>
      </c>
      <c r="D4262" s="57"/>
      <c r="E4262" s="62" t="s">
        <v>85</v>
      </c>
      <c r="F4262" s="62"/>
      <c r="G4262" s="62">
        <v>14</v>
      </c>
      <c r="H4262" s="63">
        <v>1</v>
      </c>
      <c r="I4262" s="64">
        <v>11</v>
      </c>
      <c r="J4262" s="64">
        <v>11</v>
      </c>
      <c r="K4262" s="64">
        <v>11</v>
      </c>
      <c r="L4262" s="65">
        <v>1</v>
      </c>
      <c r="M4262" s="64">
        <v>0</v>
      </c>
      <c r="N4262" s="64">
        <v>0</v>
      </c>
      <c r="O4262" s="66">
        <v>194.35366666666633</v>
      </c>
      <c r="P4262" s="63">
        <v>0</v>
      </c>
    </row>
    <row r="4263" spans="1:16" ht="14.4">
      <c r="A4263" s="72">
        <f t="shared" si="123"/>
        <v>46232</v>
      </c>
      <c r="B4263" s="73">
        <f>VLOOKUP(G4263,'Daily Flash NL'!A:D,4,0)</f>
        <v>0.625</v>
      </c>
      <c r="C4263" s="77">
        <v>46232</v>
      </c>
      <c r="D4263" s="57"/>
      <c r="E4263" s="62" t="s">
        <v>85</v>
      </c>
      <c r="F4263" s="62"/>
      <c r="G4263" s="62">
        <v>15</v>
      </c>
      <c r="H4263" s="63">
        <v>1</v>
      </c>
      <c r="I4263" s="64">
        <v>7</v>
      </c>
      <c r="J4263" s="64">
        <v>7</v>
      </c>
      <c r="K4263" s="64">
        <v>7</v>
      </c>
      <c r="L4263" s="65">
        <v>1</v>
      </c>
      <c r="M4263" s="64">
        <v>0</v>
      </c>
      <c r="N4263" s="64">
        <v>0</v>
      </c>
      <c r="O4263" s="66">
        <v>194.33985714285714</v>
      </c>
      <c r="P4263" s="63">
        <v>0</v>
      </c>
    </row>
    <row r="4264" spans="1:16" ht="14.4">
      <c r="A4264" s="72">
        <f t="shared" si="123"/>
        <v>46232</v>
      </c>
      <c r="B4264" s="73">
        <f>VLOOKUP(G4264,'Daily Flash NL'!A:D,4,0)</f>
        <v>0.66666666666666696</v>
      </c>
      <c r="C4264" s="77">
        <v>46232</v>
      </c>
      <c r="D4264" s="57"/>
      <c r="E4264" s="62" t="s">
        <v>85</v>
      </c>
      <c r="F4264" s="62"/>
      <c r="G4264" s="62">
        <v>16</v>
      </c>
      <c r="H4264" s="63">
        <v>1</v>
      </c>
      <c r="I4264" s="64">
        <v>7</v>
      </c>
      <c r="J4264" s="64">
        <v>7</v>
      </c>
      <c r="K4264" s="64">
        <v>7</v>
      </c>
      <c r="L4264" s="65">
        <v>1</v>
      </c>
      <c r="M4264" s="64">
        <v>0</v>
      </c>
      <c r="N4264" s="64">
        <v>0</v>
      </c>
      <c r="O4264" s="66">
        <v>124.38928571428572</v>
      </c>
      <c r="P4264" s="63">
        <v>0</v>
      </c>
    </row>
    <row r="4265" spans="1:16" ht="14.4">
      <c r="A4265" s="72">
        <f t="shared" si="123"/>
        <v>46232</v>
      </c>
      <c r="B4265" s="73" t="e">
        <f>VLOOKUP(G4265,'Daily Flash NL'!A:D,4,0)</f>
        <v>#N/A</v>
      </c>
      <c r="C4265" s="77">
        <v>46232</v>
      </c>
      <c r="D4265" s="57"/>
      <c r="E4265" s="62" t="s">
        <v>85</v>
      </c>
      <c r="F4265" s="62"/>
      <c r="G4265" s="62">
        <v>17</v>
      </c>
      <c r="H4265" s="63">
        <v>0.875</v>
      </c>
      <c r="I4265" s="64">
        <v>8</v>
      </c>
      <c r="J4265" s="64">
        <v>8</v>
      </c>
      <c r="K4265" s="64">
        <v>7</v>
      </c>
      <c r="L4265" s="65">
        <v>1</v>
      </c>
      <c r="M4265" s="64">
        <v>0</v>
      </c>
      <c r="N4265" s="64">
        <v>0</v>
      </c>
      <c r="O4265" s="66">
        <v>300.04724999999996</v>
      </c>
      <c r="P4265" s="63">
        <v>0</v>
      </c>
    </row>
    <row r="4266" spans="1:16" ht="14.4">
      <c r="A4266" s="72">
        <f t="shared" si="123"/>
        <v>46232</v>
      </c>
      <c r="B4266" s="73" t="e">
        <f>VLOOKUP(G4266,'Daily Flash NL'!A:D,4,0)</f>
        <v>#N/A</v>
      </c>
      <c r="C4266" s="77">
        <v>46232</v>
      </c>
      <c r="D4266" s="57"/>
      <c r="E4266" s="62" t="s">
        <v>85</v>
      </c>
      <c r="F4266" s="62"/>
      <c r="G4266" s="62">
        <v>18</v>
      </c>
      <c r="H4266" s="63">
        <v>1</v>
      </c>
      <c r="I4266" s="64">
        <v>6</v>
      </c>
      <c r="J4266" s="64">
        <v>6</v>
      </c>
      <c r="K4266" s="64">
        <v>6</v>
      </c>
      <c r="L4266" s="65">
        <v>1</v>
      </c>
      <c r="M4266" s="64">
        <v>0</v>
      </c>
      <c r="N4266" s="64">
        <v>0</v>
      </c>
      <c r="O4266" s="66">
        <v>329.44025000000005</v>
      </c>
      <c r="P4266" s="63">
        <v>0</v>
      </c>
    </row>
    <row r="4267" spans="1:16" ht="14.4">
      <c r="A4267" s="72">
        <f t="shared" si="123"/>
        <v>46232</v>
      </c>
      <c r="B4267" s="73" t="e">
        <f>VLOOKUP(G4267,'Daily Flash NL'!A:D,4,0)</f>
        <v>#N/A</v>
      </c>
      <c r="C4267" s="77">
        <v>46232</v>
      </c>
      <c r="D4267" s="57"/>
      <c r="E4267" s="62" t="s">
        <v>85</v>
      </c>
      <c r="F4267" s="62"/>
      <c r="G4267" s="62">
        <v>19</v>
      </c>
      <c r="H4267" s="63">
        <v>0.44444444444444442</v>
      </c>
      <c r="I4267" s="64">
        <v>9</v>
      </c>
      <c r="J4267" s="64">
        <v>9</v>
      </c>
      <c r="K4267" s="64">
        <v>4</v>
      </c>
      <c r="L4267" s="65">
        <v>1</v>
      </c>
      <c r="M4267" s="64">
        <v>0</v>
      </c>
      <c r="N4267" s="64">
        <v>0</v>
      </c>
      <c r="O4267" s="66">
        <v>425.46383333333341</v>
      </c>
      <c r="P4267" s="63">
        <v>0</v>
      </c>
    </row>
    <row r="4268" spans="1:16" ht="14.4">
      <c r="A4268" s="72">
        <f t="shared" si="123"/>
        <v>46232</v>
      </c>
      <c r="B4268" s="73" t="e">
        <f>VLOOKUP(G4268,'Daily Flash NL'!A:D,4,0)</f>
        <v>#N/A</v>
      </c>
      <c r="C4268" s="77">
        <v>46232</v>
      </c>
      <c r="D4268" s="57"/>
      <c r="E4268" s="62" t="s">
        <v>85</v>
      </c>
      <c r="F4268" s="62"/>
      <c r="G4268" s="62">
        <v>20</v>
      </c>
      <c r="H4268" s="63">
        <v>1</v>
      </c>
      <c r="I4268" s="64">
        <v>2</v>
      </c>
      <c r="J4268" s="64">
        <v>2</v>
      </c>
      <c r="K4268" s="64">
        <v>2</v>
      </c>
      <c r="L4268" s="65">
        <v>1</v>
      </c>
      <c r="M4268" s="64">
        <v>0</v>
      </c>
      <c r="N4268" s="64">
        <v>0</v>
      </c>
      <c r="O4268" s="66">
        <v>286.46400000000006</v>
      </c>
      <c r="P4268" s="63">
        <v>0</v>
      </c>
    </row>
    <row r="4269" spans="1:16" ht="14.4">
      <c r="A4269" s="72">
        <f t="shared" si="123"/>
        <v>46232</v>
      </c>
      <c r="B4269" s="73" t="e">
        <f>VLOOKUP(G4269,'Daily Flash NL'!A:D,4,0)</f>
        <v>#N/A</v>
      </c>
      <c r="C4269" s="77">
        <v>46232</v>
      </c>
      <c r="D4269" s="57"/>
      <c r="E4269" s="62" t="s">
        <v>85</v>
      </c>
      <c r="F4269" s="62"/>
      <c r="G4269" s="62">
        <v>22</v>
      </c>
      <c r="H4269" s="63">
        <v>1</v>
      </c>
      <c r="I4269" s="64">
        <v>1</v>
      </c>
      <c r="J4269" s="64">
        <v>1</v>
      </c>
      <c r="K4269" s="64">
        <v>1</v>
      </c>
      <c r="L4269" s="65">
        <v>1</v>
      </c>
      <c r="M4269" s="64">
        <v>0</v>
      </c>
      <c r="N4269" s="64">
        <v>0</v>
      </c>
      <c r="O4269" s="66">
        <v>464.56</v>
      </c>
      <c r="P4269" s="63">
        <v>0</v>
      </c>
    </row>
    <row r="4270" spans="1:16" ht="14.4">
      <c r="A4270" s="72">
        <f t="shared" si="123"/>
        <v>46232</v>
      </c>
      <c r="B4270" s="73" t="e">
        <f>VLOOKUP(G4270,'Daily Flash NL'!A:D,4,0)</f>
        <v>#N/A</v>
      </c>
      <c r="C4270" s="77">
        <v>46232</v>
      </c>
      <c r="D4270" s="57"/>
      <c r="E4270" s="62" t="s">
        <v>68</v>
      </c>
      <c r="F4270" s="62"/>
      <c r="G4270" s="62"/>
      <c r="H4270" s="63">
        <v>0.76015228426395942</v>
      </c>
      <c r="I4270" s="64">
        <v>789</v>
      </c>
      <c r="J4270" s="64">
        <v>768</v>
      </c>
      <c r="K4270" s="64">
        <v>599</v>
      </c>
      <c r="L4270" s="65">
        <v>0.97338403041825095</v>
      </c>
      <c r="M4270" s="64">
        <v>21</v>
      </c>
      <c r="N4270" s="64">
        <v>1</v>
      </c>
      <c r="O4270" s="66">
        <v>310.71951464843772</v>
      </c>
      <c r="P4270" s="63">
        <v>2.6615969581749048E-2</v>
      </c>
    </row>
    <row r="4271" spans="1:16" ht="14.4">
      <c r="A4271" s="72">
        <f t="shared" ref="A4271:A4280" si="124">C4271</f>
        <v>46232</v>
      </c>
      <c r="B4271" s="73" t="e">
        <f>VLOOKUP(G4271,'Daily Flash NL'!A:D,4,0)</f>
        <v>#N/A</v>
      </c>
      <c r="C4271" s="77">
        <v>46232</v>
      </c>
      <c r="D4271" s="57"/>
      <c r="E4271" s="62" t="s">
        <v>68</v>
      </c>
      <c r="F4271" s="57" t="s">
        <v>69</v>
      </c>
      <c r="G4271" s="57"/>
      <c r="H4271" s="58"/>
      <c r="I4271" s="59"/>
      <c r="J4271" s="59"/>
      <c r="K4271" s="59"/>
      <c r="L4271" s="60"/>
      <c r="M4271" s="59"/>
      <c r="N4271" s="59"/>
      <c r="O4271" s="61"/>
      <c r="P4271" s="58"/>
    </row>
    <row r="4272" spans="1:16" ht="14.4">
      <c r="A4272" s="72">
        <f t="shared" si="124"/>
        <v>46232</v>
      </c>
      <c r="B4272" s="73" t="e">
        <f>VLOOKUP(G4272,'Daily Flash NL'!A:D,4,0)</f>
        <v>#N/A</v>
      </c>
      <c r="C4272" s="77">
        <v>46232</v>
      </c>
      <c r="D4272" s="57"/>
      <c r="E4272" s="62" t="s">
        <v>68</v>
      </c>
      <c r="F4272" s="62"/>
      <c r="G4272" s="62">
        <v>6</v>
      </c>
      <c r="H4272" s="63">
        <v>0</v>
      </c>
      <c r="I4272" s="64">
        <v>2</v>
      </c>
      <c r="J4272" s="64">
        <v>2</v>
      </c>
      <c r="K4272" s="64">
        <v>0</v>
      </c>
      <c r="L4272" s="65">
        <v>1</v>
      </c>
      <c r="M4272" s="64">
        <v>0</v>
      </c>
      <c r="N4272" s="64">
        <v>0</v>
      </c>
      <c r="O4272" s="66">
        <v>343.66449999999998</v>
      </c>
      <c r="P4272" s="63">
        <v>0</v>
      </c>
    </row>
    <row r="4273" spans="1:16" ht="14.4">
      <c r="A4273" s="72">
        <f t="shared" si="124"/>
        <v>46232</v>
      </c>
      <c r="B4273" s="73">
        <f>VLOOKUP(G4273,'Daily Flash NL'!A:D,4,0)</f>
        <v>0.29166666666666669</v>
      </c>
      <c r="C4273" s="77">
        <v>46232</v>
      </c>
      <c r="D4273" s="57"/>
      <c r="E4273" s="62" t="s">
        <v>68</v>
      </c>
      <c r="F4273" s="62"/>
      <c r="G4273" s="62">
        <v>7</v>
      </c>
      <c r="H4273" s="63">
        <v>0.94736842105263153</v>
      </c>
      <c r="I4273" s="64">
        <v>19</v>
      </c>
      <c r="J4273" s="64">
        <v>19</v>
      </c>
      <c r="K4273" s="64">
        <v>18</v>
      </c>
      <c r="L4273" s="65">
        <v>1</v>
      </c>
      <c r="M4273" s="64">
        <v>0</v>
      </c>
      <c r="N4273" s="64">
        <v>0</v>
      </c>
      <c r="O4273" s="66">
        <v>369.55866666666685</v>
      </c>
      <c r="P4273" s="63">
        <v>0</v>
      </c>
    </row>
    <row r="4274" spans="1:16" ht="14.4">
      <c r="A4274" s="72">
        <f t="shared" si="124"/>
        <v>46232</v>
      </c>
      <c r="B4274" s="73">
        <f>VLOOKUP(G4274,'Daily Flash NL'!A:D,4,0)</f>
        <v>0.33333333333333298</v>
      </c>
      <c r="C4274" s="77">
        <v>46232</v>
      </c>
      <c r="D4274" s="57"/>
      <c r="E4274" s="62" t="s">
        <v>68</v>
      </c>
      <c r="F4274" s="62"/>
      <c r="G4274" s="62">
        <v>8</v>
      </c>
      <c r="H4274" s="63">
        <v>0.96</v>
      </c>
      <c r="I4274" s="64">
        <v>50</v>
      </c>
      <c r="J4274" s="64">
        <v>50</v>
      </c>
      <c r="K4274" s="64">
        <v>48</v>
      </c>
      <c r="L4274" s="65">
        <v>1</v>
      </c>
      <c r="M4274" s="64">
        <v>0</v>
      </c>
      <c r="N4274" s="64">
        <v>0</v>
      </c>
      <c r="O4274" s="66">
        <v>242.96792666666678</v>
      </c>
      <c r="P4274" s="63">
        <v>0</v>
      </c>
    </row>
    <row r="4275" spans="1:16" ht="14.4">
      <c r="A4275" s="72">
        <f t="shared" si="124"/>
        <v>46232</v>
      </c>
      <c r="B4275" s="73">
        <f>VLOOKUP(G4275,'Daily Flash NL'!A:D,4,0)</f>
        <v>0.375</v>
      </c>
      <c r="C4275" s="77">
        <v>46232</v>
      </c>
      <c r="D4275" s="57"/>
      <c r="E4275" s="62" t="s">
        <v>68</v>
      </c>
      <c r="F4275" s="62"/>
      <c r="G4275" s="62">
        <v>9</v>
      </c>
      <c r="H4275" s="63">
        <v>1</v>
      </c>
      <c r="I4275" s="64">
        <v>57</v>
      </c>
      <c r="J4275" s="64">
        <v>57</v>
      </c>
      <c r="K4275" s="64">
        <v>57</v>
      </c>
      <c r="L4275" s="65">
        <v>1</v>
      </c>
      <c r="M4275" s="64">
        <v>0</v>
      </c>
      <c r="N4275" s="64">
        <v>0</v>
      </c>
      <c r="O4275" s="66">
        <v>318.00362719298244</v>
      </c>
      <c r="P4275" s="63">
        <v>0</v>
      </c>
    </row>
    <row r="4276" spans="1:16" ht="14.4">
      <c r="A4276" s="72">
        <f t="shared" si="124"/>
        <v>46232</v>
      </c>
      <c r="B4276" s="73">
        <f>VLOOKUP(G4276,'Daily Flash NL'!A:D,4,0)</f>
        <v>0.41666666666666702</v>
      </c>
      <c r="C4276" s="77">
        <v>46232</v>
      </c>
      <c r="D4276" s="57"/>
      <c r="E4276" s="62" t="s">
        <v>68</v>
      </c>
      <c r="F4276" s="62"/>
      <c r="G4276" s="62">
        <v>10</v>
      </c>
      <c r="H4276" s="63">
        <v>0.97014925373134331</v>
      </c>
      <c r="I4276" s="64">
        <v>67</v>
      </c>
      <c r="J4276" s="64">
        <v>67</v>
      </c>
      <c r="K4276" s="64">
        <v>65</v>
      </c>
      <c r="L4276" s="65">
        <v>1</v>
      </c>
      <c r="M4276" s="64">
        <v>0</v>
      </c>
      <c r="N4276" s="64">
        <v>0</v>
      </c>
      <c r="O4276" s="66">
        <v>274.90296268656732</v>
      </c>
      <c r="P4276" s="63">
        <v>0</v>
      </c>
    </row>
    <row r="4277" spans="1:16" ht="14.4">
      <c r="A4277" s="72">
        <f t="shared" si="124"/>
        <v>46232</v>
      </c>
      <c r="B4277" s="73">
        <f>VLOOKUP(G4277,'Daily Flash NL'!A:D,4,0)</f>
        <v>0.45833333333333298</v>
      </c>
      <c r="C4277" s="77">
        <v>46232</v>
      </c>
      <c r="D4277" s="57"/>
      <c r="E4277" s="62" t="s">
        <v>68</v>
      </c>
      <c r="F4277" s="62"/>
      <c r="G4277" s="62">
        <v>11</v>
      </c>
      <c r="H4277" s="63">
        <v>0.76923076923076927</v>
      </c>
      <c r="I4277" s="64">
        <v>65</v>
      </c>
      <c r="J4277" s="64">
        <v>65</v>
      </c>
      <c r="K4277" s="64">
        <v>50</v>
      </c>
      <c r="L4277" s="65">
        <v>1</v>
      </c>
      <c r="M4277" s="64">
        <v>0</v>
      </c>
      <c r="N4277" s="64">
        <v>0</v>
      </c>
      <c r="O4277" s="66">
        <v>284.97954615384617</v>
      </c>
      <c r="P4277" s="63">
        <v>0</v>
      </c>
    </row>
    <row r="4278" spans="1:16" ht="14.4">
      <c r="A4278" s="72">
        <f t="shared" si="124"/>
        <v>46232</v>
      </c>
      <c r="B4278" s="73">
        <f>VLOOKUP(G4278,'Daily Flash NL'!A:D,4,0)</f>
        <v>0.5</v>
      </c>
      <c r="C4278" s="77">
        <v>46232</v>
      </c>
      <c r="D4278" s="57"/>
      <c r="E4278" s="62" t="s">
        <v>68</v>
      </c>
      <c r="F4278" s="62"/>
      <c r="G4278" s="62">
        <v>12</v>
      </c>
      <c r="H4278" s="63">
        <v>0.94117647058823528</v>
      </c>
      <c r="I4278" s="64">
        <v>51</v>
      </c>
      <c r="J4278" s="64">
        <v>51</v>
      </c>
      <c r="K4278" s="64">
        <v>48</v>
      </c>
      <c r="L4278" s="65">
        <v>1</v>
      </c>
      <c r="M4278" s="64">
        <v>0</v>
      </c>
      <c r="N4278" s="64">
        <v>0</v>
      </c>
      <c r="O4278" s="66">
        <v>316.81522222222236</v>
      </c>
      <c r="P4278" s="63">
        <v>0</v>
      </c>
    </row>
    <row r="4279" spans="1:16" ht="14.4">
      <c r="A4279" s="72">
        <f t="shared" si="124"/>
        <v>46232</v>
      </c>
      <c r="B4279" s="73">
        <f>VLOOKUP(G4279,'Daily Flash NL'!A:D,4,0)</f>
        <v>0.54166666666666696</v>
      </c>
      <c r="C4279" s="77">
        <v>46232</v>
      </c>
      <c r="D4279" s="57"/>
      <c r="E4279" s="62" t="s">
        <v>68</v>
      </c>
      <c r="F4279" s="62"/>
      <c r="G4279" s="62">
        <v>13</v>
      </c>
      <c r="H4279" s="63">
        <v>0.9821428571428571</v>
      </c>
      <c r="I4279" s="64">
        <v>56</v>
      </c>
      <c r="J4279" s="64">
        <v>56</v>
      </c>
      <c r="K4279" s="64">
        <v>55</v>
      </c>
      <c r="L4279" s="65">
        <v>1</v>
      </c>
      <c r="M4279" s="64">
        <v>0</v>
      </c>
      <c r="N4279" s="64">
        <v>0</v>
      </c>
      <c r="O4279" s="66">
        <v>302.2007113095238</v>
      </c>
      <c r="P4279" s="63">
        <v>0</v>
      </c>
    </row>
    <row r="4280" spans="1:16" ht="14.4">
      <c r="A4280" s="72">
        <f t="shared" si="124"/>
        <v>46232</v>
      </c>
      <c r="B4280" s="73">
        <f>VLOOKUP(G4280,'Daily Flash NL'!A:D,4,0)</f>
        <v>0.58333333333333304</v>
      </c>
      <c r="C4280" s="77">
        <v>46232</v>
      </c>
      <c r="D4280" s="57"/>
      <c r="E4280" s="62" t="s">
        <v>68</v>
      </c>
      <c r="F4280" s="62"/>
      <c r="G4280" s="62">
        <v>14</v>
      </c>
      <c r="H4280" s="63">
        <v>0.97101449275362317</v>
      </c>
      <c r="I4280" s="64">
        <v>69</v>
      </c>
      <c r="J4280" s="64">
        <v>69</v>
      </c>
      <c r="K4280" s="64">
        <v>67</v>
      </c>
      <c r="L4280" s="65">
        <v>1</v>
      </c>
      <c r="M4280" s="64">
        <v>0</v>
      </c>
      <c r="N4280" s="64">
        <v>0</v>
      </c>
      <c r="O4280" s="66">
        <v>283.88438647343003</v>
      </c>
      <c r="P4280" s="63">
        <v>0</v>
      </c>
    </row>
    <row r="4281" spans="1:16" ht="14.4">
      <c r="A4281" s="72">
        <f t="shared" ref="A4281:A4292" si="125">C4281</f>
        <v>46232</v>
      </c>
      <c r="B4281" s="73">
        <f>VLOOKUP(G4281,'Daily Flash NL'!A:D,4,0)</f>
        <v>0.625</v>
      </c>
      <c r="C4281" s="77">
        <v>46232</v>
      </c>
      <c r="D4281" s="57"/>
      <c r="E4281" s="62" t="s">
        <v>68</v>
      </c>
      <c r="F4281" s="62"/>
      <c r="G4281" s="62">
        <v>15</v>
      </c>
      <c r="H4281" s="63">
        <v>0.92753623188405798</v>
      </c>
      <c r="I4281" s="64">
        <v>69</v>
      </c>
      <c r="J4281" s="64">
        <v>69</v>
      </c>
      <c r="K4281" s="64">
        <v>64</v>
      </c>
      <c r="L4281" s="65">
        <v>1</v>
      </c>
      <c r="M4281" s="64">
        <v>0</v>
      </c>
      <c r="N4281" s="64">
        <v>0</v>
      </c>
      <c r="O4281" s="66">
        <v>337.5501207729468</v>
      </c>
      <c r="P4281" s="63">
        <v>0</v>
      </c>
    </row>
    <row r="4282" spans="1:16" ht="14.4">
      <c r="A4282" s="72">
        <f t="shared" si="125"/>
        <v>46232</v>
      </c>
      <c r="B4282" s="73">
        <f>VLOOKUP(G4282,'Daily Flash NL'!A:D,4,0)</f>
        <v>0.66666666666666696</v>
      </c>
      <c r="C4282" s="77">
        <v>46232</v>
      </c>
      <c r="D4282" s="57"/>
      <c r="E4282" s="62" t="s">
        <v>68</v>
      </c>
      <c r="F4282" s="62"/>
      <c r="G4282" s="62">
        <v>16</v>
      </c>
      <c r="H4282" s="63">
        <v>0.45121951219512196</v>
      </c>
      <c r="I4282" s="64">
        <v>82</v>
      </c>
      <c r="J4282" s="64">
        <v>76</v>
      </c>
      <c r="K4282" s="64">
        <v>37</v>
      </c>
      <c r="L4282" s="65">
        <v>0.92682926829268297</v>
      </c>
      <c r="M4282" s="64">
        <v>6</v>
      </c>
      <c r="N4282" s="64">
        <v>0</v>
      </c>
      <c r="O4282" s="66">
        <v>298.96628289473676</v>
      </c>
      <c r="P4282" s="63">
        <v>7.3170731707317069E-2</v>
      </c>
    </row>
    <row r="4283" spans="1:16" ht="14.4">
      <c r="A4283" s="72">
        <f t="shared" si="125"/>
        <v>46232</v>
      </c>
      <c r="B4283" s="73" t="e">
        <f>VLOOKUP(G4283,'Daily Flash NL'!A:D,4,0)</f>
        <v>#N/A</v>
      </c>
      <c r="C4283" s="77">
        <v>46232</v>
      </c>
      <c r="D4283" s="57"/>
      <c r="E4283" s="62" t="s">
        <v>68</v>
      </c>
      <c r="F4283" s="62"/>
      <c r="G4283" s="62">
        <v>17</v>
      </c>
      <c r="H4283" s="63">
        <v>0.64583333333333337</v>
      </c>
      <c r="I4283" s="64">
        <v>48</v>
      </c>
      <c r="J4283" s="64">
        <v>48</v>
      </c>
      <c r="K4283" s="64">
        <v>31</v>
      </c>
      <c r="L4283" s="65">
        <v>1</v>
      </c>
      <c r="M4283" s="64">
        <v>0</v>
      </c>
      <c r="N4283" s="64">
        <v>0</v>
      </c>
      <c r="O4283" s="66">
        <v>256.13642708333333</v>
      </c>
      <c r="P4283" s="63">
        <v>0</v>
      </c>
    </row>
    <row r="4284" spans="1:16" ht="14.4">
      <c r="A4284" s="72">
        <f t="shared" si="125"/>
        <v>46232</v>
      </c>
      <c r="B4284" s="73" t="e">
        <f>VLOOKUP(G4284,'Daily Flash NL'!A:D,4,0)</f>
        <v>#N/A</v>
      </c>
      <c r="C4284" s="77">
        <v>46232</v>
      </c>
      <c r="D4284" s="57"/>
      <c r="E4284" s="62" t="s">
        <v>68</v>
      </c>
      <c r="F4284" s="62"/>
      <c r="G4284" s="62">
        <v>18</v>
      </c>
      <c r="H4284" s="63">
        <v>0.25641025641025639</v>
      </c>
      <c r="I4284" s="64">
        <v>39</v>
      </c>
      <c r="J4284" s="64">
        <v>33</v>
      </c>
      <c r="K4284" s="64">
        <v>10</v>
      </c>
      <c r="L4284" s="65">
        <v>0.84615384615384615</v>
      </c>
      <c r="M4284" s="64">
        <v>6</v>
      </c>
      <c r="N4284" s="64">
        <v>0</v>
      </c>
      <c r="O4284" s="66">
        <v>407.13272727272732</v>
      </c>
      <c r="P4284" s="63">
        <v>0.15384615384615385</v>
      </c>
    </row>
    <row r="4285" spans="1:16" ht="14.4">
      <c r="A4285" s="72">
        <f t="shared" si="125"/>
        <v>46232</v>
      </c>
      <c r="B4285" s="73" t="e">
        <f>VLOOKUP(G4285,'Daily Flash NL'!A:D,4,0)</f>
        <v>#N/A</v>
      </c>
      <c r="C4285" s="77">
        <v>46232</v>
      </c>
      <c r="D4285" s="57"/>
      <c r="E4285" s="62" t="s">
        <v>68</v>
      </c>
      <c r="F4285" s="62"/>
      <c r="G4285" s="62">
        <v>19</v>
      </c>
      <c r="H4285" s="63">
        <v>0.24390243902439024</v>
      </c>
      <c r="I4285" s="64">
        <v>42</v>
      </c>
      <c r="J4285" s="64">
        <v>39</v>
      </c>
      <c r="K4285" s="64">
        <v>10</v>
      </c>
      <c r="L4285" s="65">
        <v>0.9285714285714286</v>
      </c>
      <c r="M4285" s="64">
        <v>3</v>
      </c>
      <c r="N4285" s="64">
        <v>1</v>
      </c>
      <c r="O4285" s="66">
        <v>338.11170085470087</v>
      </c>
      <c r="P4285" s="63">
        <v>7.1428571428571425E-2</v>
      </c>
    </row>
    <row r="4286" spans="1:16" ht="14.4">
      <c r="A4286" s="72">
        <f t="shared" si="125"/>
        <v>46232</v>
      </c>
      <c r="B4286" s="73" t="e">
        <f>VLOOKUP(G4286,'Daily Flash NL'!A:D,4,0)</f>
        <v>#N/A</v>
      </c>
      <c r="C4286" s="77">
        <v>46232</v>
      </c>
      <c r="D4286" s="57"/>
      <c r="E4286" s="62" t="s">
        <v>68</v>
      </c>
      <c r="F4286" s="62"/>
      <c r="G4286" s="62">
        <v>20</v>
      </c>
      <c r="H4286" s="63">
        <v>0.33333333333333331</v>
      </c>
      <c r="I4286" s="64">
        <v>27</v>
      </c>
      <c r="J4286" s="64">
        <v>21</v>
      </c>
      <c r="K4286" s="64">
        <v>9</v>
      </c>
      <c r="L4286" s="65">
        <v>0.77777777777777779</v>
      </c>
      <c r="M4286" s="64">
        <v>6</v>
      </c>
      <c r="N4286" s="64">
        <v>0</v>
      </c>
      <c r="O4286" s="66">
        <v>335.47404761904767</v>
      </c>
      <c r="P4286" s="63">
        <v>0.22222222222222221</v>
      </c>
    </row>
    <row r="4287" spans="1:16" ht="14.4">
      <c r="A4287" s="72">
        <f t="shared" si="125"/>
        <v>46232</v>
      </c>
      <c r="B4287" s="73" t="e">
        <f>VLOOKUP(G4287,'Daily Flash NL'!A:D,4,0)</f>
        <v>#N/A</v>
      </c>
      <c r="C4287" s="77">
        <v>46232</v>
      </c>
      <c r="D4287" s="57"/>
      <c r="E4287" s="62" t="s">
        <v>68</v>
      </c>
      <c r="F4287" s="62"/>
      <c r="G4287" s="62">
        <v>21</v>
      </c>
      <c r="H4287" s="63">
        <v>0.5714285714285714</v>
      </c>
      <c r="I4287" s="64">
        <v>21</v>
      </c>
      <c r="J4287" s="64">
        <v>21</v>
      </c>
      <c r="K4287" s="64">
        <v>12</v>
      </c>
      <c r="L4287" s="65">
        <v>1</v>
      </c>
      <c r="M4287" s="64">
        <v>0</v>
      </c>
      <c r="N4287" s="64">
        <v>0</v>
      </c>
      <c r="O4287" s="66">
        <v>514.51947619047621</v>
      </c>
      <c r="P4287" s="63">
        <v>0</v>
      </c>
    </row>
    <row r="4288" spans="1:16" ht="14.4">
      <c r="A4288" s="72">
        <f t="shared" si="125"/>
        <v>46232</v>
      </c>
      <c r="B4288" s="73" t="e">
        <f>VLOOKUP(G4288,'Daily Flash NL'!A:D,4,0)</f>
        <v>#N/A</v>
      </c>
      <c r="C4288" s="77">
        <v>46232</v>
      </c>
      <c r="D4288" s="57"/>
      <c r="E4288" s="62" t="s">
        <v>68</v>
      </c>
      <c r="F4288" s="62"/>
      <c r="G4288" s="62">
        <v>22</v>
      </c>
      <c r="H4288" s="63">
        <v>1</v>
      </c>
      <c r="I4288" s="64">
        <v>17</v>
      </c>
      <c r="J4288" s="64">
        <v>17</v>
      </c>
      <c r="K4288" s="64">
        <v>17</v>
      </c>
      <c r="L4288" s="65">
        <v>1</v>
      </c>
      <c r="M4288" s="64">
        <v>0</v>
      </c>
      <c r="N4288" s="64">
        <v>0</v>
      </c>
      <c r="O4288" s="66">
        <v>290.7083235294117</v>
      </c>
      <c r="P4288" s="63">
        <v>0</v>
      </c>
    </row>
    <row r="4289" spans="1:16" ht="14.4">
      <c r="A4289" s="72">
        <f t="shared" si="125"/>
        <v>46232</v>
      </c>
      <c r="B4289" s="73" t="e">
        <f>VLOOKUP(G4289,'Daily Flash NL'!A:D,4,0)</f>
        <v>#N/A</v>
      </c>
      <c r="C4289" s="77">
        <v>46232</v>
      </c>
      <c r="D4289" s="57"/>
      <c r="E4289" s="62" t="s">
        <v>68</v>
      </c>
      <c r="F4289" s="62"/>
      <c r="G4289" s="62">
        <v>23</v>
      </c>
      <c r="H4289" s="63">
        <v>0.125</v>
      </c>
      <c r="I4289" s="64">
        <v>8</v>
      </c>
      <c r="J4289" s="64">
        <v>8</v>
      </c>
      <c r="K4289" s="64">
        <v>1</v>
      </c>
      <c r="L4289" s="65">
        <v>1</v>
      </c>
      <c r="M4289" s="64">
        <v>0</v>
      </c>
      <c r="N4289" s="64">
        <v>0</v>
      </c>
      <c r="O4289" s="66">
        <v>414.68081250000006</v>
      </c>
      <c r="P4289" s="63">
        <v>0</v>
      </c>
    </row>
    <row r="4290" spans="1:16" ht="14.4">
      <c r="A4290" s="72">
        <f t="shared" si="125"/>
        <v>46232</v>
      </c>
      <c r="B4290" s="73" t="e">
        <f>VLOOKUP(G4290,'Daily Flash NL'!A:D,4,0)</f>
        <v>#N/A</v>
      </c>
      <c r="C4290" s="77">
        <v>46232</v>
      </c>
      <c r="D4290" s="57" t="s">
        <v>70</v>
      </c>
      <c r="E4290" s="57"/>
      <c r="F4290" s="57"/>
      <c r="G4290" s="57"/>
      <c r="H4290" s="58">
        <v>0.77890011223344557</v>
      </c>
      <c r="I4290" s="59">
        <v>892</v>
      </c>
      <c r="J4290" s="59">
        <v>871</v>
      </c>
      <c r="K4290" s="59">
        <v>694</v>
      </c>
      <c r="L4290" s="60">
        <v>0.976457399103139</v>
      </c>
      <c r="M4290" s="59">
        <v>21</v>
      </c>
      <c r="N4290" s="59">
        <v>1</v>
      </c>
      <c r="O4290" s="61">
        <v>307.26986959433623</v>
      </c>
      <c r="P4290" s="58">
        <v>2.3542600896860985E-2</v>
      </c>
    </row>
    <row r="4291" spans="1:16" ht="14.4">
      <c r="A4291" s="72" t="str">
        <f t="shared" si="125"/>
        <v>Total 29/07/2026</v>
      </c>
      <c r="B4291" s="73" t="e">
        <f>VLOOKUP(G4291,'Daily Flash NL'!A:D,4,0)</f>
        <v>#N/A</v>
      </c>
      <c r="C4291" s="78" t="s">
        <v>342</v>
      </c>
      <c r="D4291" s="67"/>
      <c r="E4291" s="67"/>
      <c r="F4291" s="67"/>
      <c r="G4291" s="67"/>
      <c r="H4291" s="68">
        <v>0.77890011223344557</v>
      </c>
      <c r="I4291" s="69">
        <v>892</v>
      </c>
      <c r="J4291" s="69">
        <v>871</v>
      </c>
      <c r="K4291" s="69">
        <v>694</v>
      </c>
      <c r="L4291" s="70">
        <v>0.976457399103139</v>
      </c>
      <c r="M4291" s="69">
        <v>21</v>
      </c>
      <c r="N4291" s="69">
        <v>1</v>
      </c>
      <c r="O4291" s="71">
        <v>307.26986959433623</v>
      </c>
      <c r="P4291" s="68">
        <v>2.3542600896860985E-2</v>
      </c>
    </row>
    <row r="4292" spans="1:16" ht="15" thickBot="1">
      <c r="A4292" s="72" t="str">
        <f t="shared" si="125"/>
        <v>Total général</v>
      </c>
      <c r="B4292" s="73" t="e">
        <f>VLOOKUP(G4292,'Daily Flash NL'!A:D,4,0)</f>
        <v>#N/A</v>
      </c>
      <c r="C4292" s="116" t="s">
        <v>73</v>
      </c>
      <c r="D4292" s="117"/>
      <c r="E4292" s="117"/>
      <c r="F4292" s="117"/>
      <c r="G4292" s="117"/>
      <c r="H4292" s="118">
        <v>0.77890011223344557</v>
      </c>
      <c r="I4292" s="119">
        <v>892</v>
      </c>
      <c r="J4292" s="119">
        <v>871</v>
      </c>
      <c r="K4292" s="119">
        <v>694</v>
      </c>
      <c r="L4292" s="120">
        <v>0.976457399103139</v>
      </c>
      <c r="M4292" s="119">
        <v>21</v>
      </c>
      <c r="N4292" s="119">
        <v>1</v>
      </c>
      <c r="O4292" s="121">
        <v>307.26986959433623</v>
      </c>
      <c r="P4292" s="122">
        <v>2.3542600896860985E-2</v>
      </c>
    </row>
    <row r="4293" spans="1:16" ht="14.4">
      <c r="A4293" s="72">
        <f t="shared" ref="A4293:A4307" si="126">C4293</f>
        <v>46233</v>
      </c>
      <c r="B4293" s="73" t="e">
        <f>VLOOKUP(G4293,'Daily Flash NL'!A:D,4,0)</f>
        <v>#N/A</v>
      </c>
      <c r="C4293" s="77">
        <v>46233</v>
      </c>
      <c r="D4293" s="57" t="s">
        <v>67</v>
      </c>
      <c r="E4293" s="62" t="s">
        <v>85</v>
      </c>
      <c r="F4293" s="62"/>
      <c r="G4293" s="62"/>
      <c r="H4293" s="63">
        <v>0.78431372549019607</v>
      </c>
      <c r="I4293" s="64">
        <v>204</v>
      </c>
      <c r="J4293" s="64">
        <v>198</v>
      </c>
      <c r="K4293" s="64">
        <v>160</v>
      </c>
      <c r="L4293" s="65">
        <v>0.97058823529411764</v>
      </c>
      <c r="M4293" s="64">
        <v>6</v>
      </c>
      <c r="N4293" s="64">
        <v>0</v>
      </c>
      <c r="O4293" s="66">
        <v>284.501553030303</v>
      </c>
      <c r="P4293" s="63">
        <v>2.9411764705882353E-2</v>
      </c>
    </row>
    <row r="4294" spans="1:16" ht="14.4">
      <c r="A4294" s="72">
        <f t="shared" si="126"/>
        <v>46233</v>
      </c>
      <c r="B4294" s="73" t="e">
        <f>VLOOKUP(G4294,'Daily Flash NL'!A:D,4,0)</f>
        <v>#N/A</v>
      </c>
      <c r="C4294" s="77">
        <v>46233</v>
      </c>
      <c r="D4294" s="57"/>
      <c r="E4294" s="62" t="s">
        <v>85</v>
      </c>
      <c r="F4294" s="57" t="s">
        <v>69</v>
      </c>
      <c r="G4294" s="57"/>
      <c r="H4294" s="58"/>
      <c r="I4294" s="59"/>
      <c r="J4294" s="59"/>
      <c r="K4294" s="59"/>
      <c r="L4294" s="60"/>
      <c r="M4294" s="59"/>
      <c r="N4294" s="59"/>
      <c r="O4294" s="61"/>
      <c r="P4294" s="58"/>
    </row>
    <row r="4295" spans="1:16" ht="14.4">
      <c r="A4295" s="72">
        <f t="shared" si="126"/>
        <v>46233</v>
      </c>
      <c r="B4295" s="73">
        <f>VLOOKUP(G4295,'Daily Flash NL'!A:D,4,0)</f>
        <v>0.29166666666666669</v>
      </c>
      <c r="C4295" s="77">
        <v>46233</v>
      </c>
      <c r="D4295" s="57"/>
      <c r="E4295" s="62" t="s">
        <v>85</v>
      </c>
      <c r="F4295" s="62"/>
      <c r="G4295" s="62">
        <v>7</v>
      </c>
      <c r="H4295" s="63">
        <v>0.5</v>
      </c>
      <c r="I4295" s="64">
        <v>2</v>
      </c>
      <c r="J4295" s="64">
        <v>2</v>
      </c>
      <c r="K4295" s="64">
        <v>1</v>
      </c>
      <c r="L4295" s="65">
        <v>1</v>
      </c>
      <c r="M4295" s="64">
        <v>0</v>
      </c>
      <c r="N4295" s="64">
        <v>0</v>
      </c>
      <c r="O4295" s="66">
        <v>232.08700000000002</v>
      </c>
      <c r="P4295" s="63">
        <v>0</v>
      </c>
    </row>
    <row r="4296" spans="1:16" ht="14.4">
      <c r="A4296" s="72">
        <f t="shared" si="126"/>
        <v>46233</v>
      </c>
      <c r="B4296" s="73">
        <f>VLOOKUP(G4296,'Daily Flash NL'!A:D,4,0)</f>
        <v>0.33333333333333298</v>
      </c>
      <c r="C4296" s="77">
        <v>46233</v>
      </c>
      <c r="D4296" s="57"/>
      <c r="E4296" s="62" t="s">
        <v>85</v>
      </c>
      <c r="F4296" s="62"/>
      <c r="G4296" s="62">
        <v>8</v>
      </c>
      <c r="H4296" s="63">
        <v>0.66666666666666663</v>
      </c>
      <c r="I4296" s="64">
        <v>3</v>
      </c>
      <c r="J4296" s="64">
        <v>3</v>
      </c>
      <c r="K4296" s="64">
        <v>2</v>
      </c>
      <c r="L4296" s="65">
        <v>1</v>
      </c>
      <c r="M4296" s="64">
        <v>0</v>
      </c>
      <c r="N4296" s="64">
        <v>0</v>
      </c>
      <c r="O4296" s="66">
        <v>421.29466666666667</v>
      </c>
      <c r="P4296" s="63">
        <v>0</v>
      </c>
    </row>
    <row r="4297" spans="1:16" ht="14.4">
      <c r="A4297" s="72">
        <f t="shared" si="126"/>
        <v>46233</v>
      </c>
      <c r="B4297" s="73">
        <f>VLOOKUP(G4297,'Daily Flash NL'!A:D,4,0)</f>
        <v>0.375</v>
      </c>
      <c r="C4297" s="77">
        <v>46233</v>
      </c>
      <c r="D4297" s="57"/>
      <c r="E4297" s="62" t="s">
        <v>85</v>
      </c>
      <c r="F4297" s="62"/>
      <c r="G4297" s="62">
        <v>9</v>
      </c>
      <c r="H4297" s="63">
        <v>0.33333333333333331</v>
      </c>
      <c r="I4297" s="64">
        <v>9</v>
      </c>
      <c r="J4297" s="64">
        <v>8</v>
      </c>
      <c r="K4297" s="64">
        <v>3</v>
      </c>
      <c r="L4297" s="65">
        <v>0.88888888888888884</v>
      </c>
      <c r="M4297" s="64">
        <v>1</v>
      </c>
      <c r="N4297" s="64">
        <v>0</v>
      </c>
      <c r="O4297" s="66">
        <v>367.157375</v>
      </c>
      <c r="P4297" s="63">
        <v>0.1111111111111111</v>
      </c>
    </row>
    <row r="4298" spans="1:16" ht="14.4">
      <c r="A4298" s="72">
        <f t="shared" si="126"/>
        <v>46233</v>
      </c>
      <c r="B4298" s="73">
        <f>VLOOKUP(G4298,'Daily Flash NL'!A:D,4,0)</f>
        <v>0.41666666666666702</v>
      </c>
      <c r="C4298" s="77">
        <v>46233</v>
      </c>
      <c r="D4298" s="57"/>
      <c r="E4298" s="62" t="s">
        <v>85</v>
      </c>
      <c r="F4298" s="62"/>
      <c r="G4298" s="62">
        <v>10</v>
      </c>
      <c r="H4298" s="63">
        <v>0.33333333333333331</v>
      </c>
      <c r="I4298" s="64">
        <v>9</v>
      </c>
      <c r="J4298" s="64">
        <v>9</v>
      </c>
      <c r="K4298" s="64">
        <v>3</v>
      </c>
      <c r="L4298" s="65">
        <v>1</v>
      </c>
      <c r="M4298" s="64">
        <v>0</v>
      </c>
      <c r="N4298" s="64">
        <v>0</v>
      </c>
      <c r="O4298" s="66">
        <v>250.79594444444444</v>
      </c>
      <c r="P4298" s="63">
        <v>0</v>
      </c>
    </row>
    <row r="4299" spans="1:16" ht="14.4">
      <c r="A4299" s="72">
        <f t="shared" si="126"/>
        <v>46233</v>
      </c>
      <c r="B4299" s="73">
        <f>VLOOKUP(G4299,'Daily Flash NL'!A:D,4,0)</f>
        <v>0.45833333333333298</v>
      </c>
      <c r="C4299" s="77">
        <v>46233</v>
      </c>
      <c r="D4299" s="57"/>
      <c r="E4299" s="62" t="s">
        <v>85</v>
      </c>
      <c r="F4299" s="62"/>
      <c r="G4299" s="62">
        <v>11</v>
      </c>
      <c r="H4299" s="63">
        <v>0.61538461538461542</v>
      </c>
      <c r="I4299" s="64">
        <v>13</v>
      </c>
      <c r="J4299" s="64">
        <v>12</v>
      </c>
      <c r="K4299" s="64">
        <v>8</v>
      </c>
      <c r="L4299" s="65">
        <v>0.92307692307692313</v>
      </c>
      <c r="M4299" s="64">
        <v>1</v>
      </c>
      <c r="N4299" s="64">
        <v>0</v>
      </c>
      <c r="O4299" s="66">
        <v>193.53168055555531</v>
      </c>
      <c r="P4299" s="63">
        <v>7.6923076923076927E-2</v>
      </c>
    </row>
    <row r="4300" spans="1:16" ht="14.4">
      <c r="A4300" s="72">
        <f t="shared" si="126"/>
        <v>46233</v>
      </c>
      <c r="B4300" s="73">
        <f>VLOOKUP(G4300,'Daily Flash NL'!A:D,4,0)</f>
        <v>0.5</v>
      </c>
      <c r="C4300" s="77">
        <v>46233</v>
      </c>
      <c r="D4300" s="57"/>
      <c r="E4300" s="62" t="s">
        <v>85</v>
      </c>
      <c r="F4300" s="62"/>
      <c r="G4300" s="62">
        <v>12</v>
      </c>
      <c r="H4300" s="63">
        <v>0.83333333333333337</v>
      </c>
      <c r="I4300" s="64">
        <v>6</v>
      </c>
      <c r="J4300" s="64">
        <v>6</v>
      </c>
      <c r="K4300" s="64">
        <v>5</v>
      </c>
      <c r="L4300" s="65">
        <v>1</v>
      </c>
      <c r="M4300" s="64">
        <v>0</v>
      </c>
      <c r="N4300" s="64">
        <v>0</v>
      </c>
      <c r="O4300" s="66">
        <v>352.16716666666667</v>
      </c>
      <c r="P4300" s="63">
        <v>0</v>
      </c>
    </row>
    <row r="4301" spans="1:16" ht="14.4">
      <c r="A4301" s="72">
        <f t="shared" si="126"/>
        <v>46233</v>
      </c>
      <c r="B4301" s="73">
        <f>VLOOKUP(G4301,'Daily Flash NL'!A:D,4,0)</f>
        <v>0.54166666666666696</v>
      </c>
      <c r="C4301" s="77">
        <v>46233</v>
      </c>
      <c r="D4301" s="57"/>
      <c r="E4301" s="62" t="s">
        <v>85</v>
      </c>
      <c r="F4301" s="62"/>
      <c r="G4301" s="62">
        <v>13</v>
      </c>
      <c r="H4301" s="63">
        <v>1</v>
      </c>
      <c r="I4301" s="64">
        <v>5</v>
      </c>
      <c r="J4301" s="64">
        <v>5</v>
      </c>
      <c r="K4301" s="64">
        <v>5</v>
      </c>
      <c r="L4301" s="65">
        <v>1</v>
      </c>
      <c r="M4301" s="64">
        <v>0</v>
      </c>
      <c r="N4301" s="64">
        <v>0</v>
      </c>
      <c r="O4301" s="66">
        <v>132.88749999999999</v>
      </c>
      <c r="P4301" s="63">
        <v>0</v>
      </c>
    </row>
    <row r="4302" spans="1:16" ht="14.4">
      <c r="A4302" s="72">
        <f t="shared" si="126"/>
        <v>46233</v>
      </c>
      <c r="B4302" s="73">
        <f>VLOOKUP(G4302,'Daily Flash NL'!A:D,4,0)</f>
        <v>0.58333333333333304</v>
      </c>
      <c r="C4302" s="77">
        <v>46233</v>
      </c>
      <c r="D4302" s="57"/>
      <c r="E4302" s="62" t="s">
        <v>85</v>
      </c>
      <c r="F4302" s="62"/>
      <c r="G4302" s="62">
        <v>14</v>
      </c>
      <c r="H4302" s="63">
        <v>1</v>
      </c>
      <c r="I4302" s="64">
        <v>10</v>
      </c>
      <c r="J4302" s="64">
        <v>10</v>
      </c>
      <c r="K4302" s="64">
        <v>10</v>
      </c>
      <c r="L4302" s="65">
        <v>1</v>
      </c>
      <c r="M4302" s="64">
        <v>0</v>
      </c>
      <c r="N4302" s="64">
        <v>0</v>
      </c>
      <c r="O4302" s="66">
        <v>127.09145000000001</v>
      </c>
      <c r="P4302" s="63">
        <v>0</v>
      </c>
    </row>
    <row r="4303" spans="1:16" ht="14.4">
      <c r="A4303" s="72">
        <f t="shared" si="126"/>
        <v>46233</v>
      </c>
      <c r="B4303" s="73">
        <f>VLOOKUP(G4303,'Daily Flash NL'!A:D,4,0)</f>
        <v>0.625</v>
      </c>
      <c r="C4303" s="77">
        <v>46233</v>
      </c>
      <c r="D4303" s="57"/>
      <c r="E4303" s="62" t="s">
        <v>85</v>
      </c>
      <c r="F4303" s="62"/>
      <c r="G4303" s="62">
        <v>15</v>
      </c>
      <c r="H4303" s="63">
        <v>1</v>
      </c>
      <c r="I4303" s="64">
        <v>5</v>
      </c>
      <c r="J4303" s="64">
        <v>5</v>
      </c>
      <c r="K4303" s="64">
        <v>5</v>
      </c>
      <c r="L4303" s="65">
        <v>1</v>
      </c>
      <c r="M4303" s="64">
        <v>0</v>
      </c>
      <c r="N4303" s="64">
        <v>0</v>
      </c>
      <c r="O4303" s="66">
        <v>190.9143</v>
      </c>
      <c r="P4303" s="63">
        <v>0</v>
      </c>
    </row>
    <row r="4304" spans="1:16" ht="14.4">
      <c r="A4304" s="72">
        <f t="shared" si="126"/>
        <v>46233</v>
      </c>
      <c r="B4304" s="73">
        <f>VLOOKUP(G4304,'Daily Flash NL'!A:D,4,0)</f>
        <v>0.66666666666666696</v>
      </c>
      <c r="C4304" s="77">
        <v>46233</v>
      </c>
      <c r="D4304" s="57"/>
      <c r="E4304" s="62" t="s">
        <v>85</v>
      </c>
      <c r="F4304" s="62"/>
      <c r="G4304" s="62">
        <v>16</v>
      </c>
      <c r="H4304" s="63">
        <v>0.8</v>
      </c>
      <c r="I4304" s="64">
        <v>10</v>
      </c>
      <c r="J4304" s="64">
        <v>10</v>
      </c>
      <c r="K4304" s="64">
        <v>8</v>
      </c>
      <c r="L4304" s="65">
        <v>1</v>
      </c>
      <c r="M4304" s="64">
        <v>0</v>
      </c>
      <c r="N4304" s="64">
        <v>0</v>
      </c>
      <c r="O4304" s="66">
        <v>312.81470000000002</v>
      </c>
      <c r="P4304" s="63">
        <v>0</v>
      </c>
    </row>
    <row r="4305" spans="1:16" ht="14.4">
      <c r="A4305" s="72">
        <f t="shared" si="126"/>
        <v>46233</v>
      </c>
      <c r="B4305" s="73" t="e">
        <f>VLOOKUP(G4305,'Daily Flash NL'!A:D,4,0)</f>
        <v>#N/A</v>
      </c>
      <c r="C4305" s="77">
        <v>46233</v>
      </c>
      <c r="D4305" s="57"/>
      <c r="E4305" s="62" t="s">
        <v>85</v>
      </c>
      <c r="F4305" s="62"/>
      <c r="G4305" s="62">
        <v>17</v>
      </c>
      <c r="H4305" s="63">
        <v>0.75</v>
      </c>
      <c r="I4305" s="64">
        <v>4</v>
      </c>
      <c r="J4305" s="64">
        <v>4</v>
      </c>
      <c r="K4305" s="64">
        <v>3</v>
      </c>
      <c r="L4305" s="65">
        <v>1</v>
      </c>
      <c r="M4305" s="64">
        <v>0</v>
      </c>
      <c r="N4305" s="64">
        <v>0</v>
      </c>
      <c r="O4305" s="66">
        <v>451.57049999999998</v>
      </c>
      <c r="P4305" s="63">
        <v>0</v>
      </c>
    </row>
    <row r="4306" spans="1:16" ht="14.4">
      <c r="A4306" s="72">
        <f t="shared" si="126"/>
        <v>46233</v>
      </c>
      <c r="B4306" s="73" t="e">
        <f>VLOOKUP(G4306,'Daily Flash NL'!A:D,4,0)</f>
        <v>#N/A</v>
      </c>
      <c r="C4306" s="77">
        <v>46233</v>
      </c>
      <c r="D4306" s="57"/>
      <c r="E4306" s="62" t="s">
        <v>85</v>
      </c>
      <c r="F4306" s="62"/>
      <c r="G4306" s="62">
        <v>18</v>
      </c>
      <c r="H4306" s="63">
        <v>0.5</v>
      </c>
      <c r="I4306" s="64">
        <v>4</v>
      </c>
      <c r="J4306" s="64">
        <v>4</v>
      </c>
      <c r="K4306" s="64">
        <v>2</v>
      </c>
      <c r="L4306" s="65">
        <v>1</v>
      </c>
      <c r="M4306" s="64">
        <v>0</v>
      </c>
      <c r="N4306" s="64">
        <v>0</v>
      </c>
      <c r="O4306" s="66">
        <v>422.54399999999998</v>
      </c>
      <c r="P4306" s="63">
        <v>0</v>
      </c>
    </row>
    <row r="4307" spans="1:16" ht="14.4">
      <c r="A4307" s="72">
        <f t="shared" si="126"/>
        <v>46233</v>
      </c>
      <c r="B4307" s="73" t="e">
        <f>VLOOKUP(G4307,'Daily Flash NL'!A:D,4,0)</f>
        <v>#N/A</v>
      </c>
      <c r="C4307" s="77">
        <v>46233</v>
      </c>
      <c r="D4307" s="57"/>
      <c r="E4307" s="62" t="s">
        <v>85</v>
      </c>
      <c r="F4307" s="62"/>
      <c r="G4307" s="62">
        <v>19</v>
      </c>
      <c r="H4307" s="63">
        <v>0.7142857142857143</v>
      </c>
      <c r="I4307" s="64">
        <v>7</v>
      </c>
      <c r="J4307" s="64">
        <v>7</v>
      </c>
      <c r="K4307" s="64">
        <v>5</v>
      </c>
      <c r="L4307" s="65">
        <v>1</v>
      </c>
      <c r="M4307" s="64">
        <v>0</v>
      </c>
      <c r="N4307" s="64">
        <v>0</v>
      </c>
      <c r="O4307" s="66">
        <v>125.22564285714286</v>
      </c>
      <c r="P4307" s="63">
        <v>0</v>
      </c>
    </row>
    <row r="4308" spans="1:16" ht="14.4">
      <c r="A4308" s="72">
        <f t="shared" ref="A4308:A4311" si="127">C4308</f>
        <v>46233</v>
      </c>
      <c r="B4308" s="73" t="e">
        <f>VLOOKUP(G4308,'Daily Flash NL'!A:D,4,0)</f>
        <v>#N/A</v>
      </c>
      <c r="C4308" s="77">
        <v>46233</v>
      </c>
      <c r="D4308" s="57"/>
      <c r="E4308" s="62" t="s">
        <v>85</v>
      </c>
      <c r="F4308" s="62"/>
      <c r="G4308" s="62">
        <v>20</v>
      </c>
      <c r="H4308" s="63">
        <v>1</v>
      </c>
      <c r="I4308" s="64">
        <v>3</v>
      </c>
      <c r="J4308" s="64">
        <v>3</v>
      </c>
      <c r="K4308" s="64">
        <v>3</v>
      </c>
      <c r="L4308" s="65">
        <v>1</v>
      </c>
      <c r="M4308" s="64">
        <v>0</v>
      </c>
      <c r="N4308" s="64">
        <v>0</v>
      </c>
      <c r="O4308" s="66">
        <v>291.67333333333335</v>
      </c>
      <c r="P4308" s="63">
        <v>0</v>
      </c>
    </row>
    <row r="4309" spans="1:16" ht="14.4">
      <c r="A4309" s="72">
        <f t="shared" si="127"/>
        <v>46233</v>
      </c>
      <c r="B4309" s="73" t="e">
        <f>VLOOKUP(G4309,'Daily Flash NL'!A:D,4,0)</f>
        <v>#N/A</v>
      </c>
      <c r="C4309" s="77">
        <v>46233</v>
      </c>
      <c r="D4309" s="57"/>
      <c r="E4309" s="62" t="s">
        <v>85</v>
      </c>
      <c r="F4309" s="62"/>
      <c r="G4309" s="62">
        <v>21</v>
      </c>
      <c r="H4309" s="63">
        <v>0.33333333333333331</v>
      </c>
      <c r="I4309" s="64">
        <v>3</v>
      </c>
      <c r="J4309" s="64">
        <v>2</v>
      </c>
      <c r="K4309" s="64">
        <v>1</v>
      </c>
      <c r="L4309" s="65">
        <v>0.66666666666666663</v>
      </c>
      <c r="M4309" s="64">
        <v>1</v>
      </c>
      <c r="N4309" s="64">
        <v>0</v>
      </c>
      <c r="O4309" s="66">
        <v>941.24400000000003</v>
      </c>
      <c r="P4309" s="63">
        <v>0.33333333333333331</v>
      </c>
    </row>
    <row r="4310" spans="1:16" ht="14.4">
      <c r="A4310" s="72">
        <f t="shared" si="127"/>
        <v>46233</v>
      </c>
      <c r="B4310" s="73" t="e">
        <f>VLOOKUP(G4310,'Daily Flash NL'!A:D,4,0)</f>
        <v>#N/A</v>
      </c>
      <c r="C4310" s="77">
        <v>46233</v>
      </c>
      <c r="D4310" s="57"/>
      <c r="E4310" s="62" t="s">
        <v>85</v>
      </c>
      <c r="F4310" s="62"/>
      <c r="G4310" s="62">
        <v>22</v>
      </c>
      <c r="H4310" s="63">
        <v>0.33333333333333331</v>
      </c>
      <c r="I4310" s="64">
        <v>3</v>
      </c>
      <c r="J4310" s="64">
        <v>2</v>
      </c>
      <c r="K4310" s="64">
        <v>1</v>
      </c>
      <c r="L4310" s="65">
        <v>0.66666666666666663</v>
      </c>
      <c r="M4310" s="64">
        <v>1</v>
      </c>
      <c r="N4310" s="64">
        <v>0</v>
      </c>
      <c r="O4310" s="66">
        <v>94.628750000000011</v>
      </c>
      <c r="P4310" s="63">
        <v>0.33333333333333331</v>
      </c>
    </row>
    <row r="4311" spans="1:16" ht="14.4">
      <c r="A4311" s="72">
        <f t="shared" si="127"/>
        <v>46233</v>
      </c>
      <c r="B4311" s="73" t="e">
        <f>VLOOKUP(G4311,'Daily Flash NL'!A:D,4,0)</f>
        <v>#N/A</v>
      </c>
      <c r="C4311" s="77">
        <v>46233</v>
      </c>
      <c r="D4311" s="57"/>
      <c r="E4311" s="62" t="s">
        <v>85</v>
      </c>
      <c r="F4311" s="62"/>
      <c r="G4311" s="62">
        <v>23</v>
      </c>
      <c r="H4311" s="63">
        <v>0</v>
      </c>
      <c r="I4311" s="64">
        <v>1</v>
      </c>
      <c r="J4311" s="64">
        <v>1</v>
      </c>
      <c r="K4311" s="64">
        <v>0</v>
      </c>
      <c r="L4311" s="65">
        <v>1</v>
      </c>
      <c r="M4311" s="64">
        <v>0</v>
      </c>
      <c r="N4311" s="64">
        <v>0</v>
      </c>
      <c r="O4311" s="66">
        <v>368.18299999999999</v>
      </c>
      <c r="P4311" s="63">
        <v>0</v>
      </c>
    </row>
    <row r="4312" spans="1:16" ht="14.4">
      <c r="A4312" s="72">
        <f t="shared" ref="A4312:A4314" si="128">C4312</f>
        <v>46233</v>
      </c>
      <c r="B4312" s="73" t="e">
        <f>VLOOKUP(G4312,'Daily Flash NL'!A:D,4,0)</f>
        <v>#N/A</v>
      </c>
      <c r="C4312" s="77">
        <v>46233</v>
      </c>
      <c r="D4312" s="57"/>
      <c r="E4312" s="62" t="s">
        <v>85</v>
      </c>
      <c r="F4312" s="57" t="s">
        <v>86</v>
      </c>
      <c r="G4312" s="57"/>
      <c r="H4312" s="58"/>
      <c r="I4312" s="59"/>
      <c r="J4312" s="59"/>
      <c r="K4312" s="59"/>
      <c r="L4312" s="60"/>
      <c r="M4312" s="59"/>
      <c r="N4312" s="59"/>
      <c r="O4312" s="61"/>
      <c r="P4312" s="58"/>
    </row>
    <row r="4313" spans="1:16" ht="14.4">
      <c r="A4313" s="72">
        <f t="shared" si="128"/>
        <v>46233</v>
      </c>
      <c r="B4313" s="73" t="e">
        <f>VLOOKUP(G4313,'Daily Flash NL'!A:D,4,0)</f>
        <v>#N/A</v>
      </c>
      <c r="C4313" s="77">
        <v>46233</v>
      </c>
      <c r="D4313" s="57"/>
      <c r="E4313" s="62" t="s">
        <v>85</v>
      </c>
      <c r="F4313" s="62"/>
      <c r="G4313" s="62">
        <v>6</v>
      </c>
      <c r="H4313" s="63">
        <v>0.5</v>
      </c>
      <c r="I4313" s="64">
        <v>2</v>
      </c>
      <c r="J4313" s="64">
        <v>2</v>
      </c>
      <c r="K4313" s="64">
        <v>1</v>
      </c>
      <c r="L4313" s="65">
        <v>1</v>
      </c>
      <c r="M4313" s="64">
        <v>0</v>
      </c>
      <c r="N4313" s="64">
        <v>0</v>
      </c>
      <c r="O4313" s="66">
        <v>194.53149999999999</v>
      </c>
      <c r="P4313" s="63">
        <v>0</v>
      </c>
    </row>
    <row r="4314" spans="1:16" ht="14.4">
      <c r="A4314" s="72">
        <f t="shared" si="128"/>
        <v>46233</v>
      </c>
      <c r="B4314" s="73">
        <f>VLOOKUP(G4314,'Daily Flash NL'!A:D,4,0)</f>
        <v>0.29166666666666669</v>
      </c>
      <c r="C4314" s="77">
        <v>46233</v>
      </c>
      <c r="D4314" s="57"/>
      <c r="E4314" s="62" t="s">
        <v>85</v>
      </c>
      <c r="F4314" s="62"/>
      <c r="G4314" s="62">
        <v>7</v>
      </c>
      <c r="H4314" s="63">
        <v>1</v>
      </c>
      <c r="I4314" s="64">
        <v>1</v>
      </c>
      <c r="J4314" s="64">
        <v>1</v>
      </c>
      <c r="K4314" s="64">
        <v>1</v>
      </c>
      <c r="L4314" s="65">
        <v>1</v>
      </c>
      <c r="M4314" s="64">
        <v>0</v>
      </c>
      <c r="N4314" s="64">
        <v>0</v>
      </c>
      <c r="O4314" s="66">
        <v>883.58100000000013</v>
      </c>
      <c r="P4314" s="63">
        <v>0</v>
      </c>
    </row>
    <row r="4315" spans="1:16" ht="14.4">
      <c r="A4315" s="72">
        <f t="shared" ref="A4315:A4322" si="129">C4315</f>
        <v>46233</v>
      </c>
      <c r="B4315" s="73">
        <f>VLOOKUP(G4315,'Daily Flash NL'!A:D,4,0)</f>
        <v>0.33333333333333298</v>
      </c>
      <c r="C4315" s="77">
        <v>46233</v>
      </c>
      <c r="D4315" s="57"/>
      <c r="E4315" s="62" t="s">
        <v>85</v>
      </c>
      <c r="F4315" s="62"/>
      <c r="G4315" s="62">
        <v>8</v>
      </c>
      <c r="H4315" s="63">
        <v>1</v>
      </c>
      <c r="I4315" s="64">
        <v>4</v>
      </c>
      <c r="J4315" s="64">
        <v>4</v>
      </c>
      <c r="K4315" s="64">
        <v>4</v>
      </c>
      <c r="L4315" s="65">
        <v>1</v>
      </c>
      <c r="M4315" s="64">
        <v>0</v>
      </c>
      <c r="N4315" s="64">
        <v>0</v>
      </c>
      <c r="O4315" s="66">
        <v>578.32349999999997</v>
      </c>
      <c r="P4315" s="63">
        <v>0</v>
      </c>
    </row>
    <row r="4316" spans="1:16" ht="14.4">
      <c r="A4316" s="72">
        <f t="shared" si="129"/>
        <v>46233</v>
      </c>
      <c r="B4316" s="73">
        <f>VLOOKUP(G4316,'Daily Flash NL'!A:D,4,0)</f>
        <v>0.375</v>
      </c>
      <c r="C4316" s="77">
        <v>46233</v>
      </c>
      <c r="D4316" s="57"/>
      <c r="E4316" s="62" t="s">
        <v>85</v>
      </c>
      <c r="F4316" s="62"/>
      <c r="G4316" s="62">
        <v>9</v>
      </c>
      <c r="H4316" s="63">
        <v>1</v>
      </c>
      <c r="I4316" s="64">
        <v>10</v>
      </c>
      <c r="J4316" s="64">
        <v>10</v>
      </c>
      <c r="K4316" s="64">
        <v>10</v>
      </c>
      <c r="L4316" s="65">
        <v>1</v>
      </c>
      <c r="M4316" s="64">
        <v>0</v>
      </c>
      <c r="N4316" s="64">
        <v>0</v>
      </c>
      <c r="O4316" s="66">
        <v>252.70158333333302</v>
      </c>
      <c r="P4316" s="63">
        <v>0</v>
      </c>
    </row>
    <row r="4317" spans="1:16" ht="14.4">
      <c r="A4317" s="72">
        <f t="shared" si="129"/>
        <v>46233</v>
      </c>
      <c r="B4317" s="73">
        <f>VLOOKUP(G4317,'Daily Flash NL'!A:D,4,0)</f>
        <v>0.41666666666666702</v>
      </c>
      <c r="C4317" s="77">
        <v>46233</v>
      </c>
      <c r="D4317" s="57"/>
      <c r="E4317" s="62" t="s">
        <v>85</v>
      </c>
      <c r="F4317" s="62"/>
      <c r="G4317" s="62">
        <v>10</v>
      </c>
      <c r="H4317" s="63">
        <v>1</v>
      </c>
      <c r="I4317" s="64">
        <v>11</v>
      </c>
      <c r="J4317" s="64">
        <v>11</v>
      </c>
      <c r="K4317" s="64">
        <v>11</v>
      </c>
      <c r="L4317" s="65">
        <v>1</v>
      </c>
      <c r="M4317" s="64">
        <v>0</v>
      </c>
      <c r="N4317" s="64">
        <v>0</v>
      </c>
      <c r="O4317" s="66">
        <v>275.68768181818183</v>
      </c>
      <c r="P4317" s="63">
        <v>0</v>
      </c>
    </row>
    <row r="4318" spans="1:16" ht="14.4">
      <c r="A4318" s="72">
        <f t="shared" si="129"/>
        <v>46233</v>
      </c>
      <c r="B4318" s="73">
        <f>VLOOKUP(G4318,'Daily Flash NL'!A:D,4,0)</f>
        <v>0.45833333333333298</v>
      </c>
      <c r="C4318" s="77">
        <v>46233</v>
      </c>
      <c r="D4318" s="57"/>
      <c r="E4318" s="62" t="s">
        <v>85</v>
      </c>
      <c r="F4318" s="62"/>
      <c r="G4318" s="62">
        <v>11</v>
      </c>
      <c r="H4318" s="63">
        <v>1</v>
      </c>
      <c r="I4318" s="64">
        <v>11</v>
      </c>
      <c r="J4318" s="64">
        <v>11</v>
      </c>
      <c r="K4318" s="64">
        <v>11</v>
      </c>
      <c r="L4318" s="65">
        <v>1</v>
      </c>
      <c r="M4318" s="64">
        <v>0</v>
      </c>
      <c r="N4318" s="64">
        <v>0</v>
      </c>
      <c r="O4318" s="66">
        <v>303.88354545454553</v>
      </c>
      <c r="P4318" s="63">
        <v>0</v>
      </c>
    </row>
    <row r="4319" spans="1:16" ht="14.4">
      <c r="A4319" s="72">
        <f t="shared" si="129"/>
        <v>46233</v>
      </c>
      <c r="B4319" s="73">
        <f>VLOOKUP(G4319,'Daily Flash NL'!A:D,4,0)</f>
        <v>0.5</v>
      </c>
      <c r="C4319" s="77">
        <v>46233</v>
      </c>
      <c r="D4319" s="57"/>
      <c r="E4319" s="62" t="s">
        <v>85</v>
      </c>
      <c r="F4319" s="62"/>
      <c r="G4319" s="62">
        <v>12</v>
      </c>
      <c r="H4319" s="63">
        <v>1</v>
      </c>
      <c r="I4319" s="64">
        <v>10</v>
      </c>
      <c r="J4319" s="64">
        <v>10</v>
      </c>
      <c r="K4319" s="64">
        <v>10</v>
      </c>
      <c r="L4319" s="65">
        <v>1</v>
      </c>
      <c r="M4319" s="64">
        <v>0</v>
      </c>
      <c r="N4319" s="64">
        <v>0</v>
      </c>
      <c r="O4319" s="66">
        <v>338.11131666666699</v>
      </c>
      <c r="P4319" s="63">
        <v>0</v>
      </c>
    </row>
    <row r="4320" spans="1:16" ht="14.4">
      <c r="A4320" s="72">
        <f t="shared" si="129"/>
        <v>46233</v>
      </c>
      <c r="B4320" s="73">
        <f>VLOOKUP(G4320,'Daily Flash NL'!A:D,4,0)</f>
        <v>0.54166666666666696</v>
      </c>
      <c r="C4320" s="77">
        <v>46233</v>
      </c>
      <c r="D4320" s="57"/>
      <c r="E4320" s="62" t="s">
        <v>85</v>
      </c>
      <c r="F4320" s="62"/>
      <c r="G4320" s="62">
        <v>13</v>
      </c>
      <c r="H4320" s="63">
        <v>1</v>
      </c>
      <c r="I4320" s="64">
        <v>4</v>
      </c>
      <c r="J4320" s="64">
        <v>4</v>
      </c>
      <c r="K4320" s="64">
        <v>4</v>
      </c>
      <c r="L4320" s="65">
        <v>1</v>
      </c>
      <c r="M4320" s="64">
        <v>0</v>
      </c>
      <c r="N4320" s="64">
        <v>0</v>
      </c>
      <c r="O4320" s="66">
        <v>214.35249999999999</v>
      </c>
      <c r="P4320" s="63">
        <v>0</v>
      </c>
    </row>
    <row r="4321" spans="1:16" ht="14.4">
      <c r="A4321" s="72">
        <f t="shared" si="129"/>
        <v>46233</v>
      </c>
      <c r="B4321" s="73">
        <f>VLOOKUP(G4321,'Daily Flash NL'!A:D,4,0)</f>
        <v>0.58333333333333304</v>
      </c>
      <c r="C4321" s="77">
        <v>46233</v>
      </c>
      <c r="D4321" s="57"/>
      <c r="E4321" s="62" t="s">
        <v>85</v>
      </c>
      <c r="F4321" s="62"/>
      <c r="G4321" s="62">
        <v>14</v>
      </c>
      <c r="H4321" s="63">
        <v>1</v>
      </c>
      <c r="I4321" s="64">
        <v>8</v>
      </c>
      <c r="J4321" s="64">
        <v>8</v>
      </c>
      <c r="K4321" s="64">
        <v>8</v>
      </c>
      <c r="L4321" s="65">
        <v>1</v>
      </c>
      <c r="M4321" s="64">
        <v>0</v>
      </c>
      <c r="N4321" s="64">
        <v>0</v>
      </c>
      <c r="O4321" s="66">
        <v>334.29825</v>
      </c>
      <c r="P4321" s="63">
        <v>0</v>
      </c>
    </row>
    <row r="4322" spans="1:16" ht="14.4">
      <c r="A4322" s="72">
        <f t="shared" si="129"/>
        <v>46233</v>
      </c>
      <c r="B4322" s="73">
        <f>VLOOKUP(G4322,'Daily Flash NL'!A:D,4,0)</f>
        <v>0.625</v>
      </c>
      <c r="C4322" s="77">
        <v>46233</v>
      </c>
      <c r="D4322" s="57"/>
      <c r="E4322" s="62" t="s">
        <v>85</v>
      </c>
      <c r="F4322" s="62"/>
      <c r="G4322" s="62">
        <v>15</v>
      </c>
      <c r="H4322" s="63">
        <v>0.9</v>
      </c>
      <c r="I4322" s="64">
        <v>10</v>
      </c>
      <c r="J4322" s="64">
        <v>10</v>
      </c>
      <c r="K4322" s="64">
        <v>9</v>
      </c>
      <c r="L4322" s="65">
        <v>1</v>
      </c>
      <c r="M4322" s="64">
        <v>0</v>
      </c>
      <c r="N4322" s="64">
        <v>0</v>
      </c>
      <c r="O4322" s="66">
        <v>329.12454999999994</v>
      </c>
      <c r="P4322" s="63">
        <v>0</v>
      </c>
    </row>
    <row r="4323" spans="1:16" ht="14.4">
      <c r="A4323" s="72">
        <f t="shared" ref="A4323:A4352" si="130">C4323</f>
        <v>46233</v>
      </c>
      <c r="B4323" s="73">
        <f>VLOOKUP(G4323,'Daily Flash NL'!A:D,4,0)</f>
        <v>0.66666666666666696</v>
      </c>
      <c r="C4323" s="77">
        <v>46233</v>
      </c>
      <c r="D4323" s="57"/>
      <c r="E4323" s="62" t="s">
        <v>85</v>
      </c>
      <c r="F4323" s="62"/>
      <c r="G4323" s="62">
        <v>16</v>
      </c>
      <c r="H4323" s="63">
        <v>0.75</v>
      </c>
      <c r="I4323" s="64">
        <v>12</v>
      </c>
      <c r="J4323" s="64">
        <v>12</v>
      </c>
      <c r="K4323" s="64">
        <v>9</v>
      </c>
      <c r="L4323" s="65">
        <v>1</v>
      </c>
      <c r="M4323" s="64">
        <v>0</v>
      </c>
      <c r="N4323" s="64">
        <v>0</v>
      </c>
      <c r="O4323" s="66">
        <v>195.78561111111082</v>
      </c>
      <c r="P4323" s="63">
        <v>0</v>
      </c>
    </row>
    <row r="4324" spans="1:16" ht="14.4">
      <c r="A4324" s="72">
        <f t="shared" si="130"/>
        <v>46233</v>
      </c>
      <c r="B4324" s="73" t="e">
        <f>VLOOKUP(G4324,'Daily Flash NL'!A:D,4,0)</f>
        <v>#N/A</v>
      </c>
      <c r="C4324" s="77">
        <v>46233</v>
      </c>
      <c r="D4324" s="57"/>
      <c r="E4324" s="62" t="s">
        <v>85</v>
      </c>
      <c r="F4324" s="62"/>
      <c r="G4324" s="62">
        <v>17</v>
      </c>
      <c r="H4324" s="63">
        <v>1</v>
      </c>
      <c r="I4324" s="64">
        <v>8</v>
      </c>
      <c r="J4324" s="64">
        <v>8</v>
      </c>
      <c r="K4324" s="64">
        <v>8</v>
      </c>
      <c r="L4324" s="65">
        <v>1</v>
      </c>
      <c r="M4324" s="64">
        <v>0</v>
      </c>
      <c r="N4324" s="64">
        <v>0</v>
      </c>
      <c r="O4324" s="66">
        <v>321.99656249999998</v>
      </c>
      <c r="P4324" s="63">
        <v>0</v>
      </c>
    </row>
    <row r="4325" spans="1:16" ht="14.4">
      <c r="A4325" s="72">
        <f t="shared" si="130"/>
        <v>46233</v>
      </c>
      <c r="B4325" s="73" t="e">
        <f>VLOOKUP(G4325,'Daily Flash NL'!A:D,4,0)</f>
        <v>#N/A</v>
      </c>
      <c r="C4325" s="77">
        <v>46233</v>
      </c>
      <c r="D4325" s="57"/>
      <c r="E4325" s="62" t="s">
        <v>85</v>
      </c>
      <c r="F4325" s="62"/>
      <c r="G4325" s="62">
        <v>18</v>
      </c>
      <c r="H4325" s="63">
        <v>1</v>
      </c>
      <c r="I4325" s="64">
        <v>3</v>
      </c>
      <c r="J4325" s="64">
        <v>3</v>
      </c>
      <c r="K4325" s="64">
        <v>3</v>
      </c>
      <c r="L4325" s="65">
        <v>1</v>
      </c>
      <c r="M4325" s="64">
        <v>0</v>
      </c>
      <c r="N4325" s="64">
        <v>0</v>
      </c>
      <c r="O4325" s="66">
        <v>330.66699999999997</v>
      </c>
      <c r="P4325" s="63">
        <v>0</v>
      </c>
    </row>
    <row r="4326" spans="1:16" ht="14.4">
      <c r="A4326" s="72">
        <f t="shared" si="130"/>
        <v>46233</v>
      </c>
      <c r="B4326" s="73" t="e">
        <f>VLOOKUP(G4326,'Daily Flash NL'!A:D,4,0)</f>
        <v>#N/A</v>
      </c>
      <c r="C4326" s="77">
        <v>46233</v>
      </c>
      <c r="D4326" s="57"/>
      <c r="E4326" s="62" t="s">
        <v>85</v>
      </c>
      <c r="F4326" s="62"/>
      <c r="G4326" s="62">
        <v>19</v>
      </c>
      <c r="H4326" s="63">
        <v>0.66666666666666663</v>
      </c>
      <c r="I4326" s="64">
        <v>3</v>
      </c>
      <c r="J4326" s="64">
        <v>3</v>
      </c>
      <c r="K4326" s="64">
        <v>2</v>
      </c>
      <c r="L4326" s="65">
        <v>1</v>
      </c>
      <c r="M4326" s="64">
        <v>0</v>
      </c>
      <c r="N4326" s="64">
        <v>0</v>
      </c>
      <c r="O4326" s="66">
        <v>188.30849999999998</v>
      </c>
      <c r="P4326" s="63">
        <v>0</v>
      </c>
    </row>
    <row r="4327" spans="1:16" ht="14.4">
      <c r="A4327" s="72">
        <f t="shared" si="130"/>
        <v>46233</v>
      </c>
      <c r="B4327" s="73" t="e">
        <f>VLOOKUP(G4327,'Daily Flash NL'!A:D,4,0)</f>
        <v>#N/A</v>
      </c>
      <c r="C4327" s="77">
        <v>46233</v>
      </c>
      <c r="D4327" s="57"/>
      <c r="E4327" s="62" t="s">
        <v>85</v>
      </c>
      <c r="F4327" s="62"/>
      <c r="G4327" s="62">
        <v>20</v>
      </c>
      <c r="H4327" s="63">
        <v>0.6</v>
      </c>
      <c r="I4327" s="64">
        <v>5</v>
      </c>
      <c r="J4327" s="64">
        <v>5</v>
      </c>
      <c r="K4327" s="64">
        <v>3</v>
      </c>
      <c r="L4327" s="65">
        <v>1</v>
      </c>
      <c r="M4327" s="64">
        <v>0</v>
      </c>
      <c r="N4327" s="64">
        <v>0</v>
      </c>
      <c r="O4327" s="66">
        <v>220.63079999999999</v>
      </c>
      <c r="P4327" s="63">
        <v>0</v>
      </c>
    </row>
    <row r="4328" spans="1:16" ht="14.4">
      <c r="A4328" s="72">
        <f t="shared" si="130"/>
        <v>46233</v>
      </c>
      <c r="B4328" s="73" t="e">
        <f>VLOOKUP(G4328,'Daily Flash NL'!A:D,4,0)</f>
        <v>#N/A</v>
      </c>
      <c r="C4328" s="77">
        <v>46233</v>
      </c>
      <c r="D4328" s="57"/>
      <c r="E4328" s="62" t="s">
        <v>85</v>
      </c>
      <c r="F4328" s="62"/>
      <c r="G4328" s="62">
        <v>21</v>
      </c>
      <c r="H4328" s="63">
        <v>0.25</v>
      </c>
      <c r="I4328" s="64">
        <v>4</v>
      </c>
      <c r="J4328" s="64">
        <v>3</v>
      </c>
      <c r="K4328" s="64">
        <v>1</v>
      </c>
      <c r="L4328" s="65">
        <v>0.75</v>
      </c>
      <c r="M4328" s="64">
        <v>1</v>
      </c>
      <c r="N4328" s="64">
        <v>0</v>
      </c>
      <c r="O4328" s="66">
        <v>329.83833333333331</v>
      </c>
      <c r="P4328" s="63">
        <v>0.25</v>
      </c>
    </row>
    <row r="4329" spans="1:16" ht="14.4">
      <c r="A4329" s="72">
        <f t="shared" si="130"/>
        <v>46233</v>
      </c>
      <c r="B4329" s="73" t="e">
        <f>VLOOKUP(G4329,'Daily Flash NL'!A:D,4,0)</f>
        <v>#N/A</v>
      </c>
      <c r="C4329" s="77">
        <v>46233</v>
      </c>
      <c r="D4329" s="57"/>
      <c r="E4329" s="62" t="s">
        <v>85</v>
      </c>
      <c r="F4329" s="62"/>
      <c r="G4329" s="62">
        <v>22</v>
      </c>
      <c r="H4329" s="63">
        <v>0</v>
      </c>
      <c r="I4329" s="64">
        <v>1</v>
      </c>
      <c r="J4329" s="64">
        <v>0</v>
      </c>
      <c r="K4329" s="64">
        <v>0</v>
      </c>
      <c r="L4329" s="65">
        <v>0</v>
      </c>
      <c r="M4329" s="64">
        <v>1</v>
      </c>
      <c r="N4329" s="64">
        <v>0</v>
      </c>
      <c r="O4329" s="66"/>
      <c r="P4329" s="63">
        <v>1</v>
      </c>
    </row>
    <row r="4330" spans="1:16" ht="14.4">
      <c r="A4330" s="72">
        <f t="shared" si="130"/>
        <v>46233</v>
      </c>
      <c r="B4330" s="73" t="e">
        <f>VLOOKUP(G4330,'Daily Flash NL'!A:D,4,0)</f>
        <v>#N/A</v>
      </c>
      <c r="C4330" s="77">
        <v>46233</v>
      </c>
      <c r="D4330" s="57"/>
      <c r="E4330" s="62" t="s">
        <v>68</v>
      </c>
      <c r="F4330" s="62"/>
      <c r="G4330" s="62"/>
      <c r="H4330" s="63">
        <v>0.56557377049180324</v>
      </c>
      <c r="I4330" s="64">
        <v>855</v>
      </c>
      <c r="J4330" s="64">
        <v>815</v>
      </c>
      <c r="K4330" s="64">
        <v>483</v>
      </c>
      <c r="L4330" s="65">
        <v>0.95321637426900585</v>
      </c>
      <c r="M4330" s="64">
        <v>40</v>
      </c>
      <c r="N4330" s="64">
        <v>1</v>
      </c>
      <c r="O4330" s="66">
        <v>309.6170582617587</v>
      </c>
      <c r="P4330" s="63">
        <v>4.6783625730994149E-2</v>
      </c>
    </row>
    <row r="4331" spans="1:16" ht="14.4">
      <c r="A4331" s="72">
        <f t="shared" si="130"/>
        <v>46233</v>
      </c>
      <c r="B4331" s="73" t="e">
        <f>VLOOKUP(G4331,'Daily Flash NL'!A:D,4,0)</f>
        <v>#N/A</v>
      </c>
      <c r="C4331" s="77">
        <v>46233</v>
      </c>
      <c r="D4331" s="57"/>
      <c r="E4331" s="62" t="s">
        <v>68</v>
      </c>
      <c r="F4331" s="57" t="s">
        <v>69</v>
      </c>
      <c r="G4331" s="57"/>
      <c r="H4331" s="58"/>
      <c r="I4331" s="59"/>
      <c r="J4331" s="59"/>
      <c r="K4331" s="59"/>
      <c r="L4331" s="60"/>
      <c r="M4331" s="59"/>
      <c r="N4331" s="59"/>
      <c r="O4331" s="61"/>
      <c r="P4331" s="58"/>
    </row>
    <row r="4332" spans="1:16" ht="14.4">
      <c r="A4332" s="72">
        <f t="shared" si="130"/>
        <v>46233</v>
      </c>
      <c r="B4332" s="73" t="e">
        <f>VLOOKUP(G4332,'Daily Flash NL'!A:D,4,0)</f>
        <v>#N/A</v>
      </c>
      <c r="C4332" s="77">
        <v>46233</v>
      </c>
      <c r="D4332" s="57"/>
      <c r="E4332" s="62" t="s">
        <v>68</v>
      </c>
      <c r="F4332" s="62"/>
      <c r="G4332" s="62">
        <v>6</v>
      </c>
      <c r="H4332" s="63">
        <v>0.4</v>
      </c>
      <c r="I4332" s="64">
        <v>5</v>
      </c>
      <c r="J4332" s="64">
        <v>5</v>
      </c>
      <c r="K4332" s="64">
        <v>2</v>
      </c>
      <c r="L4332" s="65">
        <v>1</v>
      </c>
      <c r="M4332" s="64">
        <v>0</v>
      </c>
      <c r="N4332" s="64">
        <v>0</v>
      </c>
      <c r="O4332" s="66">
        <v>329.4348</v>
      </c>
      <c r="P4332" s="63">
        <v>0</v>
      </c>
    </row>
    <row r="4333" spans="1:16" ht="14.4">
      <c r="A4333" s="72">
        <f t="shared" si="130"/>
        <v>46233</v>
      </c>
      <c r="B4333" s="73">
        <f>VLOOKUP(G4333,'Daily Flash NL'!A:D,4,0)</f>
        <v>0.29166666666666669</v>
      </c>
      <c r="C4333" s="77">
        <v>46233</v>
      </c>
      <c r="D4333" s="57"/>
      <c r="E4333" s="62" t="s">
        <v>68</v>
      </c>
      <c r="F4333" s="62"/>
      <c r="G4333" s="62">
        <v>7</v>
      </c>
      <c r="H4333" s="63">
        <v>0.15789473684210525</v>
      </c>
      <c r="I4333" s="64">
        <v>19</v>
      </c>
      <c r="J4333" s="64">
        <v>17</v>
      </c>
      <c r="K4333" s="64">
        <v>3</v>
      </c>
      <c r="L4333" s="65">
        <v>0.89473684210526316</v>
      </c>
      <c r="M4333" s="64">
        <v>2</v>
      </c>
      <c r="N4333" s="64">
        <v>0</v>
      </c>
      <c r="O4333" s="66">
        <v>357.27847058823528</v>
      </c>
      <c r="P4333" s="63">
        <v>0.10526315789473684</v>
      </c>
    </row>
    <row r="4334" spans="1:16" ht="14.4">
      <c r="A4334" s="72">
        <f t="shared" si="130"/>
        <v>46233</v>
      </c>
      <c r="B4334" s="73">
        <f>VLOOKUP(G4334,'Daily Flash NL'!A:D,4,0)</f>
        <v>0.33333333333333298</v>
      </c>
      <c r="C4334" s="77">
        <v>46233</v>
      </c>
      <c r="D4334" s="57"/>
      <c r="E4334" s="62" t="s">
        <v>68</v>
      </c>
      <c r="F4334" s="62"/>
      <c r="G4334" s="62">
        <v>8</v>
      </c>
      <c r="H4334" s="63">
        <v>3.1746031746031744E-2</v>
      </c>
      <c r="I4334" s="64">
        <v>63</v>
      </c>
      <c r="J4334" s="64">
        <v>60</v>
      </c>
      <c r="K4334" s="64">
        <v>2</v>
      </c>
      <c r="L4334" s="65">
        <v>0.95238095238095233</v>
      </c>
      <c r="M4334" s="64">
        <v>3</v>
      </c>
      <c r="N4334" s="64">
        <v>0</v>
      </c>
      <c r="O4334" s="66">
        <v>206.14438750000002</v>
      </c>
      <c r="P4334" s="63">
        <v>4.7619047619047616E-2</v>
      </c>
    </row>
    <row r="4335" spans="1:16" ht="14.4">
      <c r="A4335" s="72">
        <f t="shared" si="130"/>
        <v>46233</v>
      </c>
      <c r="B4335" s="73">
        <f>VLOOKUP(G4335,'Daily Flash NL'!A:D,4,0)</f>
        <v>0.375</v>
      </c>
      <c r="C4335" s="77">
        <v>46233</v>
      </c>
      <c r="D4335" s="57"/>
      <c r="E4335" s="62" t="s">
        <v>68</v>
      </c>
      <c r="F4335" s="62"/>
      <c r="G4335" s="62">
        <v>9</v>
      </c>
      <c r="H4335" s="63">
        <v>0.16250000000000001</v>
      </c>
      <c r="I4335" s="64">
        <v>80</v>
      </c>
      <c r="J4335" s="64">
        <v>72</v>
      </c>
      <c r="K4335" s="64">
        <v>13</v>
      </c>
      <c r="L4335" s="65">
        <v>0.9</v>
      </c>
      <c r="M4335" s="64">
        <v>8</v>
      </c>
      <c r="N4335" s="64">
        <v>0</v>
      </c>
      <c r="O4335" s="66">
        <v>309.44615972222209</v>
      </c>
      <c r="P4335" s="63">
        <v>0.1</v>
      </c>
    </row>
    <row r="4336" spans="1:16" ht="14.4">
      <c r="A4336" s="72">
        <f t="shared" si="130"/>
        <v>46233</v>
      </c>
      <c r="B4336" s="73">
        <f>VLOOKUP(G4336,'Daily Flash NL'!A:D,4,0)</f>
        <v>0.41666666666666702</v>
      </c>
      <c r="C4336" s="77">
        <v>46233</v>
      </c>
      <c r="D4336" s="57"/>
      <c r="E4336" s="62" t="s">
        <v>68</v>
      </c>
      <c r="F4336" s="62"/>
      <c r="G4336" s="62">
        <v>10</v>
      </c>
      <c r="H4336" s="63">
        <v>0.32098765432098764</v>
      </c>
      <c r="I4336" s="64">
        <v>81</v>
      </c>
      <c r="J4336" s="64">
        <v>76</v>
      </c>
      <c r="K4336" s="64">
        <v>26</v>
      </c>
      <c r="L4336" s="65">
        <v>0.93827160493827155</v>
      </c>
      <c r="M4336" s="64">
        <v>5</v>
      </c>
      <c r="N4336" s="64">
        <v>0</v>
      </c>
      <c r="O4336" s="66">
        <v>248.42801864035096</v>
      </c>
      <c r="P4336" s="63">
        <v>6.1728395061728392E-2</v>
      </c>
    </row>
    <row r="4337" spans="1:16" ht="14.4">
      <c r="A4337" s="72">
        <f t="shared" si="130"/>
        <v>46233</v>
      </c>
      <c r="B4337" s="73">
        <f>VLOOKUP(G4337,'Daily Flash NL'!A:D,4,0)</f>
        <v>0.45833333333333298</v>
      </c>
      <c r="C4337" s="77">
        <v>46233</v>
      </c>
      <c r="D4337" s="57"/>
      <c r="E4337" s="62" t="s">
        <v>68</v>
      </c>
      <c r="F4337" s="62"/>
      <c r="G4337" s="62">
        <v>11</v>
      </c>
      <c r="H4337" s="63">
        <v>0.73134328358208955</v>
      </c>
      <c r="I4337" s="64">
        <v>67</v>
      </c>
      <c r="J4337" s="64">
        <v>67</v>
      </c>
      <c r="K4337" s="64">
        <v>49</v>
      </c>
      <c r="L4337" s="65">
        <v>1</v>
      </c>
      <c r="M4337" s="64">
        <v>0</v>
      </c>
      <c r="N4337" s="64">
        <v>0</v>
      </c>
      <c r="O4337" s="66">
        <v>278.12392636815935</v>
      </c>
      <c r="P4337" s="63">
        <v>0</v>
      </c>
    </row>
    <row r="4338" spans="1:16" ht="14.4">
      <c r="A4338" s="72">
        <f t="shared" si="130"/>
        <v>46233</v>
      </c>
      <c r="B4338" s="73">
        <f>VLOOKUP(G4338,'Daily Flash NL'!A:D,4,0)</f>
        <v>0.5</v>
      </c>
      <c r="C4338" s="77">
        <v>46233</v>
      </c>
      <c r="D4338" s="57"/>
      <c r="E4338" s="62" t="s">
        <v>68</v>
      </c>
      <c r="F4338" s="62"/>
      <c r="G4338" s="62">
        <v>12</v>
      </c>
      <c r="H4338" s="63">
        <v>0.6470588235294118</v>
      </c>
      <c r="I4338" s="64">
        <v>69</v>
      </c>
      <c r="J4338" s="64">
        <v>68</v>
      </c>
      <c r="K4338" s="64">
        <v>44</v>
      </c>
      <c r="L4338" s="65">
        <v>0.98550724637681164</v>
      </c>
      <c r="M4338" s="64">
        <v>1</v>
      </c>
      <c r="N4338" s="64">
        <v>1</v>
      </c>
      <c r="O4338" s="66">
        <v>334.84822303921572</v>
      </c>
      <c r="P4338" s="63">
        <v>1.4492753623188406E-2</v>
      </c>
    </row>
    <row r="4339" spans="1:16" ht="14.4">
      <c r="A4339" s="72">
        <f t="shared" si="130"/>
        <v>46233</v>
      </c>
      <c r="B4339" s="73">
        <f>VLOOKUP(G4339,'Daily Flash NL'!A:D,4,0)</f>
        <v>0.54166666666666696</v>
      </c>
      <c r="C4339" s="77">
        <v>46233</v>
      </c>
      <c r="D4339" s="57"/>
      <c r="E4339" s="62" t="s">
        <v>68</v>
      </c>
      <c r="F4339" s="62"/>
      <c r="G4339" s="62">
        <v>13</v>
      </c>
      <c r="H4339" s="63">
        <v>0.8571428571428571</v>
      </c>
      <c r="I4339" s="64">
        <v>49</v>
      </c>
      <c r="J4339" s="64">
        <v>49</v>
      </c>
      <c r="K4339" s="64">
        <v>42</v>
      </c>
      <c r="L4339" s="65">
        <v>1</v>
      </c>
      <c r="M4339" s="64">
        <v>0</v>
      </c>
      <c r="N4339" s="64">
        <v>0</v>
      </c>
      <c r="O4339" s="66">
        <v>366.02806802721074</v>
      </c>
      <c r="P4339" s="63">
        <v>0</v>
      </c>
    </row>
    <row r="4340" spans="1:16" ht="14.4">
      <c r="A4340" s="72">
        <f t="shared" si="130"/>
        <v>46233</v>
      </c>
      <c r="B4340" s="73">
        <f>VLOOKUP(G4340,'Daily Flash NL'!A:D,4,0)</f>
        <v>0.58333333333333304</v>
      </c>
      <c r="C4340" s="77">
        <v>46233</v>
      </c>
      <c r="D4340" s="57"/>
      <c r="E4340" s="62" t="s">
        <v>68</v>
      </c>
      <c r="F4340" s="62"/>
      <c r="G4340" s="62">
        <v>14</v>
      </c>
      <c r="H4340" s="63">
        <v>0.86111111111111116</v>
      </c>
      <c r="I4340" s="64">
        <v>72</v>
      </c>
      <c r="J4340" s="64">
        <v>72</v>
      </c>
      <c r="K4340" s="64">
        <v>62</v>
      </c>
      <c r="L4340" s="65">
        <v>1</v>
      </c>
      <c r="M4340" s="64">
        <v>0</v>
      </c>
      <c r="N4340" s="64">
        <v>0</v>
      </c>
      <c r="O4340" s="66">
        <v>290.61432407407415</v>
      </c>
      <c r="P4340" s="63">
        <v>0</v>
      </c>
    </row>
    <row r="4341" spans="1:16" ht="14.4">
      <c r="A4341" s="72">
        <f t="shared" si="130"/>
        <v>46233</v>
      </c>
      <c r="B4341" s="73">
        <f>VLOOKUP(G4341,'Daily Flash NL'!A:D,4,0)</f>
        <v>0.625</v>
      </c>
      <c r="C4341" s="77">
        <v>46233</v>
      </c>
      <c r="D4341" s="57"/>
      <c r="E4341" s="62" t="s">
        <v>68</v>
      </c>
      <c r="F4341" s="62"/>
      <c r="G4341" s="62">
        <v>15</v>
      </c>
      <c r="H4341" s="63">
        <v>0.92727272727272725</v>
      </c>
      <c r="I4341" s="64">
        <v>55</v>
      </c>
      <c r="J4341" s="64">
        <v>54</v>
      </c>
      <c r="K4341" s="64">
        <v>51</v>
      </c>
      <c r="L4341" s="65">
        <v>0.98181818181818181</v>
      </c>
      <c r="M4341" s="64">
        <v>1</v>
      </c>
      <c r="N4341" s="64">
        <v>0</v>
      </c>
      <c r="O4341" s="66">
        <v>384.79752623456784</v>
      </c>
      <c r="P4341" s="63">
        <v>1.8181818181818181E-2</v>
      </c>
    </row>
    <row r="4342" spans="1:16" ht="14.4">
      <c r="A4342" s="72">
        <f t="shared" si="130"/>
        <v>46233</v>
      </c>
      <c r="B4342" s="73">
        <f>VLOOKUP(G4342,'Daily Flash NL'!A:D,4,0)</f>
        <v>0.66666666666666696</v>
      </c>
      <c r="C4342" s="77">
        <v>46233</v>
      </c>
      <c r="D4342" s="57"/>
      <c r="E4342" s="62" t="s">
        <v>68</v>
      </c>
      <c r="F4342" s="62"/>
      <c r="G4342" s="62">
        <v>16</v>
      </c>
      <c r="H4342" s="63">
        <v>0.82352941176470584</v>
      </c>
      <c r="I4342" s="64">
        <v>68</v>
      </c>
      <c r="J4342" s="64">
        <v>66</v>
      </c>
      <c r="K4342" s="64">
        <v>56</v>
      </c>
      <c r="L4342" s="65">
        <v>0.97058823529411764</v>
      </c>
      <c r="M4342" s="64">
        <v>2</v>
      </c>
      <c r="N4342" s="64">
        <v>0</v>
      </c>
      <c r="O4342" s="66">
        <v>328.6747575757575</v>
      </c>
      <c r="P4342" s="63">
        <v>2.9411764705882353E-2</v>
      </c>
    </row>
    <row r="4343" spans="1:16" ht="14.4">
      <c r="A4343" s="72">
        <f t="shared" si="130"/>
        <v>46233</v>
      </c>
      <c r="B4343" s="73" t="e">
        <f>VLOOKUP(G4343,'Daily Flash NL'!A:D,4,0)</f>
        <v>#N/A</v>
      </c>
      <c r="C4343" s="77">
        <v>46233</v>
      </c>
      <c r="D4343" s="57"/>
      <c r="E4343" s="62" t="s">
        <v>68</v>
      </c>
      <c r="F4343" s="62"/>
      <c r="G4343" s="62">
        <v>17</v>
      </c>
      <c r="H4343" s="63">
        <v>0.72727272727272729</v>
      </c>
      <c r="I4343" s="64">
        <v>44</v>
      </c>
      <c r="J4343" s="64">
        <v>44</v>
      </c>
      <c r="K4343" s="64">
        <v>32</v>
      </c>
      <c r="L4343" s="65">
        <v>1</v>
      </c>
      <c r="M4343" s="64">
        <v>0</v>
      </c>
      <c r="N4343" s="64">
        <v>0</v>
      </c>
      <c r="O4343" s="66">
        <v>408.38048106060609</v>
      </c>
      <c r="P4343" s="63">
        <v>0</v>
      </c>
    </row>
    <row r="4344" spans="1:16" ht="14.4">
      <c r="A4344" s="72">
        <f t="shared" si="130"/>
        <v>46233</v>
      </c>
      <c r="B4344" s="73" t="e">
        <f>VLOOKUP(G4344,'Daily Flash NL'!A:D,4,0)</f>
        <v>#N/A</v>
      </c>
      <c r="C4344" s="77">
        <v>46233</v>
      </c>
      <c r="D4344" s="57"/>
      <c r="E4344" s="62" t="s">
        <v>68</v>
      </c>
      <c r="F4344" s="62"/>
      <c r="G4344" s="62">
        <v>18</v>
      </c>
      <c r="H4344" s="63">
        <v>0.39583333333333331</v>
      </c>
      <c r="I4344" s="64">
        <v>48</v>
      </c>
      <c r="J4344" s="64">
        <v>40</v>
      </c>
      <c r="K4344" s="64">
        <v>19</v>
      </c>
      <c r="L4344" s="65">
        <v>0.83333333333333337</v>
      </c>
      <c r="M4344" s="64">
        <v>8</v>
      </c>
      <c r="N4344" s="64">
        <v>0</v>
      </c>
      <c r="O4344" s="66">
        <v>334.16611249999994</v>
      </c>
      <c r="P4344" s="63">
        <v>0.16666666666666666</v>
      </c>
    </row>
    <row r="4345" spans="1:16" ht="14.4">
      <c r="A4345" s="72">
        <f t="shared" si="130"/>
        <v>46233</v>
      </c>
      <c r="B4345" s="73" t="e">
        <f>VLOOKUP(G4345,'Daily Flash NL'!A:D,4,0)</f>
        <v>#N/A</v>
      </c>
      <c r="C4345" s="77">
        <v>46233</v>
      </c>
      <c r="D4345" s="57"/>
      <c r="E4345" s="62" t="s">
        <v>68</v>
      </c>
      <c r="F4345" s="62"/>
      <c r="G4345" s="62">
        <v>19</v>
      </c>
      <c r="H4345" s="63">
        <v>0.60465116279069764</v>
      </c>
      <c r="I4345" s="64">
        <v>43</v>
      </c>
      <c r="J4345" s="64">
        <v>42</v>
      </c>
      <c r="K4345" s="64">
        <v>26</v>
      </c>
      <c r="L4345" s="65">
        <v>0.97674418604651159</v>
      </c>
      <c r="M4345" s="64">
        <v>1</v>
      </c>
      <c r="N4345" s="64">
        <v>0</v>
      </c>
      <c r="O4345" s="66">
        <v>355.42271825396836</v>
      </c>
      <c r="P4345" s="63">
        <v>2.3255813953488372E-2</v>
      </c>
    </row>
    <row r="4346" spans="1:16" ht="14.4">
      <c r="A4346" s="72">
        <f t="shared" si="130"/>
        <v>46233</v>
      </c>
      <c r="B4346" s="73" t="e">
        <f>VLOOKUP(G4346,'Daily Flash NL'!A:D,4,0)</f>
        <v>#N/A</v>
      </c>
      <c r="C4346" s="77">
        <v>46233</v>
      </c>
      <c r="D4346" s="57"/>
      <c r="E4346" s="62" t="s">
        <v>68</v>
      </c>
      <c r="F4346" s="62"/>
      <c r="G4346" s="62">
        <v>20</v>
      </c>
      <c r="H4346" s="63">
        <v>0.39583333333333331</v>
      </c>
      <c r="I4346" s="64">
        <v>48</v>
      </c>
      <c r="J4346" s="64">
        <v>42</v>
      </c>
      <c r="K4346" s="64">
        <v>19</v>
      </c>
      <c r="L4346" s="65">
        <v>0.875</v>
      </c>
      <c r="M4346" s="64">
        <v>6</v>
      </c>
      <c r="N4346" s="64">
        <v>0</v>
      </c>
      <c r="O4346" s="66">
        <v>274.57907539682554</v>
      </c>
      <c r="P4346" s="63">
        <v>0.125</v>
      </c>
    </row>
    <row r="4347" spans="1:16" ht="14.4">
      <c r="A4347" s="72">
        <f t="shared" si="130"/>
        <v>46233</v>
      </c>
      <c r="B4347" s="73" t="e">
        <f>VLOOKUP(G4347,'Daily Flash NL'!A:D,4,0)</f>
        <v>#N/A</v>
      </c>
      <c r="C4347" s="77">
        <v>46233</v>
      </c>
      <c r="D4347" s="57"/>
      <c r="E4347" s="62" t="s">
        <v>68</v>
      </c>
      <c r="F4347" s="62"/>
      <c r="G4347" s="62">
        <v>21</v>
      </c>
      <c r="H4347" s="63">
        <v>0.95652173913043481</v>
      </c>
      <c r="I4347" s="64">
        <v>23</v>
      </c>
      <c r="J4347" s="64">
        <v>23</v>
      </c>
      <c r="K4347" s="64">
        <v>22</v>
      </c>
      <c r="L4347" s="65">
        <v>1</v>
      </c>
      <c r="M4347" s="64">
        <v>0</v>
      </c>
      <c r="N4347" s="64">
        <v>0</v>
      </c>
      <c r="O4347" s="66">
        <v>231.04978260869566</v>
      </c>
      <c r="P4347" s="63">
        <v>0</v>
      </c>
    </row>
    <row r="4348" spans="1:16" ht="14.4">
      <c r="A4348" s="72">
        <f t="shared" si="130"/>
        <v>46233</v>
      </c>
      <c r="B4348" s="73" t="e">
        <f>VLOOKUP(G4348,'Daily Flash NL'!A:D,4,0)</f>
        <v>#N/A</v>
      </c>
      <c r="C4348" s="77">
        <v>46233</v>
      </c>
      <c r="D4348" s="57"/>
      <c r="E4348" s="62" t="s">
        <v>68</v>
      </c>
      <c r="F4348" s="62"/>
      <c r="G4348" s="62">
        <v>22</v>
      </c>
      <c r="H4348" s="63">
        <v>1</v>
      </c>
      <c r="I4348" s="64">
        <v>13</v>
      </c>
      <c r="J4348" s="64">
        <v>13</v>
      </c>
      <c r="K4348" s="64">
        <v>13</v>
      </c>
      <c r="L4348" s="65">
        <v>1</v>
      </c>
      <c r="M4348" s="64">
        <v>0</v>
      </c>
      <c r="N4348" s="64">
        <v>0</v>
      </c>
      <c r="O4348" s="66">
        <v>274.99715384615382</v>
      </c>
      <c r="P4348" s="63">
        <v>0</v>
      </c>
    </row>
    <row r="4349" spans="1:16" ht="14.4">
      <c r="A4349" s="72">
        <f t="shared" si="130"/>
        <v>46233</v>
      </c>
      <c r="B4349" s="73" t="e">
        <f>VLOOKUP(G4349,'Daily Flash NL'!A:D,4,0)</f>
        <v>#N/A</v>
      </c>
      <c r="C4349" s="77">
        <v>46233</v>
      </c>
      <c r="D4349" s="57"/>
      <c r="E4349" s="62" t="s">
        <v>68</v>
      </c>
      <c r="F4349" s="62"/>
      <c r="G4349" s="62">
        <v>23</v>
      </c>
      <c r="H4349" s="63">
        <v>0.25</v>
      </c>
      <c r="I4349" s="64">
        <v>8</v>
      </c>
      <c r="J4349" s="64">
        <v>5</v>
      </c>
      <c r="K4349" s="64">
        <v>2</v>
      </c>
      <c r="L4349" s="65">
        <v>0.625</v>
      </c>
      <c r="M4349" s="64">
        <v>3</v>
      </c>
      <c r="N4349" s="64">
        <v>0</v>
      </c>
      <c r="O4349" s="66">
        <v>333.584</v>
      </c>
      <c r="P4349" s="63">
        <v>0.375</v>
      </c>
    </row>
    <row r="4350" spans="1:16" ht="14.4">
      <c r="A4350" s="72">
        <f t="shared" si="130"/>
        <v>46233</v>
      </c>
      <c r="B4350" s="73" t="e">
        <f>VLOOKUP(G4350,'Daily Flash NL'!A:D,4,0)</f>
        <v>#N/A</v>
      </c>
      <c r="C4350" s="77">
        <v>46233</v>
      </c>
      <c r="D4350" s="57" t="s">
        <v>70</v>
      </c>
      <c r="E4350" s="57"/>
      <c r="F4350" s="57"/>
      <c r="G4350" s="57"/>
      <c r="H4350" s="58">
        <v>0.60775047258979209</v>
      </c>
      <c r="I4350" s="59">
        <v>1059</v>
      </c>
      <c r="J4350" s="59">
        <v>1013</v>
      </c>
      <c r="K4350" s="59">
        <v>643</v>
      </c>
      <c r="L4350" s="60">
        <v>0.95656279508970732</v>
      </c>
      <c r="M4350" s="59">
        <v>46</v>
      </c>
      <c r="N4350" s="59">
        <v>1</v>
      </c>
      <c r="O4350" s="61">
        <v>304.70800590654812</v>
      </c>
      <c r="P4350" s="58">
        <v>4.343720491029273E-2</v>
      </c>
    </row>
    <row r="4351" spans="1:16" ht="14.4">
      <c r="A4351" s="72" t="str">
        <f t="shared" si="130"/>
        <v>Total 30/07/2026</v>
      </c>
      <c r="B4351" s="73" t="e">
        <f>VLOOKUP(G4351,'Daily Flash NL'!A:D,4,0)</f>
        <v>#N/A</v>
      </c>
      <c r="C4351" s="78" t="s">
        <v>343</v>
      </c>
      <c r="D4351" s="67"/>
      <c r="E4351" s="67"/>
      <c r="F4351" s="67"/>
      <c r="G4351" s="67"/>
      <c r="H4351" s="68">
        <v>0.60775047258979209</v>
      </c>
      <c r="I4351" s="69">
        <v>1059</v>
      </c>
      <c r="J4351" s="69">
        <v>1013</v>
      </c>
      <c r="K4351" s="69">
        <v>643</v>
      </c>
      <c r="L4351" s="70">
        <v>0.95656279508970732</v>
      </c>
      <c r="M4351" s="69">
        <v>46</v>
      </c>
      <c r="N4351" s="69">
        <v>1</v>
      </c>
      <c r="O4351" s="71">
        <v>304.70800590654812</v>
      </c>
      <c r="P4351" s="68">
        <v>4.343720491029273E-2</v>
      </c>
    </row>
    <row r="4352" spans="1:16" ht="15" thickBot="1">
      <c r="A4352" s="72" t="str">
        <f t="shared" si="130"/>
        <v>Total général</v>
      </c>
      <c r="B4352" s="73" t="e">
        <f>VLOOKUP(G4352,'Daily Flash NL'!A:D,4,0)</f>
        <v>#N/A</v>
      </c>
      <c r="C4352" s="116" t="s">
        <v>73</v>
      </c>
      <c r="D4352" s="117"/>
      <c r="E4352" s="117"/>
      <c r="F4352" s="117"/>
      <c r="G4352" s="117"/>
      <c r="H4352" s="118">
        <v>0.60775047258979209</v>
      </c>
      <c r="I4352" s="119">
        <v>1059</v>
      </c>
      <c r="J4352" s="119">
        <v>1013</v>
      </c>
      <c r="K4352" s="119">
        <v>643</v>
      </c>
      <c r="L4352" s="120">
        <v>0.95656279508970732</v>
      </c>
      <c r="M4352" s="119">
        <v>46</v>
      </c>
      <c r="N4352" s="119">
        <v>1</v>
      </c>
      <c r="O4352" s="121">
        <v>304.70800590654812</v>
      </c>
      <c r="P4352" s="122">
        <v>4.343720491029273E-2</v>
      </c>
    </row>
    <row r="4353" spans="1:16" ht="14.4">
      <c r="A4353" s="72">
        <f t="shared" ref="A4353:A4378" si="131">C4353</f>
        <v>46234</v>
      </c>
      <c r="B4353" s="73" t="e">
        <f>VLOOKUP(G4353,'Daily Flash NL'!A:D,4,0)</f>
        <v>#N/A</v>
      </c>
      <c r="C4353" s="77">
        <v>46234</v>
      </c>
      <c r="D4353" s="57" t="s">
        <v>67</v>
      </c>
      <c r="E4353" s="62" t="s">
        <v>85</v>
      </c>
      <c r="F4353" s="62"/>
      <c r="G4353" s="62"/>
      <c r="H4353" s="63">
        <v>0.83132530120481929</v>
      </c>
      <c r="I4353" s="64">
        <v>83</v>
      </c>
      <c r="J4353" s="64">
        <v>82</v>
      </c>
      <c r="K4353" s="64">
        <v>69</v>
      </c>
      <c r="L4353" s="65">
        <v>0.98795180722891562</v>
      </c>
      <c r="M4353" s="64">
        <v>1</v>
      </c>
      <c r="N4353" s="64">
        <v>0</v>
      </c>
      <c r="O4353" s="66">
        <v>248.22624796747968</v>
      </c>
      <c r="P4353" s="63">
        <v>1.2048192771084338E-2</v>
      </c>
    </row>
    <row r="4354" spans="1:16" ht="14.4">
      <c r="A4354" s="72">
        <f t="shared" si="131"/>
        <v>46234</v>
      </c>
      <c r="B4354" s="73" t="e">
        <f>VLOOKUP(G4354,'Daily Flash NL'!A:D,4,0)</f>
        <v>#N/A</v>
      </c>
      <c r="C4354" s="77">
        <v>46234</v>
      </c>
      <c r="D4354" s="57"/>
      <c r="E4354" s="62" t="s">
        <v>85</v>
      </c>
      <c r="F4354" s="57" t="s">
        <v>69</v>
      </c>
      <c r="G4354" s="57"/>
      <c r="H4354" s="58"/>
      <c r="I4354" s="59"/>
      <c r="J4354" s="59"/>
      <c r="K4354" s="59"/>
      <c r="L4354" s="60"/>
      <c r="M4354" s="59"/>
      <c r="N4354" s="59"/>
      <c r="O4354" s="61"/>
      <c r="P4354" s="58"/>
    </row>
    <row r="4355" spans="1:16" ht="14.4">
      <c r="A4355" s="72">
        <f t="shared" si="131"/>
        <v>46234</v>
      </c>
      <c r="B4355" s="73">
        <f>VLOOKUP(G4355,'Daily Flash NL'!A:D,4,0)</f>
        <v>0.29166666666666669</v>
      </c>
      <c r="C4355" s="77">
        <v>46234</v>
      </c>
      <c r="D4355" s="57"/>
      <c r="E4355" s="62" t="s">
        <v>85</v>
      </c>
      <c r="F4355" s="62"/>
      <c r="G4355" s="62">
        <v>7</v>
      </c>
      <c r="H4355" s="63">
        <v>1</v>
      </c>
      <c r="I4355" s="64">
        <v>1</v>
      </c>
      <c r="J4355" s="64">
        <v>1</v>
      </c>
      <c r="K4355" s="64">
        <v>1</v>
      </c>
      <c r="L4355" s="65">
        <v>1</v>
      </c>
      <c r="M4355" s="64">
        <v>0</v>
      </c>
      <c r="N4355" s="64">
        <v>0</v>
      </c>
      <c r="O4355" s="66">
        <v>332.09499999999997</v>
      </c>
      <c r="P4355" s="63">
        <v>0</v>
      </c>
    </row>
    <row r="4356" spans="1:16" ht="14.4">
      <c r="A4356" s="72">
        <f t="shared" si="131"/>
        <v>46234</v>
      </c>
      <c r="B4356" s="73">
        <f>VLOOKUP(G4356,'Daily Flash NL'!A:D,4,0)</f>
        <v>0.33333333333333298</v>
      </c>
      <c r="C4356" s="77">
        <v>46234</v>
      </c>
      <c r="D4356" s="57"/>
      <c r="E4356" s="62" t="s">
        <v>85</v>
      </c>
      <c r="F4356" s="62"/>
      <c r="G4356" s="62">
        <v>8</v>
      </c>
      <c r="H4356" s="63">
        <v>0.55555555555555558</v>
      </c>
      <c r="I4356" s="64">
        <v>9</v>
      </c>
      <c r="J4356" s="64">
        <v>9</v>
      </c>
      <c r="K4356" s="64">
        <v>5</v>
      </c>
      <c r="L4356" s="65">
        <v>1</v>
      </c>
      <c r="M4356" s="64">
        <v>0</v>
      </c>
      <c r="N4356" s="64">
        <v>0</v>
      </c>
      <c r="O4356" s="66">
        <v>375.87644444444442</v>
      </c>
      <c r="P4356" s="63">
        <v>0</v>
      </c>
    </row>
    <row r="4357" spans="1:16" ht="14.4">
      <c r="A4357" s="72">
        <f t="shared" si="131"/>
        <v>46234</v>
      </c>
      <c r="B4357" s="73">
        <f>VLOOKUP(G4357,'Daily Flash NL'!A:D,4,0)</f>
        <v>0.375</v>
      </c>
      <c r="C4357" s="77">
        <v>46234</v>
      </c>
      <c r="D4357" s="57"/>
      <c r="E4357" s="62" t="s">
        <v>85</v>
      </c>
      <c r="F4357" s="62"/>
      <c r="G4357" s="62">
        <v>9</v>
      </c>
      <c r="H4357" s="63">
        <v>1</v>
      </c>
      <c r="I4357" s="64">
        <v>5</v>
      </c>
      <c r="J4357" s="64">
        <v>5</v>
      </c>
      <c r="K4357" s="64">
        <v>5</v>
      </c>
      <c r="L4357" s="65">
        <v>1</v>
      </c>
      <c r="M4357" s="64">
        <v>0</v>
      </c>
      <c r="N4357" s="64">
        <v>0</v>
      </c>
      <c r="O4357" s="66">
        <v>159.82319999999999</v>
      </c>
      <c r="P4357" s="63">
        <v>0</v>
      </c>
    </row>
    <row r="4358" spans="1:16" ht="14.4">
      <c r="A4358" s="72">
        <f t="shared" si="131"/>
        <v>46234</v>
      </c>
      <c r="B4358" s="73">
        <f>VLOOKUP(G4358,'Daily Flash NL'!A:D,4,0)</f>
        <v>0.41666666666666702</v>
      </c>
      <c r="C4358" s="77">
        <v>46234</v>
      </c>
      <c r="D4358" s="57"/>
      <c r="E4358" s="62" t="s">
        <v>85</v>
      </c>
      <c r="F4358" s="62"/>
      <c r="G4358" s="62">
        <v>10</v>
      </c>
      <c r="H4358" s="63">
        <v>1</v>
      </c>
      <c r="I4358" s="64">
        <v>12</v>
      </c>
      <c r="J4358" s="64">
        <v>12</v>
      </c>
      <c r="K4358" s="64">
        <v>12</v>
      </c>
      <c r="L4358" s="65">
        <v>1</v>
      </c>
      <c r="M4358" s="64">
        <v>0</v>
      </c>
      <c r="N4358" s="64">
        <v>0</v>
      </c>
      <c r="O4358" s="66">
        <v>152.14458333333334</v>
      </c>
      <c r="P4358" s="63">
        <v>0</v>
      </c>
    </row>
    <row r="4359" spans="1:16" ht="14.4">
      <c r="A4359" s="72">
        <f t="shared" si="131"/>
        <v>46234</v>
      </c>
      <c r="B4359" s="73">
        <f>VLOOKUP(G4359,'Daily Flash NL'!A:D,4,0)</f>
        <v>0.45833333333333298</v>
      </c>
      <c r="C4359" s="77">
        <v>46234</v>
      </c>
      <c r="D4359" s="57"/>
      <c r="E4359" s="62" t="s">
        <v>85</v>
      </c>
      <c r="F4359" s="62"/>
      <c r="G4359" s="62">
        <v>11</v>
      </c>
      <c r="H4359" s="63">
        <v>0.77777777777777779</v>
      </c>
      <c r="I4359" s="64">
        <v>9</v>
      </c>
      <c r="J4359" s="64">
        <v>9</v>
      </c>
      <c r="K4359" s="64">
        <v>7</v>
      </c>
      <c r="L4359" s="65">
        <v>1</v>
      </c>
      <c r="M4359" s="64">
        <v>0</v>
      </c>
      <c r="N4359" s="64">
        <v>0</v>
      </c>
      <c r="O4359" s="66">
        <v>197.50849999999997</v>
      </c>
      <c r="P4359" s="63">
        <v>0</v>
      </c>
    </row>
    <row r="4360" spans="1:16" ht="14.4">
      <c r="A4360" s="72">
        <f t="shared" si="131"/>
        <v>46234</v>
      </c>
      <c r="B4360" s="73">
        <f>VLOOKUP(G4360,'Daily Flash NL'!A:D,4,0)</f>
        <v>0.5</v>
      </c>
      <c r="C4360" s="77">
        <v>46234</v>
      </c>
      <c r="D4360" s="57"/>
      <c r="E4360" s="62" t="s">
        <v>85</v>
      </c>
      <c r="F4360" s="62"/>
      <c r="G4360" s="62">
        <v>12</v>
      </c>
      <c r="H4360" s="63">
        <v>1</v>
      </c>
      <c r="I4360" s="64">
        <v>3</v>
      </c>
      <c r="J4360" s="64">
        <v>3</v>
      </c>
      <c r="K4360" s="64">
        <v>3</v>
      </c>
      <c r="L4360" s="65">
        <v>1</v>
      </c>
      <c r="M4360" s="64">
        <v>0</v>
      </c>
      <c r="N4360" s="64">
        <v>0</v>
      </c>
      <c r="O4360" s="66">
        <v>286.91833333333329</v>
      </c>
      <c r="P4360" s="63">
        <v>0</v>
      </c>
    </row>
    <row r="4361" spans="1:16" ht="14.4">
      <c r="A4361" s="72">
        <f t="shared" si="131"/>
        <v>46234</v>
      </c>
      <c r="B4361" s="73" t="e">
        <f>VLOOKUP(G4361,'Daily Flash NL'!A:D,4,0)</f>
        <v>#N/A</v>
      </c>
      <c r="C4361" s="77">
        <v>46234</v>
      </c>
      <c r="D4361" s="57"/>
      <c r="E4361" s="62" t="s">
        <v>85</v>
      </c>
      <c r="F4361" s="57" t="s">
        <v>86</v>
      </c>
      <c r="G4361" s="57"/>
      <c r="H4361" s="58"/>
      <c r="I4361" s="59"/>
      <c r="J4361" s="59"/>
      <c r="K4361" s="59"/>
      <c r="L4361" s="60"/>
      <c r="M4361" s="59"/>
      <c r="N4361" s="59"/>
      <c r="O4361" s="61"/>
      <c r="P4361" s="58"/>
    </row>
    <row r="4362" spans="1:16" ht="14.4">
      <c r="A4362" s="72">
        <f t="shared" si="131"/>
        <v>46234</v>
      </c>
      <c r="B4362" s="73">
        <f>VLOOKUP(G4362,'Daily Flash NL'!A:D,4,0)</f>
        <v>0.33333333333333298</v>
      </c>
      <c r="C4362" s="77">
        <v>46234</v>
      </c>
      <c r="D4362" s="57"/>
      <c r="E4362" s="62" t="s">
        <v>85</v>
      </c>
      <c r="F4362" s="62"/>
      <c r="G4362" s="62">
        <v>8</v>
      </c>
      <c r="H4362" s="63">
        <v>0.5</v>
      </c>
      <c r="I4362" s="64">
        <v>6</v>
      </c>
      <c r="J4362" s="64">
        <v>5</v>
      </c>
      <c r="K4362" s="64">
        <v>3</v>
      </c>
      <c r="L4362" s="65">
        <v>0.83333333333333337</v>
      </c>
      <c r="M4362" s="64">
        <v>1</v>
      </c>
      <c r="N4362" s="64">
        <v>0</v>
      </c>
      <c r="O4362" s="66">
        <v>503.42410000000007</v>
      </c>
      <c r="P4362" s="63">
        <v>0.16666666666666666</v>
      </c>
    </row>
    <row r="4363" spans="1:16" ht="14.4">
      <c r="A4363" s="72">
        <f t="shared" si="131"/>
        <v>46234</v>
      </c>
      <c r="B4363" s="73">
        <f>VLOOKUP(G4363,'Daily Flash NL'!A:D,4,0)</f>
        <v>0.375</v>
      </c>
      <c r="C4363" s="77">
        <v>46234</v>
      </c>
      <c r="D4363" s="57"/>
      <c r="E4363" s="62" t="s">
        <v>85</v>
      </c>
      <c r="F4363" s="62"/>
      <c r="G4363" s="62">
        <v>9</v>
      </c>
      <c r="H4363" s="63">
        <v>0.8571428571428571</v>
      </c>
      <c r="I4363" s="64">
        <v>7</v>
      </c>
      <c r="J4363" s="64">
        <v>7</v>
      </c>
      <c r="K4363" s="64">
        <v>6</v>
      </c>
      <c r="L4363" s="65">
        <v>1</v>
      </c>
      <c r="M4363" s="64">
        <v>0</v>
      </c>
      <c r="N4363" s="64">
        <v>0</v>
      </c>
      <c r="O4363" s="66">
        <v>347.53821428571428</v>
      </c>
      <c r="P4363" s="63">
        <v>0</v>
      </c>
    </row>
    <row r="4364" spans="1:16" ht="14.4">
      <c r="A4364" s="72">
        <f t="shared" si="131"/>
        <v>46234</v>
      </c>
      <c r="B4364" s="73">
        <f>VLOOKUP(G4364,'Daily Flash NL'!A:D,4,0)</f>
        <v>0.41666666666666702</v>
      </c>
      <c r="C4364" s="77">
        <v>46234</v>
      </c>
      <c r="D4364" s="57"/>
      <c r="E4364" s="62" t="s">
        <v>85</v>
      </c>
      <c r="F4364" s="62"/>
      <c r="G4364" s="62">
        <v>10</v>
      </c>
      <c r="H4364" s="63">
        <v>1</v>
      </c>
      <c r="I4364" s="64">
        <v>14</v>
      </c>
      <c r="J4364" s="64">
        <v>14</v>
      </c>
      <c r="K4364" s="64">
        <v>14</v>
      </c>
      <c r="L4364" s="65">
        <v>1</v>
      </c>
      <c r="M4364" s="64">
        <v>0</v>
      </c>
      <c r="N4364" s="64">
        <v>0</v>
      </c>
      <c r="O4364" s="66">
        <v>223.7032142857143</v>
      </c>
      <c r="P4364" s="63">
        <v>0</v>
      </c>
    </row>
    <row r="4365" spans="1:16" ht="14.4">
      <c r="A4365" s="72">
        <f t="shared" si="131"/>
        <v>46234</v>
      </c>
      <c r="B4365" s="73">
        <f>VLOOKUP(G4365,'Daily Flash NL'!A:D,4,0)</f>
        <v>0.45833333333333298</v>
      </c>
      <c r="C4365" s="77">
        <v>46234</v>
      </c>
      <c r="D4365" s="57"/>
      <c r="E4365" s="62" t="s">
        <v>85</v>
      </c>
      <c r="F4365" s="62"/>
      <c r="G4365" s="62">
        <v>11</v>
      </c>
      <c r="H4365" s="63">
        <v>1</v>
      </c>
      <c r="I4365" s="64">
        <v>7</v>
      </c>
      <c r="J4365" s="64">
        <v>7</v>
      </c>
      <c r="K4365" s="64">
        <v>7</v>
      </c>
      <c r="L4365" s="65">
        <v>1</v>
      </c>
      <c r="M4365" s="64">
        <v>0</v>
      </c>
      <c r="N4365" s="64">
        <v>0</v>
      </c>
      <c r="O4365" s="66">
        <v>165.57976190476185</v>
      </c>
      <c r="P4365" s="63">
        <v>0</v>
      </c>
    </row>
    <row r="4366" spans="1:16" ht="14.4">
      <c r="A4366" s="72">
        <f t="shared" si="131"/>
        <v>46234</v>
      </c>
      <c r="B4366" s="73">
        <f>VLOOKUP(G4366,'Daily Flash NL'!A:D,4,0)</f>
        <v>0.5</v>
      </c>
      <c r="C4366" s="77">
        <v>46234</v>
      </c>
      <c r="D4366" s="57"/>
      <c r="E4366" s="62" t="s">
        <v>85</v>
      </c>
      <c r="F4366" s="62"/>
      <c r="G4366" s="62">
        <v>12</v>
      </c>
      <c r="H4366" s="63">
        <v>0.6</v>
      </c>
      <c r="I4366" s="64">
        <v>10</v>
      </c>
      <c r="J4366" s="64">
        <v>10</v>
      </c>
      <c r="K4366" s="64">
        <v>6</v>
      </c>
      <c r="L4366" s="65">
        <v>1</v>
      </c>
      <c r="M4366" s="64">
        <v>0</v>
      </c>
      <c r="N4366" s="64">
        <v>0</v>
      </c>
      <c r="O4366" s="66">
        <v>213.55955</v>
      </c>
      <c r="P4366" s="63">
        <v>0</v>
      </c>
    </row>
    <row r="4367" spans="1:16" ht="14.4">
      <c r="A4367" s="72">
        <f t="shared" si="131"/>
        <v>46234</v>
      </c>
      <c r="B4367" s="73" t="e">
        <f>VLOOKUP(G4367,'Daily Flash NL'!A:D,4,0)</f>
        <v>#N/A</v>
      </c>
      <c r="C4367" s="77">
        <v>46234</v>
      </c>
      <c r="D4367" s="57"/>
      <c r="E4367" s="62" t="s">
        <v>68</v>
      </c>
      <c r="F4367" s="62"/>
      <c r="G4367" s="62"/>
      <c r="H4367" s="63">
        <v>0.5053763440860215</v>
      </c>
      <c r="I4367" s="64">
        <v>372</v>
      </c>
      <c r="J4367" s="64">
        <v>348</v>
      </c>
      <c r="K4367" s="64">
        <v>188</v>
      </c>
      <c r="L4367" s="65">
        <v>0.93548387096774188</v>
      </c>
      <c r="M4367" s="64">
        <v>24</v>
      </c>
      <c r="N4367" s="64">
        <v>0</v>
      </c>
      <c r="O4367" s="66">
        <v>305.7310215517241</v>
      </c>
      <c r="P4367" s="63">
        <v>6.4516129032258063E-2</v>
      </c>
    </row>
    <row r="4368" spans="1:16" ht="14.4">
      <c r="A4368" s="72">
        <f t="shared" si="131"/>
        <v>46234</v>
      </c>
      <c r="B4368" s="73" t="e">
        <f>VLOOKUP(G4368,'Daily Flash NL'!A:D,4,0)</f>
        <v>#N/A</v>
      </c>
      <c r="C4368" s="77">
        <v>46234</v>
      </c>
      <c r="D4368" s="57"/>
      <c r="E4368" s="62" t="s">
        <v>68</v>
      </c>
      <c r="F4368" s="57" t="s">
        <v>69</v>
      </c>
      <c r="G4368" s="57"/>
      <c r="H4368" s="58"/>
      <c r="I4368" s="59"/>
      <c r="J4368" s="59"/>
      <c r="K4368" s="59"/>
      <c r="L4368" s="60"/>
      <c r="M4368" s="59"/>
      <c r="N4368" s="59"/>
      <c r="O4368" s="61"/>
      <c r="P4368" s="58"/>
    </row>
    <row r="4369" spans="1:16" ht="14.4">
      <c r="A4369" s="72">
        <f t="shared" si="131"/>
        <v>46234</v>
      </c>
      <c r="B4369" s="73" t="e">
        <f>VLOOKUP(G4369,'Daily Flash NL'!A:D,4,0)</f>
        <v>#N/A</v>
      </c>
      <c r="C4369" s="77">
        <v>46234</v>
      </c>
      <c r="D4369" s="57"/>
      <c r="E4369" s="62" t="s">
        <v>68</v>
      </c>
      <c r="F4369" s="62"/>
      <c r="G4369" s="62">
        <v>6</v>
      </c>
      <c r="H4369" s="63">
        <v>0</v>
      </c>
      <c r="I4369" s="64">
        <v>15</v>
      </c>
      <c r="J4369" s="64">
        <v>9</v>
      </c>
      <c r="K4369" s="64">
        <v>0</v>
      </c>
      <c r="L4369" s="65">
        <v>0.6</v>
      </c>
      <c r="M4369" s="64">
        <v>6</v>
      </c>
      <c r="N4369" s="64">
        <v>0</v>
      </c>
      <c r="O4369" s="66">
        <v>388.86611111111119</v>
      </c>
      <c r="P4369" s="63">
        <v>0.4</v>
      </c>
    </row>
    <row r="4370" spans="1:16" ht="14.4">
      <c r="A4370" s="72">
        <f t="shared" si="131"/>
        <v>46234</v>
      </c>
      <c r="B4370" s="73">
        <f>VLOOKUP(G4370,'Daily Flash NL'!A:D,4,0)</f>
        <v>0.29166666666666669</v>
      </c>
      <c r="C4370" s="77">
        <v>46234</v>
      </c>
      <c r="D4370" s="57"/>
      <c r="E4370" s="62" t="s">
        <v>68</v>
      </c>
      <c r="F4370" s="62"/>
      <c r="G4370" s="62">
        <v>7</v>
      </c>
      <c r="H4370" s="63">
        <v>0.8</v>
      </c>
      <c r="I4370" s="64">
        <v>20</v>
      </c>
      <c r="J4370" s="64">
        <v>20</v>
      </c>
      <c r="K4370" s="64">
        <v>16</v>
      </c>
      <c r="L4370" s="65">
        <v>1</v>
      </c>
      <c r="M4370" s="64">
        <v>0</v>
      </c>
      <c r="N4370" s="64">
        <v>0</v>
      </c>
      <c r="O4370" s="66">
        <v>313.01507500000008</v>
      </c>
      <c r="P4370" s="63">
        <v>0</v>
      </c>
    </row>
    <row r="4371" spans="1:16" ht="14.4">
      <c r="A4371" s="72">
        <f t="shared" si="131"/>
        <v>46234</v>
      </c>
      <c r="B4371" s="73">
        <f>VLOOKUP(G4371,'Daily Flash NL'!A:D,4,0)</f>
        <v>0.33333333333333298</v>
      </c>
      <c r="C4371" s="77">
        <v>46234</v>
      </c>
      <c r="D4371" s="57"/>
      <c r="E4371" s="62" t="s">
        <v>68</v>
      </c>
      <c r="F4371" s="62"/>
      <c r="G4371" s="62">
        <v>8</v>
      </c>
      <c r="H4371" s="63">
        <v>0.38709677419354838</v>
      </c>
      <c r="I4371" s="64">
        <v>62</v>
      </c>
      <c r="J4371" s="64">
        <v>59</v>
      </c>
      <c r="K4371" s="64">
        <v>24</v>
      </c>
      <c r="L4371" s="65">
        <v>0.95161290322580649</v>
      </c>
      <c r="M4371" s="64">
        <v>3</v>
      </c>
      <c r="N4371" s="64">
        <v>0</v>
      </c>
      <c r="O4371" s="66">
        <v>332.33111694915237</v>
      </c>
      <c r="P4371" s="63">
        <v>4.8387096774193547E-2</v>
      </c>
    </row>
    <row r="4372" spans="1:16" ht="14.4">
      <c r="A4372" s="72">
        <f t="shared" si="131"/>
        <v>46234</v>
      </c>
      <c r="B4372" s="73">
        <f>VLOOKUP(G4372,'Daily Flash NL'!A:D,4,0)</f>
        <v>0.375</v>
      </c>
      <c r="C4372" s="77">
        <v>46234</v>
      </c>
      <c r="D4372" s="57"/>
      <c r="E4372" s="62" t="s">
        <v>68</v>
      </c>
      <c r="F4372" s="62"/>
      <c r="G4372" s="62">
        <v>9</v>
      </c>
      <c r="H4372" s="63">
        <v>0.12359550561797752</v>
      </c>
      <c r="I4372" s="64">
        <v>89</v>
      </c>
      <c r="J4372" s="64">
        <v>76</v>
      </c>
      <c r="K4372" s="64">
        <v>11</v>
      </c>
      <c r="L4372" s="65">
        <v>0.8539325842696629</v>
      </c>
      <c r="M4372" s="64">
        <v>13</v>
      </c>
      <c r="N4372" s="64">
        <v>0</v>
      </c>
      <c r="O4372" s="66">
        <v>288.766021491228</v>
      </c>
      <c r="P4372" s="63">
        <v>0.14606741573033707</v>
      </c>
    </row>
    <row r="4373" spans="1:16" ht="14.4">
      <c r="A4373" s="72">
        <f t="shared" si="131"/>
        <v>46234</v>
      </c>
      <c r="B4373" s="73">
        <f>VLOOKUP(G4373,'Daily Flash NL'!A:D,4,0)</f>
        <v>0.41666666666666702</v>
      </c>
      <c r="C4373" s="77">
        <v>46234</v>
      </c>
      <c r="D4373" s="57"/>
      <c r="E4373" s="62" t="s">
        <v>68</v>
      </c>
      <c r="F4373" s="62"/>
      <c r="G4373" s="62">
        <v>10</v>
      </c>
      <c r="H4373" s="63">
        <v>0.63888888888888884</v>
      </c>
      <c r="I4373" s="64">
        <v>72</v>
      </c>
      <c r="J4373" s="64">
        <v>70</v>
      </c>
      <c r="K4373" s="64">
        <v>46</v>
      </c>
      <c r="L4373" s="65">
        <v>0.97222222222222221</v>
      </c>
      <c r="M4373" s="64">
        <v>2</v>
      </c>
      <c r="N4373" s="64">
        <v>0</v>
      </c>
      <c r="O4373" s="66">
        <v>311.99788761904756</v>
      </c>
      <c r="P4373" s="63">
        <v>2.7777777777777776E-2</v>
      </c>
    </row>
    <row r="4374" spans="1:16" ht="14.4">
      <c r="A4374" s="72">
        <f t="shared" si="131"/>
        <v>46234</v>
      </c>
      <c r="B4374" s="73">
        <f>VLOOKUP(G4374,'Daily Flash NL'!A:D,4,0)</f>
        <v>0.45833333333333298</v>
      </c>
      <c r="C4374" s="77">
        <v>46234</v>
      </c>
      <c r="D4374" s="57"/>
      <c r="E4374" s="62" t="s">
        <v>68</v>
      </c>
      <c r="F4374" s="62"/>
      <c r="G4374" s="62">
        <v>11</v>
      </c>
      <c r="H4374" s="63">
        <v>0.73333333333333328</v>
      </c>
      <c r="I4374" s="64">
        <v>75</v>
      </c>
      <c r="J4374" s="64">
        <v>75</v>
      </c>
      <c r="K4374" s="64">
        <v>55</v>
      </c>
      <c r="L4374" s="65">
        <v>1</v>
      </c>
      <c r="M4374" s="64">
        <v>0</v>
      </c>
      <c r="N4374" s="64">
        <v>0</v>
      </c>
      <c r="O4374" s="66">
        <v>304.48078888888881</v>
      </c>
      <c r="P4374" s="63">
        <v>0</v>
      </c>
    </row>
    <row r="4375" spans="1:16" ht="14.4">
      <c r="A4375" s="72">
        <f t="shared" si="131"/>
        <v>46234</v>
      </c>
      <c r="B4375" s="73">
        <f>VLOOKUP(G4375,'Daily Flash NL'!A:D,4,0)</f>
        <v>0.5</v>
      </c>
      <c r="C4375" s="77">
        <v>46234</v>
      </c>
      <c r="D4375" s="57"/>
      <c r="E4375" s="62" t="s">
        <v>68</v>
      </c>
      <c r="F4375" s="62"/>
      <c r="G4375" s="62">
        <v>12</v>
      </c>
      <c r="H4375" s="63">
        <v>0.92307692307692313</v>
      </c>
      <c r="I4375" s="64">
        <v>39</v>
      </c>
      <c r="J4375" s="64">
        <v>39</v>
      </c>
      <c r="K4375" s="64">
        <v>36</v>
      </c>
      <c r="L4375" s="65">
        <v>1</v>
      </c>
      <c r="M4375" s="64">
        <v>0</v>
      </c>
      <c r="N4375" s="64">
        <v>0</v>
      </c>
      <c r="O4375" s="66">
        <v>266.78549145299138</v>
      </c>
      <c r="P4375" s="63">
        <v>0</v>
      </c>
    </row>
    <row r="4376" spans="1:16" ht="14.4">
      <c r="A4376" s="72">
        <f t="shared" si="131"/>
        <v>46234</v>
      </c>
      <c r="B4376" s="73" t="e">
        <f>VLOOKUP(G4376,'Daily Flash NL'!A:D,4,0)</f>
        <v>#N/A</v>
      </c>
      <c r="C4376" s="77">
        <v>46234</v>
      </c>
      <c r="D4376" s="57" t="s">
        <v>70</v>
      </c>
      <c r="E4376" s="57"/>
      <c r="F4376" s="57"/>
      <c r="G4376" s="57"/>
      <c r="H4376" s="58">
        <v>0.56483516483516483</v>
      </c>
      <c r="I4376" s="59">
        <v>455</v>
      </c>
      <c r="J4376" s="59">
        <v>430</v>
      </c>
      <c r="K4376" s="59">
        <v>257</v>
      </c>
      <c r="L4376" s="60">
        <v>0.94505494505494503</v>
      </c>
      <c r="M4376" s="59">
        <v>25</v>
      </c>
      <c r="N4376" s="59">
        <v>0</v>
      </c>
      <c r="O4376" s="61">
        <v>294.76499496124035</v>
      </c>
      <c r="P4376" s="58">
        <v>5.4945054945054944E-2</v>
      </c>
    </row>
    <row r="4377" spans="1:16" ht="14.4">
      <c r="A4377" s="72" t="str">
        <f t="shared" si="131"/>
        <v>Total 31/07/2026</v>
      </c>
      <c r="B4377" s="73" t="e">
        <f>VLOOKUP(G4377,'Daily Flash NL'!A:D,4,0)</f>
        <v>#N/A</v>
      </c>
      <c r="C4377" s="78" t="s">
        <v>344</v>
      </c>
      <c r="D4377" s="67"/>
      <c r="E4377" s="67"/>
      <c r="F4377" s="67"/>
      <c r="G4377" s="67"/>
      <c r="H4377" s="68">
        <v>0.56483516483516483</v>
      </c>
      <c r="I4377" s="69">
        <v>455</v>
      </c>
      <c r="J4377" s="69">
        <v>430</v>
      </c>
      <c r="K4377" s="69">
        <v>257</v>
      </c>
      <c r="L4377" s="70">
        <v>0.94505494505494503</v>
      </c>
      <c r="M4377" s="69">
        <v>25</v>
      </c>
      <c r="N4377" s="69">
        <v>0</v>
      </c>
      <c r="O4377" s="71">
        <v>294.76499496124035</v>
      </c>
      <c r="P4377" s="68">
        <v>5.4945054945054944E-2</v>
      </c>
    </row>
    <row r="4378" spans="1:16" ht="15" thickBot="1">
      <c r="A4378" s="72" t="str">
        <f t="shared" si="131"/>
        <v>Total général</v>
      </c>
      <c r="B4378" s="73" t="e">
        <f>VLOOKUP(G4378,'Daily Flash NL'!A:D,4,0)</f>
        <v>#N/A</v>
      </c>
      <c r="C4378" s="116" t="s">
        <v>73</v>
      </c>
      <c r="D4378" s="117"/>
      <c r="E4378" s="117"/>
      <c r="F4378" s="117"/>
      <c r="G4378" s="117"/>
      <c r="H4378" s="118">
        <v>0.56483516483516483</v>
      </c>
      <c r="I4378" s="119">
        <v>455</v>
      </c>
      <c r="J4378" s="119">
        <v>430</v>
      </c>
      <c r="K4378" s="119">
        <v>257</v>
      </c>
      <c r="L4378" s="120">
        <v>0.94505494505494503</v>
      </c>
      <c r="M4378" s="119">
        <v>25</v>
      </c>
      <c r="N4378" s="119">
        <v>0</v>
      </c>
      <c r="O4378" s="121">
        <v>294.76499496124035</v>
      </c>
      <c r="P4378" s="122">
        <v>5.4945054945054944E-2</v>
      </c>
    </row>
    <row r="4379" spans="1:16" ht="14.4">
      <c r="A4379" s="72">
        <f t="shared" ref="A4379:A4438" si="132">C4379</f>
        <v>46235</v>
      </c>
      <c r="B4379" s="73" t="e">
        <f>VLOOKUP(G4379,'Daily Flash NL'!A:D,4,0)</f>
        <v>#N/A</v>
      </c>
      <c r="C4379" s="77">
        <v>46235</v>
      </c>
      <c r="D4379" s="57" t="s">
        <v>67</v>
      </c>
      <c r="E4379" s="62" t="s">
        <v>85</v>
      </c>
      <c r="F4379" s="62"/>
      <c r="G4379" s="62"/>
      <c r="H4379" s="63">
        <v>0.82266009852216748</v>
      </c>
      <c r="I4379" s="64">
        <v>203</v>
      </c>
      <c r="J4379" s="64">
        <v>196</v>
      </c>
      <c r="K4379" s="64">
        <v>167</v>
      </c>
      <c r="L4379" s="65">
        <v>0.96551724137931039</v>
      </c>
      <c r="M4379" s="64">
        <v>7</v>
      </c>
      <c r="N4379" s="64">
        <v>0</v>
      </c>
      <c r="O4379" s="66">
        <v>223.04405824829928</v>
      </c>
      <c r="P4379" s="63">
        <v>3.4482758620689655E-2</v>
      </c>
    </row>
    <row r="4380" spans="1:16" ht="14.4">
      <c r="A4380" s="72">
        <f t="shared" si="132"/>
        <v>46235</v>
      </c>
      <c r="B4380" s="73" t="e">
        <f>VLOOKUP(G4380,'Daily Flash NL'!A:D,4,0)</f>
        <v>#N/A</v>
      </c>
      <c r="C4380" s="77">
        <v>46235</v>
      </c>
      <c r="D4380" s="57"/>
      <c r="E4380" s="62" t="s">
        <v>85</v>
      </c>
      <c r="F4380" s="57" t="s">
        <v>69</v>
      </c>
      <c r="G4380" s="57"/>
      <c r="H4380" s="58"/>
      <c r="I4380" s="59"/>
      <c r="J4380" s="59"/>
      <c r="K4380" s="59"/>
      <c r="L4380" s="60"/>
      <c r="M4380" s="59"/>
      <c r="N4380" s="59"/>
      <c r="O4380" s="61"/>
      <c r="P4380" s="58"/>
    </row>
    <row r="4381" spans="1:16" ht="14.4">
      <c r="A4381" s="72">
        <f t="shared" si="132"/>
        <v>46235</v>
      </c>
      <c r="B4381" s="73">
        <f>VLOOKUP(G4381,'Daily Flash NL'!A:D,4,0)</f>
        <v>0.33333333333333298</v>
      </c>
      <c r="C4381" s="77">
        <v>46235</v>
      </c>
      <c r="D4381" s="57"/>
      <c r="E4381" s="62" t="s">
        <v>85</v>
      </c>
      <c r="F4381" s="62"/>
      <c r="G4381" s="62">
        <v>8</v>
      </c>
      <c r="H4381" s="63">
        <v>1</v>
      </c>
      <c r="I4381" s="64">
        <v>1</v>
      </c>
      <c r="J4381" s="64">
        <v>1</v>
      </c>
      <c r="K4381" s="64">
        <v>1</v>
      </c>
      <c r="L4381" s="65">
        <v>1</v>
      </c>
      <c r="M4381" s="64">
        <v>0</v>
      </c>
      <c r="N4381" s="64">
        <v>0</v>
      </c>
      <c r="O4381" s="66">
        <v>636.76199999999994</v>
      </c>
      <c r="P4381" s="63">
        <v>0</v>
      </c>
    </row>
    <row r="4382" spans="1:16" ht="14.4">
      <c r="A4382" s="72">
        <f t="shared" si="132"/>
        <v>46235</v>
      </c>
      <c r="B4382" s="73">
        <f>VLOOKUP(G4382,'Daily Flash NL'!A:D,4,0)</f>
        <v>0.375</v>
      </c>
      <c r="C4382" s="77">
        <v>46235</v>
      </c>
      <c r="D4382" s="57"/>
      <c r="E4382" s="62" t="s">
        <v>85</v>
      </c>
      <c r="F4382" s="62"/>
      <c r="G4382" s="62">
        <v>9</v>
      </c>
      <c r="H4382" s="63">
        <v>0.83333333333333337</v>
      </c>
      <c r="I4382" s="64">
        <v>6</v>
      </c>
      <c r="J4382" s="64">
        <v>6</v>
      </c>
      <c r="K4382" s="64">
        <v>5</v>
      </c>
      <c r="L4382" s="65">
        <v>1</v>
      </c>
      <c r="M4382" s="64">
        <v>0</v>
      </c>
      <c r="N4382" s="64">
        <v>0</v>
      </c>
      <c r="O4382" s="66">
        <v>299.16825</v>
      </c>
      <c r="P4382" s="63">
        <v>0</v>
      </c>
    </row>
    <row r="4383" spans="1:16" ht="14.4">
      <c r="A4383" s="72">
        <f t="shared" si="132"/>
        <v>46235</v>
      </c>
      <c r="B4383" s="73">
        <f>VLOOKUP(G4383,'Daily Flash NL'!A:D,4,0)</f>
        <v>0.41666666666666702</v>
      </c>
      <c r="C4383" s="77">
        <v>46235</v>
      </c>
      <c r="D4383" s="57"/>
      <c r="E4383" s="62" t="s">
        <v>85</v>
      </c>
      <c r="F4383" s="62"/>
      <c r="G4383" s="62">
        <v>10</v>
      </c>
      <c r="H4383" s="63">
        <v>1</v>
      </c>
      <c r="I4383" s="64">
        <v>14</v>
      </c>
      <c r="J4383" s="64">
        <v>14</v>
      </c>
      <c r="K4383" s="64">
        <v>14</v>
      </c>
      <c r="L4383" s="65">
        <v>1</v>
      </c>
      <c r="M4383" s="64">
        <v>0</v>
      </c>
      <c r="N4383" s="64">
        <v>0</v>
      </c>
      <c r="O4383" s="66">
        <v>101.96026190476206</v>
      </c>
      <c r="P4383" s="63">
        <v>0</v>
      </c>
    </row>
    <row r="4384" spans="1:16" ht="14.4">
      <c r="A4384" s="72">
        <f t="shared" si="132"/>
        <v>46235</v>
      </c>
      <c r="B4384" s="73">
        <f>VLOOKUP(G4384,'Daily Flash NL'!A:D,4,0)</f>
        <v>0.45833333333333298</v>
      </c>
      <c r="C4384" s="77">
        <v>46235</v>
      </c>
      <c r="D4384" s="57"/>
      <c r="E4384" s="62" t="s">
        <v>85</v>
      </c>
      <c r="F4384" s="62"/>
      <c r="G4384" s="62">
        <v>11</v>
      </c>
      <c r="H4384" s="63">
        <v>1</v>
      </c>
      <c r="I4384" s="64">
        <v>7</v>
      </c>
      <c r="J4384" s="64">
        <v>7</v>
      </c>
      <c r="K4384" s="64">
        <v>7</v>
      </c>
      <c r="L4384" s="65">
        <v>1</v>
      </c>
      <c r="M4384" s="64">
        <v>0</v>
      </c>
      <c r="N4384" s="64">
        <v>0</v>
      </c>
      <c r="O4384" s="66">
        <v>166.79050000000001</v>
      </c>
      <c r="P4384" s="63">
        <v>0</v>
      </c>
    </row>
    <row r="4385" spans="1:16" ht="14.4">
      <c r="A4385" s="72">
        <f t="shared" si="132"/>
        <v>46235</v>
      </c>
      <c r="B4385" s="73">
        <f>VLOOKUP(G4385,'Daily Flash NL'!A:D,4,0)</f>
        <v>0.5</v>
      </c>
      <c r="C4385" s="77">
        <v>46235</v>
      </c>
      <c r="D4385" s="57"/>
      <c r="E4385" s="62" t="s">
        <v>85</v>
      </c>
      <c r="F4385" s="62"/>
      <c r="G4385" s="62">
        <v>12</v>
      </c>
      <c r="H4385" s="63">
        <v>1</v>
      </c>
      <c r="I4385" s="64">
        <v>4</v>
      </c>
      <c r="J4385" s="64">
        <v>4</v>
      </c>
      <c r="K4385" s="64">
        <v>4</v>
      </c>
      <c r="L4385" s="65">
        <v>1</v>
      </c>
      <c r="M4385" s="64">
        <v>0</v>
      </c>
      <c r="N4385" s="64">
        <v>0</v>
      </c>
      <c r="O4385" s="66">
        <v>526.24549999999999</v>
      </c>
      <c r="P4385" s="63">
        <v>0</v>
      </c>
    </row>
    <row r="4386" spans="1:16" ht="14.4">
      <c r="A4386" s="72">
        <f t="shared" si="132"/>
        <v>46235</v>
      </c>
      <c r="B4386" s="73">
        <f>VLOOKUP(G4386,'Daily Flash NL'!A:D,4,0)</f>
        <v>0.54166666666666696</v>
      </c>
      <c r="C4386" s="77">
        <v>46235</v>
      </c>
      <c r="D4386" s="57"/>
      <c r="E4386" s="62" t="s">
        <v>85</v>
      </c>
      <c r="F4386" s="62"/>
      <c r="G4386" s="62">
        <v>13</v>
      </c>
      <c r="H4386" s="63">
        <v>1</v>
      </c>
      <c r="I4386" s="64">
        <v>2</v>
      </c>
      <c r="J4386" s="64">
        <v>2</v>
      </c>
      <c r="K4386" s="64">
        <v>2</v>
      </c>
      <c r="L4386" s="65">
        <v>1</v>
      </c>
      <c r="M4386" s="64">
        <v>0</v>
      </c>
      <c r="N4386" s="64">
        <v>0</v>
      </c>
      <c r="O4386" s="66">
        <v>275.01100000000002</v>
      </c>
      <c r="P4386" s="63">
        <v>0</v>
      </c>
    </row>
    <row r="4387" spans="1:16" ht="14.4">
      <c r="A4387" s="72">
        <f t="shared" si="132"/>
        <v>46235</v>
      </c>
      <c r="B4387" s="73">
        <f>VLOOKUP(G4387,'Daily Flash NL'!A:D,4,0)</f>
        <v>0.58333333333333304</v>
      </c>
      <c r="C4387" s="77">
        <v>46235</v>
      </c>
      <c r="D4387" s="57"/>
      <c r="E4387" s="62" t="s">
        <v>85</v>
      </c>
      <c r="F4387" s="62"/>
      <c r="G4387" s="62">
        <v>14</v>
      </c>
      <c r="H4387" s="63">
        <v>1</v>
      </c>
      <c r="I4387" s="64">
        <v>2</v>
      </c>
      <c r="J4387" s="64">
        <v>2</v>
      </c>
      <c r="K4387" s="64">
        <v>2</v>
      </c>
      <c r="L4387" s="65">
        <v>1</v>
      </c>
      <c r="M4387" s="64">
        <v>0</v>
      </c>
      <c r="N4387" s="64">
        <v>0</v>
      </c>
      <c r="O4387" s="66">
        <v>625.53449999999998</v>
      </c>
      <c r="P4387" s="63">
        <v>0</v>
      </c>
    </row>
    <row r="4388" spans="1:16" ht="14.4">
      <c r="A4388" s="72">
        <f t="shared" si="132"/>
        <v>46235</v>
      </c>
      <c r="B4388" s="73">
        <f>VLOOKUP(G4388,'Daily Flash NL'!A:D,4,0)</f>
        <v>0.625</v>
      </c>
      <c r="C4388" s="77">
        <v>46235</v>
      </c>
      <c r="D4388" s="57"/>
      <c r="E4388" s="62" t="s">
        <v>85</v>
      </c>
      <c r="F4388" s="62"/>
      <c r="G4388" s="62">
        <v>15</v>
      </c>
      <c r="H4388" s="63">
        <v>1</v>
      </c>
      <c r="I4388" s="64">
        <v>8</v>
      </c>
      <c r="J4388" s="64">
        <v>8</v>
      </c>
      <c r="K4388" s="64">
        <v>8</v>
      </c>
      <c r="L4388" s="65">
        <v>1</v>
      </c>
      <c r="M4388" s="64">
        <v>0</v>
      </c>
      <c r="N4388" s="64">
        <v>0</v>
      </c>
      <c r="O4388" s="66">
        <v>75.968625000000387</v>
      </c>
      <c r="P4388" s="63">
        <v>0</v>
      </c>
    </row>
    <row r="4389" spans="1:16" ht="14.4">
      <c r="A4389" s="72">
        <f t="shared" si="132"/>
        <v>46235</v>
      </c>
      <c r="B4389" s="73">
        <f>VLOOKUP(G4389,'Daily Flash NL'!A:D,4,0)</f>
        <v>0.66666666666666696</v>
      </c>
      <c r="C4389" s="77">
        <v>46235</v>
      </c>
      <c r="D4389" s="57"/>
      <c r="E4389" s="62" t="s">
        <v>85</v>
      </c>
      <c r="F4389" s="62"/>
      <c r="G4389" s="62">
        <v>16</v>
      </c>
      <c r="H4389" s="63">
        <v>0.75</v>
      </c>
      <c r="I4389" s="64">
        <v>12</v>
      </c>
      <c r="J4389" s="64">
        <v>11</v>
      </c>
      <c r="K4389" s="64">
        <v>9</v>
      </c>
      <c r="L4389" s="65">
        <v>0.91666666666666663</v>
      </c>
      <c r="M4389" s="64">
        <v>1</v>
      </c>
      <c r="N4389" s="64">
        <v>0</v>
      </c>
      <c r="O4389" s="66">
        <v>210.83515151515184</v>
      </c>
      <c r="P4389" s="63">
        <v>8.3333333333333329E-2</v>
      </c>
    </row>
    <row r="4390" spans="1:16" ht="14.4">
      <c r="A4390" s="72">
        <f t="shared" si="132"/>
        <v>46235</v>
      </c>
      <c r="B4390" s="73" t="e">
        <f>VLOOKUP(G4390,'Daily Flash NL'!A:D,4,0)</f>
        <v>#N/A</v>
      </c>
      <c r="C4390" s="77">
        <v>46235</v>
      </c>
      <c r="D4390" s="57"/>
      <c r="E4390" s="62" t="s">
        <v>85</v>
      </c>
      <c r="F4390" s="62"/>
      <c r="G4390" s="62">
        <v>17</v>
      </c>
      <c r="H4390" s="63">
        <v>0.66666666666666663</v>
      </c>
      <c r="I4390" s="64">
        <v>9</v>
      </c>
      <c r="J4390" s="64">
        <v>9</v>
      </c>
      <c r="K4390" s="64">
        <v>6</v>
      </c>
      <c r="L4390" s="65">
        <v>1</v>
      </c>
      <c r="M4390" s="64">
        <v>0</v>
      </c>
      <c r="N4390" s="64">
        <v>0</v>
      </c>
      <c r="O4390" s="66">
        <v>186.48605555555523</v>
      </c>
      <c r="P4390" s="63">
        <v>0</v>
      </c>
    </row>
    <row r="4391" spans="1:16" ht="14.4">
      <c r="A4391" s="72">
        <f t="shared" si="132"/>
        <v>46235</v>
      </c>
      <c r="B4391" s="73" t="e">
        <f>VLOOKUP(G4391,'Daily Flash NL'!A:D,4,0)</f>
        <v>#N/A</v>
      </c>
      <c r="C4391" s="77">
        <v>46235</v>
      </c>
      <c r="D4391" s="57"/>
      <c r="E4391" s="62" t="s">
        <v>85</v>
      </c>
      <c r="F4391" s="62"/>
      <c r="G4391" s="62">
        <v>18</v>
      </c>
      <c r="H4391" s="63">
        <v>0.41666666666666669</v>
      </c>
      <c r="I4391" s="64">
        <v>12</v>
      </c>
      <c r="J4391" s="64">
        <v>12</v>
      </c>
      <c r="K4391" s="64">
        <v>5</v>
      </c>
      <c r="L4391" s="65">
        <v>1</v>
      </c>
      <c r="M4391" s="64">
        <v>0</v>
      </c>
      <c r="N4391" s="64">
        <v>0</v>
      </c>
      <c r="O4391" s="66">
        <v>159.58158333333336</v>
      </c>
      <c r="P4391" s="63">
        <v>0</v>
      </c>
    </row>
    <row r="4392" spans="1:16" ht="14.4">
      <c r="A4392" s="72">
        <f t="shared" si="132"/>
        <v>46235</v>
      </c>
      <c r="B4392" s="73" t="e">
        <f>VLOOKUP(G4392,'Daily Flash NL'!A:D,4,0)</f>
        <v>#N/A</v>
      </c>
      <c r="C4392" s="77">
        <v>46235</v>
      </c>
      <c r="D4392" s="57"/>
      <c r="E4392" s="62" t="s">
        <v>85</v>
      </c>
      <c r="F4392" s="62"/>
      <c r="G4392" s="62">
        <v>19</v>
      </c>
      <c r="H4392" s="63">
        <v>1</v>
      </c>
      <c r="I4392" s="64">
        <v>3</v>
      </c>
      <c r="J4392" s="64">
        <v>3</v>
      </c>
      <c r="K4392" s="64">
        <v>3</v>
      </c>
      <c r="L4392" s="65">
        <v>1</v>
      </c>
      <c r="M4392" s="64">
        <v>0</v>
      </c>
      <c r="N4392" s="64">
        <v>0</v>
      </c>
      <c r="O4392" s="66">
        <v>169.33733333333331</v>
      </c>
      <c r="P4392" s="63">
        <v>0</v>
      </c>
    </row>
    <row r="4393" spans="1:16" ht="14.4">
      <c r="A4393" s="72">
        <f t="shared" si="132"/>
        <v>46235</v>
      </c>
      <c r="B4393" s="73" t="e">
        <f>VLOOKUP(G4393,'Daily Flash NL'!A:D,4,0)</f>
        <v>#N/A</v>
      </c>
      <c r="C4393" s="77">
        <v>46235</v>
      </c>
      <c r="D4393" s="57"/>
      <c r="E4393" s="62" t="s">
        <v>85</v>
      </c>
      <c r="F4393" s="62"/>
      <c r="G4393" s="62">
        <v>20</v>
      </c>
      <c r="H4393" s="63">
        <v>0.66666666666666663</v>
      </c>
      <c r="I4393" s="64">
        <v>3</v>
      </c>
      <c r="J4393" s="64">
        <v>3</v>
      </c>
      <c r="K4393" s="64">
        <v>2</v>
      </c>
      <c r="L4393" s="65">
        <v>1</v>
      </c>
      <c r="M4393" s="64">
        <v>0</v>
      </c>
      <c r="N4393" s="64">
        <v>0</v>
      </c>
      <c r="O4393" s="66">
        <v>489.53500000000003</v>
      </c>
      <c r="P4393" s="63">
        <v>0</v>
      </c>
    </row>
    <row r="4394" spans="1:16" ht="14.4">
      <c r="A4394" s="72">
        <f t="shared" si="132"/>
        <v>46235</v>
      </c>
      <c r="B4394" s="73" t="e">
        <f>VLOOKUP(G4394,'Daily Flash NL'!A:D,4,0)</f>
        <v>#N/A</v>
      </c>
      <c r="C4394" s="77">
        <v>46235</v>
      </c>
      <c r="D4394" s="57"/>
      <c r="E4394" s="62" t="s">
        <v>85</v>
      </c>
      <c r="F4394" s="62"/>
      <c r="G4394" s="62">
        <v>21</v>
      </c>
      <c r="H4394" s="63">
        <v>0.5</v>
      </c>
      <c r="I4394" s="64">
        <v>4</v>
      </c>
      <c r="J4394" s="64">
        <v>4</v>
      </c>
      <c r="K4394" s="64">
        <v>2</v>
      </c>
      <c r="L4394" s="65">
        <v>1</v>
      </c>
      <c r="M4394" s="64">
        <v>0</v>
      </c>
      <c r="N4394" s="64">
        <v>0</v>
      </c>
      <c r="O4394" s="66">
        <v>439.82649999999995</v>
      </c>
      <c r="P4394" s="63">
        <v>0</v>
      </c>
    </row>
    <row r="4395" spans="1:16" ht="14.4">
      <c r="A4395" s="72">
        <f t="shared" si="132"/>
        <v>46235</v>
      </c>
      <c r="B4395" s="73" t="e">
        <f>VLOOKUP(G4395,'Daily Flash NL'!A:D,4,0)</f>
        <v>#N/A</v>
      </c>
      <c r="C4395" s="77">
        <v>46235</v>
      </c>
      <c r="D4395" s="57"/>
      <c r="E4395" s="62" t="s">
        <v>85</v>
      </c>
      <c r="F4395" s="62"/>
      <c r="G4395" s="62">
        <v>22</v>
      </c>
      <c r="H4395" s="63">
        <v>0</v>
      </c>
      <c r="I4395" s="64">
        <v>2</v>
      </c>
      <c r="J4395" s="64">
        <v>0</v>
      </c>
      <c r="K4395" s="64">
        <v>0</v>
      </c>
      <c r="L4395" s="65">
        <v>0</v>
      </c>
      <c r="M4395" s="64">
        <v>2</v>
      </c>
      <c r="N4395" s="64">
        <v>0</v>
      </c>
      <c r="O4395" s="66"/>
      <c r="P4395" s="63">
        <v>1</v>
      </c>
    </row>
    <row r="4396" spans="1:16" ht="14.4">
      <c r="A4396" s="72">
        <f t="shared" si="132"/>
        <v>46235</v>
      </c>
      <c r="B4396" s="73" t="e">
        <f>VLOOKUP(G4396,'Daily Flash NL'!A:D,4,0)</f>
        <v>#N/A</v>
      </c>
      <c r="C4396" s="77">
        <v>46235</v>
      </c>
      <c r="D4396" s="57"/>
      <c r="E4396" s="62" t="s">
        <v>85</v>
      </c>
      <c r="F4396" s="62"/>
      <c r="G4396" s="62">
        <v>23</v>
      </c>
      <c r="H4396" s="63">
        <v>0</v>
      </c>
      <c r="I4396" s="64">
        <v>3</v>
      </c>
      <c r="J4396" s="64">
        <v>0</v>
      </c>
      <c r="K4396" s="64">
        <v>0</v>
      </c>
      <c r="L4396" s="65">
        <v>0</v>
      </c>
      <c r="M4396" s="64">
        <v>3</v>
      </c>
      <c r="N4396" s="64">
        <v>0</v>
      </c>
      <c r="O4396" s="66"/>
      <c r="P4396" s="63">
        <v>1</v>
      </c>
    </row>
    <row r="4397" spans="1:16" ht="14.4">
      <c r="A4397" s="72">
        <f t="shared" si="132"/>
        <v>46235</v>
      </c>
      <c r="B4397" s="73" t="e">
        <f>VLOOKUP(G4397,'Daily Flash NL'!A:D,4,0)</f>
        <v>#N/A</v>
      </c>
      <c r="C4397" s="77">
        <v>46235</v>
      </c>
      <c r="D4397" s="57"/>
      <c r="E4397" s="62" t="s">
        <v>85</v>
      </c>
      <c r="F4397" s="57" t="s">
        <v>86</v>
      </c>
      <c r="G4397" s="57"/>
      <c r="H4397" s="58"/>
      <c r="I4397" s="59"/>
      <c r="J4397" s="59"/>
      <c r="K4397" s="59"/>
      <c r="L4397" s="60"/>
      <c r="M4397" s="59"/>
      <c r="N4397" s="59"/>
      <c r="O4397" s="61"/>
      <c r="P4397" s="58"/>
    </row>
    <row r="4398" spans="1:16" ht="14.4">
      <c r="A4398" s="72">
        <f t="shared" si="132"/>
        <v>46235</v>
      </c>
      <c r="B4398" s="73" t="e">
        <f>VLOOKUP(G4398,'Daily Flash NL'!A:D,4,0)</f>
        <v>#N/A</v>
      </c>
      <c r="C4398" s="77">
        <v>46235</v>
      </c>
      <c r="D4398" s="57"/>
      <c r="E4398" s="62" t="s">
        <v>85</v>
      </c>
      <c r="F4398" s="62"/>
      <c r="G4398" s="62">
        <v>6</v>
      </c>
      <c r="H4398" s="63">
        <v>1</v>
      </c>
      <c r="I4398" s="64">
        <v>1</v>
      </c>
      <c r="J4398" s="64">
        <v>1</v>
      </c>
      <c r="K4398" s="64">
        <v>1</v>
      </c>
      <c r="L4398" s="65">
        <v>1</v>
      </c>
      <c r="M4398" s="64">
        <v>0</v>
      </c>
      <c r="N4398" s="64">
        <v>0</v>
      </c>
      <c r="O4398" s="66">
        <v>270.33299999999997</v>
      </c>
      <c r="P4398" s="63">
        <v>0</v>
      </c>
    </row>
    <row r="4399" spans="1:16" ht="14.4">
      <c r="A4399" s="72">
        <f t="shared" si="132"/>
        <v>46235</v>
      </c>
      <c r="B4399" s="73">
        <f>VLOOKUP(G4399,'Daily Flash NL'!A:D,4,0)</f>
        <v>0.29166666666666669</v>
      </c>
      <c r="C4399" s="77">
        <v>46235</v>
      </c>
      <c r="D4399" s="57"/>
      <c r="E4399" s="62" t="s">
        <v>85</v>
      </c>
      <c r="F4399" s="62"/>
      <c r="G4399" s="62">
        <v>7</v>
      </c>
      <c r="H4399" s="63">
        <v>1</v>
      </c>
      <c r="I4399" s="64">
        <v>1</v>
      </c>
      <c r="J4399" s="64">
        <v>1</v>
      </c>
      <c r="K4399" s="64">
        <v>1</v>
      </c>
      <c r="L4399" s="65">
        <v>1</v>
      </c>
      <c r="M4399" s="64">
        <v>0</v>
      </c>
      <c r="N4399" s="64">
        <v>0</v>
      </c>
      <c r="O4399" s="66">
        <v>390.54599999999999</v>
      </c>
      <c r="P4399" s="63">
        <v>0</v>
      </c>
    </row>
    <row r="4400" spans="1:16" ht="14.4">
      <c r="A4400" s="72">
        <f t="shared" si="132"/>
        <v>46235</v>
      </c>
      <c r="B4400" s="73">
        <f>VLOOKUP(G4400,'Daily Flash NL'!A:D,4,0)</f>
        <v>0.33333333333333298</v>
      </c>
      <c r="C4400" s="77">
        <v>46235</v>
      </c>
      <c r="D4400" s="57"/>
      <c r="E4400" s="62" t="s">
        <v>85</v>
      </c>
      <c r="F4400" s="62"/>
      <c r="G4400" s="62">
        <v>8</v>
      </c>
      <c r="H4400" s="63">
        <v>1</v>
      </c>
      <c r="I4400" s="64">
        <v>4</v>
      </c>
      <c r="J4400" s="64">
        <v>4</v>
      </c>
      <c r="K4400" s="64">
        <v>4</v>
      </c>
      <c r="L4400" s="65">
        <v>1</v>
      </c>
      <c r="M4400" s="64">
        <v>0</v>
      </c>
      <c r="N4400" s="64">
        <v>0</v>
      </c>
      <c r="O4400" s="66">
        <v>237.45375000000001</v>
      </c>
      <c r="P4400" s="63">
        <v>0</v>
      </c>
    </row>
    <row r="4401" spans="1:16" ht="14.4">
      <c r="A4401" s="72">
        <f t="shared" si="132"/>
        <v>46235</v>
      </c>
      <c r="B4401" s="73">
        <f>VLOOKUP(G4401,'Daily Flash NL'!A:D,4,0)</f>
        <v>0.375</v>
      </c>
      <c r="C4401" s="77">
        <v>46235</v>
      </c>
      <c r="D4401" s="57"/>
      <c r="E4401" s="62" t="s">
        <v>85</v>
      </c>
      <c r="F4401" s="62"/>
      <c r="G4401" s="62">
        <v>9</v>
      </c>
      <c r="H4401" s="63">
        <v>0.81818181818181823</v>
      </c>
      <c r="I4401" s="64">
        <v>11</v>
      </c>
      <c r="J4401" s="64">
        <v>11</v>
      </c>
      <c r="K4401" s="64">
        <v>9</v>
      </c>
      <c r="L4401" s="65">
        <v>1</v>
      </c>
      <c r="M4401" s="64">
        <v>0</v>
      </c>
      <c r="N4401" s="64">
        <v>0</v>
      </c>
      <c r="O4401" s="66">
        <v>219.81734848484848</v>
      </c>
      <c r="P4401" s="63">
        <v>0</v>
      </c>
    </row>
    <row r="4402" spans="1:16" ht="14.4">
      <c r="A4402" s="72">
        <f t="shared" si="132"/>
        <v>46235</v>
      </c>
      <c r="B4402" s="73">
        <f>VLOOKUP(G4402,'Daily Flash NL'!A:D,4,0)</f>
        <v>0.41666666666666702</v>
      </c>
      <c r="C4402" s="77">
        <v>46235</v>
      </c>
      <c r="D4402" s="57"/>
      <c r="E4402" s="62" t="s">
        <v>85</v>
      </c>
      <c r="F4402" s="62"/>
      <c r="G4402" s="62">
        <v>10</v>
      </c>
      <c r="H4402" s="63">
        <v>0.7857142857142857</v>
      </c>
      <c r="I4402" s="64">
        <v>14</v>
      </c>
      <c r="J4402" s="64">
        <v>14</v>
      </c>
      <c r="K4402" s="64">
        <v>11</v>
      </c>
      <c r="L4402" s="65">
        <v>1</v>
      </c>
      <c r="M4402" s="64">
        <v>0</v>
      </c>
      <c r="N4402" s="64">
        <v>0</v>
      </c>
      <c r="O4402" s="66">
        <v>236.31060714285692</v>
      </c>
      <c r="P4402" s="63">
        <v>0</v>
      </c>
    </row>
    <row r="4403" spans="1:16" ht="14.4">
      <c r="A4403" s="72">
        <f t="shared" si="132"/>
        <v>46235</v>
      </c>
      <c r="B4403" s="73">
        <f>VLOOKUP(G4403,'Daily Flash NL'!A:D,4,0)</f>
        <v>0.45833333333333298</v>
      </c>
      <c r="C4403" s="77">
        <v>46235</v>
      </c>
      <c r="D4403" s="57"/>
      <c r="E4403" s="62" t="s">
        <v>85</v>
      </c>
      <c r="F4403" s="62"/>
      <c r="G4403" s="62">
        <v>11</v>
      </c>
      <c r="H4403" s="63">
        <v>0.88888888888888884</v>
      </c>
      <c r="I4403" s="64">
        <v>9</v>
      </c>
      <c r="J4403" s="64">
        <v>9</v>
      </c>
      <c r="K4403" s="64">
        <v>8</v>
      </c>
      <c r="L4403" s="65">
        <v>1</v>
      </c>
      <c r="M4403" s="64">
        <v>0</v>
      </c>
      <c r="N4403" s="64">
        <v>0</v>
      </c>
      <c r="O4403" s="66">
        <v>130.33991666666668</v>
      </c>
      <c r="P4403" s="63">
        <v>0</v>
      </c>
    </row>
    <row r="4404" spans="1:16" ht="14.4">
      <c r="A4404" s="72">
        <f t="shared" si="132"/>
        <v>46235</v>
      </c>
      <c r="B4404" s="73">
        <f>VLOOKUP(G4404,'Daily Flash NL'!A:D,4,0)</f>
        <v>0.5</v>
      </c>
      <c r="C4404" s="77">
        <v>46235</v>
      </c>
      <c r="D4404" s="57"/>
      <c r="E4404" s="62" t="s">
        <v>85</v>
      </c>
      <c r="F4404" s="62"/>
      <c r="G4404" s="62">
        <v>12</v>
      </c>
      <c r="H4404" s="63">
        <v>1</v>
      </c>
      <c r="I4404" s="64">
        <v>14</v>
      </c>
      <c r="J4404" s="64">
        <v>14</v>
      </c>
      <c r="K4404" s="64">
        <v>14</v>
      </c>
      <c r="L4404" s="65">
        <v>1</v>
      </c>
      <c r="M4404" s="64">
        <v>0</v>
      </c>
      <c r="N4404" s="64">
        <v>0</v>
      </c>
      <c r="O4404" s="66">
        <v>131.31048214285715</v>
      </c>
      <c r="P4404" s="63">
        <v>0</v>
      </c>
    </row>
    <row r="4405" spans="1:16" ht="14.4">
      <c r="A4405" s="72">
        <f t="shared" si="132"/>
        <v>46235</v>
      </c>
      <c r="B4405" s="73">
        <f>VLOOKUP(G4405,'Daily Flash NL'!A:D,4,0)</f>
        <v>0.54166666666666696</v>
      </c>
      <c r="C4405" s="77">
        <v>46235</v>
      </c>
      <c r="D4405" s="57"/>
      <c r="E4405" s="62" t="s">
        <v>85</v>
      </c>
      <c r="F4405" s="62"/>
      <c r="G4405" s="62">
        <v>13</v>
      </c>
      <c r="H4405" s="63">
        <v>0.91666666666666663</v>
      </c>
      <c r="I4405" s="64">
        <v>12</v>
      </c>
      <c r="J4405" s="64">
        <v>12</v>
      </c>
      <c r="K4405" s="64">
        <v>11</v>
      </c>
      <c r="L4405" s="65">
        <v>1</v>
      </c>
      <c r="M4405" s="64">
        <v>0</v>
      </c>
      <c r="N4405" s="64">
        <v>0</v>
      </c>
      <c r="O4405" s="66">
        <v>115.05320833333332</v>
      </c>
      <c r="P4405" s="63">
        <v>0</v>
      </c>
    </row>
    <row r="4406" spans="1:16" ht="14.4">
      <c r="A4406" s="72">
        <f t="shared" si="132"/>
        <v>46235</v>
      </c>
      <c r="B4406" s="73">
        <f>VLOOKUP(G4406,'Daily Flash NL'!A:D,4,0)</f>
        <v>0.58333333333333304</v>
      </c>
      <c r="C4406" s="77">
        <v>46235</v>
      </c>
      <c r="D4406" s="57"/>
      <c r="E4406" s="62" t="s">
        <v>85</v>
      </c>
      <c r="F4406" s="62"/>
      <c r="G4406" s="62">
        <v>14</v>
      </c>
      <c r="H4406" s="63">
        <v>1</v>
      </c>
      <c r="I4406" s="64">
        <v>5</v>
      </c>
      <c r="J4406" s="64">
        <v>5</v>
      </c>
      <c r="K4406" s="64">
        <v>5</v>
      </c>
      <c r="L4406" s="65">
        <v>1</v>
      </c>
      <c r="M4406" s="64">
        <v>0</v>
      </c>
      <c r="N4406" s="64">
        <v>0</v>
      </c>
      <c r="O4406" s="66">
        <v>344.16680000000002</v>
      </c>
      <c r="P4406" s="63">
        <v>0</v>
      </c>
    </row>
    <row r="4407" spans="1:16" ht="14.4">
      <c r="A4407" s="72">
        <f t="shared" si="132"/>
        <v>46235</v>
      </c>
      <c r="B4407" s="73">
        <f>VLOOKUP(G4407,'Daily Flash NL'!A:D,4,0)</f>
        <v>0.625</v>
      </c>
      <c r="C4407" s="77">
        <v>46235</v>
      </c>
      <c r="D4407" s="57"/>
      <c r="E4407" s="62" t="s">
        <v>85</v>
      </c>
      <c r="F4407" s="62"/>
      <c r="G4407" s="62">
        <v>15</v>
      </c>
      <c r="H4407" s="63">
        <v>1</v>
      </c>
      <c r="I4407" s="64">
        <v>12</v>
      </c>
      <c r="J4407" s="64">
        <v>12</v>
      </c>
      <c r="K4407" s="64">
        <v>12</v>
      </c>
      <c r="L4407" s="65">
        <v>1</v>
      </c>
      <c r="M4407" s="64">
        <v>0</v>
      </c>
      <c r="N4407" s="64">
        <v>0</v>
      </c>
      <c r="O4407" s="66">
        <v>161.28006250000001</v>
      </c>
      <c r="P4407" s="63">
        <v>0</v>
      </c>
    </row>
    <row r="4408" spans="1:16" ht="14.4">
      <c r="A4408" s="72">
        <f t="shared" si="132"/>
        <v>46235</v>
      </c>
      <c r="B4408" s="73">
        <f>VLOOKUP(G4408,'Daily Flash NL'!A:D,4,0)</f>
        <v>0.66666666666666696</v>
      </c>
      <c r="C4408" s="77">
        <v>46235</v>
      </c>
      <c r="D4408" s="57"/>
      <c r="E4408" s="62" t="s">
        <v>85</v>
      </c>
      <c r="F4408" s="62"/>
      <c r="G4408" s="62">
        <v>16</v>
      </c>
      <c r="H4408" s="63">
        <v>1</v>
      </c>
      <c r="I4408" s="64">
        <v>4</v>
      </c>
      <c r="J4408" s="64">
        <v>4</v>
      </c>
      <c r="K4408" s="64">
        <v>4</v>
      </c>
      <c r="L4408" s="65">
        <v>1</v>
      </c>
      <c r="M4408" s="64">
        <v>0</v>
      </c>
      <c r="N4408" s="64">
        <v>0</v>
      </c>
      <c r="O4408" s="66">
        <v>415.99475000000001</v>
      </c>
      <c r="P4408" s="63">
        <v>0</v>
      </c>
    </row>
    <row r="4409" spans="1:16" ht="14.4">
      <c r="A4409" s="72">
        <f t="shared" si="132"/>
        <v>46235</v>
      </c>
      <c r="B4409" s="73" t="e">
        <f>VLOOKUP(G4409,'Daily Flash NL'!A:D,4,0)</f>
        <v>#N/A</v>
      </c>
      <c r="C4409" s="77">
        <v>46235</v>
      </c>
      <c r="D4409" s="57"/>
      <c r="E4409" s="62" t="s">
        <v>85</v>
      </c>
      <c r="F4409" s="62"/>
      <c r="G4409" s="62">
        <v>17</v>
      </c>
      <c r="H4409" s="63">
        <v>0.75</v>
      </c>
      <c r="I4409" s="64">
        <v>8</v>
      </c>
      <c r="J4409" s="64">
        <v>8</v>
      </c>
      <c r="K4409" s="64">
        <v>6</v>
      </c>
      <c r="L4409" s="65">
        <v>1</v>
      </c>
      <c r="M4409" s="64">
        <v>0</v>
      </c>
      <c r="N4409" s="64">
        <v>0</v>
      </c>
      <c r="O4409" s="66">
        <v>226.32504166666627</v>
      </c>
      <c r="P4409" s="63">
        <v>0</v>
      </c>
    </row>
    <row r="4410" spans="1:16" ht="14.4">
      <c r="A4410" s="72">
        <f t="shared" si="132"/>
        <v>46235</v>
      </c>
      <c r="B4410" s="73" t="e">
        <f>VLOOKUP(G4410,'Daily Flash NL'!A:D,4,0)</f>
        <v>#N/A</v>
      </c>
      <c r="C4410" s="77">
        <v>46235</v>
      </c>
      <c r="D4410" s="57"/>
      <c r="E4410" s="62" t="s">
        <v>85</v>
      </c>
      <c r="F4410" s="62"/>
      <c r="G4410" s="62">
        <v>18</v>
      </c>
      <c r="H4410" s="63">
        <v>0.77777777777777779</v>
      </c>
      <c r="I4410" s="64">
        <v>9</v>
      </c>
      <c r="J4410" s="64">
        <v>9</v>
      </c>
      <c r="K4410" s="64">
        <v>7</v>
      </c>
      <c r="L4410" s="65">
        <v>1</v>
      </c>
      <c r="M4410" s="64">
        <v>0</v>
      </c>
      <c r="N4410" s="64">
        <v>0</v>
      </c>
      <c r="O4410" s="66">
        <v>305.48274074074078</v>
      </c>
      <c r="P4410" s="63">
        <v>0</v>
      </c>
    </row>
    <row r="4411" spans="1:16" ht="14.4">
      <c r="A4411" s="72">
        <f t="shared" si="132"/>
        <v>46235</v>
      </c>
      <c r="B4411" s="73" t="e">
        <f>VLOOKUP(G4411,'Daily Flash NL'!A:D,4,0)</f>
        <v>#N/A</v>
      </c>
      <c r="C4411" s="77">
        <v>46235</v>
      </c>
      <c r="D4411" s="57"/>
      <c r="E4411" s="62" t="s">
        <v>85</v>
      </c>
      <c r="F4411" s="62"/>
      <c r="G4411" s="62">
        <v>19</v>
      </c>
      <c r="H4411" s="63">
        <v>1</v>
      </c>
      <c r="I4411" s="64">
        <v>2</v>
      </c>
      <c r="J4411" s="64">
        <v>2</v>
      </c>
      <c r="K4411" s="64">
        <v>2</v>
      </c>
      <c r="L4411" s="65">
        <v>1</v>
      </c>
      <c r="M4411" s="64">
        <v>0</v>
      </c>
      <c r="N4411" s="64">
        <v>0</v>
      </c>
      <c r="O4411" s="66">
        <v>575.79650000000004</v>
      </c>
      <c r="P4411" s="63">
        <v>0</v>
      </c>
    </row>
    <row r="4412" spans="1:16" ht="14.4">
      <c r="A4412" s="72">
        <f t="shared" si="132"/>
        <v>46235</v>
      </c>
      <c r="B4412" s="73" t="e">
        <f>VLOOKUP(G4412,'Daily Flash NL'!A:D,4,0)</f>
        <v>#N/A</v>
      </c>
      <c r="C4412" s="77">
        <v>46235</v>
      </c>
      <c r="D4412" s="57"/>
      <c r="E4412" s="62" t="s">
        <v>85</v>
      </c>
      <c r="F4412" s="62"/>
      <c r="G4412" s="62">
        <v>20</v>
      </c>
      <c r="H4412" s="63">
        <v>1</v>
      </c>
      <c r="I4412" s="64">
        <v>1</v>
      </c>
      <c r="J4412" s="64">
        <v>1</v>
      </c>
      <c r="K4412" s="64">
        <v>1</v>
      </c>
      <c r="L4412" s="65">
        <v>1</v>
      </c>
      <c r="M4412" s="64">
        <v>0</v>
      </c>
      <c r="N4412" s="64">
        <v>0</v>
      </c>
      <c r="O4412" s="66">
        <v>569.57899999999995</v>
      </c>
      <c r="P4412" s="63">
        <v>0</v>
      </c>
    </row>
    <row r="4413" spans="1:16" ht="14.4">
      <c r="A4413" s="72">
        <f t="shared" si="132"/>
        <v>46235</v>
      </c>
      <c r="B4413" s="73" t="e">
        <f>VLOOKUP(G4413,'Daily Flash NL'!A:D,4,0)</f>
        <v>#N/A</v>
      </c>
      <c r="C4413" s="77">
        <v>46235</v>
      </c>
      <c r="D4413" s="57"/>
      <c r="E4413" s="62" t="s">
        <v>85</v>
      </c>
      <c r="F4413" s="62"/>
      <c r="G4413" s="62">
        <v>21</v>
      </c>
      <c r="H4413" s="63">
        <v>0.5</v>
      </c>
      <c r="I4413" s="64">
        <v>2</v>
      </c>
      <c r="J4413" s="64">
        <v>2</v>
      </c>
      <c r="K4413" s="64">
        <v>1</v>
      </c>
      <c r="L4413" s="65">
        <v>1</v>
      </c>
      <c r="M4413" s="64">
        <v>0</v>
      </c>
      <c r="N4413" s="64">
        <v>0</v>
      </c>
      <c r="O4413" s="66">
        <v>179.4435</v>
      </c>
      <c r="P4413" s="63">
        <v>0</v>
      </c>
    </row>
    <row r="4414" spans="1:16" ht="14.4">
      <c r="A4414" s="72">
        <f t="shared" si="132"/>
        <v>46235</v>
      </c>
      <c r="B4414" s="73" t="e">
        <f>VLOOKUP(G4414,'Daily Flash NL'!A:D,4,0)</f>
        <v>#N/A</v>
      </c>
      <c r="C4414" s="77">
        <v>46235</v>
      </c>
      <c r="D4414" s="57"/>
      <c r="E4414" s="62" t="s">
        <v>85</v>
      </c>
      <c r="F4414" s="62"/>
      <c r="G4414" s="62">
        <v>22</v>
      </c>
      <c r="H4414" s="63">
        <v>0</v>
      </c>
      <c r="I4414" s="64">
        <v>1</v>
      </c>
      <c r="J4414" s="64">
        <v>1</v>
      </c>
      <c r="K4414" s="64">
        <v>0</v>
      </c>
      <c r="L4414" s="65">
        <v>1</v>
      </c>
      <c r="M4414" s="64">
        <v>0</v>
      </c>
      <c r="N4414" s="64">
        <v>0</v>
      </c>
      <c r="O4414" s="66">
        <v>838.346</v>
      </c>
      <c r="P4414" s="63">
        <v>0</v>
      </c>
    </row>
    <row r="4415" spans="1:16" ht="14.4">
      <c r="A4415" s="72">
        <f t="shared" si="132"/>
        <v>46235</v>
      </c>
      <c r="B4415" s="73" t="e">
        <f>VLOOKUP(G4415,'Daily Flash NL'!A:D,4,0)</f>
        <v>#N/A</v>
      </c>
      <c r="C4415" s="77">
        <v>46235</v>
      </c>
      <c r="D4415" s="57"/>
      <c r="E4415" s="62" t="s">
        <v>85</v>
      </c>
      <c r="F4415" s="62"/>
      <c r="G4415" s="62">
        <v>23</v>
      </c>
      <c r="H4415" s="63">
        <v>0</v>
      </c>
      <c r="I4415" s="64">
        <v>1</v>
      </c>
      <c r="J4415" s="64">
        <v>0</v>
      </c>
      <c r="K4415" s="64">
        <v>0</v>
      </c>
      <c r="L4415" s="65">
        <v>0</v>
      </c>
      <c r="M4415" s="64">
        <v>1</v>
      </c>
      <c r="N4415" s="64">
        <v>0</v>
      </c>
      <c r="O4415" s="66"/>
      <c r="P4415" s="63">
        <v>1</v>
      </c>
    </row>
    <row r="4416" spans="1:16" ht="14.4">
      <c r="A4416" s="72">
        <f t="shared" si="132"/>
        <v>46235</v>
      </c>
      <c r="B4416" s="73" t="e">
        <f>VLOOKUP(G4416,'Daily Flash NL'!A:D,4,0)</f>
        <v>#N/A</v>
      </c>
      <c r="C4416" s="77">
        <v>46235</v>
      </c>
      <c r="D4416" s="57"/>
      <c r="E4416" s="62" t="s">
        <v>68</v>
      </c>
      <c r="F4416" s="62"/>
      <c r="G4416" s="62"/>
      <c r="H4416" s="63">
        <v>0.84420772303595204</v>
      </c>
      <c r="I4416" s="64">
        <v>752</v>
      </c>
      <c r="J4416" s="64">
        <v>728</v>
      </c>
      <c r="K4416" s="64">
        <v>634</v>
      </c>
      <c r="L4416" s="65">
        <v>0.96808510638297873</v>
      </c>
      <c r="M4416" s="64">
        <v>24</v>
      </c>
      <c r="N4416" s="64">
        <v>1</v>
      </c>
      <c r="O4416" s="66">
        <v>308.29513736263749</v>
      </c>
      <c r="P4416" s="63">
        <v>3.1914893617021274E-2</v>
      </c>
    </row>
    <row r="4417" spans="1:16" ht="14.4">
      <c r="A4417" s="72">
        <f t="shared" si="132"/>
        <v>46235</v>
      </c>
      <c r="B4417" s="73" t="e">
        <f>VLOOKUP(G4417,'Daily Flash NL'!A:D,4,0)</f>
        <v>#N/A</v>
      </c>
      <c r="C4417" s="77">
        <v>46235</v>
      </c>
      <c r="D4417" s="57"/>
      <c r="E4417" s="62" t="s">
        <v>68</v>
      </c>
      <c r="F4417" s="57" t="s">
        <v>69</v>
      </c>
      <c r="G4417" s="57"/>
      <c r="H4417" s="58"/>
      <c r="I4417" s="59"/>
      <c r="J4417" s="59"/>
      <c r="K4417" s="59"/>
      <c r="L4417" s="60"/>
      <c r="M4417" s="59"/>
      <c r="N4417" s="59"/>
      <c r="O4417" s="61"/>
      <c r="P4417" s="58"/>
    </row>
    <row r="4418" spans="1:16" ht="14.4">
      <c r="A4418" s="72">
        <f t="shared" si="132"/>
        <v>46235</v>
      </c>
      <c r="B4418" s="73" t="e">
        <f>VLOOKUP(G4418,'Daily Flash NL'!A:D,4,0)</f>
        <v>#N/A</v>
      </c>
      <c r="C4418" s="77">
        <v>46235</v>
      </c>
      <c r="D4418" s="57"/>
      <c r="E4418" s="62" t="s">
        <v>68</v>
      </c>
      <c r="F4418" s="62"/>
      <c r="G4418" s="62">
        <v>6</v>
      </c>
      <c r="H4418" s="63">
        <v>0.1111111111111111</v>
      </c>
      <c r="I4418" s="64">
        <v>9</v>
      </c>
      <c r="J4418" s="64">
        <v>7</v>
      </c>
      <c r="K4418" s="64">
        <v>1</v>
      </c>
      <c r="L4418" s="65">
        <v>0.77777777777777779</v>
      </c>
      <c r="M4418" s="64">
        <v>2</v>
      </c>
      <c r="N4418" s="64">
        <v>0</v>
      </c>
      <c r="O4418" s="66">
        <v>280.91635714285718</v>
      </c>
      <c r="P4418" s="63">
        <v>0.22222222222222221</v>
      </c>
    </row>
    <row r="4419" spans="1:16" ht="14.4">
      <c r="A4419" s="72">
        <f t="shared" si="132"/>
        <v>46235</v>
      </c>
      <c r="B4419" s="73">
        <f>VLOOKUP(G4419,'Daily Flash NL'!A:D,4,0)</f>
        <v>0.29166666666666669</v>
      </c>
      <c r="C4419" s="77">
        <v>46235</v>
      </c>
      <c r="D4419" s="57"/>
      <c r="E4419" s="62" t="s">
        <v>68</v>
      </c>
      <c r="F4419" s="62"/>
      <c r="G4419" s="62">
        <v>7</v>
      </c>
      <c r="H4419" s="63">
        <v>1</v>
      </c>
      <c r="I4419" s="64">
        <v>14</v>
      </c>
      <c r="J4419" s="64">
        <v>14</v>
      </c>
      <c r="K4419" s="64">
        <v>14</v>
      </c>
      <c r="L4419" s="65">
        <v>1</v>
      </c>
      <c r="M4419" s="64">
        <v>0</v>
      </c>
      <c r="N4419" s="64">
        <v>0</v>
      </c>
      <c r="O4419" s="66">
        <v>342.80682142857142</v>
      </c>
      <c r="P4419" s="63">
        <v>0</v>
      </c>
    </row>
    <row r="4420" spans="1:16" ht="14.4">
      <c r="A4420" s="72">
        <f t="shared" si="132"/>
        <v>46235</v>
      </c>
      <c r="B4420" s="73">
        <f>VLOOKUP(G4420,'Daily Flash NL'!A:D,4,0)</f>
        <v>0.33333333333333298</v>
      </c>
      <c r="C4420" s="77">
        <v>46235</v>
      </c>
      <c r="D4420" s="57"/>
      <c r="E4420" s="62" t="s">
        <v>68</v>
      </c>
      <c r="F4420" s="62"/>
      <c r="G4420" s="62">
        <v>8</v>
      </c>
      <c r="H4420" s="63">
        <v>0.97499999999999998</v>
      </c>
      <c r="I4420" s="64">
        <v>40</v>
      </c>
      <c r="J4420" s="64">
        <v>40</v>
      </c>
      <c r="K4420" s="64">
        <v>39</v>
      </c>
      <c r="L4420" s="65">
        <v>1</v>
      </c>
      <c r="M4420" s="64">
        <v>0</v>
      </c>
      <c r="N4420" s="64">
        <v>0</v>
      </c>
      <c r="O4420" s="66">
        <v>373.76842500000009</v>
      </c>
      <c r="P4420" s="63">
        <v>0</v>
      </c>
    </row>
    <row r="4421" spans="1:16" ht="14.4">
      <c r="A4421" s="72">
        <f t="shared" si="132"/>
        <v>46235</v>
      </c>
      <c r="B4421" s="73">
        <f>VLOOKUP(G4421,'Daily Flash NL'!A:D,4,0)</f>
        <v>0.375</v>
      </c>
      <c r="C4421" s="77">
        <v>46235</v>
      </c>
      <c r="D4421" s="57"/>
      <c r="E4421" s="62" t="s">
        <v>68</v>
      </c>
      <c r="F4421" s="62"/>
      <c r="G4421" s="62">
        <v>9</v>
      </c>
      <c r="H4421" s="63">
        <v>0.97959183673469385</v>
      </c>
      <c r="I4421" s="64">
        <v>49</v>
      </c>
      <c r="J4421" s="64">
        <v>49</v>
      </c>
      <c r="K4421" s="64">
        <v>48</v>
      </c>
      <c r="L4421" s="65">
        <v>1</v>
      </c>
      <c r="M4421" s="64">
        <v>0</v>
      </c>
      <c r="N4421" s="64">
        <v>0</v>
      </c>
      <c r="O4421" s="66">
        <v>329.5485612244899</v>
      </c>
      <c r="P4421" s="63">
        <v>0</v>
      </c>
    </row>
    <row r="4422" spans="1:16" ht="14.4">
      <c r="A4422" s="72">
        <f t="shared" si="132"/>
        <v>46235</v>
      </c>
      <c r="B4422" s="73">
        <f>VLOOKUP(G4422,'Daily Flash NL'!A:D,4,0)</f>
        <v>0.41666666666666702</v>
      </c>
      <c r="C4422" s="77">
        <v>46235</v>
      </c>
      <c r="D4422" s="57"/>
      <c r="E4422" s="62" t="s">
        <v>68</v>
      </c>
      <c r="F4422" s="62"/>
      <c r="G4422" s="62">
        <v>10</v>
      </c>
      <c r="H4422" s="63">
        <v>0.97916666666666663</v>
      </c>
      <c r="I4422" s="64">
        <v>48</v>
      </c>
      <c r="J4422" s="64">
        <v>48</v>
      </c>
      <c r="K4422" s="64">
        <v>47</v>
      </c>
      <c r="L4422" s="65">
        <v>1</v>
      </c>
      <c r="M4422" s="64">
        <v>0</v>
      </c>
      <c r="N4422" s="64">
        <v>0</v>
      </c>
      <c r="O4422" s="66">
        <v>275.18099583333316</v>
      </c>
      <c r="P4422" s="63">
        <v>0</v>
      </c>
    </row>
    <row r="4423" spans="1:16" ht="14.4">
      <c r="A4423" s="72">
        <f t="shared" si="132"/>
        <v>46235</v>
      </c>
      <c r="B4423" s="73">
        <f>VLOOKUP(G4423,'Daily Flash NL'!A:D,4,0)</f>
        <v>0.45833333333333298</v>
      </c>
      <c r="C4423" s="77">
        <v>46235</v>
      </c>
      <c r="D4423" s="57"/>
      <c r="E4423" s="62" t="s">
        <v>68</v>
      </c>
      <c r="F4423" s="62"/>
      <c r="G4423" s="62">
        <v>11</v>
      </c>
      <c r="H4423" s="63">
        <v>0.98148148148148151</v>
      </c>
      <c r="I4423" s="64">
        <v>54</v>
      </c>
      <c r="J4423" s="64">
        <v>54</v>
      </c>
      <c r="K4423" s="64">
        <v>53</v>
      </c>
      <c r="L4423" s="65">
        <v>1</v>
      </c>
      <c r="M4423" s="64">
        <v>0</v>
      </c>
      <c r="N4423" s="64">
        <v>0</v>
      </c>
      <c r="O4423" s="66">
        <v>354.78935185185208</v>
      </c>
      <c r="P4423" s="63">
        <v>0</v>
      </c>
    </row>
    <row r="4424" spans="1:16" ht="14.4">
      <c r="A4424" s="72">
        <f t="shared" si="132"/>
        <v>46235</v>
      </c>
      <c r="B4424" s="73">
        <f>VLOOKUP(G4424,'Daily Flash NL'!A:D,4,0)</f>
        <v>0.5</v>
      </c>
      <c r="C4424" s="77">
        <v>46235</v>
      </c>
      <c r="D4424" s="57"/>
      <c r="E4424" s="62" t="s">
        <v>68</v>
      </c>
      <c r="F4424" s="62"/>
      <c r="G4424" s="62">
        <v>12</v>
      </c>
      <c r="H4424" s="63">
        <v>0.95</v>
      </c>
      <c r="I4424" s="64">
        <v>60</v>
      </c>
      <c r="J4424" s="64">
        <v>60</v>
      </c>
      <c r="K4424" s="64">
        <v>57</v>
      </c>
      <c r="L4424" s="65">
        <v>1</v>
      </c>
      <c r="M4424" s="64">
        <v>0</v>
      </c>
      <c r="N4424" s="64">
        <v>0</v>
      </c>
      <c r="O4424" s="66">
        <v>320.37489444444441</v>
      </c>
      <c r="P4424" s="63">
        <v>0</v>
      </c>
    </row>
    <row r="4425" spans="1:16" ht="14.4">
      <c r="A4425" s="72">
        <f t="shared" si="132"/>
        <v>46235</v>
      </c>
      <c r="B4425" s="73">
        <f>VLOOKUP(G4425,'Daily Flash NL'!A:D,4,0)</f>
        <v>0.54166666666666696</v>
      </c>
      <c r="C4425" s="77">
        <v>46235</v>
      </c>
      <c r="D4425" s="57"/>
      <c r="E4425" s="62" t="s">
        <v>68</v>
      </c>
      <c r="F4425" s="62"/>
      <c r="G4425" s="62">
        <v>13</v>
      </c>
      <c r="H4425" s="63">
        <v>0.78846153846153844</v>
      </c>
      <c r="I4425" s="64">
        <v>52</v>
      </c>
      <c r="J4425" s="64">
        <v>52</v>
      </c>
      <c r="K4425" s="64">
        <v>41</v>
      </c>
      <c r="L4425" s="65">
        <v>1</v>
      </c>
      <c r="M4425" s="64">
        <v>0</v>
      </c>
      <c r="N4425" s="64">
        <v>0</v>
      </c>
      <c r="O4425" s="66">
        <v>316.40800641025635</v>
      </c>
      <c r="P4425" s="63">
        <v>0</v>
      </c>
    </row>
    <row r="4426" spans="1:16" ht="14.4">
      <c r="A4426" s="72">
        <f t="shared" si="132"/>
        <v>46235</v>
      </c>
      <c r="B4426" s="73">
        <f>VLOOKUP(G4426,'Daily Flash NL'!A:D,4,0)</f>
        <v>0.58333333333333304</v>
      </c>
      <c r="C4426" s="77">
        <v>46235</v>
      </c>
      <c r="D4426" s="57"/>
      <c r="E4426" s="62" t="s">
        <v>68</v>
      </c>
      <c r="F4426" s="62"/>
      <c r="G4426" s="62">
        <v>14</v>
      </c>
      <c r="H4426" s="63">
        <v>0.98412698412698407</v>
      </c>
      <c r="I4426" s="64">
        <v>63</v>
      </c>
      <c r="J4426" s="64">
        <v>63</v>
      </c>
      <c r="K4426" s="64">
        <v>62</v>
      </c>
      <c r="L4426" s="65">
        <v>1</v>
      </c>
      <c r="M4426" s="64">
        <v>0</v>
      </c>
      <c r="N4426" s="64">
        <v>0</v>
      </c>
      <c r="O4426" s="66">
        <v>275.66013756613756</v>
      </c>
      <c r="P4426" s="63">
        <v>0</v>
      </c>
    </row>
    <row r="4427" spans="1:16" ht="14.4">
      <c r="A4427" s="72">
        <f t="shared" si="132"/>
        <v>46235</v>
      </c>
      <c r="B4427" s="73">
        <f>VLOOKUP(G4427,'Daily Flash NL'!A:D,4,0)</f>
        <v>0.625</v>
      </c>
      <c r="C4427" s="77">
        <v>46235</v>
      </c>
      <c r="D4427" s="57"/>
      <c r="E4427" s="62" t="s">
        <v>68</v>
      </c>
      <c r="F4427" s="62"/>
      <c r="G4427" s="62">
        <v>15</v>
      </c>
      <c r="H4427" s="63">
        <v>0.98039215686274506</v>
      </c>
      <c r="I4427" s="64">
        <v>51</v>
      </c>
      <c r="J4427" s="64">
        <v>51</v>
      </c>
      <c r="K4427" s="64">
        <v>50</v>
      </c>
      <c r="L4427" s="65">
        <v>1</v>
      </c>
      <c r="M4427" s="64">
        <v>0</v>
      </c>
      <c r="N4427" s="64">
        <v>0</v>
      </c>
      <c r="O4427" s="66">
        <v>275.48295424836596</v>
      </c>
      <c r="P4427" s="63">
        <v>0</v>
      </c>
    </row>
    <row r="4428" spans="1:16" ht="14.4">
      <c r="A4428" s="72">
        <f t="shared" si="132"/>
        <v>46235</v>
      </c>
      <c r="B4428" s="73">
        <f>VLOOKUP(G4428,'Daily Flash NL'!A:D,4,0)</f>
        <v>0.66666666666666696</v>
      </c>
      <c r="C4428" s="77">
        <v>46235</v>
      </c>
      <c r="D4428" s="57"/>
      <c r="E4428" s="62" t="s">
        <v>68</v>
      </c>
      <c r="F4428" s="62"/>
      <c r="G4428" s="62">
        <v>16</v>
      </c>
      <c r="H4428" s="63">
        <v>0.98113207547169812</v>
      </c>
      <c r="I4428" s="64">
        <v>53</v>
      </c>
      <c r="J4428" s="64">
        <v>53</v>
      </c>
      <c r="K4428" s="64">
        <v>52</v>
      </c>
      <c r="L4428" s="65">
        <v>1</v>
      </c>
      <c r="M4428" s="64">
        <v>0</v>
      </c>
      <c r="N4428" s="64">
        <v>0</v>
      </c>
      <c r="O4428" s="66">
        <v>280.51312578616364</v>
      </c>
      <c r="P4428" s="63">
        <v>0</v>
      </c>
    </row>
    <row r="4429" spans="1:16" ht="14.4">
      <c r="A4429" s="72">
        <f t="shared" si="132"/>
        <v>46235</v>
      </c>
      <c r="B4429" s="73" t="e">
        <f>VLOOKUP(G4429,'Daily Flash NL'!A:D,4,0)</f>
        <v>#N/A</v>
      </c>
      <c r="C4429" s="77">
        <v>46235</v>
      </c>
      <c r="D4429" s="57"/>
      <c r="E4429" s="62" t="s">
        <v>68</v>
      </c>
      <c r="F4429" s="62"/>
      <c r="G4429" s="62">
        <v>17</v>
      </c>
      <c r="H4429" s="63">
        <v>0.91666666666666663</v>
      </c>
      <c r="I4429" s="64">
        <v>48</v>
      </c>
      <c r="J4429" s="64">
        <v>48</v>
      </c>
      <c r="K4429" s="64">
        <v>44</v>
      </c>
      <c r="L4429" s="65">
        <v>1</v>
      </c>
      <c r="M4429" s="64">
        <v>0</v>
      </c>
      <c r="N4429" s="64">
        <v>0</v>
      </c>
      <c r="O4429" s="66">
        <v>367.93091666666686</v>
      </c>
      <c r="P4429" s="63">
        <v>0</v>
      </c>
    </row>
    <row r="4430" spans="1:16" ht="14.4">
      <c r="A4430" s="72">
        <f t="shared" si="132"/>
        <v>46235</v>
      </c>
      <c r="B4430" s="73" t="e">
        <f>VLOOKUP(G4430,'Daily Flash NL'!A:D,4,0)</f>
        <v>#N/A</v>
      </c>
      <c r="C4430" s="77">
        <v>46235</v>
      </c>
      <c r="D4430" s="57"/>
      <c r="E4430" s="62" t="s">
        <v>68</v>
      </c>
      <c r="F4430" s="62"/>
      <c r="G4430" s="62">
        <v>18</v>
      </c>
      <c r="H4430" s="63">
        <v>0.97674418604651159</v>
      </c>
      <c r="I4430" s="64">
        <v>44</v>
      </c>
      <c r="J4430" s="64">
        <v>43</v>
      </c>
      <c r="K4430" s="64">
        <v>42</v>
      </c>
      <c r="L4430" s="65">
        <v>0.97727272727272729</v>
      </c>
      <c r="M4430" s="64">
        <v>1</v>
      </c>
      <c r="N4430" s="64">
        <v>1</v>
      </c>
      <c r="O4430" s="66">
        <v>266.508934108527</v>
      </c>
      <c r="P4430" s="63">
        <v>2.2727272727272728E-2</v>
      </c>
    </row>
    <row r="4431" spans="1:16" ht="14.4">
      <c r="A4431" s="72">
        <f t="shared" si="132"/>
        <v>46235</v>
      </c>
      <c r="B4431" s="73" t="e">
        <f>VLOOKUP(G4431,'Daily Flash NL'!A:D,4,0)</f>
        <v>#N/A</v>
      </c>
      <c r="C4431" s="77">
        <v>46235</v>
      </c>
      <c r="D4431" s="57"/>
      <c r="E4431" s="62" t="s">
        <v>68</v>
      </c>
      <c r="F4431" s="62"/>
      <c r="G4431" s="62">
        <v>19</v>
      </c>
      <c r="H4431" s="63">
        <v>0.4</v>
      </c>
      <c r="I4431" s="64">
        <v>45</v>
      </c>
      <c r="J4431" s="64">
        <v>42</v>
      </c>
      <c r="K4431" s="64">
        <v>18</v>
      </c>
      <c r="L4431" s="65">
        <v>0.93333333333333335</v>
      </c>
      <c r="M4431" s="64">
        <v>3</v>
      </c>
      <c r="N4431" s="64">
        <v>0</v>
      </c>
      <c r="O4431" s="66">
        <v>375.46528571428576</v>
      </c>
      <c r="P4431" s="63">
        <v>6.6666666666666666E-2</v>
      </c>
    </row>
    <row r="4432" spans="1:16" ht="14.4">
      <c r="A4432" s="72">
        <f t="shared" si="132"/>
        <v>46235</v>
      </c>
      <c r="B4432" s="73" t="e">
        <f>VLOOKUP(G4432,'Daily Flash NL'!A:D,4,0)</f>
        <v>#N/A</v>
      </c>
      <c r="C4432" s="77">
        <v>46235</v>
      </c>
      <c r="D4432" s="57"/>
      <c r="E4432" s="62" t="s">
        <v>68</v>
      </c>
      <c r="F4432" s="62"/>
      <c r="G4432" s="62">
        <v>20</v>
      </c>
      <c r="H4432" s="63">
        <v>0.6</v>
      </c>
      <c r="I4432" s="64">
        <v>40</v>
      </c>
      <c r="J4432" s="64">
        <v>37</v>
      </c>
      <c r="K4432" s="64">
        <v>24</v>
      </c>
      <c r="L4432" s="65">
        <v>0.92500000000000004</v>
      </c>
      <c r="M4432" s="64">
        <v>3</v>
      </c>
      <c r="N4432" s="64">
        <v>0</v>
      </c>
      <c r="O4432" s="66">
        <v>278.54941891891889</v>
      </c>
      <c r="P4432" s="63">
        <v>7.4999999999999997E-2</v>
      </c>
    </row>
    <row r="4433" spans="1:16" ht="14.4">
      <c r="A4433" s="72">
        <f t="shared" si="132"/>
        <v>46235</v>
      </c>
      <c r="B4433" s="73" t="e">
        <f>VLOOKUP(G4433,'Daily Flash NL'!A:D,4,0)</f>
        <v>#N/A</v>
      </c>
      <c r="C4433" s="77">
        <v>46235</v>
      </c>
      <c r="D4433" s="57"/>
      <c r="E4433" s="62" t="s">
        <v>68</v>
      </c>
      <c r="F4433" s="62"/>
      <c r="G4433" s="62">
        <v>21</v>
      </c>
      <c r="H4433" s="63">
        <v>0.5625</v>
      </c>
      <c r="I4433" s="64">
        <v>32</v>
      </c>
      <c r="J4433" s="64">
        <v>32</v>
      </c>
      <c r="K4433" s="64">
        <v>18</v>
      </c>
      <c r="L4433" s="65">
        <v>1</v>
      </c>
      <c r="M4433" s="64">
        <v>0</v>
      </c>
      <c r="N4433" s="64">
        <v>0</v>
      </c>
      <c r="O4433" s="66">
        <v>289.15789687500001</v>
      </c>
      <c r="P4433" s="63">
        <v>0</v>
      </c>
    </row>
    <row r="4434" spans="1:16" ht="14.4">
      <c r="A4434" s="72">
        <f t="shared" si="132"/>
        <v>46235</v>
      </c>
      <c r="B4434" s="73" t="e">
        <f>VLOOKUP(G4434,'Daily Flash NL'!A:D,4,0)</f>
        <v>#N/A</v>
      </c>
      <c r="C4434" s="77">
        <v>46235</v>
      </c>
      <c r="D4434" s="57"/>
      <c r="E4434" s="62" t="s">
        <v>68</v>
      </c>
      <c r="F4434" s="62"/>
      <c r="G4434" s="62">
        <v>22</v>
      </c>
      <c r="H4434" s="63">
        <v>0.88888888888888884</v>
      </c>
      <c r="I4434" s="64">
        <v>27</v>
      </c>
      <c r="J4434" s="64">
        <v>26</v>
      </c>
      <c r="K4434" s="64">
        <v>24</v>
      </c>
      <c r="L4434" s="65">
        <v>0.96296296296296291</v>
      </c>
      <c r="M4434" s="64">
        <v>1</v>
      </c>
      <c r="N4434" s="64">
        <v>0</v>
      </c>
      <c r="O4434" s="66">
        <v>185.03543589743592</v>
      </c>
      <c r="P4434" s="63">
        <v>3.7037037037037035E-2</v>
      </c>
    </row>
    <row r="4435" spans="1:16" ht="14.4">
      <c r="A4435" s="72">
        <f t="shared" si="132"/>
        <v>46235</v>
      </c>
      <c r="B4435" s="73" t="e">
        <f>VLOOKUP(G4435,'Daily Flash NL'!A:D,4,0)</f>
        <v>#N/A</v>
      </c>
      <c r="C4435" s="77">
        <v>46235</v>
      </c>
      <c r="D4435" s="57"/>
      <c r="E4435" s="62" t="s">
        <v>68</v>
      </c>
      <c r="F4435" s="62"/>
      <c r="G4435" s="62">
        <v>23</v>
      </c>
      <c r="H4435" s="63">
        <v>0</v>
      </c>
      <c r="I4435" s="64">
        <v>23</v>
      </c>
      <c r="J4435" s="64">
        <v>9</v>
      </c>
      <c r="K4435" s="64">
        <v>0</v>
      </c>
      <c r="L4435" s="65">
        <v>0.39130434782608697</v>
      </c>
      <c r="M4435" s="64">
        <v>14</v>
      </c>
      <c r="N4435" s="64">
        <v>0</v>
      </c>
      <c r="O4435" s="66">
        <v>331.96477777777778</v>
      </c>
      <c r="P4435" s="63">
        <v>0.60869565217391308</v>
      </c>
    </row>
    <row r="4436" spans="1:16" ht="14.4">
      <c r="A4436" s="72">
        <f t="shared" si="132"/>
        <v>46235</v>
      </c>
      <c r="B4436" s="73" t="e">
        <f>VLOOKUP(G4436,'Daily Flash NL'!A:D,4,0)</f>
        <v>#N/A</v>
      </c>
      <c r="C4436" s="77">
        <v>46235</v>
      </c>
      <c r="D4436" s="57" t="s">
        <v>70</v>
      </c>
      <c r="E4436" s="57"/>
      <c r="F4436" s="57"/>
      <c r="G4436" s="57"/>
      <c r="H4436" s="58">
        <v>0.839622641509434</v>
      </c>
      <c r="I4436" s="59">
        <v>955</v>
      </c>
      <c r="J4436" s="59">
        <v>924</v>
      </c>
      <c r="K4436" s="59">
        <v>801</v>
      </c>
      <c r="L4436" s="60">
        <v>0.96753926701570681</v>
      </c>
      <c r="M4436" s="59">
        <v>31</v>
      </c>
      <c r="N4436" s="59">
        <v>1</v>
      </c>
      <c r="O4436" s="61">
        <v>290.21157512626274</v>
      </c>
      <c r="P4436" s="58">
        <v>3.2460732984293195E-2</v>
      </c>
    </row>
    <row r="4437" spans="1:16" ht="14.4">
      <c r="A4437" s="72" t="str">
        <f t="shared" si="132"/>
        <v>Total 01/08/2026</v>
      </c>
      <c r="B4437" s="73" t="e">
        <f>VLOOKUP(G4437,'Daily Flash NL'!A:D,4,0)</f>
        <v>#N/A</v>
      </c>
      <c r="C4437" s="78" t="s">
        <v>345</v>
      </c>
      <c r="D4437" s="67"/>
      <c r="E4437" s="67"/>
      <c r="F4437" s="67"/>
      <c r="G4437" s="67"/>
      <c r="H4437" s="68">
        <v>0.839622641509434</v>
      </c>
      <c r="I4437" s="69">
        <v>955</v>
      </c>
      <c r="J4437" s="69">
        <v>924</v>
      </c>
      <c r="K4437" s="69">
        <v>801</v>
      </c>
      <c r="L4437" s="70">
        <v>0.96753926701570681</v>
      </c>
      <c r="M4437" s="69">
        <v>31</v>
      </c>
      <c r="N4437" s="69">
        <v>1</v>
      </c>
      <c r="O4437" s="71">
        <v>290.21157512626274</v>
      </c>
      <c r="P4437" s="68">
        <v>3.2460732984293195E-2</v>
      </c>
    </row>
    <row r="4438" spans="1:16" ht="15" thickBot="1">
      <c r="A4438" s="72" t="str">
        <f t="shared" si="132"/>
        <v>Total général</v>
      </c>
      <c r="B4438" s="73" t="e">
        <f>VLOOKUP(G4438,'Daily Flash NL'!A:D,4,0)</f>
        <v>#N/A</v>
      </c>
      <c r="C4438" s="116" t="s">
        <v>73</v>
      </c>
      <c r="D4438" s="117"/>
      <c r="E4438" s="117"/>
      <c r="F4438" s="117"/>
      <c r="G4438" s="117"/>
      <c r="H4438" s="118">
        <v>0.839622641509434</v>
      </c>
      <c r="I4438" s="119">
        <v>955</v>
      </c>
      <c r="J4438" s="119">
        <v>924</v>
      </c>
      <c r="K4438" s="119">
        <v>801</v>
      </c>
      <c r="L4438" s="120">
        <v>0.96753926701570681</v>
      </c>
      <c r="M4438" s="119">
        <v>31</v>
      </c>
      <c r="N4438" s="119">
        <v>1</v>
      </c>
      <c r="O4438" s="121">
        <v>290.21157512626274</v>
      </c>
      <c r="P4438" s="122">
        <v>3.2460732984293195E-2</v>
      </c>
    </row>
    <row r="4439" spans="1:16" ht="14.4">
      <c r="A4439" s="72">
        <f t="shared" ref="A4439:A4446" si="133">C4439</f>
        <v>46236</v>
      </c>
      <c r="B4439" s="73" t="e">
        <f>VLOOKUP(G4439,'Daily Flash NL'!A:D,4,0)</f>
        <v>#N/A</v>
      </c>
      <c r="C4439" s="77">
        <v>46236</v>
      </c>
      <c r="D4439" s="57" t="s">
        <v>67</v>
      </c>
      <c r="E4439" s="62" t="s">
        <v>85</v>
      </c>
      <c r="F4439" s="62"/>
      <c r="G4439" s="62"/>
      <c r="H4439" s="63">
        <v>0.7661290322580645</v>
      </c>
      <c r="I4439" s="64">
        <v>124</v>
      </c>
      <c r="J4439" s="64">
        <v>110</v>
      </c>
      <c r="K4439" s="64">
        <v>95</v>
      </c>
      <c r="L4439" s="65">
        <v>0.88709677419354838</v>
      </c>
      <c r="M4439" s="64">
        <v>14</v>
      </c>
      <c r="N4439" s="64">
        <v>0</v>
      </c>
      <c r="O4439" s="66">
        <v>309.35791060606067</v>
      </c>
      <c r="P4439" s="63">
        <v>0.11290322580645161</v>
      </c>
    </row>
    <row r="4440" spans="1:16" ht="14.4">
      <c r="A4440" s="72">
        <f t="shared" si="133"/>
        <v>46236</v>
      </c>
      <c r="B4440" s="73" t="e">
        <f>VLOOKUP(G4440,'Daily Flash NL'!A:D,4,0)</f>
        <v>#N/A</v>
      </c>
      <c r="C4440" s="77">
        <v>46236</v>
      </c>
      <c r="D4440" s="57"/>
      <c r="E4440" s="62" t="s">
        <v>85</v>
      </c>
      <c r="F4440" s="57" t="s">
        <v>69</v>
      </c>
      <c r="G4440" s="57"/>
      <c r="H4440" s="58"/>
      <c r="I4440" s="59"/>
      <c r="J4440" s="59"/>
      <c r="K4440" s="59"/>
      <c r="L4440" s="60"/>
      <c r="M4440" s="59"/>
      <c r="N4440" s="59"/>
      <c r="O4440" s="61"/>
      <c r="P4440" s="58"/>
    </row>
    <row r="4441" spans="1:16" ht="14.4">
      <c r="A4441" s="72">
        <f t="shared" si="133"/>
        <v>46236</v>
      </c>
      <c r="B4441" s="73">
        <f>VLOOKUP(G4441,'Daily Flash NL'!A:D,4,0)</f>
        <v>0.33333333333333298</v>
      </c>
      <c r="C4441" s="77">
        <v>46236</v>
      </c>
      <c r="D4441" s="57"/>
      <c r="E4441" s="62" t="s">
        <v>85</v>
      </c>
      <c r="F4441" s="62"/>
      <c r="G4441" s="62">
        <v>8</v>
      </c>
      <c r="H4441" s="63">
        <v>1</v>
      </c>
      <c r="I4441" s="64">
        <v>1</v>
      </c>
      <c r="J4441" s="64">
        <v>1</v>
      </c>
      <c r="K4441" s="64">
        <v>1</v>
      </c>
      <c r="L4441" s="65">
        <v>1</v>
      </c>
      <c r="M4441" s="64">
        <v>0</v>
      </c>
      <c r="N4441" s="64">
        <v>0</v>
      </c>
      <c r="O4441" s="66">
        <v>780.80399999999997</v>
      </c>
      <c r="P4441" s="63">
        <v>0</v>
      </c>
    </row>
    <row r="4442" spans="1:16" ht="14.4">
      <c r="A4442" s="72">
        <f t="shared" si="133"/>
        <v>46236</v>
      </c>
      <c r="B4442" s="73">
        <f>VLOOKUP(G4442,'Daily Flash NL'!A:D,4,0)</f>
        <v>0.375</v>
      </c>
      <c r="C4442" s="77">
        <v>46236</v>
      </c>
      <c r="D4442" s="57"/>
      <c r="E4442" s="62" t="s">
        <v>85</v>
      </c>
      <c r="F4442" s="62"/>
      <c r="G4442" s="62">
        <v>9</v>
      </c>
      <c r="H4442" s="63">
        <v>1</v>
      </c>
      <c r="I4442" s="64">
        <v>1</v>
      </c>
      <c r="J4442" s="64">
        <v>1</v>
      </c>
      <c r="K4442" s="64">
        <v>1</v>
      </c>
      <c r="L4442" s="65">
        <v>1</v>
      </c>
      <c r="M4442" s="64">
        <v>0</v>
      </c>
      <c r="N4442" s="64">
        <v>0</v>
      </c>
      <c r="O4442" s="66">
        <v>361.22499999999997</v>
      </c>
      <c r="P4442" s="63">
        <v>0</v>
      </c>
    </row>
    <row r="4443" spans="1:16" ht="14.4">
      <c r="A4443" s="72">
        <f t="shared" si="133"/>
        <v>46236</v>
      </c>
      <c r="B4443" s="73">
        <f>VLOOKUP(G4443,'Daily Flash NL'!A:D,4,0)</f>
        <v>0.41666666666666702</v>
      </c>
      <c r="C4443" s="77">
        <v>46236</v>
      </c>
      <c r="D4443" s="57"/>
      <c r="E4443" s="62" t="s">
        <v>85</v>
      </c>
      <c r="F4443" s="62"/>
      <c r="G4443" s="62">
        <v>10</v>
      </c>
      <c r="H4443" s="63">
        <v>1</v>
      </c>
      <c r="I4443" s="64">
        <v>2</v>
      </c>
      <c r="J4443" s="64">
        <v>2</v>
      </c>
      <c r="K4443" s="64">
        <v>2</v>
      </c>
      <c r="L4443" s="65">
        <v>1</v>
      </c>
      <c r="M4443" s="64">
        <v>0</v>
      </c>
      <c r="N4443" s="64">
        <v>0</v>
      </c>
      <c r="O4443" s="66">
        <v>364.18299999999999</v>
      </c>
      <c r="P4443" s="63">
        <v>0</v>
      </c>
    </row>
    <row r="4444" spans="1:16" ht="14.4">
      <c r="A4444" s="72">
        <f t="shared" si="133"/>
        <v>46236</v>
      </c>
      <c r="B4444" s="73">
        <f>VLOOKUP(G4444,'Daily Flash NL'!A:D,4,0)</f>
        <v>0.45833333333333298</v>
      </c>
      <c r="C4444" s="77">
        <v>46236</v>
      </c>
      <c r="D4444" s="57"/>
      <c r="E4444" s="62" t="s">
        <v>85</v>
      </c>
      <c r="F4444" s="62"/>
      <c r="G4444" s="62">
        <v>11</v>
      </c>
      <c r="H4444" s="63">
        <v>1</v>
      </c>
      <c r="I4444" s="64">
        <v>4</v>
      </c>
      <c r="J4444" s="64">
        <v>4</v>
      </c>
      <c r="K4444" s="64">
        <v>4</v>
      </c>
      <c r="L4444" s="65">
        <v>1</v>
      </c>
      <c r="M4444" s="64">
        <v>0</v>
      </c>
      <c r="N4444" s="64">
        <v>0</v>
      </c>
      <c r="O4444" s="66">
        <v>187.93912499999999</v>
      </c>
      <c r="P4444" s="63">
        <v>0</v>
      </c>
    </row>
    <row r="4445" spans="1:16" ht="14.4">
      <c r="A4445" s="72">
        <f t="shared" si="133"/>
        <v>46236</v>
      </c>
      <c r="B4445" s="73">
        <f>VLOOKUP(G4445,'Daily Flash NL'!A:D,4,0)</f>
        <v>0.54166666666666696</v>
      </c>
      <c r="C4445" s="77">
        <v>46236</v>
      </c>
      <c r="D4445" s="57"/>
      <c r="E4445" s="62" t="s">
        <v>85</v>
      </c>
      <c r="F4445" s="62"/>
      <c r="G4445" s="62">
        <v>13</v>
      </c>
      <c r="H4445" s="63">
        <v>1</v>
      </c>
      <c r="I4445" s="64">
        <v>5</v>
      </c>
      <c r="J4445" s="64">
        <v>5</v>
      </c>
      <c r="K4445" s="64">
        <v>5</v>
      </c>
      <c r="L4445" s="65">
        <v>1</v>
      </c>
      <c r="M4445" s="64">
        <v>0</v>
      </c>
      <c r="N4445" s="64">
        <v>0</v>
      </c>
      <c r="O4445" s="66">
        <v>227.43260000000001</v>
      </c>
      <c r="P4445" s="63">
        <v>0</v>
      </c>
    </row>
    <row r="4446" spans="1:16" ht="14.4">
      <c r="A4446" s="72">
        <f t="shared" si="133"/>
        <v>46236</v>
      </c>
      <c r="B4446" s="73">
        <f>VLOOKUP(G4446,'Daily Flash NL'!A:D,4,0)</f>
        <v>0.58333333333333304</v>
      </c>
      <c r="C4446" s="77">
        <v>46236</v>
      </c>
      <c r="D4446" s="57"/>
      <c r="E4446" s="62" t="s">
        <v>85</v>
      </c>
      <c r="F4446" s="62"/>
      <c r="G4446" s="62">
        <v>14</v>
      </c>
      <c r="H4446" s="63">
        <v>1</v>
      </c>
      <c r="I4446" s="64">
        <v>5</v>
      </c>
      <c r="J4446" s="64">
        <v>5</v>
      </c>
      <c r="K4446" s="64">
        <v>5</v>
      </c>
      <c r="L4446" s="65">
        <v>1</v>
      </c>
      <c r="M4446" s="64">
        <v>0</v>
      </c>
      <c r="N4446" s="64">
        <v>0</v>
      </c>
      <c r="O4446" s="66">
        <v>388.31173333333402</v>
      </c>
      <c r="P4446" s="63">
        <v>0</v>
      </c>
    </row>
    <row r="4447" spans="1:16" ht="14.4">
      <c r="A4447" s="72">
        <f t="shared" ref="A4447:A4510" si="134">C4447</f>
        <v>46236</v>
      </c>
      <c r="B4447" s="73">
        <f>VLOOKUP(G4447,'Daily Flash NL'!A:D,4,0)</f>
        <v>0.625</v>
      </c>
      <c r="C4447" s="77">
        <v>46236</v>
      </c>
      <c r="D4447" s="57"/>
      <c r="E4447" s="62" t="s">
        <v>85</v>
      </c>
      <c r="F4447" s="62"/>
      <c r="G4447" s="62">
        <v>15</v>
      </c>
      <c r="H4447" s="63">
        <v>1</v>
      </c>
      <c r="I4447" s="64">
        <v>4</v>
      </c>
      <c r="J4447" s="64">
        <v>4</v>
      </c>
      <c r="K4447" s="64">
        <v>4</v>
      </c>
      <c r="L4447" s="65">
        <v>1</v>
      </c>
      <c r="M4447" s="64">
        <v>0</v>
      </c>
      <c r="N4447" s="64">
        <v>0</v>
      </c>
      <c r="O4447" s="66">
        <v>268.21900000000005</v>
      </c>
      <c r="P4447" s="63">
        <v>0</v>
      </c>
    </row>
    <row r="4448" spans="1:16" ht="14.4">
      <c r="A4448" s="72">
        <f t="shared" si="134"/>
        <v>46236</v>
      </c>
      <c r="B4448" s="73">
        <f>VLOOKUP(G4448,'Daily Flash NL'!A:D,4,0)</f>
        <v>0.66666666666666696</v>
      </c>
      <c r="C4448" s="77">
        <v>46236</v>
      </c>
      <c r="D4448" s="57"/>
      <c r="E4448" s="62" t="s">
        <v>85</v>
      </c>
      <c r="F4448" s="62"/>
      <c r="G4448" s="62">
        <v>16</v>
      </c>
      <c r="H4448" s="63">
        <v>0.66666666666666663</v>
      </c>
      <c r="I4448" s="64">
        <v>6</v>
      </c>
      <c r="J4448" s="64">
        <v>6</v>
      </c>
      <c r="K4448" s="64">
        <v>4</v>
      </c>
      <c r="L4448" s="65">
        <v>1</v>
      </c>
      <c r="M4448" s="64">
        <v>0</v>
      </c>
      <c r="N4448" s="64">
        <v>0</v>
      </c>
      <c r="O4448" s="66">
        <v>316.47700000000003</v>
      </c>
      <c r="P4448" s="63">
        <v>0</v>
      </c>
    </row>
    <row r="4449" spans="1:16" ht="14.4">
      <c r="A4449" s="72">
        <f t="shared" si="134"/>
        <v>46236</v>
      </c>
      <c r="B4449" s="73" t="e">
        <f>VLOOKUP(G4449,'Daily Flash NL'!A:D,4,0)</f>
        <v>#N/A</v>
      </c>
      <c r="C4449" s="77">
        <v>46236</v>
      </c>
      <c r="D4449" s="57"/>
      <c r="E4449" s="62" t="s">
        <v>85</v>
      </c>
      <c r="F4449" s="62"/>
      <c r="G4449" s="62">
        <v>17</v>
      </c>
      <c r="H4449" s="63">
        <v>1</v>
      </c>
      <c r="I4449" s="64">
        <v>4</v>
      </c>
      <c r="J4449" s="64">
        <v>4</v>
      </c>
      <c r="K4449" s="64">
        <v>4</v>
      </c>
      <c r="L4449" s="65">
        <v>1</v>
      </c>
      <c r="M4449" s="64">
        <v>0</v>
      </c>
      <c r="N4449" s="64">
        <v>0</v>
      </c>
      <c r="O4449" s="66">
        <v>265.61799999999999</v>
      </c>
      <c r="P4449" s="63">
        <v>0</v>
      </c>
    </row>
    <row r="4450" spans="1:16" ht="14.4">
      <c r="A4450" s="72">
        <f t="shared" si="134"/>
        <v>46236</v>
      </c>
      <c r="B4450" s="73" t="e">
        <f>VLOOKUP(G4450,'Daily Flash NL'!A:D,4,0)</f>
        <v>#N/A</v>
      </c>
      <c r="C4450" s="77">
        <v>46236</v>
      </c>
      <c r="D4450" s="57"/>
      <c r="E4450" s="62" t="s">
        <v>85</v>
      </c>
      <c r="F4450" s="62"/>
      <c r="G4450" s="62">
        <v>18</v>
      </c>
      <c r="H4450" s="63">
        <v>1</v>
      </c>
      <c r="I4450" s="64">
        <v>1</v>
      </c>
      <c r="J4450" s="64">
        <v>1</v>
      </c>
      <c r="K4450" s="64">
        <v>1</v>
      </c>
      <c r="L4450" s="65">
        <v>1</v>
      </c>
      <c r="M4450" s="64">
        <v>0</v>
      </c>
      <c r="N4450" s="64">
        <v>0</v>
      </c>
      <c r="O4450" s="66">
        <v>141.34899999999999</v>
      </c>
      <c r="P4450" s="63">
        <v>0</v>
      </c>
    </row>
    <row r="4451" spans="1:16" ht="14.4">
      <c r="A4451" s="72">
        <f t="shared" si="134"/>
        <v>46236</v>
      </c>
      <c r="B4451" s="73" t="e">
        <f>VLOOKUP(G4451,'Daily Flash NL'!A:D,4,0)</f>
        <v>#N/A</v>
      </c>
      <c r="C4451" s="77">
        <v>46236</v>
      </c>
      <c r="D4451" s="57"/>
      <c r="E4451" s="62" t="s">
        <v>85</v>
      </c>
      <c r="F4451" s="62"/>
      <c r="G4451" s="62">
        <v>19</v>
      </c>
      <c r="H4451" s="63">
        <v>0.66666666666666663</v>
      </c>
      <c r="I4451" s="64">
        <v>3</v>
      </c>
      <c r="J4451" s="64">
        <v>3</v>
      </c>
      <c r="K4451" s="64">
        <v>2</v>
      </c>
      <c r="L4451" s="65">
        <v>1</v>
      </c>
      <c r="M4451" s="64">
        <v>0</v>
      </c>
      <c r="N4451" s="64">
        <v>0</v>
      </c>
      <c r="O4451" s="66">
        <v>216.22000000000003</v>
      </c>
      <c r="P4451" s="63">
        <v>0</v>
      </c>
    </row>
    <row r="4452" spans="1:16" ht="14.4">
      <c r="A4452" s="72">
        <f t="shared" si="134"/>
        <v>46236</v>
      </c>
      <c r="B4452" s="73" t="e">
        <f>VLOOKUP(G4452,'Daily Flash NL'!A:D,4,0)</f>
        <v>#N/A</v>
      </c>
      <c r="C4452" s="77">
        <v>46236</v>
      </c>
      <c r="D4452" s="57"/>
      <c r="E4452" s="62" t="s">
        <v>85</v>
      </c>
      <c r="F4452" s="62"/>
      <c r="G4452" s="62">
        <v>20</v>
      </c>
      <c r="H4452" s="63">
        <v>1</v>
      </c>
      <c r="I4452" s="64">
        <v>1</v>
      </c>
      <c r="J4452" s="64">
        <v>1</v>
      </c>
      <c r="K4452" s="64">
        <v>1</v>
      </c>
      <c r="L4452" s="65">
        <v>1</v>
      </c>
      <c r="M4452" s="64">
        <v>0</v>
      </c>
      <c r="N4452" s="64">
        <v>0</v>
      </c>
      <c r="O4452" s="66">
        <v>309.63800000000003</v>
      </c>
      <c r="P4452" s="63">
        <v>0</v>
      </c>
    </row>
    <row r="4453" spans="1:16" ht="14.4">
      <c r="A4453" s="72">
        <f t="shared" si="134"/>
        <v>46236</v>
      </c>
      <c r="B4453" s="73" t="e">
        <f>VLOOKUP(G4453,'Daily Flash NL'!A:D,4,0)</f>
        <v>#N/A</v>
      </c>
      <c r="C4453" s="77">
        <v>46236</v>
      </c>
      <c r="D4453" s="57"/>
      <c r="E4453" s="62" t="s">
        <v>85</v>
      </c>
      <c r="F4453" s="62"/>
      <c r="G4453" s="62">
        <v>22</v>
      </c>
      <c r="H4453" s="63">
        <v>0</v>
      </c>
      <c r="I4453" s="64">
        <v>1</v>
      </c>
      <c r="J4453" s="64">
        <v>0</v>
      </c>
      <c r="K4453" s="64">
        <v>0</v>
      </c>
      <c r="L4453" s="65">
        <v>0</v>
      </c>
      <c r="M4453" s="64">
        <v>1</v>
      </c>
      <c r="N4453" s="64">
        <v>0</v>
      </c>
      <c r="O4453" s="66"/>
      <c r="P4453" s="63">
        <v>1</v>
      </c>
    </row>
    <row r="4454" spans="1:16" ht="14.4">
      <c r="A4454" s="72">
        <f t="shared" si="134"/>
        <v>46236</v>
      </c>
      <c r="B4454" s="73" t="e">
        <f>VLOOKUP(G4454,'Daily Flash NL'!A:D,4,0)</f>
        <v>#N/A</v>
      </c>
      <c r="C4454" s="77">
        <v>46236</v>
      </c>
      <c r="D4454" s="57"/>
      <c r="E4454" s="62" t="s">
        <v>85</v>
      </c>
      <c r="F4454" s="57" t="s">
        <v>86</v>
      </c>
      <c r="G4454" s="57"/>
      <c r="H4454" s="58"/>
      <c r="I4454" s="59"/>
      <c r="J4454" s="59"/>
      <c r="K4454" s="59"/>
      <c r="L4454" s="60"/>
      <c r="M4454" s="59"/>
      <c r="N4454" s="59"/>
      <c r="O4454" s="61"/>
      <c r="P4454" s="58"/>
    </row>
    <row r="4455" spans="1:16" ht="14.4">
      <c r="A4455" s="72">
        <f t="shared" si="134"/>
        <v>46236</v>
      </c>
      <c r="B4455" s="73">
        <f>VLOOKUP(G4455,'Daily Flash NL'!A:D,4,0)</f>
        <v>0.29166666666666669</v>
      </c>
      <c r="C4455" s="77">
        <v>46236</v>
      </c>
      <c r="D4455" s="57"/>
      <c r="E4455" s="62" t="s">
        <v>85</v>
      </c>
      <c r="F4455" s="62"/>
      <c r="G4455" s="62">
        <v>7</v>
      </c>
      <c r="H4455" s="63">
        <v>0.8</v>
      </c>
      <c r="I4455" s="64">
        <v>5</v>
      </c>
      <c r="J4455" s="64">
        <v>5</v>
      </c>
      <c r="K4455" s="64">
        <v>4</v>
      </c>
      <c r="L4455" s="65">
        <v>1</v>
      </c>
      <c r="M4455" s="64">
        <v>0</v>
      </c>
      <c r="N4455" s="64">
        <v>0</v>
      </c>
      <c r="O4455" s="66">
        <v>179.66260000000065</v>
      </c>
      <c r="P4455" s="63">
        <v>0</v>
      </c>
    </row>
    <row r="4456" spans="1:16" ht="14.4">
      <c r="A4456" s="72">
        <f t="shared" si="134"/>
        <v>46236</v>
      </c>
      <c r="B4456" s="73">
        <f>VLOOKUP(G4456,'Daily Flash NL'!A:D,4,0)</f>
        <v>0.33333333333333298</v>
      </c>
      <c r="C4456" s="77">
        <v>46236</v>
      </c>
      <c r="D4456" s="57"/>
      <c r="E4456" s="62" t="s">
        <v>85</v>
      </c>
      <c r="F4456" s="62"/>
      <c r="G4456" s="62">
        <v>8</v>
      </c>
      <c r="H4456" s="63">
        <v>1</v>
      </c>
      <c r="I4456" s="64">
        <v>2</v>
      </c>
      <c r="J4456" s="64">
        <v>2</v>
      </c>
      <c r="K4456" s="64">
        <v>2</v>
      </c>
      <c r="L4456" s="65">
        <v>1</v>
      </c>
      <c r="M4456" s="64">
        <v>0</v>
      </c>
      <c r="N4456" s="64">
        <v>0</v>
      </c>
      <c r="O4456" s="66">
        <v>457.92050000000006</v>
      </c>
      <c r="P4456" s="63">
        <v>0</v>
      </c>
    </row>
    <row r="4457" spans="1:16" ht="14.4">
      <c r="A4457" s="72">
        <f t="shared" si="134"/>
        <v>46236</v>
      </c>
      <c r="B4457" s="73">
        <f>VLOOKUP(G4457,'Daily Flash NL'!A:D,4,0)</f>
        <v>0.375</v>
      </c>
      <c r="C4457" s="77">
        <v>46236</v>
      </c>
      <c r="D4457" s="57"/>
      <c r="E4457" s="62" t="s">
        <v>85</v>
      </c>
      <c r="F4457" s="62"/>
      <c r="G4457" s="62">
        <v>9</v>
      </c>
      <c r="H4457" s="63">
        <v>1</v>
      </c>
      <c r="I4457" s="64">
        <v>5</v>
      </c>
      <c r="J4457" s="64">
        <v>5</v>
      </c>
      <c r="K4457" s="64">
        <v>5</v>
      </c>
      <c r="L4457" s="65">
        <v>1</v>
      </c>
      <c r="M4457" s="64">
        <v>0</v>
      </c>
      <c r="N4457" s="64">
        <v>0</v>
      </c>
      <c r="O4457" s="66">
        <v>432.87180000000001</v>
      </c>
      <c r="P4457" s="63">
        <v>0</v>
      </c>
    </row>
    <row r="4458" spans="1:16" ht="14.4">
      <c r="A4458" s="72">
        <f t="shared" si="134"/>
        <v>46236</v>
      </c>
      <c r="B4458" s="73">
        <f>VLOOKUP(G4458,'Daily Flash NL'!A:D,4,0)</f>
        <v>0.41666666666666702</v>
      </c>
      <c r="C4458" s="77">
        <v>46236</v>
      </c>
      <c r="D4458" s="57"/>
      <c r="E4458" s="62" t="s">
        <v>85</v>
      </c>
      <c r="F4458" s="62"/>
      <c r="G4458" s="62">
        <v>10</v>
      </c>
      <c r="H4458" s="63">
        <v>1</v>
      </c>
      <c r="I4458" s="64">
        <v>5</v>
      </c>
      <c r="J4458" s="64">
        <v>5</v>
      </c>
      <c r="K4458" s="64">
        <v>5</v>
      </c>
      <c r="L4458" s="65">
        <v>1</v>
      </c>
      <c r="M4458" s="64">
        <v>0</v>
      </c>
      <c r="N4458" s="64">
        <v>0</v>
      </c>
      <c r="O4458" s="66">
        <v>155.79650000000001</v>
      </c>
      <c r="P4458" s="63">
        <v>0</v>
      </c>
    </row>
    <row r="4459" spans="1:16" ht="14.4">
      <c r="A4459" s="72">
        <f t="shared" si="134"/>
        <v>46236</v>
      </c>
      <c r="B4459" s="73">
        <f>VLOOKUP(G4459,'Daily Flash NL'!A:D,4,0)</f>
        <v>0.45833333333333298</v>
      </c>
      <c r="C4459" s="77">
        <v>46236</v>
      </c>
      <c r="D4459" s="57"/>
      <c r="E4459" s="62" t="s">
        <v>85</v>
      </c>
      <c r="F4459" s="62"/>
      <c r="G4459" s="62">
        <v>11</v>
      </c>
      <c r="H4459" s="63">
        <v>0.91666666666666663</v>
      </c>
      <c r="I4459" s="64">
        <v>12</v>
      </c>
      <c r="J4459" s="64">
        <v>12</v>
      </c>
      <c r="K4459" s="64">
        <v>11</v>
      </c>
      <c r="L4459" s="65">
        <v>1</v>
      </c>
      <c r="M4459" s="64">
        <v>0</v>
      </c>
      <c r="N4459" s="64">
        <v>0</v>
      </c>
      <c r="O4459" s="66">
        <v>349.32458333333329</v>
      </c>
      <c r="P4459" s="63">
        <v>0</v>
      </c>
    </row>
    <row r="4460" spans="1:16" ht="14.4">
      <c r="A4460" s="72">
        <f t="shared" si="134"/>
        <v>46236</v>
      </c>
      <c r="B4460" s="73">
        <f>VLOOKUP(G4460,'Daily Flash NL'!A:D,4,0)</f>
        <v>0.5</v>
      </c>
      <c r="C4460" s="77">
        <v>46236</v>
      </c>
      <c r="D4460" s="57"/>
      <c r="E4460" s="62" t="s">
        <v>85</v>
      </c>
      <c r="F4460" s="62"/>
      <c r="G4460" s="62">
        <v>12</v>
      </c>
      <c r="H4460" s="63">
        <v>1</v>
      </c>
      <c r="I4460" s="64">
        <v>2</v>
      </c>
      <c r="J4460" s="64">
        <v>2</v>
      </c>
      <c r="K4460" s="64">
        <v>2</v>
      </c>
      <c r="L4460" s="65">
        <v>1</v>
      </c>
      <c r="M4460" s="64">
        <v>0</v>
      </c>
      <c r="N4460" s="64">
        <v>0</v>
      </c>
      <c r="O4460" s="66">
        <v>731.24600000000009</v>
      </c>
      <c r="P4460" s="63">
        <v>0</v>
      </c>
    </row>
    <row r="4461" spans="1:16" ht="14.4">
      <c r="A4461" s="72">
        <f t="shared" si="134"/>
        <v>46236</v>
      </c>
      <c r="B4461" s="73">
        <f>VLOOKUP(G4461,'Daily Flash NL'!A:D,4,0)</f>
        <v>0.54166666666666696</v>
      </c>
      <c r="C4461" s="77">
        <v>46236</v>
      </c>
      <c r="D4461" s="57"/>
      <c r="E4461" s="62" t="s">
        <v>85</v>
      </c>
      <c r="F4461" s="62"/>
      <c r="G4461" s="62">
        <v>13</v>
      </c>
      <c r="H4461" s="63">
        <v>1</v>
      </c>
      <c r="I4461" s="64">
        <v>1</v>
      </c>
      <c r="J4461" s="64">
        <v>1</v>
      </c>
      <c r="K4461" s="64">
        <v>1</v>
      </c>
      <c r="L4461" s="65">
        <v>1</v>
      </c>
      <c r="M4461" s="64">
        <v>0</v>
      </c>
      <c r="N4461" s="64">
        <v>0</v>
      </c>
      <c r="O4461" s="66">
        <v>522.93399999999997</v>
      </c>
      <c r="P4461" s="63">
        <v>0</v>
      </c>
    </row>
    <row r="4462" spans="1:16" ht="14.4">
      <c r="A4462" s="72">
        <f t="shared" si="134"/>
        <v>46236</v>
      </c>
      <c r="B4462" s="73">
        <f>VLOOKUP(G4462,'Daily Flash NL'!A:D,4,0)</f>
        <v>0.58333333333333304</v>
      </c>
      <c r="C4462" s="77">
        <v>46236</v>
      </c>
      <c r="D4462" s="57"/>
      <c r="E4462" s="62" t="s">
        <v>85</v>
      </c>
      <c r="F4462" s="62"/>
      <c r="G4462" s="62">
        <v>14</v>
      </c>
      <c r="H4462" s="63">
        <v>1</v>
      </c>
      <c r="I4462" s="64">
        <v>3</v>
      </c>
      <c r="J4462" s="64">
        <v>3</v>
      </c>
      <c r="K4462" s="64">
        <v>3</v>
      </c>
      <c r="L4462" s="65">
        <v>1</v>
      </c>
      <c r="M4462" s="64">
        <v>0</v>
      </c>
      <c r="N4462" s="64">
        <v>0</v>
      </c>
      <c r="O4462" s="66">
        <v>378.88133333333332</v>
      </c>
      <c r="P4462" s="63">
        <v>0</v>
      </c>
    </row>
    <row r="4463" spans="1:16" ht="14.4">
      <c r="A4463" s="72">
        <f t="shared" si="134"/>
        <v>46236</v>
      </c>
      <c r="B4463" s="73">
        <f>VLOOKUP(G4463,'Daily Flash NL'!A:D,4,0)</f>
        <v>0.625</v>
      </c>
      <c r="C4463" s="77">
        <v>46236</v>
      </c>
      <c r="D4463" s="57"/>
      <c r="E4463" s="62" t="s">
        <v>85</v>
      </c>
      <c r="F4463" s="62"/>
      <c r="G4463" s="62">
        <v>15</v>
      </c>
      <c r="H4463" s="63">
        <v>1</v>
      </c>
      <c r="I4463" s="64">
        <v>9</v>
      </c>
      <c r="J4463" s="64">
        <v>9</v>
      </c>
      <c r="K4463" s="64">
        <v>9</v>
      </c>
      <c r="L4463" s="65">
        <v>1</v>
      </c>
      <c r="M4463" s="64">
        <v>0</v>
      </c>
      <c r="N4463" s="64">
        <v>0</v>
      </c>
      <c r="O4463" s="66">
        <v>164.07233333333332</v>
      </c>
      <c r="P4463" s="63">
        <v>0</v>
      </c>
    </row>
    <row r="4464" spans="1:16" ht="14.4">
      <c r="A4464" s="72">
        <f t="shared" si="134"/>
        <v>46236</v>
      </c>
      <c r="B4464" s="73">
        <f>VLOOKUP(G4464,'Daily Flash NL'!A:D,4,0)</f>
        <v>0.66666666666666696</v>
      </c>
      <c r="C4464" s="77">
        <v>46236</v>
      </c>
      <c r="D4464" s="57"/>
      <c r="E4464" s="62" t="s">
        <v>85</v>
      </c>
      <c r="F4464" s="62"/>
      <c r="G4464" s="62">
        <v>16</v>
      </c>
      <c r="H4464" s="63">
        <v>1</v>
      </c>
      <c r="I4464" s="64">
        <v>5</v>
      </c>
      <c r="J4464" s="64">
        <v>5</v>
      </c>
      <c r="K4464" s="64">
        <v>5</v>
      </c>
      <c r="L4464" s="65">
        <v>1</v>
      </c>
      <c r="M4464" s="64">
        <v>0</v>
      </c>
      <c r="N4464" s="64">
        <v>0</v>
      </c>
      <c r="O4464" s="66">
        <v>281.24940000000004</v>
      </c>
      <c r="P4464" s="63">
        <v>0</v>
      </c>
    </row>
    <row r="4465" spans="1:16" ht="14.4">
      <c r="A4465" s="72">
        <f t="shared" si="134"/>
        <v>46236</v>
      </c>
      <c r="B4465" s="73" t="e">
        <f>VLOOKUP(G4465,'Daily Flash NL'!A:D,4,0)</f>
        <v>#N/A</v>
      </c>
      <c r="C4465" s="77">
        <v>46236</v>
      </c>
      <c r="D4465" s="57"/>
      <c r="E4465" s="62" t="s">
        <v>85</v>
      </c>
      <c r="F4465" s="62"/>
      <c r="G4465" s="62">
        <v>17</v>
      </c>
      <c r="H4465" s="63">
        <v>0.66666666666666663</v>
      </c>
      <c r="I4465" s="64">
        <v>3</v>
      </c>
      <c r="J4465" s="64">
        <v>3</v>
      </c>
      <c r="K4465" s="64">
        <v>2</v>
      </c>
      <c r="L4465" s="65">
        <v>1</v>
      </c>
      <c r="M4465" s="64">
        <v>0</v>
      </c>
      <c r="N4465" s="64">
        <v>0</v>
      </c>
      <c r="O4465" s="66">
        <v>348.24066666666664</v>
      </c>
      <c r="P4465" s="63">
        <v>0</v>
      </c>
    </row>
    <row r="4466" spans="1:16" ht="14.4">
      <c r="A4466" s="72">
        <f t="shared" si="134"/>
        <v>46236</v>
      </c>
      <c r="B4466" s="73" t="e">
        <f>VLOOKUP(G4466,'Daily Flash NL'!A:D,4,0)</f>
        <v>#N/A</v>
      </c>
      <c r="C4466" s="77">
        <v>46236</v>
      </c>
      <c r="D4466" s="57"/>
      <c r="E4466" s="62" t="s">
        <v>85</v>
      </c>
      <c r="F4466" s="62"/>
      <c r="G4466" s="62">
        <v>18</v>
      </c>
      <c r="H4466" s="63">
        <v>0.66666666666666663</v>
      </c>
      <c r="I4466" s="64">
        <v>6</v>
      </c>
      <c r="J4466" s="64">
        <v>6</v>
      </c>
      <c r="K4466" s="64">
        <v>4</v>
      </c>
      <c r="L4466" s="65">
        <v>1</v>
      </c>
      <c r="M4466" s="64">
        <v>0</v>
      </c>
      <c r="N4466" s="64">
        <v>0</v>
      </c>
      <c r="O4466" s="66">
        <v>337.46683333333334</v>
      </c>
      <c r="P4466" s="63">
        <v>0</v>
      </c>
    </row>
    <row r="4467" spans="1:16" ht="14.4">
      <c r="A4467" s="72">
        <f t="shared" si="134"/>
        <v>46236</v>
      </c>
      <c r="B4467" s="73" t="e">
        <f>VLOOKUP(G4467,'Daily Flash NL'!A:D,4,0)</f>
        <v>#N/A</v>
      </c>
      <c r="C4467" s="77">
        <v>46236</v>
      </c>
      <c r="D4467" s="57"/>
      <c r="E4467" s="62" t="s">
        <v>85</v>
      </c>
      <c r="F4467" s="62"/>
      <c r="G4467" s="62">
        <v>19</v>
      </c>
      <c r="H4467" s="63">
        <v>0.8</v>
      </c>
      <c r="I4467" s="64">
        <v>5</v>
      </c>
      <c r="J4467" s="64">
        <v>5</v>
      </c>
      <c r="K4467" s="64">
        <v>4</v>
      </c>
      <c r="L4467" s="65">
        <v>1</v>
      </c>
      <c r="M4467" s="64">
        <v>0</v>
      </c>
      <c r="N4467" s="64">
        <v>0</v>
      </c>
      <c r="O4467" s="66">
        <v>267.86649999999997</v>
      </c>
      <c r="P4467" s="63">
        <v>0</v>
      </c>
    </row>
    <row r="4468" spans="1:16" ht="14.4">
      <c r="A4468" s="72">
        <f t="shared" si="134"/>
        <v>46236</v>
      </c>
      <c r="B4468" s="73" t="e">
        <f>VLOOKUP(G4468,'Daily Flash NL'!A:D,4,0)</f>
        <v>#N/A</v>
      </c>
      <c r="C4468" s="77">
        <v>46236</v>
      </c>
      <c r="D4468" s="57"/>
      <c r="E4468" s="62" t="s">
        <v>85</v>
      </c>
      <c r="F4468" s="62"/>
      <c r="G4468" s="62">
        <v>20</v>
      </c>
      <c r="H4468" s="63">
        <v>0.6</v>
      </c>
      <c r="I4468" s="64">
        <v>5</v>
      </c>
      <c r="J4468" s="64">
        <v>4</v>
      </c>
      <c r="K4468" s="64">
        <v>3</v>
      </c>
      <c r="L4468" s="65">
        <v>0.8</v>
      </c>
      <c r="M4468" s="64">
        <v>1</v>
      </c>
      <c r="N4468" s="64">
        <v>0</v>
      </c>
      <c r="O4468" s="66">
        <v>226.91800000000001</v>
      </c>
      <c r="P4468" s="63">
        <v>0.2</v>
      </c>
    </row>
    <row r="4469" spans="1:16" ht="14.4">
      <c r="A4469" s="72">
        <f t="shared" si="134"/>
        <v>46236</v>
      </c>
      <c r="B4469" s="73" t="e">
        <f>VLOOKUP(G4469,'Daily Flash NL'!A:D,4,0)</f>
        <v>#N/A</v>
      </c>
      <c r="C4469" s="77">
        <v>46236</v>
      </c>
      <c r="D4469" s="57"/>
      <c r="E4469" s="62" t="s">
        <v>85</v>
      </c>
      <c r="F4469" s="62"/>
      <c r="G4469" s="62">
        <v>21</v>
      </c>
      <c r="H4469" s="63">
        <v>0</v>
      </c>
      <c r="I4469" s="64">
        <v>7</v>
      </c>
      <c r="J4469" s="64">
        <v>4</v>
      </c>
      <c r="K4469" s="64">
        <v>0</v>
      </c>
      <c r="L4469" s="65">
        <v>0.5714285714285714</v>
      </c>
      <c r="M4469" s="64">
        <v>3</v>
      </c>
      <c r="N4469" s="64">
        <v>0</v>
      </c>
      <c r="O4469" s="66">
        <v>520.4357500000001</v>
      </c>
      <c r="P4469" s="63">
        <v>0.42857142857142855</v>
      </c>
    </row>
    <row r="4470" spans="1:16" ht="14.4">
      <c r="A4470" s="72">
        <f t="shared" si="134"/>
        <v>46236</v>
      </c>
      <c r="B4470" s="73" t="e">
        <f>VLOOKUP(G4470,'Daily Flash NL'!A:D,4,0)</f>
        <v>#N/A</v>
      </c>
      <c r="C4470" s="77">
        <v>46236</v>
      </c>
      <c r="D4470" s="57"/>
      <c r="E4470" s="62" t="s">
        <v>85</v>
      </c>
      <c r="F4470" s="62"/>
      <c r="G4470" s="62">
        <v>22</v>
      </c>
      <c r="H4470" s="63">
        <v>0</v>
      </c>
      <c r="I4470" s="64">
        <v>9</v>
      </c>
      <c r="J4470" s="64">
        <v>1</v>
      </c>
      <c r="K4470" s="64">
        <v>0</v>
      </c>
      <c r="L4470" s="65">
        <v>0.1111111111111111</v>
      </c>
      <c r="M4470" s="64">
        <v>8</v>
      </c>
      <c r="N4470" s="64">
        <v>0</v>
      </c>
      <c r="O4470" s="66">
        <v>492.46300000000002</v>
      </c>
      <c r="P4470" s="63">
        <v>0.88888888888888884</v>
      </c>
    </row>
    <row r="4471" spans="1:16" ht="14.4">
      <c r="A4471" s="72">
        <f t="shared" si="134"/>
        <v>46236</v>
      </c>
      <c r="B4471" s="73" t="e">
        <f>VLOOKUP(G4471,'Daily Flash NL'!A:D,4,0)</f>
        <v>#N/A</v>
      </c>
      <c r="C4471" s="77">
        <v>46236</v>
      </c>
      <c r="D4471" s="57"/>
      <c r="E4471" s="62" t="s">
        <v>85</v>
      </c>
      <c r="F4471" s="62"/>
      <c r="G4471" s="62">
        <v>23</v>
      </c>
      <c r="H4471" s="63">
        <v>0.5</v>
      </c>
      <c r="I4471" s="64">
        <v>2</v>
      </c>
      <c r="J4471" s="64">
        <v>1</v>
      </c>
      <c r="K4471" s="64">
        <v>1</v>
      </c>
      <c r="L4471" s="65">
        <v>0.5</v>
      </c>
      <c r="M4471" s="64">
        <v>1</v>
      </c>
      <c r="N4471" s="64">
        <v>0</v>
      </c>
      <c r="O4471" s="66">
        <v>349.548</v>
      </c>
      <c r="P4471" s="63">
        <v>0.5</v>
      </c>
    </row>
    <row r="4472" spans="1:16" ht="14.4">
      <c r="A4472" s="72">
        <f t="shared" si="134"/>
        <v>46236</v>
      </c>
      <c r="B4472" s="73" t="e">
        <f>VLOOKUP(G4472,'Daily Flash NL'!A:D,4,0)</f>
        <v>#N/A</v>
      </c>
      <c r="C4472" s="77">
        <v>46236</v>
      </c>
      <c r="D4472" s="57"/>
      <c r="E4472" s="62" t="s">
        <v>68</v>
      </c>
      <c r="F4472" s="62"/>
      <c r="G4472" s="62"/>
      <c r="H4472" s="63">
        <v>0.8910891089108911</v>
      </c>
      <c r="I4472" s="64">
        <v>607</v>
      </c>
      <c r="J4472" s="64">
        <v>600</v>
      </c>
      <c r="K4472" s="64">
        <v>540</v>
      </c>
      <c r="L4472" s="65">
        <v>0.98846787479406917</v>
      </c>
      <c r="M4472" s="64">
        <v>7</v>
      </c>
      <c r="N4472" s="64">
        <v>1</v>
      </c>
      <c r="O4472" s="66">
        <v>327.71022405555561</v>
      </c>
      <c r="P4472" s="63">
        <v>1.1532125205930808E-2</v>
      </c>
    </row>
    <row r="4473" spans="1:16" ht="14.4">
      <c r="A4473" s="72">
        <f t="shared" si="134"/>
        <v>46236</v>
      </c>
      <c r="B4473" s="73" t="e">
        <f>VLOOKUP(G4473,'Daily Flash NL'!A:D,4,0)</f>
        <v>#N/A</v>
      </c>
      <c r="C4473" s="77">
        <v>46236</v>
      </c>
      <c r="D4473" s="57"/>
      <c r="E4473" s="62" t="s">
        <v>68</v>
      </c>
      <c r="F4473" s="57" t="s">
        <v>69</v>
      </c>
      <c r="G4473" s="57"/>
      <c r="H4473" s="58"/>
      <c r="I4473" s="59"/>
      <c r="J4473" s="59"/>
      <c r="K4473" s="59"/>
      <c r="L4473" s="60"/>
      <c r="M4473" s="59"/>
      <c r="N4473" s="59"/>
      <c r="O4473" s="61"/>
      <c r="P4473" s="58"/>
    </row>
    <row r="4474" spans="1:16" ht="14.4">
      <c r="A4474" s="72">
        <f t="shared" si="134"/>
        <v>46236</v>
      </c>
      <c r="B4474" s="73" t="e">
        <f>VLOOKUP(G4474,'Daily Flash NL'!A:D,4,0)</f>
        <v>#N/A</v>
      </c>
      <c r="C4474" s="77">
        <v>46236</v>
      </c>
      <c r="D4474" s="57"/>
      <c r="E4474" s="62" t="s">
        <v>68</v>
      </c>
      <c r="F4474" s="62"/>
      <c r="G4474" s="62">
        <v>6</v>
      </c>
      <c r="H4474" s="63">
        <v>0</v>
      </c>
      <c r="I4474" s="64">
        <v>5</v>
      </c>
      <c r="J4474" s="64">
        <v>4</v>
      </c>
      <c r="K4474" s="64">
        <v>0</v>
      </c>
      <c r="L4474" s="65">
        <v>0.8</v>
      </c>
      <c r="M4474" s="64">
        <v>1</v>
      </c>
      <c r="N4474" s="64">
        <v>0</v>
      </c>
      <c r="O4474" s="66">
        <v>241.74849999999998</v>
      </c>
      <c r="P4474" s="63">
        <v>0.2</v>
      </c>
    </row>
    <row r="4475" spans="1:16" ht="14.4">
      <c r="A4475" s="72">
        <f t="shared" si="134"/>
        <v>46236</v>
      </c>
      <c r="B4475" s="73">
        <f>VLOOKUP(G4475,'Daily Flash NL'!A:D,4,0)</f>
        <v>0.29166666666666669</v>
      </c>
      <c r="C4475" s="77">
        <v>46236</v>
      </c>
      <c r="D4475" s="57"/>
      <c r="E4475" s="62" t="s">
        <v>68</v>
      </c>
      <c r="F4475" s="62"/>
      <c r="G4475" s="62">
        <v>7</v>
      </c>
      <c r="H4475" s="63">
        <v>1</v>
      </c>
      <c r="I4475" s="64">
        <v>10</v>
      </c>
      <c r="J4475" s="64">
        <v>10</v>
      </c>
      <c r="K4475" s="64">
        <v>10</v>
      </c>
      <c r="L4475" s="65">
        <v>1</v>
      </c>
      <c r="M4475" s="64">
        <v>0</v>
      </c>
      <c r="N4475" s="64">
        <v>0</v>
      </c>
      <c r="O4475" s="66">
        <v>382.73</v>
      </c>
      <c r="P4475" s="63">
        <v>0</v>
      </c>
    </row>
    <row r="4476" spans="1:16" ht="14.4">
      <c r="A4476" s="72">
        <f t="shared" si="134"/>
        <v>46236</v>
      </c>
      <c r="B4476" s="73">
        <f>VLOOKUP(G4476,'Daily Flash NL'!A:D,4,0)</f>
        <v>0.33333333333333298</v>
      </c>
      <c r="C4476" s="77">
        <v>46236</v>
      </c>
      <c r="D4476" s="57"/>
      <c r="E4476" s="62" t="s">
        <v>68</v>
      </c>
      <c r="F4476" s="62"/>
      <c r="G4476" s="62">
        <v>8</v>
      </c>
      <c r="H4476" s="63">
        <v>0.95</v>
      </c>
      <c r="I4476" s="64">
        <v>20</v>
      </c>
      <c r="J4476" s="64">
        <v>20</v>
      </c>
      <c r="K4476" s="64">
        <v>19</v>
      </c>
      <c r="L4476" s="65">
        <v>1</v>
      </c>
      <c r="M4476" s="64">
        <v>0</v>
      </c>
      <c r="N4476" s="64">
        <v>0</v>
      </c>
      <c r="O4476" s="66">
        <v>326.18386666666686</v>
      </c>
      <c r="P4476" s="63">
        <v>0</v>
      </c>
    </row>
    <row r="4477" spans="1:16" ht="14.4">
      <c r="A4477" s="72">
        <f t="shared" si="134"/>
        <v>46236</v>
      </c>
      <c r="B4477" s="73">
        <f>VLOOKUP(G4477,'Daily Flash NL'!A:D,4,0)</f>
        <v>0.375</v>
      </c>
      <c r="C4477" s="77">
        <v>46236</v>
      </c>
      <c r="D4477" s="57"/>
      <c r="E4477" s="62" t="s">
        <v>68</v>
      </c>
      <c r="F4477" s="62"/>
      <c r="G4477" s="62">
        <v>9</v>
      </c>
      <c r="H4477" s="63">
        <v>1</v>
      </c>
      <c r="I4477" s="64">
        <v>36</v>
      </c>
      <c r="J4477" s="64">
        <v>36</v>
      </c>
      <c r="K4477" s="64">
        <v>36</v>
      </c>
      <c r="L4477" s="65">
        <v>1</v>
      </c>
      <c r="M4477" s="64">
        <v>0</v>
      </c>
      <c r="N4477" s="64">
        <v>0</v>
      </c>
      <c r="O4477" s="66">
        <v>361.94209259259225</v>
      </c>
      <c r="P4477" s="63">
        <v>0</v>
      </c>
    </row>
    <row r="4478" spans="1:16" ht="14.4">
      <c r="A4478" s="72">
        <f t="shared" si="134"/>
        <v>46236</v>
      </c>
      <c r="B4478" s="73">
        <f>VLOOKUP(G4478,'Daily Flash NL'!A:D,4,0)</f>
        <v>0.41666666666666702</v>
      </c>
      <c r="C4478" s="77">
        <v>46236</v>
      </c>
      <c r="D4478" s="57"/>
      <c r="E4478" s="62" t="s">
        <v>68</v>
      </c>
      <c r="F4478" s="62"/>
      <c r="G4478" s="62">
        <v>10</v>
      </c>
      <c r="H4478" s="63">
        <v>0.93220338983050843</v>
      </c>
      <c r="I4478" s="64">
        <v>59</v>
      </c>
      <c r="J4478" s="64">
        <v>59</v>
      </c>
      <c r="K4478" s="64">
        <v>55</v>
      </c>
      <c r="L4478" s="65">
        <v>1</v>
      </c>
      <c r="M4478" s="64">
        <v>0</v>
      </c>
      <c r="N4478" s="64">
        <v>0</v>
      </c>
      <c r="O4478" s="66">
        <v>248.73541807909598</v>
      </c>
      <c r="P4478" s="63">
        <v>0</v>
      </c>
    </row>
    <row r="4479" spans="1:16" ht="14.4">
      <c r="A4479" s="72">
        <f t="shared" si="134"/>
        <v>46236</v>
      </c>
      <c r="B4479" s="73">
        <f>VLOOKUP(G4479,'Daily Flash NL'!A:D,4,0)</f>
        <v>0.45833333333333298</v>
      </c>
      <c r="C4479" s="77">
        <v>46236</v>
      </c>
      <c r="D4479" s="57"/>
      <c r="E4479" s="62" t="s">
        <v>68</v>
      </c>
      <c r="F4479" s="62"/>
      <c r="G4479" s="62">
        <v>11</v>
      </c>
      <c r="H4479" s="63">
        <v>0.75409836065573765</v>
      </c>
      <c r="I4479" s="64">
        <v>61</v>
      </c>
      <c r="J4479" s="64">
        <v>60</v>
      </c>
      <c r="K4479" s="64">
        <v>46</v>
      </c>
      <c r="L4479" s="65">
        <v>0.98360655737704916</v>
      </c>
      <c r="M4479" s="64">
        <v>1</v>
      </c>
      <c r="N4479" s="64">
        <v>0</v>
      </c>
      <c r="O4479" s="66">
        <v>375.16835972222231</v>
      </c>
      <c r="P4479" s="63">
        <v>1.6393442622950821E-2</v>
      </c>
    </row>
    <row r="4480" spans="1:16" ht="14.4">
      <c r="A4480" s="72">
        <f t="shared" si="134"/>
        <v>46236</v>
      </c>
      <c r="B4480" s="73">
        <f>VLOOKUP(G4480,'Daily Flash NL'!A:D,4,0)</f>
        <v>0.5</v>
      </c>
      <c r="C4480" s="77">
        <v>46236</v>
      </c>
      <c r="D4480" s="57"/>
      <c r="E4480" s="62" t="s">
        <v>68</v>
      </c>
      <c r="F4480" s="62"/>
      <c r="G4480" s="62">
        <v>12</v>
      </c>
      <c r="H4480" s="63">
        <v>1</v>
      </c>
      <c r="I4480" s="64">
        <v>43</v>
      </c>
      <c r="J4480" s="64">
        <v>43</v>
      </c>
      <c r="K4480" s="64">
        <v>43</v>
      </c>
      <c r="L4480" s="65">
        <v>1</v>
      </c>
      <c r="M4480" s="64">
        <v>0</v>
      </c>
      <c r="N4480" s="64">
        <v>0</v>
      </c>
      <c r="O4480" s="66">
        <v>355.16949612403101</v>
      </c>
      <c r="P4480" s="63">
        <v>0</v>
      </c>
    </row>
    <row r="4481" spans="1:16" ht="14.4">
      <c r="A4481" s="72">
        <f t="shared" si="134"/>
        <v>46236</v>
      </c>
      <c r="B4481" s="73">
        <f>VLOOKUP(G4481,'Daily Flash NL'!A:D,4,0)</f>
        <v>0.54166666666666696</v>
      </c>
      <c r="C4481" s="77">
        <v>46236</v>
      </c>
      <c r="D4481" s="57"/>
      <c r="E4481" s="62" t="s">
        <v>68</v>
      </c>
      <c r="F4481" s="62"/>
      <c r="G4481" s="62">
        <v>13</v>
      </c>
      <c r="H4481" s="63">
        <v>1</v>
      </c>
      <c r="I4481" s="64">
        <v>44</v>
      </c>
      <c r="J4481" s="64">
        <v>44</v>
      </c>
      <c r="K4481" s="64">
        <v>44</v>
      </c>
      <c r="L4481" s="65">
        <v>1</v>
      </c>
      <c r="M4481" s="64">
        <v>0</v>
      </c>
      <c r="N4481" s="64">
        <v>0</v>
      </c>
      <c r="O4481" s="66">
        <v>312.18614393939401</v>
      </c>
      <c r="P4481" s="63">
        <v>0</v>
      </c>
    </row>
    <row r="4482" spans="1:16" ht="14.4">
      <c r="A4482" s="72">
        <f t="shared" si="134"/>
        <v>46236</v>
      </c>
      <c r="B4482" s="73">
        <f>VLOOKUP(G4482,'Daily Flash NL'!A:D,4,0)</f>
        <v>0.58333333333333304</v>
      </c>
      <c r="C4482" s="77">
        <v>46236</v>
      </c>
      <c r="D4482" s="57"/>
      <c r="E4482" s="62" t="s">
        <v>68</v>
      </c>
      <c r="F4482" s="62"/>
      <c r="G4482" s="62">
        <v>14</v>
      </c>
      <c r="H4482" s="63">
        <v>0.98412698412698407</v>
      </c>
      <c r="I4482" s="64">
        <v>63</v>
      </c>
      <c r="J4482" s="64">
        <v>63</v>
      </c>
      <c r="K4482" s="64">
        <v>62</v>
      </c>
      <c r="L4482" s="65">
        <v>1</v>
      </c>
      <c r="M4482" s="64">
        <v>0</v>
      </c>
      <c r="N4482" s="64">
        <v>0</v>
      </c>
      <c r="O4482" s="66">
        <v>312.56260846560838</v>
      </c>
      <c r="P4482" s="63">
        <v>0</v>
      </c>
    </row>
    <row r="4483" spans="1:16" ht="14.4">
      <c r="A4483" s="72">
        <f t="shared" si="134"/>
        <v>46236</v>
      </c>
      <c r="B4483" s="73">
        <f>VLOOKUP(G4483,'Daily Flash NL'!A:D,4,0)</f>
        <v>0.625</v>
      </c>
      <c r="C4483" s="77">
        <v>46236</v>
      </c>
      <c r="D4483" s="57"/>
      <c r="E4483" s="62" t="s">
        <v>68</v>
      </c>
      <c r="F4483" s="62"/>
      <c r="G4483" s="62">
        <v>15</v>
      </c>
      <c r="H4483" s="63">
        <v>0.83018867924528306</v>
      </c>
      <c r="I4483" s="64">
        <v>53</v>
      </c>
      <c r="J4483" s="64">
        <v>53</v>
      </c>
      <c r="K4483" s="64">
        <v>44</v>
      </c>
      <c r="L4483" s="65">
        <v>1</v>
      </c>
      <c r="M4483" s="64">
        <v>0</v>
      </c>
      <c r="N4483" s="64">
        <v>0</v>
      </c>
      <c r="O4483" s="66">
        <v>294.73381320754714</v>
      </c>
      <c r="P4483" s="63">
        <v>0</v>
      </c>
    </row>
    <row r="4484" spans="1:16" ht="14.4">
      <c r="A4484" s="72">
        <f t="shared" si="134"/>
        <v>46236</v>
      </c>
      <c r="B4484" s="73">
        <f>VLOOKUP(G4484,'Daily Flash NL'!A:D,4,0)</f>
        <v>0.66666666666666696</v>
      </c>
      <c r="C4484" s="77">
        <v>46236</v>
      </c>
      <c r="D4484" s="57"/>
      <c r="E4484" s="62" t="s">
        <v>68</v>
      </c>
      <c r="F4484" s="62"/>
      <c r="G4484" s="62">
        <v>16</v>
      </c>
      <c r="H4484" s="63">
        <v>0.97560975609756095</v>
      </c>
      <c r="I4484" s="64">
        <v>41</v>
      </c>
      <c r="J4484" s="64">
        <v>41</v>
      </c>
      <c r="K4484" s="64">
        <v>40</v>
      </c>
      <c r="L4484" s="65">
        <v>1</v>
      </c>
      <c r="M4484" s="64">
        <v>0</v>
      </c>
      <c r="N4484" s="64">
        <v>0</v>
      </c>
      <c r="O4484" s="66">
        <v>351.61495731707316</v>
      </c>
      <c r="P4484" s="63">
        <v>0</v>
      </c>
    </row>
    <row r="4485" spans="1:16" ht="14.4">
      <c r="A4485" s="72">
        <f t="shared" si="134"/>
        <v>46236</v>
      </c>
      <c r="B4485" s="73" t="e">
        <f>VLOOKUP(G4485,'Daily Flash NL'!A:D,4,0)</f>
        <v>#N/A</v>
      </c>
      <c r="C4485" s="77">
        <v>46236</v>
      </c>
      <c r="D4485" s="57"/>
      <c r="E4485" s="62" t="s">
        <v>68</v>
      </c>
      <c r="F4485" s="62"/>
      <c r="G4485" s="62">
        <v>17</v>
      </c>
      <c r="H4485" s="63">
        <v>0.97499999999999998</v>
      </c>
      <c r="I4485" s="64">
        <v>41</v>
      </c>
      <c r="J4485" s="64">
        <v>40</v>
      </c>
      <c r="K4485" s="64">
        <v>39</v>
      </c>
      <c r="L4485" s="65">
        <v>0.97560975609756095</v>
      </c>
      <c r="M4485" s="64">
        <v>1</v>
      </c>
      <c r="N4485" s="64">
        <v>1</v>
      </c>
      <c r="O4485" s="66">
        <v>383.54771249999993</v>
      </c>
      <c r="P4485" s="63">
        <v>2.4390243902439025E-2</v>
      </c>
    </row>
    <row r="4486" spans="1:16" ht="14.4">
      <c r="A4486" s="72">
        <f t="shared" si="134"/>
        <v>46236</v>
      </c>
      <c r="B4486" s="73" t="e">
        <f>VLOOKUP(G4486,'Daily Flash NL'!A:D,4,0)</f>
        <v>#N/A</v>
      </c>
      <c r="C4486" s="77">
        <v>46236</v>
      </c>
      <c r="D4486" s="57"/>
      <c r="E4486" s="62" t="s">
        <v>68</v>
      </c>
      <c r="F4486" s="62"/>
      <c r="G4486" s="62">
        <v>18</v>
      </c>
      <c r="H4486" s="63">
        <v>0.48837209302325579</v>
      </c>
      <c r="I4486" s="64">
        <v>43</v>
      </c>
      <c r="J4486" s="64">
        <v>43</v>
      </c>
      <c r="K4486" s="64">
        <v>21</v>
      </c>
      <c r="L4486" s="65">
        <v>1</v>
      </c>
      <c r="M4486" s="64">
        <v>0</v>
      </c>
      <c r="N4486" s="64">
        <v>0</v>
      </c>
      <c r="O4486" s="66">
        <v>300.05348837209317</v>
      </c>
      <c r="P4486" s="63">
        <v>0</v>
      </c>
    </row>
    <row r="4487" spans="1:16" ht="14.4">
      <c r="A4487" s="72">
        <f t="shared" si="134"/>
        <v>46236</v>
      </c>
      <c r="B4487" s="73" t="e">
        <f>VLOOKUP(G4487,'Daily Flash NL'!A:D,4,0)</f>
        <v>#N/A</v>
      </c>
      <c r="C4487" s="77">
        <v>46236</v>
      </c>
      <c r="D4487" s="57"/>
      <c r="E4487" s="62" t="s">
        <v>68</v>
      </c>
      <c r="F4487" s="62"/>
      <c r="G4487" s="62">
        <v>19</v>
      </c>
      <c r="H4487" s="63">
        <v>0.95652173913043481</v>
      </c>
      <c r="I4487" s="64">
        <v>23</v>
      </c>
      <c r="J4487" s="64">
        <v>23</v>
      </c>
      <c r="K4487" s="64">
        <v>22</v>
      </c>
      <c r="L4487" s="65">
        <v>1</v>
      </c>
      <c r="M4487" s="64">
        <v>0</v>
      </c>
      <c r="N4487" s="64">
        <v>0</v>
      </c>
      <c r="O4487" s="66">
        <v>380.65621739130432</v>
      </c>
      <c r="P4487" s="63">
        <v>0</v>
      </c>
    </row>
    <row r="4488" spans="1:16" ht="14.4">
      <c r="A4488" s="72">
        <f t="shared" si="134"/>
        <v>46236</v>
      </c>
      <c r="B4488" s="73" t="e">
        <f>VLOOKUP(G4488,'Daily Flash NL'!A:D,4,0)</f>
        <v>#N/A</v>
      </c>
      <c r="C4488" s="77">
        <v>46236</v>
      </c>
      <c r="D4488" s="57"/>
      <c r="E4488" s="62" t="s">
        <v>68</v>
      </c>
      <c r="F4488" s="62"/>
      <c r="G4488" s="62">
        <v>20</v>
      </c>
      <c r="H4488" s="63">
        <v>1</v>
      </c>
      <c r="I4488" s="64">
        <v>31</v>
      </c>
      <c r="J4488" s="64">
        <v>31</v>
      </c>
      <c r="K4488" s="64">
        <v>31</v>
      </c>
      <c r="L4488" s="65">
        <v>1</v>
      </c>
      <c r="M4488" s="64">
        <v>0</v>
      </c>
      <c r="N4488" s="64">
        <v>0</v>
      </c>
      <c r="O4488" s="66">
        <v>267.66905376344096</v>
      </c>
      <c r="P4488" s="63">
        <v>0</v>
      </c>
    </row>
    <row r="4489" spans="1:16" ht="14.4">
      <c r="A4489" s="72">
        <f t="shared" si="134"/>
        <v>46236</v>
      </c>
      <c r="B4489" s="73" t="e">
        <f>VLOOKUP(G4489,'Daily Flash NL'!A:D,4,0)</f>
        <v>#N/A</v>
      </c>
      <c r="C4489" s="77">
        <v>46236</v>
      </c>
      <c r="D4489" s="57"/>
      <c r="E4489" s="62" t="s">
        <v>68</v>
      </c>
      <c r="F4489" s="62"/>
      <c r="G4489" s="62">
        <v>21</v>
      </c>
      <c r="H4489" s="63">
        <v>1</v>
      </c>
      <c r="I4489" s="64">
        <v>18</v>
      </c>
      <c r="J4489" s="64">
        <v>18</v>
      </c>
      <c r="K4489" s="64">
        <v>18</v>
      </c>
      <c r="L4489" s="65">
        <v>1</v>
      </c>
      <c r="M4489" s="64">
        <v>0</v>
      </c>
      <c r="N4489" s="64">
        <v>0</v>
      </c>
      <c r="O4489" s="66">
        <v>340.59525000000002</v>
      </c>
      <c r="P4489" s="63">
        <v>0</v>
      </c>
    </row>
    <row r="4490" spans="1:16" ht="14.4">
      <c r="A4490" s="72">
        <f t="shared" si="134"/>
        <v>46236</v>
      </c>
      <c r="B4490" s="73" t="e">
        <f>VLOOKUP(G4490,'Daily Flash NL'!A:D,4,0)</f>
        <v>#N/A</v>
      </c>
      <c r="C4490" s="77">
        <v>46236</v>
      </c>
      <c r="D4490" s="57"/>
      <c r="E4490" s="62" t="s">
        <v>68</v>
      </c>
      <c r="F4490" s="62"/>
      <c r="G4490" s="62">
        <v>22</v>
      </c>
      <c r="H4490" s="63">
        <v>1</v>
      </c>
      <c r="I4490" s="64">
        <v>8</v>
      </c>
      <c r="J4490" s="64">
        <v>8</v>
      </c>
      <c r="K4490" s="64">
        <v>8</v>
      </c>
      <c r="L4490" s="65">
        <v>1</v>
      </c>
      <c r="M4490" s="64">
        <v>0</v>
      </c>
      <c r="N4490" s="64">
        <v>0</v>
      </c>
      <c r="O4490" s="66">
        <v>346.01231250000001</v>
      </c>
      <c r="P4490" s="63">
        <v>0</v>
      </c>
    </row>
    <row r="4491" spans="1:16" ht="14.4">
      <c r="A4491" s="72">
        <f t="shared" si="134"/>
        <v>46236</v>
      </c>
      <c r="B4491" s="73" t="e">
        <f>VLOOKUP(G4491,'Daily Flash NL'!A:D,4,0)</f>
        <v>#N/A</v>
      </c>
      <c r="C4491" s="77">
        <v>46236</v>
      </c>
      <c r="D4491" s="57"/>
      <c r="E4491" s="62" t="s">
        <v>68</v>
      </c>
      <c r="F4491" s="62"/>
      <c r="G4491" s="62">
        <v>23</v>
      </c>
      <c r="H4491" s="63">
        <v>0.25</v>
      </c>
      <c r="I4491" s="64">
        <v>8</v>
      </c>
      <c r="J4491" s="64">
        <v>4</v>
      </c>
      <c r="K4491" s="64">
        <v>2</v>
      </c>
      <c r="L4491" s="65">
        <v>0.5</v>
      </c>
      <c r="M4491" s="64">
        <v>4</v>
      </c>
      <c r="N4491" s="64">
        <v>0</v>
      </c>
      <c r="O4491" s="66">
        <v>539.96825000000001</v>
      </c>
      <c r="P4491" s="63">
        <v>0.5</v>
      </c>
    </row>
    <row r="4492" spans="1:16" ht="14.4">
      <c r="A4492" s="72">
        <f t="shared" si="134"/>
        <v>46236</v>
      </c>
      <c r="B4492" s="73" t="e">
        <f>VLOOKUP(G4492,'Daily Flash NL'!A:D,4,0)</f>
        <v>#N/A</v>
      </c>
      <c r="C4492" s="77">
        <v>46236</v>
      </c>
      <c r="D4492" s="57" t="s">
        <v>70</v>
      </c>
      <c r="E4492" s="57"/>
      <c r="F4492" s="57"/>
      <c r="G4492" s="57"/>
      <c r="H4492" s="58">
        <v>0.86986301369863017</v>
      </c>
      <c r="I4492" s="59">
        <v>731</v>
      </c>
      <c r="J4492" s="59">
        <v>710</v>
      </c>
      <c r="K4492" s="59">
        <v>635</v>
      </c>
      <c r="L4492" s="60">
        <v>0.97127222982216144</v>
      </c>
      <c r="M4492" s="59">
        <v>21</v>
      </c>
      <c r="N4492" s="59">
        <v>1</v>
      </c>
      <c r="O4492" s="61">
        <v>324.86690788732415</v>
      </c>
      <c r="P4492" s="58">
        <v>2.8727770177838577E-2</v>
      </c>
    </row>
    <row r="4493" spans="1:16" ht="14.4">
      <c r="A4493" s="72" t="str">
        <f t="shared" si="134"/>
        <v>Total 02/08/2026</v>
      </c>
      <c r="B4493" s="73" t="e">
        <f>VLOOKUP(G4493,'Daily Flash NL'!A:D,4,0)</f>
        <v>#N/A</v>
      </c>
      <c r="C4493" s="78" t="s">
        <v>346</v>
      </c>
      <c r="D4493" s="67"/>
      <c r="E4493" s="67"/>
      <c r="F4493" s="67"/>
      <c r="G4493" s="67"/>
      <c r="H4493" s="68">
        <v>0.86986301369863017</v>
      </c>
      <c r="I4493" s="69">
        <v>731</v>
      </c>
      <c r="J4493" s="69">
        <v>710</v>
      </c>
      <c r="K4493" s="69">
        <v>635</v>
      </c>
      <c r="L4493" s="70">
        <v>0.97127222982216144</v>
      </c>
      <c r="M4493" s="69">
        <v>21</v>
      </c>
      <c r="N4493" s="69">
        <v>1</v>
      </c>
      <c r="O4493" s="71">
        <v>324.86690788732415</v>
      </c>
      <c r="P4493" s="68">
        <v>2.8727770177838577E-2</v>
      </c>
    </row>
    <row r="4494" spans="1:16" ht="15" thickBot="1">
      <c r="A4494" s="72" t="str">
        <f t="shared" si="134"/>
        <v>Total général</v>
      </c>
      <c r="B4494" s="73" t="e">
        <f>VLOOKUP(G4494,'Daily Flash NL'!A:D,4,0)</f>
        <v>#N/A</v>
      </c>
      <c r="C4494" s="116" t="s">
        <v>73</v>
      </c>
      <c r="D4494" s="117"/>
      <c r="E4494" s="117"/>
      <c r="F4494" s="117"/>
      <c r="G4494" s="117"/>
      <c r="H4494" s="118">
        <v>0.86986301369863017</v>
      </c>
      <c r="I4494" s="119">
        <v>731</v>
      </c>
      <c r="J4494" s="119">
        <v>710</v>
      </c>
      <c r="K4494" s="119">
        <v>635</v>
      </c>
      <c r="L4494" s="120">
        <v>0.97127222982216144</v>
      </c>
      <c r="M4494" s="119">
        <v>21</v>
      </c>
      <c r="N4494" s="119">
        <v>1</v>
      </c>
      <c r="O4494" s="121">
        <v>324.86690788732415</v>
      </c>
      <c r="P4494" s="122">
        <v>2.8727770177838577E-2</v>
      </c>
    </row>
    <row r="4495" spans="1:16" ht="14.4">
      <c r="A4495" s="72">
        <f t="shared" si="134"/>
        <v>46237</v>
      </c>
      <c r="B4495" s="73" t="e">
        <f>VLOOKUP(G4495,'Daily Flash NL'!A:D,4,0)</f>
        <v>#N/A</v>
      </c>
      <c r="C4495" s="77">
        <v>46237</v>
      </c>
      <c r="D4495" s="57" t="s">
        <v>67</v>
      </c>
      <c r="E4495" s="62" t="s">
        <v>85</v>
      </c>
      <c r="F4495" s="62"/>
      <c r="G4495" s="62"/>
      <c r="H4495" s="63">
        <v>0.83067092651757191</v>
      </c>
      <c r="I4495" s="64">
        <v>314</v>
      </c>
      <c r="J4495" s="64">
        <v>297</v>
      </c>
      <c r="K4495" s="64">
        <v>260</v>
      </c>
      <c r="L4495" s="65">
        <v>0.94585987261146498</v>
      </c>
      <c r="M4495" s="64">
        <v>17</v>
      </c>
      <c r="N4495" s="64">
        <v>1</v>
      </c>
      <c r="O4495" s="66">
        <v>286.27019702581367</v>
      </c>
      <c r="P4495" s="63">
        <v>5.4140127388535034E-2</v>
      </c>
    </row>
    <row r="4496" spans="1:16" ht="14.4">
      <c r="A4496" s="72">
        <f t="shared" si="134"/>
        <v>46237</v>
      </c>
      <c r="B4496" s="73" t="e">
        <f>VLOOKUP(G4496,'Daily Flash NL'!A:D,4,0)</f>
        <v>#N/A</v>
      </c>
      <c r="C4496" s="77">
        <v>46237</v>
      </c>
      <c r="D4496" s="57"/>
      <c r="E4496" s="62" t="s">
        <v>85</v>
      </c>
      <c r="F4496" s="57" t="s">
        <v>69</v>
      </c>
      <c r="G4496" s="57"/>
      <c r="H4496" s="58"/>
      <c r="I4496" s="59"/>
      <c r="J4496" s="59"/>
      <c r="K4496" s="59"/>
      <c r="L4496" s="60"/>
      <c r="M4496" s="59"/>
      <c r="N4496" s="59"/>
      <c r="O4496" s="61"/>
      <c r="P4496" s="58"/>
    </row>
    <row r="4497" spans="1:16" ht="14.4">
      <c r="A4497" s="72">
        <f t="shared" si="134"/>
        <v>46237</v>
      </c>
      <c r="B4497" s="73">
        <f>VLOOKUP(G4497,'Daily Flash NL'!A:D,4,0)</f>
        <v>0.29166666666666669</v>
      </c>
      <c r="C4497" s="77">
        <v>46237</v>
      </c>
      <c r="D4497" s="57"/>
      <c r="E4497" s="62" t="s">
        <v>85</v>
      </c>
      <c r="F4497" s="62"/>
      <c r="G4497" s="62">
        <v>7</v>
      </c>
      <c r="H4497" s="63">
        <v>0.75</v>
      </c>
      <c r="I4497" s="64">
        <v>4</v>
      </c>
      <c r="J4497" s="64">
        <v>4</v>
      </c>
      <c r="K4497" s="64">
        <v>3</v>
      </c>
      <c r="L4497" s="65">
        <v>1</v>
      </c>
      <c r="M4497" s="64">
        <v>0</v>
      </c>
      <c r="N4497" s="64">
        <v>0</v>
      </c>
      <c r="O4497" s="66">
        <v>314.01749999999998</v>
      </c>
      <c r="P4497" s="63">
        <v>0</v>
      </c>
    </row>
    <row r="4498" spans="1:16" ht="14.4">
      <c r="A4498" s="72">
        <f t="shared" si="134"/>
        <v>46237</v>
      </c>
      <c r="B4498" s="73">
        <f>VLOOKUP(G4498,'Daily Flash NL'!A:D,4,0)</f>
        <v>0.33333333333333298</v>
      </c>
      <c r="C4498" s="77">
        <v>46237</v>
      </c>
      <c r="D4498" s="57"/>
      <c r="E4498" s="62" t="s">
        <v>85</v>
      </c>
      <c r="F4498" s="62"/>
      <c r="G4498" s="62">
        <v>8</v>
      </c>
      <c r="H4498" s="63">
        <v>0.5</v>
      </c>
      <c r="I4498" s="64">
        <v>6</v>
      </c>
      <c r="J4498" s="64">
        <v>5</v>
      </c>
      <c r="K4498" s="64">
        <v>3</v>
      </c>
      <c r="L4498" s="65">
        <v>0.83333333333333337</v>
      </c>
      <c r="M4498" s="64">
        <v>1</v>
      </c>
      <c r="N4498" s="64">
        <v>0</v>
      </c>
      <c r="O4498" s="66">
        <v>248.32249999999999</v>
      </c>
      <c r="P4498" s="63">
        <v>0.16666666666666666</v>
      </c>
    </row>
    <row r="4499" spans="1:16" ht="14.4">
      <c r="A4499" s="72">
        <f t="shared" si="134"/>
        <v>46237</v>
      </c>
      <c r="B4499" s="73">
        <f>VLOOKUP(G4499,'Daily Flash NL'!A:D,4,0)</f>
        <v>0.375</v>
      </c>
      <c r="C4499" s="77">
        <v>46237</v>
      </c>
      <c r="D4499" s="57"/>
      <c r="E4499" s="62" t="s">
        <v>85</v>
      </c>
      <c r="F4499" s="62"/>
      <c r="G4499" s="62">
        <v>9</v>
      </c>
      <c r="H4499" s="63">
        <v>1</v>
      </c>
      <c r="I4499" s="64">
        <v>9</v>
      </c>
      <c r="J4499" s="64">
        <v>9</v>
      </c>
      <c r="K4499" s="64">
        <v>9</v>
      </c>
      <c r="L4499" s="65">
        <v>1</v>
      </c>
      <c r="M4499" s="64">
        <v>0</v>
      </c>
      <c r="N4499" s="64">
        <v>0</v>
      </c>
      <c r="O4499" s="66">
        <v>286.46044444444448</v>
      </c>
      <c r="P4499" s="63">
        <v>0</v>
      </c>
    </row>
    <row r="4500" spans="1:16" ht="14.4">
      <c r="A4500" s="72">
        <f t="shared" si="134"/>
        <v>46237</v>
      </c>
      <c r="B4500" s="73">
        <f>VLOOKUP(G4500,'Daily Flash NL'!A:D,4,0)</f>
        <v>0.41666666666666702</v>
      </c>
      <c r="C4500" s="77">
        <v>46237</v>
      </c>
      <c r="D4500" s="57"/>
      <c r="E4500" s="62" t="s">
        <v>85</v>
      </c>
      <c r="F4500" s="62"/>
      <c r="G4500" s="62">
        <v>10</v>
      </c>
      <c r="H4500" s="63">
        <v>0.88888888888888884</v>
      </c>
      <c r="I4500" s="64">
        <v>9</v>
      </c>
      <c r="J4500" s="64">
        <v>9</v>
      </c>
      <c r="K4500" s="64">
        <v>8</v>
      </c>
      <c r="L4500" s="65">
        <v>1</v>
      </c>
      <c r="M4500" s="64">
        <v>0</v>
      </c>
      <c r="N4500" s="64">
        <v>0</v>
      </c>
      <c r="O4500" s="66">
        <v>262.78855555555555</v>
      </c>
      <c r="P4500" s="63">
        <v>0</v>
      </c>
    </row>
    <row r="4501" spans="1:16" ht="14.4">
      <c r="A4501" s="72">
        <f t="shared" si="134"/>
        <v>46237</v>
      </c>
      <c r="B4501" s="73">
        <f>VLOOKUP(G4501,'Daily Flash NL'!A:D,4,0)</f>
        <v>0.45833333333333298</v>
      </c>
      <c r="C4501" s="77">
        <v>46237</v>
      </c>
      <c r="D4501" s="57"/>
      <c r="E4501" s="62" t="s">
        <v>85</v>
      </c>
      <c r="F4501" s="62"/>
      <c r="G4501" s="62">
        <v>11</v>
      </c>
      <c r="H4501" s="63">
        <v>1</v>
      </c>
      <c r="I4501" s="64">
        <v>10</v>
      </c>
      <c r="J4501" s="64">
        <v>10</v>
      </c>
      <c r="K4501" s="64">
        <v>10</v>
      </c>
      <c r="L4501" s="65">
        <v>1</v>
      </c>
      <c r="M4501" s="64">
        <v>0</v>
      </c>
      <c r="N4501" s="64">
        <v>0</v>
      </c>
      <c r="O4501" s="66">
        <v>390.57785000000001</v>
      </c>
      <c r="P4501" s="63">
        <v>0</v>
      </c>
    </row>
    <row r="4502" spans="1:16" ht="14.4">
      <c r="A4502" s="72">
        <f t="shared" si="134"/>
        <v>46237</v>
      </c>
      <c r="B4502" s="73">
        <f>VLOOKUP(G4502,'Daily Flash NL'!A:D,4,0)</f>
        <v>0.5</v>
      </c>
      <c r="C4502" s="77">
        <v>46237</v>
      </c>
      <c r="D4502" s="57"/>
      <c r="E4502" s="62" t="s">
        <v>85</v>
      </c>
      <c r="F4502" s="62"/>
      <c r="G4502" s="62">
        <v>12</v>
      </c>
      <c r="H4502" s="63">
        <v>1</v>
      </c>
      <c r="I4502" s="64">
        <v>7</v>
      </c>
      <c r="J4502" s="64">
        <v>7</v>
      </c>
      <c r="K4502" s="64">
        <v>7</v>
      </c>
      <c r="L4502" s="65">
        <v>1</v>
      </c>
      <c r="M4502" s="64">
        <v>0</v>
      </c>
      <c r="N4502" s="64">
        <v>0</v>
      </c>
      <c r="O4502" s="66">
        <v>207.48752380952328</v>
      </c>
      <c r="P4502" s="63">
        <v>0</v>
      </c>
    </row>
    <row r="4503" spans="1:16" ht="14.4">
      <c r="A4503" s="72">
        <f t="shared" si="134"/>
        <v>46237</v>
      </c>
      <c r="B4503" s="73">
        <f>VLOOKUP(G4503,'Daily Flash NL'!A:D,4,0)</f>
        <v>0.54166666666666696</v>
      </c>
      <c r="C4503" s="77">
        <v>46237</v>
      </c>
      <c r="D4503" s="57"/>
      <c r="E4503" s="62" t="s">
        <v>85</v>
      </c>
      <c r="F4503" s="62"/>
      <c r="G4503" s="62">
        <v>13</v>
      </c>
      <c r="H4503" s="63">
        <v>1</v>
      </c>
      <c r="I4503" s="64">
        <v>12</v>
      </c>
      <c r="J4503" s="64">
        <v>12</v>
      </c>
      <c r="K4503" s="64">
        <v>12</v>
      </c>
      <c r="L4503" s="65">
        <v>1</v>
      </c>
      <c r="M4503" s="64">
        <v>0</v>
      </c>
      <c r="N4503" s="64">
        <v>0</v>
      </c>
      <c r="O4503" s="66">
        <v>360.36461111111106</v>
      </c>
      <c r="P4503" s="63">
        <v>0</v>
      </c>
    </row>
    <row r="4504" spans="1:16" ht="14.4">
      <c r="A4504" s="72">
        <f t="shared" si="134"/>
        <v>46237</v>
      </c>
      <c r="B4504" s="73">
        <f>VLOOKUP(G4504,'Daily Flash NL'!A:D,4,0)</f>
        <v>0.58333333333333304</v>
      </c>
      <c r="C4504" s="77">
        <v>46237</v>
      </c>
      <c r="D4504" s="57"/>
      <c r="E4504" s="62" t="s">
        <v>85</v>
      </c>
      <c r="F4504" s="62"/>
      <c r="G4504" s="62">
        <v>14</v>
      </c>
      <c r="H4504" s="63">
        <v>0.875</v>
      </c>
      <c r="I4504" s="64">
        <v>8</v>
      </c>
      <c r="J4504" s="64">
        <v>8</v>
      </c>
      <c r="K4504" s="64">
        <v>7</v>
      </c>
      <c r="L4504" s="65">
        <v>1</v>
      </c>
      <c r="M4504" s="64">
        <v>0</v>
      </c>
      <c r="N4504" s="64">
        <v>0</v>
      </c>
      <c r="O4504" s="66">
        <v>190.37150000000003</v>
      </c>
      <c r="P4504" s="63">
        <v>0</v>
      </c>
    </row>
    <row r="4505" spans="1:16" ht="14.4">
      <c r="A4505" s="72">
        <f t="shared" si="134"/>
        <v>46237</v>
      </c>
      <c r="B4505" s="73">
        <f>VLOOKUP(G4505,'Daily Flash NL'!A:D,4,0)</f>
        <v>0.625</v>
      </c>
      <c r="C4505" s="77">
        <v>46237</v>
      </c>
      <c r="D4505" s="57"/>
      <c r="E4505" s="62" t="s">
        <v>85</v>
      </c>
      <c r="F4505" s="62"/>
      <c r="G4505" s="62">
        <v>15</v>
      </c>
      <c r="H4505" s="63">
        <v>0.875</v>
      </c>
      <c r="I4505" s="64">
        <v>8</v>
      </c>
      <c r="J4505" s="64">
        <v>8</v>
      </c>
      <c r="K4505" s="64">
        <v>7</v>
      </c>
      <c r="L4505" s="65">
        <v>1</v>
      </c>
      <c r="M4505" s="64">
        <v>0</v>
      </c>
      <c r="N4505" s="64">
        <v>0</v>
      </c>
      <c r="O4505" s="66">
        <v>252.56031249999998</v>
      </c>
      <c r="P4505" s="63">
        <v>0</v>
      </c>
    </row>
    <row r="4506" spans="1:16" ht="14.4">
      <c r="A4506" s="72">
        <f t="shared" si="134"/>
        <v>46237</v>
      </c>
      <c r="B4506" s="73">
        <f>VLOOKUP(G4506,'Daily Flash NL'!A:D,4,0)</f>
        <v>0.66666666666666696</v>
      </c>
      <c r="C4506" s="77">
        <v>46237</v>
      </c>
      <c r="D4506" s="57"/>
      <c r="E4506" s="62" t="s">
        <v>85</v>
      </c>
      <c r="F4506" s="62"/>
      <c r="G4506" s="62">
        <v>16</v>
      </c>
      <c r="H4506" s="63">
        <v>0.9</v>
      </c>
      <c r="I4506" s="64">
        <v>10</v>
      </c>
      <c r="J4506" s="64">
        <v>10</v>
      </c>
      <c r="K4506" s="64">
        <v>9</v>
      </c>
      <c r="L4506" s="65">
        <v>1</v>
      </c>
      <c r="M4506" s="64">
        <v>0</v>
      </c>
      <c r="N4506" s="64">
        <v>0</v>
      </c>
      <c r="O4506" s="66">
        <v>187.142333333333</v>
      </c>
      <c r="P4506" s="63">
        <v>0</v>
      </c>
    </row>
    <row r="4507" spans="1:16" ht="14.4">
      <c r="A4507" s="72">
        <f t="shared" si="134"/>
        <v>46237</v>
      </c>
      <c r="B4507" s="73" t="e">
        <f>VLOOKUP(G4507,'Daily Flash NL'!A:D,4,0)</f>
        <v>#N/A</v>
      </c>
      <c r="C4507" s="77">
        <v>46237</v>
      </c>
      <c r="D4507" s="57"/>
      <c r="E4507" s="62" t="s">
        <v>85</v>
      </c>
      <c r="F4507" s="62"/>
      <c r="G4507" s="62">
        <v>17</v>
      </c>
      <c r="H4507" s="63">
        <v>1</v>
      </c>
      <c r="I4507" s="64">
        <v>4</v>
      </c>
      <c r="J4507" s="64">
        <v>4</v>
      </c>
      <c r="K4507" s="64">
        <v>4</v>
      </c>
      <c r="L4507" s="65">
        <v>1</v>
      </c>
      <c r="M4507" s="64">
        <v>0</v>
      </c>
      <c r="N4507" s="64">
        <v>0</v>
      </c>
      <c r="O4507" s="66">
        <v>420.82049999999998</v>
      </c>
      <c r="P4507" s="63">
        <v>0</v>
      </c>
    </row>
    <row r="4508" spans="1:16" ht="14.4">
      <c r="A4508" s="72">
        <f t="shared" si="134"/>
        <v>46237</v>
      </c>
      <c r="B4508" s="73" t="e">
        <f>VLOOKUP(G4508,'Daily Flash NL'!A:D,4,0)</f>
        <v>#N/A</v>
      </c>
      <c r="C4508" s="77">
        <v>46237</v>
      </c>
      <c r="D4508" s="57"/>
      <c r="E4508" s="62" t="s">
        <v>85</v>
      </c>
      <c r="F4508" s="62"/>
      <c r="G4508" s="62">
        <v>18</v>
      </c>
      <c r="H4508" s="63">
        <v>0.81818181818181823</v>
      </c>
      <c r="I4508" s="64">
        <v>11</v>
      </c>
      <c r="J4508" s="64">
        <v>11</v>
      </c>
      <c r="K4508" s="64">
        <v>9</v>
      </c>
      <c r="L4508" s="65">
        <v>1</v>
      </c>
      <c r="M4508" s="64">
        <v>0</v>
      </c>
      <c r="N4508" s="64">
        <v>0</v>
      </c>
      <c r="O4508" s="66">
        <v>225.95745454545457</v>
      </c>
      <c r="P4508" s="63">
        <v>0</v>
      </c>
    </row>
    <row r="4509" spans="1:16" ht="14.4">
      <c r="A4509" s="72">
        <f t="shared" si="134"/>
        <v>46237</v>
      </c>
      <c r="B4509" s="73" t="e">
        <f>VLOOKUP(G4509,'Daily Flash NL'!A:D,4,0)</f>
        <v>#N/A</v>
      </c>
      <c r="C4509" s="77">
        <v>46237</v>
      </c>
      <c r="D4509" s="57"/>
      <c r="E4509" s="62" t="s">
        <v>85</v>
      </c>
      <c r="F4509" s="62"/>
      <c r="G4509" s="62">
        <v>19</v>
      </c>
      <c r="H4509" s="63">
        <v>0.5714285714285714</v>
      </c>
      <c r="I4509" s="64">
        <v>7</v>
      </c>
      <c r="J4509" s="64">
        <v>7</v>
      </c>
      <c r="K4509" s="64">
        <v>4</v>
      </c>
      <c r="L4509" s="65">
        <v>1</v>
      </c>
      <c r="M4509" s="64">
        <v>0</v>
      </c>
      <c r="N4509" s="64">
        <v>0</v>
      </c>
      <c r="O4509" s="66">
        <v>380.04771428571433</v>
      </c>
      <c r="P4509" s="63">
        <v>0</v>
      </c>
    </row>
    <row r="4510" spans="1:16" ht="14.4">
      <c r="A4510" s="72">
        <f t="shared" si="134"/>
        <v>46237</v>
      </c>
      <c r="B4510" s="73" t="e">
        <f>VLOOKUP(G4510,'Daily Flash NL'!A:D,4,0)</f>
        <v>#N/A</v>
      </c>
      <c r="C4510" s="77">
        <v>46237</v>
      </c>
      <c r="D4510" s="57"/>
      <c r="E4510" s="62" t="s">
        <v>85</v>
      </c>
      <c r="F4510" s="62"/>
      <c r="G4510" s="62">
        <v>20</v>
      </c>
      <c r="H4510" s="63">
        <v>1</v>
      </c>
      <c r="I4510" s="64">
        <v>1</v>
      </c>
      <c r="J4510" s="64">
        <v>1</v>
      </c>
      <c r="K4510" s="64">
        <v>1</v>
      </c>
      <c r="L4510" s="65">
        <v>1</v>
      </c>
      <c r="M4510" s="64">
        <v>0</v>
      </c>
      <c r="N4510" s="64">
        <v>0</v>
      </c>
      <c r="O4510" s="66">
        <v>179.48499999999999</v>
      </c>
      <c r="P4510" s="63">
        <v>0</v>
      </c>
    </row>
    <row r="4511" spans="1:16" ht="14.4">
      <c r="A4511" s="72">
        <f t="shared" ref="A4511:A4545" si="135">C4511</f>
        <v>46237</v>
      </c>
      <c r="B4511" s="73" t="e">
        <f>VLOOKUP(G4511,'Daily Flash NL'!A:D,4,0)</f>
        <v>#N/A</v>
      </c>
      <c r="C4511" s="77">
        <v>46237</v>
      </c>
      <c r="D4511" s="57"/>
      <c r="E4511" s="62" t="s">
        <v>85</v>
      </c>
      <c r="F4511" s="62"/>
      <c r="G4511" s="62">
        <v>21</v>
      </c>
      <c r="H4511" s="63">
        <v>1</v>
      </c>
      <c r="I4511" s="64">
        <v>2</v>
      </c>
      <c r="J4511" s="64">
        <v>2</v>
      </c>
      <c r="K4511" s="64">
        <v>2</v>
      </c>
      <c r="L4511" s="65">
        <v>1</v>
      </c>
      <c r="M4511" s="64">
        <v>0</v>
      </c>
      <c r="N4511" s="64">
        <v>0</v>
      </c>
      <c r="O4511" s="66">
        <v>182.06699999999998</v>
      </c>
      <c r="P4511" s="63">
        <v>0</v>
      </c>
    </row>
    <row r="4512" spans="1:16" ht="14.4">
      <c r="A4512" s="72">
        <f t="shared" si="135"/>
        <v>46237</v>
      </c>
      <c r="B4512" s="73" t="e">
        <f>VLOOKUP(G4512,'Daily Flash NL'!A:D,4,0)</f>
        <v>#N/A</v>
      </c>
      <c r="C4512" s="77">
        <v>46237</v>
      </c>
      <c r="D4512" s="57"/>
      <c r="E4512" s="62" t="s">
        <v>85</v>
      </c>
      <c r="F4512" s="62"/>
      <c r="G4512" s="62">
        <v>22</v>
      </c>
      <c r="H4512" s="63">
        <v>0</v>
      </c>
      <c r="I4512" s="64">
        <v>4</v>
      </c>
      <c r="J4512" s="64">
        <v>1</v>
      </c>
      <c r="K4512" s="64">
        <v>0</v>
      </c>
      <c r="L4512" s="65">
        <v>0.25</v>
      </c>
      <c r="M4512" s="64">
        <v>3</v>
      </c>
      <c r="N4512" s="64">
        <v>0</v>
      </c>
      <c r="O4512" s="66">
        <v>332.71199999999999</v>
      </c>
      <c r="P4512" s="63">
        <v>0.75</v>
      </c>
    </row>
    <row r="4513" spans="1:16" ht="14.4">
      <c r="A4513" s="72">
        <f t="shared" si="135"/>
        <v>46237</v>
      </c>
      <c r="B4513" s="73" t="e">
        <f>VLOOKUP(G4513,'Daily Flash NL'!A:D,4,0)</f>
        <v>#N/A</v>
      </c>
      <c r="C4513" s="77">
        <v>46237</v>
      </c>
      <c r="D4513" s="57"/>
      <c r="E4513" s="62" t="s">
        <v>85</v>
      </c>
      <c r="F4513" s="62"/>
      <c r="G4513" s="62">
        <v>23</v>
      </c>
      <c r="H4513" s="63">
        <v>0.2</v>
      </c>
      <c r="I4513" s="64">
        <v>6</v>
      </c>
      <c r="J4513" s="64">
        <v>1</v>
      </c>
      <c r="K4513" s="64">
        <v>1</v>
      </c>
      <c r="L4513" s="65">
        <v>0.16666666666666666</v>
      </c>
      <c r="M4513" s="64">
        <v>5</v>
      </c>
      <c r="N4513" s="64">
        <v>1</v>
      </c>
      <c r="O4513" s="66">
        <v>362.48200000000003</v>
      </c>
      <c r="P4513" s="63">
        <v>0.83333333333333337</v>
      </c>
    </row>
    <row r="4514" spans="1:16" ht="14.4">
      <c r="A4514" s="72">
        <f t="shared" si="135"/>
        <v>46237</v>
      </c>
      <c r="B4514" s="73" t="e">
        <f>VLOOKUP(G4514,'Daily Flash NL'!A:D,4,0)</f>
        <v>#N/A</v>
      </c>
      <c r="C4514" s="77">
        <v>46237</v>
      </c>
      <c r="D4514" s="57"/>
      <c r="E4514" s="62" t="s">
        <v>85</v>
      </c>
      <c r="F4514" s="57" t="s">
        <v>86</v>
      </c>
      <c r="G4514" s="57"/>
      <c r="H4514" s="58"/>
      <c r="I4514" s="59"/>
      <c r="J4514" s="59"/>
      <c r="K4514" s="59"/>
      <c r="L4514" s="60"/>
      <c r="M4514" s="59"/>
      <c r="N4514" s="59"/>
      <c r="O4514" s="61"/>
      <c r="P4514" s="58"/>
    </row>
    <row r="4515" spans="1:16" ht="14.4">
      <c r="A4515" s="72">
        <f t="shared" si="135"/>
        <v>46237</v>
      </c>
      <c r="B4515" s="73">
        <f>VLOOKUP(G4515,'Daily Flash NL'!A:D,4,0)</f>
        <v>0.29166666666666669</v>
      </c>
      <c r="C4515" s="77">
        <v>46237</v>
      </c>
      <c r="D4515" s="57"/>
      <c r="E4515" s="62" t="s">
        <v>85</v>
      </c>
      <c r="F4515" s="62"/>
      <c r="G4515" s="62">
        <v>7</v>
      </c>
      <c r="H4515" s="63">
        <v>1</v>
      </c>
      <c r="I4515" s="64">
        <v>3</v>
      </c>
      <c r="J4515" s="64">
        <v>3</v>
      </c>
      <c r="K4515" s="64">
        <v>3</v>
      </c>
      <c r="L4515" s="65">
        <v>1</v>
      </c>
      <c r="M4515" s="64">
        <v>0</v>
      </c>
      <c r="N4515" s="64">
        <v>0</v>
      </c>
      <c r="O4515" s="66">
        <v>358.4548333333334</v>
      </c>
      <c r="P4515" s="63">
        <v>0</v>
      </c>
    </row>
    <row r="4516" spans="1:16" ht="14.4">
      <c r="A4516" s="72">
        <f t="shared" si="135"/>
        <v>46237</v>
      </c>
      <c r="B4516" s="73">
        <f>VLOOKUP(G4516,'Daily Flash NL'!A:D,4,0)</f>
        <v>0.33333333333333298</v>
      </c>
      <c r="C4516" s="77">
        <v>46237</v>
      </c>
      <c r="D4516" s="57"/>
      <c r="E4516" s="62" t="s">
        <v>85</v>
      </c>
      <c r="F4516" s="62"/>
      <c r="G4516" s="62">
        <v>8</v>
      </c>
      <c r="H4516" s="63">
        <v>1</v>
      </c>
      <c r="I4516" s="64">
        <v>10</v>
      </c>
      <c r="J4516" s="64">
        <v>10</v>
      </c>
      <c r="K4516" s="64">
        <v>10</v>
      </c>
      <c r="L4516" s="65">
        <v>1</v>
      </c>
      <c r="M4516" s="64">
        <v>0</v>
      </c>
      <c r="N4516" s="64">
        <v>0</v>
      </c>
      <c r="O4516" s="66">
        <v>233.2515333333337</v>
      </c>
      <c r="P4516" s="63">
        <v>0</v>
      </c>
    </row>
    <row r="4517" spans="1:16" ht="14.4">
      <c r="A4517" s="72">
        <f t="shared" si="135"/>
        <v>46237</v>
      </c>
      <c r="B4517" s="73">
        <f>VLOOKUP(G4517,'Daily Flash NL'!A:D,4,0)</f>
        <v>0.375</v>
      </c>
      <c r="C4517" s="77">
        <v>46237</v>
      </c>
      <c r="D4517" s="57"/>
      <c r="E4517" s="62" t="s">
        <v>85</v>
      </c>
      <c r="F4517" s="62"/>
      <c r="G4517" s="62">
        <v>9</v>
      </c>
      <c r="H4517" s="63">
        <v>0.68421052631578949</v>
      </c>
      <c r="I4517" s="64">
        <v>19</v>
      </c>
      <c r="J4517" s="64">
        <v>19</v>
      </c>
      <c r="K4517" s="64">
        <v>13</v>
      </c>
      <c r="L4517" s="65">
        <v>1</v>
      </c>
      <c r="M4517" s="64">
        <v>0</v>
      </c>
      <c r="N4517" s="64">
        <v>0</v>
      </c>
      <c r="O4517" s="66">
        <v>236.94286842105262</v>
      </c>
      <c r="P4517" s="63">
        <v>0</v>
      </c>
    </row>
    <row r="4518" spans="1:16" ht="14.4">
      <c r="A4518" s="72">
        <f t="shared" si="135"/>
        <v>46237</v>
      </c>
      <c r="B4518" s="73">
        <f>VLOOKUP(G4518,'Daily Flash NL'!A:D,4,0)</f>
        <v>0.41666666666666702</v>
      </c>
      <c r="C4518" s="77">
        <v>46237</v>
      </c>
      <c r="D4518" s="57"/>
      <c r="E4518" s="62" t="s">
        <v>85</v>
      </c>
      <c r="F4518" s="62"/>
      <c r="G4518" s="62">
        <v>10</v>
      </c>
      <c r="H4518" s="63">
        <v>0.73076923076923073</v>
      </c>
      <c r="I4518" s="64">
        <v>26</v>
      </c>
      <c r="J4518" s="64">
        <v>25</v>
      </c>
      <c r="K4518" s="64">
        <v>19</v>
      </c>
      <c r="L4518" s="65">
        <v>0.96153846153846156</v>
      </c>
      <c r="M4518" s="64">
        <v>1</v>
      </c>
      <c r="N4518" s="64">
        <v>0</v>
      </c>
      <c r="O4518" s="66">
        <v>184.86398333333321</v>
      </c>
      <c r="P4518" s="63">
        <v>3.8461538461538464E-2</v>
      </c>
    </row>
    <row r="4519" spans="1:16" ht="14.4">
      <c r="A4519" s="72">
        <f t="shared" si="135"/>
        <v>46237</v>
      </c>
      <c r="B4519" s="73">
        <f>VLOOKUP(G4519,'Daily Flash NL'!A:D,4,0)</f>
        <v>0.45833333333333298</v>
      </c>
      <c r="C4519" s="77">
        <v>46237</v>
      </c>
      <c r="D4519" s="57"/>
      <c r="E4519" s="62" t="s">
        <v>85</v>
      </c>
      <c r="F4519" s="62"/>
      <c r="G4519" s="62">
        <v>11</v>
      </c>
      <c r="H4519" s="63">
        <v>0.95</v>
      </c>
      <c r="I4519" s="64">
        <v>20</v>
      </c>
      <c r="J4519" s="64">
        <v>20</v>
      </c>
      <c r="K4519" s="64">
        <v>19</v>
      </c>
      <c r="L4519" s="65">
        <v>1</v>
      </c>
      <c r="M4519" s="64">
        <v>0</v>
      </c>
      <c r="N4519" s="64">
        <v>0</v>
      </c>
      <c r="O4519" s="66">
        <v>268.52158833333317</v>
      </c>
      <c r="P4519" s="63">
        <v>0</v>
      </c>
    </row>
    <row r="4520" spans="1:16" ht="14.4">
      <c r="A4520" s="72">
        <f t="shared" si="135"/>
        <v>46237</v>
      </c>
      <c r="B4520" s="73">
        <f>VLOOKUP(G4520,'Daily Flash NL'!A:D,4,0)</f>
        <v>0.5</v>
      </c>
      <c r="C4520" s="77">
        <v>46237</v>
      </c>
      <c r="D4520" s="57"/>
      <c r="E4520" s="62" t="s">
        <v>85</v>
      </c>
      <c r="F4520" s="62"/>
      <c r="G4520" s="62">
        <v>12</v>
      </c>
      <c r="H4520" s="63">
        <v>1</v>
      </c>
      <c r="I4520" s="64">
        <v>9</v>
      </c>
      <c r="J4520" s="64">
        <v>9</v>
      </c>
      <c r="K4520" s="64">
        <v>9</v>
      </c>
      <c r="L4520" s="65">
        <v>1</v>
      </c>
      <c r="M4520" s="64">
        <v>0</v>
      </c>
      <c r="N4520" s="64">
        <v>0</v>
      </c>
      <c r="O4520" s="66">
        <v>268.47677777777778</v>
      </c>
      <c r="P4520" s="63">
        <v>0</v>
      </c>
    </row>
    <row r="4521" spans="1:16" ht="14.4">
      <c r="A4521" s="72">
        <f t="shared" si="135"/>
        <v>46237</v>
      </c>
      <c r="B4521" s="73">
        <f>VLOOKUP(G4521,'Daily Flash NL'!A:D,4,0)</f>
        <v>0.54166666666666696</v>
      </c>
      <c r="C4521" s="77">
        <v>46237</v>
      </c>
      <c r="D4521" s="57"/>
      <c r="E4521" s="62" t="s">
        <v>85</v>
      </c>
      <c r="F4521" s="62"/>
      <c r="G4521" s="62">
        <v>13</v>
      </c>
      <c r="H4521" s="63">
        <v>0.90909090909090906</v>
      </c>
      <c r="I4521" s="64">
        <v>11</v>
      </c>
      <c r="J4521" s="64">
        <v>11</v>
      </c>
      <c r="K4521" s="64">
        <v>10</v>
      </c>
      <c r="L4521" s="65">
        <v>1</v>
      </c>
      <c r="M4521" s="64">
        <v>0</v>
      </c>
      <c r="N4521" s="64">
        <v>0</v>
      </c>
      <c r="O4521" s="66">
        <v>412.87477272727267</v>
      </c>
      <c r="P4521" s="63">
        <v>0</v>
      </c>
    </row>
    <row r="4522" spans="1:16" ht="14.4">
      <c r="A4522" s="72">
        <f t="shared" si="135"/>
        <v>46237</v>
      </c>
      <c r="B4522" s="73">
        <f>VLOOKUP(G4522,'Daily Flash NL'!A:D,4,0)</f>
        <v>0.58333333333333304</v>
      </c>
      <c r="C4522" s="77">
        <v>46237</v>
      </c>
      <c r="D4522" s="57"/>
      <c r="E4522" s="62" t="s">
        <v>85</v>
      </c>
      <c r="F4522" s="62"/>
      <c r="G4522" s="62">
        <v>14</v>
      </c>
      <c r="H4522" s="63">
        <v>1</v>
      </c>
      <c r="I4522" s="64">
        <v>17</v>
      </c>
      <c r="J4522" s="64">
        <v>17</v>
      </c>
      <c r="K4522" s="64">
        <v>17</v>
      </c>
      <c r="L4522" s="65">
        <v>1</v>
      </c>
      <c r="M4522" s="64">
        <v>0</v>
      </c>
      <c r="N4522" s="64">
        <v>0</v>
      </c>
      <c r="O4522" s="66">
        <v>307.9437254901959</v>
      </c>
      <c r="P4522" s="63">
        <v>0</v>
      </c>
    </row>
    <row r="4523" spans="1:16" ht="14.4">
      <c r="A4523" s="72">
        <f t="shared" si="135"/>
        <v>46237</v>
      </c>
      <c r="B4523" s="73">
        <f>VLOOKUP(G4523,'Daily Flash NL'!A:D,4,0)</f>
        <v>0.625</v>
      </c>
      <c r="C4523" s="77">
        <v>46237</v>
      </c>
      <c r="D4523" s="57"/>
      <c r="E4523" s="62" t="s">
        <v>85</v>
      </c>
      <c r="F4523" s="62"/>
      <c r="G4523" s="62">
        <v>15</v>
      </c>
      <c r="H4523" s="63">
        <v>1</v>
      </c>
      <c r="I4523" s="64">
        <v>13</v>
      </c>
      <c r="J4523" s="64">
        <v>13</v>
      </c>
      <c r="K4523" s="64">
        <v>13</v>
      </c>
      <c r="L4523" s="65">
        <v>1</v>
      </c>
      <c r="M4523" s="64">
        <v>0</v>
      </c>
      <c r="N4523" s="64">
        <v>0</v>
      </c>
      <c r="O4523" s="66">
        <v>294.60853846153844</v>
      </c>
      <c r="P4523" s="63">
        <v>0</v>
      </c>
    </row>
    <row r="4524" spans="1:16" ht="14.4">
      <c r="A4524" s="72">
        <f t="shared" si="135"/>
        <v>46237</v>
      </c>
      <c r="B4524" s="73">
        <f>VLOOKUP(G4524,'Daily Flash NL'!A:D,4,0)</f>
        <v>0.66666666666666696</v>
      </c>
      <c r="C4524" s="77">
        <v>46237</v>
      </c>
      <c r="D4524" s="57"/>
      <c r="E4524" s="62" t="s">
        <v>85</v>
      </c>
      <c r="F4524" s="62"/>
      <c r="G4524" s="62">
        <v>16</v>
      </c>
      <c r="H4524" s="63">
        <v>0.92307692307692313</v>
      </c>
      <c r="I4524" s="64">
        <v>13</v>
      </c>
      <c r="J4524" s="64">
        <v>13</v>
      </c>
      <c r="K4524" s="64">
        <v>12</v>
      </c>
      <c r="L4524" s="65">
        <v>1</v>
      </c>
      <c r="M4524" s="64">
        <v>0</v>
      </c>
      <c r="N4524" s="64">
        <v>0</v>
      </c>
      <c r="O4524" s="66">
        <v>174.68492307692307</v>
      </c>
      <c r="P4524" s="63">
        <v>0</v>
      </c>
    </row>
    <row r="4525" spans="1:16" ht="14.4">
      <c r="A4525" s="72">
        <f t="shared" si="135"/>
        <v>46237</v>
      </c>
      <c r="B4525" s="73" t="e">
        <f>VLOOKUP(G4525,'Daily Flash NL'!A:D,4,0)</f>
        <v>#N/A</v>
      </c>
      <c r="C4525" s="77">
        <v>46237</v>
      </c>
      <c r="D4525" s="57"/>
      <c r="E4525" s="62" t="s">
        <v>85</v>
      </c>
      <c r="F4525" s="62"/>
      <c r="G4525" s="62">
        <v>17</v>
      </c>
      <c r="H4525" s="63">
        <v>0.9</v>
      </c>
      <c r="I4525" s="64">
        <v>10</v>
      </c>
      <c r="J4525" s="64">
        <v>10</v>
      </c>
      <c r="K4525" s="64">
        <v>9</v>
      </c>
      <c r="L4525" s="65">
        <v>1</v>
      </c>
      <c r="M4525" s="64">
        <v>0</v>
      </c>
      <c r="N4525" s="64">
        <v>0</v>
      </c>
      <c r="O4525" s="66">
        <v>370.67130000000003</v>
      </c>
      <c r="P4525" s="63">
        <v>0</v>
      </c>
    </row>
    <row r="4526" spans="1:16" ht="14.4">
      <c r="A4526" s="72">
        <f t="shared" si="135"/>
        <v>46237</v>
      </c>
      <c r="B4526" s="73" t="e">
        <f>VLOOKUP(G4526,'Daily Flash NL'!A:D,4,0)</f>
        <v>#N/A</v>
      </c>
      <c r="C4526" s="77">
        <v>46237</v>
      </c>
      <c r="D4526" s="57"/>
      <c r="E4526" s="62" t="s">
        <v>85</v>
      </c>
      <c r="F4526" s="62"/>
      <c r="G4526" s="62">
        <v>18</v>
      </c>
      <c r="H4526" s="63">
        <v>0.625</v>
      </c>
      <c r="I4526" s="64">
        <v>8</v>
      </c>
      <c r="J4526" s="64">
        <v>8</v>
      </c>
      <c r="K4526" s="64">
        <v>5</v>
      </c>
      <c r="L4526" s="65">
        <v>1</v>
      </c>
      <c r="M4526" s="64">
        <v>0</v>
      </c>
      <c r="N4526" s="64">
        <v>0</v>
      </c>
      <c r="O4526" s="66">
        <v>522.217625</v>
      </c>
      <c r="P4526" s="63">
        <v>0</v>
      </c>
    </row>
    <row r="4527" spans="1:16" ht="14.4">
      <c r="A4527" s="72">
        <f t="shared" si="135"/>
        <v>46237</v>
      </c>
      <c r="B4527" s="73" t="e">
        <f>VLOOKUP(G4527,'Daily Flash NL'!A:D,4,0)</f>
        <v>#N/A</v>
      </c>
      <c r="C4527" s="77">
        <v>46237</v>
      </c>
      <c r="D4527" s="57"/>
      <c r="E4527" s="62" t="s">
        <v>85</v>
      </c>
      <c r="F4527" s="62"/>
      <c r="G4527" s="62">
        <v>19</v>
      </c>
      <c r="H4527" s="63">
        <v>0.8571428571428571</v>
      </c>
      <c r="I4527" s="64">
        <v>14</v>
      </c>
      <c r="J4527" s="64">
        <v>14</v>
      </c>
      <c r="K4527" s="64">
        <v>12</v>
      </c>
      <c r="L4527" s="65">
        <v>1</v>
      </c>
      <c r="M4527" s="64">
        <v>0</v>
      </c>
      <c r="N4527" s="64">
        <v>0</v>
      </c>
      <c r="O4527" s="66">
        <v>280.19092857142857</v>
      </c>
      <c r="P4527" s="63">
        <v>0</v>
      </c>
    </row>
    <row r="4528" spans="1:16" ht="14.4">
      <c r="A4528" s="72">
        <f t="shared" si="135"/>
        <v>46237</v>
      </c>
      <c r="B4528" s="73" t="e">
        <f>VLOOKUP(G4528,'Daily Flash NL'!A:D,4,0)</f>
        <v>#N/A</v>
      </c>
      <c r="C4528" s="77">
        <v>46237</v>
      </c>
      <c r="D4528" s="57"/>
      <c r="E4528" s="62" t="s">
        <v>85</v>
      </c>
      <c r="F4528" s="62"/>
      <c r="G4528" s="62">
        <v>20</v>
      </c>
      <c r="H4528" s="63">
        <v>0.8</v>
      </c>
      <c r="I4528" s="64">
        <v>5</v>
      </c>
      <c r="J4528" s="64">
        <v>5</v>
      </c>
      <c r="K4528" s="64">
        <v>4</v>
      </c>
      <c r="L4528" s="65">
        <v>1</v>
      </c>
      <c r="M4528" s="64">
        <v>0</v>
      </c>
      <c r="N4528" s="64">
        <v>0</v>
      </c>
      <c r="O4528" s="66">
        <v>456.97680000000003</v>
      </c>
      <c r="P4528" s="63">
        <v>0</v>
      </c>
    </row>
    <row r="4529" spans="1:16" ht="14.4">
      <c r="A4529" s="72">
        <f t="shared" si="135"/>
        <v>46237</v>
      </c>
      <c r="B4529" s="73" t="e">
        <f>VLOOKUP(G4529,'Daily Flash NL'!A:D,4,0)</f>
        <v>#N/A</v>
      </c>
      <c r="C4529" s="77">
        <v>46237</v>
      </c>
      <c r="D4529" s="57"/>
      <c r="E4529" s="62" t="s">
        <v>85</v>
      </c>
      <c r="F4529" s="62"/>
      <c r="G4529" s="62">
        <v>21</v>
      </c>
      <c r="H4529" s="63">
        <v>1</v>
      </c>
      <c r="I4529" s="64">
        <v>8</v>
      </c>
      <c r="J4529" s="64">
        <v>8</v>
      </c>
      <c r="K4529" s="64">
        <v>8</v>
      </c>
      <c r="L4529" s="65">
        <v>1</v>
      </c>
      <c r="M4529" s="64">
        <v>0</v>
      </c>
      <c r="N4529" s="64">
        <v>0</v>
      </c>
      <c r="O4529" s="66">
        <v>75.027395833332989</v>
      </c>
      <c r="P4529" s="63">
        <v>0</v>
      </c>
    </row>
    <row r="4530" spans="1:16" ht="14.4">
      <c r="A4530" s="72">
        <f t="shared" si="135"/>
        <v>46237</v>
      </c>
      <c r="B4530" s="73" t="e">
        <f>VLOOKUP(G4530,'Daily Flash NL'!A:D,4,0)</f>
        <v>#N/A</v>
      </c>
      <c r="C4530" s="77">
        <v>46237</v>
      </c>
      <c r="D4530" s="57"/>
      <c r="E4530" s="62" t="s">
        <v>85</v>
      </c>
      <c r="F4530" s="62"/>
      <c r="G4530" s="62">
        <v>22</v>
      </c>
      <c r="H4530" s="63">
        <v>0.16666666666666666</v>
      </c>
      <c r="I4530" s="64">
        <v>6</v>
      </c>
      <c r="J4530" s="64">
        <v>3</v>
      </c>
      <c r="K4530" s="64">
        <v>1</v>
      </c>
      <c r="L4530" s="65">
        <v>0.5</v>
      </c>
      <c r="M4530" s="64">
        <v>3</v>
      </c>
      <c r="N4530" s="64">
        <v>0</v>
      </c>
      <c r="O4530" s="66">
        <v>1176.0306666666665</v>
      </c>
      <c r="P4530" s="63">
        <v>0.5</v>
      </c>
    </row>
    <row r="4531" spans="1:16" ht="14.4">
      <c r="A4531" s="72">
        <f t="shared" si="135"/>
        <v>46237</v>
      </c>
      <c r="B4531" s="73" t="e">
        <f>VLOOKUP(G4531,'Daily Flash NL'!A:D,4,0)</f>
        <v>#N/A</v>
      </c>
      <c r="C4531" s="77">
        <v>46237</v>
      </c>
      <c r="D4531" s="57"/>
      <c r="E4531" s="62" t="s">
        <v>85</v>
      </c>
      <c r="F4531" s="62"/>
      <c r="G4531" s="62">
        <v>23</v>
      </c>
      <c r="H4531" s="63">
        <v>0</v>
      </c>
      <c r="I4531" s="64">
        <v>4</v>
      </c>
      <c r="J4531" s="64">
        <v>0</v>
      </c>
      <c r="K4531" s="64">
        <v>0</v>
      </c>
      <c r="L4531" s="65">
        <v>0</v>
      </c>
      <c r="M4531" s="64">
        <v>4</v>
      </c>
      <c r="N4531" s="64">
        <v>0</v>
      </c>
      <c r="O4531" s="66"/>
      <c r="P4531" s="63">
        <v>1</v>
      </c>
    </row>
    <row r="4532" spans="1:16" ht="14.4">
      <c r="A4532" s="72">
        <f t="shared" si="135"/>
        <v>46237</v>
      </c>
      <c r="B4532" s="73" t="e">
        <f>VLOOKUP(G4532,'Daily Flash NL'!A:D,4,0)</f>
        <v>#N/A</v>
      </c>
      <c r="C4532" s="77">
        <v>46237</v>
      </c>
      <c r="D4532" s="57"/>
      <c r="E4532" s="62" t="s">
        <v>68</v>
      </c>
      <c r="F4532" s="62"/>
      <c r="G4532" s="62"/>
      <c r="H4532" s="63">
        <v>0.81660583941605835</v>
      </c>
      <c r="I4532" s="64">
        <v>1096</v>
      </c>
      <c r="J4532" s="64">
        <v>1088</v>
      </c>
      <c r="K4532" s="64">
        <v>895</v>
      </c>
      <c r="L4532" s="65">
        <v>0.99270072992700731</v>
      </c>
      <c r="M4532" s="64">
        <v>8</v>
      </c>
      <c r="N4532" s="64">
        <v>0</v>
      </c>
      <c r="O4532" s="66">
        <v>262.65801429227952</v>
      </c>
      <c r="P4532" s="63">
        <v>7.2992700729927005E-3</v>
      </c>
    </row>
    <row r="4533" spans="1:16" ht="14.4">
      <c r="A4533" s="72">
        <f t="shared" si="135"/>
        <v>46237</v>
      </c>
      <c r="B4533" s="73" t="e">
        <f>VLOOKUP(G4533,'Daily Flash NL'!A:D,4,0)</f>
        <v>#N/A</v>
      </c>
      <c r="C4533" s="77">
        <v>46237</v>
      </c>
      <c r="D4533" s="57"/>
      <c r="E4533" s="62" t="s">
        <v>68</v>
      </c>
      <c r="F4533" s="57" t="s">
        <v>69</v>
      </c>
      <c r="G4533" s="57"/>
      <c r="H4533" s="58"/>
      <c r="I4533" s="59"/>
      <c r="J4533" s="59"/>
      <c r="K4533" s="59"/>
      <c r="L4533" s="60"/>
      <c r="M4533" s="59"/>
      <c r="N4533" s="59"/>
      <c r="O4533" s="61"/>
      <c r="P4533" s="58"/>
    </row>
    <row r="4534" spans="1:16" ht="14.4">
      <c r="A4534" s="72">
        <f t="shared" si="135"/>
        <v>46237</v>
      </c>
      <c r="B4534" s="73">
        <f>VLOOKUP(G4534,'Daily Flash NL'!A:D,4,0)</f>
        <v>0.29166666666666669</v>
      </c>
      <c r="C4534" s="77">
        <v>46237</v>
      </c>
      <c r="D4534" s="57"/>
      <c r="E4534" s="62" t="s">
        <v>68</v>
      </c>
      <c r="F4534" s="62"/>
      <c r="G4534" s="62">
        <v>7</v>
      </c>
      <c r="H4534" s="63">
        <v>0.91666666666666663</v>
      </c>
      <c r="I4534" s="64">
        <v>24</v>
      </c>
      <c r="J4534" s="64">
        <v>24</v>
      </c>
      <c r="K4534" s="64">
        <v>22</v>
      </c>
      <c r="L4534" s="65">
        <v>1</v>
      </c>
      <c r="M4534" s="64">
        <v>0</v>
      </c>
      <c r="N4534" s="64">
        <v>0</v>
      </c>
      <c r="O4534" s="66">
        <v>357.40184722222222</v>
      </c>
      <c r="P4534" s="63">
        <v>0</v>
      </c>
    </row>
    <row r="4535" spans="1:16" ht="14.4">
      <c r="A4535" s="72">
        <f t="shared" si="135"/>
        <v>46237</v>
      </c>
      <c r="B4535" s="73">
        <f>VLOOKUP(G4535,'Daily Flash NL'!A:D,4,0)</f>
        <v>0.33333333333333298</v>
      </c>
      <c r="C4535" s="77">
        <v>46237</v>
      </c>
      <c r="D4535" s="57"/>
      <c r="E4535" s="62" t="s">
        <v>68</v>
      </c>
      <c r="F4535" s="62"/>
      <c r="G4535" s="62">
        <v>8</v>
      </c>
      <c r="H4535" s="63">
        <v>1</v>
      </c>
      <c r="I4535" s="64">
        <v>57</v>
      </c>
      <c r="J4535" s="64">
        <v>57</v>
      </c>
      <c r="K4535" s="64">
        <v>57</v>
      </c>
      <c r="L4535" s="65">
        <v>1</v>
      </c>
      <c r="M4535" s="64">
        <v>0</v>
      </c>
      <c r="N4535" s="64">
        <v>0</v>
      </c>
      <c r="O4535" s="66">
        <v>212.93357309941538</v>
      </c>
      <c r="P4535" s="63">
        <v>0</v>
      </c>
    </row>
    <row r="4536" spans="1:16" ht="14.4">
      <c r="A4536" s="72">
        <f t="shared" si="135"/>
        <v>46237</v>
      </c>
      <c r="B4536" s="73">
        <f>VLOOKUP(G4536,'Daily Flash NL'!A:D,4,0)</f>
        <v>0.375</v>
      </c>
      <c r="C4536" s="77">
        <v>46237</v>
      </c>
      <c r="D4536" s="57"/>
      <c r="E4536" s="62" t="s">
        <v>68</v>
      </c>
      <c r="F4536" s="62"/>
      <c r="G4536" s="62">
        <v>9</v>
      </c>
      <c r="H4536" s="63">
        <v>0.62295081967213117</v>
      </c>
      <c r="I4536" s="64">
        <v>122</v>
      </c>
      <c r="J4536" s="64">
        <v>121</v>
      </c>
      <c r="K4536" s="64">
        <v>76</v>
      </c>
      <c r="L4536" s="65">
        <v>0.99180327868852458</v>
      </c>
      <c r="M4536" s="64">
        <v>1</v>
      </c>
      <c r="N4536" s="64">
        <v>0</v>
      </c>
      <c r="O4536" s="66">
        <v>252.50639366391172</v>
      </c>
      <c r="P4536" s="63">
        <v>8.1967213114754103E-3</v>
      </c>
    </row>
    <row r="4537" spans="1:16" ht="14.4">
      <c r="A4537" s="72">
        <f t="shared" si="135"/>
        <v>46237</v>
      </c>
      <c r="B4537" s="73">
        <f>VLOOKUP(G4537,'Daily Flash NL'!A:D,4,0)</f>
        <v>0.41666666666666702</v>
      </c>
      <c r="C4537" s="77">
        <v>46237</v>
      </c>
      <c r="D4537" s="57"/>
      <c r="E4537" s="62" t="s">
        <v>68</v>
      </c>
      <c r="F4537" s="62"/>
      <c r="G4537" s="62">
        <v>10</v>
      </c>
      <c r="H4537" s="63">
        <v>0.9438202247191011</v>
      </c>
      <c r="I4537" s="64">
        <v>89</v>
      </c>
      <c r="J4537" s="64">
        <v>89</v>
      </c>
      <c r="K4537" s="64">
        <v>84</v>
      </c>
      <c r="L4537" s="65">
        <v>1</v>
      </c>
      <c r="M4537" s="64">
        <v>0</v>
      </c>
      <c r="N4537" s="64">
        <v>0</v>
      </c>
      <c r="O4537" s="66">
        <v>286.73853745318354</v>
      </c>
      <c r="P4537" s="63">
        <v>0</v>
      </c>
    </row>
    <row r="4538" spans="1:16" ht="14.4">
      <c r="A4538" s="72">
        <f t="shared" si="135"/>
        <v>46237</v>
      </c>
      <c r="B4538" s="73">
        <f>VLOOKUP(G4538,'Daily Flash NL'!A:D,4,0)</f>
        <v>0.45833333333333298</v>
      </c>
      <c r="C4538" s="77">
        <v>46237</v>
      </c>
      <c r="D4538" s="57"/>
      <c r="E4538" s="62" t="s">
        <v>68</v>
      </c>
      <c r="F4538" s="62"/>
      <c r="G4538" s="62">
        <v>11</v>
      </c>
      <c r="H4538" s="63">
        <v>0.9285714285714286</v>
      </c>
      <c r="I4538" s="64">
        <v>98</v>
      </c>
      <c r="J4538" s="64">
        <v>98</v>
      </c>
      <c r="K4538" s="64">
        <v>91</v>
      </c>
      <c r="L4538" s="65">
        <v>1</v>
      </c>
      <c r="M4538" s="64">
        <v>0</v>
      </c>
      <c r="N4538" s="64">
        <v>0</v>
      </c>
      <c r="O4538" s="66">
        <v>253.52142959183678</v>
      </c>
      <c r="P4538" s="63">
        <v>0</v>
      </c>
    </row>
    <row r="4539" spans="1:16" ht="14.4">
      <c r="A4539" s="72">
        <f t="shared" si="135"/>
        <v>46237</v>
      </c>
      <c r="B4539" s="73">
        <f>VLOOKUP(G4539,'Daily Flash NL'!A:D,4,0)</f>
        <v>0.5</v>
      </c>
      <c r="C4539" s="77">
        <v>46237</v>
      </c>
      <c r="D4539" s="57"/>
      <c r="E4539" s="62" t="s">
        <v>68</v>
      </c>
      <c r="F4539" s="62"/>
      <c r="G4539" s="62">
        <v>12</v>
      </c>
      <c r="H4539" s="63">
        <v>0.96907216494845361</v>
      </c>
      <c r="I4539" s="64">
        <v>97</v>
      </c>
      <c r="J4539" s="64">
        <v>97</v>
      </c>
      <c r="K4539" s="64">
        <v>94</v>
      </c>
      <c r="L4539" s="65">
        <v>1</v>
      </c>
      <c r="M4539" s="64">
        <v>0</v>
      </c>
      <c r="N4539" s="64">
        <v>0</v>
      </c>
      <c r="O4539" s="66">
        <v>251.44439072164965</v>
      </c>
      <c r="P4539" s="63">
        <v>0</v>
      </c>
    </row>
    <row r="4540" spans="1:16" ht="14.4">
      <c r="A4540" s="72">
        <f t="shared" si="135"/>
        <v>46237</v>
      </c>
      <c r="B4540" s="73">
        <f>VLOOKUP(G4540,'Daily Flash NL'!A:D,4,0)</f>
        <v>0.54166666666666696</v>
      </c>
      <c r="C4540" s="77">
        <v>46237</v>
      </c>
      <c r="D4540" s="57"/>
      <c r="E4540" s="62" t="s">
        <v>68</v>
      </c>
      <c r="F4540" s="62"/>
      <c r="G4540" s="62">
        <v>13</v>
      </c>
      <c r="H4540" s="63">
        <v>0.92222222222222228</v>
      </c>
      <c r="I4540" s="64">
        <v>90</v>
      </c>
      <c r="J4540" s="64">
        <v>90</v>
      </c>
      <c r="K4540" s="64">
        <v>83</v>
      </c>
      <c r="L4540" s="65">
        <v>1</v>
      </c>
      <c r="M4540" s="64">
        <v>0</v>
      </c>
      <c r="N4540" s="64">
        <v>0</v>
      </c>
      <c r="O4540" s="66">
        <v>268.20294351851862</v>
      </c>
      <c r="P4540" s="63">
        <v>0</v>
      </c>
    </row>
    <row r="4541" spans="1:16" ht="14.4">
      <c r="A4541" s="72">
        <f t="shared" si="135"/>
        <v>46237</v>
      </c>
      <c r="B4541" s="73">
        <f>VLOOKUP(G4541,'Daily Flash NL'!A:D,4,0)</f>
        <v>0.58333333333333304</v>
      </c>
      <c r="C4541" s="77">
        <v>46237</v>
      </c>
      <c r="D4541" s="57"/>
      <c r="E4541" s="62" t="s">
        <v>68</v>
      </c>
      <c r="F4541" s="62"/>
      <c r="G4541" s="62">
        <v>14</v>
      </c>
      <c r="H4541" s="63">
        <v>0.91919191919191923</v>
      </c>
      <c r="I4541" s="64">
        <v>99</v>
      </c>
      <c r="J4541" s="64">
        <v>99</v>
      </c>
      <c r="K4541" s="64">
        <v>91</v>
      </c>
      <c r="L4541" s="65">
        <v>1</v>
      </c>
      <c r="M4541" s="64">
        <v>0</v>
      </c>
      <c r="N4541" s="64">
        <v>0</v>
      </c>
      <c r="O4541" s="66">
        <v>278.11750757575766</v>
      </c>
      <c r="P4541" s="63">
        <v>0</v>
      </c>
    </row>
    <row r="4542" spans="1:16" ht="14.4">
      <c r="A4542" s="72">
        <f t="shared" si="135"/>
        <v>46237</v>
      </c>
      <c r="B4542" s="73">
        <f>VLOOKUP(G4542,'Daily Flash NL'!A:D,4,0)</f>
        <v>0.625</v>
      </c>
      <c r="C4542" s="77">
        <v>46237</v>
      </c>
      <c r="D4542" s="57"/>
      <c r="E4542" s="62" t="s">
        <v>68</v>
      </c>
      <c r="F4542" s="62"/>
      <c r="G4542" s="62">
        <v>15</v>
      </c>
      <c r="H4542" s="63">
        <v>0.83157894736842108</v>
      </c>
      <c r="I4542" s="64">
        <v>95</v>
      </c>
      <c r="J4542" s="64">
        <v>95</v>
      </c>
      <c r="K4542" s="64">
        <v>79</v>
      </c>
      <c r="L4542" s="65">
        <v>1</v>
      </c>
      <c r="M4542" s="64">
        <v>0</v>
      </c>
      <c r="N4542" s="64">
        <v>0</v>
      </c>
      <c r="O4542" s="66">
        <v>290.41603070175449</v>
      </c>
      <c r="P4542" s="63">
        <v>0</v>
      </c>
    </row>
    <row r="4543" spans="1:16" ht="14.4">
      <c r="A4543" s="72">
        <f t="shared" si="135"/>
        <v>46237</v>
      </c>
      <c r="B4543" s="73">
        <f>VLOOKUP(G4543,'Daily Flash NL'!A:D,4,0)</f>
        <v>0.66666666666666696</v>
      </c>
      <c r="C4543" s="77">
        <v>46237</v>
      </c>
      <c r="D4543" s="57"/>
      <c r="E4543" s="62" t="s">
        <v>68</v>
      </c>
      <c r="F4543" s="62"/>
      <c r="G4543" s="62">
        <v>16</v>
      </c>
      <c r="H4543" s="63">
        <v>0.71276595744680848</v>
      </c>
      <c r="I4543" s="64">
        <v>94</v>
      </c>
      <c r="J4543" s="64">
        <v>92</v>
      </c>
      <c r="K4543" s="64">
        <v>67</v>
      </c>
      <c r="L4543" s="65">
        <v>0.97872340425531912</v>
      </c>
      <c r="M4543" s="64">
        <v>2</v>
      </c>
      <c r="N4543" s="64">
        <v>0</v>
      </c>
      <c r="O4543" s="66">
        <v>281.44016847826072</v>
      </c>
      <c r="P4543" s="63">
        <v>2.1276595744680851E-2</v>
      </c>
    </row>
    <row r="4544" spans="1:16" ht="14.4">
      <c r="A4544" s="72">
        <f t="shared" si="135"/>
        <v>46237</v>
      </c>
      <c r="B4544" s="73" t="e">
        <f>VLOOKUP(G4544,'Daily Flash NL'!A:D,4,0)</f>
        <v>#N/A</v>
      </c>
      <c r="C4544" s="77">
        <v>46237</v>
      </c>
      <c r="D4544" s="57"/>
      <c r="E4544" s="62" t="s">
        <v>68</v>
      </c>
      <c r="F4544" s="62"/>
      <c r="G4544" s="62">
        <v>17</v>
      </c>
      <c r="H4544" s="63">
        <v>0.65217391304347827</v>
      </c>
      <c r="I4544" s="64">
        <v>69</v>
      </c>
      <c r="J4544" s="64">
        <v>69</v>
      </c>
      <c r="K4544" s="64">
        <v>45</v>
      </c>
      <c r="L4544" s="65">
        <v>1</v>
      </c>
      <c r="M4544" s="64">
        <v>0</v>
      </c>
      <c r="N4544" s="64">
        <v>0</v>
      </c>
      <c r="O4544" s="66">
        <v>242.25793478260874</v>
      </c>
      <c r="P4544" s="63">
        <v>0</v>
      </c>
    </row>
    <row r="4545" spans="1:16" ht="14.4">
      <c r="A4545" s="72">
        <f t="shared" si="135"/>
        <v>46237</v>
      </c>
      <c r="B4545" s="73" t="e">
        <f>VLOOKUP(G4545,'Daily Flash NL'!A:D,4,0)</f>
        <v>#N/A</v>
      </c>
      <c r="C4545" s="77">
        <v>46237</v>
      </c>
      <c r="D4545" s="57"/>
      <c r="E4545" s="62" t="s">
        <v>68</v>
      </c>
      <c r="F4545" s="62"/>
      <c r="G4545" s="62">
        <v>18</v>
      </c>
      <c r="H4545" s="63">
        <v>0.74</v>
      </c>
      <c r="I4545" s="64">
        <v>50</v>
      </c>
      <c r="J4545" s="64">
        <v>50</v>
      </c>
      <c r="K4545" s="64">
        <v>37</v>
      </c>
      <c r="L4545" s="65">
        <v>1</v>
      </c>
      <c r="M4545" s="64">
        <v>0</v>
      </c>
      <c r="N4545" s="64">
        <v>0</v>
      </c>
      <c r="O4545" s="66">
        <v>199.41060000000013</v>
      </c>
      <c r="P4545" s="63">
        <v>0</v>
      </c>
    </row>
    <row r="4546" spans="1:16" ht="14.4">
      <c r="A4546" s="72">
        <f t="shared" ref="A4546:A4553" si="136">C4546</f>
        <v>46237</v>
      </c>
      <c r="B4546" s="73" t="e">
        <f>VLOOKUP(G4546,'Daily Flash NL'!A:D,4,0)</f>
        <v>#N/A</v>
      </c>
      <c r="C4546" s="77">
        <v>46237</v>
      </c>
      <c r="D4546" s="57"/>
      <c r="E4546" s="62" t="s">
        <v>68</v>
      </c>
      <c r="F4546" s="62"/>
      <c r="G4546" s="62">
        <v>19</v>
      </c>
      <c r="H4546" s="63">
        <v>0.68571428571428572</v>
      </c>
      <c r="I4546" s="64">
        <v>35</v>
      </c>
      <c r="J4546" s="64">
        <v>35</v>
      </c>
      <c r="K4546" s="64">
        <v>24</v>
      </c>
      <c r="L4546" s="65">
        <v>1</v>
      </c>
      <c r="M4546" s="64">
        <v>0</v>
      </c>
      <c r="N4546" s="64">
        <v>0</v>
      </c>
      <c r="O4546" s="66">
        <v>275.79634285714286</v>
      </c>
      <c r="P4546" s="63">
        <v>0</v>
      </c>
    </row>
    <row r="4547" spans="1:16" ht="14.4">
      <c r="A4547" s="72">
        <f t="shared" si="136"/>
        <v>46237</v>
      </c>
      <c r="B4547" s="73" t="e">
        <f>VLOOKUP(G4547,'Daily Flash NL'!A:D,4,0)</f>
        <v>#N/A</v>
      </c>
      <c r="C4547" s="77">
        <v>46237</v>
      </c>
      <c r="D4547" s="57"/>
      <c r="E4547" s="62" t="s">
        <v>68</v>
      </c>
      <c r="F4547" s="62"/>
      <c r="G4547" s="62">
        <v>20</v>
      </c>
      <c r="H4547" s="63">
        <v>0.57499999999999996</v>
      </c>
      <c r="I4547" s="64">
        <v>40</v>
      </c>
      <c r="J4547" s="64">
        <v>37</v>
      </c>
      <c r="K4547" s="64">
        <v>23</v>
      </c>
      <c r="L4547" s="65">
        <v>0.92500000000000004</v>
      </c>
      <c r="M4547" s="64">
        <v>3</v>
      </c>
      <c r="N4547" s="64">
        <v>0</v>
      </c>
      <c r="O4547" s="66">
        <v>237.44162162162158</v>
      </c>
      <c r="P4547" s="63">
        <v>7.4999999999999997E-2</v>
      </c>
    </row>
    <row r="4548" spans="1:16" ht="14.4">
      <c r="A4548" s="72">
        <f t="shared" si="136"/>
        <v>46237</v>
      </c>
      <c r="B4548" s="73" t="e">
        <f>VLOOKUP(G4548,'Daily Flash NL'!A:D,4,0)</f>
        <v>#N/A</v>
      </c>
      <c r="C4548" s="77">
        <v>46237</v>
      </c>
      <c r="D4548" s="57"/>
      <c r="E4548" s="62" t="s">
        <v>68</v>
      </c>
      <c r="F4548" s="62"/>
      <c r="G4548" s="62">
        <v>21</v>
      </c>
      <c r="H4548" s="63">
        <v>0.59090909090909094</v>
      </c>
      <c r="I4548" s="64">
        <v>22</v>
      </c>
      <c r="J4548" s="64">
        <v>20</v>
      </c>
      <c r="K4548" s="64">
        <v>13</v>
      </c>
      <c r="L4548" s="65">
        <v>0.90909090909090906</v>
      </c>
      <c r="M4548" s="64">
        <v>2</v>
      </c>
      <c r="N4548" s="64">
        <v>0</v>
      </c>
      <c r="O4548" s="66">
        <v>248.35225</v>
      </c>
      <c r="P4548" s="63">
        <v>9.0909090909090912E-2</v>
      </c>
    </row>
    <row r="4549" spans="1:16" ht="14.4">
      <c r="A4549" s="72">
        <f t="shared" si="136"/>
        <v>46237</v>
      </c>
      <c r="B4549" s="73" t="e">
        <f>VLOOKUP(G4549,'Daily Flash NL'!A:D,4,0)</f>
        <v>#N/A</v>
      </c>
      <c r="C4549" s="77">
        <v>46237</v>
      </c>
      <c r="D4549" s="57"/>
      <c r="E4549" s="62" t="s">
        <v>68</v>
      </c>
      <c r="F4549" s="62"/>
      <c r="G4549" s="62">
        <v>22</v>
      </c>
      <c r="H4549" s="63">
        <v>0.83333333333333337</v>
      </c>
      <c r="I4549" s="64">
        <v>6</v>
      </c>
      <c r="J4549" s="64">
        <v>6</v>
      </c>
      <c r="K4549" s="64">
        <v>5</v>
      </c>
      <c r="L4549" s="65">
        <v>1</v>
      </c>
      <c r="M4549" s="64">
        <v>0</v>
      </c>
      <c r="N4549" s="64">
        <v>0</v>
      </c>
      <c r="O4549" s="66">
        <v>232.17549999999997</v>
      </c>
      <c r="P4549" s="63">
        <v>0</v>
      </c>
    </row>
    <row r="4550" spans="1:16" ht="14.4">
      <c r="A4550" s="72">
        <f t="shared" si="136"/>
        <v>46237</v>
      </c>
      <c r="B4550" s="73" t="e">
        <f>VLOOKUP(G4550,'Daily Flash NL'!A:D,4,0)</f>
        <v>#N/A</v>
      </c>
      <c r="C4550" s="77">
        <v>46237</v>
      </c>
      <c r="D4550" s="57"/>
      <c r="E4550" s="62" t="s">
        <v>68</v>
      </c>
      <c r="F4550" s="62"/>
      <c r="G4550" s="62">
        <v>23</v>
      </c>
      <c r="H4550" s="63">
        <v>0.44444444444444442</v>
      </c>
      <c r="I4550" s="64">
        <v>9</v>
      </c>
      <c r="J4550" s="64">
        <v>9</v>
      </c>
      <c r="K4550" s="64">
        <v>4</v>
      </c>
      <c r="L4550" s="65">
        <v>1</v>
      </c>
      <c r="M4550" s="64">
        <v>0</v>
      </c>
      <c r="N4550" s="64">
        <v>0</v>
      </c>
      <c r="O4550" s="66">
        <v>345.58866666666665</v>
      </c>
      <c r="P4550" s="63">
        <v>0</v>
      </c>
    </row>
    <row r="4551" spans="1:16" ht="14.4">
      <c r="A4551" s="72">
        <f t="shared" si="136"/>
        <v>46237</v>
      </c>
      <c r="B4551" s="73" t="e">
        <f>VLOOKUP(G4551,'Daily Flash NL'!A:D,4,0)</f>
        <v>#N/A</v>
      </c>
      <c r="C4551" s="77">
        <v>46237</v>
      </c>
      <c r="D4551" s="57" t="s">
        <v>70</v>
      </c>
      <c r="E4551" s="57"/>
      <c r="F4551" s="57"/>
      <c r="G4551" s="57"/>
      <c r="H4551" s="58">
        <v>0.81973030518097945</v>
      </c>
      <c r="I4551" s="59">
        <v>1410</v>
      </c>
      <c r="J4551" s="59">
        <v>1385</v>
      </c>
      <c r="K4551" s="59">
        <v>1155</v>
      </c>
      <c r="L4551" s="60">
        <v>0.98226950354609932</v>
      </c>
      <c r="M4551" s="59">
        <v>25</v>
      </c>
      <c r="N4551" s="59">
        <v>1</v>
      </c>
      <c r="O4551" s="61">
        <v>267.72142098676306</v>
      </c>
      <c r="P4551" s="58">
        <v>1.7730496453900711E-2</v>
      </c>
    </row>
    <row r="4552" spans="1:16" ht="14.4">
      <c r="A4552" s="72" t="str">
        <f t="shared" si="136"/>
        <v>Total 03/08/2026</v>
      </c>
      <c r="B4552" s="73" t="e">
        <f>VLOOKUP(G4552,'Daily Flash NL'!A:D,4,0)</f>
        <v>#N/A</v>
      </c>
      <c r="C4552" s="78" t="s">
        <v>348</v>
      </c>
      <c r="D4552" s="67"/>
      <c r="E4552" s="67"/>
      <c r="F4552" s="67"/>
      <c r="G4552" s="67"/>
      <c r="H4552" s="68">
        <v>0.81973030518097945</v>
      </c>
      <c r="I4552" s="69">
        <v>1410</v>
      </c>
      <c r="J4552" s="69">
        <v>1385</v>
      </c>
      <c r="K4552" s="69">
        <v>1155</v>
      </c>
      <c r="L4552" s="70">
        <v>0.98226950354609932</v>
      </c>
      <c r="M4552" s="69">
        <v>25</v>
      </c>
      <c r="N4552" s="69">
        <v>1</v>
      </c>
      <c r="O4552" s="71">
        <v>267.72142098676306</v>
      </c>
      <c r="P4552" s="68">
        <v>1.7730496453900711E-2</v>
      </c>
    </row>
    <row r="4553" spans="1:16" ht="15" thickBot="1">
      <c r="A4553" s="72" t="str">
        <f t="shared" si="136"/>
        <v>Total général</v>
      </c>
      <c r="B4553" s="73" t="e">
        <f>VLOOKUP(G4553,'Daily Flash NL'!A:D,4,0)</f>
        <v>#N/A</v>
      </c>
      <c r="C4553" s="116" t="s">
        <v>73</v>
      </c>
      <c r="D4553" s="117"/>
      <c r="E4553" s="117"/>
      <c r="F4553" s="117"/>
      <c r="G4553" s="117"/>
      <c r="H4553" s="118">
        <v>0.81973030518097945</v>
      </c>
      <c r="I4553" s="119">
        <v>1410</v>
      </c>
      <c r="J4553" s="119">
        <v>1385</v>
      </c>
      <c r="K4553" s="119">
        <v>1155</v>
      </c>
      <c r="L4553" s="120">
        <v>0.98226950354609932</v>
      </c>
      <c r="M4553" s="119">
        <v>25</v>
      </c>
      <c r="N4553" s="119">
        <v>1</v>
      </c>
      <c r="O4553" s="121">
        <v>267.72142098676306</v>
      </c>
      <c r="P4553" s="122">
        <v>1.7730496453900711E-2</v>
      </c>
    </row>
    <row r="4554" spans="1:16" ht="14.4">
      <c r="A4554" s="72">
        <f t="shared" ref="A4554:A4591" si="137">C4554</f>
        <v>46238</v>
      </c>
      <c r="B4554" s="73" t="e">
        <f>VLOOKUP(G4554,'Daily Flash NL'!A:D,4,0)</f>
        <v>#N/A</v>
      </c>
      <c r="C4554" s="77">
        <v>46238</v>
      </c>
      <c r="D4554" s="57" t="s">
        <v>67</v>
      </c>
      <c r="E4554" s="62" t="s">
        <v>85</v>
      </c>
      <c r="F4554" s="62"/>
      <c r="G4554" s="62"/>
      <c r="H4554" s="63">
        <v>0.90800000000000003</v>
      </c>
      <c r="I4554" s="64">
        <v>250</v>
      </c>
      <c r="J4554" s="64">
        <v>245</v>
      </c>
      <c r="K4554" s="64">
        <v>227</v>
      </c>
      <c r="L4554" s="65">
        <v>0.98</v>
      </c>
      <c r="M4554" s="64">
        <v>5</v>
      </c>
      <c r="N4554" s="64">
        <v>0</v>
      </c>
      <c r="O4554" s="66">
        <v>278.27027006802746</v>
      </c>
      <c r="P4554" s="63">
        <v>0.02</v>
      </c>
    </row>
    <row r="4555" spans="1:16" ht="14.4">
      <c r="A4555" s="72">
        <f t="shared" si="137"/>
        <v>46238</v>
      </c>
      <c r="B4555" s="73" t="e">
        <f>VLOOKUP(G4555,'Daily Flash NL'!A:D,4,0)</f>
        <v>#N/A</v>
      </c>
      <c r="C4555" s="77">
        <v>46238</v>
      </c>
      <c r="D4555" s="57"/>
      <c r="E4555" s="62" t="s">
        <v>85</v>
      </c>
      <c r="F4555" s="57" t="s">
        <v>69</v>
      </c>
      <c r="G4555" s="57"/>
      <c r="H4555" s="58"/>
      <c r="I4555" s="59"/>
      <c r="J4555" s="59"/>
      <c r="K4555" s="59"/>
      <c r="L4555" s="60"/>
      <c r="M4555" s="59"/>
      <c r="N4555" s="59"/>
      <c r="O4555" s="61"/>
      <c r="P4555" s="58"/>
    </row>
    <row r="4556" spans="1:16" ht="14.4">
      <c r="A4556" s="72">
        <f t="shared" si="137"/>
        <v>46238</v>
      </c>
      <c r="B4556" s="73">
        <f>VLOOKUP(G4556,'Daily Flash NL'!A:D,4,0)</f>
        <v>0.33333333333333298</v>
      </c>
      <c r="C4556" s="77">
        <v>46238</v>
      </c>
      <c r="D4556" s="57"/>
      <c r="E4556" s="62" t="s">
        <v>85</v>
      </c>
      <c r="F4556" s="62"/>
      <c r="G4556" s="62">
        <v>8</v>
      </c>
      <c r="H4556" s="63">
        <v>0.8</v>
      </c>
      <c r="I4556" s="64">
        <v>5</v>
      </c>
      <c r="J4556" s="64">
        <v>5</v>
      </c>
      <c r="K4556" s="64">
        <v>4</v>
      </c>
      <c r="L4556" s="65">
        <v>1</v>
      </c>
      <c r="M4556" s="64">
        <v>0</v>
      </c>
      <c r="N4556" s="64">
        <v>0</v>
      </c>
      <c r="O4556" s="66">
        <v>156.69959999999918</v>
      </c>
      <c r="P4556" s="63">
        <v>0</v>
      </c>
    </row>
    <row r="4557" spans="1:16" ht="14.4">
      <c r="A4557" s="72">
        <f t="shared" si="137"/>
        <v>46238</v>
      </c>
      <c r="B4557" s="73">
        <f>VLOOKUP(G4557,'Daily Flash NL'!A:D,4,0)</f>
        <v>0.375</v>
      </c>
      <c r="C4557" s="77">
        <v>46238</v>
      </c>
      <c r="D4557" s="57"/>
      <c r="E4557" s="62" t="s">
        <v>85</v>
      </c>
      <c r="F4557" s="62"/>
      <c r="G4557" s="62">
        <v>9</v>
      </c>
      <c r="H4557" s="63">
        <v>1</v>
      </c>
      <c r="I4557" s="64">
        <v>5</v>
      </c>
      <c r="J4557" s="64">
        <v>5</v>
      </c>
      <c r="K4557" s="64">
        <v>5</v>
      </c>
      <c r="L4557" s="65">
        <v>1</v>
      </c>
      <c r="M4557" s="64">
        <v>0</v>
      </c>
      <c r="N4557" s="64">
        <v>0</v>
      </c>
      <c r="O4557" s="66">
        <v>172.81450000000001</v>
      </c>
      <c r="P4557" s="63">
        <v>0</v>
      </c>
    </row>
    <row r="4558" spans="1:16" ht="14.4">
      <c r="A4558" s="72">
        <f t="shared" si="137"/>
        <v>46238</v>
      </c>
      <c r="B4558" s="73">
        <f>VLOOKUP(G4558,'Daily Flash NL'!A:D,4,0)</f>
        <v>0.41666666666666702</v>
      </c>
      <c r="C4558" s="77">
        <v>46238</v>
      </c>
      <c r="D4558" s="57"/>
      <c r="E4558" s="62" t="s">
        <v>85</v>
      </c>
      <c r="F4558" s="62"/>
      <c r="G4558" s="62">
        <v>10</v>
      </c>
      <c r="H4558" s="63">
        <v>1</v>
      </c>
      <c r="I4558" s="64">
        <v>9</v>
      </c>
      <c r="J4558" s="64">
        <v>9</v>
      </c>
      <c r="K4558" s="64">
        <v>9</v>
      </c>
      <c r="L4558" s="65">
        <v>1</v>
      </c>
      <c r="M4558" s="64">
        <v>0</v>
      </c>
      <c r="N4558" s="64">
        <v>0</v>
      </c>
      <c r="O4558" s="66">
        <v>351.62827777777778</v>
      </c>
      <c r="P4558" s="63">
        <v>0</v>
      </c>
    </row>
    <row r="4559" spans="1:16" ht="14.4">
      <c r="A4559" s="72">
        <f t="shared" si="137"/>
        <v>46238</v>
      </c>
      <c r="B4559" s="73">
        <f>VLOOKUP(G4559,'Daily Flash NL'!A:D,4,0)</f>
        <v>0.45833333333333298</v>
      </c>
      <c r="C4559" s="77">
        <v>46238</v>
      </c>
      <c r="D4559" s="57"/>
      <c r="E4559" s="62" t="s">
        <v>85</v>
      </c>
      <c r="F4559" s="62"/>
      <c r="G4559" s="62">
        <v>11</v>
      </c>
      <c r="H4559" s="63">
        <v>1</v>
      </c>
      <c r="I4559" s="64">
        <v>8</v>
      </c>
      <c r="J4559" s="64">
        <v>8</v>
      </c>
      <c r="K4559" s="64">
        <v>8</v>
      </c>
      <c r="L4559" s="65">
        <v>1</v>
      </c>
      <c r="M4559" s="64">
        <v>0</v>
      </c>
      <c r="N4559" s="64">
        <v>0</v>
      </c>
      <c r="O4559" s="66">
        <v>313.28043750000001</v>
      </c>
      <c r="P4559" s="63">
        <v>0</v>
      </c>
    </row>
    <row r="4560" spans="1:16" ht="14.4">
      <c r="A4560" s="72">
        <f t="shared" si="137"/>
        <v>46238</v>
      </c>
      <c r="B4560" s="73">
        <f>VLOOKUP(G4560,'Daily Flash NL'!A:D,4,0)</f>
        <v>0.5</v>
      </c>
      <c r="C4560" s="77">
        <v>46238</v>
      </c>
      <c r="D4560" s="57"/>
      <c r="E4560" s="62" t="s">
        <v>85</v>
      </c>
      <c r="F4560" s="62"/>
      <c r="G4560" s="62">
        <v>12</v>
      </c>
      <c r="H4560" s="63">
        <v>0.66666666666666663</v>
      </c>
      <c r="I4560" s="64">
        <v>3</v>
      </c>
      <c r="J4560" s="64">
        <v>3</v>
      </c>
      <c r="K4560" s="64">
        <v>2</v>
      </c>
      <c r="L4560" s="65">
        <v>1</v>
      </c>
      <c r="M4560" s="64">
        <v>0</v>
      </c>
      <c r="N4560" s="64">
        <v>0</v>
      </c>
      <c r="O4560" s="66">
        <v>339.91300000000001</v>
      </c>
      <c r="P4560" s="63">
        <v>0</v>
      </c>
    </row>
    <row r="4561" spans="1:16" ht="14.4">
      <c r="A4561" s="72">
        <f t="shared" si="137"/>
        <v>46238</v>
      </c>
      <c r="B4561" s="73">
        <f>VLOOKUP(G4561,'Daily Flash NL'!A:D,4,0)</f>
        <v>0.54166666666666696</v>
      </c>
      <c r="C4561" s="77">
        <v>46238</v>
      </c>
      <c r="D4561" s="57"/>
      <c r="E4561" s="62" t="s">
        <v>85</v>
      </c>
      <c r="F4561" s="62"/>
      <c r="G4561" s="62">
        <v>13</v>
      </c>
      <c r="H4561" s="63">
        <v>1</v>
      </c>
      <c r="I4561" s="64">
        <v>15</v>
      </c>
      <c r="J4561" s="64">
        <v>15</v>
      </c>
      <c r="K4561" s="64">
        <v>15</v>
      </c>
      <c r="L4561" s="65">
        <v>1</v>
      </c>
      <c r="M4561" s="64">
        <v>0</v>
      </c>
      <c r="N4561" s="64">
        <v>0</v>
      </c>
      <c r="O4561" s="66">
        <v>174.15516666666664</v>
      </c>
      <c r="P4561" s="63">
        <v>0</v>
      </c>
    </row>
    <row r="4562" spans="1:16" ht="14.4">
      <c r="A4562" s="72">
        <f t="shared" si="137"/>
        <v>46238</v>
      </c>
      <c r="B4562" s="73">
        <f>VLOOKUP(G4562,'Daily Flash NL'!A:D,4,0)</f>
        <v>0.58333333333333304</v>
      </c>
      <c r="C4562" s="77">
        <v>46238</v>
      </c>
      <c r="D4562" s="57"/>
      <c r="E4562" s="62" t="s">
        <v>85</v>
      </c>
      <c r="F4562" s="62"/>
      <c r="G4562" s="62">
        <v>14</v>
      </c>
      <c r="H4562" s="63">
        <v>1</v>
      </c>
      <c r="I4562" s="64">
        <v>11</v>
      </c>
      <c r="J4562" s="64">
        <v>11</v>
      </c>
      <c r="K4562" s="64">
        <v>11</v>
      </c>
      <c r="L4562" s="65">
        <v>1</v>
      </c>
      <c r="M4562" s="64">
        <v>0</v>
      </c>
      <c r="N4562" s="64">
        <v>0</v>
      </c>
      <c r="O4562" s="66">
        <v>161.92222727272727</v>
      </c>
      <c r="P4562" s="63">
        <v>0</v>
      </c>
    </row>
    <row r="4563" spans="1:16" ht="14.4">
      <c r="A4563" s="72">
        <f t="shared" si="137"/>
        <v>46238</v>
      </c>
      <c r="B4563" s="73">
        <f>VLOOKUP(G4563,'Daily Flash NL'!A:D,4,0)</f>
        <v>0.625</v>
      </c>
      <c r="C4563" s="77">
        <v>46238</v>
      </c>
      <c r="D4563" s="57"/>
      <c r="E4563" s="62" t="s">
        <v>85</v>
      </c>
      <c r="F4563" s="62"/>
      <c r="G4563" s="62">
        <v>15</v>
      </c>
      <c r="H4563" s="63">
        <v>1</v>
      </c>
      <c r="I4563" s="64">
        <v>12</v>
      </c>
      <c r="J4563" s="64">
        <v>12</v>
      </c>
      <c r="K4563" s="64">
        <v>12</v>
      </c>
      <c r="L4563" s="65">
        <v>1</v>
      </c>
      <c r="M4563" s="64">
        <v>0</v>
      </c>
      <c r="N4563" s="64">
        <v>0</v>
      </c>
      <c r="O4563" s="66">
        <v>213.20162500000001</v>
      </c>
      <c r="P4563" s="63">
        <v>0</v>
      </c>
    </row>
    <row r="4564" spans="1:16" ht="14.4">
      <c r="A4564" s="72">
        <f t="shared" si="137"/>
        <v>46238</v>
      </c>
      <c r="B4564" s="73">
        <f>VLOOKUP(G4564,'Daily Flash NL'!A:D,4,0)</f>
        <v>0.66666666666666696</v>
      </c>
      <c r="C4564" s="77">
        <v>46238</v>
      </c>
      <c r="D4564" s="57"/>
      <c r="E4564" s="62" t="s">
        <v>85</v>
      </c>
      <c r="F4564" s="62"/>
      <c r="G4564" s="62">
        <v>16</v>
      </c>
      <c r="H4564" s="63">
        <v>0.52631578947368418</v>
      </c>
      <c r="I4564" s="64">
        <v>19</v>
      </c>
      <c r="J4564" s="64">
        <v>15</v>
      </c>
      <c r="K4564" s="64">
        <v>10</v>
      </c>
      <c r="L4564" s="65">
        <v>0.78947368421052633</v>
      </c>
      <c r="M4564" s="64">
        <v>4</v>
      </c>
      <c r="N4564" s="64">
        <v>0</v>
      </c>
      <c r="O4564" s="66">
        <v>162.45869999999999</v>
      </c>
      <c r="P4564" s="63">
        <v>0.21052631578947367</v>
      </c>
    </row>
    <row r="4565" spans="1:16" ht="14.4">
      <c r="A4565" s="72">
        <f t="shared" si="137"/>
        <v>46238</v>
      </c>
      <c r="B4565" s="73" t="e">
        <f>VLOOKUP(G4565,'Daily Flash NL'!A:D,4,0)</f>
        <v>#N/A</v>
      </c>
      <c r="C4565" s="77">
        <v>46238</v>
      </c>
      <c r="D4565" s="57"/>
      <c r="E4565" s="62" t="s">
        <v>85</v>
      </c>
      <c r="F4565" s="62"/>
      <c r="G4565" s="62">
        <v>17</v>
      </c>
      <c r="H4565" s="63">
        <v>0.9375</v>
      </c>
      <c r="I4565" s="64">
        <v>16</v>
      </c>
      <c r="J4565" s="64">
        <v>15</v>
      </c>
      <c r="K4565" s="64">
        <v>15</v>
      </c>
      <c r="L4565" s="65">
        <v>0.9375</v>
      </c>
      <c r="M4565" s="64">
        <v>1</v>
      </c>
      <c r="N4565" s="64">
        <v>0</v>
      </c>
      <c r="O4565" s="66">
        <v>272.00898888888895</v>
      </c>
      <c r="P4565" s="63">
        <v>6.25E-2</v>
      </c>
    </row>
    <row r="4566" spans="1:16" ht="14.4">
      <c r="A4566" s="72">
        <f t="shared" si="137"/>
        <v>46238</v>
      </c>
      <c r="B4566" s="73" t="e">
        <f>VLOOKUP(G4566,'Daily Flash NL'!A:D,4,0)</f>
        <v>#N/A</v>
      </c>
      <c r="C4566" s="77">
        <v>46238</v>
      </c>
      <c r="D4566" s="57"/>
      <c r="E4566" s="62" t="s">
        <v>85</v>
      </c>
      <c r="F4566" s="62"/>
      <c r="G4566" s="62">
        <v>18</v>
      </c>
      <c r="H4566" s="63">
        <v>0.875</v>
      </c>
      <c r="I4566" s="64">
        <v>8</v>
      </c>
      <c r="J4566" s="64">
        <v>8</v>
      </c>
      <c r="K4566" s="64">
        <v>7</v>
      </c>
      <c r="L4566" s="65">
        <v>1</v>
      </c>
      <c r="M4566" s="64">
        <v>0</v>
      </c>
      <c r="N4566" s="64">
        <v>0</v>
      </c>
      <c r="O4566" s="66">
        <v>115.01106250000001</v>
      </c>
      <c r="P4566" s="63">
        <v>0</v>
      </c>
    </row>
    <row r="4567" spans="1:16" ht="14.4">
      <c r="A4567" s="72">
        <f t="shared" si="137"/>
        <v>46238</v>
      </c>
      <c r="B4567" s="73" t="e">
        <f>VLOOKUP(G4567,'Daily Flash NL'!A:D,4,0)</f>
        <v>#N/A</v>
      </c>
      <c r="C4567" s="77">
        <v>46238</v>
      </c>
      <c r="D4567" s="57"/>
      <c r="E4567" s="62" t="s">
        <v>85</v>
      </c>
      <c r="F4567" s="62"/>
      <c r="G4567" s="62">
        <v>19</v>
      </c>
      <c r="H4567" s="63">
        <v>1</v>
      </c>
      <c r="I4567" s="64">
        <v>6</v>
      </c>
      <c r="J4567" s="64">
        <v>6</v>
      </c>
      <c r="K4567" s="64">
        <v>6</v>
      </c>
      <c r="L4567" s="65">
        <v>1</v>
      </c>
      <c r="M4567" s="64">
        <v>0</v>
      </c>
      <c r="N4567" s="64">
        <v>0</v>
      </c>
      <c r="O4567" s="66">
        <v>165.92441666666664</v>
      </c>
      <c r="P4567" s="63">
        <v>0</v>
      </c>
    </row>
    <row r="4568" spans="1:16" ht="14.4">
      <c r="A4568" s="72">
        <f t="shared" si="137"/>
        <v>46238</v>
      </c>
      <c r="B4568" s="73" t="e">
        <f>VLOOKUP(G4568,'Daily Flash NL'!A:D,4,0)</f>
        <v>#N/A</v>
      </c>
      <c r="C4568" s="77">
        <v>46238</v>
      </c>
      <c r="D4568" s="57"/>
      <c r="E4568" s="62" t="s">
        <v>85</v>
      </c>
      <c r="F4568" s="62"/>
      <c r="G4568" s="62">
        <v>20</v>
      </c>
      <c r="H4568" s="63">
        <v>1</v>
      </c>
      <c r="I4568" s="64">
        <v>2</v>
      </c>
      <c r="J4568" s="64">
        <v>2</v>
      </c>
      <c r="K4568" s="64">
        <v>2</v>
      </c>
      <c r="L4568" s="65">
        <v>1</v>
      </c>
      <c r="M4568" s="64">
        <v>0</v>
      </c>
      <c r="N4568" s="64">
        <v>0</v>
      </c>
      <c r="O4568" s="66">
        <v>791.84299999999996</v>
      </c>
      <c r="P4568" s="63">
        <v>0</v>
      </c>
    </row>
    <row r="4569" spans="1:16" ht="14.4">
      <c r="A4569" s="72">
        <f t="shared" si="137"/>
        <v>46238</v>
      </c>
      <c r="B4569" s="73" t="e">
        <f>VLOOKUP(G4569,'Daily Flash NL'!A:D,4,0)</f>
        <v>#N/A</v>
      </c>
      <c r="C4569" s="77">
        <v>46238</v>
      </c>
      <c r="D4569" s="57"/>
      <c r="E4569" s="62" t="s">
        <v>85</v>
      </c>
      <c r="F4569" s="57" t="s">
        <v>86</v>
      </c>
      <c r="G4569" s="57"/>
      <c r="H4569" s="58"/>
      <c r="I4569" s="59"/>
      <c r="J4569" s="59"/>
      <c r="K4569" s="59"/>
      <c r="L4569" s="60"/>
      <c r="M4569" s="59"/>
      <c r="N4569" s="59"/>
      <c r="O4569" s="61"/>
      <c r="P4569" s="58"/>
    </row>
    <row r="4570" spans="1:16" ht="14.4">
      <c r="A4570" s="72">
        <f t="shared" si="137"/>
        <v>46238</v>
      </c>
      <c r="B4570" s="73">
        <f>VLOOKUP(G4570,'Daily Flash NL'!A:D,4,0)</f>
        <v>0.29166666666666669</v>
      </c>
      <c r="C4570" s="77">
        <v>46238</v>
      </c>
      <c r="D4570" s="57"/>
      <c r="E4570" s="62" t="s">
        <v>85</v>
      </c>
      <c r="F4570" s="62"/>
      <c r="G4570" s="62">
        <v>7</v>
      </c>
      <c r="H4570" s="63">
        <v>1</v>
      </c>
      <c r="I4570" s="64">
        <v>2</v>
      </c>
      <c r="J4570" s="64">
        <v>2</v>
      </c>
      <c r="K4570" s="64">
        <v>2</v>
      </c>
      <c r="L4570" s="65">
        <v>1</v>
      </c>
      <c r="M4570" s="64">
        <v>0</v>
      </c>
      <c r="N4570" s="64">
        <v>0</v>
      </c>
      <c r="O4570" s="66">
        <v>117.878</v>
      </c>
      <c r="P4570" s="63">
        <v>0</v>
      </c>
    </row>
    <row r="4571" spans="1:16" ht="14.4">
      <c r="A4571" s="72">
        <f t="shared" si="137"/>
        <v>46238</v>
      </c>
      <c r="B4571" s="73">
        <f>VLOOKUP(G4571,'Daily Flash NL'!A:D,4,0)</f>
        <v>0.33333333333333298</v>
      </c>
      <c r="C4571" s="77">
        <v>46238</v>
      </c>
      <c r="D4571" s="57"/>
      <c r="E4571" s="62" t="s">
        <v>85</v>
      </c>
      <c r="F4571" s="62"/>
      <c r="G4571" s="62">
        <v>8</v>
      </c>
      <c r="H4571" s="63">
        <v>0.7142857142857143</v>
      </c>
      <c r="I4571" s="64">
        <v>7</v>
      </c>
      <c r="J4571" s="64">
        <v>7</v>
      </c>
      <c r="K4571" s="64">
        <v>5</v>
      </c>
      <c r="L4571" s="65">
        <v>1</v>
      </c>
      <c r="M4571" s="64">
        <v>0</v>
      </c>
      <c r="N4571" s="64">
        <v>0</v>
      </c>
      <c r="O4571" s="66">
        <v>458.59921428571431</v>
      </c>
      <c r="P4571" s="63">
        <v>0</v>
      </c>
    </row>
    <row r="4572" spans="1:16" ht="14.4">
      <c r="A4572" s="72">
        <f t="shared" si="137"/>
        <v>46238</v>
      </c>
      <c r="B4572" s="73">
        <f>VLOOKUP(G4572,'Daily Flash NL'!A:D,4,0)</f>
        <v>0.375</v>
      </c>
      <c r="C4572" s="77">
        <v>46238</v>
      </c>
      <c r="D4572" s="57"/>
      <c r="E4572" s="62" t="s">
        <v>85</v>
      </c>
      <c r="F4572" s="62"/>
      <c r="G4572" s="62">
        <v>9</v>
      </c>
      <c r="H4572" s="63">
        <v>1</v>
      </c>
      <c r="I4572" s="64">
        <v>9</v>
      </c>
      <c r="J4572" s="64">
        <v>9</v>
      </c>
      <c r="K4572" s="64">
        <v>9</v>
      </c>
      <c r="L4572" s="65">
        <v>1</v>
      </c>
      <c r="M4572" s="64">
        <v>0</v>
      </c>
      <c r="N4572" s="64">
        <v>0</v>
      </c>
      <c r="O4572" s="66">
        <v>433.05394444444443</v>
      </c>
      <c r="P4572" s="63">
        <v>0</v>
      </c>
    </row>
    <row r="4573" spans="1:16" ht="14.4">
      <c r="A4573" s="72">
        <f t="shared" si="137"/>
        <v>46238</v>
      </c>
      <c r="B4573" s="73">
        <f>VLOOKUP(G4573,'Daily Flash NL'!A:D,4,0)</f>
        <v>0.41666666666666702</v>
      </c>
      <c r="C4573" s="77">
        <v>46238</v>
      </c>
      <c r="D4573" s="57"/>
      <c r="E4573" s="62" t="s">
        <v>85</v>
      </c>
      <c r="F4573" s="62"/>
      <c r="G4573" s="62">
        <v>10</v>
      </c>
      <c r="H4573" s="63">
        <v>0.9285714285714286</v>
      </c>
      <c r="I4573" s="64">
        <v>14</v>
      </c>
      <c r="J4573" s="64">
        <v>14</v>
      </c>
      <c r="K4573" s="64">
        <v>13</v>
      </c>
      <c r="L4573" s="65">
        <v>1</v>
      </c>
      <c r="M4573" s="64">
        <v>0</v>
      </c>
      <c r="N4573" s="64">
        <v>0</v>
      </c>
      <c r="O4573" s="66">
        <v>349.17932142857143</v>
      </c>
      <c r="P4573" s="63">
        <v>0</v>
      </c>
    </row>
    <row r="4574" spans="1:16" ht="14.4">
      <c r="A4574" s="72">
        <f t="shared" si="137"/>
        <v>46238</v>
      </c>
      <c r="B4574" s="73">
        <f>VLOOKUP(G4574,'Daily Flash NL'!A:D,4,0)</f>
        <v>0.45833333333333298</v>
      </c>
      <c r="C4574" s="77">
        <v>46238</v>
      </c>
      <c r="D4574" s="57"/>
      <c r="E4574" s="62" t="s">
        <v>85</v>
      </c>
      <c r="F4574" s="62"/>
      <c r="G4574" s="62">
        <v>11</v>
      </c>
      <c r="H4574" s="63">
        <v>1</v>
      </c>
      <c r="I4574" s="64">
        <v>10</v>
      </c>
      <c r="J4574" s="64">
        <v>10</v>
      </c>
      <c r="K4574" s="64">
        <v>10</v>
      </c>
      <c r="L4574" s="65">
        <v>1</v>
      </c>
      <c r="M4574" s="64">
        <v>0</v>
      </c>
      <c r="N4574" s="64">
        <v>0</v>
      </c>
      <c r="O4574" s="66">
        <v>373.96525000000003</v>
      </c>
      <c r="P4574" s="63">
        <v>0</v>
      </c>
    </row>
    <row r="4575" spans="1:16" ht="14.4">
      <c r="A4575" s="72">
        <f t="shared" si="137"/>
        <v>46238</v>
      </c>
      <c r="B4575" s="73">
        <f>VLOOKUP(G4575,'Daily Flash NL'!A:D,4,0)</f>
        <v>0.5</v>
      </c>
      <c r="C4575" s="77">
        <v>46238</v>
      </c>
      <c r="D4575" s="57"/>
      <c r="E4575" s="62" t="s">
        <v>85</v>
      </c>
      <c r="F4575" s="62"/>
      <c r="G4575" s="62">
        <v>12</v>
      </c>
      <c r="H4575" s="63">
        <v>1</v>
      </c>
      <c r="I4575" s="64">
        <v>5</v>
      </c>
      <c r="J4575" s="64">
        <v>5</v>
      </c>
      <c r="K4575" s="64">
        <v>5</v>
      </c>
      <c r="L4575" s="65">
        <v>1</v>
      </c>
      <c r="M4575" s="64">
        <v>0</v>
      </c>
      <c r="N4575" s="64">
        <v>0</v>
      </c>
      <c r="O4575" s="66">
        <v>1176.8400000000001</v>
      </c>
      <c r="P4575" s="63">
        <v>0</v>
      </c>
    </row>
    <row r="4576" spans="1:16" ht="14.4">
      <c r="A4576" s="72">
        <f t="shared" si="137"/>
        <v>46238</v>
      </c>
      <c r="B4576" s="73">
        <f>VLOOKUP(G4576,'Daily Flash NL'!A:D,4,0)</f>
        <v>0.54166666666666696</v>
      </c>
      <c r="C4576" s="77">
        <v>46238</v>
      </c>
      <c r="D4576" s="57"/>
      <c r="E4576" s="62" t="s">
        <v>85</v>
      </c>
      <c r="F4576" s="62"/>
      <c r="G4576" s="62">
        <v>13</v>
      </c>
      <c r="H4576" s="63">
        <v>1</v>
      </c>
      <c r="I4576" s="64">
        <v>12</v>
      </c>
      <c r="J4576" s="64">
        <v>12</v>
      </c>
      <c r="K4576" s="64">
        <v>12</v>
      </c>
      <c r="L4576" s="65">
        <v>1</v>
      </c>
      <c r="M4576" s="64">
        <v>0</v>
      </c>
      <c r="N4576" s="64">
        <v>0</v>
      </c>
      <c r="O4576" s="66">
        <v>217.46733333333358</v>
      </c>
      <c r="P4576" s="63">
        <v>0</v>
      </c>
    </row>
    <row r="4577" spans="1:16" ht="14.4">
      <c r="A4577" s="72">
        <f t="shared" si="137"/>
        <v>46238</v>
      </c>
      <c r="B4577" s="73">
        <f>VLOOKUP(G4577,'Daily Flash NL'!A:D,4,0)</f>
        <v>0.58333333333333304</v>
      </c>
      <c r="C4577" s="77">
        <v>46238</v>
      </c>
      <c r="D4577" s="57"/>
      <c r="E4577" s="62" t="s">
        <v>85</v>
      </c>
      <c r="F4577" s="62"/>
      <c r="G4577" s="62">
        <v>14</v>
      </c>
      <c r="H4577" s="63">
        <v>0.9</v>
      </c>
      <c r="I4577" s="64">
        <v>10</v>
      </c>
      <c r="J4577" s="64">
        <v>10</v>
      </c>
      <c r="K4577" s="64">
        <v>9</v>
      </c>
      <c r="L4577" s="65">
        <v>1</v>
      </c>
      <c r="M4577" s="64">
        <v>0</v>
      </c>
      <c r="N4577" s="64">
        <v>0</v>
      </c>
      <c r="O4577" s="66">
        <v>211.77656666666704</v>
      </c>
      <c r="P4577" s="63">
        <v>0</v>
      </c>
    </row>
    <row r="4578" spans="1:16" ht="14.4">
      <c r="A4578" s="72">
        <f t="shared" si="137"/>
        <v>46238</v>
      </c>
      <c r="B4578" s="73">
        <f>VLOOKUP(G4578,'Daily Flash NL'!A:D,4,0)</f>
        <v>0.625</v>
      </c>
      <c r="C4578" s="77">
        <v>46238</v>
      </c>
      <c r="D4578" s="57"/>
      <c r="E4578" s="62" t="s">
        <v>85</v>
      </c>
      <c r="F4578" s="62"/>
      <c r="G4578" s="62">
        <v>15</v>
      </c>
      <c r="H4578" s="63">
        <v>0.86206896551724133</v>
      </c>
      <c r="I4578" s="64">
        <v>29</v>
      </c>
      <c r="J4578" s="64">
        <v>29</v>
      </c>
      <c r="K4578" s="64">
        <v>25</v>
      </c>
      <c r="L4578" s="65">
        <v>1</v>
      </c>
      <c r="M4578" s="64">
        <v>0</v>
      </c>
      <c r="N4578" s="64">
        <v>0</v>
      </c>
      <c r="O4578" s="66">
        <v>222.17187356321844</v>
      </c>
      <c r="P4578" s="63">
        <v>0</v>
      </c>
    </row>
    <row r="4579" spans="1:16" ht="14.4">
      <c r="A4579" s="72">
        <f t="shared" si="137"/>
        <v>46238</v>
      </c>
      <c r="B4579" s="73">
        <f>VLOOKUP(G4579,'Daily Flash NL'!A:D,4,0)</f>
        <v>0.66666666666666696</v>
      </c>
      <c r="C4579" s="77">
        <v>46238</v>
      </c>
      <c r="D4579" s="57"/>
      <c r="E4579" s="62" t="s">
        <v>85</v>
      </c>
      <c r="F4579" s="62"/>
      <c r="G4579" s="62">
        <v>16</v>
      </c>
      <c r="H4579" s="63">
        <v>1</v>
      </c>
      <c r="I4579" s="64">
        <v>12</v>
      </c>
      <c r="J4579" s="64">
        <v>12</v>
      </c>
      <c r="K4579" s="64">
        <v>12</v>
      </c>
      <c r="L4579" s="65">
        <v>1</v>
      </c>
      <c r="M4579" s="64">
        <v>0</v>
      </c>
      <c r="N4579" s="64">
        <v>0</v>
      </c>
      <c r="O4579" s="66">
        <v>192.6112500000003</v>
      </c>
      <c r="P4579" s="63">
        <v>0</v>
      </c>
    </row>
    <row r="4580" spans="1:16" ht="14.4">
      <c r="A4580" s="72">
        <f t="shared" si="137"/>
        <v>46238</v>
      </c>
      <c r="B4580" s="73" t="e">
        <f>VLOOKUP(G4580,'Daily Flash NL'!A:D,4,0)</f>
        <v>#N/A</v>
      </c>
      <c r="C4580" s="77">
        <v>46238</v>
      </c>
      <c r="D4580" s="57"/>
      <c r="E4580" s="62" t="s">
        <v>85</v>
      </c>
      <c r="F4580" s="62"/>
      <c r="G4580" s="62">
        <v>17</v>
      </c>
      <c r="H4580" s="63">
        <v>1</v>
      </c>
      <c r="I4580" s="64">
        <v>9</v>
      </c>
      <c r="J4580" s="64">
        <v>9</v>
      </c>
      <c r="K4580" s="64">
        <v>9</v>
      </c>
      <c r="L4580" s="65">
        <v>1</v>
      </c>
      <c r="M4580" s="64">
        <v>0</v>
      </c>
      <c r="N4580" s="64">
        <v>0</v>
      </c>
      <c r="O4580" s="66">
        <v>129.05303703703666</v>
      </c>
      <c r="P4580" s="63">
        <v>0</v>
      </c>
    </row>
    <row r="4581" spans="1:16" ht="14.4">
      <c r="A4581" s="72">
        <f t="shared" si="137"/>
        <v>46238</v>
      </c>
      <c r="B4581" s="73" t="e">
        <f>VLOOKUP(G4581,'Daily Flash NL'!A:D,4,0)</f>
        <v>#N/A</v>
      </c>
      <c r="C4581" s="77">
        <v>46238</v>
      </c>
      <c r="D4581" s="57"/>
      <c r="E4581" s="62" t="s">
        <v>85</v>
      </c>
      <c r="F4581" s="62"/>
      <c r="G4581" s="62">
        <v>18</v>
      </c>
      <c r="H4581" s="63">
        <v>0.77777777777777779</v>
      </c>
      <c r="I4581" s="64">
        <v>9</v>
      </c>
      <c r="J4581" s="64">
        <v>9</v>
      </c>
      <c r="K4581" s="64">
        <v>7</v>
      </c>
      <c r="L4581" s="65">
        <v>1</v>
      </c>
      <c r="M4581" s="64">
        <v>0</v>
      </c>
      <c r="N4581" s="64">
        <v>0</v>
      </c>
      <c r="O4581" s="66">
        <v>336.8895</v>
      </c>
      <c r="P4581" s="63">
        <v>0</v>
      </c>
    </row>
    <row r="4582" spans="1:16" ht="14.4">
      <c r="A4582" s="72">
        <f t="shared" si="137"/>
        <v>46238</v>
      </c>
      <c r="B4582" s="73" t="e">
        <f>VLOOKUP(G4582,'Daily Flash NL'!A:D,4,0)</f>
        <v>#N/A</v>
      </c>
      <c r="C4582" s="77">
        <v>46238</v>
      </c>
      <c r="D4582" s="57"/>
      <c r="E4582" s="62" t="s">
        <v>85</v>
      </c>
      <c r="F4582" s="62"/>
      <c r="G4582" s="62">
        <v>19</v>
      </c>
      <c r="H4582" s="63">
        <v>1</v>
      </c>
      <c r="I4582" s="64">
        <v>1</v>
      </c>
      <c r="J4582" s="64">
        <v>1</v>
      </c>
      <c r="K4582" s="64">
        <v>1</v>
      </c>
      <c r="L4582" s="65">
        <v>1</v>
      </c>
      <c r="M4582" s="64">
        <v>0</v>
      </c>
      <c r="N4582" s="64">
        <v>0</v>
      </c>
      <c r="O4582" s="66">
        <v>335.69</v>
      </c>
      <c r="P4582" s="63">
        <v>0</v>
      </c>
    </row>
    <row r="4583" spans="1:16" ht="14.4">
      <c r="A4583" s="72">
        <f t="shared" si="137"/>
        <v>46238</v>
      </c>
      <c r="B4583" s="73" t="e">
        <f>VLOOKUP(G4583,'Daily Flash NL'!A:D,4,0)</f>
        <v>#N/A</v>
      </c>
      <c r="C4583" s="77">
        <v>46238</v>
      </c>
      <c r="D4583" s="57"/>
      <c r="E4583" s="62" t="s">
        <v>85</v>
      </c>
      <c r="F4583" s="62"/>
      <c r="G4583" s="62">
        <v>20</v>
      </c>
      <c r="H4583" s="63">
        <v>1</v>
      </c>
      <c r="I4583" s="64">
        <v>1</v>
      </c>
      <c r="J4583" s="64">
        <v>1</v>
      </c>
      <c r="K4583" s="64">
        <v>1</v>
      </c>
      <c r="L4583" s="65">
        <v>1</v>
      </c>
      <c r="M4583" s="64">
        <v>0</v>
      </c>
      <c r="N4583" s="64">
        <v>0</v>
      </c>
      <c r="O4583" s="66">
        <v>995.649</v>
      </c>
      <c r="P4583" s="63">
        <v>0</v>
      </c>
    </row>
    <row r="4584" spans="1:16" ht="14.4">
      <c r="A4584" s="72">
        <f t="shared" si="137"/>
        <v>46238</v>
      </c>
      <c r="B4584" s="73" t="e">
        <f>VLOOKUP(G4584,'Daily Flash NL'!A:D,4,0)</f>
        <v>#N/A</v>
      </c>
      <c r="C4584" s="77">
        <v>46238</v>
      </c>
      <c r="D4584" s="57"/>
      <c r="E4584" s="62" t="s">
        <v>85</v>
      </c>
      <c r="F4584" s="62"/>
      <c r="G4584" s="62">
        <v>23</v>
      </c>
      <c r="H4584" s="63">
        <v>1</v>
      </c>
      <c r="I4584" s="64">
        <v>1</v>
      </c>
      <c r="J4584" s="64">
        <v>1</v>
      </c>
      <c r="K4584" s="64">
        <v>1</v>
      </c>
      <c r="L4584" s="65">
        <v>1</v>
      </c>
      <c r="M4584" s="64">
        <v>0</v>
      </c>
      <c r="N4584" s="64">
        <v>0</v>
      </c>
      <c r="O4584" s="66">
        <v>2007.4669999999999</v>
      </c>
      <c r="P4584" s="63">
        <v>0</v>
      </c>
    </row>
    <row r="4585" spans="1:16" ht="14.4">
      <c r="A4585" s="72">
        <f t="shared" si="137"/>
        <v>46238</v>
      </c>
      <c r="B4585" s="73" t="e">
        <f>VLOOKUP(G4585,'Daily Flash NL'!A:D,4,0)</f>
        <v>#N/A</v>
      </c>
      <c r="C4585" s="77">
        <v>46238</v>
      </c>
      <c r="D4585" s="57"/>
      <c r="E4585" s="62" t="s">
        <v>68</v>
      </c>
      <c r="F4585" s="62"/>
      <c r="G4585" s="62"/>
      <c r="H4585" s="63">
        <v>0.85096700796359503</v>
      </c>
      <c r="I4585" s="64">
        <v>880</v>
      </c>
      <c r="J4585" s="64">
        <v>869</v>
      </c>
      <c r="K4585" s="64">
        <v>748</v>
      </c>
      <c r="L4585" s="65">
        <v>0.98750000000000004</v>
      </c>
      <c r="M4585" s="64">
        <v>11</v>
      </c>
      <c r="N4585" s="64">
        <v>1</v>
      </c>
      <c r="O4585" s="66">
        <v>304.64074576141144</v>
      </c>
      <c r="P4585" s="63">
        <v>1.2500000000000001E-2</v>
      </c>
    </row>
    <row r="4586" spans="1:16" ht="14.4">
      <c r="A4586" s="72">
        <f t="shared" si="137"/>
        <v>46238</v>
      </c>
      <c r="B4586" s="73" t="e">
        <f>VLOOKUP(G4586,'Daily Flash NL'!A:D,4,0)</f>
        <v>#N/A</v>
      </c>
      <c r="C4586" s="77">
        <v>46238</v>
      </c>
      <c r="D4586" s="57"/>
      <c r="E4586" s="62" t="s">
        <v>68</v>
      </c>
      <c r="F4586" s="57" t="s">
        <v>69</v>
      </c>
      <c r="G4586" s="57"/>
      <c r="H4586" s="58"/>
      <c r="I4586" s="59"/>
      <c r="J4586" s="59"/>
      <c r="K4586" s="59"/>
      <c r="L4586" s="60"/>
      <c r="M4586" s="59"/>
      <c r="N4586" s="59"/>
      <c r="O4586" s="61"/>
      <c r="P4586" s="58"/>
    </row>
    <row r="4587" spans="1:16" ht="14.4">
      <c r="A4587" s="72">
        <f t="shared" si="137"/>
        <v>46238</v>
      </c>
      <c r="B4587" s="73" t="e">
        <f>VLOOKUP(G4587,'Daily Flash NL'!A:D,4,0)</f>
        <v>#N/A</v>
      </c>
      <c r="C4587" s="77">
        <v>46238</v>
      </c>
      <c r="D4587" s="57"/>
      <c r="E4587" s="62" t="s">
        <v>68</v>
      </c>
      <c r="F4587" s="62"/>
      <c r="G4587" s="62">
        <v>6</v>
      </c>
      <c r="H4587" s="63">
        <v>0.3</v>
      </c>
      <c r="I4587" s="64">
        <v>10</v>
      </c>
      <c r="J4587" s="64">
        <v>10</v>
      </c>
      <c r="K4587" s="64">
        <v>3</v>
      </c>
      <c r="L4587" s="65">
        <v>1</v>
      </c>
      <c r="M4587" s="64">
        <v>0</v>
      </c>
      <c r="N4587" s="64">
        <v>0</v>
      </c>
      <c r="O4587" s="66">
        <v>455.34629999999999</v>
      </c>
      <c r="P4587" s="63">
        <v>0</v>
      </c>
    </row>
    <row r="4588" spans="1:16" ht="14.4">
      <c r="A4588" s="72">
        <f t="shared" si="137"/>
        <v>46238</v>
      </c>
      <c r="B4588" s="73">
        <f>VLOOKUP(G4588,'Daily Flash NL'!A:D,4,0)</f>
        <v>0.29166666666666669</v>
      </c>
      <c r="C4588" s="77">
        <v>46238</v>
      </c>
      <c r="D4588" s="57"/>
      <c r="E4588" s="62" t="s">
        <v>68</v>
      </c>
      <c r="F4588" s="62"/>
      <c r="G4588" s="62">
        <v>7</v>
      </c>
      <c r="H4588" s="63">
        <v>1</v>
      </c>
      <c r="I4588" s="64">
        <v>22</v>
      </c>
      <c r="J4588" s="64">
        <v>22</v>
      </c>
      <c r="K4588" s="64">
        <v>22</v>
      </c>
      <c r="L4588" s="65">
        <v>1</v>
      </c>
      <c r="M4588" s="64">
        <v>0</v>
      </c>
      <c r="N4588" s="64">
        <v>0</v>
      </c>
      <c r="O4588" s="66">
        <v>231.67537121212106</v>
      </c>
      <c r="P4588" s="63">
        <v>0</v>
      </c>
    </row>
    <row r="4589" spans="1:16" ht="14.4">
      <c r="A4589" s="72">
        <f t="shared" si="137"/>
        <v>46238</v>
      </c>
      <c r="B4589" s="73">
        <f>VLOOKUP(G4589,'Daily Flash NL'!A:D,4,0)</f>
        <v>0.33333333333333298</v>
      </c>
      <c r="C4589" s="77">
        <v>46238</v>
      </c>
      <c r="D4589" s="57"/>
      <c r="E4589" s="62" t="s">
        <v>68</v>
      </c>
      <c r="F4589" s="62"/>
      <c r="G4589" s="62">
        <v>8</v>
      </c>
      <c r="H4589" s="63">
        <v>0.9242424242424242</v>
      </c>
      <c r="I4589" s="64">
        <v>66</v>
      </c>
      <c r="J4589" s="64">
        <v>66</v>
      </c>
      <c r="K4589" s="64">
        <v>61</v>
      </c>
      <c r="L4589" s="65">
        <v>1</v>
      </c>
      <c r="M4589" s="64">
        <v>0</v>
      </c>
      <c r="N4589" s="64">
        <v>0</v>
      </c>
      <c r="O4589" s="66">
        <v>278.00470707070696</v>
      </c>
      <c r="P4589" s="63">
        <v>0</v>
      </c>
    </row>
    <row r="4590" spans="1:16" ht="14.4">
      <c r="A4590" s="72">
        <f t="shared" si="137"/>
        <v>46238</v>
      </c>
      <c r="B4590" s="73">
        <f>VLOOKUP(G4590,'Daily Flash NL'!A:D,4,0)</f>
        <v>0.375</v>
      </c>
      <c r="C4590" s="77">
        <v>46238</v>
      </c>
      <c r="D4590" s="57"/>
      <c r="E4590" s="62" t="s">
        <v>68</v>
      </c>
      <c r="F4590" s="62"/>
      <c r="G4590" s="62">
        <v>9</v>
      </c>
      <c r="H4590" s="63">
        <v>0.93506493506493504</v>
      </c>
      <c r="I4590" s="64">
        <v>77</v>
      </c>
      <c r="J4590" s="64">
        <v>77</v>
      </c>
      <c r="K4590" s="64">
        <v>72</v>
      </c>
      <c r="L4590" s="65">
        <v>1</v>
      </c>
      <c r="M4590" s="64">
        <v>0</v>
      </c>
      <c r="N4590" s="64">
        <v>0</v>
      </c>
      <c r="O4590" s="66">
        <v>311.71544588744581</v>
      </c>
      <c r="P4590" s="63">
        <v>0</v>
      </c>
    </row>
    <row r="4591" spans="1:16" ht="14.4">
      <c r="A4591" s="72">
        <f t="shared" si="137"/>
        <v>46238</v>
      </c>
      <c r="B4591" s="73">
        <f>VLOOKUP(G4591,'Daily Flash NL'!A:D,4,0)</f>
        <v>0.41666666666666702</v>
      </c>
      <c r="C4591" s="77">
        <v>46238</v>
      </c>
      <c r="D4591" s="57"/>
      <c r="E4591" s="62" t="s">
        <v>68</v>
      </c>
      <c r="F4591" s="62"/>
      <c r="G4591" s="62">
        <v>10</v>
      </c>
      <c r="H4591" s="63">
        <v>0.91025641025641024</v>
      </c>
      <c r="I4591" s="64">
        <v>78</v>
      </c>
      <c r="J4591" s="64">
        <v>78</v>
      </c>
      <c r="K4591" s="64">
        <v>71</v>
      </c>
      <c r="L4591" s="65">
        <v>1</v>
      </c>
      <c r="M4591" s="64">
        <v>0</v>
      </c>
      <c r="N4591" s="64">
        <v>0</v>
      </c>
      <c r="O4591" s="66">
        <v>279.43122435897425</v>
      </c>
      <c r="P4591" s="63">
        <v>0</v>
      </c>
    </row>
    <row r="4592" spans="1:16" ht="14.4">
      <c r="A4592" s="72">
        <f t="shared" ref="A4592:A4603" si="138">C4592</f>
        <v>46238</v>
      </c>
      <c r="B4592" s="73">
        <f>VLOOKUP(G4592,'Daily Flash NL'!A:D,4,0)</f>
        <v>0.45833333333333298</v>
      </c>
      <c r="C4592" s="77">
        <v>46238</v>
      </c>
      <c r="D4592" s="57"/>
      <c r="E4592" s="62" t="s">
        <v>68</v>
      </c>
      <c r="F4592" s="62"/>
      <c r="G4592" s="62">
        <v>11</v>
      </c>
      <c r="H4592" s="63">
        <v>0.98666666666666669</v>
      </c>
      <c r="I4592" s="64">
        <v>75</v>
      </c>
      <c r="J4592" s="64">
        <v>75</v>
      </c>
      <c r="K4592" s="64">
        <v>74</v>
      </c>
      <c r="L4592" s="65">
        <v>1</v>
      </c>
      <c r="M4592" s="64">
        <v>0</v>
      </c>
      <c r="N4592" s="64">
        <v>0</v>
      </c>
      <c r="O4592" s="66">
        <v>331.65726000000006</v>
      </c>
      <c r="P4592" s="63">
        <v>0</v>
      </c>
    </row>
    <row r="4593" spans="1:16" ht="14.4">
      <c r="A4593" s="72">
        <f t="shared" si="138"/>
        <v>46238</v>
      </c>
      <c r="B4593" s="73">
        <f>VLOOKUP(G4593,'Daily Flash NL'!A:D,4,0)</f>
        <v>0.5</v>
      </c>
      <c r="C4593" s="77">
        <v>46238</v>
      </c>
      <c r="D4593" s="57"/>
      <c r="E4593" s="62" t="s">
        <v>68</v>
      </c>
      <c r="F4593" s="62"/>
      <c r="G4593" s="62">
        <v>12</v>
      </c>
      <c r="H4593" s="63">
        <v>0.93846153846153846</v>
      </c>
      <c r="I4593" s="64">
        <v>65</v>
      </c>
      <c r="J4593" s="64">
        <v>65</v>
      </c>
      <c r="K4593" s="64">
        <v>61</v>
      </c>
      <c r="L4593" s="65">
        <v>1</v>
      </c>
      <c r="M4593" s="64">
        <v>0</v>
      </c>
      <c r="N4593" s="64">
        <v>0</v>
      </c>
      <c r="O4593" s="66">
        <v>324.69876153846161</v>
      </c>
      <c r="P4593" s="63">
        <v>0</v>
      </c>
    </row>
    <row r="4594" spans="1:16" ht="14.4">
      <c r="A4594" s="72">
        <f t="shared" si="138"/>
        <v>46238</v>
      </c>
      <c r="B4594" s="73">
        <f>VLOOKUP(G4594,'Daily Flash NL'!A:D,4,0)</f>
        <v>0.54166666666666696</v>
      </c>
      <c r="C4594" s="77">
        <v>46238</v>
      </c>
      <c r="D4594" s="57"/>
      <c r="E4594" s="62" t="s">
        <v>68</v>
      </c>
      <c r="F4594" s="62"/>
      <c r="G4594" s="62">
        <v>13</v>
      </c>
      <c r="H4594" s="63">
        <v>1</v>
      </c>
      <c r="I4594" s="64">
        <v>69</v>
      </c>
      <c r="J4594" s="64">
        <v>69</v>
      </c>
      <c r="K4594" s="64">
        <v>69</v>
      </c>
      <c r="L4594" s="65">
        <v>1</v>
      </c>
      <c r="M4594" s="64">
        <v>0</v>
      </c>
      <c r="N4594" s="64">
        <v>0</v>
      </c>
      <c r="O4594" s="66">
        <v>303.90198309178749</v>
      </c>
      <c r="P4594" s="63">
        <v>0</v>
      </c>
    </row>
    <row r="4595" spans="1:16" ht="14.4">
      <c r="A4595" s="72">
        <f t="shared" si="138"/>
        <v>46238</v>
      </c>
      <c r="B4595" s="73">
        <f>VLOOKUP(G4595,'Daily Flash NL'!A:D,4,0)</f>
        <v>0.58333333333333304</v>
      </c>
      <c r="C4595" s="77">
        <v>46238</v>
      </c>
      <c r="D4595" s="57"/>
      <c r="E4595" s="62" t="s">
        <v>68</v>
      </c>
      <c r="F4595" s="62"/>
      <c r="G4595" s="62">
        <v>14</v>
      </c>
      <c r="H4595" s="63">
        <v>0.97333333333333338</v>
      </c>
      <c r="I4595" s="64">
        <v>75</v>
      </c>
      <c r="J4595" s="64">
        <v>75</v>
      </c>
      <c r="K4595" s="64">
        <v>73</v>
      </c>
      <c r="L4595" s="65">
        <v>1</v>
      </c>
      <c r="M4595" s="64">
        <v>0</v>
      </c>
      <c r="N4595" s="64">
        <v>0</v>
      </c>
      <c r="O4595" s="66">
        <v>276.69106133333321</v>
      </c>
      <c r="P4595" s="63">
        <v>0</v>
      </c>
    </row>
    <row r="4596" spans="1:16" ht="14.4">
      <c r="A4596" s="72">
        <f t="shared" si="138"/>
        <v>46238</v>
      </c>
      <c r="B4596" s="73">
        <f>VLOOKUP(G4596,'Daily Flash NL'!A:D,4,0)</f>
        <v>0.625</v>
      </c>
      <c r="C4596" s="77">
        <v>46238</v>
      </c>
      <c r="D4596" s="57"/>
      <c r="E4596" s="62" t="s">
        <v>68</v>
      </c>
      <c r="F4596" s="62"/>
      <c r="G4596" s="62">
        <v>15</v>
      </c>
      <c r="H4596" s="63">
        <v>1</v>
      </c>
      <c r="I4596" s="64">
        <v>63</v>
      </c>
      <c r="J4596" s="64">
        <v>63</v>
      </c>
      <c r="K4596" s="64">
        <v>63</v>
      </c>
      <c r="L4596" s="65">
        <v>1</v>
      </c>
      <c r="M4596" s="64">
        <v>0</v>
      </c>
      <c r="N4596" s="64">
        <v>0</v>
      </c>
      <c r="O4596" s="66">
        <v>324.11848492063496</v>
      </c>
      <c r="P4596" s="63">
        <v>0</v>
      </c>
    </row>
    <row r="4597" spans="1:16" ht="14.4">
      <c r="A4597" s="72">
        <f t="shared" si="138"/>
        <v>46238</v>
      </c>
      <c r="B4597" s="73">
        <f>VLOOKUP(G4597,'Daily Flash NL'!A:D,4,0)</f>
        <v>0.66666666666666696</v>
      </c>
      <c r="C4597" s="77">
        <v>46238</v>
      </c>
      <c r="D4597" s="57"/>
      <c r="E4597" s="62" t="s">
        <v>68</v>
      </c>
      <c r="F4597" s="62"/>
      <c r="G4597" s="62">
        <v>16</v>
      </c>
      <c r="H4597" s="63">
        <v>0.95522388059701491</v>
      </c>
      <c r="I4597" s="64">
        <v>67</v>
      </c>
      <c r="J4597" s="64">
        <v>67</v>
      </c>
      <c r="K4597" s="64">
        <v>64</v>
      </c>
      <c r="L4597" s="65">
        <v>1</v>
      </c>
      <c r="M4597" s="64">
        <v>0</v>
      </c>
      <c r="N4597" s="64">
        <v>0</v>
      </c>
      <c r="O4597" s="66">
        <v>266.39145895522398</v>
      </c>
      <c r="P4597" s="63">
        <v>0</v>
      </c>
    </row>
    <row r="4598" spans="1:16" ht="14.4">
      <c r="A4598" s="72">
        <f t="shared" si="138"/>
        <v>46238</v>
      </c>
      <c r="B4598" s="73" t="e">
        <f>VLOOKUP(G4598,'Daily Flash NL'!A:D,4,0)</f>
        <v>#N/A</v>
      </c>
      <c r="C4598" s="77">
        <v>46238</v>
      </c>
      <c r="D4598" s="57"/>
      <c r="E4598" s="62" t="s">
        <v>68</v>
      </c>
      <c r="F4598" s="62"/>
      <c r="G4598" s="62">
        <v>17</v>
      </c>
      <c r="H4598" s="63">
        <v>0.67924528301886788</v>
      </c>
      <c r="I4598" s="64">
        <v>53</v>
      </c>
      <c r="J4598" s="64">
        <v>51</v>
      </c>
      <c r="K4598" s="64">
        <v>36</v>
      </c>
      <c r="L4598" s="65">
        <v>0.96226415094339623</v>
      </c>
      <c r="M4598" s="64">
        <v>2</v>
      </c>
      <c r="N4598" s="64">
        <v>0</v>
      </c>
      <c r="O4598" s="66">
        <v>259.9826895424838</v>
      </c>
      <c r="P4598" s="63">
        <v>3.7735849056603772E-2</v>
      </c>
    </row>
    <row r="4599" spans="1:16" ht="14.4">
      <c r="A4599" s="72">
        <f t="shared" si="138"/>
        <v>46238</v>
      </c>
      <c r="B4599" s="73" t="e">
        <f>VLOOKUP(G4599,'Daily Flash NL'!A:D,4,0)</f>
        <v>#N/A</v>
      </c>
      <c r="C4599" s="77">
        <v>46238</v>
      </c>
      <c r="D4599" s="57"/>
      <c r="E4599" s="62" t="s">
        <v>68</v>
      </c>
      <c r="F4599" s="62"/>
      <c r="G4599" s="62">
        <v>18</v>
      </c>
      <c r="H4599" s="63">
        <v>0.18181818181818182</v>
      </c>
      <c r="I4599" s="64">
        <v>56</v>
      </c>
      <c r="J4599" s="64">
        <v>52</v>
      </c>
      <c r="K4599" s="64">
        <v>10</v>
      </c>
      <c r="L4599" s="65">
        <v>0.9285714285714286</v>
      </c>
      <c r="M4599" s="64">
        <v>4</v>
      </c>
      <c r="N4599" s="64">
        <v>1</v>
      </c>
      <c r="O4599" s="66">
        <v>285.31320192307697</v>
      </c>
      <c r="P4599" s="63">
        <v>7.1428571428571425E-2</v>
      </c>
    </row>
    <row r="4600" spans="1:16" ht="14.4">
      <c r="A4600" s="72">
        <f t="shared" si="138"/>
        <v>46238</v>
      </c>
      <c r="B4600" s="73" t="e">
        <f>VLOOKUP(G4600,'Daily Flash NL'!A:D,4,0)</f>
        <v>#N/A</v>
      </c>
      <c r="C4600" s="77">
        <v>46238</v>
      </c>
      <c r="D4600" s="57"/>
      <c r="E4600" s="62" t="s">
        <v>68</v>
      </c>
      <c r="F4600" s="62"/>
      <c r="G4600" s="62">
        <v>19</v>
      </c>
      <c r="H4600" s="63">
        <v>0.59523809523809523</v>
      </c>
      <c r="I4600" s="64">
        <v>42</v>
      </c>
      <c r="J4600" s="64">
        <v>40</v>
      </c>
      <c r="K4600" s="64">
        <v>25</v>
      </c>
      <c r="L4600" s="65">
        <v>0.95238095238095233</v>
      </c>
      <c r="M4600" s="64">
        <v>2</v>
      </c>
      <c r="N4600" s="64">
        <v>0</v>
      </c>
      <c r="O4600" s="66">
        <v>280.41240000000005</v>
      </c>
      <c r="P4600" s="63">
        <v>4.7619047619047616E-2</v>
      </c>
    </row>
    <row r="4601" spans="1:16" ht="14.4">
      <c r="A4601" s="72">
        <f t="shared" si="138"/>
        <v>46238</v>
      </c>
      <c r="B4601" s="73" t="e">
        <f>VLOOKUP(G4601,'Daily Flash NL'!A:D,4,0)</f>
        <v>#N/A</v>
      </c>
      <c r="C4601" s="77">
        <v>46238</v>
      </c>
      <c r="D4601" s="57"/>
      <c r="E4601" s="62" t="s">
        <v>68</v>
      </c>
      <c r="F4601" s="62"/>
      <c r="G4601" s="62">
        <v>20</v>
      </c>
      <c r="H4601" s="63">
        <v>0.44</v>
      </c>
      <c r="I4601" s="64">
        <v>25</v>
      </c>
      <c r="J4601" s="64">
        <v>23</v>
      </c>
      <c r="K4601" s="64">
        <v>11</v>
      </c>
      <c r="L4601" s="65">
        <v>0.92</v>
      </c>
      <c r="M4601" s="64">
        <v>2</v>
      </c>
      <c r="N4601" s="64">
        <v>0</v>
      </c>
      <c r="O4601" s="66">
        <v>347.24134782608701</v>
      </c>
      <c r="P4601" s="63">
        <v>0.08</v>
      </c>
    </row>
    <row r="4602" spans="1:16" ht="14.4">
      <c r="A4602" s="72">
        <f t="shared" si="138"/>
        <v>46238</v>
      </c>
      <c r="B4602" s="73" t="e">
        <f>VLOOKUP(G4602,'Daily Flash NL'!A:D,4,0)</f>
        <v>#N/A</v>
      </c>
      <c r="C4602" s="77">
        <v>46238</v>
      </c>
      <c r="D4602" s="57"/>
      <c r="E4602" s="62" t="s">
        <v>68</v>
      </c>
      <c r="F4602" s="62"/>
      <c r="G4602" s="62">
        <v>21</v>
      </c>
      <c r="H4602" s="63">
        <v>0.9375</v>
      </c>
      <c r="I4602" s="64">
        <v>16</v>
      </c>
      <c r="J4602" s="64">
        <v>16</v>
      </c>
      <c r="K4602" s="64">
        <v>15</v>
      </c>
      <c r="L4602" s="65">
        <v>1</v>
      </c>
      <c r="M4602" s="64">
        <v>0</v>
      </c>
      <c r="N4602" s="64">
        <v>0</v>
      </c>
      <c r="O4602" s="66">
        <v>601.24128125000004</v>
      </c>
      <c r="P4602" s="63">
        <v>0</v>
      </c>
    </row>
    <row r="4603" spans="1:16" ht="14.4">
      <c r="A4603" s="72">
        <f t="shared" si="138"/>
        <v>46238</v>
      </c>
      <c r="B4603" s="73" t="e">
        <f>VLOOKUP(G4603,'Daily Flash NL'!A:D,4,0)</f>
        <v>#N/A</v>
      </c>
      <c r="C4603" s="77">
        <v>46238</v>
      </c>
      <c r="D4603" s="57"/>
      <c r="E4603" s="62" t="s">
        <v>68</v>
      </c>
      <c r="F4603" s="62"/>
      <c r="G4603" s="62">
        <v>22</v>
      </c>
      <c r="H4603" s="63">
        <v>1</v>
      </c>
      <c r="I4603" s="64">
        <v>13</v>
      </c>
      <c r="J4603" s="64">
        <v>13</v>
      </c>
      <c r="K4603" s="64">
        <v>13</v>
      </c>
      <c r="L4603" s="65">
        <v>1</v>
      </c>
      <c r="M4603" s="64">
        <v>0</v>
      </c>
      <c r="N4603" s="64">
        <v>0</v>
      </c>
      <c r="O4603" s="66">
        <v>301.16319230769227</v>
      </c>
      <c r="P4603" s="63">
        <v>0</v>
      </c>
    </row>
    <row r="4604" spans="1:16" ht="14.4">
      <c r="A4604" s="72">
        <f t="shared" ref="A4604:A4607" si="139">C4604</f>
        <v>46238</v>
      </c>
      <c r="B4604" s="73" t="e">
        <f>VLOOKUP(G4604,'Daily Flash NL'!A:D,4,0)</f>
        <v>#N/A</v>
      </c>
      <c r="C4604" s="77">
        <v>46238</v>
      </c>
      <c r="D4604" s="57"/>
      <c r="E4604" s="62" t="s">
        <v>68</v>
      </c>
      <c r="F4604" s="62"/>
      <c r="G4604" s="62">
        <v>23</v>
      </c>
      <c r="H4604" s="63">
        <v>0.625</v>
      </c>
      <c r="I4604" s="64">
        <v>8</v>
      </c>
      <c r="J4604" s="64">
        <v>7</v>
      </c>
      <c r="K4604" s="64">
        <v>5</v>
      </c>
      <c r="L4604" s="65">
        <v>0.875</v>
      </c>
      <c r="M4604" s="64">
        <v>1</v>
      </c>
      <c r="N4604" s="64">
        <v>0</v>
      </c>
      <c r="O4604" s="66">
        <v>590.64942857142853</v>
      </c>
      <c r="P4604" s="63">
        <v>0.125</v>
      </c>
    </row>
    <row r="4605" spans="1:16" ht="14.4">
      <c r="A4605" s="72">
        <f t="shared" si="139"/>
        <v>46238</v>
      </c>
      <c r="B4605" s="73" t="e">
        <f>VLOOKUP(G4605,'Daily Flash NL'!A:D,4,0)</f>
        <v>#N/A</v>
      </c>
      <c r="C4605" s="77">
        <v>46238</v>
      </c>
      <c r="D4605" s="57" t="s">
        <v>70</v>
      </c>
      <c r="E4605" s="57"/>
      <c r="F4605" s="57"/>
      <c r="G4605" s="57"/>
      <c r="H4605" s="58">
        <v>0.86359610274579268</v>
      </c>
      <c r="I4605" s="59">
        <v>1130</v>
      </c>
      <c r="J4605" s="59">
        <v>1114</v>
      </c>
      <c r="K4605" s="59">
        <v>975</v>
      </c>
      <c r="L4605" s="60">
        <v>0.98584070796460177</v>
      </c>
      <c r="M4605" s="59">
        <v>16</v>
      </c>
      <c r="N4605" s="59">
        <v>1</v>
      </c>
      <c r="O4605" s="61">
        <v>298.84113485936541</v>
      </c>
      <c r="P4605" s="58">
        <v>1.415929203539823E-2</v>
      </c>
    </row>
    <row r="4606" spans="1:16" ht="14.4">
      <c r="A4606" s="72" t="str">
        <f t="shared" si="139"/>
        <v>Total 04/08/2026</v>
      </c>
      <c r="B4606" s="73" t="e">
        <f>VLOOKUP(G4606,'Daily Flash NL'!A:D,4,0)</f>
        <v>#N/A</v>
      </c>
      <c r="C4606" s="78" t="s">
        <v>349</v>
      </c>
      <c r="D4606" s="67"/>
      <c r="E4606" s="67"/>
      <c r="F4606" s="67"/>
      <c r="G4606" s="67"/>
      <c r="H4606" s="68">
        <v>0.86359610274579268</v>
      </c>
      <c r="I4606" s="69">
        <v>1130</v>
      </c>
      <c r="J4606" s="69">
        <v>1114</v>
      </c>
      <c r="K4606" s="69">
        <v>975</v>
      </c>
      <c r="L4606" s="70">
        <v>0.98584070796460177</v>
      </c>
      <c r="M4606" s="69">
        <v>16</v>
      </c>
      <c r="N4606" s="69">
        <v>1</v>
      </c>
      <c r="O4606" s="71">
        <v>298.84113485936541</v>
      </c>
      <c r="P4606" s="68">
        <v>1.415929203539823E-2</v>
      </c>
    </row>
    <row r="4607" spans="1:16" ht="15" thickBot="1">
      <c r="A4607" s="72" t="str">
        <f t="shared" si="139"/>
        <v>Total général</v>
      </c>
      <c r="B4607" s="73" t="e">
        <f>VLOOKUP(G4607,'Daily Flash NL'!A:D,4,0)</f>
        <v>#N/A</v>
      </c>
      <c r="C4607" s="116" t="s">
        <v>73</v>
      </c>
      <c r="D4607" s="117"/>
      <c r="E4607" s="117"/>
      <c r="F4607" s="117"/>
      <c r="G4607" s="117"/>
      <c r="H4607" s="118">
        <v>0.86359610274579268</v>
      </c>
      <c r="I4607" s="119">
        <v>1130</v>
      </c>
      <c r="J4607" s="119">
        <v>1114</v>
      </c>
      <c r="K4607" s="119">
        <v>975</v>
      </c>
      <c r="L4607" s="120">
        <v>0.98584070796460177</v>
      </c>
      <c r="M4607" s="119">
        <v>16</v>
      </c>
      <c r="N4607" s="119">
        <v>1</v>
      </c>
      <c r="O4607" s="121">
        <v>298.84113485936541</v>
      </c>
      <c r="P4607" s="122">
        <v>1.415929203539823E-2</v>
      </c>
    </row>
    <row r="4608" spans="1:16" ht="14.4">
      <c r="A4608" s="72">
        <f t="shared" ref="A4608:A4642" si="140">C4608</f>
        <v>46239</v>
      </c>
      <c r="B4608" s="73" t="e">
        <f>VLOOKUP(G4608,'Daily Flash NL'!A:D,4,0)</f>
        <v>#N/A</v>
      </c>
      <c r="C4608" s="77">
        <v>46239</v>
      </c>
      <c r="D4608" s="57" t="s">
        <v>67</v>
      </c>
      <c r="E4608" s="62" t="s">
        <v>85</v>
      </c>
      <c r="F4608" s="62"/>
      <c r="G4608" s="62"/>
      <c r="H4608" s="63">
        <v>0.95569620253164556</v>
      </c>
      <c r="I4608" s="64">
        <v>158</v>
      </c>
      <c r="J4608" s="64">
        <v>158</v>
      </c>
      <c r="K4608" s="64">
        <v>151</v>
      </c>
      <c r="L4608" s="65">
        <v>1</v>
      </c>
      <c r="M4608" s="64">
        <v>0</v>
      </c>
      <c r="N4608" s="64">
        <v>0</v>
      </c>
      <c r="O4608" s="66">
        <v>310.910838607595</v>
      </c>
      <c r="P4608" s="63">
        <v>0</v>
      </c>
    </row>
    <row r="4609" spans="1:16" ht="14.4">
      <c r="A4609" s="72">
        <f t="shared" si="140"/>
        <v>46239</v>
      </c>
      <c r="B4609" s="73" t="e">
        <f>VLOOKUP(G4609,'Daily Flash NL'!A:D,4,0)</f>
        <v>#N/A</v>
      </c>
      <c r="C4609" s="77">
        <v>46239</v>
      </c>
      <c r="D4609" s="57"/>
      <c r="E4609" s="62" t="s">
        <v>85</v>
      </c>
      <c r="F4609" s="57" t="s">
        <v>69</v>
      </c>
      <c r="G4609" s="57"/>
      <c r="H4609" s="58"/>
      <c r="I4609" s="59"/>
      <c r="J4609" s="59"/>
      <c r="K4609" s="59"/>
      <c r="L4609" s="60"/>
      <c r="M4609" s="59"/>
      <c r="N4609" s="59"/>
      <c r="O4609" s="61"/>
      <c r="P4609" s="58"/>
    </row>
    <row r="4610" spans="1:16" ht="14.4">
      <c r="A4610" s="72">
        <f t="shared" si="140"/>
        <v>46239</v>
      </c>
      <c r="B4610" s="73">
        <f>VLOOKUP(G4610,'Daily Flash NL'!A:D,4,0)</f>
        <v>0.33333333333333298</v>
      </c>
      <c r="C4610" s="77">
        <v>46239</v>
      </c>
      <c r="D4610" s="57"/>
      <c r="E4610" s="62" t="s">
        <v>85</v>
      </c>
      <c r="F4610" s="62"/>
      <c r="G4610" s="62">
        <v>8</v>
      </c>
      <c r="H4610" s="63">
        <v>1</v>
      </c>
      <c r="I4610" s="64">
        <v>5</v>
      </c>
      <c r="J4610" s="64">
        <v>5</v>
      </c>
      <c r="K4610" s="64">
        <v>5</v>
      </c>
      <c r="L4610" s="65">
        <v>1</v>
      </c>
      <c r="M4610" s="64">
        <v>0</v>
      </c>
      <c r="N4610" s="64">
        <v>0</v>
      </c>
      <c r="O4610" s="66">
        <v>123.0086</v>
      </c>
      <c r="P4610" s="63">
        <v>0</v>
      </c>
    </row>
    <row r="4611" spans="1:16" ht="14.4">
      <c r="A4611" s="72">
        <f t="shared" si="140"/>
        <v>46239</v>
      </c>
      <c r="B4611" s="73">
        <f>VLOOKUP(G4611,'Daily Flash NL'!A:D,4,0)</f>
        <v>0.375</v>
      </c>
      <c r="C4611" s="77">
        <v>46239</v>
      </c>
      <c r="D4611" s="57"/>
      <c r="E4611" s="62" t="s">
        <v>85</v>
      </c>
      <c r="F4611" s="62"/>
      <c r="G4611" s="62">
        <v>9</v>
      </c>
      <c r="H4611" s="63">
        <v>0.83333333333333337</v>
      </c>
      <c r="I4611" s="64">
        <v>6</v>
      </c>
      <c r="J4611" s="64">
        <v>6</v>
      </c>
      <c r="K4611" s="64">
        <v>5</v>
      </c>
      <c r="L4611" s="65">
        <v>1</v>
      </c>
      <c r="M4611" s="64">
        <v>0</v>
      </c>
      <c r="N4611" s="64">
        <v>0</v>
      </c>
      <c r="O4611" s="66">
        <v>385.06199999999995</v>
      </c>
      <c r="P4611" s="63">
        <v>0</v>
      </c>
    </row>
    <row r="4612" spans="1:16" ht="14.4">
      <c r="A4612" s="72">
        <f t="shared" si="140"/>
        <v>46239</v>
      </c>
      <c r="B4612" s="73">
        <f>VLOOKUP(G4612,'Daily Flash NL'!A:D,4,0)</f>
        <v>0.41666666666666702</v>
      </c>
      <c r="C4612" s="77">
        <v>46239</v>
      </c>
      <c r="D4612" s="57"/>
      <c r="E4612" s="62" t="s">
        <v>85</v>
      </c>
      <c r="F4612" s="62"/>
      <c r="G4612" s="62">
        <v>10</v>
      </c>
      <c r="H4612" s="63">
        <v>1</v>
      </c>
      <c r="I4612" s="64">
        <v>5</v>
      </c>
      <c r="J4612" s="64">
        <v>5</v>
      </c>
      <c r="K4612" s="64">
        <v>5</v>
      </c>
      <c r="L4612" s="65">
        <v>1</v>
      </c>
      <c r="M4612" s="64">
        <v>0</v>
      </c>
      <c r="N4612" s="64">
        <v>0</v>
      </c>
      <c r="O4612" s="66">
        <v>302.59739999999999</v>
      </c>
      <c r="P4612" s="63">
        <v>0</v>
      </c>
    </row>
    <row r="4613" spans="1:16" ht="14.4">
      <c r="A4613" s="72">
        <f t="shared" si="140"/>
        <v>46239</v>
      </c>
      <c r="B4613" s="73">
        <f>VLOOKUP(G4613,'Daily Flash NL'!A:D,4,0)</f>
        <v>0.45833333333333298</v>
      </c>
      <c r="C4613" s="77">
        <v>46239</v>
      </c>
      <c r="D4613" s="57"/>
      <c r="E4613" s="62" t="s">
        <v>85</v>
      </c>
      <c r="F4613" s="62"/>
      <c r="G4613" s="62">
        <v>11</v>
      </c>
      <c r="H4613" s="63">
        <v>1</v>
      </c>
      <c r="I4613" s="64">
        <v>8</v>
      </c>
      <c r="J4613" s="64">
        <v>8</v>
      </c>
      <c r="K4613" s="64">
        <v>8</v>
      </c>
      <c r="L4613" s="65">
        <v>1</v>
      </c>
      <c r="M4613" s="64">
        <v>0</v>
      </c>
      <c r="N4613" s="64">
        <v>0</v>
      </c>
      <c r="O4613" s="66">
        <v>278.67956250000003</v>
      </c>
      <c r="P4613" s="63">
        <v>0</v>
      </c>
    </row>
    <row r="4614" spans="1:16" ht="14.4">
      <c r="A4614" s="72">
        <f t="shared" si="140"/>
        <v>46239</v>
      </c>
      <c r="B4614" s="73">
        <f>VLOOKUP(G4614,'Daily Flash NL'!A:D,4,0)</f>
        <v>0.5</v>
      </c>
      <c r="C4614" s="77">
        <v>46239</v>
      </c>
      <c r="D4614" s="57"/>
      <c r="E4614" s="62" t="s">
        <v>85</v>
      </c>
      <c r="F4614" s="62"/>
      <c r="G4614" s="62">
        <v>12</v>
      </c>
      <c r="H4614" s="63">
        <v>1</v>
      </c>
      <c r="I4614" s="64">
        <v>5</v>
      </c>
      <c r="J4614" s="64">
        <v>5</v>
      </c>
      <c r="K4614" s="64">
        <v>5</v>
      </c>
      <c r="L4614" s="65">
        <v>1</v>
      </c>
      <c r="M4614" s="64">
        <v>0</v>
      </c>
      <c r="N4614" s="64">
        <v>0</v>
      </c>
      <c r="O4614" s="66">
        <v>144.43166666666662</v>
      </c>
      <c r="P4614" s="63">
        <v>0</v>
      </c>
    </row>
    <row r="4615" spans="1:16" ht="14.4">
      <c r="A4615" s="72">
        <f t="shared" si="140"/>
        <v>46239</v>
      </c>
      <c r="B4615" s="73">
        <f>VLOOKUP(G4615,'Daily Flash NL'!A:D,4,0)</f>
        <v>0.54166666666666696</v>
      </c>
      <c r="C4615" s="77">
        <v>46239</v>
      </c>
      <c r="D4615" s="57"/>
      <c r="E4615" s="62" t="s">
        <v>85</v>
      </c>
      <c r="F4615" s="62"/>
      <c r="G4615" s="62">
        <v>13</v>
      </c>
      <c r="H4615" s="63">
        <v>1</v>
      </c>
      <c r="I4615" s="64">
        <v>3</v>
      </c>
      <c r="J4615" s="64">
        <v>3</v>
      </c>
      <c r="K4615" s="64">
        <v>3</v>
      </c>
      <c r="L4615" s="65">
        <v>1</v>
      </c>
      <c r="M4615" s="64">
        <v>0</v>
      </c>
      <c r="N4615" s="64">
        <v>0</v>
      </c>
      <c r="O4615" s="66">
        <v>290.93633333333332</v>
      </c>
      <c r="P4615" s="63">
        <v>0</v>
      </c>
    </row>
    <row r="4616" spans="1:16" ht="14.4">
      <c r="A4616" s="72">
        <f t="shared" si="140"/>
        <v>46239</v>
      </c>
      <c r="B4616" s="73">
        <f>VLOOKUP(G4616,'Daily Flash NL'!A:D,4,0)</f>
        <v>0.58333333333333304</v>
      </c>
      <c r="C4616" s="77">
        <v>46239</v>
      </c>
      <c r="D4616" s="57"/>
      <c r="E4616" s="62" t="s">
        <v>85</v>
      </c>
      <c r="F4616" s="62"/>
      <c r="G4616" s="62">
        <v>14</v>
      </c>
      <c r="H4616" s="63">
        <v>1</v>
      </c>
      <c r="I4616" s="64">
        <v>4</v>
      </c>
      <c r="J4616" s="64">
        <v>4</v>
      </c>
      <c r="K4616" s="64">
        <v>4</v>
      </c>
      <c r="L4616" s="65">
        <v>1</v>
      </c>
      <c r="M4616" s="64">
        <v>0</v>
      </c>
      <c r="N4616" s="64">
        <v>0</v>
      </c>
      <c r="O4616" s="66">
        <v>550.76125000000002</v>
      </c>
      <c r="P4616" s="63">
        <v>0</v>
      </c>
    </row>
    <row r="4617" spans="1:16" ht="14.4">
      <c r="A4617" s="72">
        <f t="shared" si="140"/>
        <v>46239</v>
      </c>
      <c r="B4617" s="73">
        <f>VLOOKUP(G4617,'Daily Flash NL'!A:D,4,0)</f>
        <v>0.625</v>
      </c>
      <c r="C4617" s="77">
        <v>46239</v>
      </c>
      <c r="D4617" s="57"/>
      <c r="E4617" s="62" t="s">
        <v>85</v>
      </c>
      <c r="F4617" s="62"/>
      <c r="G4617" s="62">
        <v>15</v>
      </c>
      <c r="H4617" s="63">
        <v>1</v>
      </c>
      <c r="I4617" s="64">
        <v>2</v>
      </c>
      <c r="J4617" s="64">
        <v>2</v>
      </c>
      <c r="K4617" s="64">
        <v>2</v>
      </c>
      <c r="L4617" s="65">
        <v>1</v>
      </c>
      <c r="M4617" s="64">
        <v>0</v>
      </c>
      <c r="N4617" s="64">
        <v>0</v>
      </c>
      <c r="O4617" s="66">
        <v>495.65549999999996</v>
      </c>
      <c r="P4617" s="63">
        <v>0</v>
      </c>
    </row>
    <row r="4618" spans="1:16" ht="14.4">
      <c r="A4618" s="72">
        <f t="shared" si="140"/>
        <v>46239</v>
      </c>
      <c r="B4618" s="73">
        <f>VLOOKUP(G4618,'Daily Flash NL'!A:D,4,0)</f>
        <v>0.66666666666666696</v>
      </c>
      <c r="C4618" s="77">
        <v>46239</v>
      </c>
      <c r="D4618" s="57"/>
      <c r="E4618" s="62" t="s">
        <v>85</v>
      </c>
      <c r="F4618" s="62"/>
      <c r="G4618" s="62">
        <v>16</v>
      </c>
      <c r="H4618" s="63">
        <v>1</v>
      </c>
      <c r="I4618" s="64">
        <v>5</v>
      </c>
      <c r="J4618" s="64">
        <v>5</v>
      </c>
      <c r="K4618" s="64">
        <v>5</v>
      </c>
      <c r="L4618" s="65">
        <v>1</v>
      </c>
      <c r="M4618" s="64">
        <v>0</v>
      </c>
      <c r="N4618" s="64">
        <v>0</v>
      </c>
      <c r="O4618" s="66">
        <v>464.23189999999994</v>
      </c>
      <c r="P4618" s="63">
        <v>0</v>
      </c>
    </row>
    <row r="4619" spans="1:16" ht="14.4">
      <c r="A4619" s="72">
        <f t="shared" si="140"/>
        <v>46239</v>
      </c>
      <c r="B4619" s="73" t="e">
        <f>VLOOKUP(G4619,'Daily Flash NL'!A:D,4,0)</f>
        <v>#N/A</v>
      </c>
      <c r="C4619" s="77">
        <v>46239</v>
      </c>
      <c r="D4619" s="57"/>
      <c r="E4619" s="62" t="s">
        <v>85</v>
      </c>
      <c r="F4619" s="62"/>
      <c r="G4619" s="62">
        <v>17</v>
      </c>
      <c r="H4619" s="63">
        <v>1</v>
      </c>
      <c r="I4619" s="64">
        <v>2</v>
      </c>
      <c r="J4619" s="64">
        <v>2</v>
      </c>
      <c r="K4619" s="64">
        <v>2</v>
      </c>
      <c r="L4619" s="65">
        <v>1</v>
      </c>
      <c r="M4619" s="64">
        <v>0</v>
      </c>
      <c r="N4619" s="64">
        <v>0</v>
      </c>
      <c r="O4619" s="66">
        <v>304.85950000000003</v>
      </c>
      <c r="P4619" s="63">
        <v>0</v>
      </c>
    </row>
    <row r="4620" spans="1:16" ht="14.4">
      <c r="A4620" s="72">
        <f t="shared" si="140"/>
        <v>46239</v>
      </c>
      <c r="B4620" s="73" t="e">
        <f>VLOOKUP(G4620,'Daily Flash NL'!A:D,4,0)</f>
        <v>#N/A</v>
      </c>
      <c r="C4620" s="77">
        <v>46239</v>
      </c>
      <c r="D4620" s="57"/>
      <c r="E4620" s="62" t="s">
        <v>85</v>
      </c>
      <c r="F4620" s="62"/>
      <c r="G4620" s="62">
        <v>18</v>
      </c>
      <c r="H4620" s="63">
        <v>0.8</v>
      </c>
      <c r="I4620" s="64">
        <v>10</v>
      </c>
      <c r="J4620" s="64">
        <v>10</v>
      </c>
      <c r="K4620" s="64">
        <v>8</v>
      </c>
      <c r="L4620" s="65">
        <v>1</v>
      </c>
      <c r="M4620" s="64">
        <v>0</v>
      </c>
      <c r="N4620" s="64">
        <v>0</v>
      </c>
      <c r="O4620" s="66">
        <v>197.31319999999999</v>
      </c>
      <c r="P4620" s="63">
        <v>0</v>
      </c>
    </row>
    <row r="4621" spans="1:16" ht="14.4">
      <c r="A4621" s="72">
        <f t="shared" si="140"/>
        <v>46239</v>
      </c>
      <c r="B4621" s="73" t="e">
        <f>VLOOKUP(G4621,'Daily Flash NL'!A:D,4,0)</f>
        <v>#N/A</v>
      </c>
      <c r="C4621" s="77">
        <v>46239</v>
      </c>
      <c r="D4621" s="57"/>
      <c r="E4621" s="62" t="s">
        <v>85</v>
      </c>
      <c r="F4621" s="62"/>
      <c r="G4621" s="62">
        <v>19</v>
      </c>
      <c r="H4621" s="63">
        <v>1</v>
      </c>
      <c r="I4621" s="64">
        <v>2</v>
      </c>
      <c r="J4621" s="64">
        <v>2</v>
      </c>
      <c r="K4621" s="64">
        <v>2</v>
      </c>
      <c r="L4621" s="65">
        <v>1</v>
      </c>
      <c r="M4621" s="64">
        <v>0</v>
      </c>
      <c r="N4621" s="64">
        <v>0</v>
      </c>
      <c r="O4621" s="66">
        <v>676.45399999999995</v>
      </c>
      <c r="P4621" s="63">
        <v>0</v>
      </c>
    </row>
    <row r="4622" spans="1:16" ht="14.4">
      <c r="A4622" s="72">
        <f t="shared" si="140"/>
        <v>46239</v>
      </c>
      <c r="B4622" s="73" t="e">
        <f>VLOOKUP(G4622,'Daily Flash NL'!A:D,4,0)</f>
        <v>#N/A</v>
      </c>
      <c r="C4622" s="77">
        <v>46239</v>
      </c>
      <c r="D4622" s="57"/>
      <c r="E4622" s="62" t="s">
        <v>85</v>
      </c>
      <c r="F4622" s="57" t="s">
        <v>86</v>
      </c>
      <c r="G4622" s="57"/>
      <c r="H4622" s="58"/>
      <c r="I4622" s="59"/>
      <c r="J4622" s="59"/>
      <c r="K4622" s="59"/>
      <c r="L4622" s="60"/>
      <c r="M4622" s="59"/>
      <c r="N4622" s="59"/>
      <c r="O4622" s="61"/>
      <c r="P4622" s="58"/>
    </row>
    <row r="4623" spans="1:16" ht="14.4">
      <c r="A4623" s="72">
        <f t="shared" si="140"/>
        <v>46239</v>
      </c>
      <c r="B4623" s="73" t="e">
        <f>VLOOKUP(G4623,'Daily Flash NL'!A:D,4,0)</f>
        <v>#N/A</v>
      </c>
      <c r="C4623" s="77">
        <v>46239</v>
      </c>
      <c r="D4623" s="57"/>
      <c r="E4623" s="62" t="s">
        <v>85</v>
      </c>
      <c r="F4623" s="62"/>
      <c r="G4623" s="62">
        <v>1</v>
      </c>
      <c r="H4623" s="63">
        <v>0.5</v>
      </c>
      <c r="I4623" s="64">
        <v>2</v>
      </c>
      <c r="J4623" s="64">
        <v>2</v>
      </c>
      <c r="K4623" s="64">
        <v>1</v>
      </c>
      <c r="L4623" s="65">
        <v>1</v>
      </c>
      <c r="M4623" s="64">
        <v>0</v>
      </c>
      <c r="N4623" s="64">
        <v>0</v>
      </c>
      <c r="O4623" s="66">
        <v>313.78125</v>
      </c>
      <c r="P4623" s="63">
        <v>0</v>
      </c>
    </row>
    <row r="4624" spans="1:16" ht="14.4">
      <c r="A4624" s="72">
        <f t="shared" si="140"/>
        <v>46239</v>
      </c>
      <c r="B4624" s="73" t="e">
        <f>VLOOKUP(G4624,'Daily Flash NL'!A:D,4,0)</f>
        <v>#N/A</v>
      </c>
      <c r="C4624" s="77">
        <v>46239</v>
      </c>
      <c r="D4624" s="57"/>
      <c r="E4624" s="62" t="s">
        <v>85</v>
      </c>
      <c r="F4624" s="62"/>
      <c r="G4624" s="62">
        <v>2</v>
      </c>
      <c r="H4624" s="63">
        <v>0</v>
      </c>
      <c r="I4624" s="64">
        <v>1</v>
      </c>
      <c r="J4624" s="64">
        <v>1</v>
      </c>
      <c r="K4624" s="64">
        <v>0</v>
      </c>
      <c r="L4624" s="65">
        <v>1</v>
      </c>
      <c r="M4624" s="64">
        <v>0</v>
      </c>
      <c r="N4624" s="64">
        <v>0</v>
      </c>
      <c r="O4624" s="66">
        <v>293.53100000000001</v>
      </c>
      <c r="P4624" s="63">
        <v>0</v>
      </c>
    </row>
    <row r="4625" spans="1:16" ht="14.4">
      <c r="A4625" s="72">
        <f t="shared" si="140"/>
        <v>46239</v>
      </c>
      <c r="B4625" s="73" t="e">
        <f>VLOOKUP(G4625,'Daily Flash NL'!A:D,4,0)</f>
        <v>#N/A</v>
      </c>
      <c r="C4625" s="77">
        <v>46239</v>
      </c>
      <c r="D4625" s="57"/>
      <c r="E4625" s="62" t="s">
        <v>85</v>
      </c>
      <c r="F4625" s="62"/>
      <c r="G4625" s="62">
        <v>3</v>
      </c>
      <c r="H4625" s="63">
        <v>1</v>
      </c>
      <c r="I4625" s="64">
        <v>1</v>
      </c>
      <c r="J4625" s="64">
        <v>1</v>
      </c>
      <c r="K4625" s="64">
        <v>1</v>
      </c>
      <c r="L4625" s="65">
        <v>1</v>
      </c>
      <c r="M4625" s="64">
        <v>0</v>
      </c>
      <c r="N4625" s="64">
        <v>0</v>
      </c>
      <c r="O4625" s="66">
        <v>607.56600000000003</v>
      </c>
      <c r="P4625" s="63">
        <v>0</v>
      </c>
    </row>
    <row r="4626" spans="1:16" ht="14.4">
      <c r="A4626" s="72">
        <f t="shared" si="140"/>
        <v>46239</v>
      </c>
      <c r="B4626" s="73" t="e">
        <f>VLOOKUP(G4626,'Daily Flash NL'!A:D,4,0)</f>
        <v>#N/A</v>
      </c>
      <c r="C4626" s="77">
        <v>46239</v>
      </c>
      <c r="D4626" s="57"/>
      <c r="E4626" s="62" t="s">
        <v>85</v>
      </c>
      <c r="F4626" s="62"/>
      <c r="G4626" s="62">
        <v>4</v>
      </c>
      <c r="H4626" s="63">
        <v>0</v>
      </c>
      <c r="I4626" s="64">
        <v>1</v>
      </c>
      <c r="J4626" s="64">
        <v>1</v>
      </c>
      <c r="K4626" s="64">
        <v>0</v>
      </c>
      <c r="L4626" s="65">
        <v>1</v>
      </c>
      <c r="M4626" s="64">
        <v>0</v>
      </c>
      <c r="N4626" s="64">
        <v>0</v>
      </c>
      <c r="O4626" s="66">
        <v>379.20600000000002</v>
      </c>
      <c r="P4626" s="63">
        <v>0</v>
      </c>
    </row>
    <row r="4627" spans="1:16" ht="14.4">
      <c r="A4627" s="72">
        <f t="shared" si="140"/>
        <v>46239</v>
      </c>
      <c r="B4627" s="73" t="e">
        <f>VLOOKUP(G4627,'Daily Flash NL'!A:D,4,0)</f>
        <v>#N/A</v>
      </c>
      <c r="C4627" s="77">
        <v>46239</v>
      </c>
      <c r="D4627" s="57"/>
      <c r="E4627" s="62" t="s">
        <v>85</v>
      </c>
      <c r="F4627" s="62"/>
      <c r="G4627" s="62">
        <v>6</v>
      </c>
      <c r="H4627" s="63">
        <v>1</v>
      </c>
      <c r="I4627" s="64">
        <v>1</v>
      </c>
      <c r="J4627" s="64">
        <v>1</v>
      </c>
      <c r="K4627" s="64">
        <v>1</v>
      </c>
      <c r="L4627" s="65">
        <v>1</v>
      </c>
      <c r="M4627" s="64">
        <v>0</v>
      </c>
      <c r="N4627" s="64">
        <v>0</v>
      </c>
      <c r="O4627" s="66">
        <v>366.56600000000003</v>
      </c>
      <c r="P4627" s="63">
        <v>0</v>
      </c>
    </row>
    <row r="4628" spans="1:16" ht="14.4">
      <c r="A4628" s="72">
        <f t="shared" si="140"/>
        <v>46239</v>
      </c>
      <c r="B4628" s="73">
        <f>VLOOKUP(G4628,'Daily Flash NL'!A:D,4,0)</f>
        <v>0.29166666666666669</v>
      </c>
      <c r="C4628" s="77">
        <v>46239</v>
      </c>
      <c r="D4628" s="57"/>
      <c r="E4628" s="62" t="s">
        <v>85</v>
      </c>
      <c r="F4628" s="62"/>
      <c r="G4628" s="62">
        <v>7</v>
      </c>
      <c r="H4628" s="63">
        <v>1</v>
      </c>
      <c r="I4628" s="64">
        <v>3</v>
      </c>
      <c r="J4628" s="64">
        <v>3</v>
      </c>
      <c r="K4628" s="64">
        <v>3</v>
      </c>
      <c r="L4628" s="65">
        <v>1</v>
      </c>
      <c r="M4628" s="64">
        <v>0</v>
      </c>
      <c r="N4628" s="64">
        <v>0</v>
      </c>
      <c r="O4628" s="66">
        <v>443.75600000000003</v>
      </c>
      <c r="P4628" s="63">
        <v>0</v>
      </c>
    </row>
    <row r="4629" spans="1:16" ht="14.4">
      <c r="A4629" s="72">
        <f t="shared" si="140"/>
        <v>46239</v>
      </c>
      <c r="B4629" s="73">
        <f>VLOOKUP(G4629,'Daily Flash NL'!A:D,4,0)</f>
        <v>0.33333333333333298</v>
      </c>
      <c r="C4629" s="77">
        <v>46239</v>
      </c>
      <c r="D4629" s="57"/>
      <c r="E4629" s="62" t="s">
        <v>85</v>
      </c>
      <c r="F4629" s="62"/>
      <c r="G4629" s="62">
        <v>8</v>
      </c>
      <c r="H4629" s="63">
        <v>1</v>
      </c>
      <c r="I4629" s="64">
        <v>6</v>
      </c>
      <c r="J4629" s="64">
        <v>6</v>
      </c>
      <c r="K4629" s="64">
        <v>6</v>
      </c>
      <c r="L4629" s="65">
        <v>1</v>
      </c>
      <c r="M4629" s="64">
        <v>0</v>
      </c>
      <c r="N4629" s="64">
        <v>0</v>
      </c>
      <c r="O4629" s="66">
        <v>85.802166666667333</v>
      </c>
      <c r="P4629" s="63">
        <v>0</v>
      </c>
    </row>
    <row r="4630" spans="1:16" ht="14.4">
      <c r="A4630" s="72">
        <f t="shared" si="140"/>
        <v>46239</v>
      </c>
      <c r="B4630" s="73">
        <f>VLOOKUP(G4630,'Daily Flash NL'!A:D,4,0)</f>
        <v>0.375</v>
      </c>
      <c r="C4630" s="77">
        <v>46239</v>
      </c>
      <c r="D4630" s="57"/>
      <c r="E4630" s="62" t="s">
        <v>85</v>
      </c>
      <c r="F4630" s="62"/>
      <c r="G4630" s="62">
        <v>9</v>
      </c>
      <c r="H4630" s="63">
        <v>1</v>
      </c>
      <c r="I4630" s="64">
        <v>10</v>
      </c>
      <c r="J4630" s="64">
        <v>10</v>
      </c>
      <c r="K4630" s="64">
        <v>10</v>
      </c>
      <c r="L4630" s="65">
        <v>1</v>
      </c>
      <c r="M4630" s="64">
        <v>0</v>
      </c>
      <c r="N4630" s="64">
        <v>0</v>
      </c>
      <c r="O4630" s="66">
        <v>342.86830000000003</v>
      </c>
      <c r="P4630" s="63">
        <v>0</v>
      </c>
    </row>
    <row r="4631" spans="1:16" ht="14.4">
      <c r="A4631" s="72">
        <f t="shared" si="140"/>
        <v>46239</v>
      </c>
      <c r="B4631" s="73">
        <f>VLOOKUP(G4631,'Daily Flash NL'!A:D,4,0)</f>
        <v>0.41666666666666702</v>
      </c>
      <c r="C4631" s="77">
        <v>46239</v>
      </c>
      <c r="D4631" s="57"/>
      <c r="E4631" s="62" t="s">
        <v>85</v>
      </c>
      <c r="F4631" s="62"/>
      <c r="G4631" s="62">
        <v>10</v>
      </c>
      <c r="H4631" s="63">
        <v>1</v>
      </c>
      <c r="I4631" s="64">
        <v>9</v>
      </c>
      <c r="J4631" s="64">
        <v>9</v>
      </c>
      <c r="K4631" s="64">
        <v>9</v>
      </c>
      <c r="L4631" s="65">
        <v>1</v>
      </c>
      <c r="M4631" s="64">
        <v>0</v>
      </c>
      <c r="N4631" s="64">
        <v>0</v>
      </c>
      <c r="O4631" s="66">
        <v>297.58514814814822</v>
      </c>
      <c r="P4631" s="63">
        <v>0</v>
      </c>
    </row>
    <row r="4632" spans="1:16" ht="14.4">
      <c r="A4632" s="72">
        <f t="shared" si="140"/>
        <v>46239</v>
      </c>
      <c r="B4632" s="73">
        <f>VLOOKUP(G4632,'Daily Flash NL'!A:D,4,0)</f>
        <v>0.45833333333333298</v>
      </c>
      <c r="C4632" s="77">
        <v>46239</v>
      </c>
      <c r="D4632" s="57"/>
      <c r="E4632" s="62" t="s">
        <v>85</v>
      </c>
      <c r="F4632" s="62"/>
      <c r="G4632" s="62">
        <v>11</v>
      </c>
      <c r="H4632" s="63">
        <v>1</v>
      </c>
      <c r="I4632" s="64">
        <v>10</v>
      </c>
      <c r="J4632" s="64">
        <v>10</v>
      </c>
      <c r="K4632" s="64">
        <v>10</v>
      </c>
      <c r="L4632" s="65">
        <v>1</v>
      </c>
      <c r="M4632" s="64">
        <v>0</v>
      </c>
      <c r="N4632" s="64">
        <v>0</v>
      </c>
      <c r="O4632" s="66">
        <v>216.57505</v>
      </c>
      <c r="P4632" s="63">
        <v>0</v>
      </c>
    </row>
    <row r="4633" spans="1:16" ht="14.4">
      <c r="A4633" s="72">
        <f t="shared" si="140"/>
        <v>46239</v>
      </c>
      <c r="B4633" s="73">
        <f>VLOOKUP(G4633,'Daily Flash NL'!A:D,4,0)</f>
        <v>0.5</v>
      </c>
      <c r="C4633" s="77">
        <v>46239</v>
      </c>
      <c r="D4633" s="57"/>
      <c r="E4633" s="62" t="s">
        <v>85</v>
      </c>
      <c r="F4633" s="62"/>
      <c r="G4633" s="62">
        <v>12</v>
      </c>
      <c r="H4633" s="63">
        <v>1</v>
      </c>
      <c r="I4633" s="64">
        <v>9</v>
      </c>
      <c r="J4633" s="64">
        <v>9</v>
      </c>
      <c r="K4633" s="64">
        <v>9</v>
      </c>
      <c r="L4633" s="65">
        <v>1</v>
      </c>
      <c r="M4633" s="64">
        <v>0</v>
      </c>
      <c r="N4633" s="64">
        <v>0</v>
      </c>
      <c r="O4633" s="66">
        <v>488.96259259259307</v>
      </c>
      <c r="P4633" s="63">
        <v>0</v>
      </c>
    </row>
    <row r="4634" spans="1:16" ht="14.4">
      <c r="A4634" s="72">
        <f t="shared" si="140"/>
        <v>46239</v>
      </c>
      <c r="B4634" s="73">
        <f>VLOOKUP(G4634,'Daily Flash NL'!A:D,4,0)</f>
        <v>0.54166666666666696</v>
      </c>
      <c r="C4634" s="77">
        <v>46239</v>
      </c>
      <c r="D4634" s="57"/>
      <c r="E4634" s="62" t="s">
        <v>85</v>
      </c>
      <c r="F4634" s="62"/>
      <c r="G4634" s="62">
        <v>13</v>
      </c>
      <c r="H4634" s="63">
        <v>0.88888888888888884</v>
      </c>
      <c r="I4634" s="64">
        <v>9</v>
      </c>
      <c r="J4634" s="64">
        <v>9</v>
      </c>
      <c r="K4634" s="64">
        <v>8</v>
      </c>
      <c r="L4634" s="65">
        <v>1</v>
      </c>
      <c r="M4634" s="64">
        <v>0</v>
      </c>
      <c r="N4634" s="64">
        <v>0</v>
      </c>
      <c r="O4634" s="66">
        <v>163.91222222222223</v>
      </c>
      <c r="P4634" s="63">
        <v>0</v>
      </c>
    </row>
    <row r="4635" spans="1:16" ht="14.4">
      <c r="A4635" s="72">
        <f t="shared" si="140"/>
        <v>46239</v>
      </c>
      <c r="B4635" s="73">
        <f>VLOOKUP(G4635,'Daily Flash NL'!A:D,4,0)</f>
        <v>0.58333333333333304</v>
      </c>
      <c r="C4635" s="77">
        <v>46239</v>
      </c>
      <c r="D4635" s="57"/>
      <c r="E4635" s="62" t="s">
        <v>85</v>
      </c>
      <c r="F4635" s="62"/>
      <c r="G4635" s="62">
        <v>14</v>
      </c>
      <c r="H4635" s="63">
        <v>1</v>
      </c>
      <c r="I4635" s="64">
        <v>6</v>
      </c>
      <c r="J4635" s="64">
        <v>6</v>
      </c>
      <c r="K4635" s="64">
        <v>6</v>
      </c>
      <c r="L4635" s="65">
        <v>1</v>
      </c>
      <c r="M4635" s="64">
        <v>0</v>
      </c>
      <c r="N4635" s="64">
        <v>0</v>
      </c>
      <c r="O4635" s="66">
        <v>505.52733333333339</v>
      </c>
      <c r="P4635" s="63">
        <v>0</v>
      </c>
    </row>
    <row r="4636" spans="1:16" ht="14.4">
      <c r="A4636" s="72">
        <f t="shared" si="140"/>
        <v>46239</v>
      </c>
      <c r="B4636" s="73">
        <f>VLOOKUP(G4636,'Daily Flash NL'!A:D,4,0)</f>
        <v>0.625</v>
      </c>
      <c r="C4636" s="77">
        <v>46239</v>
      </c>
      <c r="D4636" s="57"/>
      <c r="E4636" s="62" t="s">
        <v>85</v>
      </c>
      <c r="F4636" s="62"/>
      <c r="G4636" s="62">
        <v>15</v>
      </c>
      <c r="H4636" s="63">
        <v>1</v>
      </c>
      <c r="I4636" s="64">
        <v>6</v>
      </c>
      <c r="J4636" s="64">
        <v>6</v>
      </c>
      <c r="K4636" s="64">
        <v>6</v>
      </c>
      <c r="L4636" s="65">
        <v>1</v>
      </c>
      <c r="M4636" s="64">
        <v>0</v>
      </c>
      <c r="N4636" s="64">
        <v>0</v>
      </c>
      <c r="O4636" s="66">
        <v>431.01350000000002</v>
      </c>
      <c r="P4636" s="63">
        <v>0</v>
      </c>
    </row>
    <row r="4637" spans="1:16" ht="14.4">
      <c r="A4637" s="72">
        <f t="shared" si="140"/>
        <v>46239</v>
      </c>
      <c r="B4637" s="73">
        <f>VLOOKUP(G4637,'Daily Flash NL'!A:D,4,0)</f>
        <v>0.66666666666666696</v>
      </c>
      <c r="C4637" s="77">
        <v>46239</v>
      </c>
      <c r="D4637" s="57"/>
      <c r="E4637" s="62" t="s">
        <v>85</v>
      </c>
      <c r="F4637" s="62"/>
      <c r="G4637" s="62">
        <v>16</v>
      </c>
      <c r="H4637" s="63">
        <v>1</v>
      </c>
      <c r="I4637" s="64">
        <v>13</v>
      </c>
      <c r="J4637" s="64">
        <v>13</v>
      </c>
      <c r="K4637" s="64">
        <v>13</v>
      </c>
      <c r="L4637" s="65">
        <v>1</v>
      </c>
      <c r="M4637" s="64">
        <v>0</v>
      </c>
      <c r="N4637" s="64">
        <v>0</v>
      </c>
      <c r="O4637" s="66">
        <v>324.42969230769233</v>
      </c>
      <c r="P4637" s="63">
        <v>0</v>
      </c>
    </row>
    <row r="4638" spans="1:16" ht="14.4">
      <c r="A4638" s="72">
        <f t="shared" si="140"/>
        <v>46239</v>
      </c>
      <c r="B4638" s="73" t="e">
        <f>VLOOKUP(G4638,'Daily Flash NL'!A:D,4,0)</f>
        <v>#N/A</v>
      </c>
      <c r="C4638" s="77">
        <v>46239</v>
      </c>
      <c r="D4638" s="57"/>
      <c r="E4638" s="62" t="s">
        <v>85</v>
      </c>
      <c r="F4638" s="62"/>
      <c r="G4638" s="62">
        <v>17</v>
      </c>
      <c r="H4638" s="63">
        <v>1</v>
      </c>
      <c r="I4638" s="64">
        <v>3</v>
      </c>
      <c r="J4638" s="64">
        <v>3</v>
      </c>
      <c r="K4638" s="64">
        <v>3</v>
      </c>
      <c r="L4638" s="65">
        <v>1</v>
      </c>
      <c r="M4638" s="64">
        <v>0</v>
      </c>
      <c r="N4638" s="64">
        <v>0</v>
      </c>
      <c r="O4638" s="66">
        <v>368.64599999999996</v>
      </c>
      <c r="P4638" s="63">
        <v>0</v>
      </c>
    </row>
    <row r="4639" spans="1:16" ht="14.4">
      <c r="A4639" s="72">
        <f t="shared" si="140"/>
        <v>46239</v>
      </c>
      <c r="B4639" s="73" t="e">
        <f>VLOOKUP(G4639,'Daily Flash NL'!A:D,4,0)</f>
        <v>#N/A</v>
      </c>
      <c r="C4639" s="77">
        <v>46239</v>
      </c>
      <c r="D4639" s="57"/>
      <c r="E4639" s="62" t="s">
        <v>85</v>
      </c>
      <c r="F4639" s="62"/>
      <c r="G4639" s="62">
        <v>18</v>
      </c>
      <c r="H4639" s="63">
        <v>1</v>
      </c>
      <c r="I4639" s="64">
        <v>6</v>
      </c>
      <c r="J4639" s="64">
        <v>6</v>
      </c>
      <c r="K4639" s="64">
        <v>6</v>
      </c>
      <c r="L4639" s="65">
        <v>1</v>
      </c>
      <c r="M4639" s="64">
        <v>0</v>
      </c>
      <c r="N4639" s="64">
        <v>0</v>
      </c>
      <c r="O4639" s="66">
        <v>210.22308333333334</v>
      </c>
      <c r="P4639" s="63">
        <v>0</v>
      </c>
    </row>
    <row r="4640" spans="1:16" ht="14.4">
      <c r="A4640" s="72">
        <f t="shared" si="140"/>
        <v>46239</v>
      </c>
      <c r="B4640" s="73" t="e">
        <f>VLOOKUP(G4640,'Daily Flash NL'!A:D,4,0)</f>
        <v>#N/A</v>
      </c>
      <c r="C4640" s="77">
        <v>46239</v>
      </c>
      <c r="D4640" s="57"/>
      <c r="E4640" s="62" t="s">
        <v>85</v>
      </c>
      <c r="F4640" s="62"/>
      <c r="G4640" s="62">
        <v>19</v>
      </c>
      <c r="H4640" s="63">
        <v>1</v>
      </c>
      <c r="I4640" s="64">
        <v>5</v>
      </c>
      <c r="J4640" s="64">
        <v>5</v>
      </c>
      <c r="K4640" s="64">
        <v>5</v>
      </c>
      <c r="L4640" s="65">
        <v>1</v>
      </c>
      <c r="M4640" s="64">
        <v>0</v>
      </c>
      <c r="N4640" s="64">
        <v>0</v>
      </c>
      <c r="O4640" s="66">
        <v>187.3277999999994</v>
      </c>
      <c r="P4640" s="63">
        <v>0</v>
      </c>
    </row>
    <row r="4641" spans="1:16" ht="14.4">
      <c r="A4641" s="72">
        <f t="shared" si="140"/>
        <v>46239</v>
      </c>
      <c r="B4641" s="73" t="e">
        <f>VLOOKUP(G4641,'Daily Flash NL'!A:D,4,0)</f>
        <v>#N/A</v>
      </c>
      <c r="C4641" s="77">
        <v>46239</v>
      </c>
      <c r="D4641" s="57"/>
      <c r="E4641" s="62" t="s">
        <v>68</v>
      </c>
      <c r="F4641" s="62"/>
      <c r="G4641" s="62"/>
      <c r="H4641" s="63">
        <v>0.76005025125628145</v>
      </c>
      <c r="I4641" s="64">
        <v>797</v>
      </c>
      <c r="J4641" s="64">
        <v>778</v>
      </c>
      <c r="K4641" s="64">
        <v>605</v>
      </c>
      <c r="L4641" s="65">
        <v>0.97616060225846923</v>
      </c>
      <c r="M4641" s="64">
        <v>19</v>
      </c>
      <c r="N4641" s="64">
        <v>1</v>
      </c>
      <c r="O4641" s="66">
        <v>320.85279027420751</v>
      </c>
      <c r="P4641" s="63">
        <v>2.3839397741530741E-2</v>
      </c>
    </row>
    <row r="4642" spans="1:16" ht="14.4">
      <c r="A4642" s="72">
        <f t="shared" si="140"/>
        <v>46239</v>
      </c>
      <c r="B4642" s="73" t="e">
        <f>VLOOKUP(G4642,'Daily Flash NL'!A:D,4,0)</f>
        <v>#N/A</v>
      </c>
      <c r="C4642" s="77">
        <v>46239</v>
      </c>
      <c r="D4642" s="57"/>
      <c r="E4642" s="62" t="s">
        <v>68</v>
      </c>
      <c r="F4642" s="57" t="s">
        <v>69</v>
      </c>
      <c r="G4642" s="57"/>
      <c r="H4642" s="58"/>
      <c r="I4642" s="59"/>
      <c r="J4642" s="59"/>
      <c r="K4642" s="59"/>
      <c r="L4642" s="60"/>
      <c r="M4642" s="59"/>
      <c r="N4642" s="59"/>
      <c r="O4642" s="61"/>
      <c r="P4642" s="58"/>
    </row>
    <row r="4643" spans="1:16" ht="14.4">
      <c r="A4643" s="72">
        <f t="shared" ref="A4643:A4662" si="141">C4643</f>
        <v>46239</v>
      </c>
      <c r="B4643" s="73" t="e">
        <f>VLOOKUP(G4643,'Daily Flash NL'!A:D,4,0)</f>
        <v>#N/A</v>
      </c>
      <c r="C4643" s="77">
        <v>46239</v>
      </c>
      <c r="D4643" s="57"/>
      <c r="E4643" s="62" t="s">
        <v>68</v>
      </c>
      <c r="F4643" s="62"/>
      <c r="G4643" s="62">
        <v>1</v>
      </c>
      <c r="H4643" s="63">
        <v>1</v>
      </c>
      <c r="I4643" s="64">
        <v>1</v>
      </c>
      <c r="J4643" s="64">
        <v>1</v>
      </c>
      <c r="K4643" s="64">
        <v>1</v>
      </c>
      <c r="L4643" s="65">
        <v>1</v>
      </c>
      <c r="M4643" s="64">
        <v>0</v>
      </c>
      <c r="N4643" s="64">
        <v>0</v>
      </c>
      <c r="O4643" s="66">
        <v>447.31299999999999</v>
      </c>
      <c r="P4643" s="63">
        <v>0</v>
      </c>
    </row>
    <row r="4644" spans="1:16" ht="14.4">
      <c r="A4644" s="72">
        <f t="shared" si="141"/>
        <v>46239</v>
      </c>
      <c r="B4644" s="73" t="e">
        <f>VLOOKUP(G4644,'Daily Flash NL'!A:D,4,0)</f>
        <v>#N/A</v>
      </c>
      <c r="C4644" s="77">
        <v>46239</v>
      </c>
      <c r="D4644" s="57"/>
      <c r="E4644" s="62" t="s">
        <v>68</v>
      </c>
      <c r="F4644" s="62"/>
      <c r="G4644" s="62">
        <v>3</v>
      </c>
      <c r="H4644" s="63">
        <v>0</v>
      </c>
      <c r="I4644" s="64">
        <v>3</v>
      </c>
      <c r="J4644" s="64">
        <v>3</v>
      </c>
      <c r="K4644" s="64">
        <v>0</v>
      </c>
      <c r="L4644" s="65">
        <v>1</v>
      </c>
      <c r="M4644" s="64">
        <v>0</v>
      </c>
      <c r="N4644" s="64">
        <v>0</v>
      </c>
      <c r="O4644" s="66">
        <v>186.29633333333334</v>
      </c>
      <c r="P4644" s="63">
        <v>0</v>
      </c>
    </row>
    <row r="4645" spans="1:16" ht="14.4">
      <c r="A4645" s="72">
        <f t="shared" si="141"/>
        <v>46239</v>
      </c>
      <c r="B4645" s="73" t="e">
        <f>VLOOKUP(G4645,'Daily Flash NL'!A:D,4,0)</f>
        <v>#N/A</v>
      </c>
      <c r="C4645" s="77">
        <v>46239</v>
      </c>
      <c r="D4645" s="57"/>
      <c r="E4645" s="62" t="s">
        <v>68</v>
      </c>
      <c r="F4645" s="62"/>
      <c r="G4645" s="62">
        <v>4</v>
      </c>
      <c r="H4645" s="63">
        <v>0</v>
      </c>
      <c r="I4645" s="64">
        <v>1</v>
      </c>
      <c r="J4645" s="64">
        <v>1</v>
      </c>
      <c r="K4645" s="64">
        <v>0</v>
      </c>
      <c r="L4645" s="65">
        <v>1</v>
      </c>
      <c r="M4645" s="64">
        <v>0</v>
      </c>
      <c r="N4645" s="64">
        <v>0</v>
      </c>
      <c r="O4645" s="66">
        <v>82.106999999999999</v>
      </c>
      <c r="P4645" s="63">
        <v>0</v>
      </c>
    </row>
    <row r="4646" spans="1:16" ht="14.4">
      <c r="A4646" s="72">
        <f t="shared" si="141"/>
        <v>46239</v>
      </c>
      <c r="B4646" s="73" t="e">
        <f>VLOOKUP(G4646,'Daily Flash NL'!A:D,4,0)</f>
        <v>#N/A</v>
      </c>
      <c r="C4646" s="77">
        <v>46239</v>
      </c>
      <c r="D4646" s="57"/>
      <c r="E4646" s="62" t="s">
        <v>68</v>
      </c>
      <c r="F4646" s="62"/>
      <c r="G4646" s="62">
        <v>5</v>
      </c>
      <c r="H4646" s="63">
        <v>0.25</v>
      </c>
      <c r="I4646" s="64">
        <v>4</v>
      </c>
      <c r="J4646" s="64">
        <v>4</v>
      </c>
      <c r="K4646" s="64">
        <v>1</v>
      </c>
      <c r="L4646" s="65">
        <v>1</v>
      </c>
      <c r="M4646" s="64">
        <v>0</v>
      </c>
      <c r="N4646" s="64">
        <v>0</v>
      </c>
      <c r="O4646" s="66">
        <v>255.85524999999998</v>
      </c>
      <c r="P4646" s="63">
        <v>0</v>
      </c>
    </row>
    <row r="4647" spans="1:16" ht="14.4">
      <c r="A4647" s="72">
        <f t="shared" si="141"/>
        <v>46239</v>
      </c>
      <c r="B4647" s="73" t="e">
        <f>VLOOKUP(G4647,'Daily Flash NL'!A:D,4,0)</f>
        <v>#N/A</v>
      </c>
      <c r="C4647" s="77">
        <v>46239</v>
      </c>
      <c r="D4647" s="57"/>
      <c r="E4647" s="62" t="s">
        <v>68</v>
      </c>
      <c r="F4647" s="62"/>
      <c r="G4647" s="62">
        <v>6</v>
      </c>
      <c r="H4647" s="63">
        <v>0.2</v>
      </c>
      <c r="I4647" s="64">
        <v>5</v>
      </c>
      <c r="J4647" s="64">
        <v>5</v>
      </c>
      <c r="K4647" s="64">
        <v>1</v>
      </c>
      <c r="L4647" s="65">
        <v>1</v>
      </c>
      <c r="M4647" s="64">
        <v>0</v>
      </c>
      <c r="N4647" s="64">
        <v>0</v>
      </c>
      <c r="O4647" s="66">
        <v>235.1678</v>
      </c>
      <c r="P4647" s="63">
        <v>0</v>
      </c>
    </row>
    <row r="4648" spans="1:16" ht="14.4">
      <c r="A4648" s="72">
        <f t="shared" si="141"/>
        <v>46239</v>
      </c>
      <c r="B4648" s="73">
        <f>VLOOKUP(G4648,'Daily Flash NL'!A:D,4,0)</f>
        <v>0.29166666666666669</v>
      </c>
      <c r="C4648" s="77">
        <v>46239</v>
      </c>
      <c r="D4648" s="57"/>
      <c r="E4648" s="62" t="s">
        <v>68</v>
      </c>
      <c r="F4648" s="62"/>
      <c r="G4648" s="62">
        <v>7</v>
      </c>
      <c r="H4648" s="63">
        <v>1</v>
      </c>
      <c r="I4648" s="64">
        <v>15</v>
      </c>
      <c r="J4648" s="64">
        <v>15</v>
      </c>
      <c r="K4648" s="64">
        <v>15</v>
      </c>
      <c r="L4648" s="65">
        <v>1</v>
      </c>
      <c r="M4648" s="64">
        <v>0</v>
      </c>
      <c r="N4648" s="64">
        <v>0</v>
      </c>
      <c r="O4648" s="66">
        <v>334.58786666666668</v>
      </c>
      <c r="P4648" s="63">
        <v>0</v>
      </c>
    </row>
    <row r="4649" spans="1:16" ht="14.4">
      <c r="A4649" s="72">
        <f t="shared" si="141"/>
        <v>46239</v>
      </c>
      <c r="B4649" s="73">
        <f>VLOOKUP(G4649,'Daily Flash NL'!A:D,4,0)</f>
        <v>0.33333333333333298</v>
      </c>
      <c r="C4649" s="77">
        <v>46239</v>
      </c>
      <c r="D4649" s="57"/>
      <c r="E4649" s="62" t="s">
        <v>68</v>
      </c>
      <c r="F4649" s="62"/>
      <c r="G4649" s="62">
        <v>8</v>
      </c>
      <c r="H4649" s="63">
        <v>0.96551724137931039</v>
      </c>
      <c r="I4649" s="64">
        <v>29</v>
      </c>
      <c r="J4649" s="64">
        <v>29</v>
      </c>
      <c r="K4649" s="64">
        <v>28</v>
      </c>
      <c r="L4649" s="65">
        <v>1</v>
      </c>
      <c r="M4649" s="64">
        <v>0</v>
      </c>
      <c r="N4649" s="64">
        <v>0</v>
      </c>
      <c r="O4649" s="66">
        <v>277.95787931034488</v>
      </c>
      <c r="P4649" s="63">
        <v>0</v>
      </c>
    </row>
    <row r="4650" spans="1:16" ht="14.4">
      <c r="A4650" s="72">
        <f t="shared" si="141"/>
        <v>46239</v>
      </c>
      <c r="B4650" s="73">
        <f>VLOOKUP(G4650,'Daily Flash NL'!A:D,4,0)</f>
        <v>0.375</v>
      </c>
      <c r="C4650" s="77">
        <v>46239</v>
      </c>
      <c r="D4650" s="57"/>
      <c r="E4650" s="62" t="s">
        <v>68</v>
      </c>
      <c r="F4650" s="62"/>
      <c r="G4650" s="62">
        <v>9</v>
      </c>
      <c r="H4650" s="63">
        <v>1</v>
      </c>
      <c r="I4650" s="64">
        <v>56</v>
      </c>
      <c r="J4650" s="64">
        <v>56</v>
      </c>
      <c r="K4650" s="64">
        <v>56</v>
      </c>
      <c r="L4650" s="65">
        <v>1</v>
      </c>
      <c r="M4650" s="64">
        <v>0</v>
      </c>
      <c r="N4650" s="64">
        <v>0</v>
      </c>
      <c r="O4650" s="66">
        <v>340.81496130952382</v>
      </c>
      <c r="P4650" s="63">
        <v>0</v>
      </c>
    </row>
    <row r="4651" spans="1:16" ht="14.4">
      <c r="A4651" s="72">
        <f t="shared" si="141"/>
        <v>46239</v>
      </c>
      <c r="B4651" s="73">
        <f>VLOOKUP(G4651,'Daily Flash NL'!A:D,4,0)</f>
        <v>0.41666666666666702</v>
      </c>
      <c r="C4651" s="77">
        <v>46239</v>
      </c>
      <c r="D4651" s="57"/>
      <c r="E4651" s="62" t="s">
        <v>68</v>
      </c>
      <c r="F4651" s="62"/>
      <c r="G4651" s="62">
        <v>10</v>
      </c>
      <c r="H4651" s="63">
        <v>0.94736842105263153</v>
      </c>
      <c r="I4651" s="64">
        <v>76</v>
      </c>
      <c r="J4651" s="64">
        <v>76</v>
      </c>
      <c r="K4651" s="64">
        <v>72</v>
      </c>
      <c r="L4651" s="65">
        <v>1</v>
      </c>
      <c r="M4651" s="64">
        <v>0</v>
      </c>
      <c r="N4651" s="64">
        <v>0</v>
      </c>
      <c r="O4651" s="66">
        <v>299.55391008771977</v>
      </c>
      <c r="P4651" s="63">
        <v>0</v>
      </c>
    </row>
    <row r="4652" spans="1:16" ht="14.4">
      <c r="A4652" s="72">
        <f t="shared" si="141"/>
        <v>46239</v>
      </c>
      <c r="B4652" s="73">
        <f>VLOOKUP(G4652,'Daily Flash NL'!A:D,4,0)</f>
        <v>0.45833333333333298</v>
      </c>
      <c r="C4652" s="77">
        <v>46239</v>
      </c>
      <c r="D4652" s="57"/>
      <c r="E4652" s="62" t="s">
        <v>68</v>
      </c>
      <c r="F4652" s="62"/>
      <c r="G4652" s="62">
        <v>11</v>
      </c>
      <c r="H4652" s="63">
        <v>0.96363636363636362</v>
      </c>
      <c r="I4652" s="64">
        <v>55</v>
      </c>
      <c r="J4652" s="64">
        <v>55</v>
      </c>
      <c r="K4652" s="64">
        <v>53</v>
      </c>
      <c r="L4652" s="65">
        <v>1</v>
      </c>
      <c r="M4652" s="64">
        <v>0</v>
      </c>
      <c r="N4652" s="64">
        <v>0</v>
      </c>
      <c r="O4652" s="66">
        <v>278.03352121212112</v>
      </c>
      <c r="P4652" s="63">
        <v>0</v>
      </c>
    </row>
    <row r="4653" spans="1:16" ht="14.4">
      <c r="A4653" s="72">
        <f t="shared" si="141"/>
        <v>46239</v>
      </c>
      <c r="B4653" s="73">
        <f>VLOOKUP(G4653,'Daily Flash NL'!A:D,4,0)</f>
        <v>0.5</v>
      </c>
      <c r="C4653" s="77">
        <v>46239</v>
      </c>
      <c r="D4653" s="57"/>
      <c r="E4653" s="62" t="s">
        <v>68</v>
      </c>
      <c r="F4653" s="62"/>
      <c r="G4653" s="62">
        <v>12</v>
      </c>
      <c r="H4653" s="63">
        <v>0.74712643678160917</v>
      </c>
      <c r="I4653" s="64">
        <v>87</v>
      </c>
      <c r="J4653" s="64">
        <v>87</v>
      </c>
      <c r="K4653" s="64">
        <v>65</v>
      </c>
      <c r="L4653" s="65">
        <v>1</v>
      </c>
      <c r="M4653" s="64">
        <v>0</v>
      </c>
      <c r="N4653" s="64">
        <v>0</v>
      </c>
      <c r="O4653" s="66">
        <v>311.15509482758631</v>
      </c>
      <c r="P4653" s="63">
        <v>0</v>
      </c>
    </row>
    <row r="4654" spans="1:16" ht="14.4">
      <c r="A4654" s="72">
        <f t="shared" si="141"/>
        <v>46239</v>
      </c>
      <c r="B4654" s="73">
        <f>VLOOKUP(G4654,'Daily Flash NL'!A:D,4,0)</f>
        <v>0.54166666666666696</v>
      </c>
      <c r="C4654" s="77">
        <v>46239</v>
      </c>
      <c r="D4654" s="57"/>
      <c r="E4654" s="62" t="s">
        <v>68</v>
      </c>
      <c r="F4654" s="62"/>
      <c r="G4654" s="62">
        <v>13</v>
      </c>
      <c r="H4654" s="63">
        <v>0.96721311475409832</v>
      </c>
      <c r="I4654" s="64">
        <v>61</v>
      </c>
      <c r="J4654" s="64">
        <v>61</v>
      </c>
      <c r="K4654" s="64">
        <v>59</v>
      </c>
      <c r="L4654" s="65">
        <v>1</v>
      </c>
      <c r="M4654" s="64">
        <v>0</v>
      </c>
      <c r="N4654" s="64">
        <v>0</v>
      </c>
      <c r="O4654" s="66">
        <v>337.51795491803296</v>
      </c>
      <c r="P4654" s="63">
        <v>0</v>
      </c>
    </row>
    <row r="4655" spans="1:16" ht="14.4">
      <c r="A4655" s="72">
        <f t="shared" si="141"/>
        <v>46239</v>
      </c>
      <c r="B4655" s="73">
        <f>VLOOKUP(G4655,'Daily Flash NL'!A:D,4,0)</f>
        <v>0.58333333333333304</v>
      </c>
      <c r="C4655" s="77">
        <v>46239</v>
      </c>
      <c r="D4655" s="57"/>
      <c r="E4655" s="62" t="s">
        <v>68</v>
      </c>
      <c r="F4655" s="62"/>
      <c r="G4655" s="62">
        <v>14</v>
      </c>
      <c r="H4655" s="63">
        <v>0.81081081081081086</v>
      </c>
      <c r="I4655" s="64">
        <v>74</v>
      </c>
      <c r="J4655" s="64">
        <v>73</v>
      </c>
      <c r="K4655" s="64">
        <v>60</v>
      </c>
      <c r="L4655" s="65">
        <v>0.98648648648648651</v>
      </c>
      <c r="M4655" s="64">
        <v>1</v>
      </c>
      <c r="N4655" s="64">
        <v>0</v>
      </c>
      <c r="O4655" s="66">
        <v>319.34729908675814</v>
      </c>
      <c r="P4655" s="63">
        <v>1.3513513513513514E-2</v>
      </c>
    </row>
    <row r="4656" spans="1:16" ht="14.4">
      <c r="A4656" s="72">
        <f t="shared" si="141"/>
        <v>46239</v>
      </c>
      <c r="B4656" s="73">
        <f>VLOOKUP(G4656,'Daily Flash NL'!A:D,4,0)</f>
        <v>0.625</v>
      </c>
      <c r="C4656" s="77">
        <v>46239</v>
      </c>
      <c r="D4656" s="57"/>
      <c r="E4656" s="62" t="s">
        <v>68</v>
      </c>
      <c r="F4656" s="62"/>
      <c r="G4656" s="62">
        <v>15</v>
      </c>
      <c r="H4656" s="63">
        <v>0.78260869565217395</v>
      </c>
      <c r="I4656" s="64">
        <v>92</v>
      </c>
      <c r="J4656" s="64">
        <v>91</v>
      </c>
      <c r="K4656" s="64">
        <v>72</v>
      </c>
      <c r="L4656" s="65">
        <v>0.98913043478260865</v>
      </c>
      <c r="M4656" s="64">
        <v>1</v>
      </c>
      <c r="N4656" s="64">
        <v>0</v>
      </c>
      <c r="O4656" s="66">
        <v>329.10550000000006</v>
      </c>
      <c r="P4656" s="63">
        <v>1.0869565217391304E-2</v>
      </c>
    </row>
    <row r="4657" spans="1:16" ht="14.4">
      <c r="A4657" s="72">
        <f t="shared" si="141"/>
        <v>46239</v>
      </c>
      <c r="B4657" s="73">
        <f>VLOOKUP(G4657,'Daily Flash NL'!A:D,4,0)</f>
        <v>0.66666666666666696</v>
      </c>
      <c r="C4657" s="77">
        <v>46239</v>
      </c>
      <c r="D4657" s="57"/>
      <c r="E4657" s="62" t="s">
        <v>68</v>
      </c>
      <c r="F4657" s="62"/>
      <c r="G4657" s="62">
        <v>16</v>
      </c>
      <c r="H4657" s="63">
        <v>0.67500000000000004</v>
      </c>
      <c r="I4657" s="64">
        <v>80</v>
      </c>
      <c r="J4657" s="64">
        <v>79</v>
      </c>
      <c r="K4657" s="64">
        <v>54</v>
      </c>
      <c r="L4657" s="65">
        <v>0.98750000000000004</v>
      </c>
      <c r="M4657" s="64">
        <v>1</v>
      </c>
      <c r="N4657" s="64">
        <v>0</v>
      </c>
      <c r="O4657" s="66">
        <v>307.87767088607598</v>
      </c>
      <c r="P4657" s="63">
        <v>1.2500000000000001E-2</v>
      </c>
    </row>
    <row r="4658" spans="1:16" ht="14.4">
      <c r="A4658" s="72">
        <f t="shared" si="141"/>
        <v>46239</v>
      </c>
      <c r="B4658" s="73" t="e">
        <f>VLOOKUP(G4658,'Daily Flash NL'!A:D,4,0)</f>
        <v>#N/A</v>
      </c>
      <c r="C4658" s="77">
        <v>46239</v>
      </c>
      <c r="D4658" s="57"/>
      <c r="E4658" s="62" t="s">
        <v>68</v>
      </c>
      <c r="F4658" s="62"/>
      <c r="G4658" s="62">
        <v>17</v>
      </c>
      <c r="H4658" s="63">
        <v>0.52112676056338025</v>
      </c>
      <c r="I4658" s="64">
        <v>72</v>
      </c>
      <c r="J4658" s="64">
        <v>68</v>
      </c>
      <c r="K4658" s="64">
        <v>37</v>
      </c>
      <c r="L4658" s="65">
        <v>0.94444444444444442</v>
      </c>
      <c r="M4658" s="64">
        <v>4</v>
      </c>
      <c r="N4658" s="64">
        <v>1</v>
      </c>
      <c r="O4658" s="66">
        <v>305.02047549019619</v>
      </c>
      <c r="P4658" s="63">
        <v>5.5555555555555552E-2</v>
      </c>
    </row>
    <row r="4659" spans="1:16" ht="14.4">
      <c r="A4659" s="72">
        <f t="shared" si="141"/>
        <v>46239</v>
      </c>
      <c r="B4659" s="73" t="e">
        <f>VLOOKUP(G4659,'Daily Flash NL'!A:D,4,0)</f>
        <v>#N/A</v>
      </c>
      <c r="C4659" s="77">
        <v>46239</v>
      </c>
      <c r="D4659" s="57"/>
      <c r="E4659" s="62" t="s">
        <v>68</v>
      </c>
      <c r="F4659" s="62"/>
      <c r="G4659" s="62">
        <v>18</v>
      </c>
      <c r="H4659" s="63">
        <v>0.41463414634146339</v>
      </c>
      <c r="I4659" s="64">
        <v>41</v>
      </c>
      <c r="J4659" s="64">
        <v>37</v>
      </c>
      <c r="K4659" s="64">
        <v>17</v>
      </c>
      <c r="L4659" s="65">
        <v>0.90243902439024393</v>
      </c>
      <c r="M4659" s="64">
        <v>4</v>
      </c>
      <c r="N4659" s="64">
        <v>0</v>
      </c>
      <c r="O4659" s="66">
        <v>333.2926756756757</v>
      </c>
      <c r="P4659" s="63">
        <v>9.7560975609756101E-2</v>
      </c>
    </row>
    <row r="4660" spans="1:16" ht="14.4">
      <c r="A4660" s="72">
        <f t="shared" si="141"/>
        <v>46239</v>
      </c>
      <c r="B4660" s="73" t="e">
        <f>VLOOKUP(G4660,'Daily Flash NL'!A:D,4,0)</f>
        <v>#N/A</v>
      </c>
      <c r="C4660" s="77">
        <v>46239</v>
      </c>
      <c r="D4660" s="57"/>
      <c r="E4660" s="62" t="s">
        <v>68</v>
      </c>
      <c r="F4660" s="62"/>
      <c r="G4660" s="62">
        <v>19</v>
      </c>
      <c r="H4660" s="63">
        <v>0.26190476190476192</v>
      </c>
      <c r="I4660" s="64">
        <v>42</v>
      </c>
      <c r="J4660" s="64">
        <v>34</v>
      </c>
      <c r="K4660" s="64">
        <v>11</v>
      </c>
      <c r="L4660" s="65">
        <v>0.80952380952380953</v>
      </c>
      <c r="M4660" s="64">
        <v>8</v>
      </c>
      <c r="N4660" s="64">
        <v>0</v>
      </c>
      <c r="O4660" s="66">
        <v>497.80386764705884</v>
      </c>
      <c r="P4660" s="63">
        <v>0.19047619047619047</v>
      </c>
    </row>
    <row r="4661" spans="1:16" ht="14.4">
      <c r="A4661" s="72">
        <f t="shared" si="141"/>
        <v>46239</v>
      </c>
      <c r="B4661" s="73" t="e">
        <f>VLOOKUP(G4661,'Daily Flash NL'!A:D,4,0)</f>
        <v>#N/A</v>
      </c>
      <c r="C4661" s="77">
        <v>46239</v>
      </c>
      <c r="D4661" s="57"/>
      <c r="E4661" s="62" t="s">
        <v>68</v>
      </c>
      <c r="F4661" s="62"/>
      <c r="G4661" s="62">
        <v>20</v>
      </c>
      <c r="H4661" s="63">
        <v>1</v>
      </c>
      <c r="I4661" s="64">
        <v>3</v>
      </c>
      <c r="J4661" s="64">
        <v>3</v>
      </c>
      <c r="K4661" s="64">
        <v>3</v>
      </c>
      <c r="L4661" s="65">
        <v>1</v>
      </c>
      <c r="M4661" s="64">
        <v>0</v>
      </c>
      <c r="N4661" s="64">
        <v>0</v>
      </c>
      <c r="O4661" s="66">
        <v>290.59866666666665</v>
      </c>
      <c r="P4661" s="63">
        <v>0</v>
      </c>
    </row>
    <row r="4662" spans="1:16" ht="14.4">
      <c r="A4662" s="72">
        <f t="shared" si="141"/>
        <v>46239</v>
      </c>
      <c r="B4662" s="73" t="e">
        <f>VLOOKUP(G4662,'Daily Flash NL'!A:D,4,0)</f>
        <v>#N/A</v>
      </c>
      <c r="C4662" s="77">
        <v>46239</v>
      </c>
      <c r="D4662" s="57" t="s">
        <v>70</v>
      </c>
      <c r="E4662" s="57"/>
      <c r="F4662" s="57"/>
      <c r="G4662" s="57"/>
      <c r="H4662" s="58">
        <v>0.79245283018867929</v>
      </c>
      <c r="I4662" s="59">
        <v>955</v>
      </c>
      <c r="J4662" s="59">
        <v>936</v>
      </c>
      <c r="K4662" s="59">
        <v>756</v>
      </c>
      <c r="L4662" s="60">
        <v>0.98010471204188476</v>
      </c>
      <c r="M4662" s="59">
        <v>19</v>
      </c>
      <c r="N4662" s="59">
        <v>1</v>
      </c>
      <c r="O4662" s="61">
        <v>319.17455484330492</v>
      </c>
      <c r="P4662" s="58">
        <v>1.9895287958115182E-2</v>
      </c>
    </row>
    <row r="4663" spans="1:16" ht="14.4">
      <c r="A4663" s="72" t="str">
        <f t="shared" ref="A4663:A4665" si="142">C4663</f>
        <v>Total 05/08/2026</v>
      </c>
      <c r="B4663" s="73" t="e">
        <f>VLOOKUP(G4663,'Daily Flash NL'!A:D,4,0)</f>
        <v>#N/A</v>
      </c>
      <c r="C4663" s="78" t="s">
        <v>350</v>
      </c>
      <c r="D4663" s="67"/>
      <c r="E4663" s="67"/>
      <c r="F4663" s="67"/>
      <c r="G4663" s="67"/>
      <c r="H4663" s="68">
        <v>0.79245283018867929</v>
      </c>
      <c r="I4663" s="69">
        <v>955</v>
      </c>
      <c r="J4663" s="69">
        <v>936</v>
      </c>
      <c r="K4663" s="69">
        <v>756</v>
      </c>
      <c r="L4663" s="70">
        <v>0.98010471204188476</v>
      </c>
      <c r="M4663" s="69">
        <v>19</v>
      </c>
      <c r="N4663" s="69">
        <v>1</v>
      </c>
      <c r="O4663" s="71">
        <v>319.17455484330492</v>
      </c>
      <c r="P4663" s="68">
        <v>1.9895287958115182E-2</v>
      </c>
    </row>
    <row r="4664" spans="1:16" ht="15" thickBot="1">
      <c r="A4664" s="72" t="str">
        <f t="shared" si="142"/>
        <v>Total général</v>
      </c>
      <c r="B4664" s="73" t="e">
        <f>VLOOKUP(G4664,'Daily Flash NL'!A:D,4,0)</f>
        <v>#N/A</v>
      </c>
      <c r="C4664" s="116" t="s">
        <v>73</v>
      </c>
      <c r="D4664" s="117"/>
      <c r="E4664" s="117"/>
      <c r="F4664" s="117"/>
      <c r="G4664" s="117"/>
      <c r="H4664" s="118">
        <v>0.79245283018867929</v>
      </c>
      <c r="I4664" s="119">
        <v>955</v>
      </c>
      <c r="J4664" s="119">
        <v>936</v>
      </c>
      <c r="K4664" s="119">
        <v>756</v>
      </c>
      <c r="L4664" s="120">
        <v>0.98010471204188476</v>
      </c>
      <c r="M4664" s="119">
        <v>19</v>
      </c>
      <c r="N4664" s="119">
        <v>1</v>
      </c>
      <c r="O4664" s="121">
        <v>319.17455484330492</v>
      </c>
      <c r="P4664" s="122">
        <v>1.9895287958115182E-2</v>
      </c>
    </row>
    <row r="4665" spans="1:16" ht="14.4">
      <c r="A4665" s="72">
        <f t="shared" si="142"/>
        <v>46240</v>
      </c>
      <c r="B4665" s="73" t="e">
        <f>VLOOKUP(G4665,'Daily Flash NL'!A:D,4,0)</f>
        <v>#N/A</v>
      </c>
      <c r="C4665" s="77">
        <v>46240</v>
      </c>
      <c r="D4665" s="57" t="s">
        <v>67</v>
      </c>
      <c r="E4665" s="62" t="s">
        <v>85</v>
      </c>
      <c r="F4665" s="62"/>
      <c r="G4665" s="62"/>
      <c r="H4665" s="63">
        <v>0.90740740740740744</v>
      </c>
      <c r="I4665" s="64">
        <v>162</v>
      </c>
      <c r="J4665" s="64">
        <v>159</v>
      </c>
      <c r="K4665" s="64">
        <v>147</v>
      </c>
      <c r="L4665" s="65">
        <v>0.98148148148148151</v>
      </c>
      <c r="M4665" s="64">
        <v>3</v>
      </c>
      <c r="N4665" s="64">
        <v>0</v>
      </c>
      <c r="O4665" s="66">
        <v>320.97075786163521</v>
      </c>
      <c r="P4665" s="63">
        <v>1.8518518518518517E-2</v>
      </c>
    </row>
    <row r="4666" spans="1:16" ht="14.4">
      <c r="A4666" s="72">
        <f t="shared" ref="A4666:A4688" si="143">C4666</f>
        <v>46240</v>
      </c>
      <c r="B4666" s="73" t="e">
        <f>VLOOKUP(G4666,'Daily Flash NL'!A:D,4,0)</f>
        <v>#N/A</v>
      </c>
      <c r="C4666" s="77">
        <v>46240</v>
      </c>
      <c r="D4666" s="57"/>
      <c r="E4666" s="62" t="s">
        <v>85</v>
      </c>
      <c r="F4666" s="57" t="s">
        <v>69</v>
      </c>
      <c r="G4666" s="57"/>
      <c r="H4666" s="58"/>
      <c r="I4666" s="59"/>
      <c r="J4666" s="59"/>
      <c r="K4666" s="59"/>
      <c r="L4666" s="60"/>
      <c r="M4666" s="59"/>
      <c r="N4666" s="59"/>
      <c r="O4666" s="61"/>
      <c r="P4666" s="58"/>
    </row>
    <row r="4667" spans="1:16" ht="14.4">
      <c r="A4667" s="72">
        <f t="shared" si="143"/>
        <v>46240</v>
      </c>
      <c r="B4667" s="73">
        <f>VLOOKUP(G4667,'Daily Flash NL'!A:D,4,0)</f>
        <v>0.33333333333333298</v>
      </c>
      <c r="C4667" s="77">
        <v>46240</v>
      </c>
      <c r="D4667" s="57"/>
      <c r="E4667" s="62" t="s">
        <v>85</v>
      </c>
      <c r="F4667" s="62"/>
      <c r="G4667" s="62">
        <v>8</v>
      </c>
      <c r="H4667" s="63">
        <v>1</v>
      </c>
      <c r="I4667" s="64">
        <v>2</v>
      </c>
      <c r="J4667" s="64">
        <v>2</v>
      </c>
      <c r="K4667" s="64">
        <v>2</v>
      </c>
      <c r="L4667" s="65">
        <v>1</v>
      </c>
      <c r="M4667" s="64">
        <v>0</v>
      </c>
      <c r="N4667" s="64">
        <v>0</v>
      </c>
      <c r="O4667" s="66">
        <v>499.81599999999997</v>
      </c>
      <c r="P4667" s="63">
        <v>0</v>
      </c>
    </row>
    <row r="4668" spans="1:16" ht="14.4">
      <c r="A4668" s="72">
        <f t="shared" si="143"/>
        <v>46240</v>
      </c>
      <c r="B4668" s="73">
        <f>VLOOKUP(G4668,'Daily Flash NL'!A:D,4,0)</f>
        <v>0.375</v>
      </c>
      <c r="C4668" s="77">
        <v>46240</v>
      </c>
      <c r="D4668" s="57"/>
      <c r="E4668" s="62" t="s">
        <v>85</v>
      </c>
      <c r="F4668" s="62"/>
      <c r="G4668" s="62">
        <v>9</v>
      </c>
      <c r="H4668" s="63">
        <v>1</v>
      </c>
      <c r="I4668" s="64">
        <v>5</v>
      </c>
      <c r="J4668" s="64">
        <v>5</v>
      </c>
      <c r="K4668" s="64">
        <v>5</v>
      </c>
      <c r="L4668" s="65">
        <v>1</v>
      </c>
      <c r="M4668" s="64">
        <v>0</v>
      </c>
      <c r="N4668" s="64">
        <v>0</v>
      </c>
      <c r="O4668" s="66">
        <v>372.23540000000003</v>
      </c>
      <c r="P4668" s="63">
        <v>0</v>
      </c>
    </row>
    <row r="4669" spans="1:16" ht="14.4">
      <c r="A4669" s="72">
        <f t="shared" si="143"/>
        <v>46240</v>
      </c>
      <c r="B4669" s="73">
        <f>VLOOKUP(G4669,'Daily Flash NL'!A:D,4,0)</f>
        <v>0.41666666666666702</v>
      </c>
      <c r="C4669" s="77">
        <v>46240</v>
      </c>
      <c r="D4669" s="57"/>
      <c r="E4669" s="62" t="s">
        <v>85</v>
      </c>
      <c r="F4669" s="62"/>
      <c r="G4669" s="62">
        <v>10</v>
      </c>
      <c r="H4669" s="63">
        <v>1</v>
      </c>
      <c r="I4669" s="64">
        <v>9</v>
      </c>
      <c r="J4669" s="64">
        <v>9</v>
      </c>
      <c r="K4669" s="64">
        <v>9</v>
      </c>
      <c r="L4669" s="65">
        <v>1</v>
      </c>
      <c r="M4669" s="64">
        <v>0</v>
      </c>
      <c r="N4669" s="64">
        <v>0</v>
      </c>
      <c r="O4669" s="66">
        <v>256.78022222222222</v>
      </c>
      <c r="P4669" s="63">
        <v>0</v>
      </c>
    </row>
    <row r="4670" spans="1:16" ht="14.4">
      <c r="A4670" s="72">
        <f t="shared" si="143"/>
        <v>46240</v>
      </c>
      <c r="B4670" s="73">
        <f>VLOOKUP(G4670,'Daily Flash NL'!A:D,4,0)</f>
        <v>0.45833333333333298</v>
      </c>
      <c r="C4670" s="77">
        <v>46240</v>
      </c>
      <c r="D4670" s="57"/>
      <c r="E4670" s="62" t="s">
        <v>85</v>
      </c>
      <c r="F4670" s="62"/>
      <c r="G4670" s="62">
        <v>11</v>
      </c>
      <c r="H4670" s="63">
        <v>0.77777777777777779</v>
      </c>
      <c r="I4670" s="64">
        <v>9</v>
      </c>
      <c r="J4670" s="64">
        <v>9</v>
      </c>
      <c r="K4670" s="64">
        <v>7</v>
      </c>
      <c r="L4670" s="65">
        <v>1</v>
      </c>
      <c r="M4670" s="64">
        <v>0</v>
      </c>
      <c r="N4670" s="64">
        <v>0</v>
      </c>
      <c r="O4670" s="66">
        <v>199.47077777777778</v>
      </c>
      <c r="P4670" s="63">
        <v>0</v>
      </c>
    </row>
    <row r="4671" spans="1:16" ht="14.4">
      <c r="A4671" s="72">
        <f t="shared" si="143"/>
        <v>46240</v>
      </c>
      <c r="B4671" s="73">
        <f>VLOOKUP(G4671,'Daily Flash NL'!A:D,4,0)</f>
        <v>0.5</v>
      </c>
      <c r="C4671" s="77">
        <v>46240</v>
      </c>
      <c r="D4671" s="57"/>
      <c r="E4671" s="62" t="s">
        <v>85</v>
      </c>
      <c r="F4671" s="62"/>
      <c r="G4671" s="62">
        <v>12</v>
      </c>
      <c r="H4671" s="63">
        <v>1</v>
      </c>
      <c r="I4671" s="64">
        <v>1</v>
      </c>
      <c r="J4671" s="64">
        <v>1</v>
      </c>
      <c r="K4671" s="64">
        <v>1</v>
      </c>
      <c r="L4671" s="65">
        <v>1</v>
      </c>
      <c r="M4671" s="64">
        <v>0</v>
      </c>
      <c r="N4671" s="64">
        <v>0</v>
      </c>
      <c r="O4671" s="66">
        <v>344.06400000000002</v>
      </c>
      <c r="P4671" s="63">
        <v>0</v>
      </c>
    </row>
    <row r="4672" spans="1:16" ht="14.4">
      <c r="A4672" s="72">
        <f t="shared" si="143"/>
        <v>46240</v>
      </c>
      <c r="B4672" s="73">
        <f>VLOOKUP(G4672,'Daily Flash NL'!A:D,4,0)</f>
        <v>0.54166666666666696</v>
      </c>
      <c r="C4672" s="77">
        <v>46240</v>
      </c>
      <c r="D4672" s="57"/>
      <c r="E4672" s="62" t="s">
        <v>85</v>
      </c>
      <c r="F4672" s="62"/>
      <c r="G4672" s="62">
        <v>13</v>
      </c>
      <c r="H4672" s="63">
        <v>1</v>
      </c>
      <c r="I4672" s="64">
        <v>9</v>
      </c>
      <c r="J4672" s="64">
        <v>9</v>
      </c>
      <c r="K4672" s="64">
        <v>9</v>
      </c>
      <c r="L4672" s="65">
        <v>1</v>
      </c>
      <c r="M4672" s="64">
        <v>0</v>
      </c>
      <c r="N4672" s="64">
        <v>0</v>
      </c>
      <c r="O4672" s="66">
        <v>207.12288888888889</v>
      </c>
      <c r="P4672" s="63">
        <v>0</v>
      </c>
    </row>
    <row r="4673" spans="1:16" ht="14.4">
      <c r="A4673" s="72">
        <f t="shared" si="143"/>
        <v>46240</v>
      </c>
      <c r="B4673" s="73">
        <f>VLOOKUP(G4673,'Daily Flash NL'!A:D,4,0)</f>
        <v>0.58333333333333304</v>
      </c>
      <c r="C4673" s="77">
        <v>46240</v>
      </c>
      <c r="D4673" s="57"/>
      <c r="E4673" s="62" t="s">
        <v>85</v>
      </c>
      <c r="F4673" s="62"/>
      <c r="G4673" s="62">
        <v>14</v>
      </c>
      <c r="H4673" s="63">
        <v>1</v>
      </c>
      <c r="I4673" s="64">
        <v>4</v>
      </c>
      <c r="J4673" s="64">
        <v>4</v>
      </c>
      <c r="K4673" s="64">
        <v>4</v>
      </c>
      <c r="L4673" s="65">
        <v>1</v>
      </c>
      <c r="M4673" s="64">
        <v>0</v>
      </c>
      <c r="N4673" s="64">
        <v>0</v>
      </c>
      <c r="O4673" s="66">
        <v>528.49225000000001</v>
      </c>
      <c r="P4673" s="63">
        <v>0</v>
      </c>
    </row>
    <row r="4674" spans="1:16" ht="14.4">
      <c r="A4674" s="72">
        <f t="shared" si="143"/>
        <v>46240</v>
      </c>
      <c r="B4674" s="73">
        <f>VLOOKUP(G4674,'Daily Flash NL'!A:D,4,0)</f>
        <v>0.625</v>
      </c>
      <c r="C4674" s="77">
        <v>46240</v>
      </c>
      <c r="D4674" s="57"/>
      <c r="E4674" s="62" t="s">
        <v>85</v>
      </c>
      <c r="F4674" s="62"/>
      <c r="G4674" s="62">
        <v>15</v>
      </c>
      <c r="H4674" s="63">
        <v>1</v>
      </c>
      <c r="I4674" s="64">
        <v>7</v>
      </c>
      <c r="J4674" s="64">
        <v>7</v>
      </c>
      <c r="K4674" s="64">
        <v>7</v>
      </c>
      <c r="L4674" s="65">
        <v>1</v>
      </c>
      <c r="M4674" s="64">
        <v>0</v>
      </c>
      <c r="N4674" s="64">
        <v>0</v>
      </c>
      <c r="O4674" s="66">
        <v>161.4482857142857</v>
      </c>
      <c r="P4674" s="63">
        <v>0</v>
      </c>
    </row>
    <row r="4675" spans="1:16" ht="14.4">
      <c r="A4675" s="72">
        <f t="shared" si="143"/>
        <v>46240</v>
      </c>
      <c r="B4675" s="73">
        <f>VLOOKUP(G4675,'Daily Flash NL'!A:D,4,0)</f>
        <v>0.66666666666666696</v>
      </c>
      <c r="C4675" s="77">
        <v>46240</v>
      </c>
      <c r="D4675" s="57"/>
      <c r="E4675" s="62" t="s">
        <v>85</v>
      </c>
      <c r="F4675" s="62"/>
      <c r="G4675" s="62">
        <v>16</v>
      </c>
      <c r="H4675" s="63">
        <v>1</v>
      </c>
      <c r="I4675" s="64">
        <v>5</v>
      </c>
      <c r="J4675" s="64">
        <v>5</v>
      </c>
      <c r="K4675" s="64">
        <v>5</v>
      </c>
      <c r="L4675" s="65">
        <v>1</v>
      </c>
      <c r="M4675" s="64">
        <v>0</v>
      </c>
      <c r="N4675" s="64">
        <v>0</v>
      </c>
      <c r="O4675" s="66">
        <v>214.45480000000003</v>
      </c>
      <c r="P4675" s="63">
        <v>0</v>
      </c>
    </row>
    <row r="4676" spans="1:16" ht="14.4">
      <c r="A4676" s="72">
        <f t="shared" si="143"/>
        <v>46240</v>
      </c>
      <c r="B4676" s="73" t="e">
        <f>VLOOKUP(G4676,'Daily Flash NL'!A:D,4,0)</f>
        <v>#N/A</v>
      </c>
      <c r="C4676" s="77">
        <v>46240</v>
      </c>
      <c r="D4676" s="57"/>
      <c r="E4676" s="62" t="s">
        <v>85</v>
      </c>
      <c r="F4676" s="62"/>
      <c r="G4676" s="62">
        <v>18</v>
      </c>
      <c r="H4676" s="63">
        <v>1</v>
      </c>
      <c r="I4676" s="64">
        <v>1</v>
      </c>
      <c r="J4676" s="64">
        <v>1</v>
      </c>
      <c r="K4676" s="64">
        <v>1</v>
      </c>
      <c r="L4676" s="65">
        <v>1</v>
      </c>
      <c r="M4676" s="64">
        <v>0</v>
      </c>
      <c r="N4676" s="64">
        <v>0</v>
      </c>
      <c r="O4676" s="66">
        <v>703.74199999999996</v>
      </c>
      <c r="P4676" s="63">
        <v>0</v>
      </c>
    </row>
    <row r="4677" spans="1:16" ht="14.4">
      <c r="A4677" s="72">
        <f t="shared" si="143"/>
        <v>46240</v>
      </c>
      <c r="B4677" s="73" t="e">
        <f>VLOOKUP(G4677,'Daily Flash NL'!A:D,4,0)</f>
        <v>#N/A</v>
      </c>
      <c r="C4677" s="77">
        <v>46240</v>
      </c>
      <c r="D4677" s="57"/>
      <c r="E4677" s="62" t="s">
        <v>85</v>
      </c>
      <c r="F4677" s="62"/>
      <c r="G4677" s="62">
        <v>19</v>
      </c>
      <c r="H4677" s="63">
        <v>0.25</v>
      </c>
      <c r="I4677" s="64">
        <v>4</v>
      </c>
      <c r="J4677" s="64">
        <v>4</v>
      </c>
      <c r="K4677" s="64">
        <v>1</v>
      </c>
      <c r="L4677" s="65">
        <v>1</v>
      </c>
      <c r="M4677" s="64">
        <v>0</v>
      </c>
      <c r="N4677" s="64">
        <v>0</v>
      </c>
      <c r="O4677" s="66">
        <v>295.93349999999998</v>
      </c>
      <c r="P4677" s="63">
        <v>0</v>
      </c>
    </row>
    <row r="4678" spans="1:16" ht="14.4">
      <c r="A4678" s="72">
        <f t="shared" si="143"/>
        <v>46240</v>
      </c>
      <c r="B4678" s="73" t="e">
        <f>VLOOKUP(G4678,'Daily Flash NL'!A:D,4,0)</f>
        <v>#N/A</v>
      </c>
      <c r="C4678" s="77">
        <v>46240</v>
      </c>
      <c r="D4678" s="57"/>
      <c r="E4678" s="62" t="s">
        <v>85</v>
      </c>
      <c r="F4678" s="62"/>
      <c r="G4678" s="62">
        <v>22</v>
      </c>
      <c r="H4678" s="63">
        <v>0</v>
      </c>
      <c r="I4678" s="64">
        <v>3</v>
      </c>
      <c r="J4678" s="64">
        <v>0</v>
      </c>
      <c r="K4678" s="64">
        <v>0</v>
      </c>
      <c r="L4678" s="65">
        <v>0</v>
      </c>
      <c r="M4678" s="64">
        <v>3</v>
      </c>
      <c r="N4678" s="64">
        <v>0</v>
      </c>
      <c r="O4678" s="66"/>
      <c r="P4678" s="63">
        <v>1</v>
      </c>
    </row>
    <row r="4679" spans="1:16" ht="14.4">
      <c r="A4679" s="72">
        <f t="shared" si="143"/>
        <v>46240</v>
      </c>
      <c r="B4679" s="73" t="e">
        <f>VLOOKUP(G4679,'Daily Flash NL'!A:D,4,0)</f>
        <v>#N/A</v>
      </c>
      <c r="C4679" s="77">
        <v>46240</v>
      </c>
      <c r="D4679" s="57"/>
      <c r="E4679" s="62" t="s">
        <v>85</v>
      </c>
      <c r="F4679" s="57" t="s">
        <v>86</v>
      </c>
      <c r="G4679" s="57"/>
      <c r="H4679" s="58"/>
      <c r="I4679" s="59"/>
      <c r="J4679" s="59"/>
      <c r="K4679" s="59"/>
      <c r="L4679" s="60"/>
      <c r="M4679" s="59"/>
      <c r="N4679" s="59"/>
      <c r="O4679" s="61"/>
      <c r="P4679" s="58"/>
    </row>
    <row r="4680" spans="1:16" ht="14.4">
      <c r="A4680" s="72">
        <f t="shared" si="143"/>
        <v>46240</v>
      </c>
      <c r="B4680" s="73" t="e">
        <f>VLOOKUP(G4680,'Daily Flash NL'!A:D,4,0)</f>
        <v>#N/A</v>
      </c>
      <c r="C4680" s="77">
        <v>46240</v>
      </c>
      <c r="D4680" s="57"/>
      <c r="E4680" s="62" t="s">
        <v>85</v>
      </c>
      <c r="F4680" s="62"/>
      <c r="G4680" s="62">
        <v>6</v>
      </c>
      <c r="H4680" s="63">
        <v>1</v>
      </c>
      <c r="I4680" s="64">
        <v>1</v>
      </c>
      <c r="J4680" s="64">
        <v>1</v>
      </c>
      <c r="K4680" s="64">
        <v>1</v>
      </c>
      <c r="L4680" s="65">
        <v>1</v>
      </c>
      <c r="M4680" s="64">
        <v>0</v>
      </c>
      <c r="N4680" s="64">
        <v>0</v>
      </c>
      <c r="O4680" s="66">
        <v>383.31899999999996</v>
      </c>
      <c r="P4680" s="63">
        <v>0</v>
      </c>
    </row>
    <row r="4681" spans="1:16" ht="14.4">
      <c r="A4681" s="72">
        <f t="shared" si="143"/>
        <v>46240</v>
      </c>
      <c r="B4681" s="73">
        <f>VLOOKUP(G4681,'Daily Flash NL'!A:D,4,0)</f>
        <v>0.29166666666666669</v>
      </c>
      <c r="C4681" s="77">
        <v>46240</v>
      </c>
      <c r="D4681" s="57"/>
      <c r="E4681" s="62" t="s">
        <v>85</v>
      </c>
      <c r="F4681" s="62"/>
      <c r="G4681" s="62">
        <v>7</v>
      </c>
      <c r="H4681" s="63">
        <v>0.8</v>
      </c>
      <c r="I4681" s="64">
        <v>5</v>
      </c>
      <c r="J4681" s="64">
        <v>5</v>
      </c>
      <c r="K4681" s="64">
        <v>4</v>
      </c>
      <c r="L4681" s="65">
        <v>1</v>
      </c>
      <c r="M4681" s="64">
        <v>0</v>
      </c>
      <c r="N4681" s="64">
        <v>0</v>
      </c>
      <c r="O4681" s="66">
        <v>401.53650000000005</v>
      </c>
      <c r="P4681" s="63">
        <v>0</v>
      </c>
    </row>
    <row r="4682" spans="1:16" ht="14.4">
      <c r="A4682" s="72">
        <f t="shared" si="143"/>
        <v>46240</v>
      </c>
      <c r="B4682" s="73">
        <f>VLOOKUP(G4682,'Daily Flash NL'!A:D,4,0)</f>
        <v>0.33333333333333298</v>
      </c>
      <c r="C4682" s="77">
        <v>46240</v>
      </c>
      <c r="D4682" s="57"/>
      <c r="E4682" s="62" t="s">
        <v>85</v>
      </c>
      <c r="F4682" s="62"/>
      <c r="G4682" s="62">
        <v>8</v>
      </c>
      <c r="H4682" s="63">
        <v>1</v>
      </c>
      <c r="I4682" s="64">
        <v>5</v>
      </c>
      <c r="J4682" s="64">
        <v>5</v>
      </c>
      <c r="K4682" s="64">
        <v>5</v>
      </c>
      <c r="L4682" s="65">
        <v>1</v>
      </c>
      <c r="M4682" s="64">
        <v>0</v>
      </c>
      <c r="N4682" s="64">
        <v>0</v>
      </c>
      <c r="O4682" s="66">
        <v>360.04949999999997</v>
      </c>
      <c r="P4682" s="63">
        <v>0</v>
      </c>
    </row>
    <row r="4683" spans="1:16" ht="14.4">
      <c r="A4683" s="72">
        <f t="shared" si="143"/>
        <v>46240</v>
      </c>
      <c r="B4683" s="73">
        <f>VLOOKUP(G4683,'Daily Flash NL'!A:D,4,0)</f>
        <v>0.375</v>
      </c>
      <c r="C4683" s="77">
        <v>46240</v>
      </c>
      <c r="D4683" s="57"/>
      <c r="E4683" s="62" t="s">
        <v>85</v>
      </c>
      <c r="F4683" s="62"/>
      <c r="G4683" s="62">
        <v>9</v>
      </c>
      <c r="H4683" s="63">
        <v>0.9</v>
      </c>
      <c r="I4683" s="64">
        <v>10</v>
      </c>
      <c r="J4683" s="64">
        <v>10</v>
      </c>
      <c r="K4683" s="64">
        <v>9</v>
      </c>
      <c r="L4683" s="65">
        <v>1</v>
      </c>
      <c r="M4683" s="64">
        <v>0</v>
      </c>
      <c r="N4683" s="64">
        <v>0</v>
      </c>
      <c r="O4683" s="66">
        <v>493.44669999999996</v>
      </c>
      <c r="P4683" s="63">
        <v>0</v>
      </c>
    </row>
    <row r="4684" spans="1:16" ht="14.4">
      <c r="A4684" s="72">
        <f t="shared" si="143"/>
        <v>46240</v>
      </c>
      <c r="B4684" s="73">
        <f>VLOOKUP(G4684,'Daily Flash NL'!A:D,4,0)</f>
        <v>0.41666666666666702</v>
      </c>
      <c r="C4684" s="77">
        <v>46240</v>
      </c>
      <c r="D4684" s="57"/>
      <c r="E4684" s="62" t="s">
        <v>85</v>
      </c>
      <c r="F4684" s="62"/>
      <c r="G4684" s="62">
        <v>10</v>
      </c>
      <c r="H4684" s="63">
        <v>1</v>
      </c>
      <c r="I4684" s="64">
        <v>7</v>
      </c>
      <c r="J4684" s="64">
        <v>7</v>
      </c>
      <c r="K4684" s="64">
        <v>7</v>
      </c>
      <c r="L4684" s="65">
        <v>1</v>
      </c>
      <c r="M4684" s="64">
        <v>0</v>
      </c>
      <c r="N4684" s="64">
        <v>0</v>
      </c>
      <c r="O4684" s="66">
        <v>305.12614285714284</v>
      </c>
      <c r="P4684" s="63">
        <v>0</v>
      </c>
    </row>
    <row r="4685" spans="1:16" ht="14.4">
      <c r="A4685" s="72">
        <f t="shared" si="143"/>
        <v>46240</v>
      </c>
      <c r="B4685" s="73">
        <f>VLOOKUP(G4685,'Daily Flash NL'!A:D,4,0)</f>
        <v>0.45833333333333298</v>
      </c>
      <c r="C4685" s="77">
        <v>46240</v>
      </c>
      <c r="D4685" s="57"/>
      <c r="E4685" s="62" t="s">
        <v>85</v>
      </c>
      <c r="F4685" s="62"/>
      <c r="G4685" s="62">
        <v>11</v>
      </c>
      <c r="H4685" s="63">
        <v>0.88888888888888884</v>
      </c>
      <c r="I4685" s="64">
        <v>9</v>
      </c>
      <c r="J4685" s="64">
        <v>9</v>
      </c>
      <c r="K4685" s="64">
        <v>8</v>
      </c>
      <c r="L4685" s="65">
        <v>1</v>
      </c>
      <c r="M4685" s="64">
        <v>0</v>
      </c>
      <c r="N4685" s="64">
        <v>0</v>
      </c>
      <c r="O4685" s="66">
        <v>393.95911111111116</v>
      </c>
      <c r="P4685" s="63">
        <v>0</v>
      </c>
    </row>
    <row r="4686" spans="1:16" ht="14.4">
      <c r="A4686" s="72">
        <f t="shared" si="143"/>
        <v>46240</v>
      </c>
      <c r="B4686" s="73">
        <f>VLOOKUP(G4686,'Daily Flash NL'!A:D,4,0)</f>
        <v>0.5</v>
      </c>
      <c r="C4686" s="77">
        <v>46240</v>
      </c>
      <c r="D4686" s="57"/>
      <c r="E4686" s="62" t="s">
        <v>85</v>
      </c>
      <c r="F4686" s="62"/>
      <c r="G4686" s="62">
        <v>12</v>
      </c>
      <c r="H4686" s="63">
        <v>1</v>
      </c>
      <c r="I4686" s="64">
        <v>7</v>
      </c>
      <c r="J4686" s="64">
        <v>7</v>
      </c>
      <c r="K4686" s="64">
        <v>7</v>
      </c>
      <c r="L4686" s="65">
        <v>1</v>
      </c>
      <c r="M4686" s="64">
        <v>0</v>
      </c>
      <c r="N4686" s="64">
        <v>0</v>
      </c>
      <c r="O4686" s="66">
        <v>435.26271428571425</v>
      </c>
      <c r="P4686" s="63">
        <v>0</v>
      </c>
    </row>
    <row r="4687" spans="1:16" ht="14.4">
      <c r="A4687" s="72">
        <f t="shared" si="143"/>
        <v>46240</v>
      </c>
      <c r="B4687" s="73">
        <f>VLOOKUP(G4687,'Daily Flash NL'!A:D,4,0)</f>
        <v>0.54166666666666696</v>
      </c>
      <c r="C4687" s="77">
        <v>46240</v>
      </c>
      <c r="D4687" s="57"/>
      <c r="E4687" s="62" t="s">
        <v>85</v>
      </c>
      <c r="F4687" s="62"/>
      <c r="G4687" s="62">
        <v>13</v>
      </c>
      <c r="H4687" s="63">
        <v>1</v>
      </c>
      <c r="I4687" s="64">
        <v>4</v>
      </c>
      <c r="J4687" s="64">
        <v>4</v>
      </c>
      <c r="K4687" s="64">
        <v>4</v>
      </c>
      <c r="L4687" s="65">
        <v>1</v>
      </c>
      <c r="M4687" s="64">
        <v>0</v>
      </c>
      <c r="N4687" s="64">
        <v>0</v>
      </c>
      <c r="O4687" s="66">
        <v>367.80050000000006</v>
      </c>
      <c r="P4687" s="63">
        <v>0</v>
      </c>
    </row>
    <row r="4688" spans="1:16" ht="14.4">
      <c r="A4688" s="72">
        <f t="shared" si="143"/>
        <v>46240</v>
      </c>
      <c r="B4688" s="73">
        <f>VLOOKUP(G4688,'Daily Flash NL'!A:D,4,0)</f>
        <v>0.58333333333333304</v>
      </c>
      <c r="C4688" s="77">
        <v>46240</v>
      </c>
      <c r="D4688" s="57"/>
      <c r="E4688" s="62" t="s">
        <v>85</v>
      </c>
      <c r="F4688" s="62"/>
      <c r="G4688" s="62">
        <v>14</v>
      </c>
      <c r="H4688" s="63">
        <v>0.92307692307692313</v>
      </c>
      <c r="I4688" s="64">
        <v>13</v>
      </c>
      <c r="J4688" s="64">
        <v>13</v>
      </c>
      <c r="K4688" s="64">
        <v>12</v>
      </c>
      <c r="L4688" s="65">
        <v>1</v>
      </c>
      <c r="M4688" s="64">
        <v>0</v>
      </c>
      <c r="N4688" s="64">
        <v>0</v>
      </c>
      <c r="O4688" s="66">
        <v>280.46243589743614</v>
      </c>
      <c r="P4688" s="63">
        <v>0</v>
      </c>
    </row>
    <row r="4689" spans="1:16" ht="14.4">
      <c r="A4689" s="72">
        <f t="shared" ref="A4689:A4707" si="144">C4689</f>
        <v>46240</v>
      </c>
      <c r="B4689" s="73">
        <f>VLOOKUP(G4689,'Daily Flash NL'!A:D,4,0)</f>
        <v>0.625</v>
      </c>
      <c r="C4689" s="77">
        <v>46240</v>
      </c>
      <c r="D4689" s="57"/>
      <c r="E4689" s="62" t="s">
        <v>85</v>
      </c>
      <c r="F4689" s="62"/>
      <c r="G4689" s="62">
        <v>15</v>
      </c>
      <c r="H4689" s="63">
        <v>1</v>
      </c>
      <c r="I4689" s="64">
        <v>8</v>
      </c>
      <c r="J4689" s="64">
        <v>8</v>
      </c>
      <c r="K4689" s="64">
        <v>8</v>
      </c>
      <c r="L4689" s="65">
        <v>1</v>
      </c>
      <c r="M4689" s="64">
        <v>0</v>
      </c>
      <c r="N4689" s="64">
        <v>0</v>
      </c>
      <c r="O4689" s="66">
        <v>179.91037499999999</v>
      </c>
      <c r="P4689" s="63">
        <v>0</v>
      </c>
    </row>
    <row r="4690" spans="1:16" ht="14.4">
      <c r="A4690" s="72">
        <f t="shared" si="144"/>
        <v>46240</v>
      </c>
      <c r="B4690" s="73">
        <f>VLOOKUP(G4690,'Daily Flash NL'!A:D,4,0)</f>
        <v>0.66666666666666696</v>
      </c>
      <c r="C4690" s="77">
        <v>46240</v>
      </c>
      <c r="D4690" s="57"/>
      <c r="E4690" s="62" t="s">
        <v>85</v>
      </c>
      <c r="F4690" s="62"/>
      <c r="G4690" s="62">
        <v>16</v>
      </c>
      <c r="H4690" s="63">
        <v>1</v>
      </c>
      <c r="I4690" s="64">
        <v>10</v>
      </c>
      <c r="J4690" s="64">
        <v>10</v>
      </c>
      <c r="K4690" s="64">
        <v>10</v>
      </c>
      <c r="L4690" s="65">
        <v>1</v>
      </c>
      <c r="M4690" s="64">
        <v>0</v>
      </c>
      <c r="N4690" s="64">
        <v>0</v>
      </c>
      <c r="O4690" s="66">
        <v>199.82853333333304</v>
      </c>
      <c r="P4690" s="63">
        <v>0</v>
      </c>
    </row>
    <row r="4691" spans="1:16" ht="14.4">
      <c r="A4691" s="72">
        <f t="shared" si="144"/>
        <v>46240</v>
      </c>
      <c r="B4691" s="73" t="e">
        <f>VLOOKUP(G4691,'Daily Flash NL'!A:D,4,0)</f>
        <v>#N/A</v>
      </c>
      <c r="C4691" s="77">
        <v>46240</v>
      </c>
      <c r="D4691" s="57"/>
      <c r="E4691" s="62" t="s">
        <v>85</v>
      </c>
      <c r="F4691" s="62"/>
      <c r="G4691" s="62">
        <v>17</v>
      </c>
      <c r="H4691" s="63">
        <v>1</v>
      </c>
      <c r="I4691" s="64">
        <v>4</v>
      </c>
      <c r="J4691" s="64">
        <v>4</v>
      </c>
      <c r="K4691" s="64">
        <v>4</v>
      </c>
      <c r="L4691" s="65">
        <v>1</v>
      </c>
      <c r="M4691" s="64">
        <v>0</v>
      </c>
      <c r="N4691" s="64">
        <v>0</v>
      </c>
      <c r="O4691" s="66">
        <v>582.00225</v>
      </c>
      <c r="P4691" s="63">
        <v>0</v>
      </c>
    </row>
    <row r="4692" spans="1:16" ht="14.4">
      <c r="A4692" s="72">
        <f t="shared" si="144"/>
        <v>46240</v>
      </c>
      <c r="B4692" s="73" t="e">
        <f>VLOOKUP(G4692,'Daily Flash NL'!A:D,4,0)</f>
        <v>#N/A</v>
      </c>
      <c r="C4692" s="77">
        <v>46240</v>
      </c>
      <c r="D4692" s="57"/>
      <c r="E4692" s="62" t="s">
        <v>85</v>
      </c>
      <c r="F4692" s="62"/>
      <c r="G4692" s="62">
        <v>18</v>
      </c>
      <c r="H4692" s="63">
        <v>1</v>
      </c>
      <c r="I4692" s="64">
        <v>6</v>
      </c>
      <c r="J4692" s="64">
        <v>6</v>
      </c>
      <c r="K4692" s="64">
        <v>6</v>
      </c>
      <c r="L4692" s="65">
        <v>1</v>
      </c>
      <c r="M4692" s="64">
        <v>0</v>
      </c>
      <c r="N4692" s="64">
        <v>0</v>
      </c>
      <c r="O4692" s="66">
        <v>270.209</v>
      </c>
      <c r="P4692" s="63">
        <v>0</v>
      </c>
    </row>
    <row r="4693" spans="1:16" ht="14.4">
      <c r="A4693" s="72">
        <f t="shared" si="144"/>
        <v>46240</v>
      </c>
      <c r="B4693" s="73" t="e">
        <f>VLOOKUP(G4693,'Daily Flash NL'!A:D,4,0)</f>
        <v>#N/A</v>
      </c>
      <c r="C4693" s="77">
        <v>46240</v>
      </c>
      <c r="D4693" s="57"/>
      <c r="E4693" s="62" t="s">
        <v>85</v>
      </c>
      <c r="F4693" s="62"/>
      <c r="G4693" s="62">
        <v>19</v>
      </c>
      <c r="H4693" s="63">
        <v>1</v>
      </c>
      <c r="I4693" s="64">
        <v>3</v>
      </c>
      <c r="J4693" s="64">
        <v>3</v>
      </c>
      <c r="K4693" s="64">
        <v>3</v>
      </c>
      <c r="L4693" s="65">
        <v>1</v>
      </c>
      <c r="M4693" s="64">
        <v>0</v>
      </c>
      <c r="N4693" s="64">
        <v>0</v>
      </c>
      <c r="O4693" s="66">
        <v>161.255</v>
      </c>
      <c r="P4693" s="63">
        <v>0</v>
      </c>
    </row>
    <row r="4694" spans="1:16" ht="14.4">
      <c r="A4694" s="72">
        <f t="shared" si="144"/>
        <v>46240</v>
      </c>
      <c r="B4694" s="73" t="e">
        <f>VLOOKUP(G4694,'Daily Flash NL'!A:D,4,0)</f>
        <v>#N/A</v>
      </c>
      <c r="C4694" s="77">
        <v>46240</v>
      </c>
      <c r="D4694" s="57"/>
      <c r="E4694" s="62" t="s">
        <v>85</v>
      </c>
      <c r="F4694" s="62"/>
      <c r="G4694" s="62">
        <v>20</v>
      </c>
      <c r="H4694" s="63">
        <v>1</v>
      </c>
      <c r="I4694" s="64">
        <v>2</v>
      </c>
      <c r="J4694" s="64">
        <v>2</v>
      </c>
      <c r="K4694" s="64">
        <v>2</v>
      </c>
      <c r="L4694" s="65">
        <v>1</v>
      </c>
      <c r="M4694" s="64">
        <v>0</v>
      </c>
      <c r="N4694" s="64">
        <v>0</v>
      </c>
      <c r="O4694" s="66">
        <v>407.99699999999996</v>
      </c>
      <c r="P4694" s="63">
        <v>0</v>
      </c>
    </row>
    <row r="4695" spans="1:16" ht="14.4">
      <c r="A4695" s="72">
        <f t="shared" si="144"/>
        <v>46240</v>
      </c>
      <c r="B4695" s="73" t="e">
        <f>VLOOKUP(G4695,'Daily Flash NL'!A:D,4,0)</f>
        <v>#N/A</v>
      </c>
      <c r="C4695" s="77">
        <v>46240</v>
      </c>
      <c r="D4695" s="57"/>
      <c r="E4695" s="62" t="s">
        <v>85</v>
      </c>
      <c r="F4695" s="62"/>
      <c r="G4695" s="62">
        <v>21</v>
      </c>
      <c r="H4695" s="63">
        <v>1</v>
      </c>
      <c r="I4695" s="64">
        <v>4</v>
      </c>
      <c r="J4695" s="64">
        <v>4</v>
      </c>
      <c r="K4695" s="64">
        <v>4</v>
      </c>
      <c r="L4695" s="65">
        <v>1</v>
      </c>
      <c r="M4695" s="64">
        <v>0</v>
      </c>
      <c r="N4695" s="64">
        <v>0</v>
      </c>
      <c r="O4695" s="66">
        <v>190.00312500000001</v>
      </c>
      <c r="P4695" s="63">
        <v>0</v>
      </c>
    </row>
    <row r="4696" spans="1:16" ht="14.4">
      <c r="A4696" s="72">
        <f t="shared" si="144"/>
        <v>46240</v>
      </c>
      <c r="B4696" s="73" t="e">
        <f>VLOOKUP(G4696,'Daily Flash NL'!A:D,4,0)</f>
        <v>#N/A</v>
      </c>
      <c r="C4696" s="77">
        <v>46240</v>
      </c>
      <c r="D4696" s="57"/>
      <c r="E4696" s="62" t="s">
        <v>85</v>
      </c>
      <c r="F4696" s="62"/>
      <c r="G4696" s="62">
        <v>22</v>
      </c>
      <c r="H4696" s="63">
        <v>0.66666666666666663</v>
      </c>
      <c r="I4696" s="64">
        <v>3</v>
      </c>
      <c r="J4696" s="64">
        <v>3</v>
      </c>
      <c r="K4696" s="64">
        <v>2</v>
      </c>
      <c r="L4696" s="65">
        <v>1</v>
      </c>
      <c r="M4696" s="64">
        <v>0</v>
      </c>
      <c r="N4696" s="64">
        <v>0</v>
      </c>
      <c r="O4696" s="66">
        <v>882.27199999999993</v>
      </c>
      <c r="P4696" s="63">
        <v>0</v>
      </c>
    </row>
    <row r="4697" spans="1:16" ht="14.4">
      <c r="A4697" s="72">
        <f t="shared" si="144"/>
        <v>46240</v>
      </c>
      <c r="B4697" s="73" t="e">
        <f>VLOOKUP(G4697,'Daily Flash NL'!A:D,4,0)</f>
        <v>#N/A</v>
      </c>
      <c r="C4697" s="77">
        <v>46240</v>
      </c>
      <c r="D4697" s="57"/>
      <c r="E4697" s="62" t="s">
        <v>85</v>
      </c>
      <c r="F4697" s="62"/>
      <c r="G4697" s="62">
        <v>23</v>
      </c>
      <c r="H4697" s="63">
        <v>0</v>
      </c>
      <c r="I4697" s="64">
        <v>2</v>
      </c>
      <c r="J4697" s="64">
        <v>2</v>
      </c>
      <c r="K4697" s="64">
        <v>0</v>
      </c>
      <c r="L4697" s="65">
        <v>1</v>
      </c>
      <c r="M4697" s="64">
        <v>0</v>
      </c>
      <c r="N4697" s="64">
        <v>0</v>
      </c>
      <c r="O4697" s="66">
        <v>295.2765</v>
      </c>
      <c r="P4697" s="63">
        <v>0</v>
      </c>
    </row>
    <row r="4698" spans="1:16" ht="14.4">
      <c r="A4698" s="72">
        <f t="shared" si="144"/>
        <v>46240</v>
      </c>
      <c r="B4698" s="73" t="e">
        <f>VLOOKUP(G4698,'Daily Flash NL'!A:D,4,0)</f>
        <v>#N/A</v>
      </c>
      <c r="C4698" s="77">
        <v>46240</v>
      </c>
      <c r="D4698" s="57"/>
      <c r="E4698" s="62" t="s">
        <v>68</v>
      </c>
      <c r="F4698" s="62"/>
      <c r="G4698" s="62"/>
      <c r="H4698" s="63">
        <v>0.71523178807947019</v>
      </c>
      <c r="I4698" s="64">
        <v>906</v>
      </c>
      <c r="J4698" s="64">
        <v>897</v>
      </c>
      <c r="K4698" s="64">
        <v>648</v>
      </c>
      <c r="L4698" s="65">
        <v>0.99006622516556286</v>
      </c>
      <c r="M4698" s="64">
        <v>9</v>
      </c>
      <c r="N4698" s="64">
        <v>0</v>
      </c>
      <c r="O4698" s="66">
        <v>292.54784173169827</v>
      </c>
      <c r="P4698" s="63">
        <v>9.9337748344370865E-3</v>
      </c>
    </row>
    <row r="4699" spans="1:16" ht="14.4">
      <c r="A4699" s="72">
        <f t="shared" si="144"/>
        <v>46240</v>
      </c>
      <c r="B4699" s="73" t="e">
        <f>VLOOKUP(G4699,'Daily Flash NL'!A:D,4,0)</f>
        <v>#N/A</v>
      </c>
      <c r="C4699" s="77">
        <v>46240</v>
      </c>
      <c r="D4699" s="57"/>
      <c r="E4699" s="62" t="s">
        <v>68</v>
      </c>
      <c r="F4699" s="57" t="s">
        <v>69</v>
      </c>
      <c r="G4699" s="57"/>
      <c r="H4699" s="58"/>
      <c r="I4699" s="59"/>
      <c r="J4699" s="59"/>
      <c r="K4699" s="59"/>
      <c r="L4699" s="60"/>
      <c r="M4699" s="59"/>
      <c r="N4699" s="59"/>
      <c r="O4699" s="61"/>
      <c r="P4699" s="58"/>
    </row>
    <row r="4700" spans="1:16" ht="14.4">
      <c r="A4700" s="72">
        <f t="shared" si="144"/>
        <v>46240</v>
      </c>
      <c r="B4700" s="73" t="e">
        <f>VLOOKUP(G4700,'Daily Flash NL'!A:D,4,0)</f>
        <v>#N/A</v>
      </c>
      <c r="C4700" s="77">
        <v>46240</v>
      </c>
      <c r="D4700" s="57"/>
      <c r="E4700" s="62" t="s">
        <v>68</v>
      </c>
      <c r="F4700" s="62"/>
      <c r="G4700" s="62">
        <v>6</v>
      </c>
      <c r="H4700" s="63">
        <v>0</v>
      </c>
      <c r="I4700" s="64">
        <v>6</v>
      </c>
      <c r="J4700" s="64">
        <v>6</v>
      </c>
      <c r="K4700" s="64">
        <v>0</v>
      </c>
      <c r="L4700" s="65">
        <v>1</v>
      </c>
      <c r="M4700" s="64">
        <v>0</v>
      </c>
      <c r="N4700" s="64">
        <v>0</v>
      </c>
      <c r="O4700" s="66">
        <v>183.43100000000001</v>
      </c>
      <c r="P4700" s="63">
        <v>0</v>
      </c>
    </row>
    <row r="4701" spans="1:16" ht="14.4">
      <c r="A4701" s="72">
        <f t="shared" si="144"/>
        <v>46240</v>
      </c>
      <c r="B4701" s="73">
        <f>VLOOKUP(G4701,'Daily Flash NL'!A:D,4,0)</f>
        <v>0.29166666666666669</v>
      </c>
      <c r="C4701" s="77">
        <v>46240</v>
      </c>
      <c r="D4701" s="57"/>
      <c r="E4701" s="62" t="s">
        <v>68</v>
      </c>
      <c r="F4701" s="62"/>
      <c r="G4701" s="62">
        <v>7</v>
      </c>
      <c r="H4701" s="63">
        <v>0.7</v>
      </c>
      <c r="I4701" s="64">
        <v>20</v>
      </c>
      <c r="J4701" s="64">
        <v>19</v>
      </c>
      <c r="K4701" s="64">
        <v>14</v>
      </c>
      <c r="L4701" s="65">
        <v>0.95</v>
      </c>
      <c r="M4701" s="64">
        <v>1</v>
      </c>
      <c r="N4701" s="64">
        <v>0</v>
      </c>
      <c r="O4701" s="66">
        <v>267.91486842105263</v>
      </c>
      <c r="P4701" s="63">
        <v>0.05</v>
      </c>
    </row>
    <row r="4702" spans="1:16" ht="14.4">
      <c r="A4702" s="72">
        <f t="shared" si="144"/>
        <v>46240</v>
      </c>
      <c r="B4702" s="73">
        <f>VLOOKUP(G4702,'Daily Flash NL'!A:D,4,0)</f>
        <v>0.33333333333333298</v>
      </c>
      <c r="C4702" s="77">
        <v>46240</v>
      </c>
      <c r="D4702" s="57"/>
      <c r="E4702" s="62" t="s">
        <v>68</v>
      </c>
      <c r="F4702" s="62"/>
      <c r="G4702" s="62">
        <v>8</v>
      </c>
      <c r="H4702" s="63">
        <v>1</v>
      </c>
      <c r="I4702" s="64">
        <v>33</v>
      </c>
      <c r="J4702" s="64">
        <v>33</v>
      </c>
      <c r="K4702" s="64">
        <v>33</v>
      </c>
      <c r="L4702" s="65">
        <v>1</v>
      </c>
      <c r="M4702" s="64">
        <v>0</v>
      </c>
      <c r="N4702" s="64">
        <v>0</v>
      </c>
      <c r="O4702" s="66">
        <v>392.77352525252519</v>
      </c>
      <c r="P4702" s="63">
        <v>0</v>
      </c>
    </row>
    <row r="4703" spans="1:16" ht="14.4">
      <c r="A4703" s="72">
        <f t="shared" si="144"/>
        <v>46240</v>
      </c>
      <c r="B4703" s="73">
        <f>VLOOKUP(G4703,'Daily Flash NL'!A:D,4,0)</f>
        <v>0.375</v>
      </c>
      <c r="C4703" s="77">
        <v>46240</v>
      </c>
      <c r="D4703" s="57"/>
      <c r="E4703" s="62" t="s">
        <v>68</v>
      </c>
      <c r="F4703" s="62"/>
      <c r="G4703" s="62">
        <v>9</v>
      </c>
      <c r="H4703" s="63">
        <v>0.44578313253012047</v>
      </c>
      <c r="I4703" s="64">
        <v>83</v>
      </c>
      <c r="J4703" s="64">
        <v>82</v>
      </c>
      <c r="K4703" s="64">
        <v>37</v>
      </c>
      <c r="L4703" s="65">
        <v>0.98795180722891562</v>
      </c>
      <c r="M4703" s="64">
        <v>1</v>
      </c>
      <c r="N4703" s="64">
        <v>0</v>
      </c>
      <c r="O4703" s="66">
        <v>264.36654471544728</v>
      </c>
      <c r="P4703" s="63">
        <v>1.2048192771084338E-2</v>
      </c>
    </row>
    <row r="4704" spans="1:16" ht="14.4">
      <c r="A4704" s="72">
        <f t="shared" si="144"/>
        <v>46240</v>
      </c>
      <c r="B4704" s="73">
        <f>VLOOKUP(G4704,'Daily Flash NL'!A:D,4,0)</f>
        <v>0.41666666666666702</v>
      </c>
      <c r="C4704" s="77">
        <v>46240</v>
      </c>
      <c r="D4704" s="57"/>
      <c r="E4704" s="62" t="s">
        <v>68</v>
      </c>
      <c r="F4704" s="62"/>
      <c r="G4704" s="62">
        <v>10</v>
      </c>
      <c r="H4704" s="63">
        <v>0.76829268292682928</v>
      </c>
      <c r="I4704" s="64">
        <v>82</v>
      </c>
      <c r="J4704" s="64">
        <v>82</v>
      </c>
      <c r="K4704" s="64">
        <v>63</v>
      </c>
      <c r="L4704" s="65">
        <v>1</v>
      </c>
      <c r="M4704" s="64">
        <v>0</v>
      </c>
      <c r="N4704" s="64">
        <v>0</v>
      </c>
      <c r="O4704" s="66">
        <v>295.48561382113803</v>
      </c>
      <c r="P4704" s="63">
        <v>0</v>
      </c>
    </row>
    <row r="4705" spans="1:16" ht="14.4">
      <c r="A4705" s="72">
        <f t="shared" si="144"/>
        <v>46240</v>
      </c>
      <c r="B4705" s="73">
        <f>VLOOKUP(G4705,'Daily Flash NL'!A:D,4,0)</f>
        <v>0.45833333333333298</v>
      </c>
      <c r="C4705" s="77">
        <v>46240</v>
      </c>
      <c r="D4705" s="57"/>
      <c r="E4705" s="62" t="s">
        <v>68</v>
      </c>
      <c r="F4705" s="62"/>
      <c r="G4705" s="62">
        <v>11</v>
      </c>
      <c r="H4705" s="63">
        <v>0.78787878787878785</v>
      </c>
      <c r="I4705" s="64">
        <v>66</v>
      </c>
      <c r="J4705" s="64">
        <v>66</v>
      </c>
      <c r="K4705" s="64">
        <v>52</v>
      </c>
      <c r="L4705" s="65">
        <v>1</v>
      </c>
      <c r="M4705" s="64">
        <v>0</v>
      </c>
      <c r="N4705" s="64">
        <v>0</v>
      </c>
      <c r="O4705" s="66">
        <v>353.55775252525257</v>
      </c>
      <c r="P4705" s="63">
        <v>0</v>
      </c>
    </row>
    <row r="4706" spans="1:16" ht="14.4">
      <c r="A4706" s="72">
        <f t="shared" si="144"/>
        <v>46240</v>
      </c>
      <c r="B4706" s="73">
        <f>VLOOKUP(G4706,'Daily Flash NL'!A:D,4,0)</f>
        <v>0.5</v>
      </c>
      <c r="C4706" s="77">
        <v>46240</v>
      </c>
      <c r="D4706" s="57"/>
      <c r="E4706" s="62" t="s">
        <v>68</v>
      </c>
      <c r="F4706" s="62"/>
      <c r="G4706" s="62">
        <v>12</v>
      </c>
      <c r="H4706" s="63">
        <v>0.61428571428571432</v>
      </c>
      <c r="I4706" s="64">
        <v>70</v>
      </c>
      <c r="J4706" s="64">
        <v>69</v>
      </c>
      <c r="K4706" s="64">
        <v>43</v>
      </c>
      <c r="L4706" s="65">
        <v>0.98571428571428577</v>
      </c>
      <c r="M4706" s="64">
        <v>1</v>
      </c>
      <c r="N4706" s="64">
        <v>0</v>
      </c>
      <c r="O4706" s="66">
        <v>274.8121328502416</v>
      </c>
      <c r="P4706" s="63">
        <v>1.4285714285714285E-2</v>
      </c>
    </row>
    <row r="4707" spans="1:16" ht="14.4">
      <c r="A4707" s="72">
        <f t="shared" si="144"/>
        <v>46240</v>
      </c>
      <c r="B4707" s="73">
        <f>VLOOKUP(G4707,'Daily Flash NL'!A:D,4,0)</f>
        <v>0.54166666666666696</v>
      </c>
      <c r="C4707" s="77">
        <v>46240</v>
      </c>
      <c r="D4707" s="57"/>
      <c r="E4707" s="62" t="s">
        <v>68</v>
      </c>
      <c r="F4707" s="62"/>
      <c r="G4707" s="62">
        <v>13</v>
      </c>
      <c r="H4707" s="63">
        <v>0.64864864864864868</v>
      </c>
      <c r="I4707" s="64">
        <v>74</v>
      </c>
      <c r="J4707" s="64">
        <v>74</v>
      </c>
      <c r="K4707" s="64">
        <v>48</v>
      </c>
      <c r="L4707" s="65">
        <v>1</v>
      </c>
      <c r="M4707" s="64">
        <v>0</v>
      </c>
      <c r="N4707" s="64">
        <v>0</v>
      </c>
      <c r="O4707" s="66">
        <v>270.99486373873879</v>
      </c>
      <c r="P4707" s="63">
        <v>0</v>
      </c>
    </row>
    <row r="4708" spans="1:16" ht="14.4">
      <c r="A4708" s="72">
        <f t="shared" ref="A4708:A4723" si="145">C4708</f>
        <v>46240</v>
      </c>
      <c r="B4708" s="73">
        <f>VLOOKUP(G4708,'Daily Flash NL'!A:D,4,0)</f>
        <v>0.58333333333333304</v>
      </c>
      <c r="C4708" s="77">
        <v>46240</v>
      </c>
      <c r="D4708" s="57"/>
      <c r="E4708" s="62" t="s">
        <v>68</v>
      </c>
      <c r="F4708" s="62"/>
      <c r="G4708" s="62">
        <v>14</v>
      </c>
      <c r="H4708" s="63">
        <v>0.82089552238805974</v>
      </c>
      <c r="I4708" s="64">
        <v>67</v>
      </c>
      <c r="J4708" s="64">
        <v>66</v>
      </c>
      <c r="K4708" s="64">
        <v>55</v>
      </c>
      <c r="L4708" s="65">
        <v>0.9850746268656716</v>
      </c>
      <c r="M4708" s="64">
        <v>1</v>
      </c>
      <c r="N4708" s="64">
        <v>0</v>
      </c>
      <c r="O4708" s="66">
        <v>294.00341540404031</v>
      </c>
      <c r="P4708" s="63">
        <v>1.4925373134328358E-2</v>
      </c>
    </row>
    <row r="4709" spans="1:16" ht="14.4">
      <c r="A4709" s="72">
        <f t="shared" si="145"/>
        <v>46240</v>
      </c>
      <c r="B4709" s="73">
        <f>VLOOKUP(G4709,'Daily Flash NL'!A:D,4,0)</f>
        <v>0.625</v>
      </c>
      <c r="C4709" s="77">
        <v>46240</v>
      </c>
      <c r="D4709" s="57"/>
      <c r="E4709" s="62" t="s">
        <v>68</v>
      </c>
      <c r="F4709" s="62"/>
      <c r="G4709" s="62">
        <v>15</v>
      </c>
      <c r="H4709" s="63">
        <v>0.77659574468085102</v>
      </c>
      <c r="I4709" s="64">
        <v>94</v>
      </c>
      <c r="J4709" s="64">
        <v>94</v>
      </c>
      <c r="K4709" s="64">
        <v>73</v>
      </c>
      <c r="L4709" s="65">
        <v>1</v>
      </c>
      <c r="M4709" s="64">
        <v>0</v>
      </c>
      <c r="N4709" s="64">
        <v>0</v>
      </c>
      <c r="O4709" s="66">
        <v>325.355964539007</v>
      </c>
      <c r="P4709" s="63">
        <v>0</v>
      </c>
    </row>
    <row r="4710" spans="1:16" ht="14.4">
      <c r="A4710" s="72">
        <f t="shared" si="145"/>
        <v>46240</v>
      </c>
      <c r="B4710" s="73">
        <f>VLOOKUP(G4710,'Daily Flash NL'!A:D,4,0)</f>
        <v>0.66666666666666696</v>
      </c>
      <c r="C4710" s="77">
        <v>46240</v>
      </c>
      <c r="D4710" s="57"/>
      <c r="E4710" s="62" t="s">
        <v>68</v>
      </c>
      <c r="F4710" s="62"/>
      <c r="G4710" s="62">
        <v>16</v>
      </c>
      <c r="H4710" s="63">
        <v>0.8571428571428571</v>
      </c>
      <c r="I4710" s="64">
        <v>84</v>
      </c>
      <c r="J4710" s="64">
        <v>84</v>
      </c>
      <c r="K4710" s="64">
        <v>72</v>
      </c>
      <c r="L4710" s="65">
        <v>1</v>
      </c>
      <c r="M4710" s="64">
        <v>0</v>
      </c>
      <c r="N4710" s="64">
        <v>0</v>
      </c>
      <c r="O4710" s="66">
        <v>260.93275575396825</v>
      </c>
      <c r="P4710" s="63">
        <v>0</v>
      </c>
    </row>
    <row r="4711" spans="1:16" ht="14.4">
      <c r="A4711" s="72">
        <f t="shared" si="145"/>
        <v>46240</v>
      </c>
      <c r="B4711" s="73" t="e">
        <f>VLOOKUP(G4711,'Daily Flash NL'!A:D,4,0)</f>
        <v>#N/A</v>
      </c>
      <c r="C4711" s="77">
        <v>46240</v>
      </c>
      <c r="D4711" s="57"/>
      <c r="E4711" s="62" t="s">
        <v>68</v>
      </c>
      <c r="F4711" s="62"/>
      <c r="G4711" s="62">
        <v>17</v>
      </c>
      <c r="H4711" s="63">
        <v>0.88709677419354838</v>
      </c>
      <c r="I4711" s="64">
        <v>62</v>
      </c>
      <c r="J4711" s="64">
        <v>62</v>
      </c>
      <c r="K4711" s="64">
        <v>55</v>
      </c>
      <c r="L4711" s="65">
        <v>1</v>
      </c>
      <c r="M4711" s="64">
        <v>0</v>
      </c>
      <c r="N4711" s="64">
        <v>0</v>
      </c>
      <c r="O4711" s="66">
        <v>260.73830241935491</v>
      </c>
      <c r="P4711" s="63">
        <v>0</v>
      </c>
    </row>
    <row r="4712" spans="1:16" ht="14.4">
      <c r="A4712" s="72">
        <f t="shared" si="145"/>
        <v>46240</v>
      </c>
      <c r="B4712" s="73" t="e">
        <f>VLOOKUP(G4712,'Daily Flash NL'!A:D,4,0)</f>
        <v>#N/A</v>
      </c>
      <c r="C4712" s="77">
        <v>46240</v>
      </c>
      <c r="D4712" s="57"/>
      <c r="E4712" s="62" t="s">
        <v>68</v>
      </c>
      <c r="F4712" s="62"/>
      <c r="G4712" s="62">
        <v>18</v>
      </c>
      <c r="H4712" s="63">
        <v>0.52</v>
      </c>
      <c r="I4712" s="64">
        <v>50</v>
      </c>
      <c r="J4712" s="64">
        <v>47</v>
      </c>
      <c r="K4712" s="64">
        <v>26</v>
      </c>
      <c r="L4712" s="65">
        <v>0.94</v>
      </c>
      <c r="M4712" s="64">
        <v>3</v>
      </c>
      <c r="N4712" s="64">
        <v>0</v>
      </c>
      <c r="O4712" s="66">
        <v>238.0543326241135</v>
      </c>
      <c r="P4712" s="63">
        <v>0.06</v>
      </c>
    </row>
    <row r="4713" spans="1:16" ht="14.4">
      <c r="A4713" s="72">
        <f t="shared" si="145"/>
        <v>46240</v>
      </c>
      <c r="B4713" s="73" t="e">
        <f>VLOOKUP(G4713,'Daily Flash NL'!A:D,4,0)</f>
        <v>#N/A</v>
      </c>
      <c r="C4713" s="77">
        <v>46240</v>
      </c>
      <c r="D4713" s="57"/>
      <c r="E4713" s="62" t="s">
        <v>68</v>
      </c>
      <c r="F4713" s="62"/>
      <c r="G4713" s="62">
        <v>19</v>
      </c>
      <c r="H4713" s="63">
        <v>0.56521739130434778</v>
      </c>
      <c r="I4713" s="64">
        <v>46</v>
      </c>
      <c r="J4713" s="64">
        <v>46</v>
      </c>
      <c r="K4713" s="64">
        <v>26</v>
      </c>
      <c r="L4713" s="65">
        <v>1</v>
      </c>
      <c r="M4713" s="64">
        <v>0</v>
      </c>
      <c r="N4713" s="64">
        <v>0</v>
      </c>
      <c r="O4713" s="66">
        <v>316.07977898550746</v>
      </c>
      <c r="P4713" s="63">
        <v>0</v>
      </c>
    </row>
    <row r="4714" spans="1:16" ht="14.4">
      <c r="A4714" s="72">
        <f t="shared" si="145"/>
        <v>46240</v>
      </c>
      <c r="B4714" s="73" t="e">
        <f>VLOOKUP(G4714,'Daily Flash NL'!A:D,4,0)</f>
        <v>#N/A</v>
      </c>
      <c r="C4714" s="77">
        <v>46240</v>
      </c>
      <c r="D4714" s="57"/>
      <c r="E4714" s="62" t="s">
        <v>68</v>
      </c>
      <c r="F4714" s="62"/>
      <c r="G4714" s="62">
        <v>20</v>
      </c>
      <c r="H4714" s="63">
        <v>0.5161290322580645</v>
      </c>
      <c r="I4714" s="64">
        <v>31</v>
      </c>
      <c r="J4714" s="64">
        <v>29</v>
      </c>
      <c r="K4714" s="64">
        <v>16</v>
      </c>
      <c r="L4714" s="65">
        <v>0.93548387096774188</v>
      </c>
      <c r="M4714" s="64">
        <v>2</v>
      </c>
      <c r="N4714" s="64">
        <v>0</v>
      </c>
      <c r="O4714" s="66">
        <v>330.24121264367818</v>
      </c>
      <c r="P4714" s="63">
        <v>6.4516129032258063E-2</v>
      </c>
    </row>
    <row r="4715" spans="1:16" ht="14.4">
      <c r="A4715" s="72">
        <f t="shared" si="145"/>
        <v>46240</v>
      </c>
      <c r="B4715" s="73" t="e">
        <f>VLOOKUP(G4715,'Daily Flash NL'!A:D,4,0)</f>
        <v>#N/A</v>
      </c>
      <c r="C4715" s="77">
        <v>46240</v>
      </c>
      <c r="D4715" s="57"/>
      <c r="E4715" s="62" t="s">
        <v>68</v>
      </c>
      <c r="F4715" s="62"/>
      <c r="G4715" s="62">
        <v>21</v>
      </c>
      <c r="H4715" s="63">
        <v>1</v>
      </c>
      <c r="I4715" s="64">
        <v>16</v>
      </c>
      <c r="J4715" s="64">
        <v>16</v>
      </c>
      <c r="K4715" s="64">
        <v>16</v>
      </c>
      <c r="L4715" s="65">
        <v>1</v>
      </c>
      <c r="M4715" s="64">
        <v>0</v>
      </c>
      <c r="N4715" s="64">
        <v>0</v>
      </c>
      <c r="O4715" s="66">
        <v>321.02871874999994</v>
      </c>
      <c r="P4715" s="63">
        <v>0</v>
      </c>
    </row>
    <row r="4716" spans="1:16" ht="14.4">
      <c r="A4716" s="72">
        <f t="shared" si="145"/>
        <v>46240</v>
      </c>
      <c r="B4716" s="73" t="e">
        <f>VLOOKUP(G4716,'Daily Flash NL'!A:D,4,0)</f>
        <v>#N/A</v>
      </c>
      <c r="C4716" s="77">
        <v>46240</v>
      </c>
      <c r="D4716" s="57"/>
      <c r="E4716" s="62" t="s">
        <v>68</v>
      </c>
      <c r="F4716" s="62"/>
      <c r="G4716" s="62">
        <v>22</v>
      </c>
      <c r="H4716" s="63">
        <v>1</v>
      </c>
      <c r="I4716" s="64">
        <v>18</v>
      </c>
      <c r="J4716" s="64">
        <v>18</v>
      </c>
      <c r="K4716" s="64">
        <v>18</v>
      </c>
      <c r="L4716" s="65">
        <v>1</v>
      </c>
      <c r="M4716" s="64">
        <v>0</v>
      </c>
      <c r="N4716" s="64">
        <v>0</v>
      </c>
      <c r="O4716" s="66">
        <v>289.54866666666669</v>
      </c>
      <c r="P4716" s="63">
        <v>0</v>
      </c>
    </row>
    <row r="4717" spans="1:16" ht="14.4">
      <c r="A4717" s="72">
        <f t="shared" si="145"/>
        <v>46240</v>
      </c>
      <c r="B4717" s="73" t="e">
        <f>VLOOKUP(G4717,'Daily Flash NL'!A:D,4,0)</f>
        <v>#N/A</v>
      </c>
      <c r="C4717" s="77">
        <v>46240</v>
      </c>
      <c r="D4717" s="57"/>
      <c r="E4717" s="62" t="s">
        <v>68</v>
      </c>
      <c r="F4717" s="62"/>
      <c r="G4717" s="62">
        <v>23</v>
      </c>
      <c r="H4717" s="63">
        <v>0.25</v>
      </c>
      <c r="I4717" s="64">
        <v>4</v>
      </c>
      <c r="J4717" s="64">
        <v>4</v>
      </c>
      <c r="K4717" s="64">
        <v>1</v>
      </c>
      <c r="L4717" s="65">
        <v>1</v>
      </c>
      <c r="M4717" s="64">
        <v>0</v>
      </c>
      <c r="N4717" s="64">
        <v>0</v>
      </c>
      <c r="O4717" s="66">
        <v>319.80174999999997</v>
      </c>
      <c r="P4717" s="63">
        <v>0</v>
      </c>
    </row>
    <row r="4718" spans="1:16" ht="14.4">
      <c r="A4718" s="72">
        <f t="shared" si="145"/>
        <v>46240</v>
      </c>
      <c r="B4718" s="73" t="e">
        <f>VLOOKUP(G4718,'Daily Flash NL'!A:D,4,0)</f>
        <v>#N/A</v>
      </c>
      <c r="C4718" s="77">
        <v>46240</v>
      </c>
      <c r="D4718" s="57" t="s">
        <v>70</v>
      </c>
      <c r="E4718" s="57"/>
      <c r="F4718" s="57"/>
      <c r="G4718" s="57"/>
      <c r="H4718" s="58">
        <v>0.7443820224719101</v>
      </c>
      <c r="I4718" s="59">
        <v>1068</v>
      </c>
      <c r="J4718" s="59">
        <v>1056</v>
      </c>
      <c r="K4718" s="59">
        <v>795</v>
      </c>
      <c r="L4718" s="60">
        <v>0.9887640449438202</v>
      </c>
      <c r="M4718" s="59">
        <v>12</v>
      </c>
      <c r="N4718" s="59">
        <v>0</v>
      </c>
      <c r="O4718" s="61">
        <v>296.82742853535353</v>
      </c>
      <c r="P4718" s="58">
        <v>1.1235955056179775E-2</v>
      </c>
    </row>
    <row r="4719" spans="1:16" ht="14.4">
      <c r="A4719" s="72" t="str">
        <f t="shared" si="145"/>
        <v>Total 06/08/2026</v>
      </c>
      <c r="B4719" s="73" t="e">
        <f>VLOOKUP(G4719,'Daily Flash NL'!A:D,4,0)</f>
        <v>#N/A</v>
      </c>
      <c r="C4719" s="78" t="s">
        <v>351</v>
      </c>
      <c r="D4719" s="67"/>
      <c r="E4719" s="67"/>
      <c r="F4719" s="67"/>
      <c r="G4719" s="67"/>
      <c r="H4719" s="68">
        <v>0.7443820224719101</v>
      </c>
      <c r="I4719" s="69">
        <v>1068</v>
      </c>
      <c r="J4719" s="69">
        <v>1056</v>
      </c>
      <c r="K4719" s="69">
        <v>795</v>
      </c>
      <c r="L4719" s="70">
        <v>0.9887640449438202</v>
      </c>
      <c r="M4719" s="69">
        <v>12</v>
      </c>
      <c r="N4719" s="69">
        <v>0</v>
      </c>
      <c r="O4719" s="71">
        <v>296.82742853535353</v>
      </c>
      <c r="P4719" s="68">
        <v>1.1235955056179775E-2</v>
      </c>
    </row>
    <row r="4720" spans="1:16" ht="15" thickBot="1">
      <c r="A4720" s="72" t="str">
        <f t="shared" si="145"/>
        <v>Total général</v>
      </c>
      <c r="B4720" s="73" t="e">
        <f>VLOOKUP(G4720,'Daily Flash NL'!A:D,4,0)</f>
        <v>#N/A</v>
      </c>
      <c r="C4720" s="116" t="s">
        <v>73</v>
      </c>
      <c r="D4720" s="117"/>
      <c r="E4720" s="117"/>
      <c r="F4720" s="117"/>
      <c r="G4720" s="117"/>
      <c r="H4720" s="118">
        <v>0.7443820224719101</v>
      </c>
      <c r="I4720" s="119">
        <v>1068</v>
      </c>
      <c r="J4720" s="119">
        <v>1056</v>
      </c>
      <c r="K4720" s="119">
        <v>795</v>
      </c>
      <c r="L4720" s="120">
        <v>0.9887640449438202</v>
      </c>
      <c r="M4720" s="119">
        <v>12</v>
      </c>
      <c r="N4720" s="119">
        <v>0</v>
      </c>
      <c r="O4720" s="121">
        <v>296.82742853535353</v>
      </c>
      <c r="P4720" s="122">
        <v>1.1235955056179775E-2</v>
      </c>
    </row>
    <row r="4721" spans="1:16" ht="14.4">
      <c r="A4721" s="72">
        <f t="shared" si="145"/>
        <v>46241</v>
      </c>
      <c r="B4721" s="73" t="e">
        <f>VLOOKUP(G4721,'Daily Flash NL'!A:D,4,0)</f>
        <v>#N/A</v>
      </c>
      <c r="C4721" s="77">
        <v>46241</v>
      </c>
      <c r="D4721" s="57" t="s">
        <v>67</v>
      </c>
      <c r="E4721" s="62" t="s">
        <v>85</v>
      </c>
      <c r="F4721" s="62"/>
      <c r="G4721" s="62"/>
      <c r="H4721" s="63">
        <v>0.87425149700598803</v>
      </c>
      <c r="I4721" s="64">
        <v>167</v>
      </c>
      <c r="J4721" s="64">
        <v>166</v>
      </c>
      <c r="K4721" s="64">
        <v>146</v>
      </c>
      <c r="L4721" s="65">
        <v>0.99401197604790414</v>
      </c>
      <c r="M4721" s="64">
        <v>1</v>
      </c>
      <c r="N4721" s="64">
        <v>0</v>
      </c>
      <c r="O4721" s="66">
        <v>281.97728564257028</v>
      </c>
      <c r="P4721" s="63">
        <v>5.9880239520958087E-3</v>
      </c>
    </row>
    <row r="4722" spans="1:16" ht="14.4">
      <c r="A4722" s="72">
        <f t="shared" si="145"/>
        <v>46241</v>
      </c>
      <c r="B4722" s="73" t="e">
        <f>VLOOKUP(G4722,'Daily Flash NL'!A:D,4,0)</f>
        <v>#N/A</v>
      </c>
      <c r="C4722" s="77">
        <v>46241</v>
      </c>
      <c r="D4722" s="57"/>
      <c r="E4722" s="62" t="s">
        <v>85</v>
      </c>
      <c r="F4722" s="57" t="s">
        <v>69</v>
      </c>
      <c r="G4722" s="57"/>
      <c r="H4722" s="58"/>
      <c r="I4722" s="59"/>
      <c r="J4722" s="59"/>
      <c r="K4722" s="59"/>
      <c r="L4722" s="60"/>
      <c r="M4722" s="59"/>
      <c r="N4722" s="59"/>
      <c r="O4722" s="61"/>
      <c r="P4722" s="58"/>
    </row>
    <row r="4723" spans="1:16" ht="14.4">
      <c r="A4723" s="72">
        <f t="shared" si="145"/>
        <v>46241</v>
      </c>
      <c r="B4723" s="73" t="e">
        <f>VLOOKUP(G4723,'Daily Flash NL'!A:D,4,0)</f>
        <v>#N/A</v>
      </c>
      <c r="C4723" s="77">
        <v>46241</v>
      </c>
      <c r="D4723" s="57"/>
      <c r="E4723" s="62" t="s">
        <v>85</v>
      </c>
      <c r="F4723" s="62"/>
      <c r="G4723" s="62">
        <v>6</v>
      </c>
      <c r="H4723" s="63">
        <v>1</v>
      </c>
      <c r="I4723" s="64">
        <v>1</v>
      </c>
      <c r="J4723" s="64">
        <v>1</v>
      </c>
      <c r="K4723" s="64">
        <v>1</v>
      </c>
      <c r="L4723" s="65">
        <v>1</v>
      </c>
      <c r="M4723" s="64">
        <v>0</v>
      </c>
      <c r="N4723" s="64">
        <v>0</v>
      </c>
      <c r="O4723" s="66">
        <v>614.80000000000007</v>
      </c>
      <c r="P4723" s="63">
        <v>0</v>
      </c>
    </row>
    <row r="4724" spans="1:16" ht="14.4">
      <c r="A4724" s="72">
        <f t="shared" ref="A4724:A4748" si="146">C4724</f>
        <v>46241</v>
      </c>
      <c r="B4724" s="73">
        <f>VLOOKUP(G4724,'Daily Flash NL'!A:D,4,0)</f>
        <v>0.33333333333333298</v>
      </c>
      <c r="C4724" s="77">
        <v>46241</v>
      </c>
      <c r="D4724" s="57"/>
      <c r="E4724" s="62" t="s">
        <v>85</v>
      </c>
      <c r="F4724" s="62"/>
      <c r="G4724" s="62">
        <v>8</v>
      </c>
      <c r="H4724" s="63">
        <v>0.5</v>
      </c>
      <c r="I4724" s="64">
        <v>6</v>
      </c>
      <c r="J4724" s="64">
        <v>6</v>
      </c>
      <c r="K4724" s="64">
        <v>3</v>
      </c>
      <c r="L4724" s="65">
        <v>1</v>
      </c>
      <c r="M4724" s="64">
        <v>0</v>
      </c>
      <c r="N4724" s="64">
        <v>0</v>
      </c>
      <c r="O4724" s="66">
        <v>82.835124999999991</v>
      </c>
      <c r="P4724" s="63">
        <v>0</v>
      </c>
    </row>
    <row r="4725" spans="1:16" ht="14.4">
      <c r="A4725" s="72">
        <f t="shared" si="146"/>
        <v>46241</v>
      </c>
      <c r="B4725" s="73">
        <f>VLOOKUP(G4725,'Daily Flash NL'!A:D,4,0)</f>
        <v>0.375</v>
      </c>
      <c r="C4725" s="77">
        <v>46241</v>
      </c>
      <c r="D4725" s="57"/>
      <c r="E4725" s="62" t="s">
        <v>85</v>
      </c>
      <c r="F4725" s="62"/>
      <c r="G4725" s="62">
        <v>9</v>
      </c>
      <c r="H4725" s="63">
        <v>1</v>
      </c>
      <c r="I4725" s="64">
        <v>4</v>
      </c>
      <c r="J4725" s="64">
        <v>4</v>
      </c>
      <c r="K4725" s="64">
        <v>4</v>
      </c>
      <c r="L4725" s="65">
        <v>1</v>
      </c>
      <c r="M4725" s="64">
        <v>0</v>
      </c>
      <c r="N4725" s="64">
        <v>0</v>
      </c>
      <c r="O4725" s="66">
        <v>391.30975000000001</v>
      </c>
      <c r="P4725" s="63">
        <v>0</v>
      </c>
    </row>
    <row r="4726" spans="1:16" ht="14.4">
      <c r="A4726" s="72">
        <f t="shared" si="146"/>
        <v>46241</v>
      </c>
      <c r="B4726" s="73">
        <f>VLOOKUP(G4726,'Daily Flash NL'!A:D,4,0)</f>
        <v>0.41666666666666702</v>
      </c>
      <c r="C4726" s="77">
        <v>46241</v>
      </c>
      <c r="D4726" s="57"/>
      <c r="E4726" s="62" t="s">
        <v>85</v>
      </c>
      <c r="F4726" s="62"/>
      <c r="G4726" s="62">
        <v>10</v>
      </c>
      <c r="H4726" s="63">
        <v>0.5714285714285714</v>
      </c>
      <c r="I4726" s="64">
        <v>7</v>
      </c>
      <c r="J4726" s="64">
        <v>7</v>
      </c>
      <c r="K4726" s="64">
        <v>4</v>
      </c>
      <c r="L4726" s="65">
        <v>1</v>
      </c>
      <c r="M4726" s="64">
        <v>0</v>
      </c>
      <c r="N4726" s="64">
        <v>0</v>
      </c>
      <c r="O4726" s="66">
        <v>404.24014285714384</v>
      </c>
      <c r="P4726" s="63">
        <v>0</v>
      </c>
    </row>
    <row r="4727" spans="1:16" ht="14.4">
      <c r="A4727" s="72">
        <f t="shared" si="146"/>
        <v>46241</v>
      </c>
      <c r="B4727" s="73">
        <f>VLOOKUP(G4727,'Daily Flash NL'!A:D,4,0)</f>
        <v>0.45833333333333298</v>
      </c>
      <c r="C4727" s="77">
        <v>46241</v>
      </c>
      <c r="D4727" s="57"/>
      <c r="E4727" s="62" t="s">
        <v>85</v>
      </c>
      <c r="F4727" s="62"/>
      <c r="G4727" s="62">
        <v>11</v>
      </c>
      <c r="H4727" s="63">
        <v>1</v>
      </c>
      <c r="I4727" s="64">
        <v>1</v>
      </c>
      <c r="J4727" s="64">
        <v>1</v>
      </c>
      <c r="K4727" s="64">
        <v>1</v>
      </c>
      <c r="L4727" s="65">
        <v>1</v>
      </c>
      <c r="M4727" s="64">
        <v>0</v>
      </c>
      <c r="N4727" s="64">
        <v>0</v>
      </c>
      <c r="O4727" s="66">
        <v>683.80399999999997</v>
      </c>
      <c r="P4727" s="63">
        <v>0</v>
      </c>
    </row>
    <row r="4728" spans="1:16" ht="14.4">
      <c r="A4728" s="72">
        <f t="shared" si="146"/>
        <v>46241</v>
      </c>
      <c r="B4728" s="73">
        <f>VLOOKUP(G4728,'Daily Flash NL'!A:D,4,0)</f>
        <v>0.5</v>
      </c>
      <c r="C4728" s="77">
        <v>46241</v>
      </c>
      <c r="D4728" s="57"/>
      <c r="E4728" s="62" t="s">
        <v>85</v>
      </c>
      <c r="F4728" s="62"/>
      <c r="G4728" s="62">
        <v>12</v>
      </c>
      <c r="H4728" s="63">
        <v>1</v>
      </c>
      <c r="I4728" s="64">
        <v>3</v>
      </c>
      <c r="J4728" s="64">
        <v>3</v>
      </c>
      <c r="K4728" s="64">
        <v>3</v>
      </c>
      <c r="L4728" s="65">
        <v>1</v>
      </c>
      <c r="M4728" s="64">
        <v>0</v>
      </c>
      <c r="N4728" s="64">
        <v>0</v>
      </c>
      <c r="O4728" s="66">
        <v>308.04599999999999</v>
      </c>
      <c r="P4728" s="63">
        <v>0</v>
      </c>
    </row>
    <row r="4729" spans="1:16" ht="14.4">
      <c r="A4729" s="72">
        <f t="shared" si="146"/>
        <v>46241</v>
      </c>
      <c r="B4729" s="73">
        <f>VLOOKUP(G4729,'Daily Flash NL'!A:D,4,0)</f>
        <v>0.54166666666666696</v>
      </c>
      <c r="C4729" s="77">
        <v>46241</v>
      </c>
      <c r="D4729" s="57"/>
      <c r="E4729" s="62" t="s">
        <v>85</v>
      </c>
      <c r="F4729" s="62"/>
      <c r="G4729" s="62">
        <v>13</v>
      </c>
      <c r="H4729" s="63">
        <v>0.875</v>
      </c>
      <c r="I4729" s="64">
        <v>8</v>
      </c>
      <c r="J4729" s="64">
        <v>8</v>
      </c>
      <c r="K4729" s="64">
        <v>7</v>
      </c>
      <c r="L4729" s="65">
        <v>1</v>
      </c>
      <c r="M4729" s="64">
        <v>0</v>
      </c>
      <c r="N4729" s="64">
        <v>0</v>
      </c>
      <c r="O4729" s="66">
        <v>278.43868750000001</v>
      </c>
      <c r="P4729" s="63">
        <v>0</v>
      </c>
    </row>
    <row r="4730" spans="1:16" ht="14.4">
      <c r="A4730" s="72">
        <f t="shared" si="146"/>
        <v>46241</v>
      </c>
      <c r="B4730" s="73">
        <f>VLOOKUP(G4730,'Daily Flash NL'!A:D,4,0)</f>
        <v>0.58333333333333304</v>
      </c>
      <c r="C4730" s="77">
        <v>46241</v>
      </c>
      <c r="D4730" s="57"/>
      <c r="E4730" s="62" t="s">
        <v>85</v>
      </c>
      <c r="F4730" s="62"/>
      <c r="G4730" s="62">
        <v>14</v>
      </c>
      <c r="H4730" s="63">
        <v>1</v>
      </c>
      <c r="I4730" s="64">
        <v>9</v>
      </c>
      <c r="J4730" s="64">
        <v>9</v>
      </c>
      <c r="K4730" s="64">
        <v>9</v>
      </c>
      <c r="L4730" s="65">
        <v>1</v>
      </c>
      <c r="M4730" s="64">
        <v>0</v>
      </c>
      <c r="N4730" s="64">
        <v>0</v>
      </c>
      <c r="O4730" s="66">
        <v>165.28011111111036</v>
      </c>
      <c r="P4730" s="63">
        <v>0</v>
      </c>
    </row>
    <row r="4731" spans="1:16" ht="14.4">
      <c r="A4731" s="72">
        <f t="shared" si="146"/>
        <v>46241</v>
      </c>
      <c r="B4731" s="73">
        <f>VLOOKUP(G4731,'Daily Flash NL'!A:D,4,0)</f>
        <v>0.625</v>
      </c>
      <c r="C4731" s="77">
        <v>46241</v>
      </c>
      <c r="D4731" s="57"/>
      <c r="E4731" s="62" t="s">
        <v>85</v>
      </c>
      <c r="F4731" s="62"/>
      <c r="G4731" s="62">
        <v>15</v>
      </c>
      <c r="H4731" s="63">
        <v>1</v>
      </c>
      <c r="I4731" s="64">
        <v>11</v>
      </c>
      <c r="J4731" s="64">
        <v>11</v>
      </c>
      <c r="K4731" s="64">
        <v>11</v>
      </c>
      <c r="L4731" s="65">
        <v>1</v>
      </c>
      <c r="M4731" s="64">
        <v>0</v>
      </c>
      <c r="N4731" s="64">
        <v>0</v>
      </c>
      <c r="O4731" s="66">
        <v>171.79152272727273</v>
      </c>
      <c r="P4731" s="63">
        <v>0</v>
      </c>
    </row>
    <row r="4732" spans="1:16" ht="14.4">
      <c r="A4732" s="72">
        <f t="shared" si="146"/>
        <v>46241</v>
      </c>
      <c r="B4732" s="73">
        <f>VLOOKUP(G4732,'Daily Flash NL'!A:D,4,0)</f>
        <v>0.66666666666666696</v>
      </c>
      <c r="C4732" s="77">
        <v>46241</v>
      </c>
      <c r="D4732" s="57"/>
      <c r="E4732" s="62" t="s">
        <v>85</v>
      </c>
      <c r="F4732" s="62"/>
      <c r="G4732" s="62">
        <v>16</v>
      </c>
      <c r="H4732" s="63">
        <v>0.83333333333333337</v>
      </c>
      <c r="I4732" s="64">
        <v>6</v>
      </c>
      <c r="J4732" s="64">
        <v>6</v>
      </c>
      <c r="K4732" s="64">
        <v>5</v>
      </c>
      <c r="L4732" s="65">
        <v>1</v>
      </c>
      <c r="M4732" s="64">
        <v>0</v>
      </c>
      <c r="N4732" s="64">
        <v>0</v>
      </c>
      <c r="O4732" s="66">
        <v>247.22649999999999</v>
      </c>
      <c r="P4732" s="63">
        <v>0</v>
      </c>
    </row>
    <row r="4733" spans="1:16" ht="14.4">
      <c r="A4733" s="72">
        <f t="shared" si="146"/>
        <v>46241</v>
      </c>
      <c r="B4733" s="73" t="e">
        <f>VLOOKUP(G4733,'Daily Flash NL'!A:D,4,0)</f>
        <v>#N/A</v>
      </c>
      <c r="C4733" s="77">
        <v>46241</v>
      </c>
      <c r="D4733" s="57"/>
      <c r="E4733" s="62" t="s">
        <v>85</v>
      </c>
      <c r="F4733" s="62"/>
      <c r="G4733" s="62">
        <v>17</v>
      </c>
      <c r="H4733" s="63">
        <v>1</v>
      </c>
      <c r="I4733" s="64">
        <v>4</v>
      </c>
      <c r="J4733" s="64">
        <v>4</v>
      </c>
      <c r="K4733" s="64">
        <v>4</v>
      </c>
      <c r="L4733" s="65">
        <v>1</v>
      </c>
      <c r="M4733" s="64">
        <v>0</v>
      </c>
      <c r="N4733" s="64">
        <v>0</v>
      </c>
      <c r="O4733" s="66">
        <v>202.3785</v>
      </c>
      <c r="P4733" s="63">
        <v>0</v>
      </c>
    </row>
    <row r="4734" spans="1:16" ht="14.4">
      <c r="A4734" s="72">
        <f t="shared" si="146"/>
        <v>46241</v>
      </c>
      <c r="B4734" s="73" t="e">
        <f>VLOOKUP(G4734,'Daily Flash NL'!A:D,4,0)</f>
        <v>#N/A</v>
      </c>
      <c r="C4734" s="77">
        <v>46241</v>
      </c>
      <c r="D4734" s="57"/>
      <c r="E4734" s="62" t="s">
        <v>85</v>
      </c>
      <c r="F4734" s="62"/>
      <c r="G4734" s="62">
        <v>19</v>
      </c>
      <c r="H4734" s="63">
        <v>1</v>
      </c>
      <c r="I4734" s="64">
        <v>1</v>
      </c>
      <c r="J4734" s="64">
        <v>1</v>
      </c>
      <c r="K4734" s="64">
        <v>1</v>
      </c>
      <c r="L4734" s="65">
        <v>1</v>
      </c>
      <c r="M4734" s="64">
        <v>0</v>
      </c>
      <c r="N4734" s="64">
        <v>0</v>
      </c>
      <c r="O4734" s="66">
        <v>121.691</v>
      </c>
      <c r="P4734" s="63">
        <v>0</v>
      </c>
    </row>
    <row r="4735" spans="1:16" ht="14.4">
      <c r="A4735" s="72">
        <f t="shared" si="146"/>
        <v>46241</v>
      </c>
      <c r="B4735" s="73" t="e">
        <f>VLOOKUP(G4735,'Daily Flash NL'!A:D,4,0)</f>
        <v>#N/A</v>
      </c>
      <c r="C4735" s="77">
        <v>46241</v>
      </c>
      <c r="D4735" s="57"/>
      <c r="E4735" s="62" t="s">
        <v>85</v>
      </c>
      <c r="F4735" s="62"/>
      <c r="G4735" s="62">
        <v>21</v>
      </c>
      <c r="H4735" s="63">
        <v>1</v>
      </c>
      <c r="I4735" s="64">
        <v>1</v>
      </c>
      <c r="J4735" s="64">
        <v>1</v>
      </c>
      <c r="K4735" s="64">
        <v>1</v>
      </c>
      <c r="L4735" s="65">
        <v>1</v>
      </c>
      <c r="M4735" s="64">
        <v>0</v>
      </c>
      <c r="N4735" s="64">
        <v>0</v>
      </c>
      <c r="O4735" s="66">
        <v>458.375</v>
      </c>
      <c r="P4735" s="63">
        <v>0</v>
      </c>
    </row>
    <row r="4736" spans="1:16" ht="14.4">
      <c r="A4736" s="72">
        <f t="shared" si="146"/>
        <v>46241</v>
      </c>
      <c r="B4736" s="73" t="e">
        <f>VLOOKUP(G4736,'Daily Flash NL'!A:D,4,0)</f>
        <v>#N/A</v>
      </c>
      <c r="C4736" s="77">
        <v>46241</v>
      </c>
      <c r="D4736" s="57"/>
      <c r="E4736" s="62" t="s">
        <v>85</v>
      </c>
      <c r="F4736" s="62"/>
      <c r="G4736" s="62">
        <v>23</v>
      </c>
      <c r="H4736" s="63">
        <v>1</v>
      </c>
      <c r="I4736" s="64">
        <v>2</v>
      </c>
      <c r="J4736" s="64">
        <v>2</v>
      </c>
      <c r="K4736" s="64">
        <v>2</v>
      </c>
      <c r="L4736" s="65">
        <v>1</v>
      </c>
      <c r="M4736" s="64">
        <v>0</v>
      </c>
      <c r="N4736" s="64">
        <v>0</v>
      </c>
      <c r="O4736" s="66">
        <v>17.47</v>
      </c>
      <c r="P4736" s="63">
        <v>0</v>
      </c>
    </row>
    <row r="4737" spans="1:16" ht="14.4">
      <c r="A4737" s="72">
        <f t="shared" si="146"/>
        <v>46241</v>
      </c>
      <c r="B4737" s="73" t="e">
        <f>VLOOKUP(G4737,'Daily Flash NL'!A:D,4,0)</f>
        <v>#N/A</v>
      </c>
      <c r="C4737" s="77">
        <v>46241</v>
      </c>
      <c r="D4737" s="57"/>
      <c r="E4737" s="62" t="s">
        <v>85</v>
      </c>
      <c r="F4737" s="57" t="s">
        <v>86</v>
      </c>
      <c r="G4737" s="57"/>
      <c r="H4737" s="58"/>
      <c r="I4737" s="59"/>
      <c r="J4737" s="59"/>
      <c r="K4737" s="59"/>
      <c r="L4737" s="60"/>
      <c r="M4737" s="59"/>
      <c r="N4737" s="59"/>
      <c r="O4737" s="61"/>
      <c r="P4737" s="58"/>
    </row>
    <row r="4738" spans="1:16" ht="14.4">
      <c r="A4738" s="72">
        <f t="shared" si="146"/>
        <v>46241</v>
      </c>
      <c r="B4738" s="73" t="e">
        <f>VLOOKUP(G4738,'Daily Flash NL'!A:D,4,0)</f>
        <v>#N/A</v>
      </c>
      <c r="C4738" s="77">
        <v>46241</v>
      </c>
      <c r="D4738" s="57"/>
      <c r="E4738" s="62" t="s">
        <v>85</v>
      </c>
      <c r="F4738" s="62"/>
      <c r="G4738" s="62">
        <v>6</v>
      </c>
      <c r="H4738" s="63">
        <v>0</v>
      </c>
      <c r="I4738" s="64">
        <v>1</v>
      </c>
      <c r="J4738" s="64">
        <v>1</v>
      </c>
      <c r="K4738" s="64">
        <v>0</v>
      </c>
      <c r="L4738" s="65">
        <v>1</v>
      </c>
      <c r="M4738" s="64">
        <v>0</v>
      </c>
      <c r="N4738" s="64">
        <v>0</v>
      </c>
      <c r="O4738" s="66">
        <v>359.46800000000002</v>
      </c>
      <c r="P4738" s="63">
        <v>0</v>
      </c>
    </row>
    <row r="4739" spans="1:16" ht="14.4">
      <c r="A4739" s="72">
        <f t="shared" si="146"/>
        <v>46241</v>
      </c>
      <c r="B4739" s="73">
        <f>VLOOKUP(G4739,'Daily Flash NL'!A:D,4,0)</f>
        <v>0.29166666666666669</v>
      </c>
      <c r="C4739" s="77">
        <v>46241</v>
      </c>
      <c r="D4739" s="57"/>
      <c r="E4739" s="62" t="s">
        <v>85</v>
      </c>
      <c r="F4739" s="62"/>
      <c r="G4739" s="62">
        <v>7</v>
      </c>
      <c r="H4739" s="63">
        <v>1</v>
      </c>
      <c r="I4739" s="64">
        <v>2</v>
      </c>
      <c r="J4739" s="64">
        <v>2</v>
      </c>
      <c r="K4739" s="64">
        <v>2</v>
      </c>
      <c r="L4739" s="65">
        <v>1</v>
      </c>
      <c r="M4739" s="64">
        <v>0</v>
      </c>
      <c r="N4739" s="64">
        <v>0</v>
      </c>
      <c r="O4739" s="66">
        <v>236.04350000000002</v>
      </c>
      <c r="P4739" s="63">
        <v>0</v>
      </c>
    </row>
    <row r="4740" spans="1:16" ht="14.4">
      <c r="A4740" s="72">
        <f t="shared" si="146"/>
        <v>46241</v>
      </c>
      <c r="B4740" s="73">
        <f>VLOOKUP(G4740,'Daily Flash NL'!A:D,4,0)</f>
        <v>0.33333333333333298</v>
      </c>
      <c r="C4740" s="77">
        <v>46241</v>
      </c>
      <c r="D4740" s="57"/>
      <c r="E4740" s="62" t="s">
        <v>85</v>
      </c>
      <c r="F4740" s="62"/>
      <c r="G4740" s="62">
        <v>8</v>
      </c>
      <c r="H4740" s="63">
        <v>1</v>
      </c>
      <c r="I4740" s="64">
        <v>9</v>
      </c>
      <c r="J4740" s="64">
        <v>9</v>
      </c>
      <c r="K4740" s="64">
        <v>9</v>
      </c>
      <c r="L4740" s="65">
        <v>1</v>
      </c>
      <c r="M4740" s="64">
        <v>0</v>
      </c>
      <c r="N4740" s="64">
        <v>0</v>
      </c>
      <c r="O4740" s="66">
        <v>413.48383333333334</v>
      </c>
      <c r="P4740" s="63">
        <v>0</v>
      </c>
    </row>
    <row r="4741" spans="1:16" ht="14.4">
      <c r="A4741" s="72">
        <f t="shared" si="146"/>
        <v>46241</v>
      </c>
      <c r="B4741" s="73">
        <f>VLOOKUP(G4741,'Daily Flash NL'!A:D,4,0)</f>
        <v>0.375</v>
      </c>
      <c r="C4741" s="77">
        <v>46241</v>
      </c>
      <c r="D4741" s="57"/>
      <c r="E4741" s="62" t="s">
        <v>85</v>
      </c>
      <c r="F4741" s="62"/>
      <c r="G4741" s="62">
        <v>9</v>
      </c>
      <c r="H4741" s="63">
        <v>0.83333333333333337</v>
      </c>
      <c r="I4741" s="64">
        <v>12</v>
      </c>
      <c r="J4741" s="64">
        <v>12</v>
      </c>
      <c r="K4741" s="64">
        <v>10</v>
      </c>
      <c r="L4741" s="65">
        <v>1</v>
      </c>
      <c r="M4741" s="64">
        <v>0</v>
      </c>
      <c r="N4741" s="64">
        <v>0</v>
      </c>
      <c r="O4741" s="66">
        <v>211.44041666666666</v>
      </c>
      <c r="P4741" s="63">
        <v>0</v>
      </c>
    </row>
    <row r="4742" spans="1:16" ht="14.4">
      <c r="A4742" s="72">
        <f t="shared" si="146"/>
        <v>46241</v>
      </c>
      <c r="B4742" s="73">
        <f>VLOOKUP(G4742,'Daily Flash NL'!A:D,4,0)</f>
        <v>0.41666666666666702</v>
      </c>
      <c r="C4742" s="77">
        <v>46241</v>
      </c>
      <c r="D4742" s="57"/>
      <c r="E4742" s="62" t="s">
        <v>85</v>
      </c>
      <c r="F4742" s="62"/>
      <c r="G4742" s="62">
        <v>10</v>
      </c>
      <c r="H4742" s="63">
        <v>0.8571428571428571</v>
      </c>
      <c r="I4742" s="64">
        <v>14</v>
      </c>
      <c r="J4742" s="64">
        <v>14</v>
      </c>
      <c r="K4742" s="64">
        <v>12</v>
      </c>
      <c r="L4742" s="65">
        <v>1</v>
      </c>
      <c r="M4742" s="64">
        <v>0</v>
      </c>
      <c r="N4742" s="64">
        <v>0</v>
      </c>
      <c r="O4742" s="66">
        <v>237.14504166666643</v>
      </c>
      <c r="P4742" s="63">
        <v>0</v>
      </c>
    </row>
    <row r="4743" spans="1:16" ht="14.4">
      <c r="A4743" s="72">
        <f t="shared" si="146"/>
        <v>46241</v>
      </c>
      <c r="B4743" s="73">
        <f>VLOOKUP(G4743,'Daily Flash NL'!A:D,4,0)</f>
        <v>0.45833333333333298</v>
      </c>
      <c r="C4743" s="77">
        <v>46241</v>
      </c>
      <c r="D4743" s="57"/>
      <c r="E4743" s="62" t="s">
        <v>85</v>
      </c>
      <c r="F4743" s="62"/>
      <c r="G4743" s="62">
        <v>11</v>
      </c>
      <c r="H4743" s="63">
        <v>0.54545454545454541</v>
      </c>
      <c r="I4743" s="64">
        <v>11</v>
      </c>
      <c r="J4743" s="64">
        <v>10</v>
      </c>
      <c r="K4743" s="64">
        <v>6</v>
      </c>
      <c r="L4743" s="65">
        <v>0.90909090909090906</v>
      </c>
      <c r="M4743" s="64">
        <v>1</v>
      </c>
      <c r="N4743" s="64">
        <v>0</v>
      </c>
      <c r="O4743" s="66">
        <v>490.21879999999993</v>
      </c>
      <c r="P4743" s="63">
        <v>9.0909090909090912E-2</v>
      </c>
    </row>
    <row r="4744" spans="1:16" ht="14.4">
      <c r="A4744" s="72">
        <f t="shared" si="146"/>
        <v>46241</v>
      </c>
      <c r="B4744" s="73">
        <f>VLOOKUP(G4744,'Daily Flash NL'!A:D,4,0)</f>
        <v>0.5</v>
      </c>
      <c r="C4744" s="77">
        <v>46241</v>
      </c>
      <c r="D4744" s="57"/>
      <c r="E4744" s="62" t="s">
        <v>85</v>
      </c>
      <c r="F4744" s="62"/>
      <c r="G4744" s="62">
        <v>12</v>
      </c>
      <c r="H4744" s="63">
        <v>0.83333333333333337</v>
      </c>
      <c r="I4744" s="64">
        <v>6</v>
      </c>
      <c r="J4744" s="64">
        <v>6</v>
      </c>
      <c r="K4744" s="64">
        <v>5</v>
      </c>
      <c r="L4744" s="65">
        <v>1</v>
      </c>
      <c r="M4744" s="64">
        <v>0</v>
      </c>
      <c r="N4744" s="64">
        <v>0</v>
      </c>
      <c r="O4744" s="66">
        <v>215.74888888888901</v>
      </c>
      <c r="P4744" s="63">
        <v>0</v>
      </c>
    </row>
    <row r="4745" spans="1:16" ht="14.4">
      <c r="A4745" s="72">
        <f t="shared" si="146"/>
        <v>46241</v>
      </c>
      <c r="B4745" s="73">
        <f>VLOOKUP(G4745,'Daily Flash NL'!A:D,4,0)</f>
        <v>0.54166666666666696</v>
      </c>
      <c r="C4745" s="77">
        <v>46241</v>
      </c>
      <c r="D4745" s="57"/>
      <c r="E4745" s="62" t="s">
        <v>85</v>
      </c>
      <c r="F4745" s="62"/>
      <c r="G4745" s="62">
        <v>13</v>
      </c>
      <c r="H4745" s="63">
        <v>1</v>
      </c>
      <c r="I4745" s="64">
        <v>5</v>
      </c>
      <c r="J4745" s="64">
        <v>5</v>
      </c>
      <c r="K4745" s="64">
        <v>5</v>
      </c>
      <c r="L4745" s="65">
        <v>1</v>
      </c>
      <c r="M4745" s="64">
        <v>0</v>
      </c>
      <c r="N4745" s="64">
        <v>0</v>
      </c>
      <c r="O4745" s="66">
        <v>347.58100000000002</v>
      </c>
      <c r="P4745" s="63">
        <v>0</v>
      </c>
    </row>
    <row r="4746" spans="1:16" ht="14.4">
      <c r="A4746" s="72">
        <f t="shared" si="146"/>
        <v>46241</v>
      </c>
      <c r="B4746" s="73">
        <f>VLOOKUP(G4746,'Daily Flash NL'!A:D,4,0)</f>
        <v>0.58333333333333304</v>
      </c>
      <c r="C4746" s="77">
        <v>46241</v>
      </c>
      <c r="D4746" s="57"/>
      <c r="E4746" s="62" t="s">
        <v>85</v>
      </c>
      <c r="F4746" s="62"/>
      <c r="G4746" s="62">
        <v>14</v>
      </c>
      <c r="H4746" s="63">
        <v>0.88888888888888884</v>
      </c>
      <c r="I4746" s="64">
        <v>9</v>
      </c>
      <c r="J4746" s="64">
        <v>9</v>
      </c>
      <c r="K4746" s="64">
        <v>8</v>
      </c>
      <c r="L4746" s="65">
        <v>1</v>
      </c>
      <c r="M4746" s="64">
        <v>0</v>
      </c>
      <c r="N4746" s="64">
        <v>0</v>
      </c>
      <c r="O4746" s="66">
        <v>201.89983333333333</v>
      </c>
      <c r="P4746" s="63">
        <v>0</v>
      </c>
    </row>
    <row r="4747" spans="1:16" ht="14.4">
      <c r="A4747" s="72">
        <f t="shared" si="146"/>
        <v>46241</v>
      </c>
      <c r="B4747" s="73">
        <f>VLOOKUP(G4747,'Daily Flash NL'!A:D,4,0)</f>
        <v>0.625</v>
      </c>
      <c r="C4747" s="77">
        <v>46241</v>
      </c>
      <c r="D4747" s="57"/>
      <c r="E4747" s="62" t="s">
        <v>85</v>
      </c>
      <c r="F4747" s="62"/>
      <c r="G4747" s="62">
        <v>15</v>
      </c>
      <c r="H4747" s="63">
        <v>1</v>
      </c>
      <c r="I4747" s="64">
        <v>3</v>
      </c>
      <c r="J4747" s="64">
        <v>3</v>
      </c>
      <c r="K4747" s="64">
        <v>3</v>
      </c>
      <c r="L4747" s="65">
        <v>1</v>
      </c>
      <c r="M4747" s="64">
        <v>0</v>
      </c>
      <c r="N4747" s="64">
        <v>0</v>
      </c>
      <c r="O4747" s="66">
        <v>449.44566666666668</v>
      </c>
      <c r="P4747" s="63">
        <v>0</v>
      </c>
    </row>
    <row r="4748" spans="1:16" ht="14.4">
      <c r="A4748" s="72">
        <f t="shared" si="146"/>
        <v>46241</v>
      </c>
      <c r="B4748" s="73">
        <f>VLOOKUP(G4748,'Daily Flash NL'!A:D,4,0)</f>
        <v>0.66666666666666696</v>
      </c>
      <c r="C4748" s="77">
        <v>46241</v>
      </c>
      <c r="D4748" s="57"/>
      <c r="E4748" s="62" t="s">
        <v>85</v>
      </c>
      <c r="F4748" s="62"/>
      <c r="G4748" s="62">
        <v>16</v>
      </c>
      <c r="H4748" s="63">
        <v>1</v>
      </c>
      <c r="I4748" s="64">
        <v>7</v>
      </c>
      <c r="J4748" s="64">
        <v>7</v>
      </c>
      <c r="K4748" s="64">
        <v>7</v>
      </c>
      <c r="L4748" s="65">
        <v>1</v>
      </c>
      <c r="M4748" s="64">
        <v>0</v>
      </c>
      <c r="N4748" s="64">
        <v>0</v>
      </c>
      <c r="O4748" s="66">
        <v>176.10757142857142</v>
      </c>
      <c r="P4748" s="63">
        <v>0</v>
      </c>
    </row>
    <row r="4749" spans="1:16" ht="14.4">
      <c r="A4749" s="72">
        <f t="shared" ref="A4749:A4778" si="147">C4749</f>
        <v>46241</v>
      </c>
      <c r="B4749" s="73" t="e">
        <f>VLOOKUP(G4749,'Daily Flash NL'!A:D,4,0)</f>
        <v>#N/A</v>
      </c>
      <c r="C4749" s="77">
        <v>46241</v>
      </c>
      <c r="D4749" s="57"/>
      <c r="E4749" s="62" t="s">
        <v>85</v>
      </c>
      <c r="F4749" s="62"/>
      <c r="G4749" s="62">
        <v>17</v>
      </c>
      <c r="H4749" s="63">
        <v>1</v>
      </c>
      <c r="I4749" s="64">
        <v>4</v>
      </c>
      <c r="J4749" s="64">
        <v>4</v>
      </c>
      <c r="K4749" s="64">
        <v>4</v>
      </c>
      <c r="L4749" s="65">
        <v>1</v>
      </c>
      <c r="M4749" s="64">
        <v>0</v>
      </c>
      <c r="N4749" s="64">
        <v>0</v>
      </c>
      <c r="O4749" s="66">
        <v>414.137</v>
      </c>
      <c r="P4749" s="63">
        <v>0</v>
      </c>
    </row>
    <row r="4750" spans="1:16" ht="14.4">
      <c r="A4750" s="72">
        <f t="shared" si="147"/>
        <v>46241</v>
      </c>
      <c r="B4750" s="73" t="e">
        <f>VLOOKUP(G4750,'Daily Flash NL'!A:D,4,0)</f>
        <v>#N/A</v>
      </c>
      <c r="C4750" s="77">
        <v>46241</v>
      </c>
      <c r="D4750" s="57"/>
      <c r="E4750" s="62" t="s">
        <v>85</v>
      </c>
      <c r="F4750" s="62"/>
      <c r="G4750" s="62">
        <v>18</v>
      </c>
      <c r="H4750" s="63">
        <v>1</v>
      </c>
      <c r="I4750" s="64">
        <v>4</v>
      </c>
      <c r="J4750" s="64">
        <v>4</v>
      </c>
      <c r="K4750" s="64">
        <v>4</v>
      </c>
      <c r="L4750" s="65">
        <v>1</v>
      </c>
      <c r="M4750" s="64">
        <v>0</v>
      </c>
      <c r="N4750" s="64">
        <v>0</v>
      </c>
      <c r="O4750" s="66">
        <v>180.5675</v>
      </c>
      <c r="P4750" s="63">
        <v>0</v>
      </c>
    </row>
    <row r="4751" spans="1:16" ht="14.4">
      <c r="A4751" s="72">
        <f t="shared" si="147"/>
        <v>46241</v>
      </c>
      <c r="B4751" s="73" t="e">
        <f>VLOOKUP(G4751,'Daily Flash NL'!A:D,4,0)</f>
        <v>#N/A</v>
      </c>
      <c r="C4751" s="77">
        <v>46241</v>
      </c>
      <c r="D4751" s="57"/>
      <c r="E4751" s="62" t="s">
        <v>85</v>
      </c>
      <c r="F4751" s="62"/>
      <c r="G4751" s="62">
        <v>19</v>
      </c>
      <c r="H4751" s="63">
        <v>1</v>
      </c>
      <c r="I4751" s="64">
        <v>5</v>
      </c>
      <c r="J4751" s="64">
        <v>5</v>
      </c>
      <c r="K4751" s="64">
        <v>5</v>
      </c>
      <c r="L4751" s="65">
        <v>1</v>
      </c>
      <c r="M4751" s="64">
        <v>0</v>
      </c>
      <c r="N4751" s="64">
        <v>0</v>
      </c>
      <c r="O4751" s="66">
        <v>223.63159999999999</v>
      </c>
      <c r="P4751" s="63">
        <v>0</v>
      </c>
    </row>
    <row r="4752" spans="1:16" ht="14.4">
      <c r="A4752" s="72">
        <f t="shared" si="147"/>
        <v>46241</v>
      </c>
      <c r="B4752" s="73" t="e">
        <f>VLOOKUP(G4752,'Daily Flash NL'!A:D,4,0)</f>
        <v>#N/A</v>
      </c>
      <c r="C4752" s="77">
        <v>46241</v>
      </c>
      <c r="D4752" s="57"/>
      <c r="E4752" s="62" t="s">
        <v>85</v>
      </c>
      <c r="F4752" s="62"/>
      <c r="G4752" s="62">
        <v>20</v>
      </c>
      <c r="H4752" s="63">
        <v>1</v>
      </c>
      <c r="I4752" s="64">
        <v>3</v>
      </c>
      <c r="J4752" s="64">
        <v>3</v>
      </c>
      <c r="K4752" s="64">
        <v>3</v>
      </c>
      <c r="L4752" s="65">
        <v>1</v>
      </c>
      <c r="M4752" s="64">
        <v>0</v>
      </c>
      <c r="N4752" s="64">
        <v>0</v>
      </c>
      <c r="O4752" s="66">
        <v>365.3295</v>
      </c>
      <c r="P4752" s="63">
        <v>0</v>
      </c>
    </row>
    <row r="4753" spans="1:16" ht="14.4">
      <c r="A4753" s="72">
        <f t="shared" si="147"/>
        <v>46241</v>
      </c>
      <c r="B4753" s="73" t="e">
        <f>VLOOKUP(G4753,'Daily Flash NL'!A:D,4,0)</f>
        <v>#N/A</v>
      </c>
      <c r="C4753" s="77">
        <v>46241</v>
      </c>
      <c r="D4753" s="57"/>
      <c r="E4753" s="62" t="s">
        <v>85</v>
      </c>
      <c r="F4753" s="62"/>
      <c r="G4753" s="62">
        <v>21</v>
      </c>
      <c r="H4753" s="63">
        <v>1</v>
      </c>
      <c r="I4753" s="64">
        <v>1</v>
      </c>
      <c r="J4753" s="64">
        <v>1</v>
      </c>
      <c r="K4753" s="64">
        <v>1</v>
      </c>
      <c r="L4753" s="65">
        <v>1</v>
      </c>
      <c r="M4753" s="64">
        <v>0</v>
      </c>
      <c r="N4753" s="64">
        <v>0</v>
      </c>
      <c r="O4753" s="66">
        <v>232.291</v>
      </c>
      <c r="P4753" s="63">
        <v>0</v>
      </c>
    </row>
    <row r="4754" spans="1:16" ht="14.4">
      <c r="A4754" s="72">
        <f t="shared" si="147"/>
        <v>46241</v>
      </c>
      <c r="B4754" s="73" t="e">
        <f>VLOOKUP(G4754,'Daily Flash NL'!A:D,4,0)</f>
        <v>#N/A</v>
      </c>
      <c r="C4754" s="77">
        <v>46241</v>
      </c>
      <c r="D4754" s="57"/>
      <c r="E4754" s="62" t="s">
        <v>85</v>
      </c>
      <c r="F4754" s="62"/>
      <c r="G4754" s="62">
        <v>22</v>
      </c>
      <c r="H4754" s="63">
        <v>1</v>
      </c>
      <c r="I4754" s="64">
        <v>4</v>
      </c>
      <c r="J4754" s="64">
        <v>4</v>
      </c>
      <c r="K4754" s="64">
        <v>4</v>
      </c>
      <c r="L4754" s="65">
        <v>1</v>
      </c>
      <c r="M4754" s="64">
        <v>0</v>
      </c>
      <c r="N4754" s="64">
        <v>0</v>
      </c>
      <c r="O4754" s="66">
        <v>604.83699999999999</v>
      </c>
      <c r="P4754" s="63">
        <v>0</v>
      </c>
    </row>
    <row r="4755" spans="1:16" ht="14.4">
      <c r="A4755" s="72">
        <f t="shared" si="147"/>
        <v>46241</v>
      </c>
      <c r="B4755" s="73" t="e">
        <f>VLOOKUP(G4755,'Daily Flash NL'!A:D,4,0)</f>
        <v>#N/A</v>
      </c>
      <c r="C4755" s="77">
        <v>46241</v>
      </c>
      <c r="D4755" s="57"/>
      <c r="E4755" s="62" t="s">
        <v>85</v>
      </c>
      <c r="F4755" s="62"/>
      <c r="G4755" s="62">
        <v>23</v>
      </c>
      <c r="H4755" s="63">
        <v>0.66666666666666663</v>
      </c>
      <c r="I4755" s="64">
        <v>3</v>
      </c>
      <c r="J4755" s="64">
        <v>3</v>
      </c>
      <c r="K4755" s="64">
        <v>2</v>
      </c>
      <c r="L4755" s="65">
        <v>1</v>
      </c>
      <c r="M4755" s="64">
        <v>0</v>
      </c>
      <c r="N4755" s="64">
        <v>0</v>
      </c>
      <c r="O4755" s="66">
        <v>397.779</v>
      </c>
      <c r="P4755" s="63">
        <v>0</v>
      </c>
    </row>
    <row r="4756" spans="1:16" ht="14.4">
      <c r="A4756" s="72">
        <f t="shared" si="147"/>
        <v>46241</v>
      </c>
      <c r="B4756" s="73" t="e">
        <f>VLOOKUP(G4756,'Daily Flash NL'!A:D,4,0)</f>
        <v>#N/A</v>
      </c>
      <c r="C4756" s="77">
        <v>46241</v>
      </c>
      <c r="D4756" s="57"/>
      <c r="E4756" s="62" t="s">
        <v>68</v>
      </c>
      <c r="F4756" s="62"/>
      <c r="G4756" s="62"/>
      <c r="H4756" s="63">
        <v>0.86911595866819746</v>
      </c>
      <c r="I4756" s="64">
        <v>873</v>
      </c>
      <c r="J4756" s="64">
        <v>868</v>
      </c>
      <c r="K4756" s="64">
        <v>757</v>
      </c>
      <c r="L4756" s="65">
        <v>0.99427262313860254</v>
      </c>
      <c r="M4756" s="64">
        <v>5</v>
      </c>
      <c r="N4756" s="64">
        <v>2</v>
      </c>
      <c r="O4756" s="66">
        <v>304.73429320276489</v>
      </c>
      <c r="P4756" s="63">
        <v>5.7273768613974796E-3</v>
      </c>
    </row>
    <row r="4757" spans="1:16" ht="14.4">
      <c r="A4757" s="72">
        <f t="shared" si="147"/>
        <v>46241</v>
      </c>
      <c r="B4757" s="73" t="e">
        <f>VLOOKUP(G4757,'Daily Flash NL'!A:D,4,0)</f>
        <v>#N/A</v>
      </c>
      <c r="C4757" s="77">
        <v>46241</v>
      </c>
      <c r="D4757" s="57"/>
      <c r="E4757" s="62" t="s">
        <v>68</v>
      </c>
      <c r="F4757" s="57" t="s">
        <v>69</v>
      </c>
      <c r="G4757" s="57"/>
      <c r="H4757" s="58"/>
      <c r="I4757" s="59"/>
      <c r="J4757" s="59"/>
      <c r="K4757" s="59"/>
      <c r="L4757" s="60"/>
      <c r="M4757" s="59"/>
      <c r="N4757" s="59"/>
      <c r="O4757" s="61"/>
      <c r="P4757" s="58"/>
    </row>
    <row r="4758" spans="1:16" ht="14.4">
      <c r="A4758" s="72">
        <f t="shared" si="147"/>
        <v>46241</v>
      </c>
      <c r="B4758" s="73" t="e">
        <f>VLOOKUP(G4758,'Daily Flash NL'!A:D,4,0)</f>
        <v>#N/A</v>
      </c>
      <c r="C4758" s="77">
        <v>46241</v>
      </c>
      <c r="D4758" s="57"/>
      <c r="E4758" s="62" t="s">
        <v>68</v>
      </c>
      <c r="F4758" s="62"/>
      <c r="G4758" s="62">
        <v>6</v>
      </c>
      <c r="H4758" s="63">
        <v>0.2</v>
      </c>
      <c r="I4758" s="64">
        <v>5</v>
      </c>
      <c r="J4758" s="64">
        <v>5</v>
      </c>
      <c r="K4758" s="64">
        <v>1</v>
      </c>
      <c r="L4758" s="65">
        <v>1</v>
      </c>
      <c r="M4758" s="64">
        <v>0</v>
      </c>
      <c r="N4758" s="64">
        <v>0</v>
      </c>
      <c r="O4758" s="66">
        <v>263.25959999999998</v>
      </c>
      <c r="P4758" s="63">
        <v>0</v>
      </c>
    </row>
    <row r="4759" spans="1:16" ht="14.4">
      <c r="A4759" s="72">
        <f t="shared" si="147"/>
        <v>46241</v>
      </c>
      <c r="B4759" s="73">
        <f>VLOOKUP(G4759,'Daily Flash NL'!A:D,4,0)</f>
        <v>0.29166666666666669</v>
      </c>
      <c r="C4759" s="77">
        <v>46241</v>
      </c>
      <c r="D4759" s="57"/>
      <c r="E4759" s="62" t="s">
        <v>68</v>
      </c>
      <c r="F4759" s="62"/>
      <c r="G4759" s="62">
        <v>7</v>
      </c>
      <c r="H4759" s="63">
        <v>0.95238095238095233</v>
      </c>
      <c r="I4759" s="64">
        <v>21</v>
      </c>
      <c r="J4759" s="64">
        <v>21</v>
      </c>
      <c r="K4759" s="64">
        <v>20</v>
      </c>
      <c r="L4759" s="65">
        <v>1</v>
      </c>
      <c r="M4759" s="64">
        <v>0</v>
      </c>
      <c r="N4759" s="64">
        <v>0</v>
      </c>
      <c r="O4759" s="66">
        <v>404.10259523809526</v>
      </c>
      <c r="P4759" s="63">
        <v>0</v>
      </c>
    </row>
    <row r="4760" spans="1:16" ht="14.4">
      <c r="A4760" s="72">
        <f t="shared" si="147"/>
        <v>46241</v>
      </c>
      <c r="B4760" s="73">
        <f>VLOOKUP(G4760,'Daily Flash NL'!A:D,4,0)</f>
        <v>0.33333333333333298</v>
      </c>
      <c r="C4760" s="77">
        <v>46241</v>
      </c>
      <c r="D4760" s="57"/>
      <c r="E4760" s="62" t="s">
        <v>68</v>
      </c>
      <c r="F4760" s="62"/>
      <c r="G4760" s="62">
        <v>8</v>
      </c>
      <c r="H4760" s="63">
        <v>0.46</v>
      </c>
      <c r="I4760" s="64">
        <v>50</v>
      </c>
      <c r="J4760" s="64">
        <v>48</v>
      </c>
      <c r="K4760" s="64">
        <v>23</v>
      </c>
      <c r="L4760" s="65">
        <v>0.96</v>
      </c>
      <c r="M4760" s="64">
        <v>2</v>
      </c>
      <c r="N4760" s="64">
        <v>0</v>
      </c>
      <c r="O4760" s="66">
        <v>344.97326562500007</v>
      </c>
      <c r="P4760" s="63">
        <v>0.04</v>
      </c>
    </row>
    <row r="4761" spans="1:16" ht="14.4">
      <c r="A4761" s="72">
        <f t="shared" si="147"/>
        <v>46241</v>
      </c>
      <c r="B4761" s="73">
        <f>VLOOKUP(G4761,'Daily Flash NL'!A:D,4,0)</f>
        <v>0.375</v>
      </c>
      <c r="C4761" s="77">
        <v>46241</v>
      </c>
      <c r="D4761" s="57"/>
      <c r="E4761" s="62" t="s">
        <v>68</v>
      </c>
      <c r="F4761" s="62"/>
      <c r="G4761" s="62">
        <v>9</v>
      </c>
      <c r="H4761" s="63">
        <v>0.83561643835616439</v>
      </c>
      <c r="I4761" s="64">
        <v>73</v>
      </c>
      <c r="J4761" s="64">
        <v>72</v>
      </c>
      <c r="K4761" s="64">
        <v>61</v>
      </c>
      <c r="L4761" s="65">
        <v>0.98630136986301364</v>
      </c>
      <c r="M4761" s="64">
        <v>1</v>
      </c>
      <c r="N4761" s="64">
        <v>0</v>
      </c>
      <c r="O4761" s="66">
        <v>321.97691898148128</v>
      </c>
      <c r="P4761" s="63">
        <v>1.3698630136986301E-2</v>
      </c>
    </row>
    <row r="4762" spans="1:16" ht="14.4">
      <c r="A4762" s="72">
        <f t="shared" si="147"/>
        <v>46241</v>
      </c>
      <c r="B4762" s="73">
        <f>VLOOKUP(G4762,'Daily Flash NL'!A:D,4,0)</f>
        <v>0.41666666666666702</v>
      </c>
      <c r="C4762" s="77">
        <v>46241</v>
      </c>
      <c r="D4762" s="57"/>
      <c r="E4762" s="62" t="s">
        <v>68</v>
      </c>
      <c r="F4762" s="62"/>
      <c r="G4762" s="62">
        <v>10</v>
      </c>
      <c r="H4762" s="63">
        <v>0.94936708860759489</v>
      </c>
      <c r="I4762" s="64">
        <v>79</v>
      </c>
      <c r="J4762" s="64">
        <v>79</v>
      </c>
      <c r="K4762" s="64">
        <v>75</v>
      </c>
      <c r="L4762" s="65">
        <v>1</v>
      </c>
      <c r="M4762" s="64">
        <v>0</v>
      </c>
      <c r="N4762" s="64">
        <v>0</v>
      </c>
      <c r="O4762" s="66">
        <v>344.81545147679333</v>
      </c>
      <c r="P4762" s="63">
        <v>0</v>
      </c>
    </row>
    <row r="4763" spans="1:16" ht="14.4">
      <c r="A4763" s="72">
        <f t="shared" si="147"/>
        <v>46241</v>
      </c>
      <c r="B4763" s="73">
        <f>VLOOKUP(G4763,'Daily Flash NL'!A:D,4,0)</f>
        <v>0.45833333333333298</v>
      </c>
      <c r="C4763" s="77">
        <v>46241</v>
      </c>
      <c r="D4763" s="57"/>
      <c r="E4763" s="62" t="s">
        <v>68</v>
      </c>
      <c r="F4763" s="62"/>
      <c r="G4763" s="62">
        <v>11</v>
      </c>
      <c r="H4763" s="63">
        <v>0.88607594936708856</v>
      </c>
      <c r="I4763" s="64">
        <v>79</v>
      </c>
      <c r="J4763" s="64">
        <v>79</v>
      </c>
      <c r="K4763" s="64">
        <v>70</v>
      </c>
      <c r="L4763" s="65">
        <v>1</v>
      </c>
      <c r="M4763" s="64">
        <v>0</v>
      </c>
      <c r="N4763" s="64">
        <v>0</v>
      </c>
      <c r="O4763" s="66">
        <v>384.02253586497886</v>
      </c>
      <c r="P4763" s="63">
        <v>0</v>
      </c>
    </row>
    <row r="4764" spans="1:16" ht="14.4">
      <c r="A4764" s="72">
        <f t="shared" si="147"/>
        <v>46241</v>
      </c>
      <c r="B4764" s="73">
        <f>VLOOKUP(G4764,'Daily Flash NL'!A:D,4,0)</f>
        <v>0.5</v>
      </c>
      <c r="C4764" s="77">
        <v>46241</v>
      </c>
      <c r="D4764" s="57"/>
      <c r="E4764" s="62" t="s">
        <v>68</v>
      </c>
      <c r="F4764" s="62"/>
      <c r="G4764" s="62">
        <v>12</v>
      </c>
      <c r="H4764" s="63">
        <v>0.96825396825396826</v>
      </c>
      <c r="I4764" s="64">
        <v>64</v>
      </c>
      <c r="J4764" s="64">
        <v>63</v>
      </c>
      <c r="K4764" s="64">
        <v>61</v>
      </c>
      <c r="L4764" s="65">
        <v>0.984375</v>
      </c>
      <c r="M4764" s="64">
        <v>1</v>
      </c>
      <c r="N4764" s="64">
        <v>1</v>
      </c>
      <c r="O4764" s="66">
        <v>257.69870238095245</v>
      </c>
      <c r="P4764" s="63">
        <v>1.5625E-2</v>
      </c>
    </row>
    <row r="4765" spans="1:16" ht="14.4">
      <c r="A4765" s="72">
        <f t="shared" si="147"/>
        <v>46241</v>
      </c>
      <c r="B4765" s="73">
        <f>VLOOKUP(G4765,'Daily Flash NL'!A:D,4,0)</f>
        <v>0.54166666666666696</v>
      </c>
      <c r="C4765" s="77">
        <v>46241</v>
      </c>
      <c r="D4765" s="57"/>
      <c r="E4765" s="62" t="s">
        <v>68</v>
      </c>
      <c r="F4765" s="62"/>
      <c r="G4765" s="62">
        <v>13</v>
      </c>
      <c r="H4765" s="63">
        <v>0.84705882352941175</v>
      </c>
      <c r="I4765" s="64">
        <v>85</v>
      </c>
      <c r="J4765" s="64">
        <v>85</v>
      </c>
      <c r="K4765" s="64">
        <v>72</v>
      </c>
      <c r="L4765" s="65">
        <v>1</v>
      </c>
      <c r="M4765" s="64">
        <v>0</v>
      </c>
      <c r="N4765" s="64">
        <v>0</v>
      </c>
      <c r="O4765" s="66">
        <v>197.47993823529413</v>
      </c>
      <c r="P4765" s="63">
        <v>0</v>
      </c>
    </row>
    <row r="4766" spans="1:16" ht="14.4">
      <c r="A4766" s="72">
        <f t="shared" si="147"/>
        <v>46241</v>
      </c>
      <c r="B4766" s="73">
        <f>VLOOKUP(G4766,'Daily Flash NL'!A:D,4,0)</f>
        <v>0.58333333333333304</v>
      </c>
      <c r="C4766" s="77">
        <v>46241</v>
      </c>
      <c r="D4766" s="57"/>
      <c r="E4766" s="62" t="s">
        <v>68</v>
      </c>
      <c r="F4766" s="62"/>
      <c r="G4766" s="62">
        <v>14</v>
      </c>
      <c r="H4766" s="63">
        <v>0.88372093023255816</v>
      </c>
      <c r="I4766" s="64">
        <v>87</v>
      </c>
      <c r="J4766" s="64">
        <v>86</v>
      </c>
      <c r="K4766" s="64">
        <v>76</v>
      </c>
      <c r="L4766" s="65">
        <v>0.9885057471264368</v>
      </c>
      <c r="M4766" s="64">
        <v>1</v>
      </c>
      <c r="N4766" s="64">
        <v>1</v>
      </c>
      <c r="O4766" s="66">
        <v>301.15607751937989</v>
      </c>
      <c r="P4766" s="63">
        <v>1.1494252873563218E-2</v>
      </c>
    </row>
    <row r="4767" spans="1:16" ht="14.4">
      <c r="A4767" s="72">
        <f t="shared" si="147"/>
        <v>46241</v>
      </c>
      <c r="B4767" s="73">
        <f>VLOOKUP(G4767,'Daily Flash NL'!A:D,4,0)</f>
        <v>0.625</v>
      </c>
      <c r="C4767" s="77">
        <v>46241</v>
      </c>
      <c r="D4767" s="57"/>
      <c r="E4767" s="62" t="s">
        <v>68</v>
      </c>
      <c r="F4767" s="62"/>
      <c r="G4767" s="62">
        <v>15</v>
      </c>
      <c r="H4767" s="63">
        <v>0.97014925373134331</v>
      </c>
      <c r="I4767" s="64">
        <v>67</v>
      </c>
      <c r="J4767" s="64">
        <v>67</v>
      </c>
      <c r="K4767" s="64">
        <v>65</v>
      </c>
      <c r="L4767" s="65">
        <v>1</v>
      </c>
      <c r="M4767" s="64">
        <v>0</v>
      </c>
      <c r="N4767" s="64">
        <v>0</v>
      </c>
      <c r="O4767" s="66">
        <v>274.84149253731346</v>
      </c>
      <c r="P4767" s="63">
        <v>0</v>
      </c>
    </row>
    <row r="4768" spans="1:16" ht="14.4">
      <c r="A4768" s="72">
        <f t="shared" si="147"/>
        <v>46241</v>
      </c>
      <c r="B4768" s="73">
        <f>VLOOKUP(G4768,'Daily Flash NL'!A:D,4,0)</f>
        <v>0.66666666666666696</v>
      </c>
      <c r="C4768" s="77">
        <v>46241</v>
      </c>
      <c r="D4768" s="57"/>
      <c r="E4768" s="62" t="s">
        <v>68</v>
      </c>
      <c r="F4768" s="62"/>
      <c r="G4768" s="62">
        <v>16</v>
      </c>
      <c r="H4768" s="63">
        <v>0.9285714285714286</v>
      </c>
      <c r="I4768" s="64">
        <v>56</v>
      </c>
      <c r="J4768" s="64">
        <v>56</v>
      </c>
      <c r="K4768" s="64">
        <v>52</v>
      </c>
      <c r="L4768" s="65">
        <v>1</v>
      </c>
      <c r="M4768" s="64">
        <v>0</v>
      </c>
      <c r="N4768" s="64">
        <v>0</v>
      </c>
      <c r="O4768" s="66">
        <v>328.13370238095234</v>
      </c>
      <c r="P4768" s="63">
        <v>0</v>
      </c>
    </row>
    <row r="4769" spans="1:16" ht="14.4">
      <c r="A4769" s="72">
        <f t="shared" si="147"/>
        <v>46241</v>
      </c>
      <c r="B4769" s="73" t="e">
        <f>VLOOKUP(G4769,'Daily Flash NL'!A:D,4,0)</f>
        <v>#N/A</v>
      </c>
      <c r="C4769" s="77">
        <v>46241</v>
      </c>
      <c r="D4769" s="57"/>
      <c r="E4769" s="62" t="s">
        <v>68</v>
      </c>
      <c r="F4769" s="62"/>
      <c r="G4769" s="62">
        <v>17</v>
      </c>
      <c r="H4769" s="63">
        <v>0.82758620689655171</v>
      </c>
      <c r="I4769" s="64">
        <v>58</v>
      </c>
      <c r="J4769" s="64">
        <v>58</v>
      </c>
      <c r="K4769" s="64">
        <v>48</v>
      </c>
      <c r="L4769" s="65">
        <v>1</v>
      </c>
      <c r="M4769" s="64">
        <v>0</v>
      </c>
      <c r="N4769" s="64">
        <v>0</v>
      </c>
      <c r="O4769" s="66">
        <v>302.73298275862072</v>
      </c>
      <c r="P4769" s="63">
        <v>0</v>
      </c>
    </row>
    <row r="4770" spans="1:16" ht="14.4">
      <c r="A4770" s="72">
        <f t="shared" si="147"/>
        <v>46241</v>
      </c>
      <c r="B4770" s="73" t="e">
        <f>VLOOKUP(G4770,'Daily Flash NL'!A:D,4,0)</f>
        <v>#N/A</v>
      </c>
      <c r="C4770" s="77">
        <v>46241</v>
      </c>
      <c r="D4770" s="57"/>
      <c r="E4770" s="62" t="s">
        <v>68</v>
      </c>
      <c r="F4770" s="62"/>
      <c r="G4770" s="62">
        <v>18</v>
      </c>
      <c r="H4770" s="63">
        <v>0.95</v>
      </c>
      <c r="I4770" s="64">
        <v>40</v>
      </c>
      <c r="J4770" s="64">
        <v>40</v>
      </c>
      <c r="K4770" s="64">
        <v>38</v>
      </c>
      <c r="L4770" s="65">
        <v>1</v>
      </c>
      <c r="M4770" s="64">
        <v>0</v>
      </c>
      <c r="N4770" s="64">
        <v>0</v>
      </c>
      <c r="O4770" s="66">
        <v>260.45484166666665</v>
      </c>
      <c r="P4770" s="63">
        <v>0</v>
      </c>
    </row>
    <row r="4771" spans="1:16" ht="14.4">
      <c r="A4771" s="72">
        <f t="shared" si="147"/>
        <v>46241</v>
      </c>
      <c r="B4771" s="73" t="e">
        <f>VLOOKUP(G4771,'Daily Flash NL'!A:D,4,0)</f>
        <v>#N/A</v>
      </c>
      <c r="C4771" s="77">
        <v>46241</v>
      </c>
      <c r="D4771" s="57"/>
      <c r="E4771" s="62" t="s">
        <v>68</v>
      </c>
      <c r="F4771" s="62"/>
      <c r="G4771" s="62">
        <v>19</v>
      </c>
      <c r="H4771" s="63">
        <v>0.93333333333333335</v>
      </c>
      <c r="I4771" s="64">
        <v>30</v>
      </c>
      <c r="J4771" s="64">
        <v>30</v>
      </c>
      <c r="K4771" s="64">
        <v>28</v>
      </c>
      <c r="L4771" s="65">
        <v>1</v>
      </c>
      <c r="M4771" s="64">
        <v>0</v>
      </c>
      <c r="N4771" s="64">
        <v>0</v>
      </c>
      <c r="O4771" s="66">
        <v>290.24351666666666</v>
      </c>
      <c r="P4771" s="63">
        <v>0</v>
      </c>
    </row>
    <row r="4772" spans="1:16" ht="14.4">
      <c r="A4772" s="72">
        <f t="shared" si="147"/>
        <v>46241</v>
      </c>
      <c r="B4772" s="73" t="e">
        <f>VLOOKUP(G4772,'Daily Flash NL'!A:D,4,0)</f>
        <v>#N/A</v>
      </c>
      <c r="C4772" s="77">
        <v>46241</v>
      </c>
      <c r="D4772" s="57"/>
      <c r="E4772" s="62" t="s">
        <v>68</v>
      </c>
      <c r="F4772" s="62"/>
      <c r="G4772" s="62">
        <v>20</v>
      </c>
      <c r="H4772" s="63">
        <v>0.77777777777777779</v>
      </c>
      <c r="I4772" s="64">
        <v>27</v>
      </c>
      <c r="J4772" s="64">
        <v>27</v>
      </c>
      <c r="K4772" s="64">
        <v>21</v>
      </c>
      <c r="L4772" s="65">
        <v>1</v>
      </c>
      <c r="M4772" s="64">
        <v>0</v>
      </c>
      <c r="N4772" s="64">
        <v>0</v>
      </c>
      <c r="O4772" s="66">
        <v>341.92569135802472</v>
      </c>
      <c r="P4772" s="63">
        <v>0</v>
      </c>
    </row>
    <row r="4773" spans="1:16" ht="14.4">
      <c r="A4773" s="72">
        <f t="shared" si="147"/>
        <v>46241</v>
      </c>
      <c r="B4773" s="73" t="e">
        <f>VLOOKUP(G4773,'Daily Flash NL'!A:D,4,0)</f>
        <v>#N/A</v>
      </c>
      <c r="C4773" s="77">
        <v>46241</v>
      </c>
      <c r="D4773" s="57"/>
      <c r="E4773" s="62" t="s">
        <v>68</v>
      </c>
      <c r="F4773" s="62"/>
      <c r="G4773" s="62">
        <v>21</v>
      </c>
      <c r="H4773" s="63">
        <v>0.95652173913043481</v>
      </c>
      <c r="I4773" s="64">
        <v>23</v>
      </c>
      <c r="J4773" s="64">
        <v>23</v>
      </c>
      <c r="K4773" s="64">
        <v>22</v>
      </c>
      <c r="L4773" s="65">
        <v>1</v>
      </c>
      <c r="M4773" s="64">
        <v>0</v>
      </c>
      <c r="N4773" s="64">
        <v>0</v>
      </c>
      <c r="O4773" s="66">
        <v>284.86731884058014</v>
      </c>
      <c r="P4773" s="63">
        <v>0</v>
      </c>
    </row>
    <row r="4774" spans="1:16" ht="14.4">
      <c r="A4774" s="72">
        <f t="shared" si="147"/>
        <v>46241</v>
      </c>
      <c r="B4774" s="73" t="e">
        <f>VLOOKUP(G4774,'Daily Flash NL'!A:D,4,0)</f>
        <v>#N/A</v>
      </c>
      <c r="C4774" s="77">
        <v>46241</v>
      </c>
      <c r="D4774" s="57"/>
      <c r="E4774" s="62" t="s">
        <v>68</v>
      </c>
      <c r="F4774" s="62"/>
      <c r="G4774" s="62">
        <v>22</v>
      </c>
      <c r="H4774" s="63">
        <v>0.95454545454545459</v>
      </c>
      <c r="I4774" s="64">
        <v>22</v>
      </c>
      <c r="J4774" s="64">
        <v>22</v>
      </c>
      <c r="K4774" s="64">
        <v>21</v>
      </c>
      <c r="L4774" s="65">
        <v>1</v>
      </c>
      <c r="M4774" s="64">
        <v>0</v>
      </c>
      <c r="N4774" s="64">
        <v>0</v>
      </c>
      <c r="O4774" s="66">
        <v>313.66149621212139</v>
      </c>
      <c r="P4774" s="63">
        <v>0</v>
      </c>
    </row>
    <row r="4775" spans="1:16" ht="14.4">
      <c r="A4775" s="72">
        <f t="shared" si="147"/>
        <v>46241</v>
      </c>
      <c r="B4775" s="73" t="e">
        <f>VLOOKUP(G4775,'Daily Flash NL'!A:D,4,0)</f>
        <v>#N/A</v>
      </c>
      <c r="C4775" s="77">
        <v>46241</v>
      </c>
      <c r="D4775" s="57"/>
      <c r="E4775" s="62" t="s">
        <v>68</v>
      </c>
      <c r="F4775" s="62"/>
      <c r="G4775" s="62">
        <v>23</v>
      </c>
      <c r="H4775" s="63">
        <v>0.42857142857142855</v>
      </c>
      <c r="I4775" s="64">
        <v>7</v>
      </c>
      <c r="J4775" s="64">
        <v>7</v>
      </c>
      <c r="K4775" s="64">
        <v>3</v>
      </c>
      <c r="L4775" s="65">
        <v>1</v>
      </c>
      <c r="M4775" s="64">
        <v>0</v>
      </c>
      <c r="N4775" s="64">
        <v>0</v>
      </c>
      <c r="O4775" s="66">
        <v>329.86399999999998</v>
      </c>
      <c r="P4775" s="63">
        <v>0</v>
      </c>
    </row>
    <row r="4776" spans="1:16" ht="14.4">
      <c r="A4776" s="72">
        <f t="shared" si="147"/>
        <v>46241</v>
      </c>
      <c r="B4776" s="73" t="e">
        <f>VLOOKUP(G4776,'Daily Flash NL'!A:D,4,0)</f>
        <v>#N/A</v>
      </c>
      <c r="C4776" s="77">
        <v>46241</v>
      </c>
      <c r="D4776" s="57" t="s">
        <v>70</v>
      </c>
      <c r="E4776" s="57"/>
      <c r="F4776" s="57"/>
      <c r="G4776" s="57"/>
      <c r="H4776" s="58">
        <v>0.86994219653179194</v>
      </c>
      <c r="I4776" s="59">
        <v>1040</v>
      </c>
      <c r="J4776" s="59">
        <v>1034</v>
      </c>
      <c r="K4776" s="59">
        <v>903</v>
      </c>
      <c r="L4776" s="60">
        <v>0.99423076923076925</v>
      </c>
      <c r="M4776" s="59">
        <v>6</v>
      </c>
      <c r="N4776" s="59">
        <v>2</v>
      </c>
      <c r="O4776" s="61">
        <v>301.08084711476448</v>
      </c>
      <c r="P4776" s="58">
        <v>5.7692307692307696E-3</v>
      </c>
    </row>
    <row r="4777" spans="1:16" ht="14.4">
      <c r="A4777" s="72" t="str">
        <f t="shared" si="147"/>
        <v>Total 07/08/2026</v>
      </c>
      <c r="B4777" s="73" t="e">
        <f>VLOOKUP(G4777,'Daily Flash NL'!A:D,4,0)</f>
        <v>#N/A</v>
      </c>
      <c r="C4777" s="78" t="s">
        <v>352</v>
      </c>
      <c r="D4777" s="67"/>
      <c r="E4777" s="67"/>
      <c r="F4777" s="67"/>
      <c r="G4777" s="67"/>
      <c r="H4777" s="68">
        <v>0.86994219653179194</v>
      </c>
      <c r="I4777" s="69">
        <v>1040</v>
      </c>
      <c r="J4777" s="69">
        <v>1034</v>
      </c>
      <c r="K4777" s="69">
        <v>903</v>
      </c>
      <c r="L4777" s="70">
        <v>0.99423076923076925</v>
      </c>
      <c r="M4777" s="69">
        <v>6</v>
      </c>
      <c r="N4777" s="69">
        <v>2</v>
      </c>
      <c r="O4777" s="71">
        <v>301.08084711476448</v>
      </c>
      <c r="P4777" s="68">
        <v>5.7692307692307696E-3</v>
      </c>
    </row>
    <row r="4778" spans="1:16" ht="15" thickBot="1">
      <c r="A4778" s="72" t="str">
        <f t="shared" si="147"/>
        <v>Total général</v>
      </c>
      <c r="B4778" s="73" t="e">
        <f>VLOOKUP(G4778,'Daily Flash NL'!A:D,4,0)</f>
        <v>#N/A</v>
      </c>
      <c r="C4778" s="116" t="s">
        <v>73</v>
      </c>
      <c r="D4778" s="117"/>
      <c r="E4778" s="117"/>
      <c r="F4778" s="117"/>
      <c r="G4778" s="117"/>
      <c r="H4778" s="118">
        <v>0.86994219653179194</v>
      </c>
      <c r="I4778" s="119">
        <v>1040</v>
      </c>
      <c r="J4778" s="119">
        <v>1034</v>
      </c>
      <c r="K4778" s="119">
        <v>903</v>
      </c>
      <c r="L4778" s="120">
        <v>0.99423076923076925</v>
      </c>
      <c r="M4778" s="119">
        <v>6</v>
      </c>
      <c r="N4778" s="119">
        <v>2</v>
      </c>
      <c r="O4778" s="121">
        <v>301.08084711476448</v>
      </c>
      <c r="P4778" s="122">
        <v>5.7692307692307696E-3</v>
      </c>
    </row>
    <row r="4779" spans="1:16" ht="14.4">
      <c r="A4779" s="72">
        <f t="shared" ref="A4779:A4798" si="148">C4779</f>
        <v>46242</v>
      </c>
      <c r="B4779" s="73" t="e">
        <f>VLOOKUP(G4779,'Daily Flash NL'!A:D,4,0)</f>
        <v>#N/A</v>
      </c>
      <c r="C4779" s="77">
        <v>46242</v>
      </c>
      <c r="D4779" s="57" t="s">
        <v>67</v>
      </c>
      <c r="E4779" s="62" t="s">
        <v>85</v>
      </c>
      <c r="F4779" s="62"/>
      <c r="G4779" s="62"/>
      <c r="H4779" s="63">
        <v>0.64615384615384619</v>
      </c>
      <c r="I4779" s="64">
        <v>196</v>
      </c>
      <c r="J4779" s="64">
        <v>172</v>
      </c>
      <c r="K4779" s="64">
        <v>126</v>
      </c>
      <c r="L4779" s="65">
        <v>0.87755102040816324</v>
      </c>
      <c r="M4779" s="64">
        <v>24</v>
      </c>
      <c r="N4779" s="64">
        <v>1</v>
      </c>
      <c r="O4779" s="66">
        <v>211.14591666666664</v>
      </c>
      <c r="P4779" s="63">
        <v>0.12244897959183673</v>
      </c>
    </row>
    <row r="4780" spans="1:16" ht="14.4">
      <c r="A4780" s="72">
        <f t="shared" si="148"/>
        <v>46242</v>
      </c>
      <c r="B4780" s="73" t="e">
        <f>VLOOKUP(G4780,'Daily Flash NL'!A:D,4,0)</f>
        <v>#N/A</v>
      </c>
      <c r="C4780" s="77">
        <v>46242</v>
      </c>
      <c r="D4780" s="57"/>
      <c r="E4780" s="62" t="s">
        <v>85</v>
      </c>
      <c r="F4780" s="57" t="s">
        <v>69</v>
      </c>
      <c r="G4780" s="57"/>
      <c r="H4780" s="58"/>
      <c r="I4780" s="59"/>
      <c r="J4780" s="59"/>
      <c r="K4780" s="59"/>
      <c r="L4780" s="60"/>
      <c r="M4780" s="59"/>
      <c r="N4780" s="59"/>
      <c r="O4780" s="61"/>
      <c r="P4780" s="58"/>
    </row>
    <row r="4781" spans="1:16" ht="14.4">
      <c r="A4781" s="72">
        <f t="shared" si="148"/>
        <v>46242</v>
      </c>
      <c r="B4781" s="73">
        <f>VLOOKUP(G4781,'Daily Flash NL'!A:D,4,0)</f>
        <v>0.33333333333333298</v>
      </c>
      <c r="C4781" s="77">
        <v>46242</v>
      </c>
      <c r="D4781" s="57"/>
      <c r="E4781" s="62" t="s">
        <v>85</v>
      </c>
      <c r="F4781" s="62"/>
      <c r="G4781" s="62">
        <v>8</v>
      </c>
      <c r="H4781" s="63">
        <v>1</v>
      </c>
      <c r="I4781" s="64">
        <v>2</v>
      </c>
      <c r="J4781" s="64">
        <v>2</v>
      </c>
      <c r="K4781" s="64">
        <v>2</v>
      </c>
      <c r="L4781" s="65">
        <v>1</v>
      </c>
      <c r="M4781" s="64">
        <v>0</v>
      </c>
      <c r="N4781" s="64">
        <v>0</v>
      </c>
      <c r="O4781" s="66">
        <v>334.50050000000005</v>
      </c>
      <c r="P4781" s="63">
        <v>0</v>
      </c>
    </row>
    <row r="4782" spans="1:16" ht="14.4">
      <c r="A4782" s="72">
        <f t="shared" si="148"/>
        <v>46242</v>
      </c>
      <c r="B4782" s="73">
        <f>VLOOKUP(G4782,'Daily Flash NL'!A:D,4,0)</f>
        <v>0.375</v>
      </c>
      <c r="C4782" s="77">
        <v>46242</v>
      </c>
      <c r="D4782" s="57"/>
      <c r="E4782" s="62" t="s">
        <v>85</v>
      </c>
      <c r="F4782" s="62"/>
      <c r="G4782" s="62">
        <v>9</v>
      </c>
      <c r="H4782" s="63">
        <v>1</v>
      </c>
      <c r="I4782" s="64">
        <v>3</v>
      </c>
      <c r="J4782" s="64">
        <v>3</v>
      </c>
      <c r="K4782" s="64">
        <v>3</v>
      </c>
      <c r="L4782" s="65">
        <v>1</v>
      </c>
      <c r="M4782" s="64">
        <v>0</v>
      </c>
      <c r="N4782" s="64">
        <v>0</v>
      </c>
      <c r="O4782" s="66">
        <v>274.92316666666665</v>
      </c>
      <c r="P4782" s="63">
        <v>0</v>
      </c>
    </row>
    <row r="4783" spans="1:16" ht="14.4">
      <c r="A4783" s="72">
        <f t="shared" si="148"/>
        <v>46242</v>
      </c>
      <c r="B4783" s="73">
        <f>VLOOKUP(G4783,'Daily Flash NL'!A:D,4,0)</f>
        <v>0.41666666666666702</v>
      </c>
      <c r="C4783" s="77">
        <v>46242</v>
      </c>
      <c r="D4783" s="57"/>
      <c r="E4783" s="62" t="s">
        <v>85</v>
      </c>
      <c r="F4783" s="62"/>
      <c r="G4783" s="62">
        <v>10</v>
      </c>
      <c r="H4783" s="63">
        <v>1</v>
      </c>
      <c r="I4783" s="64">
        <v>3</v>
      </c>
      <c r="J4783" s="64">
        <v>3</v>
      </c>
      <c r="K4783" s="64">
        <v>3</v>
      </c>
      <c r="L4783" s="65">
        <v>1</v>
      </c>
      <c r="M4783" s="64">
        <v>0</v>
      </c>
      <c r="N4783" s="64">
        <v>0</v>
      </c>
      <c r="O4783" s="66">
        <v>255.66766666666669</v>
      </c>
      <c r="P4783" s="63">
        <v>0</v>
      </c>
    </row>
    <row r="4784" spans="1:16" ht="14.4">
      <c r="A4784" s="72">
        <f t="shared" si="148"/>
        <v>46242</v>
      </c>
      <c r="B4784" s="73">
        <f>VLOOKUP(G4784,'Daily Flash NL'!A:D,4,0)</f>
        <v>0.45833333333333298</v>
      </c>
      <c r="C4784" s="77">
        <v>46242</v>
      </c>
      <c r="D4784" s="57"/>
      <c r="E4784" s="62" t="s">
        <v>85</v>
      </c>
      <c r="F4784" s="62"/>
      <c r="G4784" s="62">
        <v>11</v>
      </c>
      <c r="H4784" s="63">
        <v>1</v>
      </c>
      <c r="I4784" s="64">
        <v>2</v>
      </c>
      <c r="J4784" s="64">
        <v>2</v>
      </c>
      <c r="K4784" s="64">
        <v>2</v>
      </c>
      <c r="L4784" s="65">
        <v>1</v>
      </c>
      <c r="M4784" s="64">
        <v>0</v>
      </c>
      <c r="N4784" s="64">
        <v>0</v>
      </c>
      <c r="O4784" s="66">
        <v>124.5125</v>
      </c>
      <c r="P4784" s="63">
        <v>0</v>
      </c>
    </row>
    <row r="4785" spans="1:16" ht="14.4">
      <c r="A4785" s="72">
        <f t="shared" si="148"/>
        <v>46242</v>
      </c>
      <c r="B4785" s="73">
        <f>VLOOKUP(G4785,'Daily Flash NL'!A:D,4,0)</f>
        <v>0.5</v>
      </c>
      <c r="C4785" s="77">
        <v>46242</v>
      </c>
      <c r="D4785" s="57"/>
      <c r="E4785" s="62" t="s">
        <v>85</v>
      </c>
      <c r="F4785" s="62"/>
      <c r="G4785" s="62">
        <v>12</v>
      </c>
      <c r="H4785" s="63">
        <v>1</v>
      </c>
      <c r="I4785" s="64">
        <v>1</v>
      </c>
      <c r="J4785" s="64">
        <v>1</v>
      </c>
      <c r="K4785" s="64">
        <v>1</v>
      </c>
      <c r="L4785" s="65">
        <v>1</v>
      </c>
      <c r="M4785" s="64">
        <v>0</v>
      </c>
      <c r="N4785" s="64">
        <v>0</v>
      </c>
      <c r="O4785" s="66">
        <v>215.12900000000002</v>
      </c>
      <c r="P4785" s="63">
        <v>0</v>
      </c>
    </row>
    <row r="4786" spans="1:16" ht="14.4">
      <c r="A4786" s="72">
        <f t="shared" si="148"/>
        <v>46242</v>
      </c>
      <c r="B4786" s="73">
        <f>VLOOKUP(G4786,'Daily Flash NL'!A:D,4,0)</f>
        <v>0.54166666666666696</v>
      </c>
      <c r="C4786" s="77">
        <v>46242</v>
      </c>
      <c r="D4786" s="57"/>
      <c r="E4786" s="62" t="s">
        <v>85</v>
      </c>
      <c r="F4786" s="62"/>
      <c r="G4786" s="62">
        <v>13</v>
      </c>
      <c r="H4786" s="63">
        <v>1</v>
      </c>
      <c r="I4786" s="64">
        <v>5</v>
      </c>
      <c r="J4786" s="64">
        <v>5</v>
      </c>
      <c r="K4786" s="64">
        <v>5</v>
      </c>
      <c r="L4786" s="65">
        <v>1</v>
      </c>
      <c r="M4786" s="64">
        <v>0</v>
      </c>
      <c r="N4786" s="64">
        <v>0</v>
      </c>
      <c r="O4786" s="66">
        <v>319.26840000000004</v>
      </c>
      <c r="P4786" s="63">
        <v>0</v>
      </c>
    </row>
    <row r="4787" spans="1:16" ht="14.4">
      <c r="A4787" s="72">
        <f t="shared" si="148"/>
        <v>46242</v>
      </c>
      <c r="B4787" s="73">
        <f>VLOOKUP(G4787,'Daily Flash NL'!A:D,4,0)</f>
        <v>0.58333333333333304</v>
      </c>
      <c r="C4787" s="77">
        <v>46242</v>
      </c>
      <c r="D4787" s="57"/>
      <c r="E4787" s="62" t="s">
        <v>85</v>
      </c>
      <c r="F4787" s="62"/>
      <c r="G4787" s="62">
        <v>14</v>
      </c>
      <c r="H4787" s="63">
        <v>1</v>
      </c>
      <c r="I4787" s="64">
        <v>1</v>
      </c>
      <c r="J4787" s="64">
        <v>1</v>
      </c>
      <c r="K4787" s="64">
        <v>1</v>
      </c>
      <c r="L4787" s="65">
        <v>1</v>
      </c>
      <c r="M4787" s="64">
        <v>0</v>
      </c>
      <c r="N4787" s="64">
        <v>0</v>
      </c>
      <c r="O4787" s="66">
        <v>238.93200000000002</v>
      </c>
      <c r="P4787" s="63">
        <v>0</v>
      </c>
    </row>
    <row r="4788" spans="1:16" ht="14.4">
      <c r="A4788" s="72">
        <f t="shared" si="148"/>
        <v>46242</v>
      </c>
      <c r="B4788" s="73">
        <f>VLOOKUP(G4788,'Daily Flash NL'!A:D,4,0)</f>
        <v>0.625</v>
      </c>
      <c r="C4788" s="77">
        <v>46242</v>
      </c>
      <c r="D4788" s="57"/>
      <c r="E4788" s="62" t="s">
        <v>85</v>
      </c>
      <c r="F4788" s="62"/>
      <c r="G4788" s="62">
        <v>15</v>
      </c>
      <c r="H4788" s="63">
        <v>1</v>
      </c>
      <c r="I4788" s="64">
        <v>11</v>
      </c>
      <c r="J4788" s="64">
        <v>11</v>
      </c>
      <c r="K4788" s="64">
        <v>11</v>
      </c>
      <c r="L4788" s="65">
        <v>1</v>
      </c>
      <c r="M4788" s="64">
        <v>0</v>
      </c>
      <c r="N4788" s="64">
        <v>0</v>
      </c>
      <c r="O4788" s="66">
        <v>256.46146969696969</v>
      </c>
      <c r="P4788" s="63">
        <v>0</v>
      </c>
    </row>
    <row r="4789" spans="1:16" ht="14.4">
      <c r="A4789" s="72">
        <f t="shared" si="148"/>
        <v>46242</v>
      </c>
      <c r="B4789" s="73">
        <f>VLOOKUP(G4789,'Daily Flash NL'!A:D,4,0)</f>
        <v>0.66666666666666696</v>
      </c>
      <c r="C4789" s="77">
        <v>46242</v>
      </c>
      <c r="D4789" s="57"/>
      <c r="E4789" s="62" t="s">
        <v>85</v>
      </c>
      <c r="F4789" s="62"/>
      <c r="G4789" s="62">
        <v>16</v>
      </c>
      <c r="H4789" s="63">
        <v>1</v>
      </c>
      <c r="I4789" s="64">
        <v>2</v>
      </c>
      <c r="J4789" s="64">
        <v>2</v>
      </c>
      <c r="K4789" s="64">
        <v>2</v>
      </c>
      <c r="L4789" s="65">
        <v>1</v>
      </c>
      <c r="M4789" s="64">
        <v>0</v>
      </c>
      <c r="N4789" s="64">
        <v>0</v>
      </c>
      <c r="O4789" s="66">
        <v>517.70399999999995</v>
      </c>
      <c r="P4789" s="63">
        <v>0</v>
      </c>
    </row>
    <row r="4790" spans="1:16" ht="14.4">
      <c r="A4790" s="72">
        <f t="shared" si="148"/>
        <v>46242</v>
      </c>
      <c r="B4790" s="73" t="e">
        <f>VLOOKUP(G4790,'Daily Flash NL'!A:D,4,0)</f>
        <v>#N/A</v>
      </c>
      <c r="C4790" s="77">
        <v>46242</v>
      </c>
      <c r="D4790" s="57"/>
      <c r="E4790" s="62" t="s">
        <v>85</v>
      </c>
      <c r="F4790" s="62"/>
      <c r="G4790" s="62">
        <v>17</v>
      </c>
      <c r="H4790" s="63">
        <v>0.75</v>
      </c>
      <c r="I4790" s="64">
        <v>4</v>
      </c>
      <c r="J4790" s="64">
        <v>3</v>
      </c>
      <c r="K4790" s="64">
        <v>3</v>
      </c>
      <c r="L4790" s="65">
        <v>0.75</v>
      </c>
      <c r="M4790" s="64">
        <v>1</v>
      </c>
      <c r="N4790" s="64">
        <v>0</v>
      </c>
      <c r="O4790" s="66">
        <v>326.57233333333335</v>
      </c>
      <c r="P4790" s="63">
        <v>0.25</v>
      </c>
    </row>
    <row r="4791" spans="1:16" ht="14.4">
      <c r="A4791" s="72">
        <f t="shared" si="148"/>
        <v>46242</v>
      </c>
      <c r="B4791" s="73" t="e">
        <f>VLOOKUP(G4791,'Daily Flash NL'!A:D,4,0)</f>
        <v>#N/A</v>
      </c>
      <c r="C4791" s="77">
        <v>46242</v>
      </c>
      <c r="D4791" s="57"/>
      <c r="E4791" s="62" t="s">
        <v>85</v>
      </c>
      <c r="F4791" s="62"/>
      <c r="G4791" s="62">
        <v>18</v>
      </c>
      <c r="H4791" s="63">
        <v>1</v>
      </c>
      <c r="I4791" s="64">
        <v>3</v>
      </c>
      <c r="J4791" s="64">
        <v>3</v>
      </c>
      <c r="K4791" s="64">
        <v>3</v>
      </c>
      <c r="L4791" s="65">
        <v>1</v>
      </c>
      <c r="M4791" s="64">
        <v>0</v>
      </c>
      <c r="N4791" s="64">
        <v>0</v>
      </c>
      <c r="O4791" s="66">
        <v>115.28316666666667</v>
      </c>
      <c r="P4791" s="63">
        <v>0</v>
      </c>
    </row>
    <row r="4792" spans="1:16" ht="14.4">
      <c r="A4792" s="72">
        <f t="shared" si="148"/>
        <v>46242</v>
      </c>
      <c r="B4792" s="73" t="e">
        <f>VLOOKUP(G4792,'Daily Flash NL'!A:D,4,0)</f>
        <v>#N/A</v>
      </c>
      <c r="C4792" s="77">
        <v>46242</v>
      </c>
      <c r="D4792" s="57"/>
      <c r="E4792" s="62" t="s">
        <v>85</v>
      </c>
      <c r="F4792" s="62"/>
      <c r="G4792" s="62">
        <v>19</v>
      </c>
      <c r="H4792" s="63">
        <v>0</v>
      </c>
      <c r="I4792" s="64">
        <v>2</v>
      </c>
      <c r="J4792" s="64">
        <v>1</v>
      </c>
      <c r="K4792" s="64">
        <v>0</v>
      </c>
      <c r="L4792" s="65">
        <v>0.5</v>
      </c>
      <c r="M4792" s="64">
        <v>1</v>
      </c>
      <c r="N4792" s="64">
        <v>0</v>
      </c>
      <c r="O4792" s="66">
        <v>271.464</v>
      </c>
      <c r="P4792" s="63">
        <v>0.5</v>
      </c>
    </row>
    <row r="4793" spans="1:16" ht="14.4">
      <c r="A4793" s="72">
        <f t="shared" si="148"/>
        <v>46242</v>
      </c>
      <c r="B4793" s="73" t="e">
        <f>VLOOKUP(G4793,'Daily Flash NL'!A:D,4,0)</f>
        <v>#N/A</v>
      </c>
      <c r="C4793" s="77">
        <v>46242</v>
      </c>
      <c r="D4793" s="57"/>
      <c r="E4793" s="62" t="s">
        <v>85</v>
      </c>
      <c r="F4793" s="62"/>
      <c r="G4793" s="62">
        <v>20</v>
      </c>
      <c r="H4793" s="63">
        <v>0.75</v>
      </c>
      <c r="I4793" s="64">
        <v>4</v>
      </c>
      <c r="J4793" s="64">
        <v>4</v>
      </c>
      <c r="K4793" s="64">
        <v>3</v>
      </c>
      <c r="L4793" s="65">
        <v>1</v>
      </c>
      <c r="M4793" s="64">
        <v>0</v>
      </c>
      <c r="N4793" s="64">
        <v>0</v>
      </c>
      <c r="O4793" s="66">
        <v>59.990750000000006</v>
      </c>
      <c r="P4793" s="63">
        <v>0</v>
      </c>
    </row>
    <row r="4794" spans="1:16" ht="14.4">
      <c r="A4794" s="72">
        <f t="shared" si="148"/>
        <v>46242</v>
      </c>
      <c r="B4794" s="73" t="e">
        <f>VLOOKUP(G4794,'Daily Flash NL'!A:D,4,0)</f>
        <v>#N/A</v>
      </c>
      <c r="C4794" s="77">
        <v>46242</v>
      </c>
      <c r="D4794" s="57"/>
      <c r="E4794" s="62" t="s">
        <v>85</v>
      </c>
      <c r="F4794" s="62"/>
      <c r="G4794" s="62">
        <v>21</v>
      </c>
      <c r="H4794" s="63">
        <v>0.33333333333333331</v>
      </c>
      <c r="I4794" s="64">
        <v>3</v>
      </c>
      <c r="J4794" s="64">
        <v>3</v>
      </c>
      <c r="K4794" s="64">
        <v>1</v>
      </c>
      <c r="L4794" s="65">
        <v>1</v>
      </c>
      <c r="M4794" s="64">
        <v>0</v>
      </c>
      <c r="N4794" s="64">
        <v>0</v>
      </c>
      <c r="O4794" s="66">
        <v>115.70133333333332</v>
      </c>
      <c r="P4794" s="63">
        <v>0</v>
      </c>
    </row>
    <row r="4795" spans="1:16" ht="14.4">
      <c r="A4795" s="72">
        <f t="shared" si="148"/>
        <v>46242</v>
      </c>
      <c r="B4795" s="73" t="e">
        <f>VLOOKUP(G4795,'Daily Flash NL'!A:D,4,0)</f>
        <v>#N/A</v>
      </c>
      <c r="C4795" s="77">
        <v>46242</v>
      </c>
      <c r="D4795" s="57"/>
      <c r="E4795" s="62" t="s">
        <v>85</v>
      </c>
      <c r="F4795" s="62"/>
      <c r="G4795" s="62">
        <v>22</v>
      </c>
      <c r="H4795" s="63">
        <v>0</v>
      </c>
      <c r="I4795" s="64">
        <v>3</v>
      </c>
      <c r="J4795" s="64">
        <v>1</v>
      </c>
      <c r="K4795" s="64">
        <v>0</v>
      </c>
      <c r="L4795" s="65">
        <v>0.33333333333333331</v>
      </c>
      <c r="M4795" s="64">
        <v>2</v>
      </c>
      <c r="N4795" s="64">
        <v>0</v>
      </c>
      <c r="O4795" s="66">
        <v>654.17000000000007</v>
      </c>
      <c r="P4795" s="63">
        <v>0.66666666666666663</v>
      </c>
    </row>
    <row r="4796" spans="1:16" ht="14.4">
      <c r="A4796" s="72">
        <f t="shared" si="148"/>
        <v>46242</v>
      </c>
      <c r="B4796" s="73" t="e">
        <f>VLOOKUP(G4796,'Daily Flash NL'!A:D,4,0)</f>
        <v>#N/A</v>
      </c>
      <c r="C4796" s="77">
        <v>46242</v>
      </c>
      <c r="D4796" s="57"/>
      <c r="E4796" s="62" t="s">
        <v>85</v>
      </c>
      <c r="F4796" s="62"/>
      <c r="G4796" s="62">
        <v>23</v>
      </c>
      <c r="H4796" s="63">
        <v>0</v>
      </c>
      <c r="I4796" s="64">
        <v>3</v>
      </c>
      <c r="J4796" s="64">
        <v>0</v>
      </c>
      <c r="K4796" s="64">
        <v>0</v>
      </c>
      <c r="L4796" s="65">
        <v>0</v>
      </c>
      <c r="M4796" s="64">
        <v>3</v>
      </c>
      <c r="N4796" s="64">
        <v>0</v>
      </c>
      <c r="O4796" s="66"/>
      <c r="P4796" s="63">
        <v>1</v>
      </c>
    </row>
    <row r="4797" spans="1:16" ht="14.4">
      <c r="A4797" s="72">
        <f t="shared" si="148"/>
        <v>46242</v>
      </c>
      <c r="B4797" s="73" t="e">
        <f>VLOOKUP(G4797,'Daily Flash NL'!A:D,4,0)</f>
        <v>#N/A</v>
      </c>
      <c r="C4797" s="77">
        <v>46242</v>
      </c>
      <c r="D4797" s="57"/>
      <c r="E4797" s="62" t="s">
        <v>85</v>
      </c>
      <c r="F4797" s="57" t="s">
        <v>86</v>
      </c>
      <c r="G4797" s="57"/>
      <c r="H4797" s="58"/>
      <c r="I4797" s="59"/>
      <c r="J4797" s="59"/>
      <c r="K4797" s="59"/>
      <c r="L4797" s="60"/>
      <c r="M4797" s="59"/>
      <c r="N4797" s="59"/>
      <c r="O4797" s="61"/>
      <c r="P4797" s="58"/>
    </row>
    <row r="4798" spans="1:16" ht="14.4">
      <c r="A4798" s="72">
        <f t="shared" si="148"/>
        <v>46242</v>
      </c>
      <c r="B4798" s="73">
        <f>VLOOKUP(G4798,'Daily Flash NL'!A:D,4,0)</f>
        <v>0.29166666666666669</v>
      </c>
      <c r="C4798" s="77">
        <v>46242</v>
      </c>
      <c r="D4798" s="57"/>
      <c r="E4798" s="62" t="s">
        <v>85</v>
      </c>
      <c r="F4798" s="62"/>
      <c r="G4798" s="62">
        <v>7</v>
      </c>
      <c r="H4798" s="63">
        <v>1</v>
      </c>
      <c r="I4798" s="64">
        <v>1</v>
      </c>
      <c r="J4798" s="64">
        <v>1</v>
      </c>
      <c r="K4798" s="64">
        <v>1</v>
      </c>
      <c r="L4798" s="65">
        <v>1</v>
      </c>
      <c r="M4798" s="64">
        <v>0</v>
      </c>
      <c r="N4798" s="64">
        <v>0</v>
      </c>
      <c r="O4798" s="66">
        <v>95.396999999999991</v>
      </c>
      <c r="P4798" s="63">
        <v>0</v>
      </c>
    </row>
    <row r="4799" spans="1:16" ht="14.4">
      <c r="A4799" s="72">
        <f t="shared" ref="A4799:A4837" si="149">C4799</f>
        <v>46242</v>
      </c>
      <c r="B4799" s="73">
        <f>VLOOKUP(G4799,'Daily Flash NL'!A:D,4,0)</f>
        <v>0.33333333333333298</v>
      </c>
      <c r="C4799" s="77">
        <v>46242</v>
      </c>
      <c r="D4799" s="57"/>
      <c r="E4799" s="62" t="s">
        <v>85</v>
      </c>
      <c r="F4799" s="62"/>
      <c r="G4799" s="62">
        <v>8</v>
      </c>
      <c r="H4799" s="63">
        <v>0.875</v>
      </c>
      <c r="I4799" s="64">
        <v>8</v>
      </c>
      <c r="J4799" s="64">
        <v>8</v>
      </c>
      <c r="K4799" s="64">
        <v>7</v>
      </c>
      <c r="L4799" s="65">
        <v>1</v>
      </c>
      <c r="M4799" s="64">
        <v>0</v>
      </c>
      <c r="N4799" s="64">
        <v>0</v>
      </c>
      <c r="O4799" s="66">
        <v>188.45704166666664</v>
      </c>
      <c r="P4799" s="63">
        <v>0</v>
      </c>
    </row>
    <row r="4800" spans="1:16" ht="14.4">
      <c r="A4800" s="72">
        <f t="shared" si="149"/>
        <v>46242</v>
      </c>
      <c r="B4800" s="73">
        <f>VLOOKUP(G4800,'Daily Flash NL'!A:D,4,0)</f>
        <v>0.375</v>
      </c>
      <c r="C4800" s="77">
        <v>46242</v>
      </c>
      <c r="D4800" s="57"/>
      <c r="E4800" s="62" t="s">
        <v>85</v>
      </c>
      <c r="F4800" s="62"/>
      <c r="G4800" s="62">
        <v>9</v>
      </c>
      <c r="H4800" s="63">
        <v>1</v>
      </c>
      <c r="I4800" s="64">
        <v>6</v>
      </c>
      <c r="J4800" s="64">
        <v>6</v>
      </c>
      <c r="K4800" s="64">
        <v>6</v>
      </c>
      <c r="L4800" s="65">
        <v>1</v>
      </c>
      <c r="M4800" s="64">
        <v>0</v>
      </c>
      <c r="N4800" s="64">
        <v>0</v>
      </c>
      <c r="O4800" s="66">
        <v>115.56216666666616</v>
      </c>
      <c r="P4800" s="63">
        <v>0</v>
      </c>
    </row>
    <row r="4801" spans="1:16" ht="14.4">
      <c r="A4801" s="72">
        <f t="shared" si="149"/>
        <v>46242</v>
      </c>
      <c r="B4801" s="73">
        <f>VLOOKUP(G4801,'Daily Flash NL'!A:D,4,0)</f>
        <v>0.41666666666666702</v>
      </c>
      <c r="C4801" s="77">
        <v>46242</v>
      </c>
      <c r="D4801" s="57"/>
      <c r="E4801" s="62" t="s">
        <v>85</v>
      </c>
      <c r="F4801" s="62"/>
      <c r="G4801" s="62">
        <v>10</v>
      </c>
      <c r="H4801" s="63">
        <v>1</v>
      </c>
      <c r="I4801" s="64">
        <v>5</v>
      </c>
      <c r="J4801" s="64">
        <v>5</v>
      </c>
      <c r="K4801" s="64">
        <v>5</v>
      </c>
      <c r="L4801" s="65">
        <v>1</v>
      </c>
      <c r="M4801" s="64">
        <v>0</v>
      </c>
      <c r="N4801" s="64">
        <v>0</v>
      </c>
      <c r="O4801" s="66">
        <v>143.5838</v>
      </c>
      <c r="P4801" s="63">
        <v>0</v>
      </c>
    </row>
    <row r="4802" spans="1:16" ht="14.4">
      <c r="A4802" s="72">
        <f t="shared" si="149"/>
        <v>46242</v>
      </c>
      <c r="B4802" s="73">
        <f>VLOOKUP(G4802,'Daily Flash NL'!A:D,4,0)</f>
        <v>0.45833333333333298</v>
      </c>
      <c r="C4802" s="77">
        <v>46242</v>
      </c>
      <c r="D4802" s="57"/>
      <c r="E4802" s="62" t="s">
        <v>85</v>
      </c>
      <c r="F4802" s="62"/>
      <c r="G4802" s="62">
        <v>11</v>
      </c>
      <c r="H4802" s="63">
        <v>1</v>
      </c>
      <c r="I4802" s="64">
        <v>6</v>
      </c>
      <c r="J4802" s="64">
        <v>6</v>
      </c>
      <c r="K4802" s="64">
        <v>6</v>
      </c>
      <c r="L4802" s="65">
        <v>1</v>
      </c>
      <c r="M4802" s="64">
        <v>0</v>
      </c>
      <c r="N4802" s="64">
        <v>0</v>
      </c>
      <c r="O4802" s="66">
        <v>115.52694444444451</v>
      </c>
      <c r="P4802" s="63">
        <v>0</v>
      </c>
    </row>
    <row r="4803" spans="1:16" ht="14.4">
      <c r="A4803" s="72">
        <f t="shared" si="149"/>
        <v>46242</v>
      </c>
      <c r="B4803" s="73">
        <f>VLOOKUP(G4803,'Daily Flash NL'!A:D,4,0)</f>
        <v>0.5</v>
      </c>
      <c r="C4803" s="77">
        <v>46242</v>
      </c>
      <c r="D4803" s="57"/>
      <c r="E4803" s="62" t="s">
        <v>85</v>
      </c>
      <c r="F4803" s="62"/>
      <c r="G4803" s="62">
        <v>12</v>
      </c>
      <c r="H4803" s="63">
        <v>0.76923076923076927</v>
      </c>
      <c r="I4803" s="64">
        <v>13</v>
      </c>
      <c r="J4803" s="64">
        <v>12</v>
      </c>
      <c r="K4803" s="64">
        <v>10</v>
      </c>
      <c r="L4803" s="65">
        <v>0.92307692307692313</v>
      </c>
      <c r="M4803" s="64">
        <v>1</v>
      </c>
      <c r="N4803" s="64">
        <v>0</v>
      </c>
      <c r="O4803" s="66">
        <v>77.90424999999999</v>
      </c>
      <c r="P4803" s="63">
        <v>7.6923076923076927E-2</v>
      </c>
    </row>
    <row r="4804" spans="1:16" ht="14.4">
      <c r="A4804" s="72">
        <f t="shared" si="149"/>
        <v>46242</v>
      </c>
      <c r="B4804" s="73">
        <f>VLOOKUP(G4804,'Daily Flash NL'!A:D,4,0)</f>
        <v>0.54166666666666696</v>
      </c>
      <c r="C4804" s="77">
        <v>46242</v>
      </c>
      <c r="D4804" s="57"/>
      <c r="E4804" s="62" t="s">
        <v>85</v>
      </c>
      <c r="F4804" s="62"/>
      <c r="G4804" s="62">
        <v>13</v>
      </c>
      <c r="H4804" s="63">
        <v>0.88888888888888884</v>
      </c>
      <c r="I4804" s="64">
        <v>9</v>
      </c>
      <c r="J4804" s="64">
        <v>9</v>
      </c>
      <c r="K4804" s="64">
        <v>8</v>
      </c>
      <c r="L4804" s="65">
        <v>1</v>
      </c>
      <c r="M4804" s="64">
        <v>0</v>
      </c>
      <c r="N4804" s="64">
        <v>0</v>
      </c>
      <c r="O4804" s="66">
        <v>233.34150000000005</v>
      </c>
      <c r="P4804" s="63">
        <v>0</v>
      </c>
    </row>
    <row r="4805" spans="1:16" ht="14.4">
      <c r="A4805" s="72">
        <f t="shared" si="149"/>
        <v>46242</v>
      </c>
      <c r="B4805" s="73">
        <f>VLOOKUP(G4805,'Daily Flash NL'!A:D,4,0)</f>
        <v>0.58333333333333304</v>
      </c>
      <c r="C4805" s="77">
        <v>46242</v>
      </c>
      <c r="D4805" s="57"/>
      <c r="E4805" s="62" t="s">
        <v>85</v>
      </c>
      <c r="F4805" s="62"/>
      <c r="G4805" s="62">
        <v>14</v>
      </c>
      <c r="H4805" s="63">
        <v>1</v>
      </c>
      <c r="I4805" s="64">
        <v>10</v>
      </c>
      <c r="J4805" s="64">
        <v>10</v>
      </c>
      <c r="K4805" s="64">
        <v>10</v>
      </c>
      <c r="L4805" s="65">
        <v>1</v>
      </c>
      <c r="M4805" s="64">
        <v>0</v>
      </c>
      <c r="N4805" s="64">
        <v>0</v>
      </c>
      <c r="O4805" s="66">
        <v>102.66176666666669</v>
      </c>
      <c r="P4805" s="63">
        <v>0</v>
      </c>
    </row>
    <row r="4806" spans="1:16" ht="14.4">
      <c r="A4806" s="72">
        <f t="shared" si="149"/>
        <v>46242</v>
      </c>
      <c r="B4806" s="73">
        <f>VLOOKUP(G4806,'Daily Flash NL'!A:D,4,0)</f>
        <v>0.625</v>
      </c>
      <c r="C4806" s="77">
        <v>46242</v>
      </c>
      <c r="D4806" s="57"/>
      <c r="E4806" s="62" t="s">
        <v>85</v>
      </c>
      <c r="F4806" s="62"/>
      <c r="G4806" s="62">
        <v>15</v>
      </c>
      <c r="H4806" s="63">
        <v>1</v>
      </c>
      <c r="I4806" s="64">
        <v>2</v>
      </c>
      <c r="J4806" s="64">
        <v>2</v>
      </c>
      <c r="K4806" s="64">
        <v>2</v>
      </c>
      <c r="L4806" s="65">
        <v>1</v>
      </c>
      <c r="M4806" s="64">
        <v>0</v>
      </c>
      <c r="N4806" s="64">
        <v>0</v>
      </c>
      <c r="O4806" s="66">
        <v>636.375</v>
      </c>
      <c r="P4806" s="63">
        <v>0</v>
      </c>
    </row>
    <row r="4807" spans="1:16" ht="14.4">
      <c r="A4807" s="72">
        <f t="shared" si="149"/>
        <v>46242</v>
      </c>
      <c r="B4807" s="73">
        <f>VLOOKUP(G4807,'Daily Flash NL'!A:D,4,0)</f>
        <v>0.66666666666666696</v>
      </c>
      <c r="C4807" s="77">
        <v>46242</v>
      </c>
      <c r="D4807" s="57"/>
      <c r="E4807" s="62" t="s">
        <v>85</v>
      </c>
      <c r="F4807" s="62"/>
      <c r="G4807" s="62">
        <v>16</v>
      </c>
      <c r="H4807" s="63">
        <v>0.5</v>
      </c>
      <c r="I4807" s="64">
        <v>12</v>
      </c>
      <c r="J4807" s="64">
        <v>9</v>
      </c>
      <c r="K4807" s="64">
        <v>6</v>
      </c>
      <c r="L4807" s="65">
        <v>0.75</v>
      </c>
      <c r="M4807" s="64">
        <v>3</v>
      </c>
      <c r="N4807" s="64">
        <v>0</v>
      </c>
      <c r="O4807" s="66">
        <v>199.71061111111112</v>
      </c>
      <c r="P4807" s="63">
        <v>0.25</v>
      </c>
    </row>
    <row r="4808" spans="1:16" ht="14.4">
      <c r="A4808" s="72">
        <f t="shared" si="149"/>
        <v>46242</v>
      </c>
      <c r="B4808" s="73" t="e">
        <f>VLOOKUP(G4808,'Daily Flash NL'!A:D,4,0)</f>
        <v>#N/A</v>
      </c>
      <c r="C4808" s="77">
        <v>46242</v>
      </c>
      <c r="D4808" s="57"/>
      <c r="E4808" s="62" t="s">
        <v>85</v>
      </c>
      <c r="F4808" s="62"/>
      <c r="G4808" s="62">
        <v>17</v>
      </c>
      <c r="H4808" s="63">
        <v>0.46666666666666667</v>
      </c>
      <c r="I4808" s="64">
        <v>15</v>
      </c>
      <c r="J4808" s="64">
        <v>15</v>
      </c>
      <c r="K4808" s="64">
        <v>7</v>
      </c>
      <c r="L4808" s="65">
        <v>1</v>
      </c>
      <c r="M4808" s="64">
        <v>0</v>
      </c>
      <c r="N4808" s="64">
        <v>0</v>
      </c>
      <c r="O4808" s="66">
        <v>359.43303333333341</v>
      </c>
      <c r="P4808" s="63">
        <v>0</v>
      </c>
    </row>
    <row r="4809" spans="1:16" ht="14.4">
      <c r="A4809" s="72">
        <f t="shared" si="149"/>
        <v>46242</v>
      </c>
      <c r="B4809" s="73" t="e">
        <f>VLOOKUP(G4809,'Daily Flash NL'!A:D,4,0)</f>
        <v>#N/A</v>
      </c>
      <c r="C4809" s="77">
        <v>46242</v>
      </c>
      <c r="D4809" s="57"/>
      <c r="E4809" s="62" t="s">
        <v>85</v>
      </c>
      <c r="F4809" s="62"/>
      <c r="G4809" s="62">
        <v>18</v>
      </c>
      <c r="H4809" s="63">
        <v>0.46153846153846156</v>
      </c>
      <c r="I4809" s="64">
        <v>14</v>
      </c>
      <c r="J4809" s="64">
        <v>11</v>
      </c>
      <c r="K4809" s="64">
        <v>6</v>
      </c>
      <c r="L4809" s="65">
        <v>0.7857142857142857</v>
      </c>
      <c r="M4809" s="64">
        <v>3</v>
      </c>
      <c r="N4809" s="64">
        <v>1</v>
      </c>
      <c r="O4809" s="66">
        <v>214.94645454545451</v>
      </c>
      <c r="P4809" s="63">
        <v>0.21428571428571427</v>
      </c>
    </row>
    <row r="4810" spans="1:16" ht="14.4">
      <c r="A4810" s="72">
        <f t="shared" si="149"/>
        <v>46242</v>
      </c>
      <c r="B4810" s="73" t="e">
        <f>VLOOKUP(G4810,'Daily Flash NL'!A:D,4,0)</f>
        <v>#N/A</v>
      </c>
      <c r="C4810" s="77">
        <v>46242</v>
      </c>
      <c r="D4810" s="57"/>
      <c r="E4810" s="62" t="s">
        <v>85</v>
      </c>
      <c r="F4810" s="62"/>
      <c r="G4810" s="62">
        <v>19</v>
      </c>
      <c r="H4810" s="63">
        <v>0.22222222222222221</v>
      </c>
      <c r="I4810" s="64">
        <v>9</v>
      </c>
      <c r="J4810" s="64">
        <v>9</v>
      </c>
      <c r="K4810" s="64">
        <v>2</v>
      </c>
      <c r="L4810" s="65">
        <v>1</v>
      </c>
      <c r="M4810" s="64">
        <v>0</v>
      </c>
      <c r="N4810" s="64">
        <v>0</v>
      </c>
      <c r="O4810" s="66">
        <v>294.62911111111111</v>
      </c>
      <c r="P4810" s="63">
        <v>0</v>
      </c>
    </row>
    <row r="4811" spans="1:16" ht="14.4">
      <c r="A4811" s="72">
        <f t="shared" si="149"/>
        <v>46242</v>
      </c>
      <c r="B4811" s="73" t="e">
        <f>VLOOKUP(G4811,'Daily Flash NL'!A:D,4,0)</f>
        <v>#N/A</v>
      </c>
      <c r="C4811" s="77">
        <v>46242</v>
      </c>
      <c r="D4811" s="57"/>
      <c r="E4811" s="62" t="s">
        <v>85</v>
      </c>
      <c r="F4811" s="62"/>
      <c r="G4811" s="62">
        <v>20</v>
      </c>
      <c r="H4811" s="63">
        <v>0.54545454545454541</v>
      </c>
      <c r="I4811" s="64">
        <v>11</v>
      </c>
      <c r="J4811" s="64">
        <v>11</v>
      </c>
      <c r="K4811" s="64">
        <v>6</v>
      </c>
      <c r="L4811" s="65">
        <v>1</v>
      </c>
      <c r="M4811" s="64">
        <v>0</v>
      </c>
      <c r="N4811" s="64">
        <v>0</v>
      </c>
      <c r="O4811" s="66">
        <v>120.99022727272755</v>
      </c>
      <c r="P4811" s="63">
        <v>0</v>
      </c>
    </row>
    <row r="4812" spans="1:16" ht="14.4">
      <c r="A4812" s="72">
        <f t="shared" si="149"/>
        <v>46242</v>
      </c>
      <c r="B4812" s="73" t="e">
        <f>VLOOKUP(G4812,'Daily Flash NL'!A:D,4,0)</f>
        <v>#N/A</v>
      </c>
      <c r="C4812" s="77">
        <v>46242</v>
      </c>
      <c r="D4812" s="57"/>
      <c r="E4812" s="62" t="s">
        <v>85</v>
      </c>
      <c r="F4812" s="62"/>
      <c r="G4812" s="62">
        <v>21</v>
      </c>
      <c r="H4812" s="63">
        <v>0.30769230769230771</v>
      </c>
      <c r="I4812" s="64">
        <v>13</v>
      </c>
      <c r="J4812" s="64">
        <v>12</v>
      </c>
      <c r="K4812" s="64">
        <v>4</v>
      </c>
      <c r="L4812" s="65">
        <v>0.92307692307692313</v>
      </c>
      <c r="M4812" s="64">
        <v>1</v>
      </c>
      <c r="N4812" s="64">
        <v>0</v>
      </c>
      <c r="O4812" s="66">
        <v>160.94998611111114</v>
      </c>
      <c r="P4812" s="63">
        <v>7.6923076923076927E-2</v>
      </c>
    </row>
    <row r="4813" spans="1:16" ht="14.4">
      <c r="A4813" s="72">
        <f t="shared" si="149"/>
        <v>46242</v>
      </c>
      <c r="B4813" s="73" t="e">
        <f>VLOOKUP(G4813,'Daily Flash NL'!A:D,4,0)</f>
        <v>#N/A</v>
      </c>
      <c r="C4813" s="77">
        <v>46242</v>
      </c>
      <c r="D4813" s="57"/>
      <c r="E4813" s="62" t="s">
        <v>85</v>
      </c>
      <c r="F4813" s="62"/>
      <c r="G4813" s="62">
        <v>22</v>
      </c>
      <c r="H4813" s="63">
        <v>0</v>
      </c>
      <c r="I4813" s="64">
        <v>2</v>
      </c>
      <c r="J4813" s="64">
        <v>1</v>
      </c>
      <c r="K4813" s="64">
        <v>0</v>
      </c>
      <c r="L4813" s="65">
        <v>0.5</v>
      </c>
      <c r="M4813" s="64">
        <v>1</v>
      </c>
      <c r="N4813" s="64">
        <v>0</v>
      </c>
      <c r="O4813" s="66">
        <v>553.08900000000006</v>
      </c>
      <c r="P4813" s="63">
        <v>0.5</v>
      </c>
    </row>
    <row r="4814" spans="1:16" ht="14.4">
      <c r="A4814" s="72">
        <f t="shared" si="149"/>
        <v>46242</v>
      </c>
      <c r="B4814" s="73" t="e">
        <f>VLOOKUP(G4814,'Daily Flash NL'!A:D,4,0)</f>
        <v>#N/A</v>
      </c>
      <c r="C4814" s="77">
        <v>46242</v>
      </c>
      <c r="D4814" s="57"/>
      <c r="E4814" s="62" t="s">
        <v>85</v>
      </c>
      <c r="F4814" s="62"/>
      <c r="G4814" s="62">
        <v>23</v>
      </c>
      <c r="H4814" s="63">
        <v>0</v>
      </c>
      <c r="I4814" s="64">
        <v>8</v>
      </c>
      <c r="J4814" s="64">
        <v>0</v>
      </c>
      <c r="K4814" s="64">
        <v>0</v>
      </c>
      <c r="L4814" s="65">
        <v>0</v>
      </c>
      <c r="M4814" s="64">
        <v>8</v>
      </c>
      <c r="N4814" s="64">
        <v>0</v>
      </c>
      <c r="O4814" s="66"/>
      <c r="P4814" s="63">
        <v>1</v>
      </c>
    </row>
    <row r="4815" spans="1:16" ht="14.4">
      <c r="A4815" s="72">
        <f t="shared" si="149"/>
        <v>46242</v>
      </c>
      <c r="B4815" s="73" t="e">
        <f>VLOOKUP(G4815,'Daily Flash NL'!A:D,4,0)</f>
        <v>#N/A</v>
      </c>
      <c r="C4815" s="77">
        <v>46242</v>
      </c>
      <c r="D4815" s="57"/>
      <c r="E4815" s="62" t="s">
        <v>68</v>
      </c>
      <c r="F4815" s="62"/>
      <c r="G4815" s="62"/>
      <c r="H4815" s="63">
        <v>0.83755588673621462</v>
      </c>
      <c r="I4815" s="64">
        <v>674</v>
      </c>
      <c r="J4815" s="64">
        <v>667</v>
      </c>
      <c r="K4815" s="64">
        <v>562</v>
      </c>
      <c r="L4815" s="65">
        <v>0.98961424332344217</v>
      </c>
      <c r="M4815" s="64">
        <v>7</v>
      </c>
      <c r="N4815" s="64">
        <v>3</v>
      </c>
      <c r="O4815" s="66">
        <v>261.88582063968016</v>
      </c>
      <c r="P4815" s="63">
        <v>1.0385756676557863E-2</v>
      </c>
    </row>
    <row r="4816" spans="1:16" ht="14.4">
      <c r="A4816" s="72">
        <f t="shared" si="149"/>
        <v>46242</v>
      </c>
      <c r="B4816" s="73" t="e">
        <f>VLOOKUP(G4816,'Daily Flash NL'!A:D,4,0)</f>
        <v>#N/A</v>
      </c>
      <c r="C4816" s="77">
        <v>46242</v>
      </c>
      <c r="D4816" s="57"/>
      <c r="E4816" s="62" t="s">
        <v>68</v>
      </c>
      <c r="F4816" s="57" t="s">
        <v>69</v>
      </c>
      <c r="G4816" s="57"/>
      <c r="H4816" s="58"/>
      <c r="I4816" s="59"/>
      <c r="J4816" s="59"/>
      <c r="K4816" s="59"/>
      <c r="L4816" s="60"/>
      <c r="M4816" s="59"/>
      <c r="N4816" s="59"/>
      <c r="O4816" s="61"/>
      <c r="P4816" s="58"/>
    </row>
    <row r="4817" spans="1:16" ht="14.4">
      <c r="A4817" s="72">
        <f t="shared" si="149"/>
        <v>46242</v>
      </c>
      <c r="B4817" s="73" t="e">
        <f>VLOOKUP(G4817,'Daily Flash NL'!A:D,4,0)</f>
        <v>#N/A</v>
      </c>
      <c r="C4817" s="77">
        <v>46242</v>
      </c>
      <c r="D4817" s="57"/>
      <c r="E4817" s="62" t="s">
        <v>68</v>
      </c>
      <c r="F4817" s="62"/>
      <c r="G4817" s="62">
        <v>6</v>
      </c>
      <c r="H4817" s="63">
        <v>0.8</v>
      </c>
      <c r="I4817" s="64">
        <v>5</v>
      </c>
      <c r="J4817" s="64">
        <v>5</v>
      </c>
      <c r="K4817" s="64">
        <v>4</v>
      </c>
      <c r="L4817" s="65">
        <v>1</v>
      </c>
      <c r="M4817" s="64">
        <v>0</v>
      </c>
      <c r="N4817" s="64">
        <v>0</v>
      </c>
      <c r="O4817" s="66">
        <v>363.87279999999998</v>
      </c>
      <c r="P4817" s="63">
        <v>0</v>
      </c>
    </row>
    <row r="4818" spans="1:16" ht="14.4">
      <c r="A4818" s="72">
        <f t="shared" si="149"/>
        <v>46242</v>
      </c>
      <c r="B4818" s="73">
        <f>VLOOKUP(G4818,'Daily Flash NL'!A:D,4,0)</f>
        <v>0.29166666666666669</v>
      </c>
      <c r="C4818" s="77">
        <v>46242</v>
      </c>
      <c r="D4818" s="57"/>
      <c r="E4818" s="62" t="s">
        <v>68</v>
      </c>
      <c r="F4818" s="62"/>
      <c r="G4818" s="62">
        <v>7</v>
      </c>
      <c r="H4818" s="63">
        <v>1</v>
      </c>
      <c r="I4818" s="64">
        <v>16</v>
      </c>
      <c r="J4818" s="64">
        <v>16</v>
      </c>
      <c r="K4818" s="64">
        <v>16</v>
      </c>
      <c r="L4818" s="65">
        <v>1</v>
      </c>
      <c r="M4818" s="64">
        <v>0</v>
      </c>
      <c r="N4818" s="64">
        <v>0</v>
      </c>
      <c r="O4818" s="66">
        <v>380.93756250000001</v>
      </c>
      <c r="P4818" s="63">
        <v>0</v>
      </c>
    </row>
    <row r="4819" spans="1:16" ht="14.4">
      <c r="A4819" s="72">
        <f t="shared" si="149"/>
        <v>46242</v>
      </c>
      <c r="B4819" s="73">
        <f>VLOOKUP(G4819,'Daily Flash NL'!A:D,4,0)</f>
        <v>0.33333333333333298</v>
      </c>
      <c r="C4819" s="77">
        <v>46242</v>
      </c>
      <c r="D4819" s="57"/>
      <c r="E4819" s="62" t="s">
        <v>68</v>
      </c>
      <c r="F4819" s="62"/>
      <c r="G4819" s="62">
        <v>8</v>
      </c>
      <c r="H4819" s="63">
        <v>0.96153846153846156</v>
      </c>
      <c r="I4819" s="64">
        <v>26</v>
      </c>
      <c r="J4819" s="64">
        <v>26</v>
      </c>
      <c r="K4819" s="64">
        <v>25</v>
      </c>
      <c r="L4819" s="65">
        <v>1</v>
      </c>
      <c r="M4819" s="64">
        <v>0</v>
      </c>
      <c r="N4819" s="64">
        <v>0</v>
      </c>
      <c r="O4819" s="66">
        <v>272.22779487179474</v>
      </c>
      <c r="P4819" s="63">
        <v>0</v>
      </c>
    </row>
    <row r="4820" spans="1:16" ht="14.4">
      <c r="A4820" s="72">
        <f t="shared" si="149"/>
        <v>46242</v>
      </c>
      <c r="B4820" s="73">
        <f>VLOOKUP(G4820,'Daily Flash NL'!A:D,4,0)</f>
        <v>0.375</v>
      </c>
      <c r="C4820" s="77">
        <v>46242</v>
      </c>
      <c r="D4820" s="57"/>
      <c r="E4820" s="62" t="s">
        <v>68</v>
      </c>
      <c r="F4820" s="62"/>
      <c r="G4820" s="62">
        <v>9</v>
      </c>
      <c r="H4820" s="63">
        <v>1</v>
      </c>
      <c r="I4820" s="64">
        <v>36</v>
      </c>
      <c r="J4820" s="64">
        <v>36</v>
      </c>
      <c r="K4820" s="64">
        <v>36</v>
      </c>
      <c r="L4820" s="65">
        <v>1</v>
      </c>
      <c r="M4820" s="64">
        <v>0</v>
      </c>
      <c r="N4820" s="64">
        <v>0</v>
      </c>
      <c r="O4820" s="66">
        <v>282.95588333333336</v>
      </c>
      <c r="P4820" s="63">
        <v>0</v>
      </c>
    </row>
    <row r="4821" spans="1:16" ht="14.4">
      <c r="A4821" s="72">
        <f t="shared" si="149"/>
        <v>46242</v>
      </c>
      <c r="B4821" s="73">
        <f>VLOOKUP(G4821,'Daily Flash NL'!A:D,4,0)</f>
        <v>0.41666666666666702</v>
      </c>
      <c r="C4821" s="77">
        <v>46242</v>
      </c>
      <c r="D4821" s="57"/>
      <c r="E4821" s="62" t="s">
        <v>68</v>
      </c>
      <c r="F4821" s="62"/>
      <c r="G4821" s="62">
        <v>10</v>
      </c>
      <c r="H4821" s="63">
        <v>0.96969696969696972</v>
      </c>
      <c r="I4821" s="64">
        <v>66</v>
      </c>
      <c r="J4821" s="64">
        <v>66</v>
      </c>
      <c r="K4821" s="64">
        <v>64</v>
      </c>
      <c r="L4821" s="65">
        <v>1</v>
      </c>
      <c r="M4821" s="64">
        <v>0</v>
      </c>
      <c r="N4821" s="64">
        <v>0</v>
      </c>
      <c r="O4821" s="66">
        <v>232.68523989898978</v>
      </c>
      <c r="P4821" s="63">
        <v>0</v>
      </c>
    </row>
    <row r="4822" spans="1:16" ht="14.4">
      <c r="A4822" s="72">
        <f t="shared" si="149"/>
        <v>46242</v>
      </c>
      <c r="B4822" s="73">
        <f>VLOOKUP(G4822,'Daily Flash NL'!A:D,4,0)</f>
        <v>0.45833333333333298</v>
      </c>
      <c r="C4822" s="77">
        <v>46242</v>
      </c>
      <c r="D4822" s="57"/>
      <c r="E4822" s="62" t="s">
        <v>68</v>
      </c>
      <c r="F4822" s="62"/>
      <c r="G4822" s="62">
        <v>11</v>
      </c>
      <c r="H4822" s="63">
        <v>0.83333333333333337</v>
      </c>
      <c r="I4822" s="64">
        <v>72</v>
      </c>
      <c r="J4822" s="64">
        <v>72</v>
      </c>
      <c r="K4822" s="64">
        <v>60</v>
      </c>
      <c r="L4822" s="65">
        <v>1</v>
      </c>
      <c r="M4822" s="64">
        <v>0</v>
      </c>
      <c r="N4822" s="64">
        <v>0</v>
      </c>
      <c r="O4822" s="66">
        <v>261.86005879629641</v>
      </c>
      <c r="P4822" s="63">
        <v>0</v>
      </c>
    </row>
    <row r="4823" spans="1:16" ht="14.4">
      <c r="A4823" s="72">
        <f t="shared" si="149"/>
        <v>46242</v>
      </c>
      <c r="B4823" s="73">
        <f>VLOOKUP(G4823,'Daily Flash NL'!A:D,4,0)</f>
        <v>0.5</v>
      </c>
      <c r="C4823" s="77">
        <v>46242</v>
      </c>
      <c r="D4823" s="57"/>
      <c r="E4823" s="62" t="s">
        <v>68</v>
      </c>
      <c r="F4823" s="62"/>
      <c r="G4823" s="62">
        <v>12</v>
      </c>
      <c r="H4823" s="63">
        <v>1</v>
      </c>
      <c r="I4823" s="64">
        <v>51</v>
      </c>
      <c r="J4823" s="64">
        <v>51</v>
      </c>
      <c r="K4823" s="64">
        <v>51</v>
      </c>
      <c r="L4823" s="65">
        <v>1</v>
      </c>
      <c r="M4823" s="64">
        <v>0</v>
      </c>
      <c r="N4823" s="64">
        <v>0</v>
      </c>
      <c r="O4823" s="66">
        <v>249.53297222222224</v>
      </c>
      <c r="P4823" s="63">
        <v>0</v>
      </c>
    </row>
    <row r="4824" spans="1:16" ht="14.4">
      <c r="A4824" s="72">
        <f t="shared" si="149"/>
        <v>46242</v>
      </c>
      <c r="B4824" s="73">
        <f>VLOOKUP(G4824,'Daily Flash NL'!A:D,4,0)</f>
        <v>0.54166666666666696</v>
      </c>
      <c r="C4824" s="77">
        <v>46242</v>
      </c>
      <c r="D4824" s="57"/>
      <c r="E4824" s="62" t="s">
        <v>68</v>
      </c>
      <c r="F4824" s="62"/>
      <c r="G4824" s="62">
        <v>13</v>
      </c>
      <c r="H4824" s="63">
        <v>0.57534246575342463</v>
      </c>
      <c r="I4824" s="64">
        <v>73</v>
      </c>
      <c r="J4824" s="64">
        <v>73</v>
      </c>
      <c r="K4824" s="64">
        <v>42</v>
      </c>
      <c r="L4824" s="65">
        <v>1</v>
      </c>
      <c r="M4824" s="64">
        <v>0</v>
      </c>
      <c r="N4824" s="64">
        <v>0</v>
      </c>
      <c r="O4824" s="66">
        <v>192.94016894977173</v>
      </c>
      <c r="P4824" s="63">
        <v>0</v>
      </c>
    </row>
    <row r="4825" spans="1:16" ht="14.4">
      <c r="A4825" s="72">
        <f t="shared" si="149"/>
        <v>46242</v>
      </c>
      <c r="B4825" s="73">
        <f>VLOOKUP(G4825,'Daily Flash NL'!A:D,4,0)</f>
        <v>0.58333333333333304</v>
      </c>
      <c r="C4825" s="77">
        <v>46242</v>
      </c>
      <c r="D4825" s="57"/>
      <c r="E4825" s="62" t="s">
        <v>68</v>
      </c>
      <c r="F4825" s="62"/>
      <c r="G4825" s="62">
        <v>14</v>
      </c>
      <c r="H4825" s="63">
        <v>0.9285714285714286</v>
      </c>
      <c r="I4825" s="64">
        <v>57</v>
      </c>
      <c r="J4825" s="64">
        <v>56</v>
      </c>
      <c r="K4825" s="64">
        <v>52</v>
      </c>
      <c r="L4825" s="65">
        <v>0.98245614035087714</v>
      </c>
      <c r="M4825" s="64">
        <v>1</v>
      </c>
      <c r="N4825" s="64">
        <v>1</v>
      </c>
      <c r="O4825" s="66">
        <v>247.51737053571438</v>
      </c>
      <c r="P4825" s="63">
        <v>1.7543859649122806E-2</v>
      </c>
    </row>
    <row r="4826" spans="1:16" ht="14.4">
      <c r="A4826" s="72">
        <f t="shared" si="149"/>
        <v>46242</v>
      </c>
      <c r="B4826" s="73">
        <f>VLOOKUP(G4826,'Daily Flash NL'!A:D,4,0)</f>
        <v>0.625</v>
      </c>
      <c r="C4826" s="77">
        <v>46242</v>
      </c>
      <c r="D4826" s="57"/>
      <c r="E4826" s="62" t="s">
        <v>68</v>
      </c>
      <c r="F4826" s="62"/>
      <c r="G4826" s="62">
        <v>15</v>
      </c>
      <c r="H4826" s="63">
        <v>0.84375</v>
      </c>
      <c r="I4826" s="64">
        <v>64</v>
      </c>
      <c r="J4826" s="64">
        <v>64</v>
      </c>
      <c r="K4826" s="64">
        <v>54</v>
      </c>
      <c r="L4826" s="65">
        <v>1</v>
      </c>
      <c r="M4826" s="64">
        <v>0</v>
      </c>
      <c r="N4826" s="64">
        <v>0</v>
      </c>
      <c r="O4826" s="66">
        <v>227.49575520833318</v>
      </c>
      <c r="P4826" s="63">
        <v>0</v>
      </c>
    </row>
    <row r="4827" spans="1:16" ht="14.4">
      <c r="A4827" s="72">
        <f t="shared" si="149"/>
        <v>46242</v>
      </c>
      <c r="B4827" s="73">
        <f>VLOOKUP(G4827,'Daily Flash NL'!A:D,4,0)</f>
        <v>0.66666666666666696</v>
      </c>
      <c r="C4827" s="77">
        <v>46242</v>
      </c>
      <c r="D4827" s="57"/>
      <c r="E4827" s="62" t="s">
        <v>68</v>
      </c>
      <c r="F4827" s="62"/>
      <c r="G4827" s="62">
        <v>16</v>
      </c>
      <c r="H4827" s="63">
        <v>0.52727272727272723</v>
      </c>
      <c r="I4827" s="64">
        <v>56</v>
      </c>
      <c r="J4827" s="64">
        <v>55</v>
      </c>
      <c r="K4827" s="64">
        <v>29</v>
      </c>
      <c r="L4827" s="65">
        <v>0.9821428571428571</v>
      </c>
      <c r="M4827" s="64">
        <v>1</v>
      </c>
      <c r="N4827" s="64">
        <v>1</v>
      </c>
      <c r="O4827" s="66">
        <v>301.22790454545458</v>
      </c>
      <c r="P4827" s="63">
        <v>1.7857142857142856E-2</v>
      </c>
    </row>
    <row r="4828" spans="1:16" ht="14.4">
      <c r="A4828" s="72">
        <f t="shared" si="149"/>
        <v>46242</v>
      </c>
      <c r="B4828" s="73" t="e">
        <f>VLOOKUP(G4828,'Daily Flash NL'!A:D,4,0)</f>
        <v>#N/A</v>
      </c>
      <c r="C4828" s="77">
        <v>46242</v>
      </c>
      <c r="D4828" s="57"/>
      <c r="E4828" s="62" t="s">
        <v>68</v>
      </c>
      <c r="F4828" s="62"/>
      <c r="G4828" s="62">
        <v>17</v>
      </c>
      <c r="H4828" s="63">
        <v>0.90476190476190477</v>
      </c>
      <c r="I4828" s="64">
        <v>43</v>
      </c>
      <c r="J4828" s="64">
        <v>42</v>
      </c>
      <c r="K4828" s="64">
        <v>38</v>
      </c>
      <c r="L4828" s="65">
        <v>0.97674418604651159</v>
      </c>
      <c r="M4828" s="64">
        <v>1</v>
      </c>
      <c r="N4828" s="64">
        <v>1</v>
      </c>
      <c r="O4828" s="66">
        <v>257.89610119047609</v>
      </c>
      <c r="P4828" s="63">
        <v>2.3255813953488372E-2</v>
      </c>
    </row>
    <row r="4829" spans="1:16" ht="14.4">
      <c r="A4829" s="72">
        <f t="shared" si="149"/>
        <v>46242</v>
      </c>
      <c r="B4829" s="73" t="e">
        <f>VLOOKUP(G4829,'Daily Flash NL'!A:D,4,0)</f>
        <v>#N/A</v>
      </c>
      <c r="C4829" s="77">
        <v>46242</v>
      </c>
      <c r="D4829" s="57"/>
      <c r="E4829" s="62" t="s">
        <v>68</v>
      </c>
      <c r="F4829" s="62"/>
      <c r="G4829" s="62">
        <v>18</v>
      </c>
      <c r="H4829" s="63">
        <v>1</v>
      </c>
      <c r="I4829" s="64">
        <v>28</v>
      </c>
      <c r="J4829" s="64">
        <v>28</v>
      </c>
      <c r="K4829" s="64">
        <v>28</v>
      </c>
      <c r="L4829" s="65">
        <v>1</v>
      </c>
      <c r="M4829" s="64">
        <v>0</v>
      </c>
      <c r="N4829" s="64">
        <v>0</v>
      </c>
      <c r="O4829" s="66">
        <v>250.84941666666651</v>
      </c>
      <c r="P4829" s="63">
        <v>0</v>
      </c>
    </row>
    <row r="4830" spans="1:16" ht="14.4">
      <c r="A4830" s="72">
        <f t="shared" si="149"/>
        <v>46242</v>
      </c>
      <c r="B4830" s="73" t="e">
        <f>VLOOKUP(G4830,'Daily Flash NL'!A:D,4,0)</f>
        <v>#N/A</v>
      </c>
      <c r="C4830" s="77">
        <v>46242</v>
      </c>
      <c r="D4830" s="57"/>
      <c r="E4830" s="62" t="s">
        <v>68</v>
      </c>
      <c r="F4830" s="62"/>
      <c r="G4830" s="62">
        <v>19</v>
      </c>
      <c r="H4830" s="63">
        <v>0.9375</v>
      </c>
      <c r="I4830" s="64">
        <v>32</v>
      </c>
      <c r="J4830" s="64">
        <v>32</v>
      </c>
      <c r="K4830" s="64">
        <v>30</v>
      </c>
      <c r="L4830" s="65">
        <v>1</v>
      </c>
      <c r="M4830" s="64">
        <v>0</v>
      </c>
      <c r="N4830" s="64">
        <v>0</v>
      </c>
      <c r="O4830" s="66">
        <v>321.37017708333315</v>
      </c>
      <c r="P4830" s="63">
        <v>0</v>
      </c>
    </row>
    <row r="4831" spans="1:16" ht="14.4">
      <c r="A4831" s="72">
        <f t="shared" si="149"/>
        <v>46242</v>
      </c>
      <c r="B4831" s="73" t="e">
        <f>VLOOKUP(G4831,'Daily Flash NL'!A:D,4,0)</f>
        <v>#N/A</v>
      </c>
      <c r="C4831" s="77">
        <v>46242</v>
      </c>
      <c r="D4831" s="57"/>
      <c r="E4831" s="62" t="s">
        <v>68</v>
      </c>
      <c r="F4831" s="62"/>
      <c r="G4831" s="62">
        <v>20</v>
      </c>
      <c r="H4831" s="63">
        <v>0.75</v>
      </c>
      <c r="I4831" s="64">
        <v>16</v>
      </c>
      <c r="J4831" s="64">
        <v>16</v>
      </c>
      <c r="K4831" s="64">
        <v>12</v>
      </c>
      <c r="L4831" s="65">
        <v>1</v>
      </c>
      <c r="M4831" s="64">
        <v>0</v>
      </c>
      <c r="N4831" s="64">
        <v>0</v>
      </c>
      <c r="O4831" s="66">
        <v>295.94903124999996</v>
      </c>
      <c r="P4831" s="63">
        <v>0</v>
      </c>
    </row>
    <row r="4832" spans="1:16" ht="14.4">
      <c r="A4832" s="72">
        <f t="shared" si="149"/>
        <v>46242</v>
      </c>
      <c r="B4832" s="73" t="e">
        <f>VLOOKUP(G4832,'Daily Flash NL'!A:D,4,0)</f>
        <v>#N/A</v>
      </c>
      <c r="C4832" s="77">
        <v>46242</v>
      </c>
      <c r="D4832" s="57"/>
      <c r="E4832" s="62" t="s">
        <v>68</v>
      </c>
      <c r="F4832" s="62"/>
      <c r="G4832" s="62">
        <v>21</v>
      </c>
      <c r="H4832" s="63">
        <v>1</v>
      </c>
      <c r="I4832" s="64">
        <v>13</v>
      </c>
      <c r="J4832" s="64">
        <v>13</v>
      </c>
      <c r="K4832" s="64">
        <v>13</v>
      </c>
      <c r="L4832" s="65">
        <v>1</v>
      </c>
      <c r="M4832" s="64">
        <v>0</v>
      </c>
      <c r="N4832" s="64">
        <v>0</v>
      </c>
      <c r="O4832" s="66">
        <v>383.00450000000001</v>
      </c>
      <c r="P4832" s="63">
        <v>0</v>
      </c>
    </row>
    <row r="4833" spans="1:16" ht="14.4">
      <c r="A4833" s="72">
        <f t="shared" si="149"/>
        <v>46242</v>
      </c>
      <c r="B4833" s="73" t="e">
        <f>VLOOKUP(G4833,'Daily Flash NL'!A:D,4,0)</f>
        <v>#N/A</v>
      </c>
      <c r="C4833" s="77">
        <v>46242</v>
      </c>
      <c r="D4833" s="57"/>
      <c r="E4833" s="62" t="s">
        <v>68</v>
      </c>
      <c r="F4833" s="62"/>
      <c r="G4833" s="62">
        <v>22</v>
      </c>
      <c r="H4833" s="63">
        <v>0.63636363636363635</v>
      </c>
      <c r="I4833" s="64">
        <v>11</v>
      </c>
      <c r="J4833" s="64">
        <v>11</v>
      </c>
      <c r="K4833" s="64">
        <v>7</v>
      </c>
      <c r="L4833" s="65">
        <v>1</v>
      </c>
      <c r="M4833" s="64">
        <v>0</v>
      </c>
      <c r="N4833" s="64">
        <v>0</v>
      </c>
      <c r="O4833" s="66">
        <v>303.51577272727275</v>
      </c>
      <c r="P4833" s="63">
        <v>0</v>
      </c>
    </row>
    <row r="4834" spans="1:16" ht="14.4">
      <c r="A4834" s="72">
        <f t="shared" si="149"/>
        <v>46242</v>
      </c>
      <c r="B4834" s="73" t="e">
        <f>VLOOKUP(G4834,'Daily Flash NL'!A:D,4,0)</f>
        <v>#N/A</v>
      </c>
      <c r="C4834" s="77">
        <v>46242</v>
      </c>
      <c r="D4834" s="57"/>
      <c r="E4834" s="62" t="s">
        <v>68</v>
      </c>
      <c r="F4834" s="62"/>
      <c r="G4834" s="62">
        <v>23</v>
      </c>
      <c r="H4834" s="63">
        <v>0.1111111111111111</v>
      </c>
      <c r="I4834" s="64">
        <v>9</v>
      </c>
      <c r="J4834" s="64">
        <v>5</v>
      </c>
      <c r="K4834" s="64">
        <v>1</v>
      </c>
      <c r="L4834" s="65">
        <v>0.55555555555555558</v>
      </c>
      <c r="M4834" s="64">
        <v>4</v>
      </c>
      <c r="N4834" s="64">
        <v>0</v>
      </c>
      <c r="O4834" s="66">
        <v>459.35219999999998</v>
      </c>
      <c r="P4834" s="63">
        <v>0.44444444444444442</v>
      </c>
    </row>
    <row r="4835" spans="1:16" ht="14.4">
      <c r="A4835" s="72">
        <f t="shared" si="149"/>
        <v>46242</v>
      </c>
      <c r="B4835" s="73" t="e">
        <f>VLOOKUP(G4835,'Daily Flash NL'!A:D,4,0)</f>
        <v>#N/A</v>
      </c>
      <c r="C4835" s="77">
        <v>46242</v>
      </c>
      <c r="D4835" s="57" t="s">
        <v>70</v>
      </c>
      <c r="E4835" s="57"/>
      <c r="F4835" s="57"/>
      <c r="G4835" s="57"/>
      <c r="H4835" s="58">
        <v>0.79445727482678985</v>
      </c>
      <c r="I4835" s="59">
        <v>870</v>
      </c>
      <c r="J4835" s="59">
        <v>839</v>
      </c>
      <c r="K4835" s="59">
        <v>688</v>
      </c>
      <c r="L4835" s="60">
        <v>0.96436781609195399</v>
      </c>
      <c r="M4835" s="59">
        <v>31</v>
      </c>
      <c r="N4835" s="59">
        <v>4</v>
      </c>
      <c r="O4835" s="61">
        <v>251.48383794199435</v>
      </c>
      <c r="P4835" s="58">
        <v>3.5632183908045977E-2</v>
      </c>
    </row>
    <row r="4836" spans="1:16" ht="14.4">
      <c r="A4836" s="72" t="str">
        <f t="shared" si="149"/>
        <v>Total 08/08/2026</v>
      </c>
      <c r="B4836" s="73" t="e">
        <f>VLOOKUP(G4836,'Daily Flash NL'!A:D,4,0)</f>
        <v>#N/A</v>
      </c>
      <c r="C4836" s="78" t="s">
        <v>353</v>
      </c>
      <c r="D4836" s="67"/>
      <c r="E4836" s="67"/>
      <c r="F4836" s="67"/>
      <c r="G4836" s="67"/>
      <c r="H4836" s="68">
        <v>0.79445727482678985</v>
      </c>
      <c r="I4836" s="69">
        <v>870</v>
      </c>
      <c r="J4836" s="69">
        <v>839</v>
      </c>
      <c r="K4836" s="69">
        <v>688</v>
      </c>
      <c r="L4836" s="70">
        <v>0.96436781609195399</v>
      </c>
      <c r="M4836" s="69">
        <v>31</v>
      </c>
      <c r="N4836" s="69">
        <v>4</v>
      </c>
      <c r="O4836" s="71">
        <v>251.48383794199435</v>
      </c>
      <c r="P4836" s="68">
        <v>3.5632183908045977E-2</v>
      </c>
    </row>
    <row r="4837" spans="1:16" ht="15" thickBot="1">
      <c r="A4837" s="72" t="str">
        <f t="shared" si="149"/>
        <v>Total général</v>
      </c>
      <c r="B4837" s="73" t="e">
        <f>VLOOKUP(G4837,'Daily Flash NL'!A:D,4,0)</f>
        <v>#N/A</v>
      </c>
      <c r="C4837" s="116" t="s">
        <v>73</v>
      </c>
      <c r="D4837" s="117"/>
      <c r="E4837" s="117"/>
      <c r="F4837" s="117"/>
      <c r="G4837" s="117"/>
      <c r="H4837" s="118">
        <v>0.79445727482678985</v>
      </c>
      <c r="I4837" s="119">
        <v>870</v>
      </c>
      <c r="J4837" s="119">
        <v>839</v>
      </c>
      <c r="K4837" s="119">
        <v>688</v>
      </c>
      <c r="L4837" s="120">
        <v>0.96436781609195399</v>
      </c>
      <c r="M4837" s="119">
        <v>31</v>
      </c>
      <c r="N4837" s="119">
        <v>4</v>
      </c>
      <c r="O4837" s="121">
        <v>251.48383794199435</v>
      </c>
      <c r="P4837" s="122">
        <v>3.5632183908045977E-2</v>
      </c>
    </row>
    <row r="4838" spans="1:16" ht="14.4">
      <c r="A4838" s="72">
        <f t="shared" ref="A4838:A4848" si="150">C4838</f>
        <v>46243</v>
      </c>
      <c r="B4838" s="73" t="e">
        <f>VLOOKUP(G4838,'Daily Flash NL'!A:D,4,0)</f>
        <v>#N/A</v>
      </c>
      <c r="C4838" s="77">
        <v>46243</v>
      </c>
      <c r="D4838" s="57" t="s">
        <v>67</v>
      </c>
      <c r="E4838" s="62" t="s">
        <v>85</v>
      </c>
      <c r="F4838" s="62"/>
      <c r="G4838" s="62"/>
      <c r="H4838" s="63">
        <v>0.76258992805755399</v>
      </c>
      <c r="I4838" s="64">
        <v>139</v>
      </c>
      <c r="J4838" s="64">
        <v>130</v>
      </c>
      <c r="K4838" s="64">
        <v>106</v>
      </c>
      <c r="L4838" s="65">
        <v>0.93525179856115104</v>
      </c>
      <c r="M4838" s="64">
        <v>9</v>
      </c>
      <c r="N4838" s="64">
        <v>0</v>
      </c>
      <c r="O4838" s="66">
        <v>278.27114487179489</v>
      </c>
      <c r="P4838" s="63">
        <v>6.4748201438848921E-2</v>
      </c>
    </row>
    <row r="4839" spans="1:16" ht="14.4">
      <c r="A4839" s="72">
        <f t="shared" si="150"/>
        <v>46243</v>
      </c>
      <c r="B4839" s="73" t="e">
        <f>VLOOKUP(G4839,'Daily Flash NL'!A:D,4,0)</f>
        <v>#N/A</v>
      </c>
      <c r="C4839" s="77">
        <v>46243</v>
      </c>
      <c r="D4839" s="57"/>
      <c r="E4839" s="62" t="s">
        <v>85</v>
      </c>
      <c r="F4839" s="57" t="s">
        <v>69</v>
      </c>
      <c r="G4839" s="57"/>
      <c r="H4839" s="58"/>
      <c r="I4839" s="59"/>
      <c r="J4839" s="59"/>
      <c r="K4839" s="59"/>
      <c r="L4839" s="60"/>
      <c r="M4839" s="59"/>
      <c r="N4839" s="59"/>
      <c r="O4839" s="61"/>
      <c r="P4839" s="58"/>
    </row>
    <row r="4840" spans="1:16" ht="14.4">
      <c r="A4840" s="72">
        <f t="shared" si="150"/>
        <v>46243</v>
      </c>
      <c r="B4840" s="73" t="e">
        <f>VLOOKUP(G4840,'Daily Flash NL'!A:D,4,0)</f>
        <v>#N/A</v>
      </c>
      <c r="C4840" s="77">
        <v>46243</v>
      </c>
      <c r="D4840" s="57"/>
      <c r="E4840" s="62" t="s">
        <v>85</v>
      </c>
      <c r="F4840" s="62"/>
      <c r="G4840" s="62">
        <v>6</v>
      </c>
      <c r="H4840" s="63">
        <v>0</v>
      </c>
      <c r="I4840" s="64">
        <v>1</v>
      </c>
      <c r="J4840" s="64">
        <v>1</v>
      </c>
      <c r="K4840" s="64">
        <v>0</v>
      </c>
      <c r="L4840" s="65">
        <v>1</v>
      </c>
      <c r="M4840" s="64">
        <v>0</v>
      </c>
      <c r="N4840" s="64">
        <v>0</v>
      </c>
      <c r="O4840" s="66">
        <v>473.81599999999997</v>
      </c>
      <c r="P4840" s="63">
        <v>0</v>
      </c>
    </row>
    <row r="4841" spans="1:16" ht="14.4">
      <c r="A4841" s="72">
        <f t="shared" si="150"/>
        <v>46243</v>
      </c>
      <c r="B4841" s="73">
        <f>VLOOKUP(G4841,'Daily Flash NL'!A:D,4,0)</f>
        <v>0.29166666666666669</v>
      </c>
      <c r="C4841" s="77">
        <v>46243</v>
      </c>
      <c r="D4841" s="57"/>
      <c r="E4841" s="62" t="s">
        <v>85</v>
      </c>
      <c r="F4841" s="62"/>
      <c r="G4841" s="62">
        <v>7</v>
      </c>
      <c r="H4841" s="63">
        <v>0.5</v>
      </c>
      <c r="I4841" s="64">
        <v>2</v>
      </c>
      <c r="J4841" s="64">
        <v>2</v>
      </c>
      <c r="K4841" s="64">
        <v>1</v>
      </c>
      <c r="L4841" s="65">
        <v>1</v>
      </c>
      <c r="M4841" s="64">
        <v>0</v>
      </c>
      <c r="N4841" s="64">
        <v>0</v>
      </c>
      <c r="O4841" s="66">
        <v>818.70999999999992</v>
      </c>
      <c r="P4841" s="63">
        <v>0</v>
      </c>
    </row>
    <row r="4842" spans="1:16" ht="14.4">
      <c r="A4842" s="72">
        <f t="shared" si="150"/>
        <v>46243</v>
      </c>
      <c r="B4842" s="73">
        <f>VLOOKUP(G4842,'Daily Flash NL'!A:D,4,0)</f>
        <v>0.33333333333333298</v>
      </c>
      <c r="C4842" s="77">
        <v>46243</v>
      </c>
      <c r="D4842" s="57"/>
      <c r="E4842" s="62" t="s">
        <v>85</v>
      </c>
      <c r="F4842" s="62"/>
      <c r="G4842" s="62">
        <v>8</v>
      </c>
      <c r="H4842" s="63">
        <v>1</v>
      </c>
      <c r="I4842" s="64">
        <v>2</v>
      </c>
      <c r="J4842" s="64">
        <v>2</v>
      </c>
      <c r="K4842" s="64">
        <v>2</v>
      </c>
      <c r="L4842" s="65">
        <v>1</v>
      </c>
      <c r="M4842" s="64">
        <v>0</v>
      </c>
      <c r="N4842" s="64">
        <v>0</v>
      </c>
      <c r="O4842" s="66">
        <v>186.16249999999999</v>
      </c>
      <c r="P4842" s="63">
        <v>0</v>
      </c>
    </row>
    <row r="4843" spans="1:16" ht="14.4">
      <c r="A4843" s="72">
        <f t="shared" si="150"/>
        <v>46243</v>
      </c>
      <c r="B4843" s="73">
        <f>VLOOKUP(G4843,'Daily Flash NL'!A:D,4,0)</f>
        <v>0.375</v>
      </c>
      <c r="C4843" s="77">
        <v>46243</v>
      </c>
      <c r="D4843" s="57"/>
      <c r="E4843" s="62" t="s">
        <v>85</v>
      </c>
      <c r="F4843" s="62"/>
      <c r="G4843" s="62">
        <v>9</v>
      </c>
      <c r="H4843" s="63">
        <v>1</v>
      </c>
      <c r="I4843" s="64">
        <v>1</v>
      </c>
      <c r="J4843" s="64">
        <v>1</v>
      </c>
      <c r="K4843" s="64">
        <v>1</v>
      </c>
      <c r="L4843" s="65">
        <v>1</v>
      </c>
      <c r="M4843" s="64">
        <v>0</v>
      </c>
      <c r="N4843" s="64">
        <v>0</v>
      </c>
      <c r="O4843" s="66">
        <v>167.20699999999999</v>
      </c>
      <c r="P4843" s="63">
        <v>0</v>
      </c>
    </row>
    <row r="4844" spans="1:16" ht="14.4">
      <c r="A4844" s="72">
        <f t="shared" si="150"/>
        <v>46243</v>
      </c>
      <c r="B4844" s="73">
        <f>VLOOKUP(G4844,'Daily Flash NL'!A:D,4,0)</f>
        <v>0.41666666666666702</v>
      </c>
      <c r="C4844" s="77">
        <v>46243</v>
      </c>
      <c r="D4844" s="57"/>
      <c r="E4844" s="62" t="s">
        <v>85</v>
      </c>
      <c r="F4844" s="62"/>
      <c r="G4844" s="62">
        <v>10</v>
      </c>
      <c r="H4844" s="63">
        <v>0.75</v>
      </c>
      <c r="I4844" s="64">
        <v>4</v>
      </c>
      <c r="J4844" s="64">
        <v>4</v>
      </c>
      <c r="K4844" s="64">
        <v>3</v>
      </c>
      <c r="L4844" s="65">
        <v>1</v>
      </c>
      <c r="M4844" s="64">
        <v>0</v>
      </c>
      <c r="N4844" s="64">
        <v>0</v>
      </c>
      <c r="O4844" s="66">
        <v>240.970125</v>
      </c>
      <c r="P4844" s="63">
        <v>0</v>
      </c>
    </row>
    <row r="4845" spans="1:16" ht="14.4">
      <c r="A4845" s="72">
        <f t="shared" si="150"/>
        <v>46243</v>
      </c>
      <c r="B4845" s="73">
        <f>VLOOKUP(G4845,'Daily Flash NL'!A:D,4,0)</f>
        <v>0.45833333333333298</v>
      </c>
      <c r="C4845" s="77">
        <v>46243</v>
      </c>
      <c r="D4845" s="57"/>
      <c r="E4845" s="62" t="s">
        <v>85</v>
      </c>
      <c r="F4845" s="62"/>
      <c r="G4845" s="62">
        <v>11</v>
      </c>
      <c r="H4845" s="63">
        <v>1</v>
      </c>
      <c r="I4845" s="64">
        <v>7</v>
      </c>
      <c r="J4845" s="64">
        <v>7</v>
      </c>
      <c r="K4845" s="64">
        <v>7</v>
      </c>
      <c r="L4845" s="65">
        <v>1</v>
      </c>
      <c r="M4845" s="64">
        <v>0</v>
      </c>
      <c r="N4845" s="64">
        <v>0</v>
      </c>
      <c r="O4845" s="66">
        <v>208.66657142857142</v>
      </c>
      <c r="P4845" s="63">
        <v>0</v>
      </c>
    </row>
    <row r="4846" spans="1:16" ht="14.4">
      <c r="A4846" s="72">
        <f t="shared" si="150"/>
        <v>46243</v>
      </c>
      <c r="B4846" s="73">
        <f>VLOOKUP(G4846,'Daily Flash NL'!A:D,4,0)</f>
        <v>0.54166666666666696</v>
      </c>
      <c r="C4846" s="77">
        <v>46243</v>
      </c>
      <c r="D4846" s="57"/>
      <c r="E4846" s="62" t="s">
        <v>85</v>
      </c>
      <c r="F4846" s="62"/>
      <c r="G4846" s="62">
        <v>13</v>
      </c>
      <c r="H4846" s="63">
        <v>1</v>
      </c>
      <c r="I4846" s="64">
        <v>5</v>
      </c>
      <c r="J4846" s="64">
        <v>5</v>
      </c>
      <c r="K4846" s="64">
        <v>5</v>
      </c>
      <c r="L4846" s="65">
        <v>1</v>
      </c>
      <c r="M4846" s="64">
        <v>0</v>
      </c>
      <c r="N4846" s="64">
        <v>0</v>
      </c>
      <c r="O4846" s="66">
        <v>480.78280000000007</v>
      </c>
      <c r="P4846" s="63">
        <v>0</v>
      </c>
    </row>
    <row r="4847" spans="1:16" ht="14.4">
      <c r="A4847" s="72">
        <f t="shared" si="150"/>
        <v>46243</v>
      </c>
      <c r="B4847" s="73">
        <f>VLOOKUP(G4847,'Daily Flash NL'!A:D,4,0)</f>
        <v>0.58333333333333304</v>
      </c>
      <c r="C4847" s="77">
        <v>46243</v>
      </c>
      <c r="D4847" s="57"/>
      <c r="E4847" s="62" t="s">
        <v>85</v>
      </c>
      <c r="F4847" s="62"/>
      <c r="G4847" s="62">
        <v>14</v>
      </c>
      <c r="H4847" s="63">
        <v>1</v>
      </c>
      <c r="I4847" s="64">
        <v>2</v>
      </c>
      <c r="J4847" s="64">
        <v>2</v>
      </c>
      <c r="K4847" s="64">
        <v>2</v>
      </c>
      <c r="L4847" s="65">
        <v>1</v>
      </c>
      <c r="M4847" s="64">
        <v>0</v>
      </c>
      <c r="N4847" s="64">
        <v>0</v>
      </c>
      <c r="O4847" s="66">
        <v>403.31650000000002</v>
      </c>
      <c r="P4847" s="63">
        <v>0</v>
      </c>
    </row>
    <row r="4848" spans="1:16" ht="14.4">
      <c r="A4848" s="72">
        <f t="shared" si="150"/>
        <v>46243</v>
      </c>
      <c r="B4848" s="73">
        <f>VLOOKUP(G4848,'Daily Flash NL'!A:D,4,0)</f>
        <v>0.625</v>
      </c>
      <c r="C4848" s="77">
        <v>46243</v>
      </c>
      <c r="D4848" s="57"/>
      <c r="E4848" s="62" t="s">
        <v>85</v>
      </c>
      <c r="F4848" s="62"/>
      <c r="G4848" s="62">
        <v>15</v>
      </c>
      <c r="H4848" s="63">
        <v>1</v>
      </c>
      <c r="I4848" s="64">
        <v>5</v>
      </c>
      <c r="J4848" s="64">
        <v>5</v>
      </c>
      <c r="K4848" s="64">
        <v>5</v>
      </c>
      <c r="L4848" s="65">
        <v>1</v>
      </c>
      <c r="M4848" s="64">
        <v>0</v>
      </c>
      <c r="N4848" s="64">
        <v>0</v>
      </c>
      <c r="O4848" s="66">
        <v>342.81619999999998</v>
      </c>
      <c r="P4848" s="63">
        <v>0</v>
      </c>
    </row>
    <row r="4849" spans="1:16" ht="14.4">
      <c r="A4849" s="72">
        <f t="shared" ref="A4849:A4864" si="151">C4849</f>
        <v>46243</v>
      </c>
      <c r="B4849" s="73">
        <f>VLOOKUP(G4849,'Daily Flash NL'!A:D,4,0)</f>
        <v>0.66666666666666696</v>
      </c>
      <c r="C4849" s="77">
        <v>46243</v>
      </c>
      <c r="D4849" s="57"/>
      <c r="E4849" s="62" t="s">
        <v>85</v>
      </c>
      <c r="F4849" s="62"/>
      <c r="G4849" s="62">
        <v>16</v>
      </c>
      <c r="H4849" s="63">
        <v>0.90909090909090906</v>
      </c>
      <c r="I4849" s="64">
        <v>11</v>
      </c>
      <c r="J4849" s="64">
        <v>11</v>
      </c>
      <c r="K4849" s="64">
        <v>10</v>
      </c>
      <c r="L4849" s="65">
        <v>1</v>
      </c>
      <c r="M4849" s="64">
        <v>0</v>
      </c>
      <c r="N4849" s="64">
        <v>0</v>
      </c>
      <c r="O4849" s="66">
        <v>115.85471212121246</v>
      </c>
      <c r="P4849" s="63">
        <v>0</v>
      </c>
    </row>
    <row r="4850" spans="1:16" ht="14.4">
      <c r="A4850" s="72">
        <f t="shared" si="151"/>
        <v>46243</v>
      </c>
      <c r="B4850" s="73" t="e">
        <f>VLOOKUP(G4850,'Daily Flash NL'!A:D,4,0)</f>
        <v>#N/A</v>
      </c>
      <c r="C4850" s="77">
        <v>46243</v>
      </c>
      <c r="D4850" s="57"/>
      <c r="E4850" s="62" t="s">
        <v>85</v>
      </c>
      <c r="F4850" s="62"/>
      <c r="G4850" s="62">
        <v>17</v>
      </c>
      <c r="H4850" s="63">
        <v>1</v>
      </c>
      <c r="I4850" s="64">
        <v>1</v>
      </c>
      <c r="J4850" s="64">
        <v>1</v>
      </c>
      <c r="K4850" s="64">
        <v>1</v>
      </c>
      <c r="L4850" s="65">
        <v>1</v>
      </c>
      <c r="M4850" s="64">
        <v>0</v>
      </c>
      <c r="N4850" s="64">
        <v>0</v>
      </c>
      <c r="O4850" s="66">
        <v>552.03399999999999</v>
      </c>
      <c r="P4850" s="63">
        <v>0</v>
      </c>
    </row>
    <row r="4851" spans="1:16" ht="14.4">
      <c r="A4851" s="72">
        <f t="shared" si="151"/>
        <v>46243</v>
      </c>
      <c r="B4851" s="73" t="e">
        <f>VLOOKUP(G4851,'Daily Flash NL'!A:D,4,0)</f>
        <v>#N/A</v>
      </c>
      <c r="C4851" s="77">
        <v>46243</v>
      </c>
      <c r="D4851" s="57"/>
      <c r="E4851" s="62" t="s">
        <v>85</v>
      </c>
      <c r="F4851" s="62"/>
      <c r="G4851" s="62">
        <v>18</v>
      </c>
      <c r="H4851" s="63">
        <v>0.6</v>
      </c>
      <c r="I4851" s="64">
        <v>5</v>
      </c>
      <c r="J4851" s="64">
        <v>5</v>
      </c>
      <c r="K4851" s="64">
        <v>3</v>
      </c>
      <c r="L4851" s="65">
        <v>1</v>
      </c>
      <c r="M4851" s="64">
        <v>0</v>
      </c>
      <c r="N4851" s="64">
        <v>0</v>
      </c>
      <c r="O4851" s="66">
        <v>348.72940000000006</v>
      </c>
      <c r="P4851" s="63">
        <v>0</v>
      </c>
    </row>
    <row r="4852" spans="1:16" ht="14.4">
      <c r="A4852" s="72">
        <f t="shared" si="151"/>
        <v>46243</v>
      </c>
      <c r="B4852" s="73" t="e">
        <f>VLOOKUP(G4852,'Daily Flash NL'!A:D,4,0)</f>
        <v>#N/A</v>
      </c>
      <c r="C4852" s="77">
        <v>46243</v>
      </c>
      <c r="D4852" s="57"/>
      <c r="E4852" s="62" t="s">
        <v>85</v>
      </c>
      <c r="F4852" s="62"/>
      <c r="G4852" s="62">
        <v>19</v>
      </c>
      <c r="H4852" s="63">
        <v>1</v>
      </c>
      <c r="I4852" s="64">
        <v>2</v>
      </c>
      <c r="J4852" s="64">
        <v>2</v>
      </c>
      <c r="K4852" s="64">
        <v>2</v>
      </c>
      <c r="L4852" s="65">
        <v>1</v>
      </c>
      <c r="M4852" s="64">
        <v>0</v>
      </c>
      <c r="N4852" s="64">
        <v>0</v>
      </c>
      <c r="O4852" s="66">
        <v>318.08</v>
      </c>
      <c r="P4852" s="63">
        <v>0</v>
      </c>
    </row>
    <row r="4853" spans="1:16" ht="14.4">
      <c r="A4853" s="72">
        <f t="shared" si="151"/>
        <v>46243</v>
      </c>
      <c r="B4853" s="73" t="e">
        <f>VLOOKUP(G4853,'Daily Flash NL'!A:D,4,0)</f>
        <v>#N/A</v>
      </c>
      <c r="C4853" s="77">
        <v>46243</v>
      </c>
      <c r="D4853" s="57"/>
      <c r="E4853" s="62" t="s">
        <v>85</v>
      </c>
      <c r="F4853" s="62"/>
      <c r="G4853" s="62">
        <v>20</v>
      </c>
      <c r="H4853" s="63">
        <v>0.66666666666666663</v>
      </c>
      <c r="I4853" s="64">
        <v>3</v>
      </c>
      <c r="J4853" s="64">
        <v>3</v>
      </c>
      <c r="K4853" s="64">
        <v>2</v>
      </c>
      <c r="L4853" s="65">
        <v>1</v>
      </c>
      <c r="M4853" s="64">
        <v>0</v>
      </c>
      <c r="N4853" s="64">
        <v>0</v>
      </c>
      <c r="O4853" s="66">
        <v>351.45333333333332</v>
      </c>
      <c r="P4853" s="63">
        <v>0</v>
      </c>
    </row>
    <row r="4854" spans="1:16" ht="14.4">
      <c r="A4854" s="72">
        <f t="shared" si="151"/>
        <v>46243</v>
      </c>
      <c r="B4854" s="73" t="e">
        <f>VLOOKUP(G4854,'Daily Flash NL'!A:D,4,0)</f>
        <v>#N/A</v>
      </c>
      <c r="C4854" s="77">
        <v>46243</v>
      </c>
      <c r="D4854" s="57"/>
      <c r="E4854" s="62" t="s">
        <v>85</v>
      </c>
      <c r="F4854" s="62"/>
      <c r="G4854" s="62">
        <v>21</v>
      </c>
      <c r="H4854" s="63">
        <v>1</v>
      </c>
      <c r="I4854" s="64">
        <v>6</v>
      </c>
      <c r="J4854" s="64">
        <v>6</v>
      </c>
      <c r="K4854" s="64">
        <v>6</v>
      </c>
      <c r="L4854" s="65">
        <v>1</v>
      </c>
      <c r="M4854" s="64">
        <v>0</v>
      </c>
      <c r="N4854" s="64">
        <v>0</v>
      </c>
      <c r="O4854" s="66">
        <v>212.00675000000001</v>
      </c>
      <c r="P4854" s="63">
        <v>0</v>
      </c>
    </row>
    <row r="4855" spans="1:16" ht="14.4">
      <c r="A4855" s="72">
        <f t="shared" si="151"/>
        <v>46243</v>
      </c>
      <c r="B4855" s="73" t="e">
        <f>VLOOKUP(G4855,'Daily Flash NL'!A:D,4,0)</f>
        <v>#N/A</v>
      </c>
      <c r="C4855" s="77">
        <v>46243</v>
      </c>
      <c r="D4855" s="57"/>
      <c r="E4855" s="62" t="s">
        <v>85</v>
      </c>
      <c r="F4855" s="62"/>
      <c r="G4855" s="62">
        <v>22</v>
      </c>
      <c r="H4855" s="63">
        <v>0</v>
      </c>
      <c r="I4855" s="64">
        <v>2</v>
      </c>
      <c r="J4855" s="64">
        <v>0</v>
      </c>
      <c r="K4855" s="64">
        <v>0</v>
      </c>
      <c r="L4855" s="65">
        <v>0</v>
      </c>
      <c r="M4855" s="64">
        <v>2</v>
      </c>
      <c r="N4855" s="64">
        <v>0</v>
      </c>
      <c r="O4855" s="66"/>
      <c r="P4855" s="63">
        <v>1</v>
      </c>
    </row>
    <row r="4856" spans="1:16" ht="14.4">
      <c r="A4856" s="72">
        <f t="shared" si="151"/>
        <v>46243</v>
      </c>
      <c r="B4856" s="73" t="e">
        <f>VLOOKUP(G4856,'Daily Flash NL'!A:D,4,0)</f>
        <v>#N/A</v>
      </c>
      <c r="C4856" s="77">
        <v>46243</v>
      </c>
      <c r="D4856" s="57"/>
      <c r="E4856" s="62" t="s">
        <v>85</v>
      </c>
      <c r="F4856" s="62"/>
      <c r="G4856" s="62">
        <v>23</v>
      </c>
      <c r="H4856" s="63">
        <v>0</v>
      </c>
      <c r="I4856" s="64">
        <v>2</v>
      </c>
      <c r="J4856" s="64">
        <v>1</v>
      </c>
      <c r="K4856" s="64">
        <v>0</v>
      </c>
      <c r="L4856" s="65">
        <v>0.5</v>
      </c>
      <c r="M4856" s="64">
        <v>1</v>
      </c>
      <c r="N4856" s="64">
        <v>0</v>
      </c>
      <c r="O4856" s="66">
        <v>263.74</v>
      </c>
      <c r="P4856" s="63">
        <v>0.5</v>
      </c>
    </row>
    <row r="4857" spans="1:16" ht="14.4">
      <c r="A4857" s="72">
        <f t="shared" si="151"/>
        <v>46243</v>
      </c>
      <c r="B4857" s="73" t="e">
        <f>VLOOKUP(G4857,'Daily Flash NL'!A:D,4,0)</f>
        <v>#N/A</v>
      </c>
      <c r="C4857" s="77">
        <v>46243</v>
      </c>
      <c r="D4857" s="57"/>
      <c r="E4857" s="62" t="s">
        <v>85</v>
      </c>
      <c r="F4857" s="57" t="s">
        <v>86</v>
      </c>
      <c r="G4857" s="57"/>
      <c r="H4857" s="58"/>
      <c r="I4857" s="59"/>
      <c r="J4857" s="59"/>
      <c r="K4857" s="59"/>
      <c r="L4857" s="60"/>
      <c r="M4857" s="59"/>
      <c r="N4857" s="59"/>
      <c r="O4857" s="61"/>
      <c r="P4857" s="58"/>
    </row>
    <row r="4858" spans="1:16" ht="14.4">
      <c r="A4858" s="72">
        <f t="shared" si="151"/>
        <v>46243</v>
      </c>
      <c r="B4858" s="73" t="e">
        <f>VLOOKUP(G4858,'Daily Flash NL'!A:D,4,0)</f>
        <v>#N/A</v>
      </c>
      <c r="C4858" s="77">
        <v>46243</v>
      </c>
      <c r="D4858" s="57"/>
      <c r="E4858" s="62" t="s">
        <v>85</v>
      </c>
      <c r="F4858" s="62"/>
      <c r="G4858" s="62">
        <v>6</v>
      </c>
      <c r="H4858" s="63">
        <v>0.33333333333333331</v>
      </c>
      <c r="I4858" s="64">
        <v>3</v>
      </c>
      <c r="J4858" s="64">
        <v>3</v>
      </c>
      <c r="K4858" s="64">
        <v>1</v>
      </c>
      <c r="L4858" s="65">
        <v>1</v>
      </c>
      <c r="M4858" s="64">
        <v>0</v>
      </c>
      <c r="N4858" s="64">
        <v>0</v>
      </c>
      <c r="O4858" s="66">
        <v>216.99433333333329</v>
      </c>
      <c r="P4858" s="63">
        <v>0</v>
      </c>
    </row>
    <row r="4859" spans="1:16" ht="14.4">
      <c r="A4859" s="72">
        <f t="shared" si="151"/>
        <v>46243</v>
      </c>
      <c r="B4859" s="73">
        <f>VLOOKUP(G4859,'Daily Flash NL'!A:D,4,0)</f>
        <v>0.29166666666666669</v>
      </c>
      <c r="C4859" s="77">
        <v>46243</v>
      </c>
      <c r="D4859" s="57"/>
      <c r="E4859" s="62" t="s">
        <v>85</v>
      </c>
      <c r="F4859" s="62"/>
      <c r="G4859" s="62">
        <v>7</v>
      </c>
      <c r="H4859" s="63">
        <v>0.33333333333333331</v>
      </c>
      <c r="I4859" s="64">
        <v>3</v>
      </c>
      <c r="J4859" s="64">
        <v>3</v>
      </c>
      <c r="K4859" s="64">
        <v>1</v>
      </c>
      <c r="L4859" s="65">
        <v>1</v>
      </c>
      <c r="M4859" s="64">
        <v>0</v>
      </c>
      <c r="N4859" s="64">
        <v>0</v>
      </c>
      <c r="O4859" s="66">
        <v>262.98866666666669</v>
      </c>
      <c r="P4859" s="63">
        <v>0</v>
      </c>
    </row>
    <row r="4860" spans="1:16" ht="14.4">
      <c r="A4860" s="72">
        <f t="shared" si="151"/>
        <v>46243</v>
      </c>
      <c r="B4860" s="73">
        <f>VLOOKUP(G4860,'Daily Flash NL'!A:D,4,0)</f>
        <v>0.33333333333333298</v>
      </c>
      <c r="C4860" s="77">
        <v>46243</v>
      </c>
      <c r="D4860" s="57"/>
      <c r="E4860" s="62" t="s">
        <v>85</v>
      </c>
      <c r="F4860" s="62"/>
      <c r="G4860" s="62">
        <v>8</v>
      </c>
      <c r="H4860" s="63">
        <v>1</v>
      </c>
      <c r="I4860" s="64">
        <v>5</v>
      </c>
      <c r="J4860" s="64">
        <v>5</v>
      </c>
      <c r="K4860" s="64">
        <v>5</v>
      </c>
      <c r="L4860" s="65">
        <v>1</v>
      </c>
      <c r="M4860" s="64">
        <v>0</v>
      </c>
      <c r="N4860" s="64">
        <v>0</v>
      </c>
      <c r="O4860" s="66">
        <v>371.30879999999996</v>
      </c>
      <c r="P4860" s="63">
        <v>0</v>
      </c>
    </row>
    <row r="4861" spans="1:16" ht="14.4">
      <c r="A4861" s="72">
        <f t="shared" si="151"/>
        <v>46243</v>
      </c>
      <c r="B4861" s="73">
        <f>VLOOKUP(G4861,'Daily Flash NL'!A:D,4,0)</f>
        <v>0.375</v>
      </c>
      <c r="C4861" s="77">
        <v>46243</v>
      </c>
      <c r="D4861" s="57"/>
      <c r="E4861" s="62" t="s">
        <v>85</v>
      </c>
      <c r="F4861" s="62"/>
      <c r="G4861" s="62">
        <v>9</v>
      </c>
      <c r="H4861" s="63">
        <v>0.83333333333333337</v>
      </c>
      <c r="I4861" s="64">
        <v>6</v>
      </c>
      <c r="J4861" s="64">
        <v>6</v>
      </c>
      <c r="K4861" s="64">
        <v>5</v>
      </c>
      <c r="L4861" s="65">
        <v>1</v>
      </c>
      <c r="M4861" s="64">
        <v>0</v>
      </c>
      <c r="N4861" s="64">
        <v>0</v>
      </c>
      <c r="O4861" s="66">
        <v>163.27525</v>
      </c>
      <c r="P4861" s="63">
        <v>0</v>
      </c>
    </row>
    <row r="4862" spans="1:16" ht="14.4">
      <c r="A4862" s="72">
        <f t="shared" si="151"/>
        <v>46243</v>
      </c>
      <c r="B4862" s="73">
        <f>VLOOKUP(G4862,'Daily Flash NL'!A:D,4,0)</f>
        <v>0.41666666666666702</v>
      </c>
      <c r="C4862" s="77">
        <v>46243</v>
      </c>
      <c r="D4862" s="57"/>
      <c r="E4862" s="62" t="s">
        <v>85</v>
      </c>
      <c r="F4862" s="62"/>
      <c r="G4862" s="62">
        <v>10</v>
      </c>
      <c r="H4862" s="63">
        <v>1</v>
      </c>
      <c r="I4862" s="64">
        <v>5</v>
      </c>
      <c r="J4862" s="64">
        <v>5</v>
      </c>
      <c r="K4862" s="64">
        <v>5</v>
      </c>
      <c r="L4862" s="65">
        <v>1</v>
      </c>
      <c r="M4862" s="64">
        <v>0</v>
      </c>
      <c r="N4862" s="64">
        <v>0</v>
      </c>
      <c r="O4862" s="66">
        <v>126.5445333333334</v>
      </c>
      <c r="P4862" s="63">
        <v>0</v>
      </c>
    </row>
    <row r="4863" spans="1:16" ht="14.4">
      <c r="A4863" s="72">
        <f t="shared" si="151"/>
        <v>46243</v>
      </c>
      <c r="B4863" s="73">
        <f>VLOOKUP(G4863,'Daily Flash NL'!A:D,4,0)</f>
        <v>0.45833333333333298</v>
      </c>
      <c r="C4863" s="77">
        <v>46243</v>
      </c>
      <c r="D4863" s="57"/>
      <c r="E4863" s="62" t="s">
        <v>85</v>
      </c>
      <c r="F4863" s="62"/>
      <c r="G4863" s="62">
        <v>11</v>
      </c>
      <c r="H4863" s="63">
        <v>1</v>
      </c>
      <c r="I4863" s="64">
        <v>6</v>
      </c>
      <c r="J4863" s="64">
        <v>6</v>
      </c>
      <c r="K4863" s="64">
        <v>6</v>
      </c>
      <c r="L4863" s="65">
        <v>1</v>
      </c>
      <c r="M4863" s="64">
        <v>0</v>
      </c>
      <c r="N4863" s="64">
        <v>0</v>
      </c>
      <c r="O4863" s="66">
        <v>355.50583333333333</v>
      </c>
      <c r="P4863" s="63">
        <v>0</v>
      </c>
    </row>
    <row r="4864" spans="1:16" ht="14.4">
      <c r="A4864" s="72">
        <f t="shared" si="151"/>
        <v>46243</v>
      </c>
      <c r="B4864" s="73">
        <f>VLOOKUP(G4864,'Daily Flash NL'!A:D,4,0)</f>
        <v>0.5</v>
      </c>
      <c r="C4864" s="77">
        <v>46243</v>
      </c>
      <c r="D4864" s="57"/>
      <c r="E4864" s="62" t="s">
        <v>85</v>
      </c>
      <c r="F4864" s="62"/>
      <c r="G4864" s="62">
        <v>12</v>
      </c>
      <c r="H4864" s="63">
        <v>1</v>
      </c>
      <c r="I4864" s="64">
        <v>4</v>
      </c>
      <c r="J4864" s="64">
        <v>4</v>
      </c>
      <c r="K4864" s="64">
        <v>4</v>
      </c>
      <c r="L4864" s="65">
        <v>1</v>
      </c>
      <c r="M4864" s="64">
        <v>0</v>
      </c>
      <c r="N4864" s="64">
        <v>0</v>
      </c>
      <c r="O4864" s="66">
        <v>279.66974999999996</v>
      </c>
      <c r="P4864" s="63">
        <v>0</v>
      </c>
    </row>
    <row r="4865" spans="1:16" ht="14.4">
      <c r="A4865" s="72">
        <f t="shared" ref="A4865:A4876" si="152">C4865</f>
        <v>46243</v>
      </c>
      <c r="B4865" s="73">
        <f>VLOOKUP(G4865,'Daily Flash NL'!A:D,4,0)</f>
        <v>0.54166666666666696</v>
      </c>
      <c r="C4865" s="77">
        <v>46243</v>
      </c>
      <c r="D4865" s="57"/>
      <c r="E4865" s="62" t="s">
        <v>85</v>
      </c>
      <c r="F4865" s="62"/>
      <c r="G4865" s="62">
        <v>13</v>
      </c>
      <c r="H4865" s="63">
        <v>0.66666666666666663</v>
      </c>
      <c r="I4865" s="64">
        <v>9</v>
      </c>
      <c r="J4865" s="64">
        <v>9</v>
      </c>
      <c r="K4865" s="64">
        <v>6</v>
      </c>
      <c r="L4865" s="65">
        <v>1</v>
      </c>
      <c r="M4865" s="64">
        <v>0</v>
      </c>
      <c r="N4865" s="64">
        <v>0</v>
      </c>
      <c r="O4865" s="66">
        <v>166.60575925925934</v>
      </c>
      <c r="P4865" s="63">
        <v>0</v>
      </c>
    </row>
    <row r="4866" spans="1:16" ht="14.4">
      <c r="A4866" s="72">
        <f t="shared" si="152"/>
        <v>46243</v>
      </c>
      <c r="B4866" s="73">
        <f>VLOOKUP(G4866,'Daily Flash NL'!A:D,4,0)</f>
        <v>0.625</v>
      </c>
      <c r="C4866" s="77">
        <v>46243</v>
      </c>
      <c r="D4866" s="57"/>
      <c r="E4866" s="62" t="s">
        <v>85</v>
      </c>
      <c r="F4866" s="62"/>
      <c r="G4866" s="62">
        <v>15</v>
      </c>
      <c r="H4866" s="63">
        <v>1</v>
      </c>
      <c r="I4866" s="64">
        <v>4</v>
      </c>
      <c r="J4866" s="64">
        <v>4</v>
      </c>
      <c r="K4866" s="64">
        <v>4</v>
      </c>
      <c r="L4866" s="65">
        <v>1</v>
      </c>
      <c r="M4866" s="64">
        <v>0</v>
      </c>
      <c r="N4866" s="64">
        <v>0</v>
      </c>
      <c r="O4866" s="66">
        <v>331.95987499999995</v>
      </c>
      <c r="P4866" s="63">
        <v>0</v>
      </c>
    </row>
    <row r="4867" spans="1:16" ht="14.4">
      <c r="A4867" s="72">
        <f t="shared" si="152"/>
        <v>46243</v>
      </c>
      <c r="B4867" s="73">
        <f>VLOOKUP(G4867,'Daily Flash NL'!A:D,4,0)</f>
        <v>0.66666666666666696</v>
      </c>
      <c r="C4867" s="77">
        <v>46243</v>
      </c>
      <c r="D4867" s="57"/>
      <c r="E4867" s="62" t="s">
        <v>85</v>
      </c>
      <c r="F4867" s="62"/>
      <c r="G4867" s="62">
        <v>16</v>
      </c>
      <c r="H4867" s="63">
        <v>1</v>
      </c>
      <c r="I4867" s="64">
        <v>6</v>
      </c>
      <c r="J4867" s="64">
        <v>6</v>
      </c>
      <c r="K4867" s="64">
        <v>6</v>
      </c>
      <c r="L4867" s="65">
        <v>1</v>
      </c>
      <c r="M4867" s="64">
        <v>0</v>
      </c>
      <c r="N4867" s="64">
        <v>0</v>
      </c>
      <c r="O4867" s="66">
        <v>401.98350000000005</v>
      </c>
      <c r="P4867" s="63">
        <v>0</v>
      </c>
    </row>
    <row r="4868" spans="1:16" ht="14.4">
      <c r="A4868" s="72">
        <f t="shared" si="152"/>
        <v>46243</v>
      </c>
      <c r="B4868" s="73" t="e">
        <f>VLOOKUP(G4868,'Daily Flash NL'!A:D,4,0)</f>
        <v>#N/A</v>
      </c>
      <c r="C4868" s="77">
        <v>46243</v>
      </c>
      <c r="D4868" s="57"/>
      <c r="E4868" s="62" t="s">
        <v>85</v>
      </c>
      <c r="F4868" s="62"/>
      <c r="G4868" s="62">
        <v>17</v>
      </c>
      <c r="H4868" s="63">
        <v>0.2857142857142857</v>
      </c>
      <c r="I4868" s="64">
        <v>7</v>
      </c>
      <c r="J4868" s="64">
        <v>6</v>
      </c>
      <c r="K4868" s="64">
        <v>2</v>
      </c>
      <c r="L4868" s="65">
        <v>0.8571428571428571</v>
      </c>
      <c r="M4868" s="64">
        <v>1</v>
      </c>
      <c r="N4868" s="64">
        <v>0</v>
      </c>
      <c r="O4868" s="66">
        <v>576.1301666666667</v>
      </c>
      <c r="P4868" s="63">
        <v>0.14285714285714285</v>
      </c>
    </row>
    <row r="4869" spans="1:16" ht="14.4">
      <c r="A4869" s="72">
        <f t="shared" si="152"/>
        <v>46243</v>
      </c>
      <c r="B4869" s="73" t="e">
        <f>VLOOKUP(G4869,'Daily Flash NL'!A:D,4,0)</f>
        <v>#N/A</v>
      </c>
      <c r="C4869" s="77">
        <v>46243</v>
      </c>
      <c r="D4869" s="57"/>
      <c r="E4869" s="62" t="s">
        <v>85</v>
      </c>
      <c r="F4869" s="62"/>
      <c r="G4869" s="62">
        <v>18</v>
      </c>
      <c r="H4869" s="63">
        <v>1</v>
      </c>
      <c r="I4869" s="64">
        <v>2</v>
      </c>
      <c r="J4869" s="64">
        <v>2</v>
      </c>
      <c r="K4869" s="64">
        <v>2</v>
      </c>
      <c r="L4869" s="65">
        <v>1</v>
      </c>
      <c r="M4869" s="64">
        <v>0</v>
      </c>
      <c r="N4869" s="64">
        <v>0</v>
      </c>
      <c r="O4869" s="66">
        <v>383.69399999999996</v>
      </c>
      <c r="P4869" s="63">
        <v>0</v>
      </c>
    </row>
    <row r="4870" spans="1:16" ht="14.4">
      <c r="A4870" s="72">
        <f t="shared" si="152"/>
        <v>46243</v>
      </c>
      <c r="B4870" s="73" t="e">
        <f>VLOOKUP(G4870,'Daily Flash NL'!A:D,4,0)</f>
        <v>#N/A</v>
      </c>
      <c r="C4870" s="77">
        <v>46243</v>
      </c>
      <c r="D4870" s="57"/>
      <c r="E4870" s="62" t="s">
        <v>85</v>
      </c>
      <c r="F4870" s="62"/>
      <c r="G4870" s="62">
        <v>19</v>
      </c>
      <c r="H4870" s="63">
        <v>1</v>
      </c>
      <c r="I4870" s="64">
        <v>3</v>
      </c>
      <c r="J4870" s="64">
        <v>3</v>
      </c>
      <c r="K4870" s="64">
        <v>3</v>
      </c>
      <c r="L4870" s="65">
        <v>1</v>
      </c>
      <c r="M4870" s="64">
        <v>0</v>
      </c>
      <c r="N4870" s="64">
        <v>0</v>
      </c>
      <c r="O4870" s="66">
        <v>97.940666666666672</v>
      </c>
      <c r="P4870" s="63">
        <v>0</v>
      </c>
    </row>
    <row r="4871" spans="1:16" ht="14.4">
      <c r="A4871" s="72">
        <f t="shared" si="152"/>
        <v>46243</v>
      </c>
      <c r="B4871" s="73" t="e">
        <f>VLOOKUP(G4871,'Daily Flash NL'!A:D,4,0)</f>
        <v>#N/A</v>
      </c>
      <c r="C4871" s="77">
        <v>46243</v>
      </c>
      <c r="D4871" s="57"/>
      <c r="E4871" s="62" t="s">
        <v>85</v>
      </c>
      <c r="F4871" s="62"/>
      <c r="G4871" s="62">
        <v>20</v>
      </c>
      <c r="H4871" s="63">
        <v>0.33333333333333331</v>
      </c>
      <c r="I4871" s="64">
        <v>6</v>
      </c>
      <c r="J4871" s="64">
        <v>4</v>
      </c>
      <c r="K4871" s="64">
        <v>2</v>
      </c>
      <c r="L4871" s="65">
        <v>0.66666666666666663</v>
      </c>
      <c r="M4871" s="64">
        <v>2</v>
      </c>
      <c r="N4871" s="64">
        <v>0</v>
      </c>
      <c r="O4871" s="66">
        <v>119.861875</v>
      </c>
      <c r="P4871" s="63">
        <v>0.33333333333333331</v>
      </c>
    </row>
    <row r="4872" spans="1:16" ht="14.4">
      <c r="A4872" s="72">
        <f t="shared" si="152"/>
        <v>46243</v>
      </c>
      <c r="B4872" s="73" t="e">
        <f>VLOOKUP(G4872,'Daily Flash NL'!A:D,4,0)</f>
        <v>#N/A</v>
      </c>
      <c r="C4872" s="77">
        <v>46243</v>
      </c>
      <c r="D4872" s="57"/>
      <c r="E4872" s="62" t="s">
        <v>85</v>
      </c>
      <c r="F4872" s="62"/>
      <c r="G4872" s="62">
        <v>21</v>
      </c>
      <c r="H4872" s="63">
        <v>0.8</v>
      </c>
      <c r="I4872" s="64">
        <v>5</v>
      </c>
      <c r="J4872" s="64">
        <v>5</v>
      </c>
      <c r="K4872" s="64">
        <v>4</v>
      </c>
      <c r="L4872" s="65">
        <v>1</v>
      </c>
      <c r="M4872" s="64">
        <v>0</v>
      </c>
      <c r="N4872" s="64">
        <v>0</v>
      </c>
      <c r="O4872" s="66">
        <v>150.227</v>
      </c>
      <c r="P4872" s="63">
        <v>0</v>
      </c>
    </row>
    <row r="4873" spans="1:16" ht="14.4">
      <c r="A4873" s="72">
        <f t="shared" si="152"/>
        <v>46243</v>
      </c>
      <c r="B4873" s="73" t="e">
        <f>VLOOKUP(G4873,'Daily Flash NL'!A:D,4,0)</f>
        <v>#N/A</v>
      </c>
      <c r="C4873" s="77">
        <v>46243</v>
      </c>
      <c r="D4873" s="57"/>
      <c r="E4873" s="62" t="s">
        <v>85</v>
      </c>
      <c r="F4873" s="62"/>
      <c r="G4873" s="62">
        <v>22</v>
      </c>
      <c r="H4873" s="63">
        <v>0</v>
      </c>
      <c r="I4873" s="64">
        <v>1</v>
      </c>
      <c r="J4873" s="64">
        <v>1</v>
      </c>
      <c r="K4873" s="64">
        <v>0</v>
      </c>
      <c r="L4873" s="65">
        <v>1</v>
      </c>
      <c r="M4873" s="64">
        <v>0</v>
      </c>
      <c r="N4873" s="64">
        <v>0</v>
      </c>
      <c r="O4873" s="66">
        <v>230.57599999999999</v>
      </c>
      <c r="P4873" s="63">
        <v>0</v>
      </c>
    </row>
    <row r="4874" spans="1:16" ht="14.4">
      <c r="A4874" s="72">
        <f t="shared" si="152"/>
        <v>46243</v>
      </c>
      <c r="B4874" s="73" t="e">
        <f>VLOOKUP(G4874,'Daily Flash NL'!A:D,4,0)</f>
        <v>#N/A</v>
      </c>
      <c r="C4874" s="77">
        <v>46243</v>
      </c>
      <c r="D4874" s="57"/>
      <c r="E4874" s="62" t="s">
        <v>85</v>
      </c>
      <c r="F4874" s="62"/>
      <c r="G4874" s="62">
        <v>23</v>
      </c>
      <c r="H4874" s="63">
        <v>0</v>
      </c>
      <c r="I4874" s="64">
        <v>3</v>
      </c>
      <c r="J4874" s="64">
        <v>0</v>
      </c>
      <c r="K4874" s="64">
        <v>0</v>
      </c>
      <c r="L4874" s="65">
        <v>0</v>
      </c>
      <c r="M4874" s="64">
        <v>3</v>
      </c>
      <c r="N4874" s="64">
        <v>0</v>
      </c>
      <c r="O4874" s="66"/>
      <c r="P4874" s="63">
        <v>1</v>
      </c>
    </row>
    <row r="4875" spans="1:16" ht="14.4">
      <c r="A4875" s="72">
        <f t="shared" si="152"/>
        <v>46243</v>
      </c>
      <c r="B4875" s="73" t="e">
        <f>VLOOKUP(G4875,'Daily Flash NL'!A:D,4,0)</f>
        <v>#N/A</v>
      </c>
      <c r="C4875" s="77">
        <v>46243</v>
      </c>
      <c r="D4875" s="57"/>
      <c r="E4875" s="62" t="s">
        <v>68</v>
      </c>
      <c r="F4875" s="62"/>
      <c r="G4875" s="62"/>
      <c r="H4875" s="63">
        <v>0.91165413533834583</v>
      </c>
      <c r="I4875" s="64">
        <v>532</v>
      </c>
      <c r="J4875" s="64">
        <v>529</v>
      </c>
      <c r="K4875" s="64">
        <v>485</v>
      </c>
      <c r="L4875" s="65">
        <v>0.99436090225563911</v>
      </c>
      <c r="M4875" s="64">
        <v>3</v>
      </c>
      <c r="N4875" s="64">
        <v>0</v>
      </c>
      <c r="O4875" s="66">
        <v>296.03903597983617</v>
      </c>
      <c r="P4875" s="63">
        <v>5.6390977443609019E-3</v>
      </c>
    </row>
    <row r="4876" spans="1:16" ht="14.4">
      <c r="A4876" s="72">
        <f t="shared" si="152"/>
        <v>46243</v>
      </c>
      <c r="B4876" s="73" t="e">
        <f>VLOOKUP(G4876,'Daily Flash NL'!A:D,4,0)</f>
        <v>#N/A</v>
      </c>
      <c r="C4876" s="77">
        <v>46243</v>
      </c>
      <c r="D4876" s="57"/>
      <c r="E4876" s="62" t="s">
        <v>68</v>
      </c>
      <c r="F4876" s="57" t="s">
        <v>69</v>
      </c>
      <c r="G4876" s="57"/>
      <c r="H4876" s="58"/>
      <c r="I4876" s="59"/>
      <c r="J4876" s="59"/>
      <c r="K4876" s="59"/>
      <c r="L4876" s="60"/>
      <c r="M4876" s="59"/>
      <c r="N4876" s="59"/>
      <c r="O4876" s="61"/>
      <c r="P4876" s="58"/>
    </row>
    <row r="4877" spans="1:16" ht="14.4">
      <c r="A4877" s="72">
        <f t="shared" ref="A4877:A4888" si="153">C4877</f>
        <v>46243</v>
      </c>
      <c r="B4877" s="73" t="e">
        <f>VLOOKUP(G4877,'Daily Flash NL'!A:D,4,0)</f>
        <v>#N/A</v>
      </c>
      <c r="C4877" s="77">
        <v>46243</v>
      </c>
      <c r="D4877" s="57"/>
      <c r="E4877" s="62" t="s">
        <v>68</v>
      </c>
      <c r="F4877" s="62"/>
      <c r="G4877" s="62">
        <v>6</v>
      </c>
      <c r="H4877" s="63">
        <v>0</v>
      </c>
      <c r="I4877" s="64">
        <v>6</v>
      </c>
      <c r="J4877" s="64">
        <v>5</v>
      </c>
      <c r="K4877" s="64">
        <v>0</v>
      </c>
      <c r="L4877" s="65">
        <v>0.83333333333333337</v>
      </c>
      <c r="M4877" s="64">
        <v>1</v>
      </c>
      <c r="N4877" s="64">
        <v>0</v>
      </c>
      <c r="O4877" s="66">
        <v>290.47000000000003</v>
      </c>
      <c r="P4877" s="63">
        <v>0.16666666666666666</v>
      </c>
    </row>
    <row r="4878" spans="1:16" ht="14.4">
      <c r="A4878" s="72">
        <f t="shared" si="153"/>
        <v>46243</v>
      </c>
      <c r="B4878" s="73">
        <f>VLOOKUP(G4878,'Daily Flash NL'!A:D,4,0)</f>
        <v>0.29166666666666669</v>
      </c>
      <c r="C4878" s="77">
        <v>46243</v>
      </c>
      <c r="D4878" s="57"/>
      <c r="E4878" s="62" t="s">
        <v>68</v>
      </c>
      <c r="F4878" s="62"/>
      <c r="G4878" s="62">
        <v>7</v>
      </c>
      <c r="H4878" s="63">
        <v>1</v>
      </c>
      <c r="I4878" s="64">
        <v>7</v>
      </c>
      <c r="J4878" s="64">
        <v>7</v>
      </c>
      <c r="K4878" s="64">
        <v>7</v>
      </c>
      <c r="L4878" s="65">
        <v>1</v>
      </c>
      <c r="M4878" s="64">
        <v>0</v>
      </c>
      <c r="N4878" s="64">
        <v>0</v>
      </c>
      <c r="O4878" s="66">
        <v>395.41649999999998</v>
      </c>
      <c r="P4878" s="63">
        <v>0</v>
      </c>
    </row>
    <row r="4879" spans="1:16" ht="14.4">
      <c r="A4879" s="72">
        <f t="shared" si="153"/>
        <v>46243</v>
      </c>
      <c r="B4879" s="73">
        <f>VLOOKUP(G4879,'Daily Flash NL'!A:D,4,0)</f>
        <v>0.33333333333333298</v>
      </c>
      <c r="C4879" s="77">
        <v>46243</v>
      </c>
      <c r="D4879" s="57"/>
      <c r="E4879" s="62" t="s">
        <v>68</v>
      </c>
      <c r="F4879" s="62"/>
      <c r="G4879" s="62">
        <v>8</v>
      </c>
      <c r="H4879" s="63">
        <v>1</v>
      </c>
      <c r="I4879" s="64">
        <v>18</v>
      </c>
      <c r="J4879" s="64">
        <v>18</v>
      </c>
      <c r="K4879" s="64">
        <v>18</v>
      </c>
      <c r="L4879" s="65">
        <v>1</v>
      </c>
      <c r="M4879" s="64">
        <v>0</v>
      </c>
      <c r="N4879" s="64">
        <v>0</v>
      </c>
      <c r="O4879" s="66">
        <v>228.00886111111126</v>
      </c>
      <c r="P4879" s="63">
        <v>0</v>
      </c>
    </row>
    <row r="4880" spans="1:16" ht="14.4">
      <c r="A4880" s="72">
        <f t="shared" si="153"/>
        <v>46243</v>
      </c>
      <c r="B4880" s="73">
        <f>VLOOKUP(G4880,'Daily Flash NL'!A:D,4,0)</f>
        <v>0.375</v>
      </c>
      <c r="C4880" s="77">
        <v>46243</v>
      </c>
      <c r="D4880" s="57"/>
      <c r="E4880" s="62" t="s">
        <v>68</v>
      </c>
      <c r="F4880" s="62"/>
      <c r="G4880" s="62">
        <v>9</v>
      </c>
      <c r="H4880" s="63">
        <v>1</v>
      </c>
      <c r="I4880" s="64">
        <v>33</v>
      </c>
      <c r="J4880" s="64">
        <v>33</v>
      </c>
      <c r="K4880" s="64">
        <v>33</v>
      </c>
      <c r="L4880" s="65">
        <v>1</v>
      </c>
      <c r="M4880" s="64">
        <v>0</v>
      </c>
      <c r="N4880" s="64">
        <v>0</v>
      </c>
      <c r="O4880" s="66">
        <v>285.6690757575758</v>
      </c>
      <c r="P4880" s="63">
        <v>0</v>
      </c>
    </row>
    <row r="4881" spans="1:16" ht="14.4">
      <c r="A4881" s="72">
        <f t="shared" si="153"/>
        <v>46243</v>
      </c>
      <c r="B4881" s="73">
        <f>VLOOKUP(G4881,'Daily Flash NL'!A:D,4,0)</f>
        <v>0.41666666666666702</v>
      </c>
      <c r="C4881" s="77">
        <v>46243</v>
      </c>
      <c r="D4881" s="57"/>
      <c r="E4881" s="62" t="s">
        <v>68</v>
      </c>
      <c r="F4881" s="62"/>
      <c r="G4881" s="62">
        <v>10</v>
      </c>
      <c r="H4881" s="63">
        <v>0.88</v>
      </c>
      <c r="I4881" s="64">
        <v>50</v>
      </c>
      <c r="J4881" s="64">
        <v>50</v>
      </c>
      <c r="K4881" s="64">
        <v>44</v>
      </c>
      <c r="L4881" s="65">
        <v>1</v>
      </c>
      <c r="M4881" s="64">
        <v>0</v>
      </c>
      <c r="N4881" s="64">
        <v>0</v>
      </c>
      <c r="O4881" s="66">
        <v>254.77312499999999</v>
      </c>
      <c r="P4881" s="63">
        <v>0</v>
      </c>
    </row>
    <row r="4882" spans="1:16" ht="14.4">
      <c r="A4882" s="72">
        <f t="shared" si="153"/>
        <v>46243</v>
      </c>
      <c r="B4882" s="73">
        <f>VLOOKUP(G4882,'Daily Flash NL'!A:D,4,0)</f>
        <v>0.45833333333333298</v>
      </c>
      <c r="C4882" s="77">
        <v>46243</v>
      </c>
      <c r="D4882" s="57"/>
      <c r="E4882" s="62" t="s">
        <v>68</v>
      </c>
      <c r="F4882" s="62"/>
      <c r="G4882" s="62">
        <v>11</v>
      </c>
      <c r="H4882" s="63">
        <v>0.97916666666666663</v>
      </c>
      <c r="I4882" s="64">
        <v>48</v>
      </c>
      <c r="J4882" s="64">
        <v>48</v>
      </c>
      <c r="K4882" s="64">
        <v>47</v>
      </c>
      <c r="L4882" s="65">
        <v>1</v>
      </c>
      <c r="M4882" s="64">
        <v>0</v>
      </c>
      <c r="N4882" s="64">
        <v>0</v>
      </c>
      <c r="O4882" s="66">
        <v>222.6781465277777</v>
      </c>
      <c r="P4882" s="63">
        <v>0</v>
      </c>
    </row>
    <row r="4883" spans="1:16" ht="14.4">
      <c r="A4883" s="72">
        <f t="shared" si="153"/>
        <v>46243</v>
      </c>
      <c r="B4883" s="73">
        <f>VLOOKUP(G4883,'Daily Flash NL'!A:D,4,0)</f>
        <v>0.5</v>
      </c>
      <c r="C4883" s="77">
        <v>46243</v>
      </c>
      <c r="D4883" s="57"/>
      <c r="E4883" s="62" t="s">
        <v>68</v>
      </c>
      <c r="F4883" s="62"/>
      <c r="G4883" s="62">
        <v>12</v>
      </c>
      <c r="H4883" s="63">
        <v>1</v>
      </c>
      <c r="I4883" s="64">
        <v>42</v>
      </c>
      <c r="J4883" s="64">
        <v>42</v>
      </c>
      <c r="K4883" s="64">
        <v>42</v>
      </c>
      <c r="L4883" s="65">
        <v>1</v>
      </c>
      <c r="M4883" s="64">
        <v>0</v>
      </c>
      <c r="N4883" s="64">
        <v>0</v>
      </c>
      <c r="O4883" s="66">
        <v>394.90832142857141</v>
      </c>
      <c r="P4883" s="63">
        <v>0</v>
      </c>
    </row>
    <row r="4884" spans="1:16" ht="14.4">
      <c r="A4884" s="72">
        <f t="shared" si="153"/>
        <v>46243</v>
      </c>
      <c r="B4884" s="73">
        <f>VLOOKUP(G4884,'Daily Flash NL'!A:D,4,0)</f>
        <v>0.54166666666666696</v>
      </c>
      <c r="C4884" s="77">
        <v>46243</v>
      </c>
      <c r="D4884" s="57"/>
      <c r="E4884" s="62" t="s">
        <v>68</v>
      </c>
      <c r="F4884" s="62"/>
      <c r="G4884" s="62">
        <v>13</v>
      </c>
      <c r="H4884" s="63">
        <v>1</v>
      </c>
      <c r="I4884" s="64">
        <v>47</v>
      </c>
      <c r="J4884" s="64">
        <v>47</v>
      </c>
      <c r="K4884" s="64">
        <v>47</v>
      </c>
      <c r="L4884" s="65">
        <v>1</v>
      </c>
      <c r="M4884" s="64">
        <v>0</v>
      </c>
      <c r="N4884" s="64">
        <v>0</v>
      </c>
      <c r="O4884" s="66">
        <v>312.24188297872331</v>
      </c>
      <c r="P4884" s="63">
        <v>0</v>
      </c>
    </row>
    <row r="4885" spans="1:16" ht="14.4">
      <c r="A4885" s="72">
        <f t="shared" si="153"/>
        <v>46243</v>
      </c>
      <c r="B4885" s="73">
        <f>VLOOKUP(G4885,'Daily Flash NL'!A:D,4,0)</f>
        <v>0.58333333333333304</v>
      </c>
      <c r="C4885" s="77">
        <v>46243</v>
      </c>
      <c r="D4885" s="57"/>
      <c r="E4885" s="62" t="s">
        <v>68</v>
      </c>
      <c r="F4885" s="62"/>
      <c r="G4885" s="62">
        <v>14</v>
      </c>
      <c r="H4885" s="63">
        <v>0.9555555555555556</v>
      </c>
      <c r="I4885" s="64">
        <v>45</v>
      </c>
      <c r="J4885" s="64">
        <v>45</v>
      </c>
      <c r="K4885" s="64">
        <v>43</v>
      </c>
      <c r="L4885" s="65">
        <v>1</v>
      </c>
      <c r="M4885" s="64">
        <v>0</v>
      </c>
      <c r="N4885" s="64">
        <v>0</v>
      </c>
      <c r="O4885" s="66">
        <v>269.96985000000001</v>
      </c>
      <c r="P4885" s="63">
        <v>0</v>
      </c>
    </row>
    <row r="4886" spans="1:16" ht="14.4">
      <c r="A4886" s="72">
        <f t="shared" si="153"/>
        <v>46243</v>
      </c>
      <c r="B4886" s="73">
        <f>VLOOKUP(G4886,'Daily Flash NL'!A:D,4,0)</f>
        <v>0.625</v>
      </c>
      <c r="C4886" s="77">
        <v>46243</v>
      </c>
      <c r="D4886" s="57"/>
      <c r="E4886" s="62" t="s">
        <v>68</v>
      </c>
      <c r="F4886" s="62"/>
      <c r="G4886" s="62">
        <v>15</v>
      </c>
      <c r="H4886" s="63">
        <v>0.97777777777777775</v>
      </c>
      <c r="I4886" s="64">
        <v>45</v>
      </c>
      <c r="J4886" s="64">
        <v>45</v>
      </c>
      <c r="K4886" s="64">
        <v>44</v>
      </c>
      <c r="L4886" s="65">
        <v>1</v>
      </c>
      <c r="M4886" s="64">
        <v>0</v>
      </c>
      <c r="N4886" s="64">
        <v>0</v>
      </c>
      <c r="O4886" s="66">
        <v>327.82437037037033</v>
      </c>
      <c r="P4886" s="63">
        <v>0</v>
      </c>
    </row>
    <row r="4887" spans="1:16" ht="14.4">
      <c r="A4887" s="72">
        <f t="shared" si="153"/>
        <v>46243</v>
      </c>
      <c r="B4887" s="73">
        <f>VLOOKUP(G4887,'Daily Flash NL'!A:D,4,0)</f>
        <v>0.66666666666666696</v>
      </c>
      <c r="C4887" s="77">
        <v>46243</v>
      </c>
      <c r="D4887" s="57"/>
      <c r="E4887" s="62" t="s">
        <v>68</v>
      </c>
      <c r="F4887" s="62"/>
      <c r="G4887" s="62">
        <v>16</v>
      </c>
      <c r="H4887" s="63">
        <v>1</v>
      </c>
      <c r="I4887" s="64">
        <v>37</v>
      </c>
      <c r="J4887" s="64">
        <v>37</v>
      </c>
      <c r="K4887" s="64">
        <v>37</v>
      </c>
      <c r="L4887" s="65">
        <v>1</v>
      </c>
      <c r="M4887" s="64">
        <v>0</v>
      </c>
      <c r="N4887" s="64">
        <v>0</v>
      </c>
      <c r="O4887" s="66">
        <v>297.03482432432429</v>
      </c>
      <c r="P4887" s="63">
        <v>0</v>
      </c>
    </row>
    <row r="4888" spans="1:16" ht="14.4">
      <c r="A4888" s="72">
        <f t="shared" si="153"/>
        <v>46243</v>
      </c>
      <c r="B4888" s="73" t="e">
        <f>VLOOKUP(G4888,'Daily Flash NL'!A:D,4,0)</f>
        <v>#N/A</v>
      </c>
      <c r="C4888" s="77">
        <v>46243</v>
      </c>
      <c r="D4888" s="57"/>
      <c r="E4888" s="62" t="s">
        <v>68</v>
      </c>
      <c r="F4888" s="62"/>
      <c r="G4888" s="62">
        <v>17</v>
      </c>
      <c r="H4888" s="63">
        <v>0.66666666666666663</v>
      </c>
      <c r="I4888" s="64">
        <v>36</v>
      </c>
      <c r="J4888" s="64">
        <v>36</v>
      </c>
      <c r="K4888" s="64">
        <v>24</v>
      </c>
      <c r="L4888" s="65">
        <v>1</v>
      </c>
      <c r="M4888" s="64">
        <v>0</v>
      </c>
      <c r="N4888" s="64">
        <v>0</v>
      </c>
      <c r="O4888" s="66">
        <v>316.05362500000024</v>
      </c>
      <c r="P4888" s="63">
        <v>0</v>
      </c>
    </row>
    <row r="4889" spans="1:16" ht="14.4">
      <c r="A4889" s="72">
        <f t="shared" ref="A4889:A4897" si="154">C4889</f>
        <v>46243</v>
      </c>
      <c r="B4889" s="73" t="e">
        <f>VLOOKUP(G4889,'Daily Flash NL'!A:D,4,0)</f>
        <v>#N/A</v>
      </c>
      <c r="C4889" s="77">
        <v>46243</v>
      </c>
      <c r="D4889" s="57"/>
      <c r="E4889" s="62" t="s">
        <v>68</v>
      </c>
      <c r="F4889" s="62"/>
      <c r="G4889" s="62">
        <v>18</v>
      </c>
      <c r="H4889" s="63">
        <v>0.71794871794871795</v>
      </c>
      <c r="I4889" s="64">
        <v>39</v>
      </c>
      <c r="J4889" s="64">
        <v>37</v>
      </c>
      <c r="K4889" s="64">
        <v>28</v>
      </c>
      <c r="L4889" s="65">
        <v>0.94871794871794868</v>
      </c>
      <c r="M4889" s="64">
        <v>2</v>
      </c>
      <c r="N4889" s="64">
        <v>0</v>
      </c>
      <c r="O4889" s="66">
        <v>308.55060810810807</v>
      </c>
      <c r="P4889" s="63">
        <v>5.128205128205128E-2</v>
      </c>
    </row>
    <row r="4890" spans="1:16" ht="14.4">
      <c r="A4890" s="72">
        <f t="shared" si="154"/>
        <v>46243</v>
      </c>
      <c r="B4890" s="73" t="e">
        <f>VLOOKUP(G4890,'Daily Flash NL'!A:D,4,0)</f>
        <v>#N/A</v>
      </c>
      <c r="C4890" s="77">
        <v>46243</v>
      </c>
      <c r="D4890" s="57"/>
      <c r="E4890" s="62" t="s">
        <v>68</v>
      </c>
      <c r="F4890" s="62"/>
      <c r="G4890" s="62">
        <v>19</v>
      </c>
      <c r="H4890" s="63">
        <v>0.82608695652173914</v>
      </c>
      <c r="I4890" s="64">
        <v>23</v>
      </c>
      <c r="J4890" s="64">
        <v>23</v>
      </c>
      <c r="K4890" s="64">
        <v>19</v>
      </c>
      <c r="L4890" s="65">
        <v>1</v>
      </c>
      <c r="M4890" s="64">
        <v>0</v>
      </c>
      <c r="N4890" s="64">
        <v>0</v>
      </c>
      <c r="O4890" s="66">
        <v>283.79984782608693</v>
      </c>
      <c r="P4890" s="63">
        <v>0</v>
      </c>
    </row>
    <row r="4891" spans="1:16" ht="14.4">
      <c r="A4891" s="72">
        <f t="shared" si="154"/>
        <v>46243</v>
      </c>
      <c r="B4891" s="73" t="e">
        <f>VLOOKUP(G4891,'Daily Flash NL'!A:D,4,0)</f>
        <v>#N/A</v>
      </c>
      <c r="C4891" s="77">
        <v>46243</v>
      </c>
      <c r="D4891" s="57"/>
      <c r="E4891" s="62" t="s">
        <v>68</v>
      </c>
      <c r="F4891" s="62"/>
      <c r="G4891" s="62">
        <v>20</v>
      </c>
      <c r="H4891" s="63">
        <v>0.92307692307692313</v>
      </c>
      <c r="I4891" s="64">
        <v>26</v>
      </c>
      <c r="J4891" s="64">
        <v>26</v>
      </c>
      <c r="K4891" s="64">
        <v>24</v>
      </c>
      <c r="L4891" s="65">
        <v>1</v>
      </c>
      <c r="M4891" s="64">
        <v>0</v>
      </c>
      <c r="N4891" s="64">
        <v>0</v>
      </c>
      <c r="O4891" s="66">
        <v>290.20376282051296</v>
      </c>
      <c r="P4891" s="63">
        <v>0</v>
      </c>
    </row>
    <row r="4892" spans="1:16" ht="14.4">
      <c r="A4892" s="72">
        <f t="shared" si="154"/>
        <v>46243</v>
      </c>
      <c r="B4892" s="73" t="e">
        <f>VLOOKUP(G4892,'Daily Flash NL'!A:D,4,0)</f>
        <v>#N/A</v>
      </c>
      <c r="C4892" s="77">
        <v>46243</v>
      </c>
      <c r="D4892" s="57"/>
      <c r="E4892" s="62" t="s">
        <v>68</v>
      </c>
      <c r="F4892" s="62"/>
      <c r="G4892" s="62">
        <v>21</v>
      </c>
      <c r="H4892" s="63">
        <v>1</v>
      </c>
      <c r="I4892" s="64">
        <v>16</v>
      </c>
      <c r="J4892" s="64">
        <v>16</v>
      </c>
      <c r="K4892" s="64">
        <v>16</v>
      </c>
      <c r="L4892" s="65">
        <v>1</v>
      </c>
      <c r="M4892" s="64">
        <v>0</v>
      </c>
      <c r="N4892" s="64">
        <v>0</v>
      </c>
      <c r="O4892" s="66">
        <v>302.92556250000001</v>
      </c>
      <c r="P4892" s="63">
        <v>0</v>
      </c>
    </row>
    <row r="4893" spans="1:16" ht="14.4">
      <c r="A4893" s="72">
        <f t="shared" si="154"/>
        <v>46243</v>
      </c>
      <c r="B4893" s="73" t="e">
        <f>VLOOKUP(G4893,'Daily Flash NL'!A:D,4,0)</f>
        <v>#N/A</v>
      </c>
      <c r="C4893" s="77">
        <v>46243</v>
      </c>
      <c r="D4893" s="57"/>
      <c r="E4893" s="62" t="s">
        <v>68</v>
      </c>
      <c r="F4893" s="62"/>
      <c r="G4893" s="62">
        <v>22</v>
      </c>
      <c r="H4893" s="63">
        <v>1</v>
      </c>
      <c r="I4893" s="64">
        <v>11</v>
      </c>
      <c r="J4893" s="64">
        <v>11</v>
      </c>
      <c r="K4893" s="64">
        <v>11</v>
      </c>
      <c r="L4893" s="65">
        <v>1</v>
      </c>
      <c r="M4893" s="64">
        <v>0</v>
      </c>
      <c r="N4893" s="64">
        <v>0</v>
      </c>
      <c r="O4893" s="66">
        <v>273.62031818181816</v>
      </c>
      <c r="P4893" s="63">
        <v>0</v>
      </c>
    </row>
    <row r="4894" spans="1:16" ht="14.4">
      <c r="A4894" s="72">
        <f t="shared" si="154"/>
        <v>46243</v>
      </c>
      <c r="B4894" s="73" t="e">
        <f>VLOOKUP(G4894,'Daily Flash NL'!A:D,4,0)</f>
        <v>#N/A</v>
      </c>
      <c r="C4894" s="77">
        <v>46243</v>
      </c>
      <c r="D4894" s="57"/>
      <c r="E4894" s="62" t="s">
        <v>68</v>
      </c>
      <c r="F4894" s="62"/>
      <c r="G4894" s="62">
        <v>23</v>
      </c>
      <c r="H4894" s="63">
        <v>0.33333333333333331</v>
      </c>
      <c r="I4894" s="64">
        <v>3</v>
      </c>
      <c r="J4894" s="64">
        <v>3</v>
      </c>
      <c r="K4894" s="64">
        <v>1</v>
      </c>
      <c r="L4894" s="65">
        <v>1</v>
      </c>
      <c r="M4894" s="64">
        <v>0</v>
      </c>
      <c r="N4894" s="64">
        <v>0</v>
      </c>
      <c r="O4894" s="66">
        <v>516.58733333333339</v>
      </c>
      <c r="P4894" s="63">
        <v>0</v>
      </c>
    </row>
    <row r="4895" spans="1:16" ht="14.4">
      <c r="A4895" s="72">
        <f t="shared" si="154"/>
        <v>46243</v>
      </c>
      <c r="B4895" s="73" t="e">
        <f>VLOOKUP(G4895,'Daily Flash NL'!A:D,4,0)</f>
        <v>#N/A</v>
      </c>
      <c r="C4895" s="77">
        <v>46243</v>
      </c>
      <c r="D4895" s="57" t="s">
        <v>70</v>
      </c>
      <c r="E4895" s="57"/>
      <c r="F4895" s="57"/>
      <c r="G4895" s="57"/>
      <c r="H4895" s="58">
        <v>0.88077496274217582</v>
      </c>
      <c r="I4895" s="59">
        <v>671</v>
      </c>
      <c r="J4895" s="59">
        <v>659</v>
      </c>
      <c r="K4895" s="59">
        <v>591</v>
      </c>
      <c r="L4895" s="60">
        <v>0.98211624441132639</v>
      </c>
      <c r="M4895" s="59">
        <v>12</v>
      </c>
      <c r="N4895" s="59">
        <v>0</v>
      </c>
      <c r="O4895" s="61">
        <v>292.53398917551851</v>
      </c>
      <c r="P4895" s="58">
        <v>1.7883755588673621E-2</v>
      </c>
    </row>
    <row r="4896" spans="1:16" ht="14.4">
      <c r="A4896" s="72" t="str">
        <f t="shared" si="154"/>
        <v>Total 09/08/2026</v>
      </c>
      <c r="B4896" s="73" t="e">
        <f>VLOOKUP(G4896,'Daily Flash NL'!A:D,4,0)</f>
        <v>#N/A</v>
      </c>
      <c r="C4896" s="78" t="s">
        <v>354</v>
      </c>
      <c r="D4896" s="67"/>
      <c r="E4896" s="67"/>
      <c r="F4896" s="67"/>
      <c r="G4896" s="67"/>
      <c r="H4896" s="68">
        <v>0.88077496274217582</v>
      </c>
      <c r="I4896" s="69">
        <v>671</v>
      </c>
      <c r="J4896" s="69">
        <v>659</v>
      </c>
      <c r="K4896" s="69">
        <v>591</v>
      </c>
      <c r="L4896" s="70">
        <v>0.98211624441132639</v>
      </c>
      <c r="M4896" s="69">
        <v>12</v>
      </c>
      <c r="N4896" s="69">
        <v>0</v>
      </c>
      <c r="O4896" s="71">
        <v>292.53398917551851</v>
      </c>
      <c r="P4896" s="68">
        <v>1.7883755588673621E-2</v>
      </c>
    </row>
    <row r="4897" spans="1:16" ht="15" thickBot="1">
      <c r="A4897" s="72" t="str">
        <f t="shared" si="154"/>
        <v>Total général</v>
      </c>
      <c r="B4897" s="73" t="e">
        <f>VLOOKUP(G4897,'Daily Flash NL'!A:D,4,0)</f>
        <v>#N/A</v>
      </c>
      <c r="C4897" s="116" t="s">
        <v>73</v>
      </c>
      <c r="D4897" s="117"/>
      <c r="E4897" s="117"/>
      <c r="F4897" s="117"/>
      <c r="G4897" s="117"/>
      <c r="H4897" s="118">
        <v>0.88077496274217582</v>
      </c>
      <c r="I4897" s="119">
        <v>671</v>
      </c>
      <c r="J4897" s="119">
        <v>659</v>
      </c>
      <c r="K4897" s="119">
        <v>591</v>
      </c>
      <c r="L4897" s="120">
        <v>0.98211624441132639</v>
      </c>
      <c r="M4897" s="119">
        <v>12</v>
      </c>
      <c r="N4897" s="119">
        <v>0</v>
      </c>
      <c r="O4897" s="121">
        <v>292.53398917551851</v>
      </c>
      <c r="P4897" s="122">
        <v>1.7883755588673621E-2</v>
      </c>
    </row>
    <row r="4898" spans="1:16" ht="14.4">
      <c r="A4898" s="72">
        <f t="shared" ref="A4898:A4922" si="155">C4898</f>
        <v>46244</v>
      </c>
      <c r="B4898" s="73" t="e">
        <f>VLOOKUP(G4898,'Daily Flash NL'!A:D,4,0)</f>
        <v>#N/A</v>
      </c>
      <c r="C4898" s="77">
        <v>46244</v>
      </c>
      <c r="D4898" s="57" t="s">
        <v>67</v>
      </c>
      <c r="E4898" s="62" t="s">
        <v>85</v>
      </c>
      <c r="F4898" s="62"/>
      <c r="G4898" s="62"/>
      <c r="H4898" s="63">
        <v>0.77894736842105261</v>
      </c>
      <c r="I4898" s="64">
        <v>380</v>
      </c>
      <c r="J4898" s="64">
        <v>377</v>
      </c>
      <c r="K4898" s="64">
        <v>296</v>
      </c>
      <c r="L4898" s="65">
        <v>0.99210526315789471</v>
      </c>
      <c r="M4898" s="64">
        <v>3</v>
      </c>
      <c r="N4898" s="64">
        <v>0</v>
      </c>
      <c r="O4898" s="66">
        <v>245.26511965390927</v>
      </c>
      <c r="P4898" s="63">
        <v>7.8947368421052634E-3</v>
      </c>
    </row>
    <row r="4899" spans="1:16" ht="14.4">
      <c r="A4899" s="72">
        <f t="shared" si="155"/>
        <v>46244</v>
      </c>
      <c r="B4899" s="73" t="e">
        <f>VLOOKUP(G4899,'Daily Flash NL'!A:D,4,0)</f>
        <v>#N/A</v>
      </c>
      <c r="C4899" s="77">
        <v>46244</v>
      </c>
      <c r="D4899" s="57"/>
      <c r="E4899" s="62" t="s">
        <v>85</v>
      </c>
      <c r="F4899" s="57" t="s">
        <v>69</v>
      </c>
      <c r="G4899" s="57"/>
      <c r="H4899" s="58"/>
      <c r="I4899" s="59"/>
      <c r="J4899" s="59"/>
      <c r="K4899" s="59"/>
      <c r="L4899" s="60"/>
      <c r="M4899" s="59"/>
      <c r="N4899" s="59"/>
      <c r="O4899" s="61"/>
      <c r="P4899" s="58"/>
    </row>
    <row r="4900" spans="1:16" ht="14.4">
      <c r="A4900" s="72">
        <f t="shared" si="155"/>
        <v>46244</v>
      </c>
      <c r="B4900" s="73">
        <f>VLOOKUP(G4900,'Daily Flash NL'!A:D,4,0)</f>
        <v>0.29166666666666669</v>
      </c>
      <c r="C4900" s="77">
        <v>46244</v>
      </c>
      <c r="D4900" s="57"/>
      <c r="E4900" s="62" t="s">
        <v>85</v>
      </c>
      <c r="F4900" s="62"/>
      <c r="G4900" s="62">
        <v>7</v>
      </c>
      <c r="H4900" s="63">
        <v>0.2</v>
      </c>
      <c r="I4900" s="64">
        <v>5</v>
      </c>
      <c r="J4900" s="64">
        <v>5</v>
      </c>
      <c r="K4900" s="64">
        <v>1</v>
      </c>
      <c r="L4900" s="65">
        <v>1</v>
      </c>
      <c r="M4900" s="64">
        <v>0</v>
      </c>
      <c r="N4900" s="64">
        <v>0</v>
      </c>
      <c r="O4900" s="66">
        <v>164.88060000000002</v>
      </c>
      <c r="P4900" s="63">
        <v>0</v>
      </c>
    </row>
    <row r="4901" spans="1:16" ht="14.4">
      <c r="A4901" s="72">
        <f t="shared" si="155"/>
        <v>46244</v>
      </c>
      <c r="B4901" s="73">
        <f>VLOOKUP(G4901,'Daily Flash NL'!A:D,4,0)</f>
        <v>0.33333333333333298</v>
      </c>
      <c r="C4901" s="77">
        <v>46244</v>
      </c>
      <c r="D4901" s="57"/>
      <c r="E4901" s="62" t="s">
        <v>85</v>
      </c>
      <c r="F4901" s="62"/>
      <c r="G4901" s="62">
        <v>8</v>
      </c>
      <c r="H4901" s="63">
        <v>0.75</v>
      </c>
      <c r="I4901" s="64">
        <v>8</v>
      </c>
      <c r="J4901" s="64">
        <v>8</v>
      </c>
      <c r="K4901" s="64">
        <v>6</v>
      </c>
      <c r="L4901" s="65">
        <v>1</v>
      </c>
      <c r="M4901" s="64">
        <v>0</v>
      </c>
      <c r="N4901" s="64">
        <v>0</v>
      </c>
      <c r="O4901" s="66">
        <v>125.22584375</v>
      </c>
      <c r="P4901" s="63">
        <v>0</v>
      </c>
    </row>
    <row r="4902" spans="1:16" ht="14.4">
      <c r="A4902" s="72">
        <f t="shared" si="155"/>
        <v>46244</v>
      </c>
      <c r="B4902" s="73">
        <f>VLOOKUP(G4902,'Daily Flash NL'!A:D,4,0)</f>
        <v>0.375</v>
      </c>
      <c r="C4902" s="77">
        <v>46244</v>
      </c>
      <c r="D4902" s="57"/>
      <c r="E4902" s="62" t="s">
        <v>85</v>
      </c>
      <c r="F4902" s="62"/>
      <c r="G4902" s="62">
        <v>9</v>
      </c>
      <c r="H4902" s="63">
        <v>0.875</v>
      </c>
      <c r="I4902" s="64">
        <v>8</v>
      </c>
      <c r="J4902" s="64">
        <v>8</v>
      </c>
      <c r="K4902" s="64">
        <v>7</v>
      </c>
      <c r="L4902" s="65">
        <v>1</v>
      </c>
      <c r="M4902" s="64">
        <v>0</v>
      </c>
      <c r="N4902" s="64">
        <v>0</v>
      </c>
      <c r="O4902" s="66">
        <v>556.85699999999997</v>
      </c>
      <c r="P4902" s="63">
        <v>0</v>
      </c>
    </row>
    <row r="4903" spans="1:16" ht="14.4">
      <c r="A4903" s="72">
        <f t="shared" si="155"/>
        <v>46244</v>
      </c>
      <c r="B4903" s="73">
        <f>VLOOKUP(G4903,'Daily Flash NL'!A:D,4,0)</f>
        <v>0.41666666666666702</v>
      </c>
      <c r="C4903" s="77">
        <v>46244</v>
      </c>
      <c r="D4903" s="57"/>
      <c r="E4903" s="62" t="s">
        <v>85</v>
      </c>
      <c r="F4903" s="62"/>
      <c r="G4903" s="62">
        <v>10</v>
      </c>
      <c r="H4903" s="63">
        <v>1</v>
      </c>
      <c r="I4903" s="64">
        <v>18</v>
      </c>
      <c r="J4903" s="64">
        <v>18</v>
      </c>
      <c r="K4903" s="64">
        <v>18</v>
      </c>
      <c r="L4903" s="65">
        <v>1</v>
      </c>
      <c r="M4903" s="64">
        <v>0</v>
      </c>
      <c r="N4903" s="64">
        <v>0</v>
      </c>
      <c r="O4903" s="66">
        <v>323.51791666666668</v>
      </c>
      <c r="P4903" s="63">
        <v>0</v>
      </c>
    </row>
    <row r="4904" spans="1:16" ht="14.4">
      <c r="A4904" s="72">
        <f t="shared" si="155"/>
        <v>46244</v>
      </c>
      <c r="B4904" s="73">
        <f>VLOOKUP(G4904,'Daily Flash NL'!A:D,4,0)</f>
        <v>0.45833333333333298</v>
      </c>
      <c r="C4904" s="77">
        <v>46244</v>
      </c>
      <c r="D4904" s="57"/>
      <c r="E4904" s="62" t="s">
        <v>85</v>
      </c>
      <c r="F4904" s="62"/>
      <c r="G4904" s="62">
        <v>11</v>
      </c>
      <c r="H4904" s="63">
        <v>1</v>
      </c>
      <c r="I4904" s="64">
        <v>9</v>
      </c>
      <c r="J4904" s="64">
        <v>9</v>
      </c>
      <c r="K4904" s="64">
        <v>9</v>
      </c>
      <c r="L4904" s="65">
        <v>1</v>
      </c>
      <c r="M4904" s="64">
        <v>0</v>
      </c>
      <c r="N4904" s="64">
        <v>0</v>
      </c>
      <c r="O4904" s="66">
        <v>264.16572222222226</v>
      </c>
      <c r="P4904" s="63">
        <v>0</v>
      </c>
    </row>
    <row r="4905" spans="1:16" ht="14.4">
      <c r="A4905" s="72">
        <f t="shared" si="155"/>
        <v>46244</v>
      </c>
      <c r="B4905" s="73">
        <f>VLOOKUP(G4905,'Daily Flash NL'!A:D,4,0)</f>
        <v>0.5</v>
      </c>
      <c r="C4905" s="77">
        <v>46244</v>
      </c>
      <c r="D4905" s="57"/>
      <c r="E4905" s="62" t="s">
        <v>85</v>
      </c>
      <c r="F4905" s="62"/>
      <c r="G4905" s="62">
        <v>12</v>
      </c>
      <c r="H4905" s="63">
        <v>1</v>
      </c>
      <c r="I4905" s="64">
        <v>3</v>
      </c>
      <c r="J4905" s="64">
        <v>3</v>
      </c>
      <c r="K4905" s="64">
        <v>3</v>
      </c>
      <c r="L4905" s="65">
        <v>1</v>
      </c>
      <c r="M4905" s="64">
        <v>0</v>
      </c>
      <c r="N4905" s="64">
        <v>0</v>
      </c>
      <c r="O4905" s="66">
        <v>248.71699999999998</v>
      </c>
      <c r="P4905" s="63">
        <v>0</v>
      </c>
    </row>
    <row r="4906" spans="1:16" ht="14.4">
      <c r="A4906" s="72">
        <f t="shared" si="155"/>
        <v>46244</v>
      </c>
      <c r="B4906" s="73">
        <f>VLOOKUP(G4906,'Daily Flash NL'!A:D,4,0)</f>
        <v>0.54166666666666696</v>
      </c>
      <c r="C4906" s="77">
        <v>46244</v>
      </c>
      <c r="D4906" s="57"/>
      <c r="E4906" s="62" t="s">
        <v>85</v>
      </c>
      <c r="F4906" s="62"/>
      <c r="G4906" s="62">
        <v>13</v>
      </c>
      <c r="H4906" s="63">
        <v>1</v>
      </c>
      <c r="I4906" s="64">
        <v>9</v>
      </c>
      <c r="J4906" s="64">
        <v>9</v>
      </c>
      <c r="K4906" s="64">
        <v>9</v>
      </c>
      <c r="L4906" s="65">
        <v>1</v>
      </c>
      <c r="M4906" s="64">
        <v>0</v>
      </c>
      <c r="N4906" s="64">
        <v>0</v>
      </c>
      <c r="O4906" s="66">
        <v>270.61861111111108</v>
      </c>
      <c r="P4906" s="63">
        <v>0</v>
      </c>
    </row>
    <row r="4907" spans="1:16" ht="14.4">
      <c r="A4907" s="72">
        <f t="shared" si="155"/>
        <v>46244</v>
      </c>
      <c r="B4907" s="73">
        <f>VLOOKUP(G4907,'Daily Flash NL'!A:D,4,0)</f>
        <v>0.58333333333333304</v>
      </c>
      <c r="C4907" s="77">
        <v>46244</v>
      </c>
      <c r="D4907" s="57"/>
      <c r="E4907" s="62" t="s">
        <v>85</v>
      </c>
      <c r="F4907" s="62"/>
      <c r="G4907" s="62">
        <v>14</v>
      </c>
      <c r="H4907" s="63">
        <v>1</v>
      </c>
      <c r="I4907" s="64">
        <v>9</v>
      </c>
      <c r="J4907" s="64">
        <v>9</v>
      </c>
      <c r="K4907" s="64">
        <v>9</v>
      </c>
      <c r="L4907" s="65">
        <v>1</v>
      </c>
      <c r="M4907" s="64">
        <v>0</v>
      </c>
      <c r="N4907" s="64">
        <v>0</v>
      </c>
      <c r="O4907" s="66">
        <v>236.63005555555523</v>
      </c>
      <c r="P4907" s="63">
        <v>0</v>
      </c>
    </row>
    <row r="4908" spans="1:16" ht="14.4">
      <c r="A4908" s="72">
        <f t="shared" si="155"/>
        <v>46244</v>
      </c>
      <c r="B4908" s="73">
        <f>VLOOKUP(G4908,'Daily Flash NL'!A:D,4,0)</f>
        <v>0.625</v>
      </c>
      <c r="C4908" s="77">
        <v>46244</v>
      </c>
      <c r="D4908" s="57"/>
      <c r="E4908" s="62" t="s">
        <v>85</v>
      </c>
      <c r="F4908" s="62"/>
      <c r="G4908" s="62">
        <v>15</v>
      </c>
      <c r="H4908" s="63">
        <v>0.7</v>
      </c>
      <c r="I4908" s="64">
        <v>10</v>
      </c>
      <c r="J4908" s="64">
        <v>10</v>
      </c>
      <c r="K4908" s="64">
        <v>7</v>
      </c>
      <c r="L4908" s="65">
        <v>1</v>
      </c>
      <c r="M4908" s="64">
        <v>0</v>
      </c>
      <c r="N4908" s="64">
        <v>0</v>
      </c>
      <c r="O4908" s="66">
        <v>384.97104999999999</v>
      </c>
      <c r="P4908" s="63">
        <v>0</v>
      </c>
    </row>
    <row r="4909" spans="1:16" ht="14.4">
      <c r="A4909" s="72">
        <f t="shared" si="155"/>
        <v>46244</v>
      </c>
      <c r="B4909" s="73">
        <f>VLOOKUP(G4909,'Daily Flash NL'!A:D,4,0)</f>
        <v>0.66666666666666696</v>
      </c>
      <c r="C4909" s="77">
        <v>46244</v>
      </c>
      <c r="D4909" s="57"/>
      <c r="E4909" s="62" t="s">
        <v>85</v>
      </c>
      <c r="F4909" s="62"/>
      <c r="G4909" s="62">
        <v>16</v>
      </c>
      <c r="H4909" s="63">
        <v>0.8571428571428571</v>
      </c>
      <c r="I4909" s="64">
        <v>7</v>
      </c>
      <c r="J4909" s="64">
        <v>7</v>
      </c>
      <c r="K4909" s="64">
        <v>6</v>
      </c>
      <c r="L4909" s="65">
        <v>1</v>
      </c>
      <c r="M4909" s="64">
        <v>0</v>
      </c>
      <c r="N4909" s="64">
        <v>0</v>
      </c>
      <c r="O4909" s="66">
        <v>439.08742857142852</v>
      </c>
      <c r="P4909" s="63">
        <v>0</v>
      </c>
    </row>
    <row r="4910" spans="1:16" ht="14.4">
      <c r="A4910" s="72">
        <f t="shared" si="155"/>
        <v>46244</v>
      </c>
      <c r="B4910" s="73" t="e">
        <f>VLOOKUP(G4910,'Daily Flash NL'!A:D,4,0)</f>
        <v>#N/A</v>
      </c>
      <c r="C4910" s="77">
        <v>46244</v>
      </c>
      <c r="D4910" s="57"/>
      <c r="E4910" s="62" t="s">
        <v>85</v>
      </c>
      <c r="F4910" s="62"/>
      <c r="G4910" s="62">
        <v>17</v>
      </c>
      <c r="H4910" s="63">
        <v>1</v>
      </c>
      <c r="I4910" s="64">
        <v>7</v>
      </c>
      <c r="J4910" s="64">
        <v>7</v>
      </c>
      <c r="K4910" s="64">
        <v>7</v>
      </c>
      <c r="L4910" s="65">
        <v>1</v>
      </c>
      <c r="M4910" s="64">
        <v>0</v>
      </c>
      <c r="N4910" s="64">
        <v>0</v>
      </c>
      <c r="O4910" s="66">
        <v>358.23099999999994</v>
      </c>
      <c r="P4910" s="63">
        <v>0</v>
      </c>
    </row>
    <row r="4911" spans="1:16" ht="14.4">
      <c r="A4911" s="72">
        <f t="shared" si="155"/>
        <v>46244</v>
      </c>
      <c r="B4911" s="73" t="e">
        <f>VLOOKUP(G4911,'Daily Flash NL'!A:D,4,0)</f>
        <v>#N/A</v>
      </c>
      <c r="C4911" s="77">
        <v>46244</v>
      </c>
      <c r="D4911" s="57"/>
      <c r="E4911" s="62" t="s">
        <v>85</v>
      </c>
      <c r="F4911" s="62"/>
      <c r="G4911" s="62">
        <v>18</v>
      </c>
      <c r="H4911" s="63">
        <v>1</v>
      </c>
      <c r="I4911" s="64">
        <v>5</v>
      </c>
      <c r="J4911" s="64">
        <v>5</v>
      </c>
      <c r="K4911" s="64">
        <v>5</v>
      </c>
      <c r="L4911" s="65">
        <v>1</v>
      </c>
      <c r="M4911" s="64">
        <v>0</v>
      </c>
      <c r="N4911" s="64">
        <v>0</v>
      </c>
      <c r="O4911" s="66">
        <v>332.2022</v>
      </c>
      <c r="P4911" s="63">
        <v>0</v>
      </c>
    </row>
    <row r="4912" spans="1:16" ht="14.4">
      <c r="A4912" s="72">
        <f t="shared" si="155"/>
        <v>46244</v>
      </c>
      <c r="B4912" s="73" t="e">
        <f>VLOOKUP(G4912,'Daily Flash NL'!A:D,4,0)</f>
        <v>#N/A</v>
      </c>
      <c r="C4912" s="77">
        <v>46244</v>
      </c>
      <c r="D4912" s="57"/>
      <c r="E4912" s="62" t="s">
        <v>85</v>
      </c>
      <c r="F4912" s="62"/>
      <c r="G4912" s="62">
        <v>19</v>
      </c>
      <c r="H4912" s="63">
        <v>1</v>
      </c>
      <c r="I4912" s="64">
        <v>1</v>
      </c>
      <c r="J4912" s="64">
        <v>1</v>
      </c>
      <c r="K4912" s="64">
        <v>1</v>
      </c>
      <c r="L4912" s="65">
        <v>1</v>
      </c>
      <c r="M4912" s="64">
        <v>0</v>
      </c>
      <c r="N4912" s="64">
        <v>0</v>
      </c>
      <c r="O4912" s="66">
        <v>320.82800000000003</v>
      </c>
      <c r="P4912" s="63">
        <v>0</v>
      </c>
    </row>
    <row r="4913" spans="1:16" ht="14.4">
      <c r="A4913" s="72">
        <f t="shared" si="155"/>
        <v>46244</v>
      </c>
      <c r="B4913" s="73" t="e">
        <f>VLOOKUP(G4913,'Daily Flash NL'!A:D,4,0)</f>
        <v>#N/A</v>
      </c>
      <c r="C4913" s="77">
        <v>46244</v>
      </c>
      <c r="D4913" s="57"/>
      <c r="E4913" s="62" t="s">
        <v>85</v>
      </c>
      <c r="F4913" s="62"/>
      <c r="G4913" s="62">
        <v>20</v>
      </c>
      <c r="H4913" s="63">
        <v>0.6</v>
      </c>
      <c r="I4913" s="64">
        <v>5</v>
      </c>
      <c r="J4913" s="64">
        <v>5</v>
      </c>
      <c r="K4913" s="64">
        <v>3</v>
      </c>
      <c r="L4913" s="65">
        <v>1</v>
      </c>
      <c r="M4913" s="64">
        <v>0</v>
      </c>
      <c r="N4913" s="64">
        <v>0</v>
      </c>
      <c r="O4913" s="66">
        <v>81.699699999999993</v>
      </c>
      <c r="P4913" s="63">
        <v>0</v>
      </c>
    </row>
    <row r="4914" spans="1:16" ht="14.4">
      <c r="A4914" s="72">
        <f t="shared" si="155"/>
        <v>46244</v>
      </c>
      <c r="B4914" s="73" t="e">
        <f>VLOOKUP(G4914,'Daily Flash NL'!A:D,4,0)</f>
        <v>#N/A</v>
      </c>
      <c r="C4914" s="77">
        <v>46244</v>
      </c>
      <c r="D4914" s="57"/>
      <c r="E4914" s="62" t="s">
        <v>85</v>
      </c>
      <c r="F4914" s="62"/>
      <c r="G4914" s="62">
        <v>21</v>
      </c>
      <c r="H4914" s="63">
        <v>1</v>
      </c>
      <c r="I4914" s="64">
        <v>2</v>
      </c>
      <c r="J4914" s="64">
        <v>2</v>
      </c>
      <c r="K4914" s="64">
        <v>2</v>
      </c>
      <c r="L4914" s="65">
        <v>1</v>
      </c>
      <c r="M4914" s="64">
        <v>0</v>
      </c>
      <c r="N4914" s="64">
        <v>0</v>
      </c>
      <c r="O4914" s="66">
        <v>583.38299999999992</v>
      </c>
      <c r="P4914" s="63">
        <v>0</v>
      </c>
    </row>
    <row r="4915" spans="1:16" ht="14.4">
      <c r="A4915" s="72">
        <f t="shared" si="155"/>
        <v>46244</v>
      </c>
      <c r="B4915" s="73" t="e">
        <f>VLOOKUP(G4915,'Daily Flash NL'!A:D,4,0)</f>
        <v>#N/A</v>
      </c>
      <c r="C4915" s="77">
        <v>46244</v>
      </c>
      <c r="D4915" s="57"/>
      <c r="E4915" s="62" t="s">
        <v>85</v>
      </c>
      <c r="F4915" s="57" t="s">
        <v>86</v>
      </c>
      <c r="G4915" s="57"/>
      <c r="H4915" s="58"/>
      <c r="I4915" s="59"/>
      <c r="J4915" s="59"/>
      <c r="K4915" s="59"/>
      <c r="L4915" s="60"/>
      <c r="M4915" s="59"/>
      <c r="N4915" s="59"/>
      <c r="O4915" s="61"/>
      <c r="P4915" s="58"/>
    </row>
    <row r="4916" spans="1:16" ht="14.4">
      <c r="A4916" s="72">
        <f t="shared" si="155"/>
        <v>46244</v>
      </c>
      <c r="B4916" s="73" t="e">
        <f>VLOOKUP(G4916,'Daily Flash NL'!A:D,4,0)</f>
        <v>#N/A</v>
      </c>
      <c r="C4916" s="77">
        <v>46244</v>
      </c>
      <c r="D4916" s="57"/>
      <c r="E4916" s="62" t="s">
        <v>85</v>
      </c>
      <c r="F4916" s="62"/>
      <c r="G4916" s="62">
        <v>6</v>
      </c>
      <c r="H4916" s="63">
        <v>0</v>
      </c>
      <c r="I4916" s="64">
        <v>2</v>
      </c>
      <c r="J4916" s="64">
        <v>2</v>
      </c>
      <c r="K4916" s="64">
        <v>0</v>
      </c>
      <c r="L4916" s="65">
        <v>1</v>
      </c>
      <c r="M4916" s="64">
        <v>0</v>
      </c>
      <c r="N4916" s="64">
        <v>0</v>
      </c>
      <c r="O4916" s="66">
        <v>381.56950000000006</v>
      </c>
      <c r="P4916" s="63">
        <v>0</v>
      </c>
    </row>
    <row r="4917" spans="1:16" ht="14.4">
      <c r="A4917" s="72">
        <f t="shared" si="155"/>
        <v>46244</v>
      </c>
      <c r="B4917" s="73">
        <f>VLOOKUP(G4917,'Daily Flash NL'!A:D,4,0)</f>
        <v>0.29166666666666669</v>
      </c>
      <c r="C4917" s="77">
        <v>46244</v>
      </c>
      <c r="D4917" s="57"/>
      <c r="E4917" s="62" t="s">
        <v>85</v>
      </c>
      <c r="F4917" s="62"/>
      <c r="G4917" s="62">
        <v>7</v>
      </c>
      <c r="H4917" s="63">
        <v>1</v>
      </c>
      <c r="I4917" s="64">
        <v>4</v>
      </c>
      <c r="J4917" s="64">
        <v>4</v>
      </c>
      <c r="K4917" s="64">
        <v>4</v>
      </c>
      <c r="L4917" s="65">
        <v>1</v>
      </c>
      <c r="M4917" s="64">
        <v>0</v>
      </c>
      <c r="N4917" s="64">
        <v>0</v>
      </c>
      <c r="O4917" s="66">
        <v>178.641625</v>
      </c>
      <c r="P4917" s="63">
        <v>0</v>
      </c>
    </row>
    <row r="4918" spans="1:16" ht="14.4">
      <c r="A4918" s="72">
        <f t="shared" si="155"/>
        <v>46244</v>
      </c>
      <c r="B4918" s="73">
        <f>VLOOKUP(G4918,'Daily Flash NL'!A:D,4,0)</f>
        <v>0.33333333333333298</v>
      </c>
      <c r="C4918" s="77">
        <v>46244</v>
      </c>
      <c r="D4918" s="57"/>
      <c r="E4918" s="62" t="s">
        <v>85</v>
      </c>
      <c r="F4918" s="62"/>
      <c r="G4918" s="62">
        <v>8</v>
      </c>
      <c r="H4918" s="63">
        <v>0.33333333333333331</v>
      </c>
      <c r="I4918" s="64">
        <v>9</v>
      </c>
      <c r="J4918" s="64">
        <v>8</v>
      </c>
      <c r="K4918" s="64">
        <v>3</v>
      </c>
      <c r="L4918" s="65">
        <v>0.88888888888888884</v>
      </c>
      <c r="M4918" s="64">
        <v>1</v>
      </c>
      <c r="N4918" s="64">
        <v>0</v>
      </c>
      <c r="O4918" s="66">
        <v>299.47200000000004</v>
      </c>
      <c r="P4918" s="63">
        <v>0.1111111111111111</v>
      </c>
    </row>
    <row r="4919" spans="1:16" ht="14.4">
      <c r="A4919" s="72">
        <f t="shared" si="155"/>
        <v>46244</v>
      </c>
      <c r="B4919" s="73">
        <f>VLOOKUP(G4919,'Daily Flash NL'!A:D,4,0)</f>
        <v>0.375</v>
      </c>
      <c r="C4919" s="77">
        <v>46244</v>
      </c>
      <c r="D4919" s="57"/>
      <c r="E4919" s="62" t="s">
        <v>85</v>
      </c>
      <c r="F4919" s="62"/>
      <c r="G4919" s="62">
        <v>9</v>
      </c>
      <c r="H4919" s="63">
        <v>0.44444444444444442</v>
      </c>
      <c r="I4919" s="64">
        <v>27</v>
      </c>
      <c r="J4919" s="64">
        <v>27</v>
      </c>
      <c r="K4919" s="64">
        <v>12</v>
      </c>
      <c r="L4919" s="65">
        <v>1</v>
      </c>
      <c r="M4919" s="64">
        <v>0</v>
      </c>
      <c r="N4919" s="64">
        <v>0</v>
      </c>
      <c r="O4919" s="66">
        <v>169.79220925925927</v>
      </c>
      <c r="P4919" s="63">
        <v>0</v>
      </c>
    </row>
    <row r="4920" spans="1:16" ht="14.4">
      <c r="A4920" s="72">
        <f t="shared" si="155"/>
        <v>46244</v>
      </c>
      <c r="B4920" s="73">
        <f>VLOOKUP(G4920,'Daily Flash NL'!A:D,4,0)</f>
        <v>0.41666666666666702</v>
      </c>
      <c r="C4920" s="77">
        <v>46244</v>
      </c>
      <c r="D4920" s="57"/>
      <c r="E4920" s="62" t="s">
        <v>85</v>
      </c>
      <c r="F4920" s="62"/>
      <c r="G4920" s="62">
        <v>10</v>
      </c>
      <c r="H4920" s="63">
        <v>0.76</v>
      </c>
      <c r="I4920" s="64">
        <v>25</v>
      </c>
      <c r="J4920" s="64">
        <v>25</v>
      </c>
      <c r="K4920" s="64">
        <v>19</v>
      </c>
      <c r="L4920" s="65">
        <v>1</v>
      </c>
      <c r="M4920" s="64">
        <v>0</v>
      </c>
      <c r="N4920" s="64">
        <v>0</v>
      </c>
      <c r="O4920" s="66">
        <v>163.88859333333315</v>
      </c>
      <c r="P4920" s="63">
        <v>0</v>
      </c>
    </row>
    <row r="4921" spans="1:16" ht="14.4">
      <c r="A4921" s="72">
        <f t="shared" si="155"/>
        <v>46244</v>
      </c>
      <c r="B4921" s="73">
        <f>VLOOKUP(G4921,'Daily Flash NL'!A:D,4,0)</f>
        <v>0.45833333333333298</v>
      </c>
      <c r="C4921" s="77">
        <v>46244</v>
      </c>
      <c r="D4921" s="57"/>
      <c r="E4921" s="62" t="s">
        <v>85</v>
      </c>
      <c r="F4921" s="62"/>
      <c r="G4921" s="62">
        <v>11</v>
      </c>
      <c r="H4921" s="63">
        <v>0.63888888888888884</v>
      </c>
      <c r="I4921" s="64">
        <v>36</v>
      </c>
      <c r="J4921" s="64">
        <v>35</v>
      </c>
      <c r="K4921" s="64">
        <v>23</v>
      </c>
      <c r="L4921" s="65">
        <v>0.97222222222222221</v>
      </c>
      <c r="M4921" s="64">
        <v>1</v>
      </c>
      <c r="N4921" s="64">
        <v>0</v>
      </c>
      <c r="O4921" s="66">
        <v>185.98300360544218</v>
      </c>
      <c r="P4921" s="63">
        <v>2.7777777777777776E-2</v>
      </c>
    </row>
    <row r="4922" spans="1:16" ht="14.4">
      <c r="A4922" s="72">
        <f t="shared" si="155"/>
        <v>46244</v>
      </c>
      <c r="B4922" s="73">
        <f>VLOOKUP(G4922,'Daily Flash NL'!A:D,4,0)</f>
        <v>0.5</v>
      </c>
      <c r="C4922" s="77">
        <v>46244</v>
      </c>
      <c r="D4922" s="57"/>
      <c r="E4922" s="62" t="s">
        <v>85</v>
      </c>
      <c r="F4922" s="62"/>
      <c r="G4922" s="62">
        <v>12</v>
      </c>
      <c r="H4922" s="63">
        <v>0.80952380952380953</v>
      </c>
      <c r="I4922" s="64">
        <v>21</v>
      </c>
      <c r="J4922" s="64">
        <v>21</v>
      </c>
      <c r="K4922" s="64">
        <v>17</v>
      </c>
      <c r="L4922" s="65">
        <v>1</v>
      </c>
      <c r="M4922" s="64">
        <v>0</v>
      </c>
      <c r="N4922" s="64">
        <v>0</v>
      </c>
      <c r="O4922" s="66">
        <v>312.17134523809511</v>
      </c>
      <c r="P4922" s="63">
        <v>0</v>
      </c>
    </row>
    <row r="4923" spans="1:16" ht="14.4">
      <c r="A4923" s="72">
        <f t="shared" ref="A4923:A4925" si="156">C4923</f>
        <v>46244</v>
      </c>
      <c r="B4923" s="73">
        <f>VLOOKUP(G4923,'Daily Flash NL'!A:D,4,0)</f>
        <v>0.54166666666666696</v>
      </c>
      <c r="C4923" s="77">
        <v>46244</v>
      </c>
      <c r="D4923" s="57"/>
      <c r="E4923" s="62" t="s">
        <v>85</v>
      </c>
      <c r="F4923" s="62"/>
      <c r="G4923" s="62">
        <v>13</v>
      </c>
      <c r="H4923" s="63">
        <v>0.83333333333333337</v>
      </c>
      <c r="I4923" s="64">
        <v>24</v>
      </c>
      <c r="J4923" s="64">
        <v>24</v>
      </c>
      <c r="K4923" s="64">
        <v>20</v>
      </c>
      <c r="L4923" s="65">
        <v>1</v>
      </c>
      <c r="M4923" s="64">
        <v>0</v>
      </c>
      <c r="N4923" s="64">
        <v>0</v>
      </c>
      <c r="O4923" s="66">
        <v>220.66875694444431</v>
      </c>
      <c r="P4923" s="63">
        <v>0</v>
      </c>
    </row>
    <row r="4924" spans="1:16" ht="14.4">
      <c r="A4924" s="72">
        <f t="shared" si="156"/>
        <v>46244</v>
      </c>
      <c r="B4924" s="73">
        <f>VLOOKUP(G4924,'Daily Flash NL'!A:D,4,0)</f>
        <v>0.58333333333333304</v>
      </c>
      <c r="C4924" s="77">
        <v>46244</v>
      </c>
      <c r="D4924" s="57"/>
      <c r="E4924" s="62" t="s">
        <v>85</v>
      </c>
      <c r="F4924" s="62"/>
      <c r="G4924" s="62">
        <v>14</v>
      </c>
      <c r="H4924" s="63">
        <v>0.93103448275862066</v>
      </c>
      <c r="I4924" s="64">
        <v>29</v>
      </c>
      <c r="J4924" s="64">
        <v>29</v>
      </c>
      <c r="K4924" s="64">
        <v>27</v>
      </c>
      <c r="L4924" s="65">
        <v>1</v>
      </c>
      <c r="M4924" s="64">
        <v>0</v>
      </c>
      <c r="N4924" s="64">
        <v>0</v>
      </c>
      <c r="O4924" s="66">
        <v>196.29979022988508</v>
      </c>
      <c r="P4924" s="63">
        <v>0</v>
      </c>
    </row>
    <row r="4925" spans="1:16" ht="14.4">
      <c r="A4925" s="72">
        <f t="shared" si="156"/>
        <v>46244</v>
      </c>
      <c r="B4925" s="73">
        <f>VLOOKUP(G4925,'Daily Flash NL'!A:D,4,0)</f>
        <v>0.625</v>
      </c>
      <c r="C4925" s="77">
        <v>46244</v>
      </c>
      <c r="D4925" s="57"/>
      <c r="E4925" s="62" t="s">
        <v>85</v>
      </c>
      <c r="F4925" s="62"/>
      <c r="G4925" s="62">
        <v>15</v>
      </c>
      <c r="H4925" s="63">
        <v>0.60869565217391308</v>
      </c>
      <c r="I4925" s="64">
        <v>23</v>
      </c>
      <c r="J4925" s="64">
        <v>23</v>
      </c>
      <c r="K4925" s="64">
        <v>14</v>
      </c>
      <c r="L4925" s="65">
        <v>1</v>
      </c>
      <c r="M4925" s="64">
        <v>0</v>
      </c>
      <c r="N4925" s="64">
        <v>0</v>
      </c>
      <c r="O4925" s="66">
        <v>332.9144782608696</v>
      </c>
      <c r="P4925" s="63">
        <v>0</v>
      </c>
    </row>
    <row r="4926" spans="1:16" ht="14.4">
      <c r="A4926" s="72">
        <f t="shared" ref="A4926:A4952" si="157">C4926</f>
        <v>46244</v>
      </c>
      <c r="B4926" s="73">
        <f>VLOOKUP(G4926,'Daily Flash NL'!A:D,4,0)</f>
        <v>0.66666666666666696</v>
      </c>
      <c r="C4926" s="77">
        <v>46244</v>
      </c>
      <c r="D4926" s="57"/>
      <c r="E4926" s="62" t="s">
        <v>85</v>
      </c>
      <c r="F4926" s="62"/>
      <c r="G4926" s="62">
        <v>16</v>
      </c>
      <c r="H4926" s="63">
        <v>1</v>
      </c>
      <c r="I4926" s="64">
        <v>30</v>
      </c>
      <c r="J4926" s="64">
        <v>30</v>
      </c>
      <c r="K4926" s="64">
        <v>30</v>
      </c>
      <c r="L4926" s="65">
        <v>1</v>
      </c>
      <c r="M4926" s="64">
        <v>0</v>
      </c>
      <c r="N4926" s="64">
        <v>0</v>
      </c>
      <c r="O4926" s="66">
        <v>153.06440555555545</v>
      </c>
      <c r="P4926" s="63">
        <v>0</v>
      </c>
    </row>
    <row r="4927" spans="1:16" ht="14.4">
      <c r="A4927" s="72">
        <f t="shared" si="157"/>
        <v>46244</v>
      </c>
      <c r="B4927" s="73" t="e">
        <f>VLOOKUP(G4927,'Daily Flash NL'!A:D,4,0)</f>
        <v>#N/A</v>
      </c>
      <c r="C4927" s="77">
        <v>46244</v>
      </c>
      <c r="D4927" s="57"/>
      <c r="E4927" s="62" t="s">
        <v>85</v>
      </c>
      <c r="F4927" s="62"/>
      <c r="G4927" s="62">
        <v>17</v>
      </c>
      <c r="H4927" s="63">
        <v>1</v>
      </c>
      <c r="I4927" s="64">
        <v>14</v>
      </c>
      <c r="J4927" s="64">
        <v>14</v>
      </c>
      <c r="K4927" s="64">
        <v>14</v>
      </c>
      <c r="L4927" s="65">
        <v>1</v>
      </c>
      <c r="M4927" s="64">
        <v>0</v>
      </c>
      <c r="N4927" s="64">
        <v>0</v>
      </c>
      <c r="O4927" s="66">
        <v>252.92319642857137</v>
      </c>
      <c r="P4927" s="63">
        <v>0</v>
      </c>
    </row>
    <row r="4928" spans="1:16" ht="14.4">
      <c r="A4928" s="72">
        <f t="shared" si="157"/>
        <v>46244</v>
      </c>
      <c r="B4928" s="73" t="e">
        <f>VLOOKUP(G4928,'Daily Flash NL'!A:D,4,0)</f>
        <v>#N/A</v>
      </c>
      <c r="C4928" s="77">
        <v>46244</v>
      </c>
      <c r="D4928" s="57"/>
      <c r="E4928" s="62" t="s">
        <v>85</v>
      </c>
      <c r="F4928" s="62"/>
      <c r="G4928" s="62">
        <v>18</v>
      </c>
      <c r="H4928" s="63">
        <v>1</v>
      </c>
      <c r="I4928" s="64">
        <v>9</v>
      </c>
      <c r="J4928" s="64">
        <v>9</v>
      </c>
      <c r="K4928" s="64">
        <v>9</v>
      </c>
      <c r="L4928" s="65">
        <v>1</v>
      </c>
      <c r="M4928" s="64">
        <v>0</v>
      </c>
      <c r="N4928" s="64">
        <v>0</v>
      </c>
      <c r="O4928" s="66">
        <v>218.56616666666665</v>
      </c>
      <c r="P4928" s="63">
        <v>0</v>
      </c>
    </row>
    <row r="4929" spans="1:16" ht="14.4">
      <c r="A4929" s="72">
        <f t="shared" si="157"/>
        <v>46244</v>
      </c>
      <c r="B4929" s="73" t="e">
        <f>VLOOKUP(G4929,'Daily Flash NL'!A:D,4,0)</f>
        <v>#N/A</v>
      </c>
      <c r="C4929" s="77">
        <v>46244</v>
      </c>
      <c r="D4929" s="57"/>
      <c r="E4929" s="62" t="s">
        <v>85</v>
      </c>
      <c r="F4929" s="62"/>
      <c r="G4929" s="62">
        <v>19</v>
      </c>
      <c r="H4929" s="63">
        <v>0.75</v>
      </c>
      <c r="I4929" s="64">
        <v>8</v>
      </c>
      <c r="J4929" s="64">
        <v>8</v>
      </c>
      <c r="K4929" s="64">
        <v>6</v>
      </c>
      <c r="L4929" s="65">
        <v>1</v>
      </c>
      <c r="M4929" s="64">
        <v>0</v>
      </c>
      <c r="N4929" s="64">
        <v>0</v>
      </c>
      <c r="O4929" s="66">
        <v>196.3905</v>
      </c>
      <c r="P4929" s="63">
        <v>0</v>
      </c>
    </row>
    <row r="4930" spans="1:16" ht="14.4">
      <c r="A4930" s="72">
        <f t="shared" si="157"/>
        <v>46244</v>
      </c>
      <c r="B4930" s="73" t="e">
        <f>VLOOKUP(G4930,'Daily Flash NL'!A:D,4,0)</f>
        <v>#N/A</v>
      </c>
      <c r="C4930" s="77">
        <v>46244</v>
      </c>
      <c r="D4930" s="57"/>
      <c r="E4930" s="62" t="s">
        <v>85</v>
      </c>
      <c r="F4930" s="62"/>
      <c r="G4930" s="62">
        <v>20</v>
      </c>
      <c r="H4930" s="63">
        <v>0.4</v>
      </c>
      <c r="I4930" s="64">
        <v>5</v>
      </c>
      <c r="J4930" s="64">
        <v>5</v>
      </c>
      <c r="K4930" s="64">
        <v>2</v>
      </c>
      <c r="L4930" s="65">
        <v>1</v>
      </c>
      <c r="M4930" s="64">
        <v>0</v>
      </c>
      <c r="N4930" s="64">
        <v>0</v>
      </c>
      <c r="O4930" s="66">
        <v>431.58920000000006</v>
      </c>
      <c r="P4930" s="63">
        <v>0</v>
      </c>
    </row>
    <row r="4931" spans="1:16" ht="14.4">
      <c r="A4931" s="72">
        <f t="shared" si="157"/>
        <v>46244</v>
      </c>
      <c r="B4931" s="73" t="e">
        <f>VLOOKUP(G4931,'Daily Flash NL'!A:D,4,0)</f>
        <v>#N/A</v>
      </c>
      <c r="C4931" s="77">
        <v>46244</v>
      </c>
      <c r="D4931" s="57"/>
      <c r="E4931" s="62" t="s">
        <v>85</v>
      </c>
      <c r="F4931" s="62"/>
      <c r="G4931" s="62">
        <v>21</v>
      </c>
      <c r="H4931" s="63">
        <v>0.5</v>
      </c>
      <c r="I4931" s="64">
        <v>6</v>
      </c>
      <c r="J4931" s="64">
        <v>5</v>
      </c>
      <c r="K4931" s="64">
        <v>3</v>
      </c>
      <c r="L4931" s="65">
        <v>0.83333333333333337</v>
      </c>
      <c r="M4931" s="64">
        <v>1</v>
      </c>
      <c r="N4931" s="64">
        <v>0</v>
      </c>
      <c r="O4931" s="66">
        <v>209.2919</v>
      </c>
      <c r="P4931" s="63">
        <v>0.16666666666666666</v>
      </c>
    </row>
    <row r="4932" spans="1:16" ht="14.4">
      <c r="A4932" s="72">
        <f t="shared" si="157"/>
        <v>46244</v>
      </c>
      <c r="B4932" s="73" t="e">
        <f>VLOOKUP(G4932,'Daily Flash NL'!A:D,4,0)</f>
        <v>#N/A</v>
      </c>
      <c r="C4932" s="77">
        <v>46244</v>
      </c>
      <c r="D4932" s="57"/>
      <c r="E4932" s="62" t="s">
        <v>85</v>
      </c>
      <c r="F4932" s="62"/>
      <c r="G4932" s="62">
        <v>22</v>
      </c>
      <c r="H4932" s="63">
        <v>0</v>
      </c>
      <c r="I4932" s="64">
        <v>2</v>
      </c>
      <c r="J4932" s="64">
        <v>2</v>
      </c>
      <c r="K4932" s="64">
        <v>0</v>
      </c>
      <c r="L4932" s="65">
        <v>1</v>
      </c>
      <c r="M4932" s="64">
        <v>0</v>
      </c>
      <c r="N4932" s="64">
        <v>0</v>
      </c>
      <c r="O4932" s="66">
        <v>271.14500000000004</v>
      </c>
      <c r="P4932" s="63">
        <v>0</v>
      </c>
    </row>
    <row r="4933" spans="1:16" ht="14.4">
      <c r="A4933" s="72">
        <f t="shared" si="157"/>
        <v>46244</v>
      </c>
      <c r="B4933" s="73" t="e">
        <f>VLOOKUP(G4933,'Daily Flash NL'!A:D,4,0)</f>
        <v>#N/A</v>
      </c>
      <c r="C4933" s="77">
        <v>46244</v>
      </c>
      <c r="D4933" s="57"/>
      <c r="E4933" s="62" t="s">
        <v>68</v>
      </c>
      <c r="F4933" s="62"/>
      <c r="G4933" s="62"/>
      <c r="H4933" s="63">
        <v>0.9082672706681767</v>
      </c>
      <c r="I4933" s="64">
        <v>883</v>
      </c>
      <c r="J4933" s="64">
        <v>872</v>
      </c>
      <c r="K4933" s="64">
        <v>802</v>
      </c>
      <c r="L4933" s="65">
        <v>0.98754246885617214</v>
      </c>
      <c r="M4933" s="64">
        <v>11</v>
      </c>
      <c r="N4933" s="64">
        <v>0</v>
      </c>
      <c r="O4933" s="66">
        <v>266.57481741207948</v>
      </c>
      <c r="P4933" s="63">
        <v>1.245753114382786E-2</v>
      </c>
    </row>
    <row r="4934" spans="1:16" ht="14.4">
      <c r="A4934" s="72">
        <f t="shared" si="157"/>
        <v>46244</v>
      </c>
      <c r="B4934" s="73" t="e">
        <f>VLOOKUP(G4934,'Daily Flash NL'!A:D,4,0)</f>
        <v>#N/A</v>
      </c>
      <c r="C4934" s="77">
        <v>46244</v>
      </c>
      <c r="D4934" s="57"/>
      <c r="E4934" s="62" t="s">
        <v>68</v>
      </c>
      <c r="F4934" s="57" t="s">
        <v>69</v>
      </c>
      <c r="G4934" s="57"/>
      <c r="H4934" s="58"/>
      <c r="I4934" s="59"/>
      <c r="J4934" s="59"/>
      <c r="K4934" s="59"/>
      <c r="L4934" s="60"/>
      <c r="M4934" s="59"/>
      <c r="N4934" s="59"/>
      <c r="O4934" s="61"/>
      <c r="P4934" s="58"/>
    </row>
    <row r="4935" spans="1:16" ht="14.4">
      <c r="A4935" s="72">
        <f t="shared" si="157"/>
        <v>46244</v>
      </c>
      <c r="B4935" s="73" t="e">
        <f>VLOOKUP(G4935,'Daily Flash NL'!A:D,4,0)</f>
        <v>#N/A</v>
      </c>
      <c r="C4935" s="77">
        <v>46244</v>
      </c>
      <c r="D4935" s="57"/>
      <c r="E4935" s="62" t="s">
        <v>68</v>
      </c>
      <c r="F4935" s="62"/>
      <c r="G4935" s="62">
        <v>6</v>
      </c>
      <c r="H4935" s="63">
        <v>0.36363636363636365</v>
      </c>
      <c r="I4935" s="64">
        <v>11</v>
      </c>
      <c r="J4935" s="64">
        <v>10</v>
      </c>
      <c r="K4935" s="64">
        <v>4</v>
      </c>
      <c r="L4935" s="65">
        <v>0.90909090909090906</v>
      </c>
      <c r="M4935" s="64">
        <v>1</v>
      </c>
      <c r="N4935" s="64">
        <v>0</v>
      </c>
      <c r="O4935" s="66">
        <v>153.42160000000001</v>
      </c>
      <c r="P4935" s="63">
        <v>9.0909090909090912E-2</v>
      </c>
    </row>
    <row r="4936" spans="1:16" ht="14.4">
      <c r="A4936" s="72">
        <f t="shared" si="157"/>
        <v>46244</v>
      </c>
      <c r="B4936" s="73">
        <f>VLOOKUP(G4936,'Daily Flash NL'!A:D,4,0)</f>
        <v>0.29166666666666669</v>
      </c>
      <c r="C4936" s="77">
        <v>46244</v>
      </c>
      <c r="D4936" s="57"/>
      <c r="E4936" s="62" t="s">
        <v>68</v>
      </c>
      <c r="F4936" s="62"/>
      <c r="G4936" s="62">
        <v>7</v>
      </c>
      <c r="H4936" s="63">
        <v>0.9642857142857143</v>
      </c>
      <c r="I4936" s="64">
        <v>28</v>
      </c>
      <c r="J4936" s="64">
        <v>28</v>
      </c>
      <c r="K4936" s="64">
        <v>27</v>
      </c>
      <c r="L4936" s="65">
        <v>1</v>
      </c>
      <c r="M4936" s="64">
        <v>0</v>
      </c>
      <c r="N4936" s="64">
        <v>0</v>
      </c>
      <c r="O4936" s="66">
        <v>258.84550595238051</v>
      </c>
      <c r="P4936" s="63">
        <v>0</v>
      </c>
    </row>
    <row r="4937" spans="1:16" ht="14.4">
      <c r="A4937" s="72">
        <f t="shared" si="157"/>
        <v>46244</v>
      </c>
      <c r="B4937" s="73">
        <f>VLOOKUP(G4937,'Daily Flash NL'!A:D,4,0)</f>
        <v>0.33333333333333298</v>
      </c>
      <c r="C4937" s="77">
        <v>46244</v>
      </c>
      <c r="D4937" s="57"/>
      <c r="E4937" s="62" t="s">
        <v>68</v>
      </c>
      <c r="F4937" s="62"/>
      <c r="G4937" s="62">
        <v>8</v>
      </c>
      <c r="H4937" s="63">
        <v>1</v>
      </c>
      <c r="I4937" s="64">
        <v>61</v>
      </c>
      <c r="J4937" s="64">
        <v>61</v>
      </c>
      <c r="K4937" s="64">
        <v>61</v>
      </c>
      <c r="L4937" s="65">
        <v>1</v>
      </c>
      <c r="M4937" s="64">
        <v>0</v>
      </c>
      <c r="N4937" s="64">
        <v>0</v>
      </c>
      <c r="O4937" s="66">
        <v>270.9419568306011</v>
      </c>
      <c r="P4937" s="63">
        <v>0</v>
      </c>
    </row>
    <row r="4938" spans="1:16" ht="14.4">
      <c r="A4938" s="72">
        <f t="shared" si="157"/>
        <v>46244</v>
      </c>
      <c r="B4938" s="73">
        <f>VLOOKUP(G4938,'Daily Flash NL'!A:D,4,0)</f>
        <v>0.375</v>
      </c>
      <c r="C4938" s="77">
        <v>46244</v>
      </c>
      <c r="D4938" s="57"/>
      <c r="E4938" s="62" t="s">
        <v>68</v>
      </c>
      <c r="F4938" s="62"/>
      <c r="G4938" s="62">
        <v>9</v>
      </c>
      <c r="H4938" s="63">
        <v>0.94186046511627908</v>
      </c>
      <c r="I4938" s="64">
        <v>86</v>
      </c>
      <c r="J4938" s="64">
        <v>86</v>
      </c>
      <c r="K4938" s="64">
        <v>81</v>
      </c>
      <c r="L4938" s="65">
        <v>1</v>
      </c>
      <c r="M4938" s="64">
        <v>0</v>
      </c>
      <c r="N4938" s="64">
        <v>0</v>
      </c>
      <c r="O4938" s="66">
        <v>255.67113178294579</v>
      </c>
      <c r="P4938" s="63">
        <v>0</v>
      </c>
    </row>
    <row r="4939" spans="1:16" ht="14.4">
      <c r="A4939" s="72">
        <f t="shared" si="157"/>
        <v>46244</v>
      </c>
      <c r="B4939" s="73">
        <f>VLOOKUP(G4939,'Daily Flash NL'!A:D,4,0)</f>
        <v>0.41666666666666702</v>
      </c>
      <c r="C4939" s="77">
        <v>46244</v>
      </c>
      <c r="D4939" s="57"/>
      <c r="E4939" s="62" t="s">
        <v>68</v>
      </c>
      <c r="F4939" s="62"/>
      <c r="G4939" s="62">
        <v>10</v>
      </c>
      <c r="H4939" s="63">
        <v>0.96</v>
      </c>
      <c r="I4939" s="64">
        <v>75</v>
      </c>
      <c r="J4939" s="64">
        <v>75</v>
      </c>
      <c r="K4939" s="64">
        <v>72</v>
      </c>
      <c r="L4939" s="65">
        <v>1</v>
      </c>
      <c r="M4939" s="64">
        <v>0</v>
      </c>
      <c r="N4939" s="64">
        <v>0</v>
      </c>
      <c r="O4939" s="66">
        <v>287.12242088888871</v>
      </c>
      <c r="P4939" s="63">
        <v>0</v>
      </c>
    </row>
    <row r="4940" spans="1:16" ht="14.4">
      <c r="A4940" s="72">
        <f t="shared" si="157"/>
        <v>46244</v>
      </c>
      <c r="B4940" s="73">
        <f>VLOOKUP(G4940,'Daily Flash NL'!A:D,4,0)</f>
        <v>0.45833333333333298</v>
      </c>
      <c r="C4940" s="77">
        <v>46244</v>
      </c>
      <c r="D4940" s="57"/>
      <c r="E4940" s="62" t="s">
        <v>68</v>
      </c>
      <c r="F4940" s="62"/>
      <c r="G4940" s="62">
        <v>11</v>
      </c>
      <c r="H4940" s="63">
        <v>0.93406593406593408</v>
      </c>
      <c r="I4940" s="64">
        <v>91</v>
      </c>
      <c r="J4940" s="64">
        <v>91</v>
      </c>
      <c r="K4940" s="64">
        <v>85</v>
      </c>
      <c r="L4940" s="65">
        <v>1</v>
      </c>
      <c r="M4940" s="64">
        <v>0</v>
      </c>
      <c r="N4940" s="64">
        <v>0</v>
      </c>
      <c r="O4940" s="66">
        <v>198.45087747252751</v>
      </c>
      <c r="P4940" s="63">
        <v>0</v>
      </c>
    </row>
    <row r="4941" spans="1:16" ht="14.4">
      <c r="A4941" s="72">
        <f t="shared" si="157"/>
        <v>46244</v>
      </c>
      <c r="B4941" s="73">
        <f>VLOOKUP(G4941,'Daily Flash NL'!A:D,4,0)</f>
        <v>0.5</v>
      </c>
      <c r="C4941" s="77">
        <v>46244</v>
      </c>
      <c r="D4941" s="57"/>
      <c r="E4941" s="62" t="s">
        <v>68</v>
      </c>
      <c r="F4941" s="62"/>
      <c r="G4941" s="62">
        <v>12</v>
      </c>
      <c r="H4941" s="63">
        <v>0.97101449275362317</v>
      </c>
      <c r="I4941" s="64">
        <v>69</v>
      </c>
      <c r="J4941" s="64">
        <v>69</v>
      </c>
      <c r="K4941" s="64">
        <v>67</v>
      </c>
      <c r="L4941" s="65">
        <v>1</v>
      </c>
      <c r="M4941" s="64">
        <v>0</v>
      </c>
      <c r="N4941" s="64">
        <v>0</v>
      </c>
      <c r="O4941" s="66">
        <v>293.9038707729469</v>
      </c>
      <c r="P4941" s="63">
        <v>0</v>
      </c>
    </row>
    <row r="4942" spans="1:16" ht="14.4">
      <c r="A4942" s="72">
        <f t="shared" si="157"/>
        <v>46244</v>
      </c>
      <c r="B4942" s="73">
        <f>VLOOKUP(G4942,'Daily Flash NL'!A:D,4,0)</f>
        <v>0.54166666666666696</v>
      </c>
      <c r="C4942" s="77">
        <v>46244</v>
      </c>
      <c r="D4942" s="57"/>
      <c r="E4942" s="62" t="s">
        <v>68</v>
      </c>
      <c r="F4942" s="62"/>
      <c r="G4942" s="62">
        <v>13</v>
      </c>
      <c r="H4942" s="63">
        <v>0.97101449275362317</v>
      </c>
      <c r="I4942" s="64">
        <v>69</v>
      </c>
      <c r="J4942" s="64">
        <v>69</v>
      </c>
      <c r="K4942" s="64">
        <v>67</v>
      </c>
      <c r="L4942" s="65">
        <v>1</v>
      </c>
      <c r="M4942" s="64">
        <v>0</v>
      </c>
      <c r="N4942" s="64">
        <v>0</v>
      </c>
      <c r="O4942" s="66">
        <v>242.50101207729472</v>
      </c>
      <c r="P4942" s="63">
        <v>0</v>
      </c>
    </row>
    <row r="4943" spans="1:16" ht="14.4">
      <c r="A4943" s="72">
        <f t="shared" si="157"/>
        <v>46244</v>
      </c>
      <c r="B4943" s="73">
        <f>VLOOKUP(G4943,'Daily Flash NL'!A:D,4,0)</f>
        <v>0.58333333333333304</v>
      </c>
      <c r="C4943" s="77">
        <v>46244</v>
      </c>
      <c r="D4943" s="57"/>
      <c r="E4943" s="62" t="s">
        <v>68</v>
      </c>
      <c r="F4943" s="62"/>
      <c r="G4943" s="62">
        <v>14</v>
      </c>
      <c r="H4943" s="63">
        <v>0.9726027397260274</v>
      </c>
      <c r="I4943" s="64">
        <v>73</v>
      </c>
      <c r="J4943" s="64">
        <v>73</v>
      </c>
      <c r="K4943" s="64">
        <v>71</v>
      </c>
      <c r="L4943" s="65">
        <v>1</v>
      </c>
      <c r="M4943" s="64">
        <v>0</v>
      </c>
      <c r="N4943" s="64">
        <v>0</v>
      </c>
      <c r="O4943" s="66">
        <v>270.9842694063928</v>
      </c>
      <c r="P4943" s="63">
        <v>0</v>
      </c>
    </row>
    <row r="4944" spans="1:16" ht="14.4">
      <c r="A4944" s="72">
        <f t="shared" si="157"/>
        <v>46244</v>
      </c>
      <c r="B4944" s="73">
        <f>VLOOKUP(G4944,'Daily Flash NL'!A:D,4,0)</f>
        <v>0.625</v>
      </c>
      <c r="C4944" s="77">
        <v>46244</v>
      </c>
      <c r="D4944" s="57"/>
      <c r="E4944" s="62" t="s">
        <v>68</v>
      </c>
      <c r="F4944" s="62"/>
      <c r="G4944" s="62">
        <v>15</v>
      </c>
      <c r="H4944" s="63">
        <v>0.92</v>
      </c>
      <c r="I4944" s="64">
        <v>75</v>
      </c>
      <c r="J4944" s="64">
        <v>74</v>
      </c>
      <c r="K4944" s="64">
        <v>69</v>
      </c>
      <c r="L4944" s="65">
        <v>0.98666666666666669</v>
      </c>
      <c r="M4944" s="64">
        <v>1</v>
      </c>
      <c r="N4944" s="64">
        <v>0</v>
      </c>
      <c r="O4944" s="66">
        <v>294.83600900900888</v>
      </c>
      <c r="P4944" s="63">
        <v>1.3333333333333334E-2</v>
      </c>
    </row>
    <row r="4945" spans="1:16" ht="14.4">
      <c r="A4945" s="72">
        <f t="shared" si="157"/>
        <v>46244</v>
      </c>
      <c r="B4945" s="73">
        <f>VLOOKUP(G4945,'Daily Flash NL'!A:D,4,0)</f>
        <v>0.66666666666666696</v>
      </c>
      <c r="C4945" s="77">
        <v>46244</v>
      </c>
      <c r="D4945" s="57"/>
      <c r="E4945" s="62" t="s">
        <v>68</v>
      </c>
      <c r="F4945" s="62"/>
      <c r="G4945" s="62">
        <v>16</v>
      </c>
      <c r="H4945" s="63">
        <v>0.96363636363636362</v>
      </c>
      <c r="I4945" s="64">
        <v>55</v>
      </c>
      <c r="J4945" s="64">
        <v>55</v>
      </c>
      <c r="K4945" s="64">
        <v>53</v>
      </c>
      <c r="L4945" s="65">
        <v>1</v>
      </c>
      <c r="M4945" s="64">
        <v>0</v>
      </c>
      <c r="N4945" s="64">
        <v>0</v>
      </c>
      <c r="O4945" s="66">
        <v>307.34387424242419</v>
      </c>
      <c r="P4945" s="63">
        <v>0</v>
      </c>
    </row>
    <row r="4946" spans="1:16" ht="14.4">
      <c r="A4946" s="72">
        <f t="shared" si="157"/>
        <v>46244</v>
      </c>
      <c r="B4946" s="73" t="e">
        <f>VLOOKUP(G4946,'Daily Flash NL'!A:D,4,0)</f>
        <v>#N/A</v>
      </c>
      <c r="C4946" s="77">
        <v>46244</v>
      </c>
      <c r="D4946" s="57"/>
      <c r="E4946" s="62" t="s">
        <v>68</v>
      </c>
      <c r="F4946" s="62"/>
      <c r="G4946" s="62">
        <v>17</v>
      </c>
      <c r="H4946" s="63">
        <v>0.90322580645161288</v>
      </c>
      <c r="I4946" s="64">
        <v>62</v>
      </c>
      <c r="J4946" s="64">
        <v>62</v>
      </c>
      <c r="K4946" s="64">
        <v>56</v>
      </c>
      <c r="L4946" s="65">
        <v>1</v>
      </c>
      <c r="M4946" s="64">
        <v>0</v>
      </c>
      <c r="N4946" s="64">
        <v>0</v>
      </c>
      <c r="O4946" s="66">
        <v>208.32899193548403</v>
      </c>
      <c r="P4946" s="63">
        <v>0</v>
      </c>
    </row>
    <row r="4947" spans="1:16" ht="14.4">
      <c r="A4947" s="72">
        <f t="shared" si="157"/>
        <v>46244</v>
      </c>
      <c r="B4947" s="73" t="e">
        <f>VLOOKUP(G4947,'Daily Flash NL'!A:D,4,0)</f>
        <v>#N/A</v>
      </c>
      <c r="C4947" s="77">
        <v>46244</v>
      </c>
      <c r="D4947" s="57"/>
      <c r="E4947" s="62" t="s">
        <v>68</v>
      </c>
      <c r="F4947" s="62"/>
      <c r="G4947" s="62">
        <v>18</v>
      </c>
      <c r="H4947" s="63">
        <v>0.88888888888888884</v>
      </c>
      <c r="I4947" s="64">
        <v>36</v>
      </c>
      <c r="J4947" s="64">
        <v>35</v>
      </c>
      <c r="K4947" s="64">
        <v>32</v>
      </c>
      <c r="L4947" s="65">
        <v>0.97222222222222221</v>
      </c>
      <c r="M4947" s="64">
        <v>1</v>
      </c>
      <c r="N4947" s="64">
        <v>0</v>
      </c>
      <c r="O4947" s="66">
        <v>335.24472857142837</v>
      </c>
      <c r="P4947" s="63">
        <v>2.7777777777777776E-2</v>
      </c>
    </row>
    <row r="4948" spans="1:16" ht="14.4">
      <c r="A4948" s="72">
        <f t="shared" si="157"/>
        <v>46244</v>
      </c>
      <c r="B4948" s="73" t="e">
        <f>VLOOKUP(G4948,'Daily Flash NL'!A:D,4,0)</f>
        <v>#N/A</v>
      </c>
      <c r="C4948" s="77">
        <v>46244</v>
      </c>
      <c r="D4948" s="57"/>
      <c r="E4948" s="62" t="s">
        <v>68</v>
      </c>
      <c r="F4948" s="62"/>
      <c r="G4948" s="62">
        <v>19</v>
      </c>
      <c r="H4948" s="63">
        <v>0.91666666666666663</v>
      </c>
      <c r="I4948" s="64">
        <v>24</v>
      </c>
      <c r="J4948" s="64">
        <v>24</v>
      </c>
      <c r="K4948" s="64">
        <v>22</v>
      </c>
      <c r="L4948" s="65">
        <v>1</v>
      </c>
      <c r="M4948" s="64">
        <v>0</v>
      </c>
      <c r="N4948" s="64">
        <v>0</v>
      </c>
      <c r="O4948" s="66">
        <v>216.37400694444432</v>
      </c>
      <c r="P4948" s="63">
        <v>0</v>
      </c>
    </row>
    <row r="4949" spans="1:16" ht="14.4">
      <c r="A4949" s="72">
        <f t="shared" si="157"/>
        <v>46244</v>
      </c>
      <c r="B4949" s="73" t="e">
        <f>VLOOKUP(G4949,'Daily Flash NL'!A:D,4,0)</f>
        <v>#N/A</v>
      </c>
      <c r="C4949" s="77">
        <v>46244</v>
      </c>
      <c r="D4949" s="57"/>
      <c r="E4949" s="62" t="s">
        <v>68</v>
      </c>
      <c r="F4949" s="62"/>
      <c r="G4949" s="62">
        <v>20</v>
      </c>
      <c r="H4949" s="63">
        <v>0.34375</v>
      </c>
      <c r="I4949" s="64">
        <v>32</v>
      </c>
      <c r="J4949" s="64">
        <v>31</v>
      </c>
      <c r="K4949" s="64">
        <v>11</v>
      </c>
      <c r="L4949" s="65">
        <v>0.96875</v>
      </c>
      <c r="M4949" s="64">
        <v>1</v>
      </c>
      <c r="N4949" s="64">
        <v>0</v>
      </c>
      <c r="O4949" s="66">
        <v>334.92622580645155</v>
      </c>
      <c r="P4949" s="63">
        <v>3.125E-2</v>
      </c>
    </row>
    <row r="4950" spans="1:16" ht="14.4">
      <c r="A4950" s="72">
        <f t="shared" si="157"/>
        <v>46244</v>
      </c>
      <c r="B4950" s="73" t="e">
        <f>VLOOKUP(G4950,'Daily Flash NL'!A:D,4,0)</f>
        <v>#N/A</v>
      </c>
      <c r="C4950" s="77">
        <v>46244</v>
      </c>
      <c r="D4950" s="57"/>
      <c r="E4950" s="62" t="s">
        <v>68</v>
      </c>
      <c r="F4950" s="62"/>
      <c r="G4950" s="62">
        <v>21</v>
      </c>
      <c r="H4950" s="63">
        <v>0.8666666666666667</v>
      </c>
      <c r="I4950" s="64">
        <v>15</v>
      </c>
      <c r="J4950" s="64">
        <v>15</v>
      </c>
      <c r="K4950" s="64">
        <v>13</v>
      </c>
      <c r="L4950" s="65">
        <v>1</v>
      </c>
      <c r="M4950" s="64">
        <v>0</v>
      </c>
      <c r="N4950" s="64">
        <v>0</v>
      </c>
      <c r="O4950" s="66">
        <v>444.14116666666666</v>
      </c>
      <c r="P4950" s="63">
        <v>0</v>
      </c>
    </row>
    <row r="4951" spans="1:16" ht="14.4">
      <c r="A4951" s="72">
        <f t="shared" si="157"/>
        <v>46244</v>
      </c>
      <c r="B4951" s="73" t="e">
        <f>VLOOKUP(G4951,'Daily Flash NL'!A:D,4,0)</f>
        <v>#N/A</v>
      </c>
      <c r="C4951" s="77">
        <v>46244</v>
      </c>
      <c r="D4951" s="57"/>
      <c r="E4951" s="62" t="s">
        <v>68</v>
      </c>
      <c r="F4951" s="62"/>
      <c r="G4951" s="62">
        <v>22</v>
      </c>
      <c r="H4951" s="63">
        <v>1</v>
      </c>
      <c r="I4951" s="64">
        <v>11</v>
      </c>
      <c r="J4951" s="64">
        <v>11</v>
      </c>
      <c r="K4951" s="64">
        <v>11</v>
      </c>
      <c r="L4951" s="65">
        <v>1</v>
      </c>
      <c r="M4951" s="64">
        <v>0</v>
      </c>
      <c r="N4951" s="64">
        <v>0</v>
      </c>
      <c r="O4951" s="66">
        <v>241.86531818181814</v>
      </c>
      <c r="P4951" s="63">
        <v>0</v>
      </c>
    </row>
    <row r="4952" spans="1:16" ht="14.4">
      <c r="A4952" s="72">
        <f t="shared" si="157"/>
        <v>46244</v>
      </c>
      <c r="B4952" s="73" t="e">
        <f>VLOOKUP(G4952,'Daily Flash NL'!A:D,4,0)</f>
        <v>#N/A</v>
      </c>
      <c r="C4952" s="77">
        <v>46244</v>
      </c>
      <c r="D4952" s="57"/>
      <c r="E4952" s="62" t="s">
        <v>68</v>
      </c>
      <c r="F4952" s="62"/>
      <c r="G4952" s="62">
        <v>23</v>
      </c>
      <c r="H4952" s="63">
        <v>0</v>
      </c>
      <c r="I4952" s="64">
        <v>10</v>
      </c>
      <c r="J4952" s="64">
        <v>3</v>
      </c>
      <c r="K4952" s="64">
        <v>0</v>
      </c>
      <c r="L4952" s="65">
        <v>0.3</v>
      </c>
      <c r="M4952" s="64">
        <v>7</v>
      </c>
      <c r="N4952" s="64">
        <v>0</v>
      </c>
      <c r="O4952" s="66">
        <v>166.36933333333334</v>
      </c>
      <c r="P4952" s="63">
        <v>0.7</v>
      </c>
    </row>
    <row r="4953" spans="1:16" ht="14.4">
      <c r="A4953" s="72">
        <f t="shared" ref="A4953:A4955" si="158">C4953</f>
        <v>46244</v>
      </c>
      <c r="B4953" s="73" t="e">
        <f>VLOOKUP(G4953,'Daily Flash NL'!A:D,4,0)</f>
        <v>#N/A</v>
      </c>
      <c r="C4953" s="77">
        <v>46244</v>
      </c>
      <c r="D4953" s="57" t="s">
        <v>70</v>
      </c>
      <c r="E4953" s="57"/>
      <c r="F4953" s="57"/>
      <c r="G4953" s="57"/>
      <c r="H4953" s="58">
        <v>0.86935866983372923</v>
      </c>
      <c r="I4953" s="59">
        <v>1263</v>
      </c>
      <c r="J4953" s="59">
        <v>1249</v>
      </c>
      <c r="K4953" s="59">
        <v>1098</v>
      </c>
      <c r="L4953" s="60">
        <v>0.98891528107680127</v>
      </c>
      <c r="M4953" s="59">
        <v>14</v>
      </c>
      <c r="N4953" s="59">
        <v>0</v>
      </c>
      <c r="O4953" s="61">
        <v>260.14266684776391</v>
      </c>
      <c r="P4953" s="58">
        <v>1.1084718923198733E-2</v>
      </c>
    </row>
    <row r="4954" spans="1:16" ht="14.4">
      <c r="A4954" s="72" t="str">
        <f t="shared" si="158"/>
        <v>Total 10/08/2026</v>
      </c>
      <c r="B4954" s="73" t="e">
        <f>VLOOKUP(G4954,'Daily Flash NL'!A:D,4,0)</f>
        <v>#N/A</v>
      </c>
      <c r="C4954" s="78" t="s">
        <v>355</v>
      </c>
      <c r="D4954" s="67"/>
      <c r="E4954" s="67"/>
      <c r="F4954" s="67"/>
      <c r="G4954" s="67"/>
      <c r="H4954" s="68">
        <v>0.86935866983372923</v>
      </c>
      <c r="I4954" s="69">
        <v>1263</v>
      </c>
      <c r="J4954" s="69">
        <v>1249</v>
      </c>
      <c r="K4954" s="69">
        <v>1098</v>
      </c>
      <c r="L4954" s="70">
        <v>0.98891528107680127</v>
      </c>
      <c r="M4954" s="69">
        <v>14</v>
      </c>
      <c r="N4954" s="69">
        <v>0</v>
      </c>
      <c r="O4954" s="71">
        <v>260.14266684776391</v>
      </c>
      <c r="P4954" s="68">
        <v>1.1084718923198733E-2</v>
      </c>
    </row>
    <row r="4955" spans="1:16" ht="15" thickBot="1">
      <c r="A4955" s="72" t="str">
        <f t="shared" si="158"/>
        <v>Total général</v>
      </c>
      <c r="B4955" s="73" t="e">
        <f>VLOOKUP(G4955,'Daily Flash NL'!A:D,4,0)</f>
        <v>#N/A</v>
      </c>
      <c r="C4955" s="116" t="s">
        <v>73</v>
      </c>
      <c r="D4955" s="117"/>
      <c r="E4955" s="117"/>
      <c r="F4955" s="117"/>
      <c r="G4955" s="117"/>
      <c r="H4955" s="118">
        <v>0.86935866983372923</v>
      </c>
      <c r="I4955" s="119">
        <v>1263</v>
      </c>
      <c r="J4955" s="119">
        <v>1249</v>
      </c>
      <c r="K4955" s="119">
        <v>1098</v>
      </c>
      <c r="L4955" s="120">
        <v>0.98891528107680127</v>
      </c>
      <c r="M4955" s="119">
        <v>14</v>
      </c>
      <c r="N4955" s="119">
        <v>0</v>
      </c>
      <c r="O4955" s="121">
        <v>260.14266684776391</v>
      </c>
      <c r="P4955" s="122">
        <v>1.1084718923198733E-2</v>
      </c>
    </row>
    <row r="4956" spans="1:16" ht="14.4">
      <c r="A4956" s="72">
        <f t="shared" ref="A4956:A4980" si="159">C4956</f>
        <v>46245</v>
      </c>
      <c r="B4956" s="73" t="e">
        <f>VLOOKUP(G4956,'Daily Flash NL'!A:D,4,0)</f>
        <v>#N/A</v>
      </c>
      <c r="C4956" s="77">
        <v>46245</v>
      </c>
      <c r="D4956" s="57" t="s">
        <v>67</v>
      </c>
      <c r="E4956" s="62" t="s">
        <v>85</v>
      </c>
      <c r="F4956" s="62"/>
      <c r="G4956" s="62"/>
      <c r="H4956" s="63">
        <v>0.91928251121076232</v>
      </c>
      <c r="I4956" s="64">
        <v>223</v>
      </c>
      <c r="J4956" s="64">
        <v>221</v>
      </c>
      <c r="K4956" s="64">
        <v>205</v>
      </c>
      <c r="L4956" s="65">
        <v>0.99103139013452912</v>
      </c>
      <c r="M4956" s="64">
        <v>2</v>
      </c>
      <c r="N4956" s="64">
        <v>0</v>
      </c>
      <c r="O4956" s="66">
        <v>279.69239027149314</v>
      </c>
      <c r="P4956" s="63">
        <v>8.9686098654708519E-3</v>
      </c>
    </row>
    <row r="4957" spans="1:16" ht="14.4">
      <c r="A4957" s="72">
        <f t="shared" si="159"/>
        <v>46245</v>
      </c>
      <c r="B4957" s="73" t="e">
        <f>VLOOKUP(G4957,'Daily Flash NL'!A:D,4,0)</f>
        <v>#N/A</v>
      </c>
      <c r="C4957" s="77">
        <v>46245</v>
      </c>
      <c r="D4957" s="57"/>
      <c r="E4957" s="62" t="s">
        <v>85</v>
      </c>
      <c r="F4957" s="57" t="s">
        <v>69</v>
      </c>
      <c r="G4957" s="57"/>
      <c r="H4957" s="58"/>
      <c r="I4957" s="59"/>
      <c r="J4957" s="59"/>
      <c r="K4957" s="59"/>
      <c r="L4957" s="60"/>
      <c r="M4957" s="59"/>
      <c r="N4957" s="59"/>
      <c r="O4957" s="61"/>
      <c r="P4957" s="58"/>
    </row>
    <row r="4958" spans="1:16" ht="14.4">
      <c r="A4958" s="72">
        <f t="shared" si="159"/>
        <v>46245</v>
      </c>
      <c r="B4958" s="73" t="e">
        <f>VLOOKUP(G4958,'Daily Flash NL'!A:D,4,0)</f>
        <v>#N/A</v>
      </c>
      <c r="C4958" s="77">
        <v>46245</v>
      </c>
      <c r="D4958" s="57"/>
      <c r="E4958" s="62" t="s">
        <v>85</v>
      </c>
      <c r="F4958" s="62"/>
      <c r="G4958" s="62">
        <v>6</v>
      </c>
      <c r="H4958" s="63">
        <v>0</v>
      </c>
      <c r="I4958" s="64">
        <v>2</v>
      </c>
      <c r="J4958" s="64">
        <v>0</v>
      </c>
      <c r="K4958" s="64">
        <v>0</v>
      </c>
      <c r="L4958" s="65">
        <v>0</v>
      </c>
      <c r="M4958" s="64">
        <v>2</v>
      </c>
      <c r="N4958" s="64">
        <v>0</v>
      </c>
      <c r="O4958" s="66"/>
      <c r="P4958" s="63">
        <v>1</v>
      </c>
    </row>
    <row r="4959" spans="1:16" ht="14.4">
      <c r="A4959" s="72">
        <f t="shared" si="159"/>
        <v>46245</v>
      </c>
      <c r="B4959" s="73">
        <f>VLOOKUP(G4959,'Daily Flash NL'!A:D,4,0)</f>
        <v>0.33333333333333298</v>
      </c>
      <c r="C4959" s="77">
        <v>46245</v>
      </c>
      <c r="D4959" s="57"/>
      <c r="E4959" s="62" t="s">
        <v>85</v>
      </c>
      <c r="F4959" s="62"/>
      <c r="G4959" s="62">
        <v>8</v>
      </c>
      <c r="H4959" s="63">
        <v>1</v>
      </c>
      <c r="I4959" s="64">
        <v>4</v>
      </c>
      <c r="J4959" s="64">
        <v>4</v>
      </c>
      <c r="K4959" s="64">
        <v>4</v>
      </c>
      <c r="L4959" s="65">
        <v>1</v>
      </c>
      <c r="M4959" s="64">
        <v>0</v>
      </c>
      <c r="N4959" s="64">
        <v>0</v>
      </c>
      <c r="O4959" s="66">
        <v>238.18325000000002</v>
      </c>
      <c r="P4959" s="63">
        <v>0</v>
      </c>
    </row>
    <row r="4960" spans="1:16" ht="14.4">
      <c r="A4960" s="72">
        <f t="shared" si="159"/>
        <v>46245</v>
      </c>
      <c r="B4960" s="73">
        <f>VLOOKUP(G4960,'Daily Flash NL'!A:D,4,0)</f>
        <v>0.375</v>
      </c>
      <c r="C4960" s="77">
        <v>46245</v>
      </c>
      <c r="D4960" s="57"/>
      <c r="E4960" s="62" t="s">
        <v>85</v>
      </c>
      <c r="F4960" s="62"/>
      <c r="G4960" s="62">
        <v>9</v>
      </c>
      <c r="H4960" s="63">
        <v>1</v>
      </c>
      <c r="I4960" s="64">
        <v>2</v>
      </c>
      <c r="J4960" s="64">
        <v>2</v>
      </c>
      <c r="K4960" s="64">
        <v>2</v>
      </c>
      <c r="L4960" s="65">
        <v>1</v>
      </c>
      <c r="M4960" s="64">
        <v>0</v>
      </c>
      <c r="N4960" s="64">
        <v>0</v>
      </c>
      <c r="O4960" s="66">
        <v>140.26849999999999</v>
      </c>
      <c r="P4960" s="63">
        <v>0</v>
      </c>
    </row>
    <row r="4961" spans="1:16" ht="14.4">
      <c r="A4961" s="72">
        <f t="shared" si="159"/>
        <v>46245</v>
      </c>
      <c r="B4961" s="73">
        <f>VLOOKUP(G4961,'Daily Flash NL'!A:D,4,0)</f>
        <v>0.41666666666666702</v>
      </c>
      <c r="C4961" s="77">
        <v>46245</v>
      </c>
      <c r="D4961" s="57"/>
      <c r="E4961" s="62" t="s">
        <v>85</v>
      </c>
      <c r="F4961" s="62"/>
      <c r="G4961" s="62">
        <v>10</v>
      </c>
      <c r="H4961" s="63">
        <v>1</v>
      </c>
      <c r="I4961" s="64">
        <v>5</v>
      </c>
      <c r="J4961" s="64">
        <v>5</v>
      </c>
      <c r="K4961" s="64">
        <v>5</v>
      </c>
      <c r="L4961" s="65">
        <v>1</v>
      </c>
      <c r="M4961" s="64">
        <v>0</v>
      </c>
      <c r="N4961" s="64">
        <v>0</v>
      </c>
      <c r="O4961" s="66">
        <v>381.51570000000004</v>
      </c>
      <c r="P4961" s="63">
        <v>0</v>
      </c>
    </row>
    <row r="4962" spans="1:16" ht="14.4">
      <c r="A4962" s="72">
        <f t="shared" si="159"/>
        <v>46245</v>
      </c>
      <c r="B4962" s="73">
        <f>VLOOKUP(G4962,'Daily Flash NL'!A:D,4,0)</f>
        <v>0.45833333333333298</v>
      </c>
      <c r="C4962" s="77">
        <v>46245</v>
      </c>
      <c r="D4962" s="57"/>
      <c r="E4962" s="62" t="s">
        <v>85</v>
      </c>
      <c r="F4962" s="62"/>
      <c r="G4962" s="62">
        <v>11</v>
      </c>
      <c r="H4962" s="63">
        <v>1</v>
      </c>
      <c r="I4962" s="64">
        <v>9</v>
      </c>
      <c r="J4962" s="64">
        <v>9</v>
      </c>
      <c r="K4962" s="64">
        <v>9</v>
      </c>
      <c r="L4962" s="65">
        <v>1</v>
      </c>
      <c r="M4962" s="64">
        <v>0</v>
      </c>
      <c r="N4962" s="64">
        <v>0</v>
      </c>
      <c r="O4962" s="66">
        <v>235.60572222222223</v>
      </c>
      <c r="P4962" s="63">
        <v>0</v>
      </c>
    </row>
    <row r="4963" spans="1:16" ht="14.4">
      <c r="A4963" s="72">
        <f t="shared" si="159"/>
        <v>46245</v>
      </c>
      <c r="B4963" s="73">
        <f>VLOOKUP(G4963,'Daily Flash NL'!A:D,4,0)</f>
        <v>0.5</v>
      </c>
      <c r="C4963" s="77">
        <v>46245</v>
      </c>
      <c r="D4963" s="57"/>
      <c r="E4963" s="62" t="s">
        <v>85</v>
      </c>
      <c r="F4963" s="62"/>
      <c r="G4963" s="62">
        <v>12</v>
      </c>
      <c r="H4963" s="63">
        <v>1</v>
      </c>
      <c r="I4963" s="64">
        <v>4</v>
      </c>
      <c r="J4963" s="64">
        <v>4</v>
      </c>
      <c r="K4963" s="64">
        <v>4</v>
      </c>
      <c r="L4963" s="65">
        <v>1</v>
      </c>
      <c r="M4963" s="64">
        <v>0</v>
      </c>
      <c r="N4963" s="64">
        <v>0</v>
      </c>
      <c r="O4963" s="66">
        <v>246.80975000000001</v>
      </c>
      <c r="P4963" s="63">
        <v>0</v>
      </c>
    </row>
    <row r="4964" spans="1:16" ht="14.4">
      <c r="A4964" s="72">
        <f t="shared" si="159"/>
        <v>46245</v>
      </c>
      <c r="B4964" s="73">
        <f>VLOOKUP(G4964,'Daily Flash NL'!A:D,4,0)</f>
        <v>0.54166666666666696</v>
      </c>
      <c r="C4964" s="77">
        <v>46245</v>
      </c>
      <c r="D4964" s="57"/>
      <c r="E4964" s="62" t="s">
        <v>85</v>
      </c>
      <c r="F4964" s="62"/>
      <c r="G4964" s="62">
        <v>13</v>
      </c>
      <c r="H4964" s="63">
        <v>1</v>
      </c>
      <c r="I4964" s="64">
        <v>9</v>
      </c>
      <c r="J4964" s="64">
        <v>9</v>
      </c>
      <c r="K4964" s="64">
        <v>9</v>
      </c>
      <c r="L4964" s="65">
        <v>1</v>
      </c>
      <c r="M4964" s="64">
        <v>0</v>
      </c>
      <c r="N4964" s="64">
        <v>0</v>
      </c>
      <c r="O4964" s="66">
        <v>245.3713888888889</v>
      </c>
      <c r="P4964" s="63">
        <v>0</v>
      </c>
    </row>
    <row r="4965" spans="1:16" ht="14.4">
      <c r="A4965" s="72">
        <f t="shared" si="159"/>
        <v>46245</v>
      </c>
      <c r="B4965" s="73">
        <f>VLOOKUP(G4965,'Daily Flash NL'!A:D,4,0)</f>
        <v>0.58333333333333304</v>
      </c>
      <c r="C4965" s="77">
        <v>46245</v>
      </c>
      <c r="D4965" s="57"/>
      <c r="E4965" s="62" t="s">
        <v>85</v>
      </c>
      <c r="F4965" s="62"/>
      <c r="G4965" s="62">
        <v>14</v>
      </c>
      <c r="H4965" s="63">
        <v>1</v>
      </c>
      <c r="I4965" s="64">
        <v>10</v>
      </c>
      <c r="J4965" s="64">
        <v>10</v>
      </c>
      <c r="K4965" s="64">
        <v>10</v>
      </c>
      <c r="L4965" s="65">
        <v>1</v>
      </c>
      <c r="M4965" s="64">
        <v>0</v>
      </c>
      <c r="N4965" s="64">
        <v>0</v>
      </c>
      <c r="O4965" s="66">
        <v>213.63905000000005</v>
      </c>
      <c r="P4965" s="63">
        <v>0</v>
      </c>
    </row>
    <row r="4966" spans="1:16" ht="14.4">
      <c r="A4966" s="72">
        <f t="shared" si="159"/>
        <v>46245</v>
      </c>
      <c r="B4966" s="73">
        <f>VLOOKUP(G4966,'Daily Flash NL'!A:D,4,0)</f>
        <v>0.625</v>
      </c>
      <c r="C4966" s="77">
        <v>46245</v>
      </c>
      <c r="D4966" s="57"/>
      <c r="E4966" s="62" t="s">
        <v>85</v>
      </c>
      <c r="F4966" s="62"/>
      <c r="G4966" s="62">
        <v>15</v>
      </c>
      <c r="H4966" s="63">
        <v>1</v>
      </c>
      <c r="I4966" s="64">
        <v>4</v>
      </c>
      <c r="J4966" s="64">
        <v>4</v>
      </c>
      <c r="K4966" s="64">
        <v>4</v>
      </c>
      <c r="L4966" s="65">
        <v>1</v>
      </c>
      <c r="M4966" s="64">
        <v>0</v>
      </c>
      <c r="N4966" s="64">
        <v>0</v>
      </c>
      <c r="O4966" s="66">
        <v>422.84550000000002</v>
      </c>
      <c r="P4966" s="63">
        <v>0</v>
      </c>
    </row>
    <row r="4967" spans="1:16" ht="14.4">
      <c r="A4967" s="72">
        <f t="shared" si="159"/>
        <v>46245</v>
      </c>
      <c r="B4967" s="73">
        <f>VLOOKUP(G4967,'Daily Flash NL'!A:D,4,0)</f>
        <v>0.66666666666666696</v>
      </c>
      <c r="C4967" s="77">
        <v>46245</v>
      </c>
      <c r="D4967" s="57"/>
      <c r="E4967" s="62" t="s">
        <v>85</v>
      </c>
      <c r="F4967" s="62"/>
      <c r="G4967" s="62">
        <v>16</v>
      </c>
      <c r="H4967" s="63">
        <v>1</v>
      </c>
      <c r="I4967" s="64">
        <v>8</v>
      </c>
      <c r="J4967" s="64">
        <v>8</v>
      </c>
      <c r="K4967" s="64">
        <v>8</v>
      </c>
      <c r="L4967" s="65">
        <v>1</v>
      </c>
      <c r="M4967" s="64">
        <v>0</v>
      </c>
      <c r="N4967" s="64">
        <v>0</v>
      </c>
      <c r="O4967" s="66">
        <v>124.66704166666709</v>
      </c>
      <c r="P4967" s="63">
        <v>0</v>
      </c>
    </row>
    <row r="4968" spans="1:16" ht="14.4">
      <c r="A4968" s="72">
        <f t="shared" si="159"/>
        <v>46245</v>
      </c>
      <c r="B4968" s="73" t="e">
        <f>VLOOKUP(G4968,'Daily Flash NL'!A:D,4,0)</f>
        <v>#N/A</v>
      </c>
      <c r="C4968" s="77">
        <v>46245</v>
      </c>
      <c r="D4968" s="57"/>
      <c r="E4968" s="62" t="s">
        <v>85</v>
      </c>
      <c r="F4968" s="62"/>
      <c r="G4968" s="62">
        <v>17</v>
      </c>
      <c r="H4968" s="63">
        <v>1</v>
      </c>
      <c r="I4968" s="64">
        <v>5</v>
      </c>
      <c r="J4968" s="64">
        <v>5</v>
      </c>
      <c r="K4968" s="64">
        <v>5</v>
      </c>
      <c r="L4968" s="65">
        <v>1</v>
      </c>
      <c r="M4968" s="64">
        <v>0</v>
      </c>
      <c r="N4968" s="64">
        <v>0</v>
      </c>
      <c r="O4968" s="66">
        <v>155.00959999999998</v>
      </c>
      <c r="P4968" s="63">
        <v>0</v>
      </c>
    </row>
    <row r="4969" spans="1:16" ht="14.4">
      <c r="A4969" s="72">
        <f t="shared" si="159"/>
        <v>46245</v>
      </c>
      <c r="B4969" s="73" t="e">
        <f>VLOOKUP(G4969,'Daily Flash NL'!A:D,4,0)</f>
        <v>#N/A</v>
      </c>
      <c r="C4969" s="77">
        <v>46245</v>
      </c>
      <c r="D4969" s="57"/>
      <c r="E4969" s="62" t="s">
        <v>85</v>
      </c>
      <c r="F4969" s="62"/>
      <c r="G4969" s="62">
        <v>18</v>
      </c>
      <c r="H4969" s="63">
        <v>1</v>
      </c>
      <c r="I4969" s="64">
        <v>5</v>
      </c>
      <c r="J4969" s="64">
        <v>5</v>
      </c>
      <c r="K4969" s="64">
        <v>5</v>
      </c>
      <c r="L4969" s="65">
        <v>1</v>
      </c>
      <c r="M4969" s="64">
        <v>0</v>
      </c>
      <c r="N4969" s="64">
        <v>0</v>
      </c>
      <c r="O4969" s="66">
        <v>195.90693333333334</v>
      </c>
      <c r="P4969" s="63">
        <v>0</v>
      </c>
    </row>
    <row r="4970" spans="1:16" ht="14.4">
      <c r="A4970" s="72">
        <f t="shared" si="159"/>
        <v>46245</v>
      </c>
      <c r="B4970" s="73" t="e">
        <f>VLOOKUP(G4970,'Daily Flash NL'!A:D,4,0)</f>
        <v>#N/A</v>
      </c>
      <c r="C4970" s="77">
        <v>46245</v>
      </c>
      <c r="D4970" s="57"/>
      <c r="E4970" s="62" t="s">
        <v>85</v>
      </c>
      <c r="F4970" s="62"/>
      <c r="G4970" s="62">
        <v>20</v>
      </c>
      <c r="H4970" s="63">
        <v>0.5</v>
      </c>
      <c r="I4970" s="64">
        <v>2</v>
      </c>
      <c r="J4970" s="64">
        <v>2</v>
      </c>
      <c r="K4970" s="64">
        <v>1</v>
      </c>
      <c r="L4970" s="65">
        <v>1</v>
      </c>
      <c r="M4970" s="64">
        <v>0</v>
      </c>
      <c r="N4970" s="64">
        <v>0</v>
      </c>
      <c r="O4970" s="66">
        <v>251.18599999999998</v>
      </c>
      <c r="P4970" s="63">
        <v>0</v>
      </c>
    </row>
    <row r="4971" spans="1:16" ht="14.4">
      <c r="A4971" s="72">
        <f t="shared" si="159"/>
        <v>46245</v>
      </c>
      <c r="B4971" s="73" t="e">
        <f>VLOOKUP(G4971,'Daily Flash NL'!A:D,4,0)</f>
        <v>#N/A</v>
      </c>
      <c r="C4971" s="77">
        <v>46245</v>
      </c>
      <c r="D4971" s="57"/>
      <c r="E4971" s="62" t="s">
        <v>85</v>
      </c>
      <c r="F4971" s="62"/>
      <c r="G4971" s="62">
        <v>21</v>
      </c>
      <c r="H4971" s="63">
        <v>1</v>
      </c>
      <c r="I4971" s="64">
        <v>1</v>
      </c>
      <c r="J4971" s="64">
        <v>1</v>
      </c>
      <c r="K4971" s="64">
        <v>1</v>
      </c>
      <c r="L4971" s="65">
        <v>1</v>
      </c>
      <c r="M4971" s="64">
        <v>0</v>
      </c>
      <c r="N4971" s="64">
        <v>0</v>
      </c>
      <c r="O4971" s="66">
        <v>320.11699999999996</v>
      </c>
      <c r="P4971" s="63">
        <v>0</v>
      </c>
    </row>
    <row r="4972" spans="1:16" ht="14.4">
      <c r="A4972" s="72">
        <f t="shared" si="159"/>
        <v>46245</v>
      </c>
      <c r="B4972" s="73" t="e">
        <f>VLOOKUP(G4972,'Daily Flash NL'!A:D,4,0)</f>
        <v>#N/A</v>
      </c>
      <c r="C4972" s="77">
        <v>46245</v>
      </c>
      <c r="D4972" s="57"/>
      <c r="E4972" s="62" t="s">
        <v>85</v>
      </c>
      <c r="F4972" s="57" t="s">
        <v>86</v>
      </c>
      <c r="G4972" s="57"/>
      <c r="H4972" s="58"/>
      <c r="I4972" s="59"/>
      <c r="J4972" s="59"/>
      <c r="K4972" s="59"/>
      <c r="L4972" s="60"/>
      <c r="M4972" s="59"/>
      <c r="N4972" s="59"/>
      <c r="O4972" s="61"/>
      <c r="P4972" s="58"/>
    </row>
    <row r="4973" spans="1:16" ht="14.4">
      <c r="A4973" s="72">
        <f t="shared" si="159"/>
        <v>46245</v>
      </c>
      <c r="B4973" s="73" t="e">
        <f>VLOOKUP(G4973,'Daily Flash NL'!A:D,4,0)</f>
        <v>#N/A</v>
      </c>
      <c r="C4973" s="77">
        <v>46245</v>
      </c>
      <c r="D4973" s="57"/>
      <c r="E4973" s="62" t="s">
        <v>85</v>
      </c>
      <c r="F4973" s="62"/>
      <c r="G4973" s="62">
        <v>6</v>
      </c>
      <c r="H4973" s="63">
        <v>1</v>
      </c>
      <c r="I4973" s="64">
        <v>1</v>
      </c>
      <c r="J4973" s="64">
        <v>1</v>
      </c>
      <c r="K4973" s="64">
        <v>1</v>
      </c>
      <c r="L4973" s="65">
        <v>1</v>
      </c>
      <c r="M4973" s="64">
        <v>0</v>
      </c>
      <c r="N4973" s="64">
        <v>0</v>
      </c>
      <c r="O4973" s="66">
        <v>286.90199999999999</v>
      </c>
      <c r="P4973" s="63">
        <v>0</v>
      </c>
    </row>
    <row r="4974" spans="1:16" ht="14.4">
      <c r="A4974" s="72">
        <f t="shared" si="159"/>
        <v>46245</v>
      </c>
      <c r="B4974" s="73">
        <f>VLOOKUP(G4974,'Daily Flash NL'!A:D,4,0)</f>
        <v>0.29166666666666669</v>
      </c>
      <c r="C4974" s="77">
        <v>46245</v>
      </c>
      <c r="D4974" s="57"/>
      <c r="E4974" s="62" t="s">
        <v>85</v>
      </c>
      <c r="F4974" s="62"/>
      <c r="G4974" s="62">
        <v>7</v>
      </c>
      <c r="H4974" s="63">
        <v>1</v>
      </c>
      <c r="I4974" s="64">
        <v>2</v>
      </c>
      <c r="J4974" s="64">
        <v>2</v>
      </c>
      <c r="K4974" s="64">
        <v>2</v>
      </c>
      <c r="L4974" s="65">
        <v>1</v>
      </c>
      <c r="M4974" s="64">
        <v>0</v>
      </c>
      <c r="N4974" s="64">
        <v>0</v>
      </c>
      <c r="O4974" s="66">
        <v>242.90424999999999</v>
      </c>
      <c r="P4974" s="63">
        <v>0</v>
      </c>
    </row>
    <row r="4975" spans="1:16" ht="14.4">
      <c r="A4975" s="72">
        <f t="shared" si="159"/>
        <v>46245</v>
      </c>
      <c r="B4975" s="73">
        <f>VLOOKUP(G4975,'Daily Flash NL'!A:D,4,0)</f>
        <v>0.33333333333333298</v>
      </c>
      <c r="C4975" s="77">
        <v>46245</v>
      </c>
      <c r="D4975" s="57"/>
      <c r="E4975" s="62" t="s">
        <v>85</v>
      </c>
      <c r="F4975" s="62"/>
      <c r="G4975" s="62">
        <v>8</v>
      </c>
      <c r="H4975" s="63">
        <v>0.5714285714285714</v>
      </c>
      <c r="I4975" s="64">
        <v>7</v>
      </c>
      <c r="J4975" s="64">
        <v>7</v>
      </c>
      <c r="K4975" s="64">
        <v>4</v>
      </c>
      <c r="L4975" s="65">
        <v>1</v>
      </c>
      <c r="M4975" s="64">
        <v>0</v>
      </c>
      <c r="N4975" s="64">
        <v>0</v>
      </c>
      <c r="O4975" s="66">
        <v>610.82785714285717</v>
      </c>
      <c r="P4975" s="63">
        <v>0</v>
      </c>
    </row>
    <row r="4976" spans="1:16" ht="14.4">
      <c r="A4976" s="72">
        <f t="shared" si="159"/>
        <v>46245</v>
      </c>
      <c r="B4976" s="73">
        <f>VLOOKUP(G4976,'Daily Flash NL'!A:D,4,0)</f>
        <v>0.375</v>
      </c>
      <c r="C4976" s="77">
        <v>46245</v>
      </c>
      <c r="D4976" s="57"/>
      <c r="E4976" s="62" t="s">
        <v>85</v>
      </c>
      <c r="F4976" s="62"/>
      <c r="G4976" s="62">
        <v>9</v>
      </c>
      <c r="H4976" s="63">
        <v>0.69230769230769229</v>
      </c>
      <c r="I4976" s="64">
        <v>13</v>
      </c>
      <c r="J4976" s="64">
        <v>13</v>
      </c>
      <c r="K4976" s="64">
        <v>9</v>
      </c>
      <c r="L4976" s="65">
        <v>1</v>
      </c>
      <c r="M4976" s="64">
        <v>0</v>
      </c>
      <c r="N4976" s="64">
        <v>0</v>
      </c>
      <c r="O4976" s="66">
        <v>434.90619230769238</v>
      </c>
      <c r="P4976" s="63">
        <v>0</v>
      </c>
    </row>
    <row r="4977" spans="1:16" ht="14.4">
      <c r="A4977" s="72">
        <f t="shared" si="159"/>
        <v>46245</v>
      </c>
      <c r="B4977" s="73">
        <f>VLOOKUP(G4977,'Daily Flash NL'!A:D,4,0)</f>
        <v>0.41666666666666702</v>
      </c>
      <c r="C4977" s="77">
        <v>46245</v>
      </c>
      <c r="D4977" s="57"/>
      <c r="E4977" s="62" t="s">
        <v>85</v>
      </c>
      <c r="F4977" s="62"/>
      <c r="G4977" s="62">
        <v>10</v>
      </c>
      <c r="H4977" s="63">
        <v>0.8571428571428571</v>
      </c>
      <c r="I4977" s="64">
        <v>14</v>
      </c>
      <c r="J4977" s="64">
        <v>14</v>
      </c>
      <c r="K4977" s="64">
        <v>12</v>
      </c>
      <c r="L4977" s="65">
        <v>1</v>
      </c>
      <c r="M4977" s="64">
        <v>0</v>
      </c>
      <c r="N4977" s="64">
        <v>0</v>
      </c>
      <c r="O4977" s="66">
        <v>349.25925000000007</v>
      </c>
      <c r="P4977" s="63">
        <v>0</v>
      </c>
    </row>
    <row r="4978" spans="1:16" ht="14.4">
      <c r="A4978" s="72">
        <f t="shared" si="159"/>
        <v>46245</v>
      </c>
      <c r="B4978" s="73">
        <f>VLOOKUP(G4978,'Daily Flash NL'!A:D,4,0)</f>
        <v>0.45833333333333298</v>
      </c>
      <c r="C4978" s="77">
        <v>46245</v>
      </c>
      <c r="D4978" s="57"/>
      <c r="E4978" s="62" t="s">
        <v>85</v>
      </c>
      <c r="F4978" s="62"/>
      <c r="G4978" s="62">
        <v>11</v>
      </c>
      <c r="H4978" s="63">
        <v>0.93333333333333335</v>
      </c>
      <c r="I4978" s="64">
        <v>30</v>
      </c>
      <c r="J4978" s="64">
        <v>30</v>
      </c>
      <c r="K4978" s="64">
        <v>28</v>
      </c>
      <c r="L4978" s="65">
        <v>1</v>
      </c>
      <c r="M4978" s="64">
        <v>0</v>
      </c>
      <c r="N4978" s="64">
        <v>0</v>
      </c>
      <c r="O4978" s="66">
        <v>218.89468055555542</v>
      </c>
      <c r="P4978" s="63">
        <v>0</v>
      </c>
    </row>
    <row r="4979" spans="1:16" ht="14.4">
      <c r="A4979" s="72">
        <f t="shared" si="159"/>
        <v>46245</v>
      </c>
      <c r="B4979" s="73">
        <f>VLOOKUP(G4979,'Daily Flash NL'!A:D,4,0)</f>
        <v>0.5</v>
      </c>
      <c r="C4979" s="77">
        <v>46245</v>
      </c>
      <c r="D4979" s="57"/>
      <c r="E4979" s="62" t="s">
        <v>85</v>
      </c>
      <c r="F4979" s="62"/>
      <c r="G4979" s="62">
        <v>12</v>
      </c>
      <c r="H4979" s="63">
        <v>1</v>
      </c>
      <c r="I4979" s="64">
        <v>7</v>
      </c>
      <c r="J4979" s="64">
        <v>7</v>
      </c>
      <c r="K4979" s="64">
        <v>7</v>
      </c>
      <c r="L4979" s="65">
        <v>1</v>
      </c>
      <c r="M4979" s="64">
        <v>0</v>
      </c>
      <c r="N4979" s="64">
        <v>0</v>
      </c>
      <c r="O4979" s="66">
        <v>233.96299999999999</v>
      </c>
      <c r="P4979" s="63">
        <v>0</v>
      </c>
    </row>
    <row r="4980" spans="1:16" ht="14.4">
      <c r="A4980" s="72">
        <f t="shared" si="159"/>
        <v>46245</v>
      </c>
      <c r="B4980" s="73">
        <f>VLOOKUP(G4980,'Daily Flash NL'!A:D,4,0)</f>
        <v>0.54166666666666696</v>
      </c>
      <c r="C4980" s="77">
        <v>46245</v>
      </c>
      <c r="D4980" s="57"/>
      <c r="E4980" s="62" t="s">
        <v>85</v>
      </c>
      <c r="F4980" s="62"/>
      <c r="G4980" s="62">
        <v>13</v>
      </c>
      <c r="H4980" s="63">
        <v>1</v>
      </c>
      <c r="I4980" s="64">
        <v>7</v>
      </c>
      <c r="J4980" s="64">
        <v>7</v>
      </c>
      <c r="K4980" s="64">
        <v>7</v>
      </c>
      <c r="L4980" s="65">
        <v>1</v>
      </c>
      <c r="M4980" s="64">
        <v>0</v>
      </c>
      <c r="N4980" s="64">
        <v>0</v>
      </c>
      <c r="O4980" s="66">
        <v>324.29449999999997</v>
      </c>
      <c r="P4980" s="63">
        <v>0</v>
      </c>
    </row>
    <row r="4981" spans="1:16" ht="14.4">
      <c r="A4981" s="72">
        <f t="shared" ref="A4981:A5012" si="160">C4981</f>
        <v>46245</v>
      </c>
      <c r="B4981" s="73">
        <f>VLOOKUP(G4981,'Daily Flash NL'!A:D,4,0)</f>
        <v>0.58333333333333304</v>
      </c>
      <c r="C4981" s="77">
        <v>46245</v>
      </c>
      <c r="D4981" s="57"/>
      <c r="E4981" s="62" t="s">
        <v>85</v>
      </c>
      <c r="F4981" s="62"/>
      <c r="G4981" s="62">
        <v>14</v>
      </c>
      <c r="H4981" s="63">
        <v>1</v>
      </c>
      <c r="I4981" s="64">
        <v>12</v>
      </c>
      <c r="J4981" s="64">
        <v>12</v>
      </c>
      <c r="K4981" s="64">
        <v>12</v>
      </c>
      <c r="L4981" s="65">
        <v>1</v>
      </c>
      <c r="M4981" s="64">
        <v>0</v>
      </c>
      <c r="N4981" s="64">
        <v>0</v>
      </c>
      <c r="O4981" s="66">
        <v>239.59650000000002</v>
      </c>
      <c r="P4981" s="63">
        <v>0</v>
      </c>
    </row>
    <row r="4982" spans="1:16" ht="14.4">
      <c r="A4982" s="72">
        <f t="shared" si="160"/>
        <v>46245</v>
      </c>
      <c r="B4982" s="73">
        <f>VLOOKUP(G4982,'Daily Flash NL'!A:D,4,0)</f>
        <v>0.625</v>
      </c>
      <c r="C4982" s="77">
        <v>46245</v>
      </c>
      <c r="D4982" s="57"/>
      <c r="E4982" s="62" t="s">
        <v>85</v>
      </c>
      <c r="F4982" s="62"/>
      <c r="G4982" s="62">
        <v>15</v>
      </c>
      <c r="H4982" s="63">
        <v>1</v>
      </c>
      <c r="I4982" s="64">
        <v>15</v>
      </c>
      <c r="J4982" s="64">
        <v>15</v>
      </c>
      <c r="K4982" s="64">
        <v>15</v>
      </c>
      <c r="L4982" s="65">
        <v>1</v>
      </c>
      <c r="M4982" s="64">
        <v>0</v>
      </c>
      <c r="N4982" s="64">
        <v>0</v>
      </c>
      <c r="O4982" s="66">
        <v>294.37819999999999</v>
      </c>
      <c r="P4982" s="63">
        <v>0</v>
      </c>
    </row>
    <row r="4983" spans="1:16" ht="14.4">
      <c r="A4983" s="72">
        <f t="shared" si="160"/>
        <v>46245</v>
      </c>
      <c r="B4983" s="73">
        <f>VLOOKUP(G4983,'Daily Flash NL'!A:D,4,0)</f>
        <v>0.66666666666666696</v>
      </c>
      <c r="C4983" s="77">
        <v>46245</v>
      </c>
      <c r="D4983" s="57"/>
      <c r="E4983" s="62" t="s">
        <v>85</v>
      </c>
      <c r="F4983" s="62"/>
      <c r="G4983" s="62">
        <v>16</v>
      </c>
      <c r="H4983" s="63">
        <v>1</v>
      </c>
      <c r="I4983" s="64">
        <v>16</v>
      </c>
      <c r="J4983" s="64">
        <v>16</v>
      </c>
      <c r="K4983" s="64">
        <v>16</v>
      </c>
      <c r="L4983" s="65">
        <v>1</v>
      </c>
      <c r="M4983" s="64">
        <v>0</v>
      </c>
      <c r="N4983" s="64">
        <v>0</v>
      </c>
      <c r="O4983" s="66">
        <v>178.59639583333347</v>
      </c>
      <c r="P4983" s="63">
        <v>0</v>
      </c>
    </row>
    <row r="4984" spans="1:16" ht="14.4">
      <c r="A4984" s="72">
        <f t="shared" si="160"/>
        <v>46245</v>
      </c>
      <c r="B4984" s="73" t="e">
        <f>VLOOKUP(G4984,'Daily Flash NL'!A:D,4,0)</f>
        <v>#N/A</v>
      </c>
      <c r="C4984" s="77">
        <v>46245</v>
      </c>
      <c r="D4984" s="57"/>
      <c r="E4984" s="62" t="s">
        <v>85</v>
      </c>
      <c r="F4984" s="62"/>
      <c r="G4984" s="62">
        <v>17</v>
      </c>
      <c r="H4984" s="63">
        <v>0.77777777777777779</v>
      </c>
      <c r="I4984" s="64">
        <v>9</v>
      </c>
      <c r="J4984" s="64">
        <v>9</v>
      </c>
      <c r="K4984" s="64">
        <v>7</v>
      </c>
      <c r="L4984" s="65">
        <v>1</v>
      </c>
      <c r="M4984" s="64">
        <v>0</v>
      </c>
      <c r="N4984" s="64">
        <v>0</v>
      </c>
      <c r="O4984" s="66">
        <v>210.00644444444478</v>
      </c>
      <c r="P4984" s="63">
        <v>0</v>
      </c>
    </row>
    <row r="4985" spans="1:16" ht="14.4">
      <c r="A4985" s="72">
        <f t="shared" si="160"/>
        <v>46245</v>
      </c>
      <c r="B4985" s="73" t="e">
        <f>VLOOKUP(G4985,'Daily Flash NL'!A:D,4,0)</f>
        <v>#N/A</v>
      </c>
      <c r="C4985" s="77">
        <v>46245</v>
      </c>
      <c r="D4985" s="57"/>
      <c r="E4985" s="62" t="s">
        <v>85</v>
      </c>
      <c r="F4985" s="62"/>
      <c r="G4985" s="62">
        <v>18</v>
      </c>
      <c r="H4985" s="63">
        <v>1</v>
      </c>
      <c r="I4985" s="64">
        <v>6</v>
      </c>
      <c r="J4985" s="64">
        <v>6</v>
      </c>
      <c r="K4985" s="64">
        <v>6</v>
      </c>
      <c r="L4985" s="65">
        <v>1</v>
      </c>
      <c r="M4985" s="64">
        <v>0</v>
      </c>
      <c r="N4985" s="64">
        <v>0</v>
      </c>
      <c r="O4985" s="66">
        <v>536.61399999999946</v>
      </c>
      <c r="P4985" s="63">
        <v>0</v>
      </c>
    </row>
    <row r="4986" spans="1:16" ht="14.4">
      <c r="A4986" s="72">
        <f t="shared" si="160"/>
        <v>46245</v>
      </c>
      <c r="B4986" s="73" t="e">
        <f>VLOOKUP(G4986,'Daily Flash NL'!A:D,4,0)</f>
        <v>#N/A</v>
      </c>
      <c r="C4986" s="77">
        <v>46245</v>
      </c>
      <c r="D4986" s="57"/>
      <c r="E4986" s="62" t="s">
        <v>85</v>
      </c>
      <c r="F4986" s="62"/>
      <c r="G4986" s="62">
        <v>19</v>
      </c>
      <c r="H4986" s="63">
        <v>1</v>
      </c>
      <c r="I4986" s="64">
        <v>2</v>
      </c>
      <c r="J4986" s="64">
        <v>2</v>
      </c>
      <c r="K4986" s="64">
        <v>2</v>
      </c>
      <c r="L4986" s="65">
        <v>1</v>
      </c>
      <c r="M4986" s="64">
        <v>0</v>
      </c>
      <c r="N4986" s="64">
        <v>0</v>
      </c>
      <c r="O4986" s="66">
        <v>575.98299999999995</v>
      </c>
      <c r="P4986" s="63">
        <v>0</v>
      </c>
    </row>
    <row r="4987" spans="1:16" ht="14.4">
      <c r="A4987" s="72">
        <f t="shared" si="160"/>
        <v>46245</v>
      </c>
      <c r="B4987" s="73" t="e">
        <f>VLOOKUP(G4987,'Daily Flash NL'!A:D,4,0)</f>
        <v>#N/A</v>
      </c>
      <c r="C4987" s="77">
        <v>46245</v>
      </c>
      <c r="D4987" s="57"/>
      <c r="E4987" s="62" t="s">
        <v>85</v>
      </c>
      <c r="F4987" s="62"/>
      <c r="G4987" s="62">
        <v>20</v>
      </c>
      <c r="H4987" s="63">
        <v>0.8571428571428571</v>
      </c>
      <c r="I4987" s="64">
        <v>7</v>
      </c>
      <c r="J4987" s="64">
        <v>7</v>
      </c>
      <c r="K4987" s="64">
        <v>6</v>
      </c>
      <c r="L4987" s="65">
        <v>1</v>
      </c>
      <c r="M4987" s="64">
        <v>0</v>
      </c>
      <c r="N4987" s="64">
        <v>0</v>
      </c>
      <c r="O4987" s="66">
        <v>274.35628571428572</v>
      </c>
      <c r="P4987" s="63">
        <v>0</v>
      </c>
    </row>
    <row r="4988" spans="1:16" ht="14.4">
      <c r="A4988" s="72">
        <f t="shared" si="160"/>
        <v>46245</v>
      </c>
      <c r="B4988" s="73" t="e">
        <f>VLOOKUP(G4988,'Daily Flash NL'!A:D,4,0)</f>
        <v>#N/A</v>
      </c>
      <c r="C4988" s="77">
        <v>46245</v>
      </c>
      <c r="D4988" s="57"/>
      <c r="E4988" s="62" t="s">
        <v>85</v>
      </c>
      <c r="F4988" s="62"/>
      <c r="G4988" s="62">
        <v>21</v>
      </c>
      <c r="H4988" s="63">
        <v>1</v>
      </c>
      <c r="I4988" s="64">
        <v>4</v>
      </c>
      <c r="J4988" s="64">
        <v>4</v>
      </c>
      <c r="K4988" s="64">
        <v>4</v>
      </c>
      <c r="L4988" s="65">
        <v>1</v>
      </c>
      <c r="M4988" s="64">
        <v>0</v>
      </c>
      <c r="N4988" s="64">
        <v>0</v>
      </c>
      <c r="O4988" s="66">
        <v>282.91762499999999</v>
      </c>
      <c r="P4988" s="63">
        <v>0</v>
      </c>
    </row>
    <row r="4989" spans="1:16" ht="14.4">
      <c r="A4989" s="72">
        <f t="shared" si="160"/>
        <v>46245</v>
      </c>
      <c r="B4989" s="73" t="e">
        <f>VLOOKUP(G4989,'Daily Flash NL'!A:D,4,0)</f>
        <v>#N/A</v>
      </c>
      <c r="C4989" s="77">
        <v>46245</v>
      </c>
      <c r="D4989" s="57"/>
      <c r="E4989" s="62" t="s">
        <v>85</v>
      </c>
      <c r="F4989" s="62"/>
      <c r="G4989" s="62">
        <v>22</v>
      </c>
      <c r="H4989" s="63">
        <v>0</v>
      </c>
      <c r="I4989" s="64">
        <v>1</v>
      </c>
      <c r="J4989" s="64">
        <v>1</v>
      </c>
      <c r="K4989" s="64">
        <v>0</v>
      </c>
      <c r="L4989" s="65">
        <v>1</v>
      </c>
      <c r="M4989" s="64">
        <v>0</v>
      </c>
      <c r="N4989" s="64">
        <v>0</v>
      </c>
      <c r="O4989" s="66">
        <v>424.15200000000004</v>
      </c>
      <c r="P4989" s="63">
        <v>0</v>
      </c>
    </row>
    <row r="4990" spans="1:16" ht="14.4">
      <c r="A4990" s="72">
        <f t="shared" si="160"/>
        <v>46245</v>
      </c>
      <c r="B4990" s="73" t="e">
        <f>VLOOKUP(G4990,'Daily Flash NL'!A:D,4,0)</f>
        <v>#N/A</v>
      </c>
      <c r="C4990" s="77">
        <v>46245</v>
      </c>
      <c r="D4990" s="57"/>
      <c r="E4990" s="62" t="s">
        <v>68</v>
      </c>
      <c r="F4990" s="62"/>
      <c r="G4990" s="62"/>
      <c r="H4990" s="63">
        <v>0.90111248454882575</v>
      </c>
      <c r="I4990" s="64">
        <v>810</v>
      </c>
      <c r="J4990" s="64">
        <v>805</v>
      </c>
      <c r="K4990" s="64">
        <v>729</v>
      </c>
      <c r="L4990" s="65">
        <v>0.99382716049382713</v>
      </c>
      <c r="M4990" s="64">
        <v>5</v>
      </c>
      <c r="N4990" s="64">
        <v>1</v>
      </c>
      <c r="O4990" s="66">
        <v>291.46417364389225</v>
      </c>
      <c r="P4990" s="63">
        <v>6.1728395061728392E-3</v>
      </c>
    </row>
    <row r="4991" spans="1:16" ht="14.4">
      <c r="A4991" s="72">
        <f t="shared" si="160"/>
        <v>46245</v>
      </c>
      <c r="B4991" s="73" t="e">
        <f>VLOOKUP(G4991,'Daily Flash NL'!A:D,4,0)</f>
        <v>#N/A</v>
      </c>
      <c r="C4991" s="77">
        <v>46245</v>
      </c>
      <c r="D4991" s="57"/>
      <c r="E4991" s="62" t="s">
        <v>68</v>
      </c>
      <c r="F4991" s="57" t="s">
        <v>69</v>
      </c>
      <c r="G4991" s="57"/>
      <c r="H4991" s="58"/>
      <c r="I4991" s="59"/>
      <c r="J4991" s="59"/>
      <c r="K4991" s="59"/>
      <c r="L4991" s="60"/>
      <c r="M4991" s="59"/>
      <c r="N4991" s="59"/>
      <c r="O4991" s="61"/>
      <c r="P4991" s="58"/>
    </row>
    <row r="4992" spans="1:16" ht="14.4">
      <c r="A4992" s="72">
        <f t="shared" si="160"/>
        <v>46245</v>
      </c>
      <c r="B4992" s="73" t="e">
        <f>VLOOKUP(G4992,'Daily Flash NL'!A:D,4,0)</f>
        <v>#N/A</v>
      </c>
      <c r="C4992" s="77">
        <v>46245</v>
      </c>
      <c r="D4992" s="57"/>
      <c r="E4992" s="62" t="s">
        <v>68</v>
      </c>
      <c r="F4992" s="62"/>
      <c r="G4992" s="62">
        <v>6</v>
      </c>
      <c r="H4992" s="63">
        <v>0.66666666666666663</v>
      </c>
      <c r="I4992" s="64">
        <v>9</v>
      </c>
      <c r="J4992" s="64">
        <v>9</v>
      </c>
      <c r="K4992" s="64">
        <v>6</v>
      </c>
      <c r="L4992" s="65">
        <v>1</v>
      </c>
      <c r="M4992" s="64">
        <v>0</v>
      </c>
      <c r="N4992" s="64">
        <v>0</v>
      </c>
      <c r="O4992" s="66">
        <v>169.84944444444446</v>
      </c>
      <c r="P4992" s="63">
        <v>0</v>
      </c>
    </row>
    <row r="4993" spans="1:16" ht="14.4">
      <c r="A4993" s="72">
        <f t="shared" si="160"/>
        <v>46245</v>
      </c>
      <c r="B4993" s="73">
        <f>VLOOKUP(G4993,'Daily Flash NL'!A:D,4,0)</f>
        <v>0.29166666666666669</v>
      </c>
      <c r="C4993" s="77">
        <v>46245</v>
      </c>
      <c r="D4993" s="57"/>
      <c r="E4993" s="62" t="s">
        <v>68</v>
      </c>
      <c r="F4993" s="62"/>
      <c r="G4993" s="62">
        <v>7</v>
      </c>
      <c r="H4993" s="63">
        <v>1</v>
      </c>
      <c r="I4993" s="64">
        <v>15</v>
      </c>
      <c r="J4993" s="64">
        <v>15</v>
      </c>
      <c r="K4993" s="64">
        <v>15</v>
      </c>
      <c r="L4993" s="65">
        <v>1</v>
      </c>
      <c r="M4993" s="64">
        <v>0</v>
      </c>
      <c r="N4993" s="64">
        <v>0</v>
      </c>
      <c r="O4993" s="66">
        <v>308.20000000000005</v>
      </c>
      <c r="P4993" s="63">
        <v>0</v>
      </c>
    </row>
    <row r="4994" spans="1:16" ht="14.4">
      <c r="A4994" s="72">
        <f t="shared" si="160"/>
        <v>46245</v>
      </c>
      <c r="B4994" s="73">
        <f>VLOOKUP(G4994,'Daily Flash NL'!A:D,4,0)</f>
        <v>0.33333333333333298</v>
      </c>
      <c r="C4994" s="77">
        <v>46245</v>
      </c>
      <c r="D4994" s="57"/>
      <c r="E4994" s="62" t="s">
        <v>68</v>
      </c>
      <c r="F4994" s="62"/>
      <c r="G4994" s="62">
        <v>8</v>
      </c>
      <c r="H4994" s="63">
        <v>0.85185185185185186</v>
      </c>
      <c r="I4994" s="64">
        <v>54</v>
      </c>
      <c r="J4994" s="64">
        <v>54</v>
      </c>
      <c r="K4994" s="64">
        <v>46</v>
      </c>
      <c r="L4994" s="65">
        <v>1</v>
      </c>
      <c r="M4994" s="64">
        <v>0</v>
      </c>
      <c r="N4994" s="64">
        <v>0</v>
      </c>
      <c r="O4994" s="66">
        <v>259.04933333333327</v>
      </c>
      <c r="P4994" s="63">
        <v>0</v>
      </c>
    </row>
    <row r="4995" spans="1:16" ht="14.4">
      <c r="A4995" s="72">
        <f t="shared" si="160"/>
        <v>46245</v>
      </c>
      <c r="B4995" s="73">
        <f>VLOOKUP(G4995,'Daily Flash NL'!A:D,4,0)</f>
        <v>0.375</v>
      </c>
      <c r="C4995" s="77">
        <v>46245</v>
      </c>
      <c r="D4995" s="57"/>
      <c r="E4995" s="62" t="s">
        <v>68</v>
      </c>
      <c r="F4995" s="62"/>
      <c r="G4995" s="62">
        <v>9</v>
      </c>
      <c r="H4995" s="63">
        <v>0.96721311475409832</v>
      </c>
      <c r="I4995" s="64">
        <v>61</v>
      </c>
      <c r="J4995" s="64">
        <v>61</v>
      </c>
      <c r="K4995" s="64">
        <v>59</v>
      </c>
      <c r="L4995" s="65">
        <v>1</v>
      </c>
      <c r="M4995" s="64">
        <v>0</v>
      </c>
      <c r="N4995" s="64">
        <v>0</v>
      </c>
      <c r="O4995" s="66">
        <v>271.63791120218588</v>
      </c>
      <c r="P4995" s="63">
        <v>0</v>
      </c>
    </row>
    <row r="4996" spans="1:16" ht="14.4">
      <c r="A4996" s="72">
        <f t="shared" si="160"/>
        <v>46245</v>
      </c>
      <c r="B4996" s="73">
        <f>VLOOKUP(G4996,'Daily Flash NL'!A:D,4,0)</f>
        <v>0.41666666666666702</v>
      </c>
      <c r="C4996" s="77">
        <v>46245</v>
      </c>
      <c r="D4996" s="57"/>
      <c r="E4996" s="62" t="s">
        <v>68</v>
      </c>
      <c r="F4996" s="62"/>
      <c r="G4996" s="62">
        <v>10</v>
      </c>
      <c r="H4996" s="63">
        <v>0.98571428571428577</v>
      </c>
      <c r="I4996" s="64">
        <v>70</v>
      </c>
      <c r="J4996" s="64">
        <v>70</v>
      </c>
      <c r="K4996" s="64">
        <v>69</v>
      </c>
      <c r="L4996" s="65">
        <v>1</v>
      </c>
      <c r="M4996" s="64">
        <v>0</v>
      </c>
      <c r="N4996" s="64">
        <v>0</v>
      </c>
      <c r="O4996" s="66">
        <v>303.08173571428563</v>
      </c>
      <c r="P4996" s="63">
        <v>0</v>
      </c>
    </row>
    <row r="4997" spans="1:16" ht="14.4">
      <c r="A4997" s="72">
        <f t="shared" si="160"/>
        <v>46245</v>
      </c>
      <c r="B4997" s="73">
        <f>VLOOKUP(G4997,'Daily Flash NL'!A:D,4,0)</f>
        <v>0.45833333333333298</v>
      </c>
      <c r="C4997" s="77">
        <v>46245</v>
      </c>
      <c r="D4997" s="57"/>
      <c r="E4997" s="62" t="s">
        <v>68</v>
      </c>
      <c r="F4997" s="62"/>
      <c r="G4997" s="62">
        <v>11</v>
      </c>
      <c r="H4997" s="63">
        <v>0.96923076923076923</v>
      </c>
      <c r="I4997" s="64">
        <v>65</v>
      </c>
      <c r="J4997" s="64">
        <v>65</v>
      </c>
      <c r="K4997" s="64">
        <v>63</v>
      </c>
      <c r="L4997" s="65">
        <v>1</v>
      </c>
      <c r="M4997" s="64">
        <v>0</v>
      </c>
      <c r="N4997" s="64">
        <v>0</v>
      </c>
      <c r="O4997" s="66">
        <v>326.92442564102566</v>
      </c>
      <c r="P4997" s="63">
        <v>0</v>
      </c>
    </row>
    <row r="4998" spans="1:16" ht="14.4">
      <c r="A4998" s="72">
        <f t="shared" si="160"/>
        <v>46245</v>
      </c>
      <c r="B4998" s="73">
        <f>VLOOKUP(G4998,'Daily Flash NL'!A:D,4,0)</f>
        <v>0.5</v>
      </c>
      <c r="C4998" s="77">
        <v>46245</v>
      </c>
      <c r="D4998" s="57"/>
      <c r="E4998" s="62" t="s">
        <v>68</v>
      </c>
      <c r="F4998" s="62"/>
      <c r="G4998" s="62">
        <v>12</v>
      </c>
      <c r="H4998" s="63">
        <v>1</v>
      </c>
      <c r="I4998" s="64">
        <v>59</v>
      </c>
      <c r="J4998" s="64">
        <v>59</v>
      </c>
      <c r="K4998" s="64">
        <v>59</v>
      </c>
      <c r="L4998" s="65">
        <v>1</v>
      </c>
      <c r="M4998" s="64">
        <v>0</v>
      </c>
      <c r="N4998" s="64">
        <v>0</v>
      </c>
      <c r="O4998" s="66">
        <v>286.41410734463284</v>
      </c>
      <c r="P4998" s="63">
        <v>0</v>
      </c>
    </row>
    <row r="4999" spans="1:16" ht="14.4">
      <c r="A4999" s="72">
        <f t="shared" si="160"/>
        <v>46245</v>
      </c>
      <c r="B4999" s="73">
        <f>VLOOKUP(G4999,'Daily Flash NL'!A:D,4,0)</f>
        <v>0.54166666666666696</v>
      </c>
      <c r="C4999" s="77">
        <v>46245</v>
      </c>
      <c r="D4999" s="57"/>
      <c r="E4999" s="62" t="s">
        <v>68</v>
      </c>
      <c r="F4999" s="62"/>
      <c r="G4999" s="62">
        <v>13</v>
      </c>
      <c r="H4999" s="63">
        <v>0.95121951219512191</v>
      </c>
      <c r="I4999" s="64">
        <v>82</v>
      </c>
      <c r="J4999" s="64">
        <v>82</v>
      </c>
      <c r="K4999" s="64">
        <v>78</v>
      </c>
      <c r="L4999" s="65">
        <v>1</v>
      </c>
      <c r="M4999" s="64">
        <v>0</v>
      </c>
      <c r="N4999" s="64">
        <v>0</v>
      </c>
      <c r="O4999" s="66">
        <v>229.29108780487806</v>
      </c>
      <c r="P4999" s="63">
        <v>0</v>
      </c>
    </row>
    <row r="5000" spans="1:16" ht="14.4">
      <c r="A5000" s="72">
        <f t="shared" si="160"/>
        <v>46245</v>
      </c>
      <c r="B5000" s="73">
        <f>VLOOKUP(G5000,'Daily Flash NL'!A:D,4,0)</f>
        <v>0.58333333333333304</v>
      </c>
      <c r="C5000" s="77">
        <v>46245</v>
      </c>
      <c r="D5000" s="57"/>
      <c r="E5000" s="62" t="s">
        <v>68</v>
      </c>
      <c r="F5000" s="62"/>
      <c r="G5000" s="62">
        <v>14</v>
      </c>
      <c r="H5000" s="63">
        <v>0.96721311475409832</v>
      </c>
      <c r="I5000" s="64">
        <v>61</v>
      </c>
      <c r="J5000" s="64">
        <v>61</v>
      </c>
      <c r="K5000" s="64">
        <v>59</v>
      </c>
      <c r="L5000" s="65">
        <v>1</v>
      </c>
      <c r="M5000" s="64">
        <v>0</v>
      </c>
      <c r="N5000" s="64">
        <v>0</v>
      </c>
      <c r="O5000" s="66">
        <v>285.33182240437162</v>
      </c>
      <c r="P5000" s="63">
        <v>0</v>
      </c>
    </row>
    <row r="5001" spans="1:16" ht="14.4">
      <c r="A5001" s="72">
        <f t="shared" si="160"/>
        <v>46245</v>
      </c>
      <c r="B5001" s="73">
        <f>VLOOKUP(G5001,'Daily Flash NL'!A:D,4,0)</f>
        <v>0.625</v>
      </c>
      <c r="C5001" s="77">
        <v>46245</v>
      </c>
      <c r="D5001" s="57"/>
      <c r="E5001" s="62" t="s">
        <v>68</v>
      </c>
      <c r="F5001" s="62"/>
      <c r="G5001" s="62">
        <v>15</v>
      </c>
      <c r="H5001" s="63">
        <v>0.94915254237288138</v>
      </c>
      <c r="I5001" s="64">
        <v>59</v>
      </c>
      <c r="J5001" s="64">
        <v>59</v>
      </c>
      <c r="K5001" s="64">
        <v>56</v>
      </c>
      <c r="L5001" s="65">
        <v>1</v>
      </c>
      <c r="M5001" s="64">
        <v>0</v>
      </c>
      <c r="N5001" s="64">
        <v>0</v>
      </c>
      <c r="O5001" s="66">
        <v>367.44002259887003</v>
      </c>
      <c r="P5001" s="63">
        <v>0</v>
      </c>
    </row>
    <row r="5002" spans="1:16" ht="14.4">
      <c r="A5002" s="72">
        <f t="shared" si="160"/>
        <v>46245</v>
      </c>
      <c r="B5002" s="73">
        <f>VLOOKUP(G5002,'Daily Flash NL'!A:D,4,0)</f>
        <v>0.66666666666666696</v>
      </c>
      <c r="C5002" s="77">
        <v>46245</v>
      </c>
      <c r="D5002" s="57"/>
      <c r="E5002" s="62" t="s">
        <v>68</v>
      </c>
      <c r="F5002" s="62"/>
      <c r="G5002" s="62">
        <v>16</v>
      </c>
      <c r="H5002" s="63">
        <v>0.90769230769230769</v>
      </c>
      <c r="I5002" s="64">
        <v>65</v>
      </c>
      <c r="J5002" s="64">
        <v>65</v>
      </c>
      <c r="K5002" s="64">
        <v>59</v>
      </c>
      <c r="L5002" s="65">
        <v>1</v>
      </c>
      <c r="M5002" s="64">
        <v>0</v>
      </c>
      <c r="N5002" s="64">
        <v>0</v>
      </c>
      <c r="O5002" s="66">
        <v>302.38018461538462</v>
      </c>
      <c r="P5002" s="63">
        <v>0</v>
      </c>
    </row>
    <row r="5003" spans="1:16" ht="14.4">
      <c r="A5003" s="72">
        <f t="shared" si="160"/>
        <v>46245</v>
      </c>
      <c r="B5003" s="73" t="e">
        <f>VLOOKUP(G5003,'Daily Flash NL'!A:D,4,0)</f>
        <v>#N/A</v>
      </c>
      <c r="C5003" s="77">
        <v>46245</v>
      </c>
      <c r="D5003" s="57"/>
      <c r="E5003" s="62" t="s">
        <v>68</v>
      </c>
      <c r="F5003" s="62"/>
      <c r="G5003" s="62">
        <v>17</v>
      </c>
      <c r="H5003" s="63">
        <v>0.95918367346938771</v>
      </c>
      <c r="I5003" s="64">
        <v>49</v>
      </c>
      <c r="J5003" s="64">
        <v>49</v>
      </c>
      <c r="K5003" s="64">
        <v>47</v>
      </c>
      <c r="L5003" s="65">
        <v>1</v>
      </c>
      <c r="M5003" s="64">
        <v>0</v>
      </c>
      <c r="N5003" s="64">
        <v>0</v>
      </c>
      <c r="O5003" s="66">
        <v>265.83076870748295</v>
      </c>
      <c r="P5003" s="63">
        <v>0</v>
      </c>
    </row>
    <row r="5004" spans="1:16" ht="14.4">
      <c r="A5004" s="72">
        <f t="shared" si="160"/>
        <v>46245</v>
      </c>
      <c r="B5004" s="73" t="e">
        <f>VLOOKUP(G5004,'Daily Flash NL'!A:D,4,0)</f>
        <v>#N/A</v>
      </c>
      <c r="C5004" s="77">
        <v>46245</v>
      </c>
      <c r="D5004" s="57"/>
      <c r="E5004" s="62" t="s">
        <v>68</v>
      </c>
      <c r="F5004" s="62"/>
      <c r="G5004" s="62">
        <v>18</v>
      </c>
      <c r="H5004" s="63">
        <v>0.8571428571428571</v>
      </c>
      <c r="I5004" s="64">
        <v>36</v>
      </c>
      <c r="J5004" s="64">
        <v>35</v>
      </c>
      <c r="K5004" s="64">
        <v>30</v>
      </c>
      <c r="L5004" s="65">
        <v>0.97222222222222221</v>
      </c>
      <c r="M5004" s="64">
        <v>1</v>
      </c>
      <c r="N5004" s="64">
        <v>1</v>
      </c>
      <c r="O5004" s="66">
        <v>350.34228571428565</v>
      </c>
      <c r="P5004" s="63">
        <v>2.7777777777777776E-2</v>
      </c>
    </row>
    <row r="5005" spans="1:16" ht="14.4">
      <c r="A5005" s="72">
        <f t="shared" si="160"/>
        <v>46245</v>
      </c>
      <c r="B5005" s="73" t="e">
        <f>VLOOKUP(G5005,'Daily Flash NL'!A:D,4,0)</f>
        <v>#N/A</v>
      </c>
      <c r="C5005" s="77">
        <v>46245</v>
      </c>
      <c r="D5005" s="57"/>
      <c r="E5005" s="62" t="s">
        <v>68</v>
      </c>
      <c r="F5005" s="62"/>
      <c r="G5005" s="62">
        <v>19</v>
      </c>
      <c r="H5005" s="63">
        <v>0.89743589743589747</v>
      </c>
      <c r="I5005" s="64">
        <v>39</v>
      </c>
      <c r="J5005" s="64">
        <v>39</v>
      </c>
      <c r="K5005" s="64">
        <v>35</v>
      </c>
      <c r="L5005" s="65">
        <v>1</v>
      </c>
      <c r="M5005" s="64">
        <v>0</v>
      </c>
      <c r="N5005" s="64">
        <v>0</v>
      </c>
      <c r="O5005" s="66">
        <v>266.58570512820512</v>
      </c>
      <c r="P5005" s="63">
        <v>0</v>
      </c>
    </row>
    <row r="5006" spans="1:16" ht="14.4">
      <c r="A5006" s="72">
        <f t="shared" si="160"/>
        <v>46245</v>
      </c>
      <c r="B5006" s="73" t="e">
        <f>VLOOKUP(G5006,'Daily Flash NL'!A:D,4,0)</f>
        <v>#N/A</v>
      </c>
      <c r="C5006" s="77">
        <v>46245</v>
      </c>
      <c r="D5006" s="57"/>
      <c r="E5006" s="62" t="s">
        <v>68</v>
      </c>
      <c r="F5006" s="62"/>
      <c r="G5006" s="62">
        <v>20</v>
      </c>
      <c r="H5006" s="63">
        <v>0.4375</v>
      </c>
      <c r="I5006" s="64">
        <v>32</v>
      </c>
      <c r="J5006" s="64">
        <v>29</v>
      </c>
      <c r="K5006" s="64">
        <v>14</v>
      </c>
      <c r="L5006" s="65">
        <v>0.90625</v>
      </c>
      <c r="M5006" s="64">
        <v>3</v>
      </c>
      <c r="N5006" s="64">
        <v>0</v>
      </c>
      <c r="O5006" s="66">
        <v>428.8432816091954</v>
      </c>
      <c r="P5006" s="63">
        <v>9.375E-2</v>
      </c>
    </row>
    <row r="5007" spans="1:16" ht="14.4">
      <c r="A5007" s="72">
        <f t="shared" si="160"/>
        <v>46245</v>
      </c>
      <c r="B5007" s="73" t="e">
        <f>VLOOKUP(G5007,'Daily Flash NL'!A:D,4,0)</f>
        <v>#N/A</v>
      </c>
      <c r="C5007" s="77">
        <v>46245</v>
      </c>
      <c r="D5007" s="57"/>
      <c r="E5007" s="62" t="s">
        <v>68</v>
      </c>
      <c r="F5007" s="62"/>
      <c r="G5007" s="62">
        <v>21</v>
      </c>
      <c r="H5007" s="63">
        <v>0.53125</v>
      </c>
      <c r="I5007" s="64">
        <v>32</v>
      </c>
      <c r="J5007" s="64">
        <v>31</v>
      </c>
      <c r="K5007" s="64">
        <v>17</v>
      </c>
      <c r="L5007" s="65">
        <v>0.96875</v>
      </c>
      <c r="M5007" s="64">
        <v>1</v>
      </c>
      <c r="N5007" s="64">
        <v>0</v>
      </c>
      <c r="O5007" s="66">
        <v>258.87227419354844</v>
      </c>
      <c r="P5007" s="63">
        <v>3.125E-2</v>
      </c>
    </row>
    <row r="5008" spans="1:16" ht="14.4">
      <c r="A5008" s="72">
        <f t="shared" si="160"/>
        <v>46245</v>
      </c>
      <c r="B5008" s="73" t="e">
        <f>VLOOKUP(G5008,'Daily Flash NL'!A:D,4,0)</f>
        <v>#N/A</v>
      </c>
      <c r="C5008" s="77">
        <v>46245</v>
      </c>
      <c r="D5008" s="57"/>
      <c r="E5008" s="62" t="s">
        <v>68</v>
      </c>
      <c r="F5008" s="62"/>
      <c r="G5008" s="62">
        <v>22</v>
      </c>
      <c r="H5008" s="63">
        <v>0.84210526315789469</v>
      </c>
      <c r="I5008" s="64">
        <v>19</v>
      </c>
      <c r="J5008" s="64">
        <v>19</v>
      </c>
      <c r="K5008" s="64">
        <v>16</v>
      </c>
      <c r="L5008" s="65">
        <v>1</v>
      </c>
      <c r="M5008" s="64">
        <v>0</v>
      </c>
      <c r="N5008" s="64">
        <v>0</v>
      </c>
      <c r="O5008" s="66">
        <v>212.28695614035087</v>
      </c>
      <c r="P5008" s="63">
        <v>0</v>
      </c>
    </row>
    <row r="5009" spans="1:16" ht="14.4">
      <c r="A5009" s="72">
        <f t="shared" si="160"/>
        <v>46245</v>
      </c>
      <c r="B5009" s="73" t="e">
        <f>VLOOKUP(G5009,'Daily Flash NL'!A:D,4,0)</f>
        <v>#N/A</v>
      </c>
      <c r="C5009" s="77">
        <v>46245</v>
      </c>
      <c r="D5009" s="57"/>
      <c r="E5009" s="62" t="s">
        <v>68</v>
      </c>
      <c r="F5009" s="62"/>
      <c r="G5009" s="62">
        <v>23</v>
      </c>
      <c r="H5009" s="63">
        <v>0.33333333333333331</v>
      </c>
      <c r="I5009" s="64">
        <v>3</v>
      </c>
      <c r="J5009" s="64">
        <v>3</v>
      </c>
      <c r="K5009" s="64">
        <v>1</v>
      </c>
      <c r="L5009" s="65">
        <v>1</v>
      </c>
      <c r="M5009" s="64">
        <v>0</v>
      </c>
      <c r="N5009" s="64">
        <v>0</v>
      </c>
      <c r="O5009" s="66">
        <v>277.97833333333335</v>
      </c>
      <c r="P5009" s="63">
        <v>0</v>
      </c>
    </row>
    <row r="5010" spans="1:16" ht="14.4">
      <c r="A5010" s="72">
        <f t="shared" si="160"/>
        <v>46245</v>
      </c>
      <c r="B5010" s="73" t="e">
        <f>VLOOKUP(G5010,'Daily Flash NL'!A:D,4,0)</f>
        <v>#N/A</v>
      </c>
      <c r="C5010" s="77">
        <v>46245</v>
      </c>
      <c r="D5010" s="57" t="s">
        <v>70</v>
      </c>
      <c r="E5010" s="57"/>
      <c r="F5010" s="57"/>
      <c r="G5010" s="57"/>
      <c r="H5010" s="58">
        <v>0.90503875968992253</v>
      </c>
      <c r="I5010" s="59">
        <v>1033</v>
      </c>
      <c r="J5010" s="59">
        <v>1026</v>
      </c>
      <c r="K5010" s="59">
        <v>934</v>
      </c>
      <c r="L5010" s="60">
        <v>0.99322362052274926</v>
      </c>
      <c r="M5010" s="59">
        <v>7</v>
      </c>
      <c r="N5010" s="59">
        <v>1</v>
      </c>
      <c r="O5010" s="61">
        <v>288.92853609486662</v>
      </c>
      <c r="P5010" s="58">
        <v>6.7763794772507258E-3</v>
      </c>
    </row>
    <row r="5011" spans="1:16" ht="14.4">
      <c r="A5011" s="72" t="str">
        <f t="shared" si="160"/>
        <v>Total 11/08/2026</v>
      </c>
      <c r="B5011" s="73" t="e">
        <f>VLOOKUP(G5011,'Daily Flash NL'!A:D,4,0)</f>
        <v>#N/A</v>
      </c>
      <c r="C5011" s="78" t="s">
        <v>358</v>
      </c>
      <c r="D5011" s="67"/>
      <c r="E5011" s="67"/>
      <c r="F5011" s="67"/>
      <c r="G5011" s="67"/>
      <c r="H5011" s="68">
        <v>0.90503875968992253</v>
      </c>
      <c r="I5011" s="69">
        <v>1033</v>
      </c>
      <c r="J5011" s="69">
        <v>1026</v>
      </c>
      <c r="K5011" s="69">
        <v>934</v>
      </c>
      <c r="L5011" s="70">
        <v>0.99322362052274926</v>
      </c>
      <c r="M5011" s="69">
        <v>7</v>
      </c>
      <c r="N5011" s="69">
        <v>1</v>
      </c>
      <c r="O5011" s="71">
        <v>288.92853609486662</v>
      </c>
      <c r="P5011" s="68">
        <v>6.7763794772507258E-3</v>
      </c>
    </row>
    <row r="5012" spans="1:16" ht="15" thickBot="1">
      <c r="A5012" s="72" t="str">
        <f t="shared" si="160"/>
        <v>Total général</v>
      </c>
      <c r="B5012" s="73" t="e">
        <f>VLOOKUP(G5012,'Daily Flash NL'!A:D,4,0)</f>
        <v>#N/A</v>
      </c>
      <c r="C5012" s="116" t="s">
        <v>73</v>
      </c>
      <c r="D5012" s="117"/>
      <c r="E5012" s="117"/>
      <c r="F5012" s="117"/>
      <c r="G5012" s="117"/>
      <c r="H5012" s="118">
        <v>0.90503875968992253</v>
      </c>
      <c r="I5012" s="119">
        <v>1033</v>
      </c>
      <c r="J5012" s="119">
        <v>1026</v>
      </c>
      <c r="K5012" s="119">
        <v>934</v>
      </c>
      <c r="L5012" s="120">
        <v>0.99322362052274926</v>
      </c>
      <c r="M5012" s="119">
        <v>7</v>
      </c>
      <c r="N5012" s="119">
        <v>1</v>
      </c>
      <c r="O5012" s="121">
        <v>288.92853609486662</v>
      </c>
      <c r="P5012" s="122">
        <v>6.7763794772507258E-3</v>
      </c>
    </row>
    <row r="5013" spans="1:16" ht="14.4">
      <c r="A5013" s="72">
        <f t="shared" ref="A5013:A5039" si="161">C5013</f>
        <v>46246</v>
      </c>
      <c r="B5013" s="73" t="e">
        <f>VLOOKUP(G5013,'Daily Flash NL'!A:D,4,0)</f>
        <v>#N/A</v>
      </c>
      <c r="C5013" s="77">
        <v>46246</v>
      </c>
      <c r="D5013" s="57" t="s">
        <v>67</v>
      </c>
      <c r="E5013" s="62" t="s">
        <v>85</v>
      </c>
      <c r="F5013" s="62"/>
      <c r="G5013" s="62"/>
      <c r="H5013" s="63">
        <v>0.8614718614718615</v>
      </c>
      <c r="I5013" s="64">
        <v>232</v>
      </c>
      <c r="J5013" s="64">
        <v>227</v>
      </c>
      <c r="K5013" s="64">
        <v>199</v>
      </c>
      <c r="L5013" s="65">
        <v>0.97844827586206895</v>
      </c>
      <c r="M5013" s="64">
        <v>5</v>
      </c>
      <c r="N5013" s="64">
        <v>1</v>
      </c>
      <c r="O5013" s="66">
        <v>283.78436338367953</v>
      </c>
      <c r="P5013" s="63">
        <v>2.1551724137931036E-2</v>
      </c>
    </row>
    <row r="5014" spans="1:16" ht="14.4">
      <c r="A5014" s="72">
        <f t="shared" si="161"/>
        <v>46246</v>
      </c>
      <c r="B5014" s="73" t="e">
        <f>VLOOKUP(G5014,'Daily Flash NL'!A:D,4,0)</f>
        <v>#N/A</v>
      </c>
      <c r="C5014" s="77">
        <v>46246</v>
      </c>
      <c r="D5014" s="57"/>
      <c r="E5014" s="62" t="s">
        <v>85</v>
      </c>
      <c r="F5014" s="57" t="s">
        <v>69</v>
      </c>
      <c r="G5014" s="57"/>
      <c r="H5014" s="58"/>
      <c r="I5014" s="59"/>
      <c r="J5014" s="59"/>
      <c r="K5014" s="59"/>
      <c r="L5014" s="60"/>
      <c r="M5014" s="59"/>
      <c r="N5014" s="59"/>
      <c r="O5014" s="61"/>
      <c r="P5014" s="58"/>
    </row>
    <row r="5015" spans="1:16" ht="14.4">
      <c r="A5015" s="72">
        <f t="shared" si="161"/>
        <v>46246</v>
      </c>
      <c r="B5015" s="73" t="e">
        <f>VLOOKUP(G5015,'Daily Flash NL'!A:D,4,0)</f>
        <v>#N/A</v>
      </c>
      <c r="C5015" s="77">
        <v>46246</v>
      </c>
      <c r="D5015" s="57"/>
      <c r="E5015" s="62" t="s">
        <v>85</v>
      </c>
      <c r="F5015" s="62"/>
      <c r="G5015" s="62">
        <v>6</v>
      </c>
      <c r="H5015" s="63">
        <v>1</v>
      </c>
      <c r="I5015" s="64">
        <v>1</v>
      </c>
      <c r="J5015" s="64">
        <v>1</v>
      </c>
      <c r="K5015" s="64">
        <v>1</v>
      </c>
      <c r="L5015" s="65">
        <v>1</v>
      </c>
      <c r="M5015" s="64">
        <v>0</v>
      </c>
      <c r="N5015" s="64">
        <v>0</v>
      </c>
      <c r="O5015" s="66">
        <v>89.850999999999999</v>
      </c>
      <c r="P5015" s="63">
        <v>0</v>
      </c>
    </row>
    <row r="5016" spans="1:16" ht="14.4">
      <c r="A5016" s="72">
        <f t="shared" si="161"/>
        <v>46246</v>
      </c>
      <c r="B5016" s="73">
        <f>VLOOKUP(G5016,'Daily Flash NL'!A:D,4,0)</f>
        <v>0.29166666666666669</v>
      </c>
      <c r="C5016" s="77">
        <v>46246</v>
      </c>
      <c r="D5016" s="57"/>
      <c r="E5016" s="62" t="s">
        <v>85</v>
      </c>
      <c r="F5016" s="62"/>
      <c r="G5016" s="62">
        <v>7</v>
      </c>
      <c r="H5016" s="63">
        <v>0.25</v>
      </c>
      <c r="I5016" s="64">
        <v>4</v>
      </c>
      <c r="J5016" s="64">
        <v>4</v>
      </c>
      <c r="K5016" s="64">
        <v>1</v>
      </c>
      <c r="L5016" s="65">
        <v>1</v>
      </c>
      <c r="M5016" s="64">
        <v>0</v>
      </c>
      <c r="N5016" s="64">
        <v>0</v>
      </c>
      <c r="O5016" s="66">
        <v>39.9489375</v>
      </c>
      <c r="P5016" s="63">
        <v>0</v>
      </c>
    </row>
    <row r="5017" spans="1:16" ht="14.4">
      <c r="A5017" s="72">
        <f t="shared" si="161"/>
        <v>46246</v>
      </c>
      <c r="B5017" s="73">
        <f>VLOOKUP(G5017,'Daily Flash NL'!A:D,4,0)</f>
        <v>0.33333333333333298</v>
      </c>
      <c r="C5017" s="77">
        <v>46246</v>
      </c>
      <c r="D5017" s="57"/>
      <c r="E5017" s="62" t="s">
        <v>85</v>
      </c>
      <c r="F5017" s="62"/>
      <c r="G5017" s="62">
        <v>8</v>
      </c>
      <c r="H5017" s="63">
        <v>1</v>
      </c>
      <c r="I5017" s="64">
        <v>3</v>
      </c>
      <c r="J5017" s="64">
        <v>3</v>
      </c>
      <c r="K5017" s="64">
        <v>3</v>
      </c>
      <c r="L5017" s="65">
        <v>1</v>
      </c>
      <c r="M5017" s="64">
        <v>0</v>
      </c>
      <c r="N5017" s="64">
        <v>0</v>
      </c>
      <c r="O5017" s="66">
        <v>368.90216666666669</v>
      </c>
      <c r="P5017" s="63">
        <v>0</v>
      </c>
    </row>
    <row r="5018" spans="1:16" ht="14.4">
      <c r="A5018" s="72">
        <f t="shared" si="161"/>
        <v>46246</v>
      </c>
      <c r="B5018" s="73">
        <f>VLOOKUP(G5018,'Daily Flash NL'!A:D,4,0)</f>
        <v>0.375</v>
      </c>
      <c r="C5018" s="77">
        <v>46246</v>
      </c>
      <c r="D5018" s="57"/>
      <c r="E5018" s="62" t="s">
        <v>85</v>
      </c>
      <c r="F5018" s="62"/>
      <c r="G5018" s="62">
        <v>9</v>
      </c>
      <c r="H5018" s="63">
        <v>1</v>
      </c>
      <c r="I5018" s="64">
        <v>9</v>
      </c>
      <c r="J5018" s="64">
        <v>9</v>
      </c>
      <c r="K5018" s="64">
        <v>9</v>
      </c>
      <c r="L5018" s="65">
        <v>1</v>
      </c>
      <c r="M5018" s="64">
        <v>0</v>
      </c>
      <c r="N5018" s="64">
        <v>0</v>
      </c>
      <c r="O5018" s="66">
        <v>158.02796296296299</v>
      </c>
      <c r="P5018" s="63">
        <v>0</v>
      </c>
    </row>
    <row r="5019" spans="1:16" ht="14.4">
      <c r="A5019" s="72">
        <f t="shared" si="161"/>
        <v>46246</v>
      </c>
      <c r="B5019" s="73">
        <f>VLOOKUP(G5019,'Daily Flash NL'!A:D,4,0)</f>
        <v>0.41666666666666702</v>
      </c>
      <c r="C5019" s="77">
        <v>46246</v>
      </c>
      <c r="D5019" s="57"/>
      <c r="E5019" s="62" t="s">
        <v>85</v>
      </c>
      <c r="F5019" s="62"/>
      <c r="G5019" s="62">
        <v>10</v>
      </c>
      <c r="H5019" s="63">
        <v>0.77777777777777779</v>
      </c>
      <c r="I5019" s="64">
        <v>9</v>
      </c>
      <c r="J5019" s="64">
        <v>9</v>
      </c>
      <c r="K5019" s="64">
        <v>7</v>
      </c>
      <c r="L5019" s="65">
        <v>1</v>
      </c>
      <c r="M5019" s="64">
        <v>0</v>
      </c>
      <c r="N5019" s="64">
        <v>0</v>
      </c>
      <c r="O5019" s="66">
        <v>210.5098888888889</v>
      </c>
      <c r="P5019" s="63">
        <v>0</v>
      </c>
    </row>
    <row r="5020" spans="1:16" ht="14.4">
      <c r="A5020" s="72">
        <f t="shared" si="161"/>
        <v>46246</v>
      </c>
      <c r="B5020" s="73">
        <f>VLOOKUP(G5020,'Daily Flash NL'!A:D,4,0)</f>
        <v>0.45833333333333298</v>
      </c>
      <c r="C5020" s="77">
        <v>46246</v>
      </c>
      <c r="D5020" s="57"/>
      <c r="E5020" s="62" t="s">
        <v>85</v>
      </c>
      <c r="F5020" s="62"/>
      <c r="G5020" s="62">
        <v>11</v>
      </c>
      <c r="H5020" s="63">
        <v>1</v>
      </c>
      <c r="I5020" s="64">
        <v>8</v>
      </c>
      <c r="J5020" s="64">
        <v>8</v>
      </c>
      <c r="K5020" s="64">
        <v>8</v>
      </c>
      <c r="L5020" s="65">
        <v>1</v>
      </c>
      <c r="M5020" s="64">
        <v>0</v>
      </c>
      <c r="N5020" s="64">
        <v>0</v>
      </c>
      <c r="O5020" s="66">
        <v>355.31508333333295</v>
      </c>
      <c r="P5020" s="63">
        <v>0</v>
      </c>
    </row>
    <row r="5021" spans="1:16" ht="14.4">
      <c r="A5021" s="72">
        <f t="shared" si="161"/>
        <v>46246</v>
      </c>
      <c r="B5021" s="73">
        <f>VLOOKUP(G5021,'Daily Flash NL'!A:D,4,0)</f>
        <v>0.5</v>
      </c>
      <c r="C5021" s="77">
        <v>46246</v>
      </c>
      <c r="D5021" s="57"/>
      <c r="E5021" s="62" t="s">
        <v>85</v>
      </c>
      <c r="F5021" s="62"/>
      <c r="G5021" s="62">
        <v>12</v>
      </c>
      <c r="H5021" s="63">
        <v>0.92307692307692313</v>
      </c>
      <c r="I5021" s="64">
        <v>13</v>
      </c>
      <c r="J5021" s="64">
        <v>13</v>
      </c>
      <c r="K5021" s="64">
        <v>12</v>
      </c>
      <c r="L5021" s="65">
        <v>1</v>
      </c>
      <c r="M5021" s="64">
        <v>0</v>
      </c>
      <c r="N5021" s="64">
        <v>0</v>
      </c>
      <c r="O5021" s="66">
        <v>235.4053076923077</v>
      </c>
      <c r="P5021" s="63">
        <v>0</v>
      </c>
    </row>
    <row r="5022" spans="1:16" ht="14.4">
      <c r="A5022" s="72">
        <f t="shared" si="161"/>
        <v>46246</v>
      </c>
      <c r="B5022" s="73">
        <f>VLOOKUP(G5022,'Daily Flash NL'!A:D,4,0)</f>
        <v>0.54166666666666696</v>
      </c>
      <c r="C5022" s="77">
        <v>46246</v>
      </c>
      <c r="D5022" s="57"/>
      <c r="E5022" s="62" t="s">
        <v>85</v>
      </c>
      <c r="F5022" s="62"/>
      <c r="G5022" s="62">
        <v>13</v>
      </c>
      <c r="H5022" s="63">
        <v>1</v>
      </c>
      <c r="I5022" s="64">
        <v>10</v>
      </c>
      <c r="J5022" s="64">
        <v>10</v>
      </c>
      <c r="K5022" s="64">
        <v>10</v>
      </c>
      <c r="L5022" s="65">
        <v>1</v>
      </c>
      <c r="M5022" s="64">
        <v>0</v>
      </c>
      <c r="N5022" s="64">
        <v>0</v>
      </c>
      <c r="O5022" s="66">
        <v>152.99629999999968</v>
      </c>
      <c r="P5022" s="63">
        <v>0</v>
      </c>
    </row>
    <row r="5023" spans="1:16" ht="14.4">
      <c r="A5023" s="72">
        <f t="shared" si="161"/>
        <v>46246</v>
      </c>
      <c r="B5023" s="73">
        <f>VLOOKUP(G5023,'Daily Flash NL'!A:D,4,0)</f>
        <v>0.58333333333333304</v>
      </c>
      <c r="C5023" s="77">
        <v>46246</v>
      </c>
      <c r="D5023" s="57"/>
      <c r="E5023" s="62" t="s">
        <v>85</v>
      </c>
      <c r="F5023" s="62"/>
      <c r="G5023" s="62">
        <v>14</v>
      </c>
      <c r="H5023" s="63">
        <v>1</v>
      </c>
      <c r="I5023" s="64">
        <v>11</v>
      </c>
      <c r="J5023" s="64">
        <v>11</v>
      </c>
      <c r="K5023" s="64">
        <v>11</v>
      </c>
      <c r="L5023" s="65">
        <v>1</v>
      </c>
      <c r="M5023" s="64">
        <v>0</v>
      </c>
      <c r="N5023" s="64">
        <v>0</v>
      </c>
      <c r="O5023" s="66">
        <v>203.3746212121209</v>
      </c>
      <c r="P5023" s="63">
        <v>0</v>
      </c>
    </row>
    <row r="5024" spans="1:16" ht="14.4">
      <c r="A5024" s="72">
        <f t="shared" si="161"/>
        <v>46246</v>
      </c>
      <c r="B5024" s="73">
        <f>VLOOKUP(G5024,'Daily Flash NL'!A:D,4,0)</f>
        <v>0.625</v>
      </c>
      <c r="C5024" s="77">
        <v>46246</v>
      </c>
      <c r="D5024" s="57"/>
      <c r="E5024" s="62" t="s">
        <v>85</v>
      </c>
      <c r="F5024" s="62"/>
      <c r="G5024" s="62">
        <v>15</v>
      </c>
      <c r="H5024" s="63">
        <v>1</v>
      </c>
      <c r="I5024" s="64">
        <v>4</v>
      </c>
      <c r="J5024" s="64">
        <v>4</v>
      </c>
      <c r="K5024" s="64">
        <v>4</v>
      </c>
      <c r="L5024" s="65">
        <v>1</v>
      </c>
      <c r="M5024" s="64">
        <v>0</v>
      </c>
      <c r="N5024" s="64">
        <v>0</v>
      </c>
      <c r="O5024" s="66">
        <v>268.765625</v>
      </c>
      <c r="P5024" s="63">
        <v>0</v>
      </c>
    </row>
    <row r="5025" spans="1:16" ht="14.4">
      <c r="A5025" s="72">
        <f t="shared" si="161"/>
        <v>46246</v>
      </c>
      <c r="B5025" s="73">
        <f>VLOOKUP(G5025,'Daily Flash NL'!A:D,4,0)</f>
        <v>0.66666666666666696</v>
      </c>
      <c r="C5025" s="77">
        <v>46246</v>
      </c>
      <c r="D5025" s="57"/>
      <c r="E5025" s="62" t="s">
        <v>85</v>
      </c>
      <c r="F5025" s="62"/>
      <c r="G5025" s="62">
        <v>16</v>
      </c>
      <c r="H5025" s="63">
        <v>1</v>
      </c>
      <c r="I5025" s="64">
        <v>8</v>
      </c>
      <c r="J5025" s="64">
        <v>8</v>
      </c>
      <c r="K5025" s="64">
        <v>8</v>
      </c>
      <c r="L5025" s="65">
        <v>1</v>
      </c>
      <c r="M5025" s="64">
        <v>0</v>
      </c>
      <c r="N5025" s="64">
        <v>0</v>
      </c>
      <c r="O5025" s="66">
        <v>297.40143749999999</v>
      </c>
      <c r="P5025" s="63">
        <v>0</v>
      </c>
    </row>
    <row r="5026" spans="1:16" ht="14.4">
      <c r="A5026" s="72">
        <f t="shared" si="161"/>
        <v>46246</v>
      </c>
      <c r="B5026" s="73" t="e">
        <f>VLOOKUP(G5026,'Daily Flash NL'!A:D,4,0)</f>
        <v>#N/A</v>
      </c>
      <c r="C5026" s="77">
        <v>46246</v>
      </c>
      <c r="D5026" s="57"/>
      <c r="E5026" s="62" t="s">
        <v>85</v>
      </c>
      <c r="F5026" s="62"/>
      <c r="G5026" s="62">
        <v>17</v>
      </c>
      <c r="H5026" s="63">
        <v>1</v>
      </c>
      <c r="I5026" s="64">
        <v>6</v>
      </c>
      <c r="J5026" s="64">
        <v>6</v>
      </c>
      <c r="K5026" s="64">
        <v>6</v>
      </c>
      <c r="L5026" s="65">
        <v>1</v>
      </c>
      <c r="M5026" s="64">
        <v>0</v>
      </c>
      <c r="N5026" s="64">
        <v>0</v>
      </c>
      <c r="O5026" s="66">
        <v>261.90058333333337</v>
      </c>
      <c r="P5026" s="63">
        <v>0</v>
      </c>
    </row>
    <row r="5027" spans="1:16" ht="14.4">
      <c r="A5027" s="72">
        <f t="shared" si="161"/>
        <v>46246</v>
      </c>
      <c r="B5027" s="73" t="e">
        <f>VLOOKUP(G5027,'Daily Flash NL'!A:D,4,0)</f>
        <v>#N/A</v>
      </c>
      <c r="C5027" s="77">
        <v>46246</v>
      </c>
      <c r="D5027" s="57"/>
      <c r="E5027" s="62" t="s">
        <v>85</v>
      </c>
      <c r="F5027" s="62"/>
      <c r="G5027" s="62">
        <v>18</v>
      </c>
      <c r="H5027" s="63">
        <v>0.8</v>
      </c>
      <c r="I5027" s="64">
        <v>10</v>
      </c>
      <c r="J5027" s="64">
        <v>10</v>
      </c>
      <c r="K5027" s="64">
        <v>8</v>
      </c>
      <c r="L5027" s="65">
        <v>1</v>
      </c>
      <c r="M5027" s="64">
        <v>0</v>
      </c>
      <c r="N5027" s="64">
        <v>0</v>
      </c>
      <c r="O5027" s="66">
        <v>227.95850000000002</v>
      </c>
      <c r="P5027" s="63">
        <v>0</v>
      </c>
    </row>
    <row r="5028" spans="1:16" ht="14.4">
      <c r="A5028" s="72">
        <f t="shared" si="161"/>
        <v>46246</v>
      </c>
      <c r="B5028" s="73" t="e">
        <f>VLOOKUP(G5028,'Daily Flash NL'!A:D,4,0)</f>
        <v>#N/A</v>
      </c>
      <c r="C5028" s="77">
        <v>46246</v>
      </c>
      <c r="D5028" s="57"/>
      <c r="E5028" s="62" t="s">
        <v>85</v>
      </c>
      <c r="F5028" s="62"/>
      <c r="G5028" s="62">
        <v>19</v>
      </c>
      <c r="H5028" s="63">
        <v>1</v>
      </c>
      <c r="I5028" s="64">
        <v>4</v>
      </c>
      <c r="J5028" s="64">
        <v>4</v>
      </c>
      <c r="K5028" s="64">
        <v>4</v>
      </c>
      <c r="L5028" s="65">
        <v>1</v>
      </c>
      <c r="M5028" s="64">
        <v>0</v>
      </c>
      <c r="N5028" s="64">
        <v>0</v>
      </c>
      <c r="O5028" s="66">
        <v>430.28274999999996</v>
      </c>
      <c r="P5028" s="63">
        <v>0</v>
      </c>
    </row>
    <row r="5029" spans="1:16" ht="14.4">
      <c r="A5029" s="72">
        <f t="shared" si="161"/>
        <v>46246</v>
      </c>
      <c r="B5029" s="73" t="e">
        <f>VLOOKUP(G5029,'Daily Flash NL'!A:D,4,0)</f>
        <v>#N/A</v>
      </c>
      <c r="C5029" s="77">
        <v>46246</v>
      </c>
      <c r="D5029" s="57"/>
      <c r="E5029" s="62" t="s">
        <v>85</v>
      </c>
      <c r="F5029" s="62"/>
      <c r="G5029" s="62">
        <v>20</v>
      </c>
      <c r="H5029" s="63">
        <v>1</v>
      </c>
      <c r="I5029" s="64">
        <v>2</v>
      </c>
      <c r="J5029" s="64">
        <v>2</v>
      </c>
      <c r="K5029" s="64">
        <v>2</v>
      </c>
      <c r="L5029" s="65">
        <v>1</v>
      </c>
      <c r="M5029" s="64">
        <v>0</v>
      </c>
      <c r="N5029" s="64">
        <v>0</v>
      </c>
      <c r="O5029" s="66">
        <v>1010.41</v>
      </c>
      <c r="P5029" s="63">
        <v>0</v>
      </c>
    </row>
    <row r="5030" spans="1:16" ht="14.4">
      <c r="A5030" s="72">
        <f t="shared" si="161"/>
        <v>46246</v>
      </c>
      <c r="B5030" s="73" t="e">
        <f>VLOOKUP(G5030,'Daily Flash NL'!A:D,4,0)</f>
        <v>#N/A</v>
      </c>
      <c r="C5030" s="77">
        <v>46246</v>
      </c>
      <c r="D5030" s="57"/>
      <c r="E5030" s="62" t="s">
        <v>85</v>
      </c>
      <c r="F5030" s="62"/>
      <c r="G5030" s="62">
        <v>21</v>
      </c>
      <c r="H5030" s="63">
        <v>0</v>
      </c>
      <c r="I5030" s="64">
        <v>3</v>
      </c>
      <c r="J5030" s="64">
        <v>2</v>
      </c>
      <c r="K5030" s="64">
        <v>0</v>
      </c>
      <c r="L5030" s="65">
        <v>0.66666666666666663</v>
      </c>
      <c r="M5030" s="64">
        <v>1</v>
      </c>
      <c r="N5030" s="64">
        <v>0</v>
      </c>
      <c r="O5030" s="66">
        <v>238.16450000000003</v>
      </c>
      <c r="P5030" s="63">
        <v>0.33333333333333331</v>
      </c>
    </row>
    <row r="5031" spans="1:16" ht="14.4">
      <c r="A5031" s="72">
        <f t="shared" si="161"/>
        <v>46246</v>
      </c>
      <c r="B5031" s="73" t="e">
        <f>VLOOKUP(G5031,'Daily Flash NL'!A:D,4,0)</f>
        <v>#N/A</v>
      </c>
      <c r="C5031" s="77">
        <v>46246</v>
      </c>
      <c r="D5031" s="57"/>
      <c r="E5031" s="62" t="s">
        <v>85</v>
      </c>
      <c r="F5031" s="57" t="s">
        <v>86</v>
      </c>
      <c r="G5031" s="57"/>
      <c r="H5031" s="58"/>
      <c r="I5031" s="59"/>
      <c r="J5031" s="59"/>
      <c r="K5031" s="59"/>
      <c r="L5031" s="60"/>
      <c r="M5031" s="59"/>
      <c r="N5031" s="59"/>
      <c r="O5031" s="61"/>
      <c r="P5031" s="58"/>
    </row>
    <row r="5032" spans="1:16" ht="14.4">
      <c r="A5032" s="72">
        <f t="shared" si="161"/>
        <v>46246</v>
      </c>
      <c r="B5032" s="73">
        <f>VLOOKUP(G5032,'Daily Flash NL'!A:D,4,0)</f>
        <v>0.29166666666666669</v>
      </c>
      <c r="C5032" s="77">
        <v>46246</v>
      </c>
      <c r="D5032" s="57"/>
      <c r="E5032" s="62" t="s">
        <v>85</v>
      </c>
      <c r="F5032" s="62"/>
      <c r="G5032" s="62">
        <v>7</v>
      </c>
      <c r="H5032" s="63">
        <v>1</v>
      </c>
      <c r="I5032" s="64">
        <v>1</v>
      </c>
      <c r="J5032" s="64">
        <v>1</v>
      </c>
      <c r="K5032" s="64">
        <v>1</v>
      </c>
      <c r="L5032" s="65">
        <v>1</v>
      </c>
      <c r="M5032" s="64">
        <v>0</v>
      </c>
      <c r="N5032" s="64">
        <v>0</v>
      </c>
      <c r="O5032" s="66">
        <v>195.09399999999999</v>
      </c>
      <c r="P5032" s="63">
        <v>0</v>
      </c>
    </row>
    <row r="5033" spans="1:16" ht="14.4">
      <c r="A5033" s="72">
        <f t="shared" si="161"/>
        <v>46246</v>
      </c>
      <c r="B5033" s="73">
        <f>VLOOKUP(G5033,'Daily Flash NL'!A:D,4,0)</f>
        <v>0.33333333333333298</v>
      </c>
      <c r="C5033" s="77">
        <v>46246</v>
      </c>
      <c r="D5033" s="57"/>
      <c r="E5033" s="62" t="s">
        <v>85</v>
      </c>
      <c r="F5033" s="62"/>
      <c r="G5033" s="62">
        <v>8</v>
      </c>
      <c r="H5033" s="63">
        <v>1</v>
      </c>
      <c r="I5033" s="64">
        <v>4</v>
      </c>
      <c r="J5033" s="64">
        <v>4</v>
      </c>
      <c r="K5033" s="64">
        <v>4</v>
      </c>
      <c r="L5033" s="65">
        <v>1</v>
      </c>
      <c r="M5033" s="64">
        <v>0</v>
      </c>
      <c r="N5033" s="64">
        <v>0</v>
      </c>
      <c r="O5033" s="66">
        <v>419.49700000000001</v>
      </c>
      <c r="P5033" s="63">
        <v>0</v>
      </c>
    </row>
    <row r="5034" spans="1:16" ht="14.4">
      <c r="A5034" s="72">
        <f t="shared" si="161"/>
        <v>46246</v>
      </c>
      <c r="B5034" s="73">
        <f>VLOOKUP(G5034,'Daily Flash NL'!A:D,4,0)</f>
        <v>0.375</v>
      </c>
      <c r="C5034" s="77">
        <v>46246</v>
      </c>
      <c r="D5034" s="57"/>
      <c r="E5034" s="62" t="s">
        <v>85</v>
      </c>
      <c r="F5034" s="62"/>
      <c r="G5034" s="62">
        <v>9</v>
      </c>
      <c r="H5034" s="63">
        <v>0.33333333333333331</v>
      </c>
      <c r="I5034" s="64">
        <v>6</v>
      </c>
      <c r="J5034" s="64">
        <v>5</v>
      </c>
      <c r="K5034" s="64">
        <v>2</v>
      </c>
      <c r="L5034" s="65">
        <v>0.83333333333333337</v>
      </c>
      <c r="M5034" s="64">
        <v>1</v>
      </c>
      <c r="N5034" s="64">
        <v>0</v>
      </c>
      <c r="O5034" s="66">
        <v>513.0797</v>
      </c>
      <c r="P5034" s="63">
        <v>0.16666666666666666</v>
      </c>
    </row>
    <row r="5035" spans="1:16" ht="14.4">
      <c r="A5035" s="72">
        <f t="shared" si="161"/>
        <v>46246</v>
      </c>
      <c r="B5035" s="73">
        <f>VLOOKUP(G5035,'Daily Flash NL'!A:D,4,0)</f>
        <v>0.41666666666666702</v>
      </c>
      <c r="C5035" s="77">
        <v>46246</v>
      </c>
      <c r="D5035" s="57"/>
      <c r="E5035" s="62" t="s">
        <v>85</v>
      </c>
      <c r="F5035" s="62"/>
      <c r="G5035" s="62">
        <v>10</v>
      </c>
      <c r="H5035" s="63">
        <v>0.93333333333333335</v>
      </c>
      <c r="I5035" s="64">
        <v>15</v>
      </c>
      <c r="J5035" s="64">
        <v>15</v>
      </c>
      <c r="K5035" s="64">
        <v>14</v>
      </c>
      <c r="L5035" s="65">
        <v>1</v>
      </c>
      <c r="M5035" s="64">
        <v>0</v>
      </c>
      <c r="N5035" s="64">
        <v>0</v>
      </c>
      <c r="O5035" s="66">
        <v>308.95253333333352</v>
      </c>
      <c r="P5035" s="63">
        <v>0</v>
      </c>
    </row>
    <row r="5036" spans="1:16" ht="14.4">
      <c r="A5036" s="72">
        <f t="shared" si="161"/>
        <v>46246</v>
      </c>
      <c r="B5036" s="73">
        <f>VLOOKUP(G5036,'Daily Flash NL'!A:D,4,0)</f>
        <v>0.45833333333333298</v>
      </c>
      <c r="C5036" s="77">
        <v>46246</v>
      </c>
      <c r="D5036" s="57"/>
      <c r="E5036" s="62" t="s">
        <v>85</v>
      </c>
      <c r="F5036" s="62"/>
      <c r="G5036" s="62">
        <v>11</v>
      </c>
      <c r="H5036" s="63">
        <v>0.8</v>
      </c>
      <c r="I5036" s="64">
        <v>31</v>
      </c>
      <c r="J5036" s="64">
        <v>28</v>
      </c>
      <c r="K5036" s="64">
        <v>24</v>
      </c>
      <c r="L5036" s="65">
        <v>0.90322580645161288</v>
      </c>
      <c r="M5036" s="64">
        <v>3</v>
      </c>
      <c r="N5036" s="64">
        <v>1</v>
      </c>
      <c r="O5036" s="66">
        <v>140.8399668367347</v>
      </c>
      <c r="P5036" s="63">
        <v>9.6774193548387094E-2</v>
      </c>
    </row>
    <row r="5037" spans="1:16" ht="14.4">
      <c r="A5037" s="72">
        <f t="shared" si="161"/>
        <v>46246</v>
      </c>
      <c r="B5037" s="73">
        <f>VLOOKUP(G5037,'Daily Flash NL'!A:D,4,0)</f>
        <v>0.5</v>
      </c>
      <c r="C5037" s="77">
        <v>46246</v>
      </c>
      <c r="D5037" s="57"/>
      <c r="E5037" s="62" t="s">
        <v>85</v>
      </c>
      <c r="F5037" s="62"/>
      <c r="G5037" s="62">
        <v>12</v>
      </c>
      <c r="H5037" s="63">
        <v>0.75</v>
      </c>
      <c r="I5037" s="64">
        <v>4</v>
      </c>
      <c r="J5037" s="64">
        <v>4</v>
      </c>
      <c r="K5037" s="64">
        <v>3</v>
      </c>
      <c r="L5037" s="65">
        <v>1</v>
      </c>
      <c r="M5037" s="64">
        <v>0</v>
      </c>
      <c r="N5037" s="64">
        <v>0</v>
      </c>
      <c r="O5037" s="66">
        <v>116.80475000000001</v>
      </c>
      <c r="P5037" s="63">
        <v>0</v>
      </c>
    </row>
    <row r="5038" spans="1:16" ht="14.4">
      <c r="A5038" s="72">
        <f t="shared" si="161"/>
        <v>46246</v>
      </c>
      <c r="B5038" s="73">
        <f>VLOOKUP(G5038,'Daily Flash NL'!A:D,4,0)</f>
        <v>0.54166666666666696</v>
      </c>
      <c r="C5038" s="77">
        <v>46246</v>
      </c>
      <c r="D5038" s="57"/>
      <c r="E5038" s="62" t="s">
        <v>85</v>
      </c>
      <c r="F5038" s="62"/>
      <c r="G5038" s="62">
        <v>13</v>
      </c>
      <c r="H5038" s="63">
        <v>1</v>
      </c>
      <c r="I5038" s="64">
        <v>11</v>
      </c>
      <c r="J5038" s="64">
        <v>11</v>
      </c>
      <c r="K5038" s="64">
        <v>11</v>
      </c>
      <c r="L5038" s="65">
        <v>1</v>
      </c>
      <c r="M5038" s="64">
        <v>0</v>
      </c>
      <c r="N5038" s="64">
        <v>0</v>
      </c>
      <c r="O5038" s="66">
        <v>275.57336363636364</v>
      </c>
      <c r="P5038" s="63">
        <v>0</v>
      </c>
    </row>
    <row r="5039" spans="1:16" ht="14.4">
      <c r="A5039" s="72">
        <f t="shared" si="161"/>
        <v>46246</v>
      </c>
      <c r="B5039" s="73">
        <f>VLOOKUP(G5039,'Daily Flash NL'!A:D,4,0)</f>
        <v>0.58333333333333304</v>
      </c>
      <c r="C5039" s="77">
        <v>46246</v>
      </c>
      <c r="D5039" s="57"/>
      <c r="E5039" s="62" t="s">
        <v>85</v>
      </c>
      <c r="F5039" s="62"/>
      <c r="G5039" s="62">
        <v>14</v>
      </c>
      <c r="H5039" s="63">
        <v>1</v>
      </c>
      <c r="I5039" s="64">
        <v>4</v>
      </c>
      <c r="J5039" s="64">
        <v>4</v>
      </c>
      <c r="K5039" s="64">
        <v>4</v>
      </c>
      <c r="L5039" s="65">
        <v>1</v>
      </c>
      <c r="M5039" s="64">
        <v>0</v>
      </c>
      <c r="N5039" s="64">
        <v>0</v>
      </c>
      <c r="O5039" s="66">
        <v>649.57274999999993</v>
      </c>
      <c r="P5039" s="63">
        <v>0</v>
      </c>
    </row>
    <row r="5040" spans="1:16" ht="14.4">
      <c r="A5040" s="72">
        <f t="shared" ref="A5040:A5070" si="162">C5040</f>
        <v>46246</v>
      </c>
      <c r="B5040" s="73">
        <f>VLOOKUP(G5040,'Daily Flash NL'!A:D,4,0)</f>
        <v>0.625</v>
      </c>
      <c r="C5040" s="77">
        <v>46246</v>
      </c>
      <c r="D5040" s="57"/>
      <c r="E5040" s="62" t="s">
        <v>85</v>
      </c>
      <c r="F5040" s="62"/>
      <c r="G5040" s="62">
        <v>15</v>
      </c>
      <c r="H5040" s="63">
        <v>1</v>
      </c>
      <c r="I5040" s="64">
        <v>13</v>
      </c>
      <c r="J5040" s="64">
        <v>13</v>
      </c>
      <c r="K5040" s="64">
        <v>13</v>
      </c>
      <c r="L5040" s="65">
        <v>1</v>
      </c>
      <c r="M5040" s="64">
        <v>0</v>
      </c>
      <c r="N5040" s="64">
        <v>0</v>
      </c>
      <c r="O5040" s="66">
        <v>266.81630769230844</v>
      </c>
      <c r="P5040" s="63">
        <v>0</v>
      </c>
    </row>
    <row r="5041" spans="1:16" ht="14.4">
      <c r="A5041" s="72">
        <f t="shared" si="162"/>
        <v>46246</v>
      </c>
      <c r="B5041" s="73">
        <f>VLOOKUP(G5041,'Daily Flash NL'!A:D,4,0)</f>
        <v>0.66666666666666696</v>
      </c>
      <c r="C5041" s="77">
        <v>46246</v>
      </c>
      <c r="D5041" s="57"/>
      <c r="E5041" s="62" t="s">
        <v>85</v>
      </c>
      <c r="F5041" s="62"/>
      <c r="G5041" s="62">
        <v>16</v>
      </c>
      <c r="H5041" s="63">
        <v>1</v>
      </c>
      <c r="I5041" s="64">
        <v>4</v>
      </c>
      <c r="J5041" s="64">
        <v>4</v>
      </c>
      <c r="K5041" s="64">
        <v>4</v>
      </c>
      <c r="L5041" s="65">
        <v>1</v>
      </c>
      <c r="M5041" s="64">
        <v>0</v>
      </c>
      <c r="N5041" s="64">
        <v>0</v>
      </c>
      <c r="O5041" s="66">
        <v>359.85</v>
      </c>
      <c r="P5041" s="63">
        <v>0</v>
      </c>
    </row>
    <row r="5042" spans="1:16" ht="14.4">
      <c r="A5042" s="72">
        <f t="shared" si="162"/>
        <v>46246</v>
      </c>
      <c r="B5042" s="73" t="e">
        <f>VLOOKUP(G5042,'Daily Flash NL'!A:D,4,0)</f>
        <v>#N/A</v>
      </c>
      <c r="C5042" s="77">
        <v>46246</v>
      </c>
      <c r="D5042" s="57"/>
      <c r="E5042" s="62" t="s">
        <v>85</v>
      </c>
      <c r="F5042" s="62"/>
      <c r="G5042" s="62">
        <v>17</v>
      </c>
      <c r="H5042" s="63">
        <v>1</v>
      </c>
      <c r="I5042" s="64">
        <v>8</v>
      </c>
      <c r="J5042" s="64">
        <v>8</v>
      </c>
      <c r="K5042" s="64">
        <v>8</v>
      </c>
      <c r="L5042" s="65">
        <v>1</v>
      </c>
      <c r="M5042" s="64">
        <v>0</v>
      </c>
      <c r="N5042" s="64">
        <v>0</v>
      </c>
      <c r="O5042" s="66">
        <v>398.21537500000005</v>
      </c>
      <c r="P5042" s="63">
        <v>0</v>
      </c>
    </row>
    <row r="5043" spans="1:16" ht="14.4">
      <c r="A5043" s="72">
        <f t="shared" si="162"/>
        <v>46246</v>
      </c>
      <c r="B5043" s="73" t="e">
        <f>VLOOKUP(G5043,'Daily Flash NL'!A:D,4,0)</f>
        <v>#N/A</v>
      </c>
      <c r="C5043" s="77">
        <v>46246</v>
      </c>
      <c r="D5043" s="57"/>
      <c r="E5043" s="62" t="s">
        <v>85</v>
      </c>
      <c r="F5043" s="62"/>
      <c r="G5043" s="62">
        <v>18</v>
      </c>
      <c r="H5043" s="63">
        <v>0.8571428571428571</v>
      </c>
      <c r="I5043" s="64">
        <v>7</v>
      </c>
      <c r="J5043" s="64">
        <v>7</v>
      </c>
      <c r="K5043" s="64">
        <v>6</v>
      </c>
      <c r="L5043" s="65">
        <v>1</v>
      </c>
      <c r="M5043" s="64">
        <v>0</v>
      </c>
      <c r="N5043" s="64">
        <v>0</v>
      </c>
      <c r="O5043" s="66">
        <v>579.98671428571436</v>
      </c>
      <c r="P5043" s="63">
        <v>0</v>
      </c>
    </row>
    <row r="5044" spans="1:16" ht="14.4">
      <c r="A5044" s="72">
        <f t="shared" si="162"/>
        <v>46246</v>
      </c>
      <c r="B5044" s="73" t="e">
        <f>VLOOKUP(G5044,'Daily Flash NL'!A:D,4,0)</f>
        <v>#N/A</v>
      </c>
      <c r="C5044" s="77">
        <v>46246</v>
      </c>
      <c r="D5044" s="57"/>
      <c r="E5044" s="62" t="s">
        <v>85</v>
      </c>
      <c r="F5044" s="62"/>
      <c r="G5044" s="62">
        <v>19</v>
      </c>
      <c r="H5044" s="63">
        <v>1</v>
      </c>
      <c r="I5044" s="64">
        <v>7</v>
      </c>
      <c r="J5044" s="64">
        <v>7</v>
      </c>
      <c r="K5044" s="64">
        <v>7</v>
      </c>
      <c r="L5044" s="65">
        <v>1</v>
      </c>
      <c r="M5044" s="64">
        <v>0</v>
      </c>
      <c r="N5044" s="64">
        <v>0</v>
      </c>
      <c r="O5044" s="66">
        <v>377.99328571428532</v>
      </c>
      <c r="P5044" s="63">
        <v>0</v>
      </c>
    </row>
    <row r="5045" spans="1:16" ht="14.4">
      <c r="A5045" s="72">
        <f t="shared" si="162"/>
        <v>46246</v>
      </c>
      <c r="B5045" s="73" t="e">
        <f>VLOOKUP(G5045,'Daily Flash NL'!A:D,4,0)</f>
        <v>#N/A</v>
      </c>
      <c r="C5045" s="77">
        <v>46246</v>
      </c>
      <c r="D5045" s="57"/>
      <c r="E5045" s="62" t="s">
        <v>85</v>
      </c>
      <c r="F5045" s="62"/>
      <c r="G5045" s="62">
        <v>20</v>
      </c>
      <c r="H5045" s="63">
        <v>0</v>
      </c>
      <c r="I5045" s="64">
        <v>3</v>
      </c>
      <c r="J5045" s="64">
        <v>3</v>
      </c>
      <c r="K5045" s="64">
        <v>0</v>
      </c>
      <c r="L5045" s="65">
        <v>1</v>
      </c>
      <c r="M5045" s="64">
        <v>0</v>
      </c>
      <c r="N5045" s="64">
        <v>0</v>
      </c>
      <c r="O5045" s="66">
        <v>682.0436666666667</v>
      </c>
      <c r="P5045" s="63">
        <v>0</v>
      </c>
    </row>
    <row r="5046" spans="1:16" ht="14.4">
      <c r="A5046" s="72">
        <f t="shared" si="162"/>
        <v>46246</v>
      </c>
      <c r="B5046" s="73" t="e">
        <f>VLOOKUP(G5046,'Daily Flash NL'!A:D,4,0)</f>
        <v>#N/A</v>
      </c>
      <c r="C5046" s="77">
        <v>46246</v>
      </c>
      <c r="D5046" s="57"/>
      <c r="E5046" s="62" t="s">
        <v>85</v>
      </c>
      <c r="F5046" s="62"/>
      <c r="G5046" s="62">
        <v>21</v>
      </c>
      <c r="H5046" s="63">
        <v>1</v>
      </c>
      <c r="I5046" s="64">
        <v>2</v>
      </c>
      <c r="J5046" s="64">
        <v>2</v>
      </c>
      <c r="K5046" s="64">
        <v>2</v>
      </c>
      <c r="L5046" s="65">
        <v>1</v>
      </c>
      <c r="M5046" s="64">
        <v>0</v>
      </c>
      <c r="N5046" s="64">
        <v>0</v>
      </c>
      <c r="O5046" s="66">
        <v>218.78900000000002</v>
      </c>
      <c r="P5046" s="63">
        <v>0</v>
      </c>
    </row>
    <row r="5047" spans="1:16" ht="14.4">
      <c r="A5047" s="72">
        <f t="shared" si="162"/>
        <v>46246</v>
      </c>
      <c r="B5047" s="73" t="e">
        <f>VLOOKUP(G5047,'Daily Flash NL'!A:D,4,0)</f>
        <v>#N/A</v>
      </c>
      <c r="C5047" s="77">
        <v>46246</v>
      </c>
      <c r="D5047" s="57"/>
      <c r="E5047" s="62" t="s">
        <v>85</v>
      </c>
      <c r="F5047" s="62"/>
      <c r="G5047" s="62">
        <v>22</v>
      </c>
      <c r="H5047" s="63">
        <v>0.33333333333333331</v>
      </c>
      <c r="I5047" s="64">
        <v>3</v>
      </c>
      <c r="J5047" s="64">
        <v>3</v>
      </c>
      <c r="K5047" s="64">
        <v>1</v>
      </c>
      <c r="L5047" s="65">
        <v>1</v>
      </c>
      <c r="M5047" s="64">
        <v>0</v>
      </c>
      <c r="N5047" s="64">
        <v>0</v>
      </c>
      <c r="O5047" s="66">
        <v>191.06366666666668</v>
      </c>
      <c r="P5047" s="63">
        <v>0</v>
      </c>
    </row>
    <row r="5048" spans="1:16" ht="14.4">
      <c r="A5048" s="72">
        <f t="shared" si="162"/>
        <v>46246</v>
      </c>
      <c r="B5048" s="73" t="e">
        <f>VLOOKUP(G5048,'Daily Flash NL'!A:D,4,0)</f>
        <v>#N/A</v>
      </c>
      <c r="C5048" s="77">
        <v>46246</v>
      </c>
      <c r="D5048" s="57"/>
      <c r="E5048" s="62" t="s">
        <v>85</v>
      </c>
      <c r="F5048" s="62"/>
      <c r="G5048" s="62">
        <v>23</v>
      </c>
      <c r="H5048" s="63">
        <v>0.25</v>
      </c>
      <c r="I5048" s="64">
        <v>4</v>
      </c>
      <c r="J5048" s="64">
        <v>4</v>
      </c>
      <c r="K5048" s="64">
        <v>1</v>
      </c>
      <c r="L5048" s="65">
        <v>1</v>
      </c>
      <c r="M5048" s="64">
        <v>0</v>
      </c>
      <c r="N5048" s="64">
        <v>0</v>
      </c>
      <c r="O5048" s="66">
        <v>395.71025000000003</v>
      </c>
      <c r="P5048" s="63">
        <v>0</v>
      </c>
    </row>
    <row r="5049" spans="1:16" ht="14.4">
      <c r="A5049" s="72">
        <f t="shared" si="162"/>
        <v>46246</v>
      </c>
      <c r="B5049" s="73" t="e">
        <f>VLOOKUP(G5049,'Daily Flash NL'!A:D,4,0)</f>
        <v>#N/A</v>
      </c>
      <c r="C5049" s="77">
        <v>46246</v>
      </c>
      <c r="D5049" s="57"/>
      <c r="E5049" s="62" t="s">
        <v>68</v>
      </c>
      <c r="F5049" s="62"/>
      <c r="G5049" s="62"/>
      <c r="H5049" s="63">
        <v>0.87117346938775508</v>
      </c>
      <c r="I5049" s="64">
        <v>784</v>
      </c>
      <c r="J5049" s="64">
        <v>780</v>
      </c>
      <c r="K5049" s="64">
        <v>683</v>
      </c>
      <c r="L5049" s="65">
        <v>0.99489795918367352</v>
      </c>
      <c r="M5049" s="64">
        <v>4</v>
      </c>
      <c r="N5049" s="64">
        <v>0</v>
      </c>
      <c r="O5049" s="66">
        <v>276.74271818376064</v>
      </c>
      <c r="P5049" s="63">
        <v>5.1020408163265302E-3</v>
      </c>
    </row>
    <row r="5050" spans="1:16" ht="14.4">
      <c r="A5050" s="72">
        <f t="shared" si="162"/>
        <v>46246</v>
      </c>
      <c r="B5050" s="73" t="e">
        <f>VLOOKUP(G5050,'Daily Flash NL'!A:D,4,0)</f>
        <v>#N/A</v>
      </c>
      <c r="C5050" s="77">
        <v>46246</v>
      </c>
      <c r="D5050" s="57"/>
      <c r="E5050" s="62" t="s">
        <v>68</v>
      </c>
      <c r="F5050" s="57" t="s">
        <v>69</v>
      </c>
      <c r="G5050" s="57"/>
      <c r="H5050" s="58"/>
      <c r="I5050" s="59"/>
      <c r="J5050" s="59"/>
      <c r="K5050" s="59"/>
      <c r="L5050" s="60"/>
      <c r="M5050" s="59"/>
      <c r="N5050" s="59"/>
      <c r="O5050" s="61"/>
      <c r="P5050" s="58"/>
    </row>
    <row r="5051" spans="1:16" ht="14.4">
      <c r="A5051" s="72">
        <f t="shared" si="162"/>
        <v>46246</v>
      </c>
      <c r="B5051" s="73" t="e">
        <f>VLOOKUP(G5051,'Daily Flash NL'!A:D,4,0)</f>
        <v>#N/A</v>
      </c>
      <c r="C5051" s="77">
        <v>46246</v>
      </c>
      <c r="D5051" s="57"/>
      <c r="E5051" s="62" t="s">
        <v>68</v>
      </c>
      <c r="F5051" s="62"/>
      <c r="G5051" s="62">
        <v>6</v>
      </c>
      <c r="H5051" s="63">
        <v>0</v>
      </c>
      <c r="I5051" s="64">
        <v>8</v>
      </c>
      <c r="J5051" s="64">
        <v>8</v>
      </c>
      <c r="K5051" s="64">
        <v>0</v>
      </c>
      <c r="L5051" s="65">
        <v>1</v>
      </c>
      <c r="M5051" s="64">
        <v>0</v>
      </c>
      <c r="N5051" s="64">
        <v>0</v>
      </c>
      <c r="O5051" s="66">
        <v>266.73262499999998</v>
      </c>
      <c r="P5051" s="63">
        <v>0</v>
      </c>
    </row>
    <row r="5052" spans="1:16" ht="14.4">
      <c r="A5052" s="72">
        <f t="shared" si="162"/>
        <v>46246</v>
      </c>
      <c r="B5052" s="73">
        <f>VLOOKUP(G5052,'Daily Flash NL'!A:D,4,0)</f>
        <v>0.29166666666666669</v>
      </c>
      <c r="C5052" s="77">
        <v>46246</v>
      </c>
      <c r="D5052" s="57"/>
      <c r="E5052" s="62" t="s">
        <v>68</v>
      </c>
      <c r="F5052" s="62"/>
      <c r="G5052" s="62">
        <v>7</v>
      </c>
      <c r="H5052" s="63">
        <v>0.96551724137931039</v>
      </c>
      <c r="I5052" s="64">
        <v>29</v>
      </c>
      <c r="J5052" s="64">
        <v>29</v>
      </c>
      <c r="K5052" s="64">
        <v>28</v>
      </c>
      <c r="L5052" s="65">
        <v>1</v>
      </c>
      <c r="M5052" s="64">
        <v>0</v>
      </c>
      <c r="N5052" s="64">
        <v>0</v>
      </c>
      <c r="O5052" s="66">
        <v>322.38225574712646</v>
      </c>
      <c r="P5052" s="63">
        <v>0</v>
      </c>
    </row>
    <row r="5053" spans="1:16" ht="14.4">
      <c r="A5053" s="72">
        <f t="shared" si="162"/>
        <v>46246</v>
      </c>
      <c r="B5053" s="73">
        <f>VLOOKUP(G5053,'Daily Flash NL'!A:D,4,0)</f>
        <v>0.33333333333333298</v>
      </c>
      <c r="C5053" s="77">
        <v>46246</v>
      </c>
      <c r="D5053" s="57"/>
      <c r="E5053" s="62" t="s">
        <v>68</v>
      </c>
      <c r="F5053" s="62"/>
      <c r="G5053" s="62">
        <v>8</v>
      </c>
      <c r="H5053" s="63">
        <v>0.93939393939393945</v>
      </c>
      <c r="I5053" s="64">
        <v>33</v>
      </c>
      <c r="J5053" s="64">
        <v>33</v>
      </c>
      <c r="K5053" s="64">
        <v>31</v>
      </c>
      <c r="L5053" s="65">
        <v>1</v>
      </c>
      <c r="M5053" s="64">
        <v>0</v>
      </c>
      <c r="N5053" s="64">
        <v>0</v>
      </c>
      <c r="O5053" s="66">
        <v>330.17889393939384</v>
      </c>
      <c r="P5053" s="63">
        <v>0</v>
      </c>
    </row>
    <row r="5054" spans="1:16" ht="14.4">
      <c r="A5054" s="72">
        <f t="shared" si="162"/>
        <v>46246</v>
      </c>
      <c r="B5054" s="73">
        <f>VLOOKUP(G5054,'Daily Flash NL'!A:D,4,0)</f>
        <v>0.375</v>
      </c>
      <c r="C5054" s="77">
        <v>46246</v>
      </c>
      <c r="D5054" s="57"/>
      <c r="E5054" s="62" t="s">
        <v>68</v>
      </c>
      <c r="F5054" s="62"/>
      <c r="G5054" s="62">
        <v>9</v>
      </c>
      <c r="H5054" s="63">
        <v>0.98550724637681164</v>
      </c>
      <c r="I5054" s="64">
        <v>69</v>
      </c>
      <c r="J5054" s="64">
        <v>69</v>
      </c>
      <c r="K5054" s="64">
        <v>68</v>
      </c>
      <c r="L5054" s="65">
        <v>1</v>
      </c>
      <c r="M5054" s="64">
        <v>0</v>
      </c>
      <c r="N5054" s="64">
        <v>0</v>
      </c>
      <c r="O5054" s="66">
        <v>270.25919685990345</v>
      </c>
      <c r="P5054" s="63">
        <v>0</v>
      </c>
    </row>
    <row r="5055" spans="1:16" ht="14.4">
      <c r="A5055" s="72">
        <f t="shared" si="162"/>
        <v>46246</v>
      </c>
      <c r="B5055" s="73">
        <f>VLOOKUP(G5055,'Daily Flash NL'!A:D,4,0)</f>
        <v>0.41666666666666702</v>
      </c>
      <c r="C5055" s="77">
        <v>46246</v>
      </c>
      <c r="D5055" s="57"/>
      <c r="E5055" s="62" t="s">
        <v>68</v>
      </c>
      <c r="F5055" s="62"/>
      <c r="G5055" s="62">
        <v>10</v>
      </c>
      <c r="H5055" s="63">
        <v>0.90909090909090906</v>
      </c>
      <c r="I5055" s="64">
        <v>77</v>
      </c>
      <c r="J5055" s="64">
        <v>77</v>
      </c>
      <c r="K5055" s="64">
        <v>70</v>
      </c>
      <c r="L5055" s="65">
        <v>1</v>
      </c>
      <c r="M5055" s="64">
        <v>0</v>
      </c>
      <c r="N5055" s="64">
        <v>0</v>
      </c>
      <c r="O5055" s="66">
        <v>224.87041883116891</v>
      </c>
      <c r="P5055" s="63">
        <v>0</v>
      </c>
    </row>
    <row r="5056" spans="1:16" ht="14.4">
      <c r="A5056" s="72">
        <f t="shared" si="162"/>
        <v>46246</v>
      </c>
      <c r="B5056" s="73">
        <f>VLOOKUP(G5056,'Daily Flash NL'!A:D,4,0)</f>
        <v>0.45833333333333298</v>
      </c>
      <c r="C5056" s="77">
        <v>46246</v>
      </c>
      <c r="D5056" s="57"/>
      <c r="E5056" s="62" t="s">
        <v>68</v>
      </c>
      <c r="F5056" s="62"/>
      <c r="G5056" s="62">
        <v>11</v>
      </c>
      <c r="H5056" s="63">
        <v>0.87654320987654322</v>
      </c>
      <c r="I5056" s="64">
        <v>81</v>
      </c>
      <c r="J5056" s="64">
        <v>81</v>
      </c>
      <c r="K5056" s="64">
        <v>71</v>
      </c>
      <c r="L5056" s="65">
        <v>1</v>
      </c>
      <c r="M5056" s="64">
        <v>0</v>
      </c>
      <c r="N5056" s="64">
        <v>0</v>
      </c>
      <c r="O5056" s="66">
        <v>252.787355144033</v>
      </c>
      <c r="P5056" s="63">
        <v>0</v>
      </c>
    </row>
    <row r="5057" spans="1:16" ht="14.4">
      <c r="A5057" s="72">
        <f t="shared" si="162"/>
        <v>46246</v>
      </c>
      <c r="B5057" s="73">
        <f>VLOOKUP(G5057,'Daily Flash NL'!A:D,4,0)</f>
        <v>0.5</v>
      </c>
      <c r="C5057" s="77">
        <v>46246</v>
      </c>
      <c r="D5057" s="57"/>
      <c r="E5057" s="62" t="s">
        <v>68</v>
      </c>
      <c r="F5057" s="62"/>
      <c r="G5057" s="62">
        <v>12</v>
      </c>
      <c r="H5057" s="63">
        <v>0.98148148148148151</v>
      </c>
      <c r="I5057" s="64">
        <v>54</v>
      </c>
      <c r="J5057" s="64">
        <v>54</v>
      </c>
      <c r="K5057" s="64">
        <v>53</v>
      </c>
      <c r="L5057" s="65">
        <v>1</v>
      </c>
      <c r="M5057" s="64">
        <v>0</v>
      </c>
      <c r="N5057" s="64">
        <v>0</v>
      </c>
      <c r="O5057" s="66">
        <v>269.72134567901225</v>
      </c>
      <c r="P5057" s="63">
        <v>0</v>
      </c>
    </row>
    <row r="5058" spans="1:16" ht="14.4">
      <c r="A5058" s="72">
        <f t="shared" si="162"/>
        <v>46246</v>
      </c>
      <c r="B5058" s="73">
        <f>VLOOKUP(G5058,'Daily Flash NL'!A:D,4,0)</f>
        <v>0.54166666666666696</v>
      </c>
      <c r="C5058" s="77">
        <v>46246</v>
      </c>
      <c r="D5058" s="57"/>
      <c r="E5058" s="62" t="s">
        <v>68</v>
      </c>
      <c r="F5058" s="62"/>
      <c r="G5058" s="62">
        <v>13</v>
      </c>
      <c r="H5058" s="63">
        <v>0.92452830188679247</v>
      </c>
      <c r="I5058" s="64">
        <v>53</v>
      </c>
      <c r="J5058" s="64">
        <v>53</v>
      </c>
      <c r="K5058" s="64">
        <v>49</v>
      </c>
      <c r="L5058" s="65">
        <v>1</v>
      </c>
      <c r="M5058" s="64">
        <v>0</v>
      </c>
      <c r="N5058" s="64">
        <v>0</v>
      </c>
      <c r="O5058" s="66">
        <v>289.50808490566038</v>
      </c>
      <c r="P5058" s="63">
        <v>0</v>
      </c>
    </row>
    <row r="5059" spans="1:16" ht="14.4">
      <c r="A5059" s="72">
        <f t="shared" si="162"/>
        <v>46246</v>
      </c>
      <c r="B5059" s="73">
        <f>VLOOKUP(G5059,'Daily Flash NL'!A:D,4,0)</f>
        <v>0.58333333333333304</v>
      </c>
      <c r="C5059" s="77">
        <v>46246</v>
      </c>
      <c r="D5059" s="57"/>
      <c r="E5059" s="62" t="s">
        <v>68</v>
      </c>
      <c r="F5059" s="62"/>
      <c r="G5059" s="62">
        <v>14</v>
      </c>
      <c r="H5059" s="63">
        <v>0.70588235294117652</v>
      </c>
      <c r="I5059" s="64">
        <v>68</v>
      </c>
      <c r="J5059" s="64">
        <v>68</v>
      </c>
      <c r="K5059" s="64">
        <v>48</v>
      </c>
      <c r="L5059" s="65">
        <v>1</v>
      </c>
      <c r="M5059" s="64">
        <v>0</v>
      </c>
      <c r="N5059" s="64">
        <v>0</v>
      </c>
      <c r="O5059" s="66">
        <v>279.64879656862752</v>
      </c>
      <c r="P5059" s="63">
        <v>0</v>
      </c>
    </row>
    <row r="5060" spans="1:16" ht="14.4">
      <c r="A5060" s="72">
        <f t="shared" si="162"/>
        <v>46246</v>
      </c>
      <c r="B5060" s="73">
        <f>VLOOKUP(G5060,'Daily Flash NL'!A:D,4,0)</f>
        <v>0.625</v>
      </c>
      <c r="C5060" s="77">
        <v>46246</v>
      </c>
      <c r="D5060" s="57"/>
      <c r="E5060" s="62" t="s">
        <v>68</v>
      </c>
      <c r="F5060" s="62"/>
      <c r="G5060" s="62">
        <v>15</v>
      </c>
      <c r="H5060" s="63">
        <v>0.92982456140350878</v>
      </c>
      <c r="I5060" s="64">
        <v>57</v>
      </c>
      <c r="J5060" s="64">
        <v>57</v>
      </c>
      <c r="K5060" s="64">
        <v>53</v>
      </c>
      <c r="L5060" s="65">
        <v>1</v>
      </c>
      <c r="M5060" s="64">
        <v>0</v>
      </c>
      <c r="N5060" s="64">
        <v>0</v>
      </c>
      <c r="O5060" s="66">
        <v>304.94899122807021</v>
      </c>
      <c r="P5060" s="63">
        <v>0</v>
      </c>
    </row>
    <row r="5061" spans="1:16" ht="14.4">
      <c r="A5061" s="72">
        <f t="shared" si="162"/>
        <v>46246</v>
      </c>
      <c r="B5061" s="73">
        <f>VLOOKUP(G5061,'Daily Flash NL'!A:D,4,0)</f>
        <v>0.66666666666666696</v>
      </c>
      <c r="C5061" s="77">
        <v>46246</v>
      </c>
      <c r="D5061" s="57"/>
      <c r="E5061" s="62" t="s">
        <v>68</v>
      </c>
      <c r="F5061" s="62"/>
      <c r="G5061" s="62">
        <v>16</v>
      </c>
      <c r="H5061" s="63">
        <v>0.93846153846153846</v>
      </c>
      <c r="I5061" s="64">
        <v>65</v>
      </c>
      <c r="J5061" s="64">
        <v>65</v>
      </c>
      <c r="K5061" s="64">
        <v>61</v>
      </c>
      <c r="L5061" s="65">
        <v>1</v>
      </c>
      <c r="M5061" s="64">
        <v>0</v>
      </c>
      <c r="N5061" s="64">
        <v>0</v>
      </c>
      <c r="O5061" s="66">
        <v>272.40381538461554</v>
      </c>
      <c r="P5061" s="63">
        <v>0</v>
      </c>
    </row>
    <row r="5062" spans="1:16" ht="14.4">
      <c r="A5062" s="72">
        <f t="shared" si="162"/>
        <v>46246</v>
      </c>
      <c r="B5062" s="73" t="e">
        <f>VLOOKUP(G5062,'Daily Flash NL'!A:D,4,0)</f>
        <v>#N/A</v>
      </c>
      <c r="C5062" s="77">
        <v>46246</v>
      </c>
      <c r="D5062" s="57"/>
      <c r="E5062" s="62" t="s">
        <v>68</v>
      </c>
      <c r="F5062" s="62"/>
      <c r="G5062" s="62">
        <v>17</v>
      </c>
      <c r="H5062" s="63">
        <v>0.96</v>
      </c>
      <c r="I5062" s="64">
        <v>50</v>
      </c>
      <c r="J5062" s="64">
        <v>50</v>
      </c>
      <c r="K5062" s="64">
        <v>48</v>
      </c>
      <c r="L5062" s="65">
        <v>1</v>
      </c>
      <c r="M5062" s="64">
        <v>0</v>
      </c>
      <c r="N5062" s="64">
        <v>0</v>
      </c>
      <c r="O5062" s="66">
        <v>265.4627783333334</v>
      </c>
      <c r="P5062" s="63">
        <v>0</v>
      </c>
    </row>
    <row r="5063" spans="1:16" ht="14.4">
      <c r="A5063" s="72">
        <f t="shared" si="162"/>
        <v>46246</v>
      </c>
      <c r="B5063" s="73" t="e">
        <f>VLOOKUP(G5063,'Daily Flash NL'!A:D,4,0)</f>
        <v>#N/A</v>
      </c>
      <c r="C5063" s="77">
        <v>46246</v>
      </c>
      <c r="D5063" s="57"/>
      <c r="E5063" s="62" t="s">
        <v>68</v>
      </c>
      <c r="F5063" s="62"/>
      <c r="G5063" s="62">
        <v>18</v>
      </c>
      <c r="H5063" s="63">
        <v>0.84615384615384615</v>
      </c>
      <c r="I5063" s="64">
        <v>39</v>
      </c>
      <c r="J5063" s="64">
        <v>39</v>
      </c>
      <c r="K5063" s="64">
        <v>33</v>
      </c>
      <c r="L5063" s="65">
        <v>1</v>
      </c>
      <c r="M5063" s="64">
        <v>0</v>
      </c>
      <c r="N5063" s="64">
        <v>0</v>
      </c>
      <c r="O5063" s="66">
        <v>255.52000213675208</v>
      </c>
      <c r="P5063" s="63">
        <v>0</v>
      </c>
    </row>
    <row r="5064" spans="1:16" ht="14.4">
      <c r="A5064" s="72">
        <f t="shared" si="162"/>
        <v>46246</v>
      </c>
      <c r="B5064" s="73" t="e">
        <f>VLOOKUP(G5064,'Daily Flash NL'!A:D,4,0)</f>
        <v>#N/A</v>
      </c>
      <c r="C5064" s="77">
        <v>46246</v>
      </c>
      <c r="D5064" s="57"/>
      <c r="E5064" s="62" t="s">
        <v>68</v>
      </c>
      <c r="F5064" s="62"/>
      <c r="G5064" s="62">
        <v>19</v>
      </c>
      <c r="H5064" s="63">
        <v>0.52380952380952384</v>
      </c>
      <c r="I5064" s="64">
        <v>21</v>
      </c>
      <c r="J5064" s="64">
        <v>21</v>
      </c>
      <c r="K5064" s="64">
        <v>11</v>
      </c>
      <c r="L5064" s="65">
        <v>1</v>
      </c>
      <c r="M5064" s="64">
        <v>0</v>
      </c>
      <c r="N5064" s="64">
        <v>0</v>
      </c>
      <c r="O5064" s="66">
        <v>294.95019047619053</v>
      </c>
      <c r="P5064" s="63">
        <v>0</v>
      </c>
    </row>
    <row r="5065" spans="1:16" ht="14.4">
      <c r="A5065" s="72">
        <f t="shared" si="162"/>
        <v>46246</v>
      </c>
      <c r="B5065" s="73" t="e">
        <f>VLOOKUP(G5065,'Daily Flash NL'!A:D,4,0)</f>
        <v>#N/A</v>
      </c>
      <c r="C5065" s="77">
        <v>46246</v>
      </c>
      <c r="D5065" s="57"/>
      <c r="E5065" s="62" t="s">
        <v>68</v>
      </c>
      <c r="F5065" s="62"/>
      <c r="G5065" s="62">
        <v>20</v>
      </c>
      <c r="H5065" s="63">
        <v>0.91304347826086951</v>
      </c>
      <c r="I5065" s="64">
        <v>23</v>
      </c>
      <c r="J5065" s="64">
        <v>23</v>
      </c>
      <c r="K5065" s="64">
        <v>21</v>
      </c>
      <c r="L5065" s="65">
        <v>1</v>
      </c>
      <c r="M5065" s="64">
        <v>0</v>
      </c>
      <c r="N5065" s="64">
        <v>0</v>
      </c>
      <c r="O5065" s="66">
        <v>357.71993478260868</v>
      </c>
      <c r="P5065" s="63">
        <v>0</v>
      </c>
    </row>
    <row r="5066" spans="1:16" ht="14.4">
      <c r="A5066" s="72">
        <f t="shared" si="162"/>
        <v>46246</v>
      </c>
      <c r="B5066" s="73" t="e">
        <f>VLOOKUP(G5066,'Daily Flash NL'!A:D,4,0)</f>
        <v>#N/A</v>
      </c>
      <c r="C5066" s="77">
        <v>46246</v>
      </c>
      <c r="D5066" s="57"/>
      <c r="E5066" s="62" t="s">
        <v>68</v>
      </c>
      <c r="F5066" s="62"/>
      <c r="G5066" s="62">
        <v>21</v>
      </c>
      <c r="H5066" s="63">
        <v>0.72727272727272729</v>
      </c>
      <c r="I5066" s="64">
        <v>33</v>
      </c>
      <c r="J5066" s="64">
        <v>30</v>
      </c>
      <c r="K5066" s="64">
        <v>24</v>
      </c>
      <c r="L5066" s="65">
        <v>0.90909090909090906</v>
      </c>
      <c r="M5066" s="64">
        <v>3</v>
      </c>
      <c r="N5066" s="64">
        <v>0</v>
      </c>
      <c r="O5066" s="66">
        <v>290.53932777777771</v>
      </c>
      <c r="P5066" s="63">
        <v>9.0909090909090912E-2</v>
      </c>
    </row>
    <row r="5067" spans="1:16" ht="14.4">
      <c r="A5067" s="72">
        <f t="shared" si="162"/>
        <v>46246</v>
      </c>
      <c r="B5067" s="73" t="e">
        <f>VLOOKUP(G5067,'Daily Flash NL'!A:D,4,0)</f>
        <v>#N/A</v>
      </c>
      <c r="C5067" s="77">
        <v>46246</v>
      </c>
      <c r="D5067" s="57"/>
      <c r="E5067" s="62" t="s">
        <v>68</v>
      </c>
      <c r="F5067" s="62"/>
      <c r="G5067" s="62">
        <v>22</v>
      </c>
      <c r="H5067" s="63">
        <v>0.6470588235294118</v>
      </c>
      <c r="I5067" s="64">
        <v>17</v>
      </c>
      <c r="J5067" s="64">
        <v>17</v>
      </c>
      <c r="K5067" s="64">
        <v>11</v>
      </c>
      <c r="L5067" s="65">
        <v>1</v>
      </c>
      <c r="M5067" s="64">
        <v>0</v>
      </c>
      <c r="N5067" s="64">
        <v>0</v>
      </c>
      <c r="O5067" s="66">
        <v>278.48244117647062</v>
      </c>
      <c r="P5067" s="63">
        <v>0</v>
      </c>
    </row>
    <row r="5068" spans="1:16" ht="14.4">
      <c r="A5068" s="72">
        <f t="shared" si="162"/>
        <v>46246</v>
      </c>
      <c r="B5068" s="73" t="e">
        <f>VLOOKUP(G5068,'Daily Flash NL'!A:D,4,0)</f>
        <v>#N/A</v>
      </c>
      <c r="C5068" s="77">
        <v>46246</v>
      </c>
      <c r="D5068" s="57"/>
      <c r="E5068" s="62" t="s">
        <v>68</v>
      </c>
      <c r="F5068" s="62"/>
      <c r="G5068" s="62">
        <v>23</v>
      </c>
      <c r="H5068" s="63">
        <v>0.42857142857142855</v>
      </c>
      <c r="I5068" s="64">
        <v>7</v>
      </c>
      <c r="J5068" s="64">
        <v>6</v>
      </c>
      <c r="K5068" s="64">
        <v>3</v>
      </c>
      <c r="L5068" s="65">
        <v>0.8571428571428571</v>
      </c>
      <c r="M5068" s="64">
        <v>1</v>
      </c>
      <c r="N5068" s="64">
        <v>0</v>
      </c>
      <c r="O5068" s="66">
        <v>319.68916666666667</v>
      </c>
      <c r="P5068" s="63">
        <v>0.14285714285714285</v>
      </c>
    </row>
    <row r="5069" spans="1:16" ht="14.4">
      <c r="A5069" s="72">
        <f t="shared" si="162"/>
        <v>46246</v>
      </c>
      <c r="B5069" s="73" t="e">
        <f>VLOOKUP(G5069,'Daily Flash NL'!A:D,4,0)</f>
        <v>#N/A</v>
      </c>
      <c r="C5069" s="77">
        <v>46246</v>
      </c>
      <c r="D5069" s="57" t="s">
        <v>70</v>
      </c>
      <c r="E5069" s="57"/>
      <c r="F5069" s="57"/>
      <c r="G5069" s="57"/>
      <c r="H5069" s="58">
        <v>0.86896551724137927</v>
      </c>
      <c r="I5069" s="59">
        <v>1016</v>
      </c>
      <c r="J5069" s="59">
        <v>1007</v>
      </c>
      <c r="K5069" s="59">
        <v>882</v>
      </c>
      <c r="L5069" s="60">
        <v>0.99114173228346458</v>
      </c>
      <c r="M5069" s="59">
        <v>9</v>
      </c>
      <c r="N5069" s="59">
        <v>1</v>
      </c>
      <c r="O5069" s="61">
        <v>278.33006024968086</v>
      </c>
      <c r="P5069" s="58">
        <v>8.8582677165354329E-3</v>
      </c>
    </row>
    <row r="5070" spans="1:16" ht="14.4">
      <c r="A5070" s="72" t="str">
        <f t="shared" si="162"/>
        <v>Total 12/08/2026</v>
      </c>
      <c r="B5070" s="73" t="e">
        <f>VLOOKUP(G5070,'Daily Flash NL'!A:D,4,0)</f>
        <v>#N/A</v>
      </c>
      <c r="C5070" s="78" t="s">
        <v>359</v>
      </c>
      <c r="D5070" s="67"/>
      <c r="E5070" s="67"/>
      <c r="F5070" s="67"/>
      <c r="G5070" s="67"/>
      <c r="H5070" s="68">
        <v>0.86896551724137927</v>
      </c>
      <c r="I5070" s="69">
        <v>1016</v>
      </c>
      <c r="J5070" s="69">
        <v>1007</v>
      </c>
      <c r="K5070" s="69">
        <v>882</v>
      </c>
      <c r="L5070" s="70">
        <v>0.99114173228346458</v>
      </c>
      <c r="M5070" s="69">
        <v>9</v>
      </c>
      <c r="N5070" s="69">
        <v>1</v>
      </c>
      <c r="O5070" s="71">
        <v>278.33006024968086</v>
      </c>
      <c r="P5070" s="68">
        <v>8.8582677165354329E-3</v>
      </c>
    </row>
    <row r="5071" spans="1:16" ht="14.4">
      <c r="A5071" s="72">
        <f t="shared" ref="A5071:A5098" si="163">C5071</f>
        <v>46248</v>
      </c>
      <c r="B5071" s="73" t="e">
        <f>VLOOKUP(G5071,'Daily Flash NL'!A:D,4,0)</f>
        <v>#N/A</v>
      </c>
      <c r="C5071" s="77">
        <v>46248</v>
      </c>
      <c r="D5071" s="57" t="s">
        <v>67</v>
      </c>
      <c r="E5071" s="62" t="s">
        <v>85</v>
      </c>
      <c r="F5071" s="62"/>
      <c r="G5071" s="62"/>
      <c r="H5071" s="63">
        <v>0.67549668874172186</v>
      </c>
      <c r="I5071" s="64">
        <v>305</v>
      </c>
      <c r="J5071" s="64">
        <v>265</v>
      </c>
      <c r="K5071" s="64">
        <v>204</v>
      </c>
      <c r="L5071" s="65">
        <v>0.86885245901639341</v>
      </c>
      <c r="M5071" s="64">
        <v>40</v>
      </c>
      <c r="N5071" s="64">
        <v>3</v>
      </c>
      <c r="O5071" s="66">
        <v>310.64818100628918</v>
      </c>
      <c r="P5071" s="63">
        <v>0.13114754098360656</v>
      </c>
    </row>
    <row r="5072" spans="1:16" ht="14.4">
      <c r="A5072" s="72">
        <f t="shared" si="163"/>
        <v>46248</v>
      </c>
      <c r="B5072" s="73" t="e">
        <f>VLOOKUP(G5072,'Daily Flash NL'!A:D,4,0)</f>
        <v>#N/A</v>
      </c>
      <c r="C5072" s="77">
        <v>46248</v>
      </c>
      <c r="D5072" s="57"/>
      <c r="E5072" s="62" t="s">
        <v>85</v>
      </c>
      <c r="F5072" s="57" t="s">
        <v>69</v>
      </c>
      <c r="G5072" s="57"/>
      <c r="H5072" s="58"/>
      <c r="I5072" s="59"/>
      <c r="J5072" s="59"/>
      <c r="K5072" s="59"/>
      <c r="L5072" s="60"/>
      <c r="M5072" s="59"/>
      <c r="N5072" s="59"/>
      <c r="O5072" s="61"/>
      <c r="P5072" s="58"/>
    </row>
    <row r="5073" spans="1:16" ht="14.4">
      <c r="A5073" s="72">
        <f t="shared" si="163"/>
        <v>46248</v>
      </c>
      <c r="B5073" s="73">
        <f>VLOOKUP(G5073,'Daily Flash NL'!A:D,4,0)</f>
        <v>0.29166666666666669</v>
      </c>
      <c r="C5073" s="77">
        <v>46248</v>
      </c>
      <c r="D5073" s="57"/>
      <c r="E5073" s="62" t="s">
        <v>85</v>
      </c>
      <c r="F5073" s="62"/>
      <c r="G5073" s="62">
        <v>7</v>
      </c>
      <c r="H5073" s="63">
        <v>0.5</v>
      </c>
      <c r="I5073" s="64">
        <v>2</v>
      </c>
      <c r="J5073" s="64">
        <v>2</v>
      </c>
      <c r="K5073" s="64">
        <v>1</v>
      </c>
      <c r="L5073" s="65">
        <v>1</v>
      </c>
      <c r="M5073" s="64">
        <v>0</v>
      </c>
      <c r="N5073" s="64">
        <v>0</v>
      </c>
      <c r="O5073" s="66">
        <v>499.16300000000001</v>
      </c>
      <c r="P5073" s="63">
        <v>0</v>
      </c>
    </row>
    <row r="5074" spans="1:16" ht="14.4">
      <c r="A5074" s="72">
        <f t="shared" si="163"/>
        <v>46248</v>
      </c>
      <c r="B5074" s="73">
        <f>VLOOKUP(G5074,'Daily Flash NL'!A:D,4,0)</f>
        <v>0.33333333333333298</v>
      </c>
      <c r="C5074" s="77">
        <v>46248</v>
      </c>
      <c r="D5074" s="57"/>
      <c r="E5074" s="62" t="s">
        <v>85</v>
      </c>
      <c r="F5074" s="62"/>
      <c r="G5074" s="62">
        <v>8</v>
      </c>
      <c r="H5074" s="63">
        <v>0.5714285714285714</v>
      </c>
      <c r="I5074" s="64">
        <v>7</v>
      </c>
      <c r="J5074" s="64">
        <v>7</v>
      </c>
      <c r="K5074" s="64">
        <v>4</v>
      </c>
      <c r="L5074" s="65">
        <v>1</v>
      </c>
      <c r="M5074" s="64">
        <v>0</v>
      </c>
      <c r="N5074" s="64">
        <v>0</v>
      </c>
      <c r="O5074" s="66">
        <v>278.82621428571429</v>
      </c>
      <c r="P5074" s="63">
        <v>0</v>
      </c>
    </row>
    <row r="5075" spans="1:16" ht="14.4">
      <c r="A5075" s="72">
        <f t="shared" si="163"/>
        <v>46248</v>
      </c>
      <c r="B5075" s="73">
        <f>VLOOKUP(G5075,'Daily Flash NL'!A:D,4,0)</f>
        <v>0.375</v>
      </c>
      <c r="C5075" s="77">
        <v>46248</v>
      </c>
      <c r="D5075" s="57"/>
      <c r="E5075" s="62" t="s">
        <v>85</v>
      </c>
      <c r="F5075" s="62"/>
      <c r="G5075" s="62">
        <v>9</v>
      </c>
      <c r="H5075" s="63">
        <v>0.23529411764705882</v>
      </c>
      <c r="I5075" s="64">
        <v>17</v>
      </c>
      <c r="J5075" s="64">
        <v>15</v>
      </c>
      <c r="K5075" s="64">
        <v>4</v>
      </c>
      <c r="L5075" s="65">
        <v>0.88235294117647056</v>
      </c>
      <c r="M5075" s="64">
        <v>2</v>
      </c>
      <c r="N5075" s="64">
        <v>0</v>
      </c>
      <c r="O5075" s="66">
        <v>190.15548333333331</v>
      </c>
      <c r="P5075" s="63">
        <v>0.11764705882352941</v>
      </c>
    </row>
    <row r="5076" spans="1:16" ht="14.4">
      <c r="A5076" s="72">
        <f t="shared" si="163"/>
        <v>46248</v>
      </c>
      <c r="B5076" s="73">
        <f>VLOOKUP(G5076,'Daily Flash NL'!A:D,4,0)</f>
        <v>0.41666666666666702</v>
      </c>
      <c r="C5076" s="77">
        <v>46248</v>
      </c>
      <c r="D5076" s="57"/>
      <c r="E5076" s="62" t="s">
        <v>85</v>
      </c>
      <c r="F5076" s="62"/>
      <c r="G5076" s="62">
        <v>10</v>
      </c>
      <c r="H5076" s="63">
        <v>0</v>
      </c>
      <c r="I5076" s="64">
        <v>10</v>
      </c>
      <c r="J5076" s="64">
        <v>7</v>
      </c>
      <c r="K5076" s="64">
        <v>0</v>
      </c>
      <c r="L5076" s="65">
        <v>0.7</v>
      </c>
      <c r="M5076" s="64">
        <v>3</v>
      </c>
      <c r="N5076" s="64">
        <v>1</v>
      </c>
      <c r="O5076" s="66">
        <v>346.40076190476145</v>
      </c>
      <c r="P5076" s="63">
        <v>0.3</v>
      </c>
    </row>
    <row r="5077" spans="1:16" ht="14.4">
      <c r="A5077" s="72">
        <f t="shared" si="163"/>
        <v>46248</v>
      </c>
      <c r="B5077" s="73">
        <f>VLOOKUP(G5077,'Daily Flash NL'!A:D,4,0)</f>
        <v>0.45833333333333298</v>
      </c>
      <c r="C5077" s="77">
        <v>46248</v>
      </c>
      <c r="D5077" s="57"/>
      <c r="E5077" s="62" t="s">
        <v>85</v>
      </c>
      <c r="F5077" s="62"/>
      <c r="G5077" s="62">
        <v>11</v>
      </c>
      <c r="H5077" s="63">
        <v>1</v>
      </c>
      <c r="I5077" s="64">
        <v>5</v>
      </c>
      <c r="J5077" s="64">
        <v>5</v>
      </c>
      <c r="K5077" s="64">
        <v>5</v>
      </c>
      <c r="L5077" s="65">
        <v>1</v>
      </c>
      <c r="M5077" s="64">
        <v>0</v>
      </c>
      <c r="N5077" s="64">
        <v>0</v>
      </c>
      <c r="O5077" s="66">
        <v>312.65629999999999</v>
      </c>
      <c r="P5077" s="63">
        <v>0</v>
      </c>
    </row>
    <row r="5078" spans="1:16" ht="14.4">
      <c r="A5078" s="72">
        <f t="shared" si="163"/>
        <v>46248</v>
      </c>
      <c r="B5078" s="73">
        <f>VLOOKUP(G5078,'Daily Flash NL'!A:D,4,0)</f>
        <v>0.5</v>
      </c>
      <c r="C5078" s="77">
        <v>46248</v>
      </c>
      <c r="D5078" s="57"/>
      <c r="E5078" s="62" t="s">
        <v>85</v>
      </c>
      <c r="F5078" s="62"/>
      <c r="G5078" s="62">
        <v>12</v>
      </c>
      <c r="H5078" s="63">
        <v>1</v>
      </c>
      <c r="I5078" s="64">
        <v>12</v>
      </c>
      <c r="J5078" s="64">
        <v>12</v>
      </c>
      <c r="K5078" s="64">
        <v>12</v>
      </c>
      <c r="L5078" s="65">
        <v>1</v>
      </c>
      <c r="M5078" s="64">
        <v>0</v>
      </c>
      <c r="N5078" s="64">
        <v>0</v>
      </c>
      <c r="O5078" s="66">
        <v>225.16729166666667</v>
      </c>
      <c r="P5078" s="63">
        <v>0</v>
      </c>
    </row>
    <row r="5079" spans="1:16" ht="14.4">
      <c r="A5079" s="72">
        <f t="shared" si="163"/>
        <v>46248</v>
      </c>
      <c r="B5079" s="73">
        <f>VLOOKUP(G5079,'Daily Flash NL'!A:D,4,0)</f>
        <v>0.54166666666666696</v>
      </c>
      <c r="C5079" s="77">
        <v>46248</v>
      </c>
      <c r="D5079" s="57"/>
      <c r="E5079" s="62" t="s">
        <v>85</v>
      </c>
      <c r="F5079" s="62"/>
      <c r="G5079" s="62">
        <v>13</v>
      </c>
      <c r="H5079" s="63">
        <v>1</v>
      </c>
      <c r="I5079" s="64">
        <v>4</v>
      </c>
      <c r="J5079" s="64">
        <v>4</v>
      </c>
      <c r="K5079" s="64">
        <v>4</v>
      </c>
      <c r="L5079" s="65">
        <v>1</v>
      </c>
      <c r="M5079" s="64">
        <v>0</v>
      </c>
      <c r="N5079" s="64">
        <v>0</v>
      </c>
      <c r="O5079" s="66">
        <v>259.27162499999997</v>
      </c>
      <c r="P5079" s="63">
        <v>0</v>
      </c>
    </row>
    <row r="5080" spans="1:16" ht="14.4">
      <c r="A5080" s="72">
        <f t="shared" si="163"/>
        <v>46248</v>
      </c>
      <c r="B5080" s="73">
        <f>VLOOKUP(G5080,'Daily Flash NL'!A:D,4,0)</f>
        <v>0.58333333333333304</v>
      </c>
      <c r="C5080" s="77">
        <v>46248</v>
      </c>
      <c r="D5080" s="57"/>
      <c r="E5080" s="62" t="s">
        <v>85</v>
      </c>
      <c r="F5080" s="62"/>
      <c r="G5080" s="62">
        <v>14</v>
      </c>
      <c r="H5080" s="63">
        <v>1</v>
      </c>
      <c r="I5080" s="64">
        <v>10</v>
      </c>
      <c r="J5080" s="64">
        <v>10</v>
      </c>
      <c r="K5080" s="64">
        <v>10</v>
      </c>
      <c r="L5080" s="65">
        <v>1</v>
      </c>
      <c r="M5080" s="64">
        <v>0</v>
      </c>
      <c r="N5080" s="64">
        <v>0</v>
      </c>
      <c r="O5080" s="66">
        <v>174.31518333333369</v>
      </c>
      <c r="P5080" s="63">
        <v>0</v>
      </c>
    </row>
    <row r="5081" spans="1:16" ht="14.4">
      <c r="A5081" s="72">
        <f t="shared" si="163"/>
        <v>46248</v>
      </c>
      <c r="B5081" s="73">
        <f>VLOOKUP(G5081,'Daily Flash NL'!A:D,4,0)</f>
        <v>0.625</v>
      </c>
      <c r="C5081" s="77">
        <v>46248</v>
      </c>
      <c r="D5081" s="57"/>
      <c r="E5081" s="62" t="s">
        <v>85</v>
      </c>
      <c r="F5081" s="62"/>
      <c r="G5081" s="62">
        <v>15</v>
      </c>
      <c r="H5081" s="63">
        <v>1</v>
      </c>
      <c r="I5081" s="64">
        <v>5</v>
      </c>
      <c r="J5081" s="64">
        <v>5</v>
      </c>
      <c r="K5081" s="64">
        <v>5</v>
      </c>
      <c r="L5081" s="65">
        <v>1</v>
      </c>
      <c r="M5081" s="64">
        <v>0</v>
      </c>
      <c r="N5081" s="64">
        <v>0</v>
      </c>
      <c r="O5081" s="66">
        <v>166.33620000000002</v>
      </c>
      <c r="P5081" s="63">
        <v>0</v>
      </c>
    </row>
    <row r="5082" spans="1:16" ht="14.4">
      <c r="A5082" s="72">
        <f t="shared" si="163"/>
        <v>46248</v>
      </c>
      <c r="B5082" s="73">
        <f>VLOOKUP(G5082,'Daily Flash NL'!A:D,4,0)</f>
        <v>0.66666666666666696</v>
      </c>
      <c r="C5082" s="77">
        <v>46248</v>
      </c>
      <c r="D5082" s="57"/>
      <c r="E5082" s="62" t="s">
        <v>85</v>
      </c>
      <c r="F5082" s="62"/>
      <c r="G5082" s="62">
        <v>16</v>
      </c>
      <c r="H5082" s="63">
        <v>1</v>
      </c>
      <c r="I5082" s="64">
        <v>8</v>
      </c>
      <c r="J5082" s="64">
        <v>8</v>
      </c>
      <c r="K5082" s="64">
        <v>8</v>
      </c>
      <c r="L5082" s="65">
        <v>1</v>
      </c>
      <c r="M5082" s="64">
        <v>0</v>
      </c>
      <c r="N5082" s="64">
        <v>0</v>
      </c>
      <c r="O5082" s="66">
        <v>551.14531250000005</v>
      </c>
      <c r="P5082" s="63">
        <v>0</v>
      </c>
    </row>
    <row r="5083" spans="1:16" ht="14.4">
      <c r="A5083" s="72">
        <f t="shared" si="163"/>
        <v>46248</v>
      </c>
      <c r="B5083" s="73" t="e">
        <f>VLOOKUP(G5083,'Daily Flash NL'!A:D,4,0)</f>
        <v>#N/A</v>
      </c>
      <c r="C5083" s="77">
        <v>46248</v>
      </c>
      <c r="D5083" s="57"/>
      <c r="E5083" s="62" t="s">
        <v>85</v>
      </c>
      <c r="F5083" s="62"/>
      <c r="G5083" s="62">
        <v>17</v>
      </c>
      <c r="H5083" s="63">
        <v>1</v>
      </c>
      <c r="I5083" s="64">
        <v>5</v>
      </c>
      <c r="J5083" s="64">
        <v>5</v>
      </c>
      <c r="K5083" s="64">
        <v>5</v>
      </c>
      <c r="L5083" s="65">
        <v>1</v>
      </c>
      <c r="M5083" s="64">
        <v>0</v>
      </c>
      <c r="N5083" s="64">
        <v>0</v>
      </c>
      <c r="O5083" s="66">
        <v>266.44099999999997</v>
      </c>
      <c r="P5083" s="63">
        <v>0</v>
      </c>
    </row>
    <row r="5084" spans="1:16" ht="14.4">
      <c r="A5084" s="72">
        <f t="shared" si="163"/>
        <v>46248</v>
      </c>
      <c r="B5084" s="73" t="e">
        <f>VLOOKUP(G5084,'Daily Flash NL'!A:D,4,0)</f>
        <v>#N/A</v>
      </c>
      <c r="C5084" s="77">
        <v>46248</v>
      </c>
      <c r="D5084" s="57"/>
      <c r="E5084" s="62" t="s">
        <v>85</v>
      </c>
      <c r="F5084" s="62"/>
      <c r="G5084" s="62">
        <v>18</v>
      </c>
      <c r="H5084" s="63">
        <v>1</v>
      </c>
      <c r="I5084" s="64">
        <v>2</v>
      </c>
      <c r="J5084" s="64">
        <v>2</v>
      </c>
      <c r="K5084" s="64">
        <v>2</v>
      </c>
      <c r="L5084" s="65">
        <v>1</v>
      </c>
      <c r="M5084" s="64">
        <v>0</v>
      </c>
      <c r="N5084" s="64">
        <v>0</v>
      </c>
      <c r="O5084" s="66">
        <v>1574.4360000000001</v>
      </c>
      <c r="P5084" s="63">
        <v>0</v>
      </c>
    </row>
    <row r="5085" spans="1:16" ht="14.4">
      <c r="A5085" s="72">
        <f t="shared" si="163"/>
        <v>46248</v>
      </c>
      <c r="B5085" s="73" t="e">
        <f>VLOOKUP(G5085,'Daily Flash NL'!A:D,4,0)</f>
        <v>#N/A</v>
      </c>
      <c r="C5085" s="77">
        <v>46248</v>
      </c>
      <c r="D5085" s="57"/>
      <c r="E5085" s="62" t="s">
        <v>85</v>
      </c>
      <c r="F5085" s="62"/>
      <c r="G5085" s="62">
        <v>19</v>
      </c>
      <c r="H5085" s="63">
        <v>0.75</v>
      </c>
      <c r="I5085" s="64">
        <v>4</v>
      </c>
      <c r="J5085" s="64">
        <v>3</v>
      </c>
      <c r="K5085" s="64">
        <v>3</v>
      </c>
      <c r="L5085" s="65">
        <v>0.75</v>
      </c>
      <c r="M5085" s="64">
        <v>1</v>
      </c>
      <c r="N5085" s="64">
        <v>0</v>
      </c>
      <c r="O5085" s="66">
        <v>148.84566666666666</v>
      </c>
      <c r="P5085" s="63">
        <v>0.25</v>
      </c>
    </row>
    <row r="5086" spans="1:16" ht="14.4">
      <c r="A5086" s="72">
        <f t="shared" si="163"/>
        <v>46248</v>
      </c>
      <c r="B5086" s="73" t="e">
        <f>VLOOKUP(G5086,'Daily Flash NL'!A:D,4,0)</f>
        <v>#N/A</v>
      </c>
      <c r="C5086" s="77">
        <v>46248</v>
      </c>
      <c r="D5086" s="57"/>
      <c r="E5086" s="62" t="s">
        <v>85</v>
      </c>
      <c r="F5086" s="62"/>
      <c r="G5086" s="62">
        <v>20</v>
      </c>
      <c r="H5086" s="63">
        <v>1</v>
      </c>
      <c r="I5086" s="64">
        <v>2</v>
      </c>
      <c r="J5086" s="64">
        <v>2</v>
      </c>
      <c r="K5086" s="64">
        <v>2</v>
      </c>
      <c r="L5086" s="65">
        <v>1</v>
      </c>
      <c r="M5086" s="64">
        <v>0</v>
      </c>
      <c r="N5086" s="64">
        <v>0</v>
      </c>
      <c r="O5086" s="66">
        <v>378.43700000000001</v>
      </c>
      <c r="P5086" s="63">
        <v>0</v>
      </c>
    </row>
    <row r="5087" spans="1:16" ht="14.4">
      <c r="A5087" s="72">
        <f t="shared" si="163"/>
        <v>46248</v>
      </c>
      <c r="B5087" s="73" t="e">
        <f>VLOOKUP(G5087,'Daily Flash NL'!A:D,4,0)</f>
        <v>#N/A</v>
      </c>
      <c r="C5087" s="77">
        <v>46248</v>
      </c>
      <c r="D5087" s="57"/>
      <c r="E5087" s="62" t="s">
        <v>85</v>
      </c>
      <c r="F5087" s="62"/>
      <c r="G5087" s="62">
        <v>21</v>
      </c>
      <c r="H5087" s="63">
        <v>0.66666666666666663</v>
      </c>
      <c r="I5087" s="64">
        <v>6</v>
      </c>
      <c r="J5087" s="64">
        <v>6</v>
      </c>
      <c r="K5087" s="64">
        <v>4</v>
      </c>
      <c r="L5087" s="65">
        <v>1</v>
      </c>
      <c r="M5087" s="64">
        <v>0</v>
      </c>
      <c r="N5087" s="64">
        <v>0</v>
      </c>
      <c r="O5087" s="66">
        <v>334.02875</v>
      </c>
      <c r="P5087" s="63">
        <v>0</v>
      </c>
    </row>
    <row r="5088" spans="1:16" ht="14.4">
      <c r="A5088" s="72">
        <f t="shared" si="163"/>
        <v>46248</v>
      </c>
      <c r="B5088" s="73" t="e">
        <f>VLOOKUP(G5088,'Daily Flash NL'!A:D,4,0)</f>
        <v>#N/A</v>
      </c>
      <c r="C5088" s="77">
        <v>46248</v>
      </c>
      <c r="D5088" s="57"/>
      <c r="E5088" s="62" t="s">
        <v>85</v>
      </c>
      <c r="F5088" s="62"/>
      <c r="G5088" s="62">
        <v>22</v>
      </c>
      <c r="H5088" s="63">
        <v>0</v>
      </c>
      <c r="I5088" s="64">
        <v>9</v>
      </c>
      <c r="J5088" s="64">
        <v>1</v>
      </c>
      <c r="K5088" s="64">
        <v>0</v>
      </c>
      <c r="L5088" s="65">
        <v>0.1111111111111111</v>
      </c>
      <c r="M5088" s="64">
        <v>8</v>
      </c>
      <c r="N5088" s="64">
        <v>0</v>
      </c>
      <c r="O5088" s="66">
        <v>1463.1790000000001</v>
      </c>
      <c r="P5088" s="63">
        <v>0.88888888888888884</v>
      </c>
    </row>
    <row r="5089" spans="1:16" ht="14.4">
      <c r="A5089" s="72">
        <f t="shared" si="163"/>
        <v>46248</v>
      </c>
      <c r="B5089" s="73" t="e">
        <f>VLOOKUP(G5089,'Daily Flash NL'!A:D,4,0)</f>
        <v>#N/A</v>
      </c>
      <c r="C5089" s="77">
        <v>46248</v>
      </c>
      <c r="D5089" s="57"/>
      <c r="E5089" s="62" t="s">
        <v>85</v>
      </c>
      <c r="F5089" s="62"/>
      <c r="G5089" s="62">
        <v>23</v>
      </c>
      <c r="H5089" s="63">
        <v>0</v>
      </c>
      <c r="I5089" s="64">
        <v>8</v>
      </c>
      <c r="J5089" s="64">
        <v>0</v>
      </c>
      <c r="K5089" s="64">
        <v>0</v>
      </c>
      <c r="L5089" s="65">
        <v>0</v>
      </c>
      <c r="M5089" s="64">
        <v>8</v>
      </c>
      <c r="N5089" s="64">
        <v>0</v>
      </c>
      <c r="O5089" s="66"/>
      <c r="P5089" s="63">
        <v>1</v>
      </c>
    </row>
    <row r="5090" spans="1:16" ht="14.4">
      <c r="A5090" s="72">
        <f t="shared" si="163"/>
        <v>46248</v>
      </c>
      <c r="B5090" s="73" t="e">
        <f>VLOOKUP(G5090,'Daily Flash NL'!A:D,4,0)</f>
        <v>#N/A</v>
      </c>
      <c r="C5090" s="77">
        <v>46248</v>
      </c>
      <c r="D5090" s="57"/>
      <c r="E5090" s="62" t="s">
        <v>85</v>
      </c>
      <c r="F5090" s="57" t="s">
        <v>86</v>
      </c>
      <c r="G5090" s="57"/>
      <c r="H5090" s="58"/>
      <c r="I5090" s="59"/>
      <c r="J5090" s="59"/>
      <c r="K5090" s="59"/>
      <c r="L5090" s="60"/>
      <c r="M5090" s="59"/>
      <c r="N5090" s="59"/>
      <c r="O5090" s="61"/>
      <c r="P5090" s="58"/>
    </row>
    <row r="5091" spans="1:16" ht="14.4">
      <c r="A5091" s="72">
        <f t="shared" si="163"/>
        <v>46248</v>
      </c>
      <c r="B5091" s="73">
        <f>VLOOKUP(G5091,'Daily Flash NL'!A:D,4,0)</f>
        <v>0.29166666666666669</v>
      </c>
      <c r="C5091" s="77">
        <v>46248</v>
      </c>
      <c r="D5091" s="57"/>
      <c r="E5091" s="62" t="s">
        <v>85</v>
      </c>
      <c r="F5091" s="62"/>
      <c r="G5091" s="62">
        <v>7</v>
      </c>
      <c r="H5091" s="63">
        <v>1</v>
      </c>
      <c r="I5091" s="64">
        <v>2</v>
      </c>
      <c r="J5091" s="64">
        <v>2</v>
      </c>
      <c r="K5091" s="64">
        <v>2</v>
      </c>
      <c r="L5091" s="65">
        <v>1</v>
      </c>
      <c r="M5091" s="64">
        <v>0</v>
      </c>
      <c r="N5091" s="64">
        <v>0</v>
      </c>
      <c r="O5091" s="66">
        <v>614.88799999999992</v>
      </c>
      <c r="P5091" s="63">
        <v>0</v>
      </c>
    </row>
    <row r="5092" spans="1:16" ht="14.4">
      <c r="A5092" s="72">
        <f t="shared" si="163"/>
        <v>46248</v>
      </c>
      <c r="B5092" s="73">
        <f>VLOOKUP(G5092,'Daily Flash NL'!A:D,4,0)</f>
        <v>0.33333333333333298</v>
      </c>
      <c r="C5092" s="77">
        <v>46248</v>
      </c>
      <c r="D5092" s="57"/>
      <c r="E5092" s="62" t="s">
        <v>85</v>
      </c>
      <c r="F5092" s="62"/>
      <c r="G5092" s="62">
        <v>8</v>
      </c>
      <c r="H5092" s="63">
        <v>0.72727272727272729</v>
      </c>
      <c r="I5092" s="64">
        <v>11</v>
      </c>
      <c r="J5092" s="64">
        <v>11</v>
      </c>
      <c r="K5092" s="64">
        <v>8</v>
      </c>
      <c r="L5092" s="65">
        <v>1</v>
      </c>
      <c r="M5092" s="64">
        <v>0</v>
      </c>
      <c r="N5092" s="64">
        <v>0</v>
      </c>
      <c r="O5092" s="66">
        <v>273.86243939393933</v>
      </c>
      <c r="P5092" s="63">
        <v>0</v>
      </c>
    </row>
    <row r="5093" spans="1:16" ht="14.4">
      <c r="A5093" s="72">
        <f t="shared" si="163"/>
        <v>46248</v>
      </c>
      <c r="B5093" s="73">
        <f>VLOOKUP(G5093,'Daily Flash NL'!A:D,4,0)</f>
        <v>0.375</v>
      </c>
      <c r="C5093" s="77">
        <v>46248</v>
      </c>
      <c r="D5093" s="57"/>
      <c r="E5093" s="62" t="s">
        <v>85</v>
      </c>
      <c r="F5093" s="62"/>
      <c r="G5093" s="62">
        <v>9</v>
      </c>
      <c r="H5093" s="63">
        <v>0.75</v>
      </c>
      <c r="I5093" s="64">
        <v>20</v>
      </c>
      <c r="J5093" s="64">
        <v>19</v>
      </c>
      <c r="K5093" s="64">
        <v>15</v>
      </c>
      <c r="L5093" s="65">
        <v>0.95</v>
      </c>
      <c r="M5093" s="64">
        <v>1</v>
      </c>
      <c r="N5093" s="64">
        <v>0</v>
      </c>
      <c r="O5093" s="66">
        <v>223.21015789473699</v>
      </c>
      <c r="P5093" s="63">
        <v>0.05</v>
      </c>
    </row>
    <row r="5094" spans="1:16" ht="14.4">
      <c r="A5094" s="72">
        <f t="shared" si="163"/>
        <v>46248</v>
      </c>
      <c r="B5094" s="73">
        <f>VLOOKUP(G5094,'Daily Flash NL'!A:D,4,0)</f>
        <v>0.41666666666666702</v>
      </c>
      <c r="C5094" s="77">
        <v>46248</v>
      </c>
      <c r="D5094" s="57"/>
      <c r="E5094" s="62" t="s">
        <v>85</v>
      </c>
      <c r="F5094" s="62"/>
      <c r="G5094" s="62">
        <v>10</v>
      </c>
      <c r="H5094" s="63">
        <v>0.8571428571428571</v>
      </c>
      <c r="I5094" s="64">
        <v>14</v>
      </c>
      <c r="J5094" s="64">
        <v>14</v>
      </c>
      <c r="K5094" s="64">
        <v>12</v>
      </c>
      <c r="L5094" s="65">
        <v>1</v>
      </c>
      <c r="M5094" s="64">
        <v>0</v>
      </c>
      <c r="N5094" s="64">
        <v>0</v>
      </c>
      <c r="O5094" s="66">
        <v>231.7719880952379</v>
      </c>
      <c r="P5094" s="63">
        <v>0</v>
      </c>
    </row>
    <row r="5095" spans="1:16" ht="14.4">
      <c r="A5095" s="72">
        <f t="shared" si="163"/>
        <v>46248</v>
      </c>
      <c r="B5095" s="73">
        <f>VLOOKUP(G5095,'Daily Flash NL'!A:D,4,0)</f>
        <v>0.45833333333333298</v>
      </c>
      <c r="C5095" s="77">
        <v>46248</v>
      </c>
      <c r="D5095" s="57"/>
      <c r="E5095" s="62" t="s">
        <v>85</v>
      </c>
      <c r="F5095" s="62"/>
      <c r="G5095" s="62">
        <v>11</v>
      </c>
      <c r="H5095" s="63">
        <v>0.75</v>
      </c>
      <c r="I5095" s="64">
        <v>12</v>
      </c>
      <c r="J5095" s="64">
        <v>12</v>
      </c>
      <c r="K5095" s="64">
        <v>9</v>
      </c>
      <c r="L5095" s="65">
        <v>1</v>
      </c>
      <c r="M5095" s="64">
        <v>0</v>
      </c>
      <c r="N5095" s="64">
        <v>0</v>
      </c>
      <c r="O5095" s="66">
        <v>215.577819444445</v>
      </c>
      <c r="P5095" s="63">
        <v>0</v>
      </c>
    </row>
    <row r="5096" spans="1:16" ht="14.4">
      <c r="A5096" s="72">
        <f t="shared" si="163"/>
        <v>46248</v>
      </c>
      <c r="B5096" s="73">
        <f>VLOOKUP(G5096,'Daily Flash NL'!A:D,4,0)</f>
        <v>0.5</v>
      </c>
      <c r="C5096" s="77">
        <v>46248</v>
      </c>
      <c r="D5096" s="57"/>
      <c r="E5096" s="62" t="s">
        <v>85</v>
      </c>
      <c r="F5096" s="62"/>
      <c r="G5096" s="62">
        <v>12</v>
      </c>
      <c r="H5096" s="63">
        <v>0.88888888888888884</v>
      </c>
      <c r="I5096" s="64">
        <v>18</v>
      </c>
      <c r="J5096" s="64">
        <v>18</v>
      </c>
      <c r="K5096" s="64">
        <v>16</v>
      </c>
      <c r="L5096" s="65">
        <v>1</v>
      </c>
      <c r="M5096" s="64">
        <v>0</v>
      </c>
      <c r="N5096" s="64">
        <v>0</v>
      </c>
      <c r="O5096" s="66">
        <v>197.43936851851871</v>
      </c>
      <c r="P5096" s="63">
        <v>0</v>
      </c>
    </row>
    <row r="5097" spans="1:16" ht="14.4">
      <c r="A5097" s="72">
        <f t="shared" si="163"/>
        <v>46248</v>
      </c>
      <c r="B5097" s="73">
        <f>VLOOKUP(G5097,'Daily Flash NL'!A:D,4,0)</f>
        <v>0.54166666666666696</v>
      </c>
      <c r="C5097" s="77">
        <v>46248</v>
      </c>
      <c r="D5097" s="57"/>
      <c r="E5097" s="62" t="s">
        <v>85</v>
      </c>
      <c r="F5097" s="62"/>
      <c r="G5097" s="62">
        <v>13</v>
      </c>
      <c r="H5097" s="63">
        <v>1</v>
      </c>
      <c r="I5097" s="64">
        <v>7</v>
      </c>
      <c r="J5097" s="64">
        <v>7</v>
      </c>
      <c r="K5097" s="64">
        <v>7</v>
      </c>
      <c r="L5097" s="65">
        <v>1</v>
      </c>
      <c r="M5097" s="64">
        <v>0</v>
      </c>
      <c r="N5097" s="64">
        <v>0</v>
      </c>
      <c r="O5097" s="66">
        <v>880.22057142857136</v>
      </c>
      <c r="P5097" s="63">
        <v>0</v>
      </c>
    </row>
    <row r="5098" spans="1:16" ht="14.4">
      <c r="A5098" s="72">
        <f t="shared" si="163"/>
        <v>46248</v>
      </c>
      <c r="B5098" s="73">
        <f>VLOOKUP(G5098,'Daily Flash NL'!A:D,4,0)</f>
        <v>0.58333333333333304</v>
      </c>
      <c r="C5098" s="77">
        <v>46248</v>
      </c>
      <c r="D5098" s="57"/>
      <c r="E5098" s="62" t="s">
        <v>85</v>
      </c>
      <c r="F5098" s="62"/>
      <c r="G5098" s="62">
        <v>14</v>
      </c>
      <c r="H5098" s="63">
        <v>1</v>
      </c>
      <c r="I5098" s="64">
        <v>8</v>
      </c>
      <c r="J5098" s="64">
        <v>8</v>
      </c>
      <c r="K5098" s="64">
        <v>8</v>
      </c>
      <c r="L5098" s="65">
        <v>1</v>
      </c>
      <c r="M5098" s="64">
        <v>0</v>
      </c>
      <c r="N5098" s="64">
        <v>0</v>
      </c>
      <c r="O5098" s="66">
        <v>448.08056249999998</v>
      </c>
      <c r="P5098" s="63">
        <v>0</v>
      </c>
    </row>
    <row r="5099" spans="1:16" ht="14.4">
      <c r="A5099" s="72">
        <f t="shared" ref="A5099:A5121" si="164">C5099</f>
        <v>46248</v>
      </c>
      <c r="B5099" s="73">
        <f>VLOOKUP(G5099,'Daily Flash NL'!A:D,4,0)</f>
        <v>0.625</v>
      </c>
      <c r="C5099" s="77">
        <v>46248</v>
      </c>
      <c r="D5099" s="57"/>
      <c r="E5099" s="62" t="s">
        <v>85</v>
      </c>
      <c r="F5099" s="62"/>
      <c r="G5099" s="62">
        <v>15</v>
      </c>
      <c r="H5099" s="63">
        <v>1</v>
      </c>
      <c r="I5099" s="64">
        <v>18</v>
      </c>
      <c r="J5099" s="64">
        <v>18</v>
      </c>
      <c r="K5099" s="64">
        <v>18</v>
      </c>
      <c r="L5099" s="65">
        <v>1</v>
      </c>
      <c r="M5099" s="64">
        <v>0</v>
      </c>
      <c r="N5099" s="64">
        <v>0</v>
      </c>
      <c r="O5099" s="66">
        <v>241.99644444444442</v>
      </c>
      <c r="P5099" s="63">
        <v>0</v>
      </c>
    </row>
    <row r="5100" spans="1:16" ht="14.4">
      <c r="A5100" s="72">
        <f t="shared" si="164"/>
        <v>46248</v>
      </c>
      <c r="B5100" s="73">
        <f>VLOOKUP(G5100,'Daily Flash NL'!A:D,4,0)</f>
        <v>0.66666666666666696</v>
      </c>
      <c r="C5100" s="77">
        <v>46248</v>
      </c>
      <c r="D5100" s="57"/>
      <c r="E5100" s="62" t="s">
        <v>85</v>
      </c>
      <c r="F5100" s="62"/>
      <c r="G5100" s="62">
        <v>16</v>
      </c>
      <c r="H5100" s="63">
        <v>1</v>
      </c>
      <c r="I5100" s="64">
        <v>16</v>
      </c>
      <c r="J5100" s="64">
        <v>16</v>
      </c>
      <c r="K5100" s="64">
        <v>16</v>
      </c>
      <c r="L5100" s="65">
        <v>1</v>
      </c>
      <c r="M5100" s="64">
        <v>0</v>
      </c>
      <c r="N5100" s="64">
        <v>0</v>
      </c>
      <c r="O5100" s="66">
        <v>265.39701562499999</v>
      </c>
      <c r="P5100" s="63">
        <v>0</v>
      </c>
    </row>
    <row r="5101" spans="1:16" ht="14.4">
      <c r="A5101" s="72">
        <f t="shared" si="164"/>
        <v>46248</v>
      </c>
      <c r="B5101" s="73" t="e">
        <f>VLOOKUP(G5101,'Daily Flash NL'!A:D,4,0)</f>
        <v>#N/A</v>
      </c>
      <c r="C5101" s="77">
        <v>46248</v>
      </c>
      <c r="D5101" s="57"/>
      <c r="E5101" s="62" t="s">
        <v>85</v>
      </c>
      <c r="F5101" s="62"/>
      <c r="G5101" s="62">
        <v>17</v>
      </c>
      <c r="H5101" s="63">
        <v>0.7142857142857143</v>
      </c>
      <c r="I5101" s="64">
        <v>14</v>
      </c>
      <c r="J5101" s="64">
        <v>14</v>
      </c>
      <c r="K5101" s="64">
        <v>10</v>
      </c>
      <c r="L5101" s="65">
        <v>1</v>
      </c>
      <c r="M5101" s="64">
        <v>0</v>
      </c>
      <c r="N5101" s="64">
        <v>0</v>
      </c>
      <c r="O5101" s="66">
        <v>456.46364285714236</v>
      </c>
      <c r="P5101" s="63">
        <v>0</v>
      </c>
    </row>
    <row r="5102" spans="1:16" ht="14.4">
      <c r="A5102" s="72">
        <f t="shared" si="164"/>
        <v>46248</v>
      </c>
      <c r="B5102" s="73" t="e">
        <f>VLOOKUP(G5102,'Daily Flash NL'!A:D,4,0)</f>
        <v>#N/A</v>
      </c>
      <c r="C5102" s="77">
        <v>46248</v>
      </c>
      <c r="D5102" s="57"/>
      <c r="E5102" s="62" t="s">
        <v>85</v>
      </c>
      <c r="F5102" s="62"/>
      <c r="G5102" s="62">
        <v>18</v>
      </c>
      <c r="H5102" s="63">
        <v>0.75</v>
      </c>
      <c r="I5102" s="64">
        <v>8</v>
      </c>
      <c r="J5102" s="64">
        <v>8</v>
      </c>
      <c r="K5102" s="64">
        <v>6</v>
      </c>
      <c r="L5102" s="65">
        <v>1</v>
      </c>
      <c r="M5102" s="64">
        <v>0</v>
      </c>
      <c r="N5102" s="64">
        <v>0</v>
      </c>
      <c r="O5102" s="66">
        <v>250.35666666666714</v>
      </c>
      <c r="P5102" s="63">
        <v>0</v>
      </c>
    </row>
    <row r="5103" spans="1:16" ht="14.4">
      <c r="A5103" s="72">
        <f t="shared" si="164"/>
        <v>46248</v>
      </c>
      <c r="B5103" s="73" t="e">
        <f>VLOOKUP(G5103,'Daily Flash NL'!A:D,4,0)</f>
        <v>#N/A</v>
      </c>
      <c r="C5103" s="77">
        <v>46248</v>
      </c>
      <c r="D5103" s="57"/>
      <c r="E5103" s="62" t="s">
        <v>85</v>
      </c>
      <c r="F5103" s="62"/>
      <c r="G5103" s="62">
        <v>19</v>
      </c>
      <c r="H5103" s="63">
        <v>8.3333333333333329E-2</v>
      </c>
      <c r="I5103" s="64">
        <v>12</v>
      </c>
      <c r="J5103" s="64">
        <v>6</v>
      </c>
      <c r="K5103" s="64">
        <v>1</v>
      </c>
      <c r="L5103" s="65">
        <v>0.5</v>
      </c>
      <c r="M5103" s="64">
        <v>6</v>
      </c>
      <c r="N5103" s="64">
        <v>0</v>
      </c>
      <c r="O5103" s="66">
        <v>160.00450000000001</v>
      </c>
      <c r="P5103" s="63">
        <v>0.5</v>
      </c>
    </row>
    <row r="5104" spans="1:16" ht="14.4">
      <c r="A5104" s="72">
        <f t="shared" si="164"/>
        <v>46248</v>
      </c>
      <c r="B5104" s="73" t="e">
        <f>VLOOKUP(G5104,'Daily Flash NL'!A:D,4,0)</f>
        <v>#N/A</v>
      </c>
      <c r="C5104" s="77">
        <v>46248</v>
      </c>
      <c r="D5104" s="57"/>
      <c r="E5104" s="62" t="s">
        <v>85</v>
      </c>
      <c r="F5104" s="62"/>
      <c r="G5104" s="62">
        <v>20</v>
      </c>
      <c r="H5104" s="63">
        <v>0.23076923076923078</v>
      </c>
      <c r="I5104" s="64">
        <v>13</v>
      </c>
      <c r="J5104" s="64">
        <v>11</v>
      </c>
      <c r="K5104" s="64">
        <v>3</v>
      </c>
      <c r="L5104" s="65">
        <v>0.84615384615384615</v>
      </c>
      <c r="M5104" s="64">
        <v>2</v>
      </c>
      <c r="N5104" s="64">
        <v>0</v>
      </c>
      <c r="O5104" s="66">
        <v>147.07984848484818</v>
      </c>
      <c r="P5104" s="63">
        <v>0.15384615384615385</v>
      </c>
    </row>
    <row r="5105" spans="1:16" ht="14.4">
      <c r="A5105" s="72">
        <f t="shared" si="164"/>
        <v>46248</v>
      </c>
      <c r="B5105" s="73" t="e">
        <f>VLOOKUP(G5105,'Daily Flash NL'!A:D,4,0)</f>
        <v>#N/A</v>
      </c>
      <c r="C5105" s="77">
        <v>46248</v>
      </c>
      <c r="D5105" s="57"/>
      <c r="E5105" s="62" t="s">
        <v>85</v>
      </c>
      <c r="F5105" s="62"/>
      <c r="G5105" s="62">
        <v>21</v>
      </c>
      <c r="H5105" s="63">
        <v>1</v>
      </c>
      <c r="I5105" s="64">
        <v>2</v>
      </c>
      <c r="J5105" s="64">
        <v>2</v>
      </c>
      <c r="K5105" s="64">
        <v>2</v>
      </c>
      <c r="L5105" s="65">
        <v>1</v>
      </c>
      <c r="M5105" s="64">
        <v>0</v>
      </c>
      <c r="N5105" s="64">
        <v>0</v>
      </c>
      <c r="O5105" s="66">
        <v>632.03000000000009</v>
      </c>
      <c r="P5105" s="63">
        <v>0</v>
      </c>
    </row>
    <row r="5106" spans="1:16" ht="14.4">
      <c r="A5106" s="72">
        <f t="shared" si="164"/>
        <v>46248</v>
      </c>
      <c r="B5106" s="73" t="e">
        <f>VLOOKUP(G5106,'Daily Flash NL'!A:D,4,0)</f>
        <v>#N/A</v>
      </c>
      <c r="C5106" s="77">
        <v>46248</v>
      </c>
      <c r="D5106" s="57"/>
      <c r="E5106" s="62" t="s">
        <v>85</v>
      </c>
      <c r="F5106" s="62"/>
      <c r="G5106" s="62">
        <v>22</v>
      </c>
      <c r="H5106" s="63">
        <v>0.66666666666666663</v>
      </c>
      <c r="I5106" s="64">
        <v>3</v>
      </c>
      <c r="J5106" s="64">
        <v>3</v>
      </c>
      <c r="K5106" s="64">
        <v>2</v>
      </c>
      <c r="L5106" s="65">
        <v>1</v>
      </c>
      <c r="M5106" s="64">
        <v>0</v>
      </c>
      <c r="N5106" s="64">
        <v>0</v>
      </c>
      <c r="O5106" s="66">
        <v>766.17966666666678</v>
      </c>
      <c r="P5106" s="63">
        <v>0</v>
      </c>
    </row>
    <row r="5107" spans="1:16" ht="14.4">
      <c r="A5107" s="72">
        <f t="shared" si="164"/>
        <v>46248</v>
      </c>
      <c r="B5107" s="73" t="e">
        <f>VLOOKUP(G5107,'Daily Flash NL'!A:D,4,0)</f>
        <v>#N/A</v>
      </c>
      <c r="C5107" s="77">
        <v>46248</v>
      </c>
      <c r="D5107" s="57"/>
      <c r="E5107" s="62" t="s">
        <v>85</v>
      </c>
      <c r="F5107" s="62"/>
      <c r="G5107" s="62">
        <v>23</v>
      </c>
      <c r="H5107" s="63">
        <v>0</v>
      </c>
      <c r="I5107" s="64">
        <v>11</v>
      </c>
      <c r="J5107" s="64">
        <v>2</v>
      </c>
      <c r="K5107" s="64">
        <v>0</v>
      </c>
      <c r="L5107" s="65">
        <v>0.18181818181818182</v>
      </c>
      <c r="M5107" s="64">
        <v>9</v>
      </c>
      <c r="N5107" s="64">
        <v>2</v>
      </c>
      <c r="O5107" s="66">
        <v>952.53950000000009</v>
      </c>
      <c r="P5107" s="63">
        <v>0.81818181818181823</v>
      </c>
    </row>
    <row r="5108" spans="1:16" ht="14.4">
      <c r="A5108" s="72">
        <f t="shared" si="164"/>
        <v>46248</v>
      </c>
      <c r="B5108" s="73" t="e">
        <f>VLOOKUP(G5108,'Daily Flash NL'!A:D,4,0)</f>
        <v>#N/A</v>
      </c>
      <c r="C5108" s="77">
        <v>46248</v>
      </c>
      <c r="D5108" s="57"/>
      <c r="E5108" s="62" t="s">
        <v>68</v>
      </c>
      <c r="F5108" s="62"/>
      <c r="G5108" s="62"/>
      <c r="H5108" s="63">
        <v>0.70114942528735635</v>
      </c>
      <c r="I5108" s="64">
        <v>872</v>
      </c>
      <c r="J5108" s="64">
        <v>852</v>
      </c>
      <c r="K5108" s="64">
        <v>610</v>
      </c>
      <c r="L5108" s="65">
        <v>0.97706422018348627</v>
      </c>
      <c r="M5108" s="64">
        <v>20</v>
      </c>
      <c r="N5108" s="64">
        <v>2</v>
      </c>
      <c r="O5108" s="66">
        <v>282.19339840571212</v>
      </c>
      <c r="P5108" s="63">
        <v>2.2935779816513763E-2</v>
      </c>
    </row>
    <row r="5109" spans="1:16" ht="14.4">
      <c r="A5109" s="72">
        <f t="shared" si="164"/>
        <v>46248</v>
      </c>
      <c r="B5109" s="73" t="e">
        <f>VLOOKUP(G5109,'Daily Flash NL'!A:D,4,0)</f>
        <v>#N/A</v>
      </c>
      <c r="C5109" s="77">
        <v>46248</v>
      </c>
      <c r="D5109" s="57"/>
      <c r="E5109" s="62" t="s">
        <v>68</v>
      </c>
      <c r="F5109" s="57" t="s">
        <v>69</v>
      </c>
      <c r="G5109" s="57"/>
      <c r="H5109" s="58"/>
      <c r="I5109" s="59"/>
      <c r="J5109" s="59"/>
      <c r="K5109" s="59"/>
      <c r="L5109" s="60"/>
      <c r="M5109" s="59"/>
      <c r="N5109" s="59"/>
      <c r="O5109" s="61"/>
      <c r="P5109" s="58"/>
    </row>
    <row r="5110" spans="1:16" ht="14.4">
      <c r="A5110" s="72">
        <f t="shared" si="164"/>
        <v>46248</v>
      </c>
      <c r="B5110" s="73" t="e">
        <f>VLOOKUP(G5110,'Daily Flash NL'!A:D,4,0)</f>
        <v>#N/A</v>
      </c>
      <c r="C5110" s="77">
        <v>46248</v>
      </c>
      <c r="D5110" s="57"/>
      <c r="E5110" s="62" t="s">
        <v>68</v>
      </c>
      <c r="F5110" s="62"/>
      <c r="G5110" s="62">
        <v>6</v>
      </c>
      <c r="H5110" s="63">
        <v>0.75</v>
      </c>
      <c r="I5110" s="64">
        <v>4</v>
      </c>
      <c r="J5110" s="64">
        <v>4</v>
      </c>
      <c r="K5110" s="64">
        <v>3</v>
      </c>
      <c r="L5110" s="65">
        <v>1</v>
      </c>
      <c r="M5110" s="64">
        <v>0</v>
      </c>
      <c r="N5110" s="64">
        <v>0</v>
      </c>
      <c r="O5110" s="66">
        <v>120.64924999999999</v>
      </c>
      <c r="P5110" s="63">
        <v>0</v>
      </c>
    </row>
    <row r="5111" spans="1:16" ht="14.4">
      <c r="A5111" s="72">
        <f t="shared" si="164"/>
        <v>46248</v>
      </c>
      <c r="B5111" s="73">
        <f>VLOOKUP(G5111,'Daily Flash NL'!A:D,4,0)</f>
        <v>0.29166666666666669</v>
      </c>
      <c r="C5111" s="77">
        <v>46248</v>
      </c>
      <c r="D5111" s="57"/>
      <c r="E5111" s="62" t="s">
        <v>68</v>
      </c>
      <c r="F5111" s="62"/>
      <c r="G5111" s="62">
        <v>7</v>
      </c>
      <c r="H5111" s="63">
        <v>1</v>
      </c>
      <c r="I5111" s="64">
        <v>16</v>
      </c>
      <c r="J5111" s="64">
        <v>16</v>
      </c>
      <c r="K5111" s="64">
        <v>16</v>
      </c>
      <c r="L5111" s="65">
        <v>1</v>
      </c>
      <c r="M5111" s="64">
        <v>0</v>
      </c>
      <c r="N5111" s="64">
        <v>0</v>
      </c>
      <c r="O5111" s="66">
        <v>246.84909375000001</v>
      </c>
      <c r="P5111" s="63">
        <v>0</v>
      </c>
    </row>
    <row r="5112" spans="1:16" ht="14.4">
      <c r="A5112" s="72">
        <f t="shared" si="164"/>
        <v>46248</v>
      </c>
      <c r="B5112" s="73">
        <f>VLOOKUP(G5112,'Daily Flash NL'!A:D,4,0)</f>
        <v>0.33333333333333298</v>
      </c>
      <c r="C5112" s="77">
        <v>46248</v>
      </c>
      <c r="D5112" s="57"/>
      <c r="E5112" s="62" t="s">
        <v>68</v>
      </c>
      <c r="F5112" s="62"/>
      <c r="G5112" s="62">
        <v>8</v>
      </c>
      <c r="H5112" s="63">
        <v>1</v>
      </c>
      <c r="I5112" s="64">
        <v>30</v>
      </c>
      <c r="J5112" s="64">
        <v>30</v>
      </c>
      <c r="K5112" s="64">
        <v>30</v>
      </c>
      <c r="L5112" s="65">
        <v>1</v>
      </c>
      <c r="M5112" s="64">
        <v>0</v>
      </c>
      <c r="N5112" s="64">
        <v>0</v>
      </c>
      <c r="O5112" s="66">
        <v>273.88389444444448</v>
      </c>
      <c r="P5112" s="63">
        <v>0</v>
      </c>
    </row>
    <row r="5113" spans="1:16" ht="14.4">
      <c r="A5113" s="72">
        <f t="shared" si="164"/>
        <v>46248</v>
      </c>
      <c r="B5113" s="73">
        <f>VLOOKUP(G5113,'Daily Flash NL'!A:D,4,0)</f>
        <v>0.375</v>
      </c>
      <c r="C5113" s="77">
        <v>46248</v>
      </c>
      <c r="D5113" s="57"/>
      <c r="E5113" s="62" t="s">
        <v>68</v>
      </c>
      <c r="F5113" s="62"/>
      <c r="G5113" s="62">
        <v>9</v>
      </c>
      <c r="H5113" s="63">
        <v>0.94827586206896552</v>
      </c>
      <c r="I5113" s="64">
        <v>58</v>
      </c>
      <c r="J5113" s="64">
        <v>58</v>
      </c>
      <c r="K5113" s="64">
        <v>55</v>
      </c>
      <c r="L5113" s="65">
        <v>1</v>
      </c>
      <c r="M5113" s="64">
        <v>0</v>
      </c>
      <c r="N5113" s="64">
        <v>0</v>
      </c>
      <c r="O5113" s="66">
        <v>330.25463218390797</v>
      </c>
      <c r="P5113" s="63">
        <v>0</v>
      </c>
    </row>
    <row r="5114" spans="1:16" ht="14.4">
      <c r="A5114" s="72">
        <f t="shared" si="164"/>
        <v>46248</v>
      </c>
      <c r="B5114" s="73">
        <f>VLOOKUP(G5114,'Daily Flash NL'!A:D,4,0)</f>
        <v>0.41666666666666702</v>
      </c>
      <c r="C5114" s="77">
        <v>46248</v>
      </c>
      <c r="D5114" s="57"/>
      <c r="E5114" s="62" t="s">
        <v>68</v>
      </c>
      <c r="F5114" s="62"/>
      <c r="G5114" s="62">
        <v>10</v>
      </c>
      <c r="H5114" s="63">
        <v>0.56944444444444442</v>
      </c>
      <c r="I5114" s="64">
        <v>73</v>
      </c>
      <c r="J5114" s="64">
        <v>72</v>
      </c>
      <c r="K5114" s="64">
        <v>41</v>
      </c>
      <c r="L5114" s="65">
        <v>0.98630136986301364</v>
      </c>
      <c r="M5114" s="64">
        <v>1</v>
      </c>
      <c r="N5114" s="64">
        <v>1</v>
      </c>
      <c r="O5114" s="66">
        <v>280.54859953703698</v>
      </c>
      <c r="P5114" s="63">
        <v>1.3698630136986301E-2</v>
      </c>
    </row>
    <row r="5115" spans="1:16" ht="14.4">
      <c r="A5115" s="72">
        <f t="shared" si="164"/>
        <v>46248</v>
      </c>
      <c r="B5115" s="73">
        <f>VLOOKUP(G5115,'Daily Flash NL'!A:D,4,0)</f>
        <v>0.45833333333333298</v>
      </c>
      <c r="C5115" s="77">
        <v>46248</v>
      </c>
      <c r="D5115" s="57"/>
      <c r="E5115" s="62" t="s">
        <v>68</v>
      </c>
      <c r="F5115" s="62"/>
      <c r="G5115" s="62">
        <v>11</v>
      </c>
      <c r="H5115" s="63">
        <v>0.65822784810126578</v>
      </c>
      <c r="I5115" s="64">
        <v>79</v>
      </c>
      <c r="J5115" s="64">
        <v>79</v>
      </c>
      <c r="K5115" s="64">
        <v>52</v>
      </c>
      <c r="L5115" s="65">
        <v>1</v>
      </c>
      <c r="M5115" s="64">
        <v>0</v>
      </c>
      <c r="N5115" s="64">
        <v>0</v>
      </c>
      <c r="O5115" s="66">
        <v>270.66049999999996</v>
      </c>
      <c r="P5115" s="63">
        <v>0</v>
      </c>
    </row>
    <row r="5116" spans="1:16" ht="14.4">
      <c r="A5116" s="72">
        <f t="shared" si="164"/>
        <v>46248</v>
      </c>
      <c r="B5116" s="73">
        <f>VLOOKUP(G5116,'Daily Flash NL'!A:D,4,0)</f>
        <v>0.5</v>
      </c>
      <c r="C5116" s="77">
        <v>46248</v>
      </c>
      <c r="D5116" s="57"/>
      <c r="E5116" s="62" t="s">
        <v>68</v>
      </c>
      <c r="F5116" s="62"/>
      <c r="G5116" s="62">
        <v>12</v>
      </c>
      <c r="H5116" s="63">
        <v>0.92307692307692313</v>
      </c>
      <c r="I5116" s="64">
        <v>65</v>
      </c>
      <c r="J5116" s="64">
        <v>65</v>
      </c>
      <c r="K5116" s="64">
        <v>60</v>
      </c>
      <c r="L5116" s="65">
        <v>1</v>
      </c>
      <c r="M5116" s="64">
        <v>0</v>
      </c>
      <c r="N5116" s="64">
        <v>0</v>
      </c>
      <c r="O5116" s="66">
        <v>235.86488333333335</v>
      </c>
      <c r="P5116" s="63">
        <v>0</v>
      </c>
    </row>
    <row r="5117" spans="1:16" ht="14.4">
      <c r="A5117" s="72">
        <f t="shared" si="164"/>
        <v>46248</v>
      </c>
      <c r="B5117" s="73">
        <f>VLOOKUP(G5117,'Daily Flash NL'!A:D,4,0)</f>
        <v>0.54166666666666696</v>
      </c>
      <c r="C5117" s="77">
        <v>46248</v>
      </c>
      <c r="D5117" s="57"/>
      <c r="E5117" s="62" t="s">
        <v>68</v>
      </c>
      <c r="F5117" s="62"/>
      <c r="G5117" s="62">
        <v>13</v>
      </c>
      <c r="H5117" s="63">
        <v>0.80246913580246915</v>
      </c>
      <c r="I5117" s="64">
        <v>81</v>
      </c>
      <c r="J5117" s="64">
        <v>81</v>
      </c>
      <c r="K5117" s="64">
        <v>65</v>
      </c>
      <c r="L5117" s="65">
        <v>1</v>
      </c>
      <c r="M5117" s="64">
        <v>0</v>
      </c>
      <c r="N5117" s="64">
        <v>0</v>
      </c>
      <c r="O5117" s="66">
        <v>245.84994444444445</v>
      </c>
      <c r="P5117" s="63">
        <v>0</v>
      </c>
    </row>
    <row r="5118" spans="1:16" ht="14.4">
      <c r="A5118" s="72">
        <f t="shared" si="164"/>
        <v>46248</v>
      </c>
      <c r="B5118" s="73">
        <f>VLOOKUP(G5118,'Daily Flash NL'!A:D,4,0)</f>
        <v>0.58333333333333304</v>
      </c>
      <c r="C5118" s="77">
        <v>46248</v>
      </c>
      <c r="D5118" s="57"/>
      <c r="E5118" s="62" t="s">
        <v>68</v>
      </c>
      <c r="F5118" s="62"/>
      <c r="G5118" s="62">
        <v>14</v>
      </c>
      <c r="H5118" s="63">
        <v>0.97014925373134331</v>
      </c>
      <c r="I5118" s="64">
        <v>67</v>
      </c>
      <c r="J5118" s="64">
        <v>67</v>
      </c>
      <c r="K5118" s="64">
        <v>65</v>
      </c>
      <c r="L5118" s="65">
        <v>1</v>
      </c>
      <c r="M5118" s="64">
        <v>0</v>
      </c>
      <c r="N5118" s="64">
        <v>0</v>
      </c>
      <c r="O5118" s="66">
        <v>314.06682512437806</v>
      </c>
      <c r="P5118" s="63">
        <v>0</v>
      </c>
    </row>
    <row r="5119" spans="1:16" ht="14.4">
      <c r="A5119" s="72">
        <f t="shared" si="164"/>
        <v>46248</v>
      </c>
      <c r="B5119" s="73">
        <f>VLOOKUP(G5119,'Daily Flash NL'!A:D,4,0)</f>
        <v>0.625</v>
      </c>
      <c r="C5119" s="77">
        <v>46248</v>
      </c>
      <c r="D5119" s="57"/>
      <c r="E5119" s="62" t="s">
        <v>68</v>
      </c>
      <c r="F5119" s="62"/>
      <c r="G5119" s="62">
        <v>15</v>
      </c>
      <c r="H5119" s="63">
        <v>0.828125</v>
      </c>
      <c r="I5119" s="64">
        <v>64</v>
      </c>
      <c r="J5119" s="64">
        <v>64</v>
      </c>
      <c r="K5119" s="64">
        <v>53</v>
      </c>
      <c r="L5119" s="65">
        <v>1</v>
      </c>
      <c r="M5119" s="64">
        <v>0</v>
      </c>
      <c r="N5119" s="64">
        <v>0</v>
      </c>
      <c r="O5119" s="66">
        <v>274.63480195312496</v>
      </c>
      <c r="P5119" s="63">
        <v>0</v>
      </c>
    </row>
    <row r="5120" spans="1:16" ht="14.4">
      <c r="A5120" s="72">
        <f t="shared" si="164"/>
        <v>46248</v>
      </c>
      <c r="B5120" s="73">
        <f>VLOOKUP(G5120,'Daily Flash NL'!A:D,4,0)</f>
        <v>0.66666666666666696</v>
      </c>
      <c r="C5120" s="77">
        <v>46248</v>
      </c>
      <c r="D5120" s="57"/>
      <c r="E5120" s="62" t="s">
        <v>68</v>
      </c>
      <c r="F5120" s="62"/>
      <c r="G5120" s="62">
        <v>16</v>
      </c>
      <c r="H5120" s="63">
        <v>0.703125</v>
      </c>
      <c r="I5120" s="64">
        <v>64</v>
      </c>
      <c r="J5120" s="64">
        <v>63</v>
      </c>
      <c r="K5120" s="64">
        <v>45</v>
      </c>
      <c r="L5120" s="65">
        <v>0.984375</v>
      </c>
      <c r="M5120" s="64">
        <v>1</v>
      </c>
      <c r="N5120" s="64">
        <v>0</v>
      </c>
      <c r="O5120" s="66">
        <v>297.15069179894175</v>
      </c>
      <c r="P5120" s="63">
        <v>1.5625E-2</v>
      </c>
    </row>
    <row r="5121" spans="1:16" ht="14.4">
      <c r="A5121" s="72">
        <f t="shared" si="164"/>
        <v>46248</v>
      </c>
      <c r="B5121" s="73" t="e">
        <f>VLOOKUP(G5121,'Daily Flash NL'!A:D,4,0)</f>
        <v>#N/A</v>
      </c>
      <c r="C5121" s="77">
        <v>46248</v>
      </c>
      <c r="D5121" s="57"/>
      <c r="E5121" s="62" t="s">
        <v>68</v>
      </c>
      <c r="F5121" s="62"/>
      <c r="G5121" s="62">
        <v>17</v>
      </c>
      <c r="H5121" s="63">
        <v>0.34482758620689657</v>
      </c>
      <c r="I5121" s="64">
        <v>58</v>
      </c>
      <c r="J5121" s="64">
        <v>57</v>
      </c>
      <c r="K5121" s="64">
        <v>20</v>
      </c>
      <c r="L5121" s="65">
        <v>0.98275862068965514</v>
      </c>
      <c r="M5121" s="64">
        <v>1</v>
      </c>
      <c r="N5121" s="64">
        <v>0</v>
      </c>
      <c r="O5121" s="66">
        <v>313.52445029239766</v>
      </c>
      <c r="P5121" s="63">
        <v>1.7241379310344827E-2</v>
      </c>
    </row>
    <row r="5122" spans="1:16" ht="14.4">
      <c r="A5122" s="72">
        <f t="shared" ref="A5122:A5130" si="165">C5122</f>
        <v>46248</v>
      </c>
      <c r="B5122" s="73" t="e">
        <f>VLOOKUP(G5122,'Daily Flash NL'!A:D,4,0)</f>
        <v>#N/A</v>
      </c>
      <c r="C5122" s="77">
        <v>46248</v>
      </c>
      <c r="D5122" s="57"/>
      <c r="E5122" s="62" t="s">
        <v>68</v>
      </c>
      <c r="F5122" s="62"/>
      <c r="G5122" s="62">
        <v>18</v>
      </c>
      <c r="H5122" s="63">
        <v>0.375</v>
      </c>
      <c r="I5122" s="64">
        <v>56</v>
      </c>
      <c r="J5122" s="64">
        <v>52</v>
      </c>
      <c r="K5122" s="64">
        <v>21</v>
      </c>
      <c r="L5122" s="65">
        <v>0.9285714285714286</v>
      </c>
      <c r="M5122" s="64">
        <v>4</v>
      </c>
      <c r="N5122" s="64">
        <v>0</v>
      </c>
      <c r="O5122" s="66">
        <v>358.30166346153851</v>
      </c>
      <c r="P5122" s="63">
        <v>7.1428571428571425E-2</v>
      </c>
    </row>
    <row r="5123" spans="1:16" ht="14.4">
      <c r="A5123" s="72">
        <f t="shared" si="165"/>
        <v>46248</v>
      </c>
      <c r="B5123" s="73" t="e">
        <f>VLOOKUP(G5123,'Daily Flash NL'!A:D,4,0)</f>
        <v>#N/A</v>
      </c>
      <c r="C5123" s="77">
        <v>46248</v>
      </c>
      <c r="D5123" s="57"/>
      <c r="E5123" s="62" t="s">
        <v>68</v>
      </c>
      <c r="F5123" s="62"/>
      <c r="G5123" s="62">
        <v>19</v>
      </c>
      <c r="H5123" s="63">
        <v>0.46938775510204084</v>
      </c>
      <c r="I5123" s="64">
        <v>49</v>
      </c>
      <c r="J5123" s="64">
        <v>46</v>
      </c>
      <c r="K5123" s="64">
        <v>23</v>
      </c>
      <c r="L5123" s="65">
        <v>0.93877551020408168</v>
      </c>
      <c r="M5123" s="64">
        <v>3</v>
      </c>
      <c r="N5123" s="64">
        <v>0</v>
      </c>
      <c r="O5123" s="66">
        <v>242.11355072463749</v>
      </c>
      <c r="P5123" s="63">
        <v>6.1224489795918366E-2</v>
      </c>
    </row>
    <row r="5124" spans="1:16" ht="14.4">
      <c r="A5124" s="72">
        <f t="shared" si="165"/>
        <v>46248</v>
      </c>
      <c r="B5124" s="73" t="e">
        <f>VLOOKUP(G5124,'Daily Flash NL'!A:D,4,0)</f>
        <v>#N/A</v>
      </c>
      <c r="C5124" s="77">
        <v>46248</v>
      </c>
      <c r="D5124" s="57"/>
      <c r="E5124" s="62" t="s">
        <v>68</v>
      </c>
      <c r="F5124" s="62"/>
      <c r="G5124" s="62">
        <v>20</v>
      </c>
      <c r="H5124" s="63">
        <v>0.57894736842105265</v>
      </c>
      <c r="I5124" s="64">
        <v>39</v>
      </c>
      <c r="J5124" s="64">
        <v>37</v>
      </c>
      <c r="K5124" s="64">
        <v>22</v>
      </c>
      <c r="L5124" s="65">
        <v>0.94871794871794868</v>
      </c>
      <c r="M5124" s="64">
        <v>2</v>
      </c>
      <c r="N5124" s="64">
        <v>1</v>
      </c>
      <c r="O5124" s="66">
        <v>253.7801216216217</v>
      </c>
      <c r="P5124" s="63">
        <v>5.128205128205128E-2</v>
      </c>
    </row>
    <row r="5125" spans="1:16" ht="14.4">
      <c r="A5125" s="72">
        <f t="shared" si="165"/>
        <v>46248</v>
      </c>
      <c r="B5125" s="73" t="e">
        <f>VLOOKUP(G5125,'Daily Flash NL'!A:D,4,0)</f>
        <v>#N/A</v>
      </c>
      <c r="C5125" s="77">
        <v>46248</v>
      </c>
      <c r="D5125" s="57"/>
      <c r="E5125" s="62" t="s">
        <v>68</v>
      </c>
      <c r="F5125" s="62"/>
      <c r="G5125" s="62">
        <v>21</v>
      </c>
      <c r="H5125" s="63">
        <v>0.75</v>
      </c>
      <c r="I5125" s="64">
        <v>32</v>
      </c>
      <c r="J5125" s="64">
        <v>31</v>
      </c>
      <c r="K5125" s="64">
        <v>24</v>
      </c>
      <c r="L5125" s="65">
        <v>0.96875</v>
      </c>
      <c r="M5125" s="64">
        <v>1</v>
      </c>
      <c r="N5125" s="64">
        <v>0</v>
      </c>
      <c r="O5125" s="66">
        <v>290.76416129032253</v>
      </c>
      <c r="P5125" s="63">
        <v>3.125E-2</v>
      </c>
    </row>
    <row r="5126" spans="1:16" ht="14.4">
      <c r="A5126" s="72">
        <f t="shared" si="165"/>
        <v>46248</v>
      </c>
      <c r="B5126" s="73" t="e">
        <f>VLOOKUP(G5126,'Daily Flash NL'!A:D,4,0)</f>
        <v>#N/A</v>
      </c>
      <c r="C5126" s="77">
        <v>46248</v>
      </c>
      <c r="D5126" s="57"/>
      <c r="E5126" s="62" t="s">
        <v>68</v>
      </c>
      <c r="F5126" s="62"/>
      <c r="G5126" s="62">
        <v>22</v>
      </c>
      <c r="H5126" s="63">
        <v>0.5357142857142857</v>
      </c>
      <c r="I5126" s="64">
        <v>28</v>
      </c>
      <c r="J5126" s="64">
        <v>27</v>
      </c>
      <c r="K5126" s="64">
        <v>15</v>
      </c>
      <c r="L5126" s="65">
        <v>0.9642857142857143</v>
      </c>
      <c r="M5126" s="64">
        <v>1</v>
      </c>
      <c r="N5126" s="64">
        <v>0</v>
      </c>
      <c r="O5126" s="66">
        <v>252.84487654320978</v>
      </c>
      <c r="P5126" s="63">
        <v>3.5714285714285712E-2</v>
      </c>
    </row>
    <row r="5127" spans="1:16" ht="14.4">
      <c r="A5127" s="72">
        <f t="shared" si="165"/>
        <v>46248</v>
      </c>
      <c r="B5127" s="73" t="e">
        <f>VLOOKUP(G5127,'Daily Flash NL'!A:D,4,0)</f>
        <v>#N/A</v>
      </c>
      <c r="C5127" s="77">
        <v>46248</v>
      </c>
      <c r="D5127" s="57"/>
      <c r="E5127" s="62" t="s">
        <v>68</v>
      </c>
      <c r="F5127" s="62"/>
      <c r="G5127" s="62">
        <v>23</v>
      </c>
      <c r="H5127" s="63">
        <v>0</v>
      </c>
      <c r="I5127" s="64">
        <v>9</v>
      </c>
      <c r="J5127" s="64">
        <v>3</v>
      </c>
      <c r="K5127" s="64">
        <v>0</v>
      </c>
      <c r="L5127" s="65">
        <v>0.33333333333333331</v>
      </c>
      <c r="M5127" s="64">
        <v>6</v>
      </c>
      <c r="N5127" s="64">
        <v>0</v>
      </c>
      <c r="O5127" s="66">
        <v>529.59966666666662</v>
      </c>
      <c r="P5127" s="63">
        <v>0.66666666666666663</v>
      </c>
    </row>
    <row r="5128" spans="1:16" ht="14.4">
      <c r="A5128" s="72">
        <f t="shared" si="165"/>
        <v>46248</v>
      </c>
      <c r="B5128" s="73" t="e">
        <f>VLOOKUP(G5128,'Daily Flash NL'!A:D,4,0)</f>
        <v>#N/A</v>
      </c>
      <c r="C5128" s="77">
        <v>46248</v>
      </c>
      <c r="D5128" s="57" t="s">
        <v>70</v>
      </c>
      <c r="E5128" s="57"/>
      <c r="F5128" s="57"/>
      <c r="G5128" s="57"/>
      <c r="H5128" s="58">
        <v>0.69453924914675769</v>
      </c>
      <c r="I5128" s="59">
        <v>1177</v>
      </c>
      <c r="J5128" s="59">
        <v>1117</v>
      </c>
      <c r="K5128" s="59">
        <v>814</v>
      </c>
      <c r="L5128" s="60">
        <v>0.94902293967714524</v>
      </c>
      <c r="M5128" s="59">
        <v>60</v>
      </c>
      <c r="N5128" s="59">
        <v>5</v>
      </c>
      <c r="O5128" s="61">
        <v>288.94408541480152</v>
      </c>
      <c r="P5128" s="58">
        <v>5.0977060322854713E-2</v>
      </c>
    </row>
    <row r="5129" spans="1:16" ht="14.4">
      <c r="A5129" s="72" t="str">
        <f t="shared" si="165"/>
        <v>Total 14/08/2026</v>
      </c>
      <c r="B5129" s="73" t="e">
        <f>VLOOKUP(G5129,'Daily Flash NL'!A:D,4,0)</f>
        <v>#N/A</v>
      </c>
      <c r="C5129" s="78" t="s">
        <v>360</v>
      </c>
      <c r="D5129" s="67"/>
      <c r="E5129" s="67"/>
      <c r="F5129" s="67"/>
      <c r="G5129" s="67"/>
      <c r="H5129" s="68">
        <v>0.69453924914675769</v>
      </c>
      <c r="I5129" s="69">
        <v>1177</v>
      </c>
      <c r="J5129" s="69">
        <v>1117</v>
      </c>
      <c r="K5129" s="69">
        <v>814</v>
      </c>
      <c r="L5129" s="70">
        <v>0.94902293967714524</v>
      </c>
      <c r="M5129" s="69">
        <v>60</v>
      </c>
      <c r="N5129" s="69">
        <v>5</v>
      </c>
      <c r="O5129" s="71">
        <v>288.94408541480152</v>
      </c>
      <c r="P5129" s="68">
        <v>5.0977060322854713E-2</v>
      </c>
    </row>
    <row r="5130" spans="1:16" ht="15" thickBot="1">
      <c r="A5130" s="72" t="str">
        <f t="shared" si="165"/>
        <v>Total général</v>
      </c>
      <c r="B5130" s="73" t="e">
        <f>VLOOKUP(G5130,'Daily Flash NL'!A:D,4,0)</f>
        <v>#N/A</v>
      </c>
      <c r="C5130" s="116" t="s">
        <v>73</v>
      </c>
      <c r="D5130" s="117"/>
      <c r="E5130" s="117"/>
      <c r="F5130" s="117"/>
      <c r="G5130" s="117"/>
      <c r="H5130" s="118">
        <v>0.69453924914675769</v>
      </c>
      <c r="I5130" s="119">
        <v>1177</v>
      </c>
      <c r="J5130" s="119">
        <v>1117</v>
      </c>
      <c r="K5130" s="119">
        <v>814</v>
      </c>
      <c r="L5130" s="120">
        <v>0.94902293967714524</v>
      </c>
      <c r="M5130" s="119">
        <v>60</v>
      </c>
      <c r="N5130" s="119">
        <v>5</v>
      </c>
      <c r="O5130" s="121">
        <v>288.94408541480152</v>
      </c>
      <c r="P5130" s="122">
        <v>5.0977060322854713E-2</v>
      </c>
    </row>
    <row r="5131" spans="1:16" ht="14.4">
      <c r="A5131" s="72">
        <f t="shared" ref="A5131:A5151" si="166">C5131</f>
        <v>46249</v>
      </c>
      <c r="B5131" s="73" t="e">
        <f>VLOOKUP(G5131,'Daily Flash NL'!A:D,4,0)</f>
        <v>#N/A</v>
      </c>
      <c r="C5131" s="77">
        <v>46249</v>
      </c>
      <c r="D5131" s="57" t="s">
        <v>67</v>
      </c>
      <c r="E5131" s="62" t="s">
        <v>85</v>
      </c>
      <c r="F5131" s="62"/>
      <c r="G5131" s="62"/>
      <c r="H5131" s="63">
        <v>0.81874999999999998</v>
      </c>
      <c r="I5131" s="64">
        <v>160</v>
      </c>
      <c r="J5131" s="64">
        <v>154</v>
      </c>
      <c r="K5131" s="64">
        <v>131</v>
      </c>
      <c r="L5131" s="65">
        <v>0.96250000000000002</v>
      </c>
      <c r="M5131" s="64">
        <v>6</v>
      </c>
      <c r="N5131" s="64">
        <v>0</v>
      </c>
      <c r="O5131" s="66">
        <v>289.49417586580086</v>
      </c>
      <c r="P5131" s="63">
        <v>3.7499999999999999E-2</v>
      </c>
    </row>
    <row r="5132" spans="1:16" ht="14.4">
      <c r="A5132" s="72">
        <f t="shared" si="166"/>
        <v>46249</v>
      </c>
      <c r="B5132" s="73" t="e">
        <f>VLOOKUP(G5132,'Daily Flash NL'!A:D,4,0)</f>
        <v>#N/A</v>
      </c>
      <c r="C5132" s="77">
        <v>46249</v>
      </c>
      <c r="D5132" s="57"/>
      <c r="E5132" s="62" t="s">
        <v>85</v>
      </c>
      <c r="F5132" s="57" t="s">
        <v>69</v>
      </c>
      <c r="G5132" s="57"/>
      <c r="H5132" s="58"/>
      <c r="I5132" s="59"/>
      <c r="J5132" s="59"/>
      <c r="K5132" s="59"/>
      <c r="L5132" s="60"/>
      <c r="M5132" s="59"/>
      <c r="N5132" s="59"/>
      <c r="O5132" s="61"/>
      <c r="P5132" s="58"/>
    </row>
    <row r="5133" spans="1:16" ht="14.4">
      <c r="A5133" s="72">
        <f t="shared" si="166"/>
        <v>46249</v>
      </c>
      <c r="B5133" s="73" t="e">
        <f>VLOOKUP(G5133,'Daily Flash NL'!A:D,4,0)</f>
        <v>#N/A</v>
      </c>
      <c r="C5133" s="77">
        <v>46249</v>
      </c>
      <c r="D5133" s="57"/>
      <c r="E5133" s="62" t="s">
        <v>85</v>
      </c>
      <c r="F5133" s="62"/>
      <c r="G5133" s="62">
        <v>0</v>
      </c>
      <c r="H5133" s="63">
        <v>0</v>
      </c>
      <c r="I5133" s="64">
        <v>1</v>
      </c>
      <c r="J5133" s="64">
        <v>0</v>
      </c>
      <c r="K5133" s="64">
        <v>0</v>
      </c>
      <c r="L5133" s="65">
        <v>0</v>
      </c>
      <c r="M5133" s="64">
        <v>1</v>
      </c>
      <c r="N5133" s="64">
        <v>0</v>
      </c>
      <c r="O5133" s="66"/>
      <c r="P5133" s="63">
        <v>1</v>
      </c>
    </row>
    <row r="5134" spans="1:16" ht="14.4">
      <c r="A5134" s="72">
        <f t="shared" si="166"/>
        <v>46249</v>
      </c>
      <c r="B5134" s="73" t="e">
        <f>VLOOKUP(G5134,'Daily Flash NL'!A:D,4,0)</f>
        <v>#N/A</v>
      </c>
      <c r="C5134" s="77">
        <v>46249</v>
      </c>
      <c r="D5134" s="57"/>
      <c r="E5134" s="62" t="s">
        <v>85</v>
      </c>
      <c r="F5134" s="62"/>
      <c r="G5134" s="62">
        <v>2</v>
      </c>
      <c r="H5134" s="63">
        <v>0</v>
      </c>
      <c r="I5134" s="64">
        <v>1</v>
      </c>
      <c r="J5134" s="64">
        <v>0</v>
      </c>
      <c r="K5134" s="64">
        <v>0</v>
      </c>
      <c r="L5134" s="65">
        <v>0</v>
      </c>
      <c r="M5134" s="64">
        <v>1</v>
      </c>
      <c r="N5134" s="64">
        <v>0</v>
      </c>
      <c r="O5134" s="66"/>
      <c r="P5134" s="63">
        <v>1</v>
      </c>
    </row>
    <row r="5135" spans="1:16" ht="14.4">
      <c r="A5135" s="72">
        <f t="shared" si="166"/>
        <v>46249</v>
      </c>
      <c r="B5135" s="73">
        <f>VLOOKUP(G5135,'Daily Flash NL'!A:D,4,0)</f>
        <v>0.29166666666666669</v>
      </c>
      <c r="C5135" s="77">
        <v>46249</v>
      </c>
      <c r="D5135" s="57"/>
      <c r="E5135" s="62" t="s">
        <v>85</v>
      </c>
      <c r="F5135" s="62"/>
      <c r="G5135" s="62">
        <v>7</v>
      </c>
      <c r="H5135" s="63">
        <v>1</v>
      </c>
      <c r="I5135" s="64">
        <v>1</v>
      </c>
      <c r="J5135" s="64">
        <v>1</v>
      </c>
      <c r="K5135" s="64">
        <v>1</v>
      </c>
      <c r="L5135" s="65">
        <v>1</v>
      </c>
      <c r="M5135" s="64">
        <v>0</v>
      </c>
      <c r="N5135" s="64">
        <v>0</v>
      </c>
      <c r="O5135" s="66">
        <v>952.29599999999994</v>
      </c>
      <c r="P5135" s="63">
        <v>0</v>
      </c>
    </row>
    <row r="5136" spans="1:16" ht="14.4">
      <c r="A5136" s="72">
        <f t="shared" si="166"/>
        <v>46249</v>
      </c>
      <c r="B5136" s="73">
        <f>VLOOKUP(G5136,'Daily Flash NL'!A:D,4,0)</f>
        <v>0.33333333333333298</v>
      </c>
      <c r="C5136" s="77">
        <v>46249</v>
      </c>
      <c r="D5136" s="57"/>
      <c r="E5136" s="62" t="s">
        <v>85</v>
      </c>
      <c r="F5136" s="62"/>
      <c r="G5136" s="62">
        <v>8</v>
      </c>
      <c r="H5136" s="63">
        <v>1</v>
      </c>
      <c r="I5136" s="64">
        <v>4</v>
      </c>
      <c r="J5136" s="64">
        <v>4</v>
      </c>
      <c r="K5136" s="64">
        <v>4</v>
      </c>
      <c r="L5136" s="65">
        <v>1</v>
      </c>
      <c r="M5136" s="64">
        <v>0</v>
      </c>
      <c r="N5136" s="64">
        <v>0</v>
      </c>
      <c r="O5136" s="66">
        <v>160.77483333333328</v>
      </c>
      <c r="P5136" s="63">
        <v>0</v>
      </c>
    </row>
    <row r="5137" spans="1:16" ht="14.4">
      <c r="A5137" s="72">
        <f t="shared" si="166"/>
        <v>46249</v>
      </c>
      <c r="B5137" s="73">
        <f>VLOOKUP(G5137,'Daily Flash NL'!A:D,4,0)</f>
        <v>0.375</v>
      </c>
      <c r="C5137" s="77">
        <v>46249</v>
      </c>
      <c r="D5137" s="57"/>
      <c r="E5137" s="62" t="s">
        <v>85</v>
      </c>
      <c r="F5137" s="62"/>
      <c r="G5137" s="62">
        <v>9</v>
      </c>
      <c r="H5137" s="63">
        <v>0.8</v>
      </c>
      <c r="I5137" s="64">
        <v>5</v>
      </c>
      <c r="J5137" s="64">
        <v>5</v>
      </c>
      <c r="K5137" s="64">
        <v>4</v>
      </c>
      <c r="L5137" s="65">
        <v>1</v>
      </c>
      <c r="M5137" s="64">
        <v>0</v>
      </c>
      <c r="N5137" s="64">
        <v>0</v>
      </c>
      <c r="O5137" s="66">
        <v>234.26660000000001</v>
      </c>
      <c r="P5137" s="63">
        <v>0</v>
      </c>
    </row>
    <row r="5138" spans="1:16" ht="14.4">
      <c r="A5138" s="72">
        <f t="shared" si="166"/>
        <v>46249</v>
      </c>
      <c r="B5138" s="73">
        <f>VLOOKUP(G5138,'Daily Flash NL'!A:D,4,0)</f>
        <v>0.41666666666666702</v>
      </c>
      <c r="C5138" s="77">
        <v>46249</v>
      </c>
      <c r="D5138" s="57"/>
      <c r="E5138" s="62" t="s">
        <v>85</v>
      </c>
      <c r="F5138" s="62"/>
      <c r="G5138" s="62">
        <v>10</v>
      </c>
      <c r="H5138" s="63">
        <v>1</v>
      </c>
      <c r="I5138" s="64">
        <v>5</v>
      </c>
      <c r="J5138" s="64">
        <v>5</v>
      </c>
      <c r="K5138" s="64">
        <v>5</v>
      </c>
      <c r="L5138" s="65">
        <v>1</v>
      </c>
      <c r="M5138" s="64">
        <v>0</v>
      </c>
      <c r="N5138" s="64">
        <v>0</v>
      </c>
      <c r="O5138" s="66">
        <v>207.15479999999997</v>
      </c>
      <c r="P5138" s="63">
        <v>0</v>
      </c>
    </row>
    <row r="5139" spans="1:16" ht="14.4">
      <c r="A5139" s="72">
        <f t="shared" si="166"/>
        <v>46249</v>
      </c>
      <c r="B5139" s="73">
        <f>VLOOKUP(G5139,'Daily Flash NL'!A:D,4,0)</f>
        <v>0.45833333333333298</v>
      </c>
      <c r="C5139" s="77">
        <v>46249</v>
      </c>
      <c r="D5139" s="57"/>
      <c r="E5139" s="62" t="s">
        <v>85</v>
      </c>
      <c r="F5139" s="62"/>
      <c r="G5139" s="62">
        <v>11</v>
      </c>
      <c r="H5139" s="63">
        <v>1</v>
      </c>
      <c r="I5139" s="64">
        <v>6</v>
      </c>
      <c r="J5139" s="64">
        <v>6</v>
      </c>
      <c r="K5139" s="64">
        <v>6</v>
      </c>
      <c r="L5139" s="65">
        <v>1</v>
      </c>
      <c r="M5139" s="64">
        <v>0</v>
      </c>
      <c r="N5139" s="64">
        <v>0</v>
      </c>
      <c r="O5139" s="66">
        <v>209.59833333333327</v>
      </c>
      <c r="P5139" s="63">
        <v>0</v>
      </c>
    </row>
    <row r="5140" spans="1:16" ht="14.4">
      <c r="A5140" s="72">
        <f t="shared" si="166"/>
        <v>46249</v>
      </c>
      <c r="B5140" s="73">
        <f>VLOOKUP(G5140,'Daily Flash NL'!A:D,4,0)</f>
        <v>0.5</v>
      </c>
      <c r="C5140" s="77">
        <v>46249</v>
      </c>
      <c r="D5140" s="57"/>
      <c r="E5140" s="62" t="s">
        <v>85</v>
      </c>
      <c r="F5140" s="62"/>
      <c r="G5140" s="62">
        <v>12</v>
      </c>
      <c r="H5140" s="63">
        <v>1</v>
      </c>
      <c r="I5140" s="64">
        <v>7</v>
      </c>
      <c r="J5140" s="64">
        <v>7</v>
      </c>
      <c r="K5140" s="64">
        <v>7</v>
      </c>
      <c r="L5140" s="65">
        <v>1</v>
      </c>
      <c r="M5140" s="64">
        <v>0</v>
      </c>
      <c r="N5140" s="64">
        <v>0</v>
      </c>
      <c r="O5140" s="66">
        <v>371.57771428571425</v>
      </c>
      <c r="P5140" s="63">
        <v>0</v>
      </c>
    </row>
    <row r="5141" spans="1:16" ht="14.4">
      <c r="A5141" s="72">
        <f t="shared" si="166"/>
        <v>46249</v>
      </c>
      <c r="B5141" s="73">
        <f>VLOOKUP(G5141,'Daily Flash NL'!A:D,4,0)</f>
        <v>0.54166666666666696</v>
      </c>
      <c r="C5141" s="77">
        <v>46249</v>
      </c>
      <c r="D5141" s="57"/>
      <c r="E5141" s="62" t="s">
        <v>85</v>
      </c>
      <c r="F5141" s="62"/>
      <c r="G5141" s="62">
        <v>13</v>
      </c>
      <c r="H5141" s="63">
        <v>1</v>
      </c>
      <c r="I5141" s="64">
        <v>7</v>
      </c>
      <c r="J5141" s="64">
        <v>7</v>
      </c>
      <c r="K5141" s="64">
        <v>7</v>
      </c>
      <c r="L5141" s="65">
        <v>1</v>
      </c>
      <c r="M5141" s="64">
        <v>0</v>
      </c>
      <c r="N5141" s="64">
        <v>0</v>
      </c>
      <c r="O5141" s="66">
        <v>317.58185714285713</v>
      </c>
      <c r="P5141" s="63">
        <v>0</v>
      </c>
    </row>
    <row r="5142" spans="1:16" ht="14.4">
      <c r="A5142" s="72">
        <f t="shared" si="166"/>
        <v>46249</v>
      </c>
      <c r="B5142" s="73">
        <f>VLOOKUP(G5142,'Daily Flash NL'!A:D,4,0)</f>
        <v>0.58333333333333304</v>
      </c>
      <c r="C5142" s="77">
        <v>46249</v>
      </c>
      <c r="D5142" s="57"/>
      <c r="E5142" s="62" t="s">
        <v>85</v>
      </c>
      <c r="F5142" s="62"/>
      <c r="G5142" s="62">
        <v>14</v>
      </c>
      <c r="H5142" s="63">
        <v>1</v>
      </c>
      <c r="I5142" s="64">
        <v>10</v>
      </c>
      <c r="J5142" s="64">
        <v>10</v>
      </c>
      <c r="K5142" s="64">
        <v>10</v>
      </c>
      <c r="L5142" s="65">
        <v>1</v>
      </c>
      <c r="M5142" s="64">
        <v>0</v>
      </c>
      <c r="N5142" s="64">
        <v>0</v>
      </c>
      <c r="O5142" s="66">
        <v>309.34166666666704</v>
      </c>
      <c r="P5142" s="63">
        <v>0</v>
      </c>
    </row>
    <row r="5143" spans="1:16" ht="14.4">
      <c r="A5143" s="72">
        <f t="shared" si="166"/>
        <v>46249</v>
      </c>
      <c r="B5143" s="73">
        <f>VLOOKUP(G5143,'Daily Flash NL'!A:D,4,0)</f>
        <v>0.625</v>
      </c>
      <c r="C5143" s="77">
        <v>46249</v>
      </c>
      <c r="D5143" s="57"/>
      <c r="E5143" s="62" t="s">
        <v>85</v>
      </c>
      <c r="F5143" s="62"/>
      <c r="G5143" s="62">
        <v>15</v>
      </c>
      <c r="H5143" s="63">
        <v>1</v>
      </c>
      <c r="I5143" s="64">
        <v>5</v>
      </c>
      <c r="J5143" s="64">
        <v>5</v>
      </c>
      <c r="K5143" s="64">
        <v>5</v>
      </c>
      <c r="L5143" s="65">
        <v>1</v>
      </c>
      <c r="M5143" s="64">
        <v>0</v>
      </c>
      <c r="N5143" s="64">
        <v>0</v>
      </c>
      <c r="O5143" s="66">
        <v>159.40370000000001</v>
      </c>
      <c r="P5143" s="63">
        <v>0</v>
      </c>
    </row>
    <row r="5144" spans="1:16" ht="14.4">
      <c r="A5144" s="72">
        <f t="shared" si="166"/>
        <v>46249</v>
      </c>
      <c r="B5144" s="73">
        <f>VLOOKUP(G5144,'Daily Flash NL'!A:D,4,0)</f>
        <v>0.66666666666666696</v>
      </c>
      <c r="C5144" s="77">
        <v>46249</v>
      </c>
      <c r="D5144" s="57"/>
      <c r="E5144" s="62" t="s">
        <v>85</v>
      </c>
      <c r="F5144" s="62"/>
      <c r="G5144" s="62">
        <v>16</v>
      </c>
      <c r="H5144" s="63">
        <v>1</v>
      </c>
      <c r="I5144" s="64">
        <v>5</v>
      </c>
      <c r="J5144" s="64">
        <v>5</v>
      </c>
      <c r="K5144" s="64">
        <v>5</v>
      </c>
      <c r="L5144" s="65">
        <v>1</v>
      </c>
      <c r="M5144" s="64">
        <v>0</v>
      </c>
      <c r="N5144" s="64">
        <v>0</v>
      </c>
      <c r="O5144" s="66">
        <v>386.92770000000002</v>
      </c>
      <c r="P5144" s="63">
        <v>0</v>
      </c>
    </row>
    <row r="5145" spans="1:16" ht="14.4">
      <c r="A5145" s="72">
        <f t="shared" si="166"/>
        <v>46249</v>
      </c>
      <c r="B5145" s="73" t="e">
        <f>VLOOKUP(G5145,'Daily Flash NL'!A:D,4,0)</f>
        <v>#N/A</v>
      </c>
      <c r="C5145" s="77">
        <v>46249</v>
      </c>
      <c r="D5145" s="57"/>
      <c r="E5145" s="62" t="s">
        <v>85</v>
      </c>
      <c r="F5145" s="62"/>
      <c r="G5145" s="62">
        <v>17</v>
      </c>
      <c r="H5145" s="63">
        <v>0.5</v>
      </c>
      <c r="I5145" s="64">
        <v>2</v>
      </c>
      <c r="J5145" s="64">
        <v>2</v>
      </c>
      <c r="K5145" s="64">
        <v>1</v>
      </c>
      <c r="L5145" s="65">
        <v>1</v>
      </c>
      <c r="M5145" s="64">
        <v>0</v>
      </c>
      <c r="N5145" s="64">
        <v>0</v>
      </c>
      <c r="O5145" s="66">
        <v>437.18299999999999</v>
      </c>
      <c r="P5145" s="63">
        <v>0</v>
      </c>
    </row>
    <row r="5146" spans="1:16" ht="14.4">
      <c r="A5146" s="72">
        <f t="shared" si="166"/>
        <v>46249</v>
      </c>
      <c r="B5146" s="73" t="e">
        <f>VLOOKUP(G5146,'Daily Flash NL'!A:D,4,0)</f>
        <v>#N/A</v>
      </c>
      <c r="C5146" s="77">
        <v>46249</v>
      </c>
      <c r="D5146" s="57"/>
      <c r="E5146" s="62" t="s">
        <v>85</v>
      </c>
      <c r="F5146" s="62"/>
      <c r="G5146" s="62">
        <v>18</v>
      </c>
      <c r="H5146" s="63">
        <v>1</v>
      </c>
      <c r="I5146" s="64">
        <v>4</v>
      </c>
      <c r="J5146" s="64">
        <v>4</v>
      </c>
      <c r="K5146" s="64">
        <v>4</v>
      </c>
      <c r="L5146" s="65">
        <v>1</v>
      </c>
      <c r="M5146" s="64">
        <v>0</v>
      </c>
      <c r="N5146" s="64">
        <v>0</v>
      </c>
      <c r="O5146" s="66">
        <v>393.06900000000002</v>
      </c>
      <c r="P5146" s="63">
        <v>0</v>
      </c>
    </row>
    <row r="5147" spans="1:16" ht="14.4">
      <c r="A5147" s="72">
        <f t="shared" si="166"/>
        <v>46249</v>
      </c>
      <c r="B5147" s="73" t="e">
        <f>VLOOKUP(G5147,'Daily Flash NL'!A:D,4,0)</f>
        <v>#N/A</v>
      </c>
      <c r="C5147" s="77">
        <v>46249</v>
      </c>
      <c r="D5147" s="57"/>
      <c r="E5147" s="62" t="s">
        <v>85</v>
      </c>
      <c r="F5147" s="62"/>
      <c r="G5147" s="62">
        <v>19</v>
      </c>
      <c r="H5147" s="63">
        <v>1</v>
      </c>
      <c r="I5147" s="64">
        <v>1</v>
      </c>
      <c r="J5147" s="64">
        <v>1</v>
      </c>
      <c r="K5147" s="64">
        <v>1</v>
      </c>
      <c r="L5147" s="65">
        <v>1</v>
      </c>
      <c r="M5147" s="64">
        <v>0</v>
      </c>
      <c r="N5147" s="64">
        <v>0</v>
      </c>
      <c r="O5147" s="66">
        <v>273.05500000000001</v>
      </c>
      <c r="P5147" s="63">
        <v>0</v>
      </c>
    </row>
    <row r="5148" spans="1:16" ht="14.4">
      <c r="A5148" s="72">
        <f t="shared" si="166"/>
        <v>46249</v>
      </c>
      <c r="B5148" s="73" t="e">
        <f>VLOOKUP(G5148,'Daily Flash NL'!A:D,4,0)</f>
        <v>#N/A</v>
      </c>
      <c r="C5148" s="77">
        <v>46249</v>
      </c>
      <c r="D5148" s="57"/>
      <c r="E5148" s="62" t="s">
        <v>85</v>
      </c>
      <c r="F5148" s="62"/>
      <c r="G5148" s="62">
        <v>20</v>
      </c>
      <c r="H5148" s="63">
        <v>1</v>
      </c>
      <c r="I5148" s="64">
        <v>1</v>
      </c>
      <c r="J5148" s="64">
        <v>1</v>
      </c>
      <c r="K5148" s="64">
        <v>1</v>
      </c>
      <c r="L5148" s="65">
        <v>1</v>
      </c>
      <c r="M5148" s="64">
        <v>0</v>
      </c>
      <c r="N5148" s="64">
        <v>0</v>
      </c>
      <c r="O5148" s="66">
        <v>472.178</v>
      </c>
      <c r="P5148" s="63">
        <v>0</v>
      </c>
    </row>
    <row r="5149" spans="1:16" ht="14.4">
      <c r="A5149" s="72">
        <f t="shared" si="166"/>
        <v>46249</v>
      </c>
      <c r="B5149" s="73" t="e">
        <f>VLOOKUP(G5149,'Daily Flash NL'!A:D,4,0)</f>
        <v>#N/A</v>
      </c>
      <c r="C5149" s="77">
        <v>46249</v>
      </c>
      <c r="D5149" s="57"/>
      <c r="E5149" s="62" t="s">
        <v>85</v>
      </c>
      <c r="F5149" s="62"/>
      <c r="G5149" s="62">
        <v>21</v>
      </c>
      <c r="H5149" s="63">
        <v>1</v>
      </c>
      <c r="I5149" s="64">
        <v>1</v>
      </c>
      <c r="J5149" s="64">
        <v>1</v>
      </c>
      <c r="K5149" s="64">
        <v>1</v>
      </c>
      <c r="L5149" s="65">
        <v>1</v>
      </c>
      <c r="M5149" s="64">
        <v>0</v>
      </c>
      <c r="N5149" s="64">
        <v>0</v>
      </c>
      <c r="O5149" s="66">
        <v>153.803</v>
      </c>
      <c r="P5149" s="63">
        <v>0</v>
      </c>
    </row>
    <row r="5150" spans="1:16" ht="14.4">
      <c r="A5150" s="72">
        <f t="shared" si="166"/>
        <v>46249</v>
      </c>
      <c r="B5150" s="73" t="e">
        <f>VLOOKUP(G5150,'Daily Flash NL'!A:D,4,0)</f>
        <v>#N/A</v>
      </c>
      <c r="C5150" s="77">
        <v>46249</v>
      </c>
      <c r="D5150" s="57"/>
      <c r="E5150" s="62" t="s">
        <v>85</v>
      </c>
      <c r="F5150" s="62"/>
      <c r="G5150" s="62">
        <v>22</v>
      </c>
      <c r="H5150" s="63">
        <v>0</v>
      </c>
      <c r="I5150" s="64">
        <v>1</v>
      </c>
      <c r="J5150" s="64">
        <v>1</v>
      </c>
      <c r="K5150" s="64">
        <v>0</v>
      </c>
      <c r="L5150" s="65">
        <v>1</v>
      </c>
      <c r="M5150" s="64">
        <v>0</v>
      </c>
      <c r="N5150" s="64">
        <v>0</v>
      </c>
      <c r="O5150" s="66">
        <v>201.39300000000003</v>
      </c>
      <c r="P5150" s="63">
        <v>0</v>
      </c>
    </row>
    <row r="5151" spans="1:16" ht="14.4">
      <c r="A5151" s="72">
        <f t="shared" si="166"/>
        <v>46249</v>
      </c>
      <c r="B5151" s="73" t="e">
        <f>VLOOKUP(G5151,'Daily Flash NL'!A:D,4,0)</f>
        <v>#N/A</v>
      </c>
      <c r="C5151" s="77">
        <v>46249</v>
      </c>
      <c r="D5151" s="57"/>
      <c r="E5151" s="62" t="s">
        <v>85</v>
      </c>
      <c r="F5151" s="57" t="s">
        <v>86</v>
      </c>
      <c r="G5151" s="57"/>
      <c r="H5151" s="58"/>
      <c r="I5151" s="59"/>
      <c r="J5151" s="59"/>
      <c r="K5151" s="59"/>
      <c r="L5151" s="60"/>
      <c r="M5151" s="59"/>
      <c r="N5151" s="59"/>
      <c r="O5151" s="61"/>
      <c r="P5151" s="58"/>
    </row>
    <row r="5152" spans="1:16" ht="14.4">
      <c r="A5152" s="72">
        <f t="shared" ref="A5152:A5197" si="167">C5152</f>
        <v>46250</v>
      </c>
      <c r="B5152" s="73" t="e">
        <f>VLOOKUP(G5152,'Daily Flash NL'!A:D,4,0)</f>
        <v>#N/A</v>
      </c>
      <c r="C5152" s="77">
        <v>46250</v>
      </c>
      <c r="D5152" s="57" t="s">
        <v>67</v>
      </c>
      <c r="E5152" s="62" t="s">
        <v>85</v>
      </c>
      <c r="F5152" s="62"/>
      <c r="G5152" s="62">
        <v>0</v>
      </c>
      <c r="H5152" s="63">
        <v>0.77835051546391754</v>
      </c>
      <c r="I5152" s="64">
        <v>194</v>
      </c>
      <c r="J5152" s="64">
        <v>180</v>
      </c>
      <c r="K5152" s="64">
        <v>151</v>
      </c>
      <c r="L5152" s="65">
        <v>0.92783505154639179</v>
      </c>
      <c r="M5152" s="64">
        <v>14</v>
      </c>
      <c r="N5152" s="64">
        <v>0</v>
      </c>
      <c r="O5152" s="66">
        <v>232.60684351851842</v>
      </c>
      <c r="P5152" s="63">
        <v>7.2164948453608241E-2</v>
      </c>
    </row>
    <row r="5153" spans="1:16" ht="14.4">
      <c r="A5153" s="72">
        <f t="shared" si="167"/>
        <v>46250</v>
      </c>
      <c r="B5153" s="73" t="e">
        <f>VLOOKUP(G5153,'Daily Flash NL'!A:D,4,0)</f>
        <v>#N/A</v>
      </c>
      <c r="C5153" s="77">
        <v>46250</v>
      </c>
      <c r="D5153" s="57"/>
      <c r="E5153" s="62" t="s">
        <v>85</v>
      </c>
      <c r="F5153" s="254" t="s">
        <v>69</v>
      </c>
      <c r="G5153" s="254">
        <v>1</v>
      </c>
      <c r="H5153" s="255">
        <v>1</v>
      </c>
      <c r="I5153" s="256">
        <v>1</v>
      </c>
      <c r="J5153" s="256">
        <v>1</v>
      </c>
      <c r="K5153" s="256">
        <v>1</v>
      </c>
      <c r="L5153" s="257">
        <v>1</v>
      </c>
      <c r="M5153" s="256">
        <v>0</v>
      </c>
      <c r="N5153" s="256">
        <v>0</v>
      </c>
      <c r="O5153" s="258">
        <v>769.91300000000001</v>
      </c>
      <c r="P5153" s="255">
        <v>0</v>
      </c>
    </row>
    <row r="5154" spans="1:16" ht="14.4">
      <c r="A5154" s="72">
        <f t="shared" si="167"/>
        <v>46250</v>
      </c>
      <c r="B5154" s="73" t="e">
        <f>VLOOKUP(G5154,'Daily Flash NL'!A:D,4,0)</f>
        <v>#N/A</v>
      </c>
      <c r="C5154" s="77">
        <v>46250</v>
      </c>
      <c r="D5154" s="57"/>
      <c r="E5154" s="62" t="s">
        <v>85</v>
      </c>
      <c r="F5154" s="62"/>
      <c r="G5154" s="62">
        <v>0</v>
      </c>
      <c r="H5154" s="63">
        <v>0.33333333333333331</v>
      </c>
      <c r="I5154" s="64">
        <v>3</v>
      </c>
      <c r="J5154" s="64">
        <v>1</v>
      </c>
      <c r="K5154" s="64">
        <v>1</v>
      </c>
      <c r="L5154" s="65">
        <v>0.33333333333333331</v>
      </c>
      <c r="M5154" s="64">
        <v>2</v>
      </c>
      <c r="N5154" s="64">
        <v>0</v>
      </c>
      <c r="O5154" s="66">
        <v>183.79400000000001</v>
      </c>
      <c r="P5154" s="63">
        <v>0.66666666666666663</v>
      </c>
    </row>
    <row r="5155" spans="1:16" ht="14.4">
      <c r="A5155" s="72">
        <f t="shared" si="167"/>
        <v>46250</v>
      </c>
      <c r="B5155" s="73" t="e">
        <f>VLOOKUP(G5155,'Daily Flash NL'!A:D,4,0)</f>
        <v>#N/A</v>
      </c>
      <c r="C5155" s="77">
        <v>46250</v>
      </c>
      <c r="D5155" s="57"/>
      <c r="E5155" s="62" t="s">
        <v>85</v>
      </c>
      <c r="F5155" s="62"/>
      <c r="G5155" s="62">
        <v>1</v>
      </c>
      <c r="H5155" s="63">
        <v>0</v>
      </c>
      <c r="I5155" s="64">
        <v>2</v>
      </c>
      <c r="J5155" s="64">
        <v>0</v>
      </c>
      <c r="K5155" s="64">
        <v>0</v>
      </c>
      <c r="L5155" s="65">
        <v>0</v>
      </c>
      <c r="M5155" s="64">
        <v>2</v>
      </c>
      <c r="N5155" s="64">
        <v>0</v>
      </c>
      <c r="O5155" s="66">
        <v>159.61599999999999</v>
      </c>
      <c r="P5155" s="63">
        <v>1</v>
      </c>
    </row>
    <row r="5156" spans="1:16" ht="14.4">
      <c r="A5156" s="72">
        <f t="shared" si="167"/>
        <v>46250</v>
      </c>
      <c r="B5156" s="73" t="e">
        <f>VLOOKUP(G5156,'Daily Flash NL'!A:D,4,0)</f>
        <v>#N/A</v>
      </c>
      <c r="C5156" s="77">
        <v>46250</v>
      </c>
      <c r="D5156" s="57"/>
      <c r="E5156" s="62" t="s">
        <v>85</v>
      </c>
      <c r="F5156" s="62"/>
      <c r="G5156" s="62">
        <v>2</v>
      </c>
      <c r="H5156" s="63">
        <v>0</v>
      </c>
      <c r="I5156" s="64">
        <v>1</v>
      </c>
      <c r="J5156" s="64">
        <v>0</v>
      </c>
      <c r="K5156" s="64">
        <v>0</v>
      </c>
      <c r="L5156" s="65">
        <v>0</v>
      </c>
      <c r="M5156" s="64">
        <v>1</v>
      </c>
      <c r="N5156" s="64">
        <v>0</v>
      </c>
      <c r="O5156" s="66">
        <v>306.07600000000002</v>
      </c>
      <c r="P5156" s="63">
        <v>1</v>
      </c>
    </row>
    <row r="5157" spans="1:16" ht="14.4">
      <c r="A5157" s="72">
        <f t="shared" si="167"/>
        <v>46250</v>
      </c>
      <c r="B5157" s="73">
        <f>VLOOKUP(G5157,'Daily Flash NL'!A:D,4,0)</f>
        <v>0.29166666666666669</v>
      </c>
      <c r="C5157" s="77">
        <v>46250</v>
      </c>
      <c r="D5157" s="57"/>
      <c r="E5157" s="62" t="s">
        <v>85</v>
      </c>
      <c r="F5157" s="62"/>
      <c r="G5157" s="62">
        <v>7</v>
      </c>
      <c r="H5157" s="63">
        <v>0.66666666666666663</v>
      </c>
      <c r="I5157" s="64">
        <v>3</v>
      </c>
      <c r="J5157" s="64">
        <v>3</v>
      </c>
      <c r="K5157" s="64">
        <v>2</v>
      </c>
      <c r="L5157" s="65">
        <v>1</v>
      </c>
      <c r="M5157" s="64">
        <v>0</v>
      </c>
      <c r="N5157" s="64">
        <v>0</v>
      </c>
      <c r="O5157" s="66">
        <v>384.06700000000001</v>
      </c>
      <c r="P5157" s="63">
        <v>0</v>
      </c>
    </row>
    <row r="5158" spans="1:16" ht="14.4">
      <c r="A5158" s="72">
        <f t="shared" si="167"/>
        <v>46250</v>
      </c>
      <c r="B5158" s="73">
        <f>VLOOKUP(G5158,'Daily Flash NL'!A:D,4,0)</f>
        <v>0.33333333333333298</v>
      </c>
      <c r="C5158" s="77">
        <v>46250</v>
      </c>
      <c r="D5158" s="57"/>
      <c r="E5158" s="62" t="s">
        <v>85</v>
      </c>
      <c r="F5158" s="62"/>
      <c r="G5158" s="62">
        <v>8</v>
      </c>
      <c r="H5158" s="63">
        <v>0.625</v>
      </c>
      <c r="I5158" s="64">
        <v>8</v>
      </c>
      <c r="J5158" s="64">
        <v>8</v>
      </c>
      <c r="K5158" s="64">
        <v>5</v>
      </c>
      <c r="L5158" s="65">
        <v>1</v>
      </c>
      <c r="M5158" s="64">
        <v>0</v>
      </c>
      <c r="N5158" s="64">
        <v>0</v>
      </c>
      <c r="O5158" s="66">
        <v>127.62865625000001</v>
      </c>
      <c r="P5158" s="63">
        <v>0</v>
      </c>
    </row>
    <row r="5159" spans="1:16" ht="14.4">
      <c r="A5159" s="72">
        <f t="shared" si="167"/>
        <v>46250</v>
      </c>
      <c r="B5159" s="73">
        <f>VLOOKUP(G5159,'Daily Flash NL'!A:D,4,0)</f>
        <v>0.375</v>
      </c>
      <c r="C5159" s="77">
        <v>46250</v>
      </c>
      <c r="D5159" s="57"/>
      <c r="E5159" s="62" t="s">
        <v>85</v>
      </c>
      <c r="F5159" s="62"/>
      <c r="G5159" s="62">
        <v>9</v>
      </c>
      <c r="H5159" s="63">
        <v>0.88888888888888884</v>
      </c>
      <c r="I5159" s="64">
        <v>9</v>
      </c>
      <c r="J5159" s="64">
        <v>9</v>
      </c>
      <c r="K5159" s="64">
        <v>8</v>
      </c>
      <c r="L5159" s="65">
        <v>1</v>
      </c>
      <c r="M5159" s="64">
        <v>0</v>
      </c>
      <c r="N5159" s="64">
        <v>0</v>
      </c>
      <c r="O5159" s="66">
        <v>280.82940740740781</v>
      </c>
      <c r="P5159" s="63">
        <v>0</v>
      </c>
    </row>
    <row r="5160" spans="1:16" ht="14.4">
      <c r="A5160" s="72">
        <f t="shared" si="167"/>
        <v>46250</v>
      </c>
      <c r="B5160" s="73">
        <f>VLOOKUP(G5160,'Daily Flash NL'!A:D,4,0)</f>
        <v>0.41666666666666702</v>
      </c>
      <c r="C5160" s="77">
        <v>46250</v>
      </c>
      <c r="D5160" s="57"/>
      <c r="E5160" s="62" t="s">
        <v>85</v>
      </c>
      <c r="F5160" s="62"/>
      <c r="G5160" s="62">
        <v>10</v>
      </c>
      <c r="H5160" s="63">
        <v>0.875</v>
      </c>
      <c r="I5160" s="64">
        <v>8</v>
      </c>
      <c r="J5160" s="64">
        <v>8</v>
      </c>
      <c r="K5160" s="64">
        <v>7</v>
      </c>
      <c r="L5160" s="65">
        <v>1</v>
      </c>
      <c r="M5160" s="64">
        <v>0</v>
      </c>
      <c r="N5160" s="64">
        <v>0</v>
      </c>
      <c r="O5160" s="66">
        <v>159.31549999999999</v>
      </c>
      <c r="P5160" s="63">
        <v>0</v>
      </c>
    </row>
    <row r="5161" spans="1:16" ht="14.4">
      <c r="A5161" s="72">
        <f t="shared" si="167"/>
        <v>46250</v>
      </c>
      <c r="B5161" s="73">
        <f>VLOOKUP(G5161,'Daily Flash NL'!A:D,4,0)</f>
        <v>0.45833333333333298</v>
      </c>
      <c r="C5161" s="77">
        <v>46250</v>
      </c>
      <c r="D5161" s="57"/>
      <c r="E5161" s="62" t="s">
        <v>85</v>
      </c>
      <c r="F5161" s="62"/>
      <c r="G5161" s="62">
        <v>11</v>
      </c>
      <c r="H5161" s="63">
        <v>0.4</v>
      </c>
      <c r="I5161" s="64">
        <v>5</v>
      </c>
      <c r="J5161" s="64">
        <v>3</v>
      </c>
      <c r="K5161" s="64">
        <v>2</v>
      </c>
      <c r="L5161" s="65">
        <v>0.6</v>
      </c>
      <c r="M5161" s="64">
        <v>2</v>
      </c>
      <c r="N5161" s="64">
        <v>0</v>
      </c>
      <c r="O5161" s="66">
        <v>127.35016666666668</v>
      </c>
      <c r="P5161" s="63">
        <v>0.4</v>
      </c>
    </row>
    <row r="5162" spans="1:16" ht="14.4">
      <c r="A5162" s="72">
        <f t="shared" si="167"/>
        <v>46250</v>
      </c>
      <c r="B5162" s="73">
        <f>VLOOKUP(G5162,'Daily Flash NL'!A:D,4,0)</f>
        <v>0.5</v>
      </c>
      <c r="C5162" s="77">
        <v>46250</v>
      </c>
      <c r="D5162" s="57"/>
      <c r="E5162" s="62" t="s">
        <v>85</v>
      </c>
      <c r="F5162" s="62"/>
      <c r="G5162" s="62">
        <v>12</v>
      </c>
      <c r="H5162" s="63">
        <v>0.875</v>
      </c>
      <c r="I5162" s="64">
        <v>8</v>
      </c>
      <c r="J5162" s="64">
        <v>8</v>
      </c>
      <c r="K5162" s="64">
        <v>7</v>
      </c>
      <c r="L5162" s="65">
        <v>1</v>
      </c>
      <c r="M5162" s="64">
        <v>0</v>
      </c>
      <c r="N5162" s="64">
        <v>0</v>
      </c>
      <c r="O5162" s="66">
        <v>240.20112499999999</v>
      </c>
      <c r="P5162" s="63">
        <v>0</v>
      </c>
    </row>
    <row r="5163" spans="1:16" ht="14.4">
      <c r="A5163" s="72">
        <f t="shared" si="167"/>
        <v>46250</v>
      </c>
      <c r="B5163" s="73">
        <f>VLOOKUP(G5163,'Daily Flash NL'!A:D,4,0)</f>
        <v>0.54166666666666696</v>
      </c>
      <c r="C5163" s="77">
        <v>46250</v>
      </c>
      <c r="D5163" s="57"/>
      <c r="E5163" s="62" t="s">
        <v>85</v>
      </c>
      <c r="F5163" s="62"/>
      <c r="G5163" s="62">
        <v>13</v>
      </c>
      <c r="H5163" s="63">
        <v>0.8</v>
      </c>
      <c r="I5163" s="64">
        <v>10</v>
      </c>
      <c r="J5163" s="64">
        <v>9</v>
      </c>
      <c r="K5163" s="64">
        <v>8</v>
      </c>
      <c r="L5163" s="65">
        <v>0.9</v>
      </c>
      <c r="M5163" s="64">
        <v>1</v>
      </c>
      <c r="N5163" s="64">
        <v>0</v>
      </c>
      <c r="O5163" s="66">
        <v>230.60358333333332</v>
      </c>
      <c r="P5163" s="63">
        <v>0.1</v>
      </c>
    </row>
    <row r="5164" spans="1:16" ht="14.4">
      <c r="A5164" s="72">
        <f t="shared" si="167"/>
        <v>46250</v>
      </c>
      <c r="B5164" s="73">
        <f>VLOOKUP(G5164,'Daily Flash NL'!A:D,4,0)</f>
        <v>0.58333333333333304</v>
      </c>
      <c r="C5164" s="77">
        <v>46250</v>
      </c>
      <c r="D5164" s="57"/>
      <c r="E5164" s="62" t="s">
        <v>85</v>
      </c>
      <c r="F5164" s="62"/>
      <c r="G5164" s="62">
        <v>14</v>
      </c>
      <c r="H5164" s="63">
        <v>1</v>
      </c>
      <c r="I5164" s="64">
        <v>4</v>
      </c>
      <c r="J5164" s="64">
        <v>4</v>
      </c>
      <c r="K5164" s="64">
        <v>4</v>
      </c>
      <c r="L5164" s="65">
        <v>1</v>
      </c>
      <c r="M5164" s="64">
        <v>0</v>
      </c>
      <c r="N5164" s="64">
        <v>0</v>
      </c>
      <c r="O5164" s="66">
        <v>561.12725</v>
      </c>
      <c r="P5164" s="63">
        <v>0</v>
      </c>
    </row>
    <row r="5165" spans="1:16" ht="14.4">
      <c r="A5165" s="72">
        <f t="shared" si="167"/>
        <v>46250</v>
      </c>
      <c r="B5165" s="73">
        <f>VLOOKUP(G5165,'Daily Flash NL'!A:D,4,0)</f>
        <v>0.625</v>
      </c>
      <c r="C5165" s="77">
        <v>46250</v>
      </c>
      <c r="D5165" s="57"/>
      <c r="E5165" s="62" t="s">
        <v>85</v>
      </c>
      <c r="F5165" s="62"/>
      <c r="G5165" s="62">
        <v>15</v>
      </c>
      <c r="H5165" s="63">
        <v>1</v>
      </c>
      <c r="I5165" s="64">
        <v>2</v>
      </c>
      <c r="J5165" s="64">
        <v>2</v>
      </c>
      <c r="K5165" s="64">
        <v>2</v>
      </c>
      <c r="L5165" s="65">
        <v>1</v>
      </c>
      <c r="M5165" s="64">
        <v>0</v>
      </c>
      <c r="N5165" s="64">
        <v>0</v>
      </c>
      <c r="O5165" s="66">
        <v>266.20949999999999</v>
      </c>
      <c r="P5165" s="63">
        <v>0</v>
      </c>
    </row>
    <row r="5166" spans="1:16" ht="14.4">
      <c r="A5166" s="72">
        <f t="shared" si="167"/>
        <v>46250</v>
      </c>
      <c r="B5166" s="73">
        <f>VLOOKUP(G5166,'Daily Flash NL'!A:D,4,0)</f>
        <v>0.66666666666666696</v>
      </c>
      <c r="C5166" s="77">
        <v>46250</v>
      </c>
      <c r="D5166" s="57"/>
      <c r="E5166" s="62" t="s">
        <v>85</v>
      </c>
      <c r="F5166" s="62"/>
      <c r="G5166" s="62">
        <v>16</v>
      </c>
      <c r="H5166" s="63">
        <v>1</v>
      </c>
      <c r="I5166" s="64">
        <v>2</v>
      </c>
      <c r="J5166" s="64">
        <v>2</v>
      </c>
      <c r="K5166" s="64">
        <v>2</v>
      </c>
      <c r="L5166" s="65">
        <v>1</v>
      </c>
      <c r="M5166" s="64">
        <v>0</v>
      </c>
      <c r="N5166" s="64">
        <v>0</v>
      </c>
      <c r="O5166" s="66">
        <v>540.9704999999999</v>
      </c>
      <c r="P5166" s="63">
        <v>0</v>
      </c>
    </row>
    <row r="5167" spans="1:16" ht="14.4">
      <c r="A5167" s="72">
        <f t="shared" si="167"/>
        <v>46250</v>
      </c>
      <c r="B5167" s="73" t="e">
        <f>VLOOKUP(G5167,'Daily Flash NL'!A:D,4,0)</f>
        <v>#N/A</v>
      </c>
      <c r="C5167" s="77">
        <v>46250</v>
      </c>
      <c r="D5167" s="57"/>
      <c r="E5167" s="62" t="s">
        <v>85</v>
      </c>
      <c r="F5167" s="62"/>
      <c r="G5167" s="62">
        <v>17</v>
      </c>
      <c r="H5167" s="63">
        <v>0.5</v>
      </c>
      <c r="I5167" s="64">
        <v>4</v>
      </c>
      <c r="J5167" s="64">
        <v>3</v>
      </c>
      <c r="K5167" s="64">
        <v>2</v>
      </c>
      <c r="L5167" s="65">
        <v>0.75</v>
      </c>
      <c r="M5167" s="64">
        <v>1</v>
      </c>
      <c r="N5167" s="64">
        <v>0</v>
      </c>
      <c r="O5167" s="66">
        <v>544.89133333333336</v>
      </c>
      <c r="P5167" s="63">
        <v>0.25</v>
      </c>
    </row>
    <row r="5168" spans="1:16" ht="14.4">
      <c r="A5168" s="72">
        <f t="shared" si="167"/>
        <v>46250</v>
      </c>
      <c r="B5168" s="73" t="e">
        <f>VLOOKUP(G5168,'Daily Flash NL'!A:D,4,0)</f>
        <v>#N/A</v>
      </c>
      <c r="C5168" s="77">
        <v>46250</v>
      </c>
      <c r="D5168" s="57"/>
      <c r="E5168" s="62" t="s">
        <v>85</v>
      </c>
      <c r="F5168" s="62"/>
      <c r="G5168" s="62">
        <v>18</v>
      </c>
      <c r="H5168" s="63">
        <v>1</v>
      </c>
      <c r="I5168" s="64">
        <v>4</v>
      </c>
      <c r="J5168" s="64">
        <v>4</v>
      </c>
      <c r="K5168" s="64">
        <v>4</v>
      </c>
      <c r="L5168" s="65">
        <v>1</v>
      </c>
      <c r="M5168" s="64">
        <v>0</v>
      </c>
      <c r="N5168" s="64">
        <v>0</v>
      </c>
      <c r="O5168" s="66">
        <v>140.866625</v>
      </c>
      <c r="P5168" s="63">
        <v>0</v>
      </c>
    </row>
    <row r="5169" spans="1:16" ht="14.4">
      <c r="A5169" s="72">
        <f t="shared" si="167"/>
        <v>46250</v>
      </c>
      <c r="B5169" s="73" t="e">
        <f>VLOOKUP(G5169,'Daily Flash NL'!A:D,4,0)</f>
        <v>#N/A</v>
      </c>
      <c r="C5169" s="77">
        <v>46250</v>
      </c>
      <c r="D5169" s="57"/>
      <c r="E5169" s="62" t="s">
        <v>85</v>
      </c>
      <c r="F5169" s="62"/>
      <c r="G5169" s="62">
        <v>19</v>
      </c>
      <c r="H5169" s="63">
        <v>0.16666666666666666</v>
      </c>
      <c r="I5169" s="64">
        <v>6</v>
      </c>
      <c r="J5169" s="64">
        <v>6</v>
      </c>
      <c r="K5169" s="64">
        <v>1</v>
      </c>
      <c r="L5169" s="65">
        <v>1</v>
      </c>
      <c r="M5169" s="64">
        <v>0</v>
      </c>
      <c r="N5169" s="64">
        <v>0</v>
      </c>
      <c r="O5169" s="66">
        <v>443.01800000000003</v>
      </c>
      <c r="P5169" s="63">
        <v>0</v>
      </c>
    </row>
    <row r="5170" spans="1:16" ht="14.4">
      <c r="A5170" s="72">
        <f t="shared" si="167"/>
        <v>46250</v>
      </c>
      <c r="B5170" s="73" t="e">
        <f>VLOOKUP(G5170,'Daily Flash NL'!A:D,4,0)</f>
        <v>#N/A</v>
      </c>
      <c r="C5170" s="77">
        <v>46250</v>
      </c>
      <c r="D5170" s="57"/>
      <c r="E5170" s="62" t="s">
        <v>85</v>
      </c>
      <c r="F5170" s="62"/>
      <c r="G5170" s="62">
        <v>20</v>
      </c>
      <c r="H5170" s="63">
        <v>1</v>
      </c>
      <c r="I5170" s="64">
        <v>3</v>
      </c>
      <c r="J5170" s="64">
        <v>3</v>
      </c>
      <c r="K5170" s="64">
        <v>3</v>
      </c>
      <c r="L5170" s="65">
        <v>1</v>
      </c>
      <c r="M5170" s="64">
        <v>0</v>
      </c>
      <c r="N5170" s="64">
        <v>0</v>
      </c>
      <c r="O5170" s="66">
        <v>544.86833333333334</v>
      </c>
      <c r="P5170" s="63">
        <v>0</v>
      </c>
    </row>
    <row r="5171" spans="1:16" ht="14.4">
      <c r="A5171" s="72">
        <f t="shared" si="167"/>
        <v>46250</v>
      </c>
      <c r="B5171" s="73" t="e">
        <f>VLOOKUP(G5171,'Daily Flash NL'!A:D,4,0)</f>
        <v>#N/A</v>
      </c>
      <c r="C5171" s="77">
        <v>46250</v>
      </c>
      <c r="D5171" s="57"/>
      <c r="E5171" s="62" t="s">
        <v>85</v>
      </c>
      <c r="F5171" s="62"/>
      <c r="G5171" s="62">
        <v>21</v>
      </c>
      <c r="H5171" s="63">
        <v>0</v>
      </c>
      <c r="I5171" s="64">
        <v>3</v>
      </c>
      <c r="J5171" s="64">
        <v>0</v>
      </c>
      <c r="K5171" s="64">
        <v>0</v>
      </c>
      <c r="L5171" s="65">
        <v>0</v>
      </c>
      <c r="M5171" s="64">
        <v>3</v>
      </c>
      <c r="N5171" s="64">
        <v>0</v>
      </c>
      <c r="O5171" s="66">
        <v>291.20949270417634</v>
      </c>
      <c r="P5171" s="63">
        <v>1</v>
      </c>
    </row>
    <row r="5172" spans="1:16" ht="14.4">
      <c r="A5172" s="72">
        <f t="shared" si="167"/>
        <v>46250</v>
      </c>
      <c r="B5172" s="73" t="e">
        <f>VLOOKUP(G5172,'Daily Flash NL'!A:D,4,0)</f>
        <v>#N/A</v>
      </c>
      <c r="C5172" s="77">
        <v>46250</v>
      </c>
      <c r="D5172" s="57"/>
      <c r="E5172" s="62" t="s">
        <v>85</v>
      </c>
      <c r="F5172" s="57" t="s">
        <v>86</v>
      </c>
      <c r="G5172" s="57"/>
      <c r="H5172" s="58"/>
      <c r="I5172" s="59"/>
      <c r="J5172" s="59"/>
      <c r="K5172" s="59"/>
      <c r="L5172" s="60"/>
      <c r="M5172" s="59"/>
      <c r="N5172" s="59"/>
      <c r="O5172" s="61"/>
      <c r="P5172" s="58"/>
    </row>
    <row r="5173" spans="1:16" ht="14.4">
      <c r="A5173" s="72">
        <f t="shared" si="167"/>
        <v>46250</v>
      </c>
      <c r="B5173" s="73" t="e">
        <f>VLOOKUP(G5173,'Daily Flash NL'!A:D,4,0)</f>
        <v>#N/A</v>
      </c>
      <c r="C5173" s="77">
        <v>46250</v>
      </c>
      <c r="D5173" s="57"/>
      <c r="E5173" s="62" t="s">
        <v>85</v>
      </c>
      <c r="F5173" s="62"/>
      <c r="G5173" s="62">
        <v>0</v>
      </c>
      <c r="H5173" s="63">
        <v>1</v>
      </c>
      <c r="I5173" s="64">
        <v>2</v>
      </c>
      <c r="J5173" s="64">
        <v>2</v>
      </c>
      <c r="K5173" s="64">
        <v>2</v>
      </c>
      <c r="L5173" s="65">
        <v>1</v>
      </c>
      <c r="M5173" s="64">
        <v>0</v>
      </c>
      <c r="N5173" s="64">
        <v>0</v>
      </c>
      <c r="O5173" s="66">
        <v>488.22</v>
      </c>
      <c r="P5173" s="63">
        <v>0</v>
      </c>
    </row>
    <row r="5174" spans="1:16" ht="14.4">
      <c r="A5174" s="72">
        <f t="shared" si="167"/>
        <v>46250</v>
      </c>
      <c r="B5174" s="73" t="e">
        <f>VLOOKUP(G5174,'Daily Flash NL'!A:D,4,0)</f>
        <v>#N/A</v>
      </c>
      <c r="C5174" s="77">
        <v>46250</v>
      </c>
      <c r="D5174" s="57"/>
      <c r="E5174" s="62" t="s">
        <v>85</v>
      </c>
      <c r="F5174" s="62"/>
      <c r="G5174" s="62">
        <v>1</v>
      </c>
      <c r="H5174" s="63">
        <v>1</v>
      </c>
      <c r="I5174" s="64">
        <v>1</v>
      </c>
      <c r="J5174" s="64">
        <v>1</v>
      </c>
      <c r="K5174" s="64">
        <v>1</v>
      </c>
      <c r="L5174" s="65">
        <v>1</v>
      </c>
      <c r="M5174" s="64">
        <v>0</v>
      </c>
      <c r="N5174" s="64">
        <v>0</v>
      </c>
      <c r="O5174" s="66">
        <v>615.50099999999998</v>
      </c>
      <c r="P5174" s="63">
        <v>0</v>
      </c>
    </row>
    <row r="5175" spans="1:16" ht="14.4">
      <c r="A5175" s="72">
        <f t="shared" si="167"/>
        <v>46250</v>
      </c>
      <c r="B5175" s="73" t="e">
        <f>VLOOKUP(G5175,'Daily Flash NL'!A:D,4,0)</f>
        <v>#N/A</v>
      </c>
      <c r="C5175" s="77">
        <v>46250</v>
      </c>
      <c r="D5175" s="57"/>
      <c r="E5175" s="62" t="s">
        <v>85</v>
      </c>
      <c r="F5175" s="62"/>
      <c r="G5175" s="62">
        <v>2</v>
      </c>
      <c r="H5175" s="63">
        <v>1</v>
      </c>
      <c r="I5175" s="64">
        <v>1</v>
      </c>
      <c r="J5175" s="64">
        <v>1</v>
      </c>
      <c r="K5175" s="64">
        <v>1</v>
      </c>
      <c r="L5175" s="65">
        <v>1</v>
      </c>
      <c r="M5175" s="64">
        <v>0</v>
      </c>
      <c r="N5175" s="64">
        <v>0</v>
      </c>
      <c r="O5175" s="66">
        <v>595.81299999999999</v>
      </c>
      <c r="P5175" s="63">
        <v>0</v>
      </c>
    </row>
    <row r="5176" spans="1:16" ht="14.4">
      <c r="A5176" s="72">
        <f t="shared" si="167"/>
        <v>46250</v>
      </c>
      <c r="B5176" s="73" t="e">
        <f>VLOOKUP(G5176,'Daily Flash NL'!A:D,4,0)</f>
        <v>#N/A</v>
      </c>
      <c r="C5176" s="77">
        <v>46250</v>
      </c>
      <c r="D5176" s="57"/>
      <c r="E5176" s="62" t="s">
        <v>85</v>
      </c>
      <c r="F5176" s="62"/>
      <c r="G5176" s="62">
        <v>4</v>
      </c>
      <c r="H5176" s="63">
        <v>0.5</v>
      </c>
      <c r="I5176" s="64">
        <v>2</v>
      </c>
      <c r="J5176" s="64">
        <v>2</v>
      </c>
      <c r="K5176" s="64">
        <v>1</v>
      </c>
      <c r="L5176" s="65">
        <v>1</v>
      </c>
      <c r="M5176" s="64">
        <v>0</v>
      </c>
      <c r="N5176" s="64">
        <v>0</v>
      </c>
      <c r="O5176" s="66">
        <v>217.56049999999999</v>
      </c>
      <c r="P5176" s="63">
        <v>0</v>
      </c>
    </row>
    <row r="5177" spans="1:16" ht="14.4">
      <c r="A5177" s="72">
        <f t="shared" si="167"/>
        <v>46250</v>
      </c>
      <c r="B5177" s="73">
        <f>VLOOKUP(G5177,'Daily Flash NL'!A:D,4,0)</f>
        <v>0.33333333333333298</v>
      </c>
      <c r="C5177" s="77">
        <v>46250</v>
      </c>
      <c r="D5177" s="57"/>
      <c r="E5177" s="62" t="s">
        <v>85</v>
      </c>
      <c r="F5177" s="62"/>
      <c r="G5177" s="62">
        <v>8</v>
      </c>
      <c r="H5177" s="63">
        <v>1</v>
      </c>
      <c r="I5177" s="64">
        <v>1</v>
      </c>
      <c r="J5177" s="64">
        <v>1</v>
      </c>
      <c r="K5177" s="64">
        <v>1</v>
      </c>
      <c r="L5177" s="65">
        <v>1</v>
      </c>
      <c r="M5177" s="64">
        <v>0</v>
      </c>
      <c r="N5177" s="64">
        <v>0</v>
      </c>
      <c r="O5177" s="66">
        <v>151.71199999999999</v>
      </c>
      <c r="P5177" s="63">
        <v>0</v>
      </c>
    </row>
    <row r="5178" spans="1:16" ht="14.4">
      <c r="A5178" s="72">
        <f t="shared" si="167"/>
        <v>46250</v>
      </c>
      <c r="B5178" s="73">
        <f>VLOOKUP(G5178,'Daily Flash NL'!A:D,4,0)</f>
        <v>0.375</v>
      </c>
      <c r="C5178" s="77">
        <v>46250</v>
      </c>
      <c r="D5178" s="57"/>
      <c r="E5178" s="62" t="s">
        <v>85</v>
      </c>
      <c r="F5178" s="62"/>
      <c r="G5178" s="62">
        <v>9</v>
      </c>
      <c r="H5178" s="63">
        <v>0.88888888888888884</v>
      </c>
      <c r="I5178" s="64">
        <v>9</v>
      </c>
      <c r="J5178" s="64">
        <v>9</v>
      </c>
      <c r="K5178" s="64">
        <v>8</v>
      </c>
      <c r="L5178" s="65">
        <v>1</v>
      </c>
      <c r="M5178" s="64">
        <v>0</v>
      </c>
      <c r="N5178" s="64">
        <v>0</v>
      </c>
      <c r="O5178" s="66">
        <v>86.571925925925555</v>
      </c>
      <c r="P5178" s="63">
        <v>0</v>
      </c>
    </row>
    <row r="5179" spans="1:16" ht="14.4">
      <c r="A5179" s="72">
        <f t="shared" si="167"/>
        <v>46250</v>
      </c>
      <c r="B5179" s="73">
        <f>VLOOKUP(G5179,'Daily Flash NL'!A:D,4,0)</f>
        <v>0.41666666666666702</v>
      </c>
      <c r="C5179" s="77">
        <v>46250</v>
      </c>
      <c r="D5179" s="57"/>
      <c r="E5179" s="62" t="s">
        <v>85</v>
      </c>
      <c r="F5179" s="62"/>
      <c r="G5179" s="62">
        <v>10</v>
      </c>
      <c r="H5179" s="63">
        <v>0.83333333333333337</v>
      </c>
      <c r="I5179" s="64">
        <v>6</v>
      </c>
      <c r="J5179" s="64">
        <v>6</v>
      </c>
      <c r="K5179" s="64">
        <v>5</v>
      </c>
      <c r="L5179" s="65">
        <v>1</v>
      </c>
      <c r="M5179" s="64">
        <v>0</v>
      </c>
      <c r="N5179" s="64">
        <v>0</v>
      </c>
      <c r="O5179" s="66">
        <v>75.50033333333333</v>
      </c>
      <c r="P5179" s="63">
        <v>0</v>
      </c>
    </row>
    <row r="5180" spans="1:16" ht="14.4">
      <c r="A5180" s="72">
        <f t="shared" si="167"/>
        <v>46250</v>
      </c>
      <c r="B5180" s="73">
        <f>VLOOKUP(G5180,'Daily Flash NL'!A:D,4,0)</f>
        <v>0.45833333333333298</v>
      </c>
      <c r="C5180" s="77">
        <v>46250</v>
      </c>
      <c r="D5180" s="57"/>
      <c r="E5180" s="62" t="s">
        <v>85</v>
      </c>
      <c r="F5180" s="62"/>
      <c r="G5180" s="62">
        <v>11</v>
      </c>
      <c r="H5180" s="63">
        <v>1</v>
      </c>
      <c r="I5180" s="64">
        <v>13</v>
      </c>
      <c r="J5180" s="64">
        <v>13</v>
      </c>
      <c r="K5180" s="64">
        <v>13</v>
      </c>
      <c r="L5180" s="65">
        <v>1</v>
      </c>
      <c r="M5180" s="64">
        <v>0</v>
      </c>
      <c r="N5180" s="64">
        <v>0</v>
      </c>
      <c r="O5180" s="66">
        <v>152.64421794871748</v>
      </c>
      <c r="P5180" s="63">
        <v>0</v>
      </c>
    </row>
    <row r="5181" spans="1:16" ht="14.4">
      <c r="A5181" s="72">
        <f t="shared" si="167"/>
        <v>46250</v>
      </c>
      <c r="B5181" s="73">
        <f>VLOOKUP(G5181,'Daily Flash NL'!A:D,4,0)</f>
        <v>0.5</v>
      </c>
      <c r="C5181" s="77">
        <v>46250</v>
      </c>
      <c r="D5181" s="57"/>
      <c r="E5181" s="62" t="s">
        <v>85</v>
      </c>
      <c r="F5181" s="62"/>
      <c r="G5181" s="62">
        <v>12</v>
      </c>
      <c r="H5181" s="63">
        <v>1</v>
      </c>
      <c r="I5181" s="64">
        <v>8</v>
      </c>
      <c r="J5181" s="64">
        <v>8</v>
      </c>
      <c r="K5181" s="64">
        <v>8</v>
      </c>
      <c r="L5181" s="65">
        <v>1</v>
      </c>
      <c r="M5181" s="64">
        <v>0</v>
      </c>
      <c r="N5181" s="64">
        <v>0</v>
      </c>
      <c r="O5181" s="66">
        <v>148.0786875</v>
      </c>
      <c r="P5181" s="63">
        <v>0</v>
      </c>
    </row>
    <row r="5182" spans="1:16" ht="14.4">
      <c r="A5182" s="72">
        <f t="shared" si="167"/>
        <v>46250</v>
      </c>
      <c r="B5182" s="73">
        <f>VLOOKUP(G5182,'Daily Flash NL'!A:D,4,0)</f>
        <v>0.54166666666666696</v>
      </c>
      <c r="C5182" s="77">
        <v>46250</v>
      </c>
      <c r="D5182" s="57"/>
      <c r="E5182" s="62" t="s">
        <v>85</v>
      </c>
      <c r="F5182" s="62"/>
      <c r="G5182" s="62">
        <v>13</v>
      </c>
      <c r="H5182" s="63">
        <v>0.61111111111111116</v>
      </c>
      <c r="I5182" s="64">
        <v>18</v>
      </c>
      <c r="J5182" s="64">
        <v>17</v>
      </c>
      <c r="K5182" s="64">
        <v>11</v>
      </c>
      <c r="L5182" s="65">
        <v>0.94444444444444442</v>
      </c>
      <c r="M5182" s="64">
        <v>1</v>
      </c>
      <c r="N5182" s="64">
        <v>0</v>
      </c>
      <c r="O5182" s="66">
        <v>131.14747058823534</v>
      </c>
      <c r="P5182" s="63">
        <v>5.5555555555555552E-2</v>
      </c>
    </row>
    <row r="5183" spans="1:16" ht="14.4">
      <c r="A5183" s="72">
        <f t="shared" si="167"/>
        <v>46250</v>
      </c>
      <c r="B5183" s="73">
        <f>VLOOKUP(G5183,'Daily Flash NL'!A:D,4,0)</f>
        <v>0.58333333333333304</v>
      </c>
      <c r="C5183" s="77">
        <v>46250</v>
      </c>
      <c r="D5183" s="57"/>
      <c r="E5183" s="62" t="s">
        <v>85</v>
      </c>
      <c r="F5183" s="62"/>
      <c r="G5183" s="62">
        <v>14</v>
      </c>
      <c r="H5183" s="63">
        <v>0.9</v>
      </c>
      <c r="I5183" s="64">
        <v>10</v>
      </c>
      <c r="J5183" s="64">
        <v>10</v>
      </c>
      <c r="K5183" s="64">
        <v>9</v>
      </c>
      <c r="L5183" s="65">
        <v>1</v>
      </c>
      <c r="M5183" s="64">
        <v>0</v>
      </c>
      <c r="N5183" s="64">
        <v>0</v>
      </c>
      <c r="O5183" s="66">
        <v>144.49684999999999</v>
      </c>
      <c r="P5183" s="63">
        <v>0</v>
      </c>
    </row>
    <row r="5184" spans="1:16" ht="14.4">
      <c r="A5184" s="72">
        <f t="shared" si="167"/>
        <v>46250</v>
      </c>
      <c r="B5184" s="73">
        <f>VLOOKUP(G5184,'Daily Flash NL'!A:D,4,0)</f>
        <v>0.625</v>
      </c>
      <c r="C5184" s="77">
        <v>46250</v>
      </c>
      <c r="D5184" s="57"/>
      <c r="E5184" s="62" t="s">
        <v>85</v>
      </c>
      <c r="F5184" s="62"/>
      <c r="G5184" s="62">
        <v>15</v>
      </c>
      <c r="H5184" s="63">
        <v>1</v>
      </c>
      <c r="I5184" s="64">
        <v>6</v>
      </c>
      <c r="J5184" s="64">
        <v>6</v>
      </c>
      <c r="K5184" s="64">
        <v>6</v>
      </c>
      <c r="L5184" s="65">
        <v>1</v>
      </c>
      <c r="M5184" s="64">
        <v>0</v>
      </c>
      <c r="N5184" s="64">
        <v>0</v>
      </c>
      <c r="O5184" s="66">
        <v>162.83249999999998</v>
      </c>
      <c r="P5184" s="63">
        <v>0</v>
      </c>
    </row>
    <row r="5185" spans="1:16" ht="14.4">
      <c r="A5185" s="72">
        <f t="shared" si="167"/>
        <v>46250</v>
      </c>
      <c r="B5185" s="73">
        <f>VLOOKUP(G5185,'Daily Flash NL'!A:D,4,0)</f>
        <v>0.66666666666666696</v>
      </c>
      <c r="C5185" s="77">
        <v>46250</v>
      </c>
      <c r="D5185" s="57"/>
      <c r="E5185" s="62" t="s">
        <v>85</v>
      </c>
      <c r="F5185" s="62"/>
      <c r="G5185" s="62">
        <v>16</v>
      </c>
      <c r="H5185" s="63">
        <v>1</v>
      </c>
      <c r="I5185" s="64">
        <v>10</v>
      </c>
      <c r="J5185" s="64">
        <v>10</v>
      </c>
      <c r="K5185" s="64">
        <v>10</v>
      </c>
      <c r="L5185" s="65">
        <v>1</v>
      </c>
      <c r="M5185" s="64">
        <v>0</v>
      </c>
      <c r="N5185" s="64">
        <v>0</v>
      </c>
      <c r="O5185" s="66">
        <v>218.11775000000003</v>
      </c>
      <c r="P5185" s="63">
        <v>0</v>
      </c>
    </row>
    <row r="5186" spans="1:16" ht="14.4">
      <c r="A5186" s="72">
        <f t="shared" si="167"/>
        <v>46250</v>
      </c>
      <c r="B5186" s="73" t="e">
        <f>VLOOKUP(G5186,'Daily Flash NL'!A:D,4,0)</f>
        <v>#N/A</v>
      </c>
      <c r="C5186" s="77">
        <v>46250</v>
      </c>
      <c r="D5186" s="57"/>
      <c r="E5186" s="62" t="s">
        <v>85</v>
      </c>
      <c r="F5186" s="62"/>
      <c r="G5186" s="62">
        <v>17</v>
      </c>
      <c r="H5186" s="63">
        <v>0.33333333333333331</v>
      </c>
      <c r="I5186" s="64">
        <v>6</v>
      </c>
      <c r="J5186" s="64">
        <v>5</v>
      </c>
      <c r="K5186" s="64">
        <v>2</v>
      </c>
      <c r="L5186" s="65">
        <v>0.83333333333333337</v>
      </c>
      <c r="M5186" s="64">
        <v>1</v>
      </c>
      <c r="N5186" s="64">
        <v>0</v>
      </c>
      <c r="O5186" s="66">
        <v>441.61980000000005</v>
      </c>
      <c r="P5186" s="63">
        <v>0.16666666666666666</v>
      </c>
    </row>
    <row r="5187" spans="1:16" ht="14.4">
      <c r="A5187" s="72">
        <f t="shared" si="167"/>
        <v>46250</v>
      </c>
      <c r="B5187" s="73" t="e">
        <f>VLOOKUP(G5187,'Daily Flash NL'!A:D,4,0)</f>
        <v>#N/A</v>
      </c>
      <c r="C5187" s="77">
        <v>46250</v>
      </c>
      <c r="D5187" s="57"/>
      <c r="E5187" s="62" t="s">
        <v>85</v>
      </c>
      <c r="F5187" s="62"/>
      <c r="G5187" s="62">
        <v>18</v>
      </c>
      <c r="H5187" s="63">
        <v>1</v>
      </c>
      <c r="I5187" s="64">
        <v>7</v>
      </c>
      <c r="J5187" s="64">
        <v>7</v>
      </c>
      <c r="K5187" s="64">
        <v>7</v>
      </c>
      <c r="L5187" s="65">
        <v>1</v>
      </c>
      <c r="M5187" s="64">
        <v>0</v>
      </c>
      <c r="N5187" s="64">
        <v>0</v>
      </c>
      <c r="O5187" s="66">
        <v>402.69228571428573</v>
      </c>
      <c r="P5187" s="63">
        <v>0</v>
      </c>
    </row>
    <row r="5188" spans="1:16" ht="14.4">
      <c r="A5188" s="72">
        <f t="shared" si="167"/>
        <v>46250</v>
      </c>
      <c r="B5188" s="73" t="e">
        <f>VLOOKUP(G5188,'Daily Flash NL'!A:D,4,0)</f>
        <v>#N/A</v>
      </c>
      <c r="C5188" s="77">
        <v>46250</v>
      </c>
      <c r="D5188" s="57"/>
      <c r="E5188" s="62" t="s">
        <v>85</v>
      </c>
      <c r="F5188" s="62"/>
      <c r="G5188" s="62">
        <v>19</v>
      </c>
      <c r="H5188" s="63">
        <v>1</v>
      </c>
      <c r="I5188" s="64">
        <v>3</v>
      </c>
      <c r="J5188" s="64">
        <v>3</v>
      </c>
      <c r="K5188" s="64">
        <v>3</v>
      </c>
      <c r="L5188" s="65">
        <v>1</v>
      </c>
      <c r="M5188" s="64">
        <v>0</v>
      </c>
      <c r="N5188" s="64">
        <v>0</v>
      </c>
      <c r="O5188" s="66">
        <v>146.28433333333331</v>
      </c>
      <c r="P5188" s="63">
        <v>0</v>
      </c>
    </row>
    <row r="5189" spans="1:16" ht="14.4">
      <c r="A5189" s="72">
        <f t="shared" si="167"/>
        <v>46250</v>
      </c>
      <c r="B5189" s="73" t="e">
        <f>VLOOKUP(G5189,'Daily Flash NL'!A:D,4,0)</f>
        <v>#N/A</v>
      </c>
      <c r="C5189" s="77">
        <v>46250</v>
      </c>
      <c r="D5189" s="57"/>
      <c r="E5189" s="62" t="s">
        <v>85</v>
      </c>
      <c r="F5189" s="62"/>
      <c r="G5189" s="62">
        <v>20</v>
      </c>
      <c r="H5189" s="63">
        <v>1</v>
      </c>
      <c r="I5189" s="64">
        <v>3</v>
      </c>
      <c r="J5189" s="64">
        <v>3</v>
      </c>
      <c r="K5189" s="64">
        <v>3</v>
      </c>
      <c r="L5189" s="65">
        <v>1</v>
      </c>
      <c r="M5189" s="64">
        <v>0</v>
      </c>
      <c r="N5189" s="64">
        <v>0</v>
      </c>
      <c r="O5189" s="66">
        <v>207.45899999999997</v>
      </c>
      <c r="P5189" s="63">
        <v>0</v>
      </c>
    </row>
    <row r="5190" spans="1:16" ht="14.4">
      <c r="A5190" s="72">
        <f t="shared" si="167"/>
        <v>46250</v>
      </c>
      <c r="B5190" s="73" t="e">
        <f>VLOOKUP(G5190,'Daily Flash NL'!A:D,4,0)</f>
        <v>#N/A</v>
      </c>
      <c r="C5190" s="77">
        <v>46250</v>
      </c>
      <c r="D5190" s="57"/>
      <c r="E5190" s="62" t="s">
        <v>85</v>
      </c>
      <c r="F5190" s="62"/>
      <c r="G5190" s="62">
        <v>21</v>
      </c>
      <c r="H5190" s="63">
        <v>0.5</v>
      </c>
      <c r="I5190" s="64">
        <v>2</v>
      </c>
      <c r="J5190" s="64">
        <v>2</v>
      </c>
      <c r="K5190" s="64">
        <v>1</v>
      </c>
      <c r="L5190" s="65">
        <v>1</v>
      </c>
      <c r="M5190" s="64">
        <v>0</v>
      </c>
      <c r="N5190" s="64">
        <v>0</v>
      </c>
      <c r="O5190" s="66">
        <v>357.63599999999997</v>
      </c>
      <c r="P5190" s="63">
        <v>0</v>
      </c>
    </row>
    <row r="5191" spans="1:16" ht="14.4">
      <c r="A5191" s="72">
        <f t="shared" si="167"/>
        <v>46250</v>
      </c>
      <c r="B5191" s="73" t="e">
        <f>VLOOKUP(G5191,'Daily Flash NL'!A:D,4,0)</f>
        <v>#N/A</v>
      </c>
      <c r="C5191" s="77">
        <v>46250</v>
      </c>
      <c r="D5191" s="57"/>
      <c r="E5191" s="62" t="s">
        <v>85</v>
      </c>
      <c r="F5191" s="62"/>
      <c r="G5191" s="62">
        <v>22</v>
      </c>
      <c r="H5191" s="63">
        <v>1</v>
      </c>
      <c r="I5191" s="64">
        <v>1</v>
      </c>
      <c r="J5191" s="64">
        <v>1</v>
      </c>
      <c r="K5191" s="64">
        <v>1</v>
      </c>
      <c r="L5191" s="65">
        <v>1</v>
      </c>
      <c r="M5191" s="64">
        <v>0</v>
      </c>
      <c r="N5191" s="64">
        <v>0</v>
      </c>
      <c r="O5191" s="66">
        <v>169.56899999999999</v>
      </c>
      <c r="P5191" s="63">
        <v>0</v>
      </c>
    </row>
    <row r="5192" spans="1:16" ht="14.4">
      <c r="A5192" s="72">
        <f t="shared" si="167"/>
        <v>46250</v>
      </c>
      <c r="B5192" s="73" t="e">
        <f>VLOOKUP(G5192,'Daily Flash NL'!A:D,4,0)</f>
        <v>#N/A</v>
      </c>
      <c r="C5192" s="77">
        <v>46250</v>
      </c>
      <c r="D5192" s="57"/>
      <c r="E5192" s="62" t="s">
        <v>68</v>
      </c>
      <c r="F5192" s="62"/>
      <c r="G5192" s="62">
        <v>21</v>
      </c>
      <c r="H5192" s="63">
        <v>0.93190661478599224</v>
      </c>
      <c r="I5192" s="64">
        <v>514</v>
      </c>
      <c r="J5192" s="64">
        <v>509</v>
      </c>
      <c r="K5192" s="64">
        <v>479</v>
      </c>
      <c r="L5192" s="65">
        <v>0.99027237354085607</v>
      </c>
      <c r="M5192" s="64">
        <v>5</v>
      </c>
      <c r="N5192" s="64">
        <v>0</v>
      </c>
      <c r="O5192" s="66">
        <v>305.49389790438767</v>
      </c>
      <c r="P5192" s="63">
        <v>9.727626459143969E-3</v>
      </c>
    </row>
    <row r="5193" spans="1:16" ht="14.4">
      <c r="A5193" s="72">
        <f t="shared" si="167"/>
        <v>46250</v>
      </c>
      <c r="B5193" s="73" t="e">
        <f>VLOOKUP(G5193,'Daily Flash NL'!A:D,4,0)</f>
        <v>#N/A</v>
      </c>
      <c r="C5193" s="77">
        <v>46250</v>
      </c>
      <c r="D5193" s="57"/>
      <c r="E5193" s="62" t="s">
        <v>68</v>
      </c>
      <c r="F5193" s="62" t="s">
        <v>69</v>
      </c>
      <c r="G5193" s="62">
        <v>22</v>
      </c>
      <c r="H5193" s="63">
        <v>0.7142857142857143</v>
      </c>
      <c r="I5193" s="64">
        <v>14</v>
      </c>
      <c r="J5193" s="64">
        <v>14</v>
      </c>
      <c r="K5193" s="64">
        <v>10</v>
      </c>
      <c r="L5193" s="65">
        <v>1</v>
      </c>
      <c r="M5193" s="64">
        <v>0</v>
      </c>
      <c r="N5193" s="64">
        <v>0</v>
      </c>
      <c r="O5193" s="66">
        <v>301.7344642857143</v>
      </c>
      <c r="P5193" s="63">
        <v>0</v>
      </c>
    </row>
    <row r="5194" spans="1:16" ht="14.4">
      <c r="A5194" s="72">
        <f t="shared" si="167"/>
        <v>46250</v>
      </c>
      <c r="B5194" s="73" t="e">
        <f>VLOOKUP(G5194,'Daily Flash NL'!A:D,4,0)</f>
        <v>#N/A</v>
      </c>
      <c r="C5194" s="77">
        <v>46250</v>
      </c>
      <c r="D5194" s="57"/>
      <c r="E5194" s="62" t="s">
        <v>68</v>
      </c>
      <c r="F5194" s="62"/>
      <c r="G5194" s="62">
        <v>0</v>
      </c>
      <c r="H5194" s="63">
        <v>0</v>
      </c>
      <c r="I5194" s="64">
        <v>6</v>
      </c>
      <c r="J5194" s="64">
        <v>4</v>
      </c>
      <c r="K5194" s="64">
        <v>0</v>
      </c>
      <c r="L5194" s="65">
        <v>0.66666666666666663</v>
      </c>
      <c r="M5194" s="64">
        <v>2</v>
      </c>
      <c r="N5194" s="64">
        <v>0</v>
      </c>
      <c r="O5194" s="66">
        <v>573.94550000000004</v>
      </c>
      <c r="P5194" s="63">
        <v>0.33333333333333331</v>
      </c>
    </row>
    <row r="5195" spans="1:16" ht="14.4">
      <c r="A5195" s="72">
        <f t="shared" si="167"/>
        <v>46250</v>
      </c>
      <c r="B5195" s="73" t="e">
        <f>VLOOKUP(G5195,'Daily Flash NL'!A:D,4,0)</f>
        <v>#N/A</v>
      </c>
      <c r="C5195" s="77">
        <v>46250</v>
      </c>
      <c r="D5195" s="57" t="s">
        <v>70</v>
      </c>
      <c r="E5195" s="57" t="s">
        <v>68</v>
      </c>
      <c r="F5195" s="57"/>
      <c r="G5195" s="57">
        <v>1</v>
      </c>
      <c r="H5195" s="58">
        <v>0.33333333333333331</v>
      </c>
      <c r="I5195" s="59">
        <v>3</v>
      </c>
      <c r="J5195" s="59">
        <v>3</v>
      </c>
      <c r="K5195" s="59">
        <v>1</v>
      </c>
      <c r="L5195" s="60">
        <v>1</v>
      </c>
      <c r="M5195" s="59">
        <v>0</v>
      </c>
      <c r="N5195" s="59">
        <v>0</v>
      </c>
      <c r="O5195" s="61">
        <v>390.15233333333327</v>
      </c>
      <c r="P5195" s="58">
        <v>0</v>
      </c>
    </row>
    <row r="5196" spans="1:16" ht="14.4">
      <c r="A5196" s="72">
        <f t="shared" si="167"/>
        <v>46250</v>
      </c>
      <c r="B5196" s="73" t="e">
        <f>VLOOKUP(G5196,'Daily Flash NL'!A:D,4,0)</f>
        <v>#N/A</v>
      </c>
      <c r="C5196" s="78">
        <v>46250</v>
      </c>
      <c r="D5196" s="67"/>
      <c r="E5196" s="67" t="s">
        <v>68</v>
      </c>
      <c r="F5196" s="67"/>
      <c r="G5196" s="67">
        <v>2</v>
      </c>
      <c r="H5196" s="68">
        <v>1</v>
      </c>
      <c r="I5196" s="69">
        <v>1</v>
      </c>
      <c r="J5196" s="69">
        <v>1</v>
      </c>
      <c r="K5196" s="69">
        <v>1</v>
      </c>
      <c r="L5196" s="70">
        <v>1</v>
      </c>
      <c r="M5196" s="69">
        <v>0</v>
      </c>
      <c r="N5196" s="69">
        <v>0</v>
      </c>
      <c r="O5196" s="71">
        <v>905.45400000000006</v>
      </c>
      <c r="P5196" s="68">
        <v>0</v>
      </c>
    </row>
    <row r="5197" spans="1:16" ht="15" thickBot="1">
      <c r="A5197" s="72">
        <f t="shared" si="167"/>
        <v>46250</v>
      </c>
      <c r="B5197" s="73" t="e">
        <f>VLOOKUP(G5197,'Daily Flash NL'!A:D,4,0)</f>
        <v>#N/A</v>
      </c>
      <c r="C5197" s="116">
        <v>46250</v>
      </c>
      <c r="D5197" s="117"/>
      <c r="E5197" s="117" t="s">
        <v>68</v>
      </c>
      <c r="F5197" s="117"/>
      <c r="G5197" s="117">
        <v>3</v>
      </c>
      <c r="H5197" s="118">
        <v>0</v>
      </c>
      <c r="I5197" s="119">
        <v>2</v>
      </c>
      <c r="J5197" s="119">
        <v>2</v>
      </c>
      <c r="K5197" s="119">
        <v>0</v>
      </c>
      <c r="L5197" s="120">
        <v>1</v>
      </c>
      <c r="M5197" s="119">
        <v>0</v>
      </c>
      <c r="N5197" s="119">
        <v>0</v>
      </c>
      <c r="O5197" s="121">
        <v>330.49099999999999</v>
      </c>
      <c r="P5197" s="122">
        <v>0</v>
      </c>
    </row>
    <row r="5198" spans="1:16" ht="14.4">
      <c r="A5198" s="72">
        <f t="shared" ref="A5198:A5219" si="168">C5198</f>
        <v>46250</v>
      </c>
      <c r="B5198" s="73" t="e">
        <f>VLOOKUP(G5198,'Daily Flash NL'!A:D,4,0)</f>
        <v>#N/A</v>
      </c>
      <c r="C5198" s="77">
        <v>46250</v>
      </c>
      <c r="D5198" s="57" t="s">
        <v>67</v>
      </c>
      <c r="E5198" s="62" t="s">
        <v>68</v>
      </c>
      <c r="F5198" s="62"/>
      <c r="G5198" s="62">
        <v>4</v>
      </c>
      <c r="H5198" s="63">
        <v>0.8651685393258427</v>
      </c>
      <c r="I5198" s="64">
        <v>89</v>
      </c>
      <c r="J5198" s="64">
        <v>87</v>
      </c>
      <c r="K5198" s="64">
        <v>77</v>
      </c>
      <c r="L5198" s="65">
        <v>0.97752808988764039</v>
      </c>
      <c r="M5198" s="64">
        <v>2</v>
      </c>
      <c r="N5198" s="64">
        <v>0</v>
      </c>
      <c r="O5198" s="66">
        <v>161.45523946360143</v>
      </c>
      <c r="P5198" s="63">
        <v>2.247191011235955E-2</v>
      </c>
    </row>
    <row r="5199" spans="1:16" ht="14.4">
      <c r="A5199" s="72">
        <f t="shared" si="168"/>
        <v>46250</v>
      </c>
      <c r="B5199" s="73" t="e">
        <f>VLOOKUP(G5199,'Daily Flash NL'!A:D,4,0)</f>
        <v>#N/A</v>
      </c>
      <c r="C5199" s="77">
        <v>46250</v>
      </c>
      <c r="D5199" s="57"/>
      <c r="E5199" s="62" t="s">
        <v>68</v>
      </c>
      <c r="F5199" s="57" t="s">
        <v>69</v>
      </c>
      <c r="G5199" s="57">
        <v>5</v>
      </c>
      <c r="H5199" s="58">
        <v>0</v>
      </c>
      <c r="I5199" s="59">
        <v>4</v>
      </c>
      <c r="J5199" s="59">
        <v>2</v>
      </c>
      <c r="K5199" s="59">
        <v>0</v>
      </c>
      <c r="L5199" s="60">
        <v>0.5</v>
      </c>
      <c r="M5199" s="59">
        <v>2</v>
      </c>
      <c r="N5199" s="59">
        <v>0</v>
      </c>
      <c r="O5199" s="61">
        <v>281.29349999999999</v>
      </c>
      <c r="P5199" s="58">
        <v>0.5</v>
      </c>
    </row>
    <row r="5200" spans="1:16" ht="14.4">
      <c r="A5200" s="72">
        <f t="shared" si="168"/>
        <v>46250</v>
      </c>
      <c r="B5200" s="73" t="e">
        <f>VLOOKUP(G5200,'Daily Flash NL'!A:D,4,0)</f>
        <v>#N/A</v>
      </c>
      <c r="C5200" s="77">
        <v>46250</v>
      </c>
      <c r="D5200" s="57"/>
      <c r="E5200" s="62" t="s">
        <v>68</v>
      </c>
      <c r="F5200" s="62"/>
      <c r="G5200" s="62">
        <v>6</v>
      </c>
      <c r="H5200" s="63">
        <v>0.2</v>
      </c>
      <c r="I5200" s="64">
        <v>5</v>
      </c>
      <c r="J5200" s="64">
        <v>4</v>
      </c>
      <c r="K5200" s="64">
        <v>1</v>
      </c>
      <c r="L5200" s="65">
        <v>0.8</v>
      </c>
      <c r="M5200" s="64">
        <v>1</v>
      </c>
      <c r="N5200" s="64">
        <v>0</v>
      </c>
      <c r="O5200" s="66">
        <v>372.52199999999999</v>
      </c>
      <c r="P5200" s="63">
        <v>0.2</v>
      </c>
    </row>
    <row r="5201" spans="1:16" ht="14.4">
      <c r="A5201" s="72">
        <f t="shared" si="168"/>
        <v>46250</v>
      </c>
      <c r="B5201" s="73">
        <f>VLOOKUP(G5201,'Daily Flash NL'!A:D,4,0)</f>
        <v>0.29166666666666669</v>
      </c>
      <c r="C5201" s="77">
        <v>46250</v>
      </c>
      <c r="D5201" s="57"/>
      <c r="E5201" s="62" t="s">
        <v>68</v>
      </c>
      <c r="F5201" s="62"/>
      <c r="G5201" s="62">
        <v>7</v>
      </c>
      <c r="H5201" s="63">
        <v>1</v>
      </c>
      <c r="I5201" s="64">
        <v>9</v>
      </c>
      <c r="J5201" s="64">
        <v>9</v>
      </c>
      <c r="K5201" s="64">
        <v>9</v>
      </c>
      <c r="L5201" s="65">
        <v>1</v>
      </c>
      <c r="M5201" s="64">
        <v>0</v>
      </c>
      <c r="N5201" s="64">
        <v>0</v>
      </c>
      <c r="O5201" s="66">
        <v>304.94288888888889</v>
      </c>
      <c r="P5201" s="63">
        <v>0</v>
      </c>
    </row>
    <row r="5202" spans="1:16" ht="14.4">
      <c r="A5202" s="72">
        <f t="shared" si="168"/>
        <v>46250</v>
      </c>
      <c r="B5202" s="73">
        <f>VLOOKUP(G5202,'Daily Flash NL'!A:D,4,0)</f>
        <v>0.33333333333333298</v>
      </c>
      <c r="C5202" s="77">
        <v>46250</v>
      </c>
      <c r="D5202" s="57"/>
      <c r="E5202" s="62" t="s">
        <v>68</v>
      </c>
      <c r="F5202" s="62"/>
      <c r="G5202" s="62">
        <v>8</v>
      </c>
      <c r="H5202" s="63">
        <v>0.91666666666666663</v>
      </c>
      <c r="I5202" s="64">
        <v>12</v>
      </c>
      <c r="J5202" s="64">
        <v>12</v>
      </c>
      <c r="K5202" s="64">
        <v>11</v>
      </c>
      <c r="L5202" s="65">
        <v>1</v>
      </c>
      <c r="M5202" s="64">
        <v>0</v>
      </c>
      <c r="N5202" s="64">
        <v>0</v>
      </c>
      <c r="O5202" s="66">
        <v>428.13412500000004</v>
      </c>
      <c r="P5202" s="63">
        <v>0</v>
      </c>
    </row>
    <row r="5203" spans="1:16" ht="14.4">
      <c r="A5203" s="72">
        <f t="shared" si="168"/>
        <v>46250</v>
      </c>
      <c r="B5203" s="73">
        <f>VLOOKUP(G5203,'Daily Flash NL'!A:D,4,0)</f>
        <v>0.375</v>
      </c>
      <c r="C5203" s="77">
        <v>46250</v>
      </c>
      <c r="D5203" s="57"/>
      <c r="E5203" s="62" t="s">
        <v>68</v>
      </c>
      <c r="F5203" s="62"/>
      <c r="G5203" s="62">
        <v>9</v>
      </c>
      <c r="H5203" s="63">
        <v>0.87179487179487181</v>
      </c>
      <c r="I5203" s="64">
        <v>39</v>
      </c>
      <c r="J5203" s="64">
        <v>39</v>
      </c>
      <c r="K5203" s="64">
        <v>34</v>
      </c>
      <c r="L5203" s="65">
        <v>1</v>
      </c>
      <c r="M5203" s="64">
        <v>0</v>
      </c>
      <c r="N5203" s="64">
        <v>0</v>
      </c>
      <c r="O5203" s="66">
        <v>293.3947038461539</v>
      </c>
      <c r="P5203" s="63">
        <v>0</v>
      </c>
    </row>
    <row r="5204" spans="1:16" ht="14.4">
      <c r="A5204" s="72">
        <f t="shared" si="168"/>
        <v>46250</v>
      </c>
      <c r="B5204" s="73">
        <f>VLOOKUP(G5204,'Daily Flash NL'!A:D,4,0)</f>
        <v>0.45833333333333298</v>
      </c>
      <c r="C5204" s="77">
        <v>46250</v>
      </c>
      <c r="D5204" s="57"/>
      <c r="E5204" s="62" t="s">
        <v>68</v>
      </c>
      <c r="F5204" s="62"/>
      <c r="G5204" s="62">
        <v>11</v>
      </c>
      <c r="H5204" s="63">
        <v>0.4</v>
      </c>
      <c r="I5204" s="64">
        <v>5</v>
      </c>
      <c r="J5204" s="64">
        <v>3</v>
      </c>
      <c r="K5204" s="64">
        <v>2</v>
      </c>
      <c r="L5204" s="65">
        <v>0.6</v>
      </c>
      <c r="M5204" s="64">
        <v>2</v>
      </c>
      <c r="N5204" s="64">
        <v>0</v>
      </c>
      <c r="O5204" s="66">
        <v>127.35016666666668</v>
      </c>
      <c r="P5204" s="63">
        <v>0.4</v>
      </c>
    </row>
    <row r="5205" spans="1:16" ht="14.4">
      <c r="A5205" s="72">
        <f t="shared" si="168"/>
        <v>46250</v>
      </c>
      <c r="B5205" s="73">
        <f>VLOOKUP(G5205,'Daily Flash NL'!A:D,4,0)</f>
        <v>0.5</v>
      </c>
      <c r="C5205" s="77">
        <v>46250</v>
      </c>
      <c r="D5205" s="57"/>
      <c r="E5205" s="62" t="s">
        <v>68</v>
      </c>
      <c r="F5205" s="62"/>
      <c r="G5205" s="62">
        <v>12</v>
      </c>
      <c r="H5205" s="63">
        <v>0.875</v>
      </c>
      <c r="I5205" s="64">
        <v>8</v>
      </c>
      <c r="J5205" s="64">
        <v>8</v>
      </c>
      <c r="K5205" s="64">
        <v>7</v>
      </c>
      <c r="L5205" s="65">
        <v>1</v>
      </c>
      <c r="M5205" s="64">
        <v>0</v>
      </c>
      <c r="N5205" s="64">
        <v>0</v>
      </c>
      <c r="O5205" s="66">
        <v>240.20112499999999</v>
      </c>
      <c r="P5205" s="63">
        <v>0</v>
      </c>
    </row>
    <row r="5206" spans="1:16" ht="14.4">
      <c r="A5206" s="72">
        <f t="shared" si="168"/>
        <v>46250</v>
      </c>
      <c r="B5206" s="73">
        <f>VLOOKUP(G5206,'Daily Flash NL'!A:D,4,0)</f>
        <v>0.54166666666666696</v>
      </c>
      <c r="C5206" s="77">
        <v>46250</v>
      </c>
      <c r="D5206" s="57"/>
      <c r="E5206" s="62" t="s">
        <v>68</v>
      </c>
      <c r="F5206" s="62"/>
      <c r="G5206" s="62">
        <v>13</v>
      </c>
      <c r="H5206" s="63">
        <v>1</v>
      </c>
      <c r="I5206" s="64">
        <v>5</v>
      </c>
      <c r="J5206" s="64">
        <v>5</v>
      </c>
      <c r="K5206" s="64">
        <v>5</v>
      </c>
      <c r="L5206" s="65">
        <v>1</v>
      </c>
      <c r="M5206" s="64">
        <v>0</v>
      </c>
      <c r="N5206" s="64">
        <v>0</v>
      </c>
      <c r="O5206" s="66">
        <v>36.701250000000002</v>
      </c>
      <c r="P5206" s="63">
        <v>0</v>
      </c>
    </row>
    <row r="5207" spans="1:16" ht="14.4">
      <c r="A5207" s="72">
        <f t="shared" si="168"/>
        <v>46250</v>
      </c>
      <c r="B5207" s="73" t="e">
        <f>VLOOKUP(G5207,'Daily Flash NL'!A:D,4,0)</f>
        <v>#N/A</v>
      </c>
      <c r="C5207" s="77">
        <v>46250</v>
      </c>
      <c r="D5207" s="57"/>
      <c r="E5207" s="62" t="s">
        <v>68</v>
      </c>
      <c r="F5207" s="57" t="s">
        <v>86</v>
      </c>
      <c r="G5207" s="57"/>
      <c r="H5207" s="58"/>
      <c r="I5207" s="59"/>
      <c r="J5207" s="59"/>
      <c r="K5207" s="59"/>
      <c r="L5207" s="60"/>
      <c r="M5207" s="59"/>
      <c r="N5207" s="59"/>
      <c r="O5207" s="61"/>
      <c r="P5207" s="58"/>
    </row>
    <row r="5208" spans="1:16" ht="14.4">
      <c r="A5208" s="72">
        <f t="shared" si="168"/>
        <v>46250</v>
      </c>
      <c r="B5208" s="73">
        <f>VLOOKUP(G5208,'Daily Flash NL'!A:D,4,0)</f>
        <v>0.33333333333333298</v>
      </c>
      <c r="C5208" s="77">
        <v>46250</v>
      </c>
      <c r="D5208" s="57"/>
      <c r="E5208" s="62" t="s">
        <v>68</v>
      </c>
      <c r="F5208" s="62"/>
      <c r="G5208" s="62">
        <v>8</v>
      </c>
      <c r="H5208" s="63">
        <v>1</v>
      </c>
      <c r="I5208" s="64">
        <v>1</v>
      </c>
      <c r="J5208" s="64">
        <v>1</v>
      </c>
      <c r="K5208" s="64">
        <v>1</v>
      </c>
      <c r="L5208" s="65">
        <v>1</v>
      </c>
      <c r="M5208" s="64">
        <v>0</v>
      </c>
      <c r="N5208" s="64">
        <v>0</v>
      </c>
      <c r="O5208" s="66">
        <v>151.71199999999999</v>
      </c>
      <c r="P5208" s="63">
        <v>0</v>
      </c>
    </row>
    <row r="5209" spans="1:16" ht="14.4">
      <c r="A5209" s="72">
        <f t="shared" si="168"/>
        <v>46250</v>
      </c>
      <c r="B5209" s="73">
        <f>VLOOKUP(G5209,'Daily Flash NL'!A:D,4,0)</f>
        <v>0.375</v>
      </c>
      <c r="C5209" s="77">
        <v>46250</v>
      </c>
      <c r="D5209" s="57"/>
      <c r="E5209" s="62" t="s">
        <v>85</v>
      </c>
      <c r="F5209" s="62"/>
      <c r="G5209" s="62">
        <v>9</v>
      </c>
      <c r="H5209" s="63">
        <v>0.88888888888888884</v>
      </c>
      <c r="I5209" s="64">
        <v>9</v>
      </c>
      <c r="J5209" s="64">
        <v>9</v>
      </c>
      <c r="K5209" s="64">
        <v>8</v>
      </c>
      <c r="L5209" s="65">
        <v>1</v>
      </c>
      <c r="M5209" s="64">
        <v>0</v>
      </c>
      <c r="N5209" s="64">
        <v>0</v>
      </c>
      <c r="O5209" s="66">
        <v>86.571925925925555</v>
      </c>
      <c r="P5209" s="63">
        <v>0</v>
      </c>
    </row>
    <row r="5210" spans="1:16" ht="14.4">
      <c r="A5210" s="72">
        <f t="shared" si="168"/>
        <v>46250</v>
      </c>
      <c r="B5210" s="73">
        <f>VLOOKUP(G5210,'Daily Flash NL'!A:D,4,0)</f>
        <v>0.41666666666666702</v>
      </c>
      <c r="C5210" s="77">
        <v>46250</v>
      </c>
      <c r="D5210" s="57"/>
      <c r="E5210" s="62" t="s">
        <v>85</v>
      </c>
      <c r="F5210" s="62"/>
      <c r="G5210" s="62">
        <v>10</v>
      </c>
      <c r="H5210" s="63">
        <v>0.83333333333333337</v>
      </c>
      <c r="I5210" s="64">
        <v>6</v>
      </c>
      <c r="J5210" s="64">
        <v>6</v>
      </c>
      <c r="K5210" s="64">
        <v>5</v>
      </c>
      <c r="L5210" s="65">
        <v>1</v>
      </c>
      <c r="M5210" s="64">
        <v>0</v>
      </c>
      <c r="N5210" s="64">
        <v>0</v>
      </c>
      <c r="O5210" s="66">
        <v>75.50033333333333</v>
      </c>
      <c r="P5210" s="63">
        <v>0</v>
      </c>
    </row>
    <row r="5211" spans="1:16" ht="14.4">
      <c r="A5211" s="72">
        <f t="shared" si="168"/>
        <v>46250</v>
      </c>
      <c r="B5211" s="73">
        <f>VLOOKUP(G5211,'Daily Flash NL'!A:D,4,0)</f>
        <v>0.45833333333333298</v>
      </c>
      <c r="C5211" s="77">
        <v>46250</v>
      </c>
      <c r="D5211" s="57"/>
      <c r="E5211" s="62" t="s">
        <v>85</v>
      </c>
      <c r="F5211" s="62"/>
      <c r="G5211" s="62">
        <v>11</v>
      </c>
      <c r="H5211" s="63">
        <v>1</v>
      </c>
      <c r="I5211" s="64">
        <v>13</v>
      </c>
      <c r="J5211" s="64">
        <v>13</v>
      </c>
      <c r="K5211" s="64">
        <v>13</v>
      </c>
      <c r="L5211" s="65">
        <v>1</v>
      </c>
      <c r="M5211" s="64">
        <v>0</v>
      </c>
      <c r="N5211" s="64">
        <v>0</v>
      </c>
      <c r="O5211" s="66">
        <v>152.64421794871748</v>
      </c>
      <c r="P5211" s="63">
        <v>0</v>
      </c>
    </row>
    <row r="5212" spans="1:16" ht="14.4">
      <c r="A5212" s="72">
        <f t="shared" si="168"/>
        <v>46250</v>
      </c>
      <c r="B5212" s="73">
        <f>VLOOKUP(G5212,'Daily Flash NL'!A:D,4,0)</f>
        <v>0.5</v>
      </c>
      <c r="C5212" s="77">
        <v>46250</v>
      </c>
      <c r="D5212" s="57"/>
      <c r="E5212" s="62" t="s">
        <v>85</v>
      </c>
      <c r="F5212" s="62"/>
      <c r="G5212" s="62">
        <v>12</v>
      </c>
      <c r="H5212" s="63">
        <v>1</v>
      </c>
      <c r="I5212" s="64">
        <v>8</v>
      </c>
      <c r="J5212" s="64">
        <v>8</v>
      </c>
      <c r="K5212" s="64">
        <v>8</v>
      </c>
      <c r="L5212" s="65">
        <v>1</v>
      </c>
      <c r="M5212" s="64">
        <v>0</v>
      </c>
      <c r="N5212" s="64">
        <v>0</v>
      </c>
      <c r="O5212" s="66">
        <v>148.0786875</v>
      </c>
      <c r="P5212" s="63">
        <v>0</v>
      </c>
    </row>
    <row r="5213" spans="1:16" ht="14.4">
      <c r="A5213" s="72">
        <f t="shared" si="168"/>
        <v>46250</v>
      </c>
      <c r="B5213" s="73">
        <f>VLOOKUP(G5213,'Daily Flash NL'!A:D,4,0)</f>
        <v>0.54166666666666696</v>
      </c>
      <c r="C5213" s="77">
        <v>46250</v>
      </c>
      <c r="D5213" s="57"/>
      <c r="E5213" s="62" t="s">
        <v>85</v>
      </c>
      <c r="F5213" s="62"/>
      <c r="G5213" s="62">
        <v>13</v>
      </c>
      <c r="H5213" s="63">
        <v>1</v>
      </c>
      <c r="I5213" s="64">
        <v>6</v>
      </c>
      <c r="J5213" s="64">
        <v>6</v>
      </c>
      <c r="K5213" s="64">
        <v>6</v>
      </c>
      <c r="L5213" s="65">
        <v>1</v>
      </c>
      <c r="M5213" s="64">
        <v>0</v>
      </c>
      <c r="N5213" s="64">
        <v>0</v>
      </c>
      <c r="O5213" s="66">
        <v>171.89258333333331</v>
      </c>
      <c r="P5213" s="63">
        <v>0</v>
      </c>
    </row>
    <row r="5214" spans="1:16" ht="14.4">
      <c r="A5214" s="72">
        <f t="shared" si="168"/>
        <v>46250</v>
      </c>
      <c r="B5214" s="73" t="e">
        <f>VLOOKUP(G5214,'Daily Flash NL'!A:D,4,0)</f>
        <v>#N/A</v>
      </c>
      <c r="C5214" s="77">
        <v>46250</v>
      </c>
      <c r="D5214" s="57"/>
      <c r="E5214" s="62" t="s">
        <v>68</v>
      </c>
      <c r="F5214" s="62"/>
      <c r="G5214" s="62"/>
      <c r="H5214" s="63">
        <v>0.94444444444444442</v>
      </c>
      <c r="I5214" s="64">
        <v>216</v>
      </c>
      <c r="J5214" s="64">
        <v>216</v>
      </c>
      <c r="K5214" s="64">
        <v>204</v>
      </c>
      <c r="L5214" s="65">
        <v>1</v>
      </c>
      <c r="M5214" s="64">
        <v>0</v>
      </c>
      <c r="N5214" s="64">
        <v>0</v>
      </c>
      <c r="O5214" s="66">
        <v>331.38454760802466</v>
      </c>
      <c r="P5214" s="63">
        <v>0</v>
      </c>
    </row>
    <row r="5215" spans="1:16" ht="14.4">
      <c r="A5215" s="72">
        <f t="shared" si="168"/>
        <v>46250</v>
      </c>
      <c r="B5215" s="73" t="e">
        <f>VLOOKUP(G5215,'Daily Flash NL'!A:D,4,0)</f>
        <v>#N/A</v>
      </c>
      <c r="C5215" s="77">
        <v>46250</v>
      </c>
      <c r="D5215" s="57"/>
      <c r="E5215" s="62" t="s">
        <v>68</v>
      </c>
      <c r="F5215" s="57" t="s">
        <v>69</v>
      </c>
      <c r="G5215" s="57"/>
      <c r="H5215" s="58"/>
      <c r="I5215" s="59"/>
      <c r="J5215" s="59"/>
      <c r="K5215" s="59"/>
      <c r="L5215" s="60"/>
      <c r="M5215" s="59"/>
      <c r="N5215" s="59"/>
      <c r="O5215" s="61"/>
      <c r="P5215" s="58"/>
    </row>
    <row r="5216" spans="1:16" ht="14.4">
      <c r="A5216" s="72">
        <f t="shared" si="168"/>
        <v>46250</v>
      </c>
      <c r="B5216" s="73">
        <f>VLOOKUP(G5216,'Daily Flash NL'!A:D,4,0)</f>
        <v>0.29166666666666669</v>
      </c>
      <c r="C5216" s="77">
        <v>46250</v>
      </c>
      <c r="D5216" s="57"/>
      <c r="E5216" s="62" t="s">
        <v>68</v>
      </c>
      <c r="F5216" s="62"/>
      <c r="G5216" s="62">
        <v>7</v>
      </c>
      <c r="H5216" s="63">
        <v>1</v>
      </c>
      <c r="I5216" s="64">
        <v>9</v>
      </c>
      <c r="J5216" s="64">
        <v>9</v>
      </c>
      <c r="K5216" s="64">
        <v>9</v>
      </c>
      <c r="L5216" s="65">
        <v>1</v>
      </c>
      <c r="M5216" s="64">
        <v>0</v>
      </c>
      <c r="N5216" s="64">
        <v>0</v>
      </c>
      <c r="O5216" s="66">
        <v>304.94288888888889</v>
      </c>
      <c r="P5216" s="63">
        <v>0</v>
      </c>
    </row>
    <row r="5217" spans="1:16" ht="14.4">
      <c r="A5217" s="72">
        <f t="shared" si="168"/>
        <v>46250</v>
      </c>
      <c r="B5217" s="73">
        <f>VLOOKUP(G5217,'Daily Flash NL'!A:D,4,0)</f>
        <v>0.33333333333333298</v>
      </c>
      <c r="C5217" s="77">
        <v>46250</v>
      </c>
      <c r="D5217" s="57"/>
      <c r="E5217" s="62" t="s">
        <v>68</v>
      </c>
      <c r="F5217" s="62"/>
      <c r="G5217" s="62">
        <v>8</v>
      </c>
      <c r="H5217" s="63">
        <v>0.91666666666666663</v>
      </c>
      <c r="I5217" s="64">
        <v>12</v>
      </c>
      <c r="J5217" s="64">
        <v>12</v>
      </c>
      <c r="K5217" s="64">
        <v>11</v>
      </c>
      <c r="L5217" s="65">
        <v>1</v>
      </c>
      <c r="M5217" s="64">
        <v>0</v>
      </c>
      <c r="N5217" s="64">
        <v>0</v>
      </c>
      <c r="O5217" s="66">
        <v>428.13412500000004</v>
      </c>
      <c r="P5217" s="63">
        <v>0</v>
      </c>
    </row>
    <row r="5218" spans="1:16" ht="14.4">
      <c r="A5218" s="72">
        <f t="shared" si="168"/>
        <v>46250</v>
      </c>
      <c r="B5218" s="73">
        <f>VLOOKUP(G5218,'Daily Flash NL'!A:D,4,0)</f>
        <v>0.375</v>
      </c>
      <c r="C5218" s="77">
        <v>46250</v>
      </c>
      <c r="D5218" s="57" t="s">
        <v>70</v>
      </c>
      <c r="E5218" s="62" t="s">
        <v>68</v>
      </c>
      <c r="F5218" s="62"/>
      <c r="G5218" s="62">
        <v>9</v>
      </c>
      <c r="H5218" s="63">
        <v>0.87179487179487181</v>
      </c>
      <c r="I5218" s="64">
        <v>39</v>
      </c>
      <c r="J5218" s="64">
        <v>39</v>
      </c>
      <c r="K5218" s="64">
        <v>34</v>
      </c>
      <c r="L5218" s="65">
        <v>1</v>
      </c>
      <c r="M5218" s="64">
        <v>0</v>
      </c>
      <c r="N5218" s="64">
        <v>0</v>
      </c>
      <c r="O5218" s="66">
        <v>293.3947038461539</v>
      </c>
      <c r="P5218" s="63">
        <v>0</v>
      </c>
    </row>
    <row r="5219" spans="1:16" ht="14.4">
      <c r="A5219" s="72">
        <f t="shared" si="168"/>
        <v>46250</v>
      </c>
      <c r="B5219" s="73">
        <f>VLOOKUP(G5219,'Daily Flash NL'!A:D,4,0)</f>
        <v>0.41666666666666702</v>
      </c>
      <c r="C5219" s="77">
        <v>46250</v>
      </c>
      <c r="D5219" s="57"/>
      <c r="E5219" s="62" t="s">
        <v>68</v>
      </c>
      <c r="F5219" s="62"/>
      <c r="G5219" s="62">
        <v>10</v>
      </c>
      <c r="H5219" s="63">
        <v>0.95</v>
      </c>
      <c r="I5219" s="64">
        <v>40</v>
      </c>
      <c r="J5219" s="64">
        <v>40</v>
      </c>
      <c r="K5219" s="64">
        <v>38</v>
      </c>
      <c r="L5219" s="65">
        <v>1</v>
      </c>
      <c r="M5219" s="64">
        <v>0</v>
      </c>
      <c r="N5219" s="64">
        <v>0</v>
      </c>
      <c r="O5219" s="66">
        <v>349.635875</v>
      </c>
      <c r="P5219" s="63">
        <v>0</v>
      </c>
    </row>
    <row r="5220" spans="1:16" ht="14.4">
      <c r="A5220" s="72">
        <f t="shared" ref="A5220:A5230" si="169">C5220</f>
        <v>46250</v>
      </c>
      <c r="B5220" s="73">
        <f>VLOOKUP(G5220,'Daily Flash NL'!A:D,4,0)</f>
        <v>0.45833333333333298</v>
      </c>
      <c r="C5220" s="77">
        <v>46250</v>
      </c>
      <c r="D5220" s="57"/>
      <c r="E5220" s="62" t="s">
        <v>68</v>
      </c>
      <c r="F5220" s="62"/>
      <c r="G5220" s="62">
        <v>11</v>
      </c>
      <c r="H5220" s="63">
        <v>0.94827586206896552</v>
      </c>
      <c r="I5220" s="64">
        <v>58</v>
      </c>
      <c r="J5220" s="64">
        <v>58</v>
      </c>
      <c r="K5220" s="64">
        <v>55</v>
      </c>
      <c r="L5220" s="65">
        <v>1</v>
      </c>
      <c r="M5220" s="64">
        <v>0</v>
      </c>
      <c r="N5220" s="64">
        <v>0</v>
      </c>
      <c r="O5220" s="66">
        <v>290.08235632183897</v>
      </c>
      <c r="P5220" s="63">
        <v>0</v>
      </c>
    </row>
    <row r="5221" spans="1:16" ht="14.4">
      <c r="A5221" s="72">
        <f t="shared" si="169"/>
        <v>46250</v>
      </c>
      <c r="B5221" s="73">
        <f>VLOOKUP(G5221,'Daily Flash NL'!A:D,4,0)</f>
        <v>0.5</v>
      </c>
      <c r="C5221" s="77">
        <v>46250</v>
      </c>
      <c r="D5221" s="57"/>
      <c r="E5221" s="62" t="s">
        <v>68</v>
      </c>
      <c r="F5221" s="62"/>
      <c r="G5221" s="62">
        <v>12</v>
      </c>
      <c r="H5221" s="63">
        <v>0.97872340425531912</v>
      </c>
      <c r="I5221" s="64">
        <v>47</v>
      </c>
      <c r="J5221" s="64">
        <v>47</v>
      </c>
      <c r="K5221" s="64">
        <v>46</v>
      </c>
      <c r="L5221" s="65">
        <v>1</v>
      </c>
      <c r="M5221" s="64">
        <v>0</v>
      </c>
      <c r="N5221" s="64">
        <v>0</v>
      </c>
      <c r="O5221" s="66">
        <v>392.85853546099275</v>
      </c>
      <c r="P5221" s="63">
        <v>0</v>
      </c>
    </row>
    <row r="5222" spans="1:16" ht="14.4">
      <c r="A5222" s="72">
        <f t="shared" si="169"/>
        <v>46250</v>
      </c>
      <c r="B5222" s="73">
        <f>VLOOKUP(G5222,'Daily Flash NL'!A:D,4,0)</f>
        <v>0.54166666666666696</v>
      </c>
      <c r="C5222" s="77">
        <v>46250</v>
      </c>
      <c r="D5222" s="57"/>
      <c r="E5222" s="62" t="s">
        <v>68</v>
      </c>
      <c r="F5222" s="62"/>
      <c r="G5222" s="62">
        <v>13</v>
      </c>
      <c r="H5222" s="63">
        <v>1</v>
      </c>
      <c r="I5222" s="64">
        <v>11</v>
      </c>
      <c r="J5222" s="64">
        <v>11</v>
      </c>
      <c r="K5222" s="64">
        <v>11</v>
      </c>
      <c r="L5222" s="65">
        <v>1</v>
      </c>
      <c r="M5222" s="64">
        <v>0</v>
      </c>
      <c r="N5222" s="64">
        <v>0</v>
      </c>
      <c r="O5222" s="66">
        <v>270.91004545454547</v>
      </c>
      <c r="P5222" s="63">
        <v>0</v>
      </c>
    </row>
    <row r="5223" spans="1:16" ht="14.4">
      <c r="A5223" s="72">
        <f t="shared" si="169"/>
        <v>46250</v>
      </c>
      <c r="B5223" s="73" t="e">
        <f>VLOOKUP(G5223,'Daily Flash NL'!A:D,4,0)</f>
        <v>#N/A</v>
      </c>
      <c r="C5223" s="77">
        <v>46250</v>
      </c>
      <c r="D5223" s="57" t="s">
        <v>70</v>
      </c>
      <c r="E5223" s="57"/>
      <c r="F5223" s="57"/>
      <c r="G5223" s="57"/>
      <c r="H5223" s="58">
        <v>0.92131147540983604</v>
      </c>
      <c r="I5223" s="59">
        <v>305</v>
      </c>
      <c r="J5223" s="59">
        <v>303</v>
      </c>
      <c r="K5223" s="59">
        <v>281</v>
      </c>
      <c r="L5223" s="60">
        <v>0.99344262295081964</v>
      </c>
      <c r="M5223" s="59">
        <v>2</v>
      </c>
      <c r="N5223" s="59">
        <v>0</v>
      </c>
      <c r="O5223" s="61">
        <v>282.59296408140807</v>
      </c>
      <c r="P5223" s="58">
        <v>6.5573770491803279E-3</v>
      </c>
    </row>
    <row r="5224" spans="1:16" ht="14.4">
      <c r="A5224" s="72" t="str">
        <f t="shared" si="169"/>
        <v>Total 16/08/2026</v>
      </c>
      <c r="B5224" s="73" t="e">
        <f>VLOOKUP(G5224,'Daily Flash NL'!A:D,4,0)</f>
        <v>#N/A</v>
      </c>
      <c r="C5224" s="78" t="s">
        <v>361</v>
      </c>
      <c r="D5224" s="67"/>
      <c r="E5224" s="67"/>
      <c r="F5224" s="67"/>
      <c r="G5224" s="67"/>
      <c r="H5224" s="68">
        <v>0.92131147540983604</v>
      </c>
      <c r="I5224" s="69">
        <v>305</v>
      </c>
      <c r="J5224" s="69">
        <v>303</v>
      </c>
      <c r="K5224" s="69">
        <v>281</v>
      </c>
      <c r="L5224" s="70">
        <v>0.99344262295081964</v>
      </c>
      <c r="M5224" s="69">
        <v>2</v>
      </c>
      <c r="N5224" s="69">
        <v>0</v>
      </c>
      <c r="O5224" s="71">
        <v>282.59296408140807</v>
      </c>
      <c r="P5224" s="68">
        <v>6.5573770491803279E-3</v>
      </c>
    </row>
    <row r="5225" spans="1:16" ht="15" thickBot="1">
      <c r="A5225" s="72" t="str">
        <f t="shared" si="169"/>
        <v>Total général</v>
      </c>
      <c r="B5225" s="73" t="e">
        <f>VLOOKUP(G5225,'Daily Flash NL'!A:D,4,0)</f>
        <v>#N/A</v>
      </c>
      <c r="C5225" s="116" t="s">
        <v>73</v>
      </c>
      <c r="D5225" s="117"/>
      <c r="E5225" s="117"/>
      <c r="F5225" s="117"/>
      <c r="G5225" s="117"/>
      <c r="H5225" s="118">
        <v>0.92131147540983604</v>
      </c>
      <c r="I5225" s="119">
        <v>305</v>
      </c>
      <c r="J5225" s="119">
        <v>303</v>
      </c>
      <c r="K5225" s="119">
        <v>281</v>
      </c>
      <c r="L5225" s="120">
        <v>0.99344262295081964</v>
      </c>
      <c r="M5225" s="119">
        <v>2</v>
      </c>
      <c r="N5225" s="119">
        <v>0</v>
      </c>
      <c r="O5225" s="121">
        <v>282.59296408140807</v>
      </c>
      <c r="P5225" s="122">
        <v>6.5573770491803279E-3</v>
      </c>
    </row>
    <row r="5226" spans="1:16" ht="14.4">
      <c r="A5226" s="72">
        <f t="shared" si="169"/>
        <v>46252</v>
      </c>
      <c r="B5226" s="73" t="e">
        <f>VLOOKUP(G5226,'Daily Flash NL'!A:D,4,0)</f>
        <v>#N/A</v>
      </c>
      <c r="C5226" s="77">
        <v>46252</v>
      </c>
      <c r="D5226" s="57" t="s">
        <v>67</v>
      </c>
      <c r="E5226" s="62" t="s">
        <v>85</v>
      </c>
      <c r="F5226" s="62"/>
      <c r="G5226" s="62"/>
      <c r="H5226" s="63">
        <v>0.79552715654952078</v>
      </c>
      <c r="I5226" s="64">
        <v>314</v>
      </c>
      <c r="J5226" s="64">
        <v>303</v>
      </c>
      <c r="K5226" s="64">
        <v>249</v>
      </c>
      <c r="L5226" s="65">
        <v>0.96496815286624205</v>
      </c>
      <c r="M5226" s="64">
        <v>11</v>
      </c>
      <c r="N5226" s="64">
        <v>1</v>
      </c>
      <c r="O5226" s="66">
        <v>322.70368371837191</v>
      </c>
      <c r="P5226" s="63">
        <v>3.5031847133757961E-2</v>
      </c>
    </row>
    <row r="5227" spans="1:16" ht="14.4">
      <c r="A5227" s="72">
        <f t="shared" si="169"/>
        <v>46252</v>
      </c>
      <c r="B5227" s="73" t="e">
        <f>VLOOKUP(G5227,'Daily Flash NL'!A:D,4,0)</f>
        <v>#N/A</v>
      </c>
      <c r="C5227" s="77">
        <v>46252</v>
      </c>
      <c r="D5227" s="57"/>
      <c r="E5227" s="62" t="s">
        <v>85</v>
      </c>
      <c r="F5227" s="57" t="s">
        <v>69</v>
      </c>
      <c r="G5227" s="57"/>
      <c r="H5227" s="58"/>
      <c r="I5227" s="59"/>
      <c r="J5227" s="59"/>
      <c r="K5227" s="59"/>
      <c r="L5227" s="60"/>
      <c r="M5227" s="59"/>
      <c r="N5227" s="59"/>
      <c r="O5227" s="61"/>
      <c r="P5227" s="58"/>
    </row>
    <row r="5228" spans="1:16" ht="14.4">
      <c r="A5228" s="72">
        <f t="shared" si="169"/>
        <v>46252</v>
      </c>
      <c r="B5228" s="73">
        <f>VLOOKUP(G5228,'Daily Flash NL'!A:D,4,0)</f>
        <v>0.29166666666666669</v>
      </c>
      <c r="C5228" s="77">
        <v>46252</v>
      </c>
      <c r="D5228" s="57"/>
      <c r="E5228" s="62" t="s">
        <v>85</v>
      </c>
      <c r="F5228" s="62"/>
      <c r="G5228" s="62">
        <v>7</v>
      </c>
      <c r="H5228" s="63">
        <v>0.83333333333333337</v>
      </c>
      <c r="I5228" s="64">
        <v>6</v>
      </c>
      <c r="J5228" s="64">
        <v>6</v>
      </c>
      <c r="K5228" s="64">
        <v>5</v>
      </c>
      <c r="L5228" s="65">
        <v>1</v>
      </c>
      <c r="M5228" s="64">
        <v>0</v>
      </c>
      <c r="N5228" s="64">
        <v>0</v>
      </c>
      <c r="O5228" s="66">
        <v>263.95049999999998</v>
      </c>
      <c r="P5228" s="63">
        <v>0</v>
      </c>
    </row>
    <row r="5229" spans="1:16" ht="14.4">
      <c r="A5229" s="72">
        <f t="shared" si="169"/>
        <v>46252</v>
      </c>
      <c r="B5229" s="73">
        <f>VLOOKUP(G5229,'Daily Flash NL'!A:D,4,0)</f>
        <v>0.33333333333333298</v>
      </c>
      <c r="C5229" s="77">
        <v>46252</v>
      </c>
      <c r="D5229" s="57"/>
      <c r="E5229" s="62" t="s">
        <v>85</v>
      </c>
      <c r="F5229" s="62"/>
      <c r="G5229" s="62">
        <v>8</v>
      </c>
      <c r="H5229" s="63">
        <v>0.44444444444444442</v>
      </c>
      <c r="I5229" s="64">
        <v>9</v>
      </c>
      <c r="J5229" s="64">
        <v>9</v>
      </c>
      <c r="K5229" s="64">
        <v>4</v>
      </c>
      <c r="L5229" s="65">
        <v>1</v>
      </c>
      <c r="M5229" s="64">
        <v>0</v>
      </c>
      <c r="N5229" s="64">
        <v>0</v>
      </c>
      <c r="O5229" s="66">
        <v>227.97311111111108</v>
      </c>
      <c r="P5229" s="63">
        <v>0</v>
      </c>
    </row>
    <row r="5230" spans="1:16" ht="14.4">
      <c r="A5230" s="72">
        <f t="shared" si="169"/>
        <v>46252</v>
      </c>
      <c r="B5230" s="73">
        <f>VLOOKUP(G5230,'Daily Flash NL'!A:D,4,0)</f>
        <v>0.375</v>
      </c>
      <c r="C5230" s="77">
        <v>46252</v>
      </c>
      <c r="D5230" s="57"/>
      <c r="E5230" s="62" t="s">
        <v>85</v>
      </c>
      <c r="F5230" s="62"/>
      <c r="G5230" s="62">
        <v>9</v>
      </c>
      <c r="H5230" s="63">
        <v>0.6</v>
      </c>
      <c r="I5230" s="64">
        <v>10</v>
      </c>
      <c r="J5230" s="64">
        <v>10</v>
      </c>
      <c r="K5230" s="64">
        <v>6</v>
      </c>
      <c r="L5230" s="65">
        <v>1</v>
      </c>
      <c r="M5230" s="64">
        <v>0</v>
      </c>
      <c r="N5230" s="64">
        <v>0</v>
      </c>
      <c r="O5230" s="66">
        <v>239.17880000000005</v>
      </c>
      <c r="P5230" s="63">
        <v>0</v>
      </c>
    </row>
    <row r="5231" spans="1:16" ht="14.4">
      <c r="A5231" s="72">
        <f t="shared" ref="A5231:A5282" si="170">C5231</f>
        <v>46252</v>
      </c>
      <c r="B5231" s="73">
        <f>VLOOKUP(G5231,'Daily Flash NL'!A:D,4,0)</f>
        <v>0.41666666666666702</v>
      </c>
      <c r="C5231" s="77">
        <v>46252</v>
      </c>
      <c r="D5231" s="57"/>
      <c r="E5231" s="62" t="s">
        <v>85</v>
      </c>
      <c r="F5231" s="62"/>
      <c r="G5231" s="62">
        <v>10</v>
      </c>
      <c r="H5231" s="63">
        <v>0.83333333333333337</v>
      </c>
      <c r="I5231" s="64">
        <v>12</v>
      </c>
      <c r="J5231" s="64">
        <v>12</v>
      </c>
      <c r="K5231" s="64">
        <v>10</v>
      </c>
      <c r="L5231" s="65">
        <v>1</v>
      </c>
      <c r="M5231" s="64">
        <v>0</v>
      </c>
      <c r="N5231" s="64">
        <v>0</v>
      </c>
      <c r="O5231" s="66">
        <v>413.03920833333331</v>
      </c>
      <c r="P5231" s="63">
        <v>0</v>
      </c>
    </row>
    <row r="5232" spans="1:16" ht="14.4">
      <c r="A5232" s="72">
        <f t="shared" si="170"/>
        <v>46252</v>
      </c>
      <c r="B5232" s="73">
        <f>VLOOKUP(G5232,'Daily Flash NL'!A:D,4,0)</f>
        <v>0.45833333333333298</v>
      </c>
      <c r="C5232" s="77">
        <v>46252</v>
      </c>
      <c r="D5232" s="57"/>
      <c r="E5232" s="62" t="s">
        <v>85</v>
      </c>
      <c r="F5232" s="62"/>
      <c r="G5232" s="62">
        <v>11</v>
      </c>
      <c r="H5232" s="63">
        <v>1</v>
      </c>
      <c r="I5232" s="64">
        <v>13</v>
      </c>
      <c r="J5232" s="64">
        <v>13</v>
      </c>
      <c r="K5232" s="64">
        <v>13</v>
      </c>
      <c r="L5232" s="65">
        <v>1</v>
      </c>
      <c r="M5232" s="64">
        <v>0</v>
      </c>
      <c r="N5232" s="64">
        <v>0</v>
      </c>
      <c r="O5232" s="66">
        <v>402.82053846153843</v>
      </c>
      <c r="P5232" s="63">
        <v>0</v>
      </c>
    </row>
    <row r="5233" spans="1:16" ht="14.4">
      <c r="A5233" s="72">
        <f t="shared" si="170"/>
        <v>46252</v>
      </c>
      <c r="B5233" s="73">
        <f>VLOOKUP(G5233,'Daily Flash NL'!A:D,4,0)</f>
        <v>0.5</v>
      </c>
      <c r="C5233" s="77">
        <v>46252</v>
      </c>
      <c r="D5233" s="57"/>
      <c r="E5233" s="62" t="s">
        <v>85</v>
      </c>
      <c r="F5233" s="62"/>
      <c r="G5233" s="62">
        <v>12</v>
      </c>
      <c r="H5233" s="63">
        <v>0.88888888888888884</v>
      </c>
      <c r="I5233" s="64">
        <v>9</v>
      </c>
      <c r="J5233" s="64">
        <v>9</v>
      </c>
      <c r="K5233" s="64">
        <v>8</v>
      </c>
      <c r="L5233" s="65">
        <v>1</v>
      </c>
      <c r="M5233" s="64">
        <v>0</v>
      </c>
      <c r="N5233" s="64">
        <v>0</v>
      </c>
      <c r="O5233" s="66">
        <v>522.10922222222223</v>
      </c>
      <c r="P5233" s="63">
        <v>0</v>
      </c>
    </row>
    <row r="5234" spans="1:16" ht="14.4">
      <c r="A5234" s="72">
        <f t="shared" si="170"/>
        <v>46252</v>
      </c>
      <c r="B5234" s="73">
        <f>VLOOKUP(G5234,'Daily Flash NL'!A:D,4,0)</f>
        <v>0.54166666666666696</v>
      </c>
      <c r="C5234" s="77">
        <v>46252</v>
      </c>
      <c r="D5234" s="57"/>
      <c r="E5234" s="62" t="s">
        <v>85</v>
      </c>
      <c r="F5234" s="62"/>
      <c r="G5234" s="62">
        <v>13</v>
      </c>
      <c r="H5234" s="63">
        <v>1</v>
      </c>
      <c r="I5234" s="64">
        <v>3</v>
      </c>
      <c r="J5234" s="64">
        <v>3</v>
      </c>
      <c r="K5234" s="64">
        <v>3</v>
      </c>
      <c r="L5234" s="65">
        <v>1</v>
      </c>
      <c r="M5234" s="64">
        <v>0</v>
      </c>
      <c r="N5234" s="64">
        <v>0</v>
      </c>
      <c r="O5234" s="66">
        <v>1098.452</v>
      </c>
      <c r="P5234" s="63">
        <v>0</v>
      </c>
    </row>
    <row r="5235" spans="1:16" ht="14.4">
      <c r="A5235" s="72">
        <f t="shared" si="170"/>
        <v>46252</v>
      </c>
      <c r="B5235" s="73">
        <f>VLOOKUP(G5235,'Daily Flash NL'!A:D,4,0)</f>
        <v>0.58333333333333304</v>
      </c>
      <c r="C5235" s="77">
        <v>46252</v>
      </c>
      <c r="D5235" s="57"/>
      <c r="E5235" s="62" t="s">
        <v>85</v>
      </c>
      <c r="F5235" s="62"/>
      <c r="G5235" s="62">
        <v>14</v>
      </c>
      <c r="H5235" s="63">
        <v>0.88888888888888884</v>
      </c>
      <c r="I5235" s="64">
        <v>9</v>
      </c>
      <c r="J5235" s="64">
        <v>9</v>
      </c>
      <c r="K5235" s="64">
        <v>8</v>
      </c>
      <c r="L5235" s="65">
        <v>1</v>
      </c>
      <c r="M5235" s="64">
        <v>0</v>
      </c>
      <c r="N5235" s="64">
        <v>0</v>
      </c>
      <c r="O5235" s="66">
        <v>331.05900000000003</v>
      </c>
      <c r="P5235" s="63">
        <v>0</v>
      </c>
    </row>
    <row r="5236" spans="1:16" ht="14.4">
      <c r="A5236" s="72">
        <f t="shared" si="170"/>
        <v>46252</v>
      </c>
      <c r="B5236" s="73">
        <f>VLOOKUP(G5236,'Daily Flash NL'!A:D,4,0)</f>
        <v>0.625</v>
      </c>
      <c r="C5236" s="77">
        <v>46252</v>
      </c>
      <c r="D5236" s="57"/>
      <c r="E5236" s="62" t="s">
        <v>85</v>
      </c>
      <c r="F5236" s="62"/>
      <c r="G5236" s="62">
        <v>15</v>
      </c>
      <c r="H5236" s="63">
        <v>1</v>
      </c>
      <c r="I5236" s="64">
        <v>13</v>
      </c>
      <c r="J5236" s="64">
        <v>13</v>
      </c>
      <c r="K5236" s="64">
        <v>13</v>
      </c>
      <c r="L5236" s="65">
        <v>1</v>
      </c>
      <c r="M5236" s="64">
        <v>0</v>
      </c>
      <c r="N5236" s="64">
        <v>0</v>
      </c>
      <c r="O5236" s="66">
        <v>297.42032051282075</v>
      </c>
      <c r="P5236" s="63">
        <v>0</v>
      </c>
    </row>
    <row r="5237" spans="1:16" ht="14.4">
      <c r="A5237" s="72">
        <f t="shared" si="170"/>
        <v>46252</v>
      </c>
      <c r="B5237" s="73">
        <f>VLOOKUP(G5237,'Daily Flash NL'!A:D,4,0)</f>
        <v>0.66666666666666696</v>
      </c>
      <c r="C5237" s="77">
        <v>46252</v>
      </c>
      <c r="D5237" s="57"/>
      <c r="E5237" s="62" t="s">
        <v>85</v>
      </c>
      <c r="F5237" s="62"/>
      <c r="G5237" s="62">
        <v>16</v>
      </c>
      <c r="H5237" s="63">
        <v>1</v>
      </c>
      <c r="I5237" s="64">
        <v>8</v>
      </c>
      <c r="J5237" s="64">
        <v>8</v>
      </c>
      <c r="K5237" s="64">
        <v>8</v>
      </c>
      <c r="L5237" s="65">
        <v>1</v>
      </c>
      <c r="M5237" s="64">
        <v>0</v>
      </c>
      <c r="N5237" s="64">
        <v>0</v>
      </c>
      <c r="O5237" s="66">
        <v>269.55018749999999</v>
      </c>
      <c r="P5237" s="63">
        <v>0</v>
      </c>
    </row>
    <row r="5238" spans="1:16" ht="14.4">
      <c r="A5238" s="72">
        <f t="shared" si="170"/>
        <v>46252</v>
      </c>
      <c r="B5238" s="73" t="e">
        <f>VLOOKUP(G5238,'Daily Flash NL'!A:D,4,0)</f>
        <v>#N/A</v>
      </c>
      <c r="C5238" s="77">
        <v>46252</v>
      </c>
      <c r="D5238" s="57"/>
      <c r="E5238" s="62" t="s">
        <v>85</v>
      </c>
      <c r="F5238" s="62"/>
      <c r="G5238" s="62">
        <v>17</v>
      </c>
      <c r="H5238" s="63">
        <v>1</v>
      </c>
      <c r="I5238" s="64">
        <v>14</v>
      </c>
      <c r="J5238" s="64">
        <v>14</v>
      </c>
      <c r="K5238" s="64">
        <v>14</v>
      </c>
      <c r="L5238" s="65">
        <v>1</v>
      </c>
      <c r="M5238" s="64">
        <v>0</v>
      </c>
      <c r="N5238" s="64">
        <v>0</v>
      </c>
      <c r="O5238" s="66">
        <v>272.92735714285715</v>
      </c>
      <c r="P5238" s="63">
        <v>0</v>
      </c>
    </row>
    <row r="5239" spans="1:16" ht="14.4">
      <c r="A5239" s="72">
        <f t="shared" si="170"/>
        <v>46252</v>
      </c>
      <c r="B5239" s="73" t="e">
        <f>VLOOKUP(G5239,'Daily Flash NL'!A:D,4,0)</f>
        <v>#N/A</v>
      </c>
      <c r="C5239" s="77">
        <v>46252</v>
      </c>
      <c r="D5239" s="57"/>
      <c r="E5239" s="62" t="s">
        <v>85</v>
      </c>
      <c r="F5239" s="62"/>
      <c r="G5239" s="62">
        <v>18</v>
      </c>
      <c r="H5239" s="63">
        <v>1</v>
      </c>
      <c r="I5239" s="64">
        <v>5</v>
      </c>
      <c r="J5239" s="64">
        <v>5</v>
      </c>
      <c r="K5239" s="64">
        <v>5</v>
      </c>
      <c r="L5239" s="65">
        <v>1</v>
      </c>
      <c r="M5239" s="64">
        <v>0</v>
      </c>
      <c r="N5239" s="64">
        <v>0</v>
      </c>
      <c r="O5239" s="66">
        <v>381.50779999999997</v>
      </c>
      <c r="P5239" s="63">
        <v>0</v>
      </c>
    </row>
    <row r="5240" spans="1:16" ht="14.4">
      <c r="A5240" s="72">
        <f t="shared" si="170"/>
        <v>46252</v>
      </c>
      <c r="B5240" s="73" t="e">
        <f>VLOOKUP(G5240,'Daily Flash NL'!A:D,4,0)</f>
        <v>#N/A</v>
      </c>
      <c r="C5240" s="77">
        <v>46252</v>
      </c>
      <c r="D5240" s="57"/>
      <c r="E5240" s="62" t="s">
        <v>85</v>
      </c>
      <c r="F5240" s="62"/>
      <c r="G5240" s="62">
        <v>19</v>
      </c>
      <c r="H5240" s="63">
        <v>0.25</v>
      </c>
      <c r="I5240" s="64">
        <v>8</v>
      </c>
      <c r="J5240" s="64">
        <v>7</v>
      </c>
      <c r="K5240" s="64">
        <v>2</v>
      </c>
      <c r="L5240" s="65">
        <v>0.875</v>
      </c>
      <c r="M5240" s="64">
        <v>1</v>
      </c>
      <c r="N5240" s="64">
        <v>0</v>
      </c>
      <c r="O5240" s="66">
        <v>350.35750000000002</v>
      </c>
      <c r="P5240" s="63">
        <v>0.125</v>
      </c>
    </row>
    <row r="5241" spans="1:16" ht="14.4">
      <c r="A5241" s="72">
        <f t="shared" si="170"/>
        <v>46252</v>
      </c>
      <c r="B5241" s="73" t="e">
        <f>VLOOKUP(G5241,'Daily Flash NL'!A:D,4,0)</f>
        <v>#N/A</v>
      </c>
      <c r="C5241" s="77">
        <v>46252</v>
      </c>
      <c r="D5241" s="57"/>
      <c r="E5241" s="62" t="s">
        <v>85</v>
      </c>
      <c r="F5241" s="62"/>
      <c r="G5241" s="62">
        <v>20</v>
      </c>
      <c r="H5241" s="63">
        <v>0.5</v>
      </c>
      <c r="I5241" s="64">
        <v>2</v>
      </c>
      <c r="J5241" s="64">
        <v>2</v>
      </c>
      <c r="K5241" s="64">
        <v>1</v>
      </c>
      <c r="L5241" s="65">
        <v>1</v>
      </c>
      <c r="M5241" s="64">
        <v>0</v>
      </c>
      <c r="N5241" s="64">
        <v>0</v>
      </c>
      <c r="O5241" s="66">
        <v>298.69450000000001</v>
      </c>
      <c r="P5241" s="63">
        <v>0</v>
      </c>
    </row>
    <row r="5242" spans="1:16" ht="14.4">
      <c r="A5242" s="72">
        <f t="shared" si="170"/>
        <v>46252</v>
      </c>
      <c r="B5242" s="73" t="e">
        <f>VLOOKUP(G5242,'Daily Flash NL'!A:D,4,0)</f>
        <v>#N/A</v>
      </c>
      <c r="C5242" s="77">
        <v>46252</v>
      </c>
      <c r="D5242" s="57"/>
      <c r="E5242" s="62" t="s">
        <v>85</v>
      </c>
      <c r="F5242" s="62"/>
      <c r="G5242" s="62">
        <v>23</v>
      </c>
      <c r="H5242" s="63">
        <v>1</v>
      </c>
      <c r="I5242" s="64">
        <v>1</v>
      </c>
      <c r="J5242" s="64">
        <v>1</v>
      </c>
      <c r="K5242" s="64">
        <v>1</v>
      </c>
      <c r="L5242" s="65">
        <v>1</v>
      </c>
      <c r="M5242" s="64">
        <v>0</v>
      </c>
      <c r="N5242" s="64">
        <v>0</v>
      </c>
      <c r="O5242" s="66">
        <v>595.79000000000008</v>
      </c>
      <c r="P5242" s="63">
        <v>0</v>
      </c>
    </row>
    <row r="5243" spans="1:16" ht="14.4">
      <c r="A5243" s="72">
        <f t="shared" si="170"/>
        <v>46252</v>
      </c>
      <c r="B5243" s="73" t="e">
        <f>VLOOKUP(G5243,'Daily Flash NL'!A:D,4,0)</f>
        <v>#N/A</v>
      </c>
      <c r="C5243" s="77">
        <v>46252</v>
      </c>
      <c r="D5243" s="57"/>
      <c r="E5243" s="62" t="s">
        <v>85</v>
      </c>
      <c r="F5243" s="57" t="s">
        <v>86</v>
      </c>
      <c r="G5243" s="57"/>
      <c r="H5243" s="58"/>
      <c r="I5243" s="59"/>
      <c r="J5243" s="59"/>
      <c r="K5243" s="59"/>
      <c r="L5243" s="60"/>
      <c r="M5243" s="59"/>
      <c r="N5243" s="59"/>
      <c r="O5243" s="61"/>
      <c r="P5243" s="58"/>
    </row>
    <row r="5244" spans="1:16" ht="14.4">
      <c r="A5244" s="72">
        <f t="shared" si="170"/>
        <v>46252</v>
      </c>
      <c r="B5244" s="73">
        <f>VLOOKUP(G5244,'Daily Flash NL'!A:D,4,0)</f>
        <v>0.29166666666666669</v>
      </c>
      <c r="C5244" s="77">
        <v>46252</v>
      </c>
      <c r="D5244" s="57"/>
      <c r="E5244" s="62" t="s">
        <v>85</v>
      </c>
      <c r="F5244" s="62"/>
      <c r="G5244" s="62">
        <v>7</v>
      </c>
      <c r="H5244" s="63">
        <v>0.66666666666666663</v>
      </c>
      <c r="I5244" s="64">
        <v>6</v>
      </c>
      <c r="J5244" s="64">
        <v>6</v>
      </c>
      <c r="K5244" s="64">
        <v>4</v>
      </c>
      <c r="L5244" s="65">
        <v>1</v>
      </c>
      <c r="M5244" s="64">
        <v>0</v>
      </c>
      <c r="N5244" s="64">
        <v>0</v>
      </c>
      <c r="O5244" s="66">
        <v>317.60066666666665</v>
      </c>
      <c r="P5244" s="63">
        <v>0</v>
      </c>
    </row>
    <row r="5245" spans="1:16" ht="14.4">
      <c r="A5245" s="72">
        <f t="shared" si="170"/>
        <v>46252</v>
      </c>
      <c r="B5245" s="73">
        <f>VLOOKUP(G5245,'Daily Flash NL'!A:D,4,0)</f>
        <v>0.33333333333333298</v>
      </c>
      <c r="C5245" s="77">
        <v>46252</v>
      </c>
      <c r="D5245" s="57"/>
      <c r="E5245" s="62" t="s">
        <v>85</v>
      </c>
      <c r="F5245" s="62"/>
      <c r="G5245" s="62">
        <v>8</v>
      </c>
      <c r="H5245" s="63">
        <v>1</v>
      </c>
      <c r="I5245" s="64">
        <v>1</v>
      </c>
      <c r="J5245" s="64">
        <v>1</v>
      </c>
      <c r="K5245" s="64">
        <v>1</v>
      </c>
      <c r="L5245" s="65">
        <v>1</v>
      </c>
      <c r="M5245" s="64">
        <v>0</v>
      </c>
      <c r="N5245" s="64">
        <v>0</v>
      </c>
      <c r="O5245" s="66">
        <v>902.63699999999994</v>
      </c>
      <c r="P5245" s="63">
        <v>0</v>
      </c>
    </row>
    <row r="5246" spans="1:16" ht="14.4">
      <c r="A5246" s="72">
        <f t="shared" si="170"/>
        <v>46252</v>
      </c>
      <c r="B5246" s="73">
        <f>VLOOKUP(G5246,'Daily Flash NL'!A:D,4,0)</f>
        <v>0.375</v>
      </c>
      <c r="C5246" s="77">
        <v>46252</v>
      </c>
      <c r="D5246" s="57"/>
      <c r="E5246" s="62" t="s">
        <v>85</v>
      </c>
      <c r="F5246" s="62"/>
      <c r="G5246" s="62">
        <v>9</v>
      </c>
      <c r="H5246" s="63">
        <v>0.92307692307692313</v>
      </c>
      <c r="I5246" s="64">
        <v>13</v>
      </c>
      <c r="J5246" s="64">
        <v>13</v>
      </c>
      <c r="K5246" s="64">
        <v>12</v>
      </c>
      <c r="L5246" s="65">
        <v>1</v>
      </c>
      <c r="M5246" s="64">
        <v>0</v>
      </c>
      <c r="N5246" s="64">
        <v>0</v>
      </c>
      <c r="O5246" s="66">
        <v>287.28307692307692</v>
      </c>
      <c r="P5246" s="63">
        <v>0</v>
      </c>
    </row>
    <row r="5247" spans="1:16" ht="14.4">
      <c r="A5247" s="72">
        <f t="shared" si="170"/>
        <v>46252</v>
      </c>
      <c r="B5247" s="73">
        <f>VLOOKUP(G5247,'Daily Flash NL'!A:D,4,0)</f>
        <v>0.41666666666666702</v>
      </c>
      <c r="C5247" s="77">
        <v>46252</v>
      </c>
      <c r="D5247" s="57"/>
      <c r="E5247" s="62" t="s">
        <v>85</v>
      </c>
      <c r="F5247" s="62"/>
      <c r="G5247" s="62">
        <v>10</v>
      </c>
      <c r="H5247" s="63">
        <v>0.9</v>
      </c>
      <c r="I5247" s="64">
        <v>10</v>
      </c>
      <c r="J5247" s="64">
        <v>10</v>
      </c>
      <c r="K5247" s="64">
        <v>9</v>
      </c>
      <c r="L5247" s="65">
        <v>1</v>
      </c>
      <c r="M5247" s="64">
        <v>0</v>
      </c>
      <c r="N5247" s="64">
        <v>0</v>
      </c>
      <c r="O5247" s="66">
        <v>387.55629999999996</v>
      </c>
      <c r="P5247" s="63">
        <v>0</v>
      </c>
    </row>
    <row r="5248" spans="1:16" ht="14.4">
      <c r="A5248" s="72">
        <f t="shared" si="170"/>
        <v>46252</v>
      </c>
      <c r="B5248" s="73">
        <f>VLOOKUP(G5248,'Daily Flash NL'!A:D,4,0)</f>
        <v>0.45833333333333298</v>
      </c>
      <c r="C5248" s="77">
        <v>46252</v>
      </c>
      <c r="D5248" s="57"/>
      <c r="E5248" s="62" t="s">
        <v>85</v>
      </c>
      <c r="F5248" s="62"/>
      <c r="G5248" s="62">
        <v>11</v>
      </c>
      <c r="H5248" s="63">
        <v>0.9375</v>
      </c>
      <c r="I5248" s="64">
        <v>16</v>
      </c>
      <c r="J5248" s="64">
        <v>16</v>
      </c>
      <c r="K5248" s="64">
        <v>15</v>
      </c>
      <c r="L5248" s="65">
        <v>1</v>
      </c>
      <c r="M5248" s="64">
        <v>0</v>
      </c>
      <c r="N5248" s="64">
        <v>0</v>
      </c>
      <c r="O5248" s="66">
        <v>235.19599999999983</v>
      </c>
      <c r="P5248" s="63">
        <v>0</v>
      </c>
    </row>
    <row r="5249" spans="1:16" ht="14.4">
      <c r="A5249" s="72">
        <f t="shared" si="170"/>
        <v>46252</v>
      </c>
      <c r="B5249" s="73">
        <f>VLOOKUP(G5249,'Daily Flash NL'!A:D,4,0)</f>
        <v>0.5</v>
      </c>
      <c r="C5249" s="77">
        <v>46252</v>
      </c>
      <c r="D5249" s="57"/>
      <c r="E5249" s="62" t="s">
        <v>85</v>
      </c>
      <c r="F5249" s="62"/>
      <c r="G5249" s="62">
        <v>12</v>
      </c>
      <c r="H5249" s="63">
        <v>0.8571428571428571</v>
      </c>
      <c r="I5249" s="64">
        <v>14</v>
      </c>
      <c r="J5249" s="64">
        <v>14</v>
      </c>
      <c r="K5249" s="64">
        <v>12</v>
      </c>
      <c r="L5249" s="65">
        <v>1</v>
      </c>
      <c r="M5249" s="64">
        <v>0</v>
      </c>
      <c r="N5249" s="64">
        <v>0</v>
      </c>
      <c r="O5249" s="66">
        <v>307.28467857142857</v>
      </c>
      <c r="P5249" s="63">
        <v>0</v>
      </c>
    </row>
    <row r="5250" spans="1:16" ht="14.4">
      <c r="A5250" s="72">
        <f t="shared" si="170"/>
        <v>46252</v>
      </c>
      <c r="B5250" s="73">
        <f>VLOOKUP(G5250,'Daily Flash NL'!A:D,4,0)</f>
        <v>0.54166666666666696</v>
      </c>
      <c r="C5250" s="77">
        <v>46252</v>
      </c>
      <c r="D5250" s="57"/>
      <c r="E5250" s="62" t="s">
        <v>85</v>
      </c>
      <c r="F5250" s="62"/>
      <c r="G5250" s="62">
        <v>13</v>
      </c>
      <c r="H5250" s="63">
        <v>0.83333333333333337</v>
      </c>
      <c r="I5250" s="64">
        <v>24</v>
      </c>
      <c r="J5250" s="64">
        <v>24</v>
      </c>
      <c r="K5250" s="64">
        <v>20</v>
      </c>
      <c r="L5250" s="65">
        <v>1</v>
      </c>
      <c r="M5250" s="64">
        <v>0</v>
      </c>
      <c r="N5250" s="64">
        <v>0</v>
      </c>
      <c r="O5250" s="66">
        <v>156.69507638888942</v>
      </c>
      <c r="P5250" s="63">
        <v>0</v>
      </c>
    </row>
    <row r="5251" spans="1:16" ht="14.4">
      <c r="A5251" s="72">
        <f t="shared" si="170"/>
        <v>46252</v>
      </c>
      <c r="B5251" s="73">
        <f>VLOOKUP(G5251,'Daily Flash NL'!A:D,4,0)</f>
        <v>0.58333333333333304</v>
      </c>
      <c r="C5251" s="77">
        <v>46252</v>
      </c>
      <c r="D5251" s="57"/>
      <c r="E5251" s="62" t="s">
        <v>85</v>
      </c>
      <c r="F5251" s="62"/>
      <c r="G5251" s="62">
        <v>14</v>
      </c>
      <c r="H5251" s="63">
        <v>0.82352941176470584</v>
      </c>
      <c r="I5251" s="64">
        <v>17</v>
      </c>
      <c r="J5251" s="64">
        <v>17</v>
      </c>
      <c r="K5251" s="64">
        <v>14</v>
      </c>
      <c r="L5251" s="65">
        <v>1</v>
      </c>
      <c r="M5251" s="64">
        <v>0</v>
      </c>
      <c r="N5251" s="64">
        <v>0</v>
      </c>
      <c r="O5251" s="66">
        <v>267.21614705882348</v>
      </c>
      <c r="P5251" s="63">
        <v>0</v>
      </c>
    </row>
    <row r="5252" spans="1:16" ht="14.4">
      <c r="A5252" s="72">
        <f t="shared" si="170"/>
        <v>46252</v>
      </c>
      <c r="B5252" s="73">
        <f>VLOOKUP(G5252,'Daily Flash NL'!A:D,4,0)</f>
        <v>0.625</v>
      </c>
      <c r="C5252" s="77">
        <v>46252</v>
      </c>
      <c r="D5252" s="57"/>
      <c r="E5252" s="62" t="s">
        <v>85</v>
      </c>
      <c r="F5252" s="62"/>
      <c r="G5252" s="62">
        <v>15</v>
      </c>
      <c r="H5252" s="63">
        <v>0.8</v>
      </c>
      <c r="I5252" s="64">
        <v>20</v>
      </c>
      <c r="J5252" s="64">
        <v>20</v>
      </c>
      <c r="K5252" s="64">
        <v>16</v>
      </c>
      <c r="L5252" s="65">
        <v>1</v>
      </c>
      <c r="M5252" s="64">
        <v>0</v>
      </c>
      <c r="N5252" s="64">
        <v>0</v>
      </c>
      <c r="O5252" s="66">
        <v>239.44132500000015</v>
      </c>
      <c r="P5252" s="63">
        <v>0</v>
      </c>
    </row>
    <row r="5253" spans="1:16" ht="14.4">
      <c r="A5253" s="72">
        <f t="shared" si="170"/>
        <v>46252</v>
      </c>
      <c r="B5253" s="73">
        <f>VLOOKUP(G5253,'Daily Flash NL'!A:D,4,0)</f>
        <v>0.66666666666666696</v>
      </c>
      <c r="C5253" s="77">
        <v>46252</v>
      </c>
      <c r="D5253" s="57"/>
      <c r="E5253" s="62" t="s">
        <v>85</v>
      </c>
      <c r="F5253" s="62"/>
      <c r="G5253" s="62">
        <v>16</v>
      </c>
      <c r="H5253" s="63">
        <v>0.86956521739130432</v>
      </c>
      <c r="I5253" s="64">
        <v>23</v>
      </c>
      <c r="J5253" s="64">
        <v>23</v>
      </c>
      <c r="K5253" s="64">
        <v>20</v>
      </c>
      <c r="L5253" s="65">
        <v>1</v>
      </c>
      <c r="M5253" s="64">
        <v>0</v>
      </c>
      <c r="N5253" s="64">
        <v>0</v>
      </c>
      <c r="O5253" s="66">
        <v>348.43526086956524</v>
      </c>
      <c r="P5253" s="63">
        <v>0</v>
      </c>
    </row>
    <row r="5254" spans="1:16" ht="14.4">
      <c r="A5254" s="72">
        <f t="shared" si="170"/>
        <v>46252</v>
      </c>
      <c r="B5254" s="73" t="e">
        <f>VLOOKUP(G5254,'Daily Flash NL'!A:D,4,0)</f>
        <v>#N/A</v>
      </c>
      <c r="C5254" s="77">
        <v>46252</v>
      </c>
      <c r="D5254" s="57"/>
      <c r="E5254" s="62" t="s">
        <v>85</v>
      </c>
      <c r="F5254" s="62"/>
      <c r="G5254" s="62">
        <v>17</v>
      </c>
      <c r="H5254" s="63">
        <v>0.76923076923076927</v>
      </c>
      <c r="I5254" s="64">
        <v>13</v>
      </c>
      <c r="J5254" s="64">
        <v>13</v>
      </c>
      <c r="K5254" s="64">
        <v>10</v>
      </c>
      <c r="L5254" s="65">
        <v>1</v>
      </c>
      <c r="M5254" s="64">
        <v>0</v>
      </c>
      <c r="N5254" s="64">
        <v>0</v>
      </c>
      <c r="O5254" s="66">
        <v>187.84658974359002</v>
      </c>
      <c r="P5254" s="63">
        <v>0</v>
      </c>
    </row>
    <row r="5255" spans="1:16" ht="14.4">
      <c r="A5255" s="72">
        <f t="shared" si="170"/>
        <v>46252</v>
      </c>
      <c r="B5255" s="73" t="e">
        <f>VLOOKUP(G5255,'Daily Flash NL'!A:D,4,0)</f>
        <v>#N/A</v>
      </c>
      <c r="C5255" s="77">
        <v>46252</v>
      </c>
      <c r="D5255" s="57"/>
      <c r="E5255" s="62" t="s">
        <v>85</v>
      </c>
      <c r="F5255" s="62"/>
      <c r="G5255" s="62">
        <v>18</v>
      </c>
      <c r="H5255" s="63">
        <v>0.5</v>
      </c>
      <c r="I5255" s="64">
        <v>6</v>
      </c>
      <c r="J5255" s="64">
        <v>6</v>
      </c>
      <c r="K5255" s="64">
        <v>3</v>
      </c>
      <c r="L5255" s="65">
        <v>1</v>
      </c>
      <c r="M5255" s="64">
        <v>0</v>
      </c>
      <c r="N5255" s="64">
        <v>0</v>
      </c>
      <c r="O5255" s="66">
        <v>564.28516666666667</v>
      </c>
      <c r="P5255" s="63">
        <v>0</v>
      </c>
    </row>
    <row r="5256" spans="1:16" ht="14.4">
      <c r="A5256" s="72">
        <f t="shared" si="170"/>
        <v>46252</v>
      </c>
      <c r="B5256" s="73" t="e">
        <f>VLOOKUP(G5256,'Daily Flash NL'!A:D,4,0)</f>
        <v>#N/A</v>
      </c>
      <c r="C5256" s="77">
        <v>46252</v>
      </c>
      <c r="D5256" s="57"/>
      <c r="E5256" s="62" t="s">
        <v>85</v>
      </c>
      <c r="F5256" s="62"/>
      <c r="G5256" s="62">
        <v>19</v>
      </c>
      <c r="H5256" s="63">
        <v>0.66666666666666663</v>
      </c>
      <c r="I5256" s="64">
        <v>6</v>
      </c>
      <c r="J5256" s="64">
        <v>6</v>
      </c>
      <c r="K5256" s="64">
        <v>4</v>
      </c>
      <c r="L5256" s="65">
        <v>1</v>
      </c>
      <c r="M5256" s="64">
        <v>0</v>
      </c>
      <c r="N5256" s="64">
        <v>0</v>
      </c>
      <c r="O5256" s="66">
        <v>576.53666666666675</v>
      </c>
      <c r="P5256" s="63">
        <v>0</v>
      </c>
    </row>
    <row r="5257" spans="1:16" ht="14.4">
      <c r="A5257" s="72">
        <f t="shared" si="170"/>
        <v>46252</v>
      </c>
      <c r="B5257" s="73" t="e">
        <f>VLOOKUP(G5257,'Daily Flash NL'!A:D,4,0)</f>
        <v>#N/A</v>
      </c>
      <c r="C5257" s="77">
        <v>46252</v>
      </c>
      <c r="D5257" s="57"/>
      <c r="E5257" s="62" t="s">
        <v>85</v>
      </c>
      <c r="F5257" s="62"/>
      <c r="G5257" s="62">
        <v>20</v>
      </c>
      <c r="H5257" s="63">
        <v>0.83333333333333337</v>
      </c>
      <c r="I5257" s="64">
        <v>6</v>
      </c>
      <c r="J5257" s="64">
        <v>6</v>
      </c>
      <c r="K5257" s="64">
        <v>5</v>
      </c>
      <c r="L5257" s="65">
        <v>1</v>
      </c>
      <c r="M5257" s="64">
        <v>0</v>
      </c>
      <c r="N5257" s="64">
        <v>0</v>
      </c>
      <c r="O5257" s="66">
        <v>337.62616666666668</v>
      </c>
      <c r="P5257" s="63">
        <v>0</v>
      </c>
    </row>
    <row r="5258" spans="1:16" ht="14.4">
      <c r="A5258" s="72">
        <f t="shared" si="170"/>
        <v>46252</v>
      </c>
      <c r="B5258" s="73" t="e">
        <f>VLOOKUP(G5258,'Daily Flash NL'!A:D,4,0)</f>
        <v>#N/A</v>
      </c>
      <c r="C5258" s="77">
        <v>46252</v>
      </c>
      <c r="D5258" s="57"/>
      <c r="E5258" s="62" t="s">
        <v>85</v>
      </c>
      <c r="F5258" s="62"/>
      <c r="G5258" s="62">
        <v>21</v>
      </c>
      <c r="H5258" s="63">
        <v>0.5</v>
      </c>
      <c r="I5258" s="64">
        <v>6</v>
      </c>
      <c r="J5258" s="64">
        <v>5</v>
      </c>
      <c r="K5258" s="64">
        <v>3</v>
      </c>
      <c r="L5258" s="65">
        <v>0.83333333333333337</v>
      </c>
      <c r="M5258" s="64">
        <v>1</v>
      </c>
      <c r="N5258" s="64">
        <v>0</v>
      </c>
      <c r="O5258" s="66">
        <v>298.09270000000004</v>
      </c>
      <c r="P5258" s="63">
        <v>0.16666666666666666</v>
      </c>
    </row>
    <row r="5259" spans="1:16" ht="14.4">
      <c r="A5259" s="72">
        <f t="shared" si="170"/>
        <v>46252</v>
      </c>
      <c r="B5259" s="73" t="e">
        <f>VLOOKUP(G5259,'Daily Flash NL'!A:D,4,0)</f>
        <v>#N/A</v>
      </c>
      <c r="C5259" s="77">
        <v>46252</v>
      </c>
      <c r="D5259" s="57"/>
      <c r="E5259" s="62" t="s">
        <v>85</v>
      </c>
      <c r="F5259" s="62"/>
      <c r="G5259" s="62">
        <v>22</v>
      </c>
      <c r="H5259" s="63">
        <v>0</v>
      </c>
      <c r="I5259" s="64">
        <v>5</v>
      </c>
      <c r="J5259" s="64">
        <v>1</v>
      </c>
      <c r="K5259" s="64">
        <v>0</v>
      </c>
      <c r="L5259" s="65">
        <v>0.2</v>
      </c>
      <c r="M5259" s="64">
        <v>4</v>
      </c>
      <c r="N5259" s="64">
        <v>0</v>
      </c>
      <c r="O5259" s="66">
        <v>691.755</v>
      </c>
      <c r="P5259" s="63">
        <v>0.8</v>
      </c>
    </row>
    <row r="5260" spans="1:16" ht="14.4">
      <c r="A5260" s="72">
        <f t="shared" si="170"/>
        <v>46252</v>
      </c>
      <c r="B5260" s="73" t="e">
        <f>VLOOKUP(G5260,'Daily Flash NL'!A:D,4,0)</f>
        <v>#N/A</v>
      </c>
      <c r="C5260" s="77">
        <v>46252</v>
      </c>
      <c r="D5260" s="57"/>
      <c r="E5260" s="62" t="s">
        <v>85</v>
      </c>
      <c r="F5260" s="62"/>
      <c r="G5260" s="62">
        <v>23</v>
      </c>
      <c r="H5260" s="63">
        <v>0</v>
      </c>
      <c r="I5260" s="64">
        <v>6</v>
      </c>
      <c r="J5260" s="64">
        <v>1</v>
      </c>
      <c r="K5260" s="64">
        <v>0</v>
      </c>
      <c r="L5260" s="65">
        <v>0.16666666666666666</v>
      </c>
      <c r="M5260" s="64">
        <v>5</v>
      </c>
      <c r="N5260" s="64">
        <v>1</v>
      </c>
      <c r="O5260" s="66">
        <v>2103.1790000000001</v>
      </c>
      <c r="P5260" s="63">
        <v>0.83333333333333337</v>
      </c>
    </row>
    <row r="5261" spans="1:16" ht="14.4">
      <c r="A5261" s="72">
        <f t="shared" si="170"/>
        <v>46252</v>
      </c>
      <c r="B5261" s="73" t="e">
        <f>VLOOKUP(G5261,'Daily Flash NL'!A:D,4,0)</f>
        <v>#N/A</v>
      </c>
      <c r="C5261" s="77">
        <v>46252</v>
      </c>
      <c r="D5261" s="57"/>
      <c r="E5261" s="62" t="s">
        <v>68</v>
      </c>
      <c r="F5261" s="62"/>
      <c r="G5261" s="62"/>
      <c r="H5261" s="63">
        <v>0.7407407407407407</v>
      </c>
      <c r="I5261" s="64">
        <v>810</v>
      </c>
      <c r="J5261" s="64">
        <v>805</v>
      </c>
      <c r="K5261" s="64">
        <v>600</v>
      </c>
      <c r="L5261" s="65">
        <v>0.99382716049382713</v>
      </c>
      <c r="M5261" s="64">
        <v>5</v>
      </c>
      <c r="N5261" s="64">
        <v>0</v>
      </c>
      <c r="O5261" s="66">
        <v>291.92152552795056</v>
      </c>
      <c r="P5261" s="63">
        <v>6.1728395061728392E-3</v>
      </c>
    </row>
    <row r="5262" spans="1:16" ht="14.4">
      <c r="A5262" s="72">
        <f t="shared" si="170"/>
        <v>46252</v>
      </c>
      <c r="B5262" s="73" t="e">
        <f>VLOOKUP(G5262,'Daily Flash NL'!A:D,4,0)</f>
        <v>#N/A</v>
      </c>
      <c r="C5262" s="77">
        <v>46252</v>
      </c>
      <c r="D5262" s="57"/>
      <c r="E5262" s="62" t="s">
        <v>68</v>
      </c>
      <c r="F5262" s="57" t="s">
        <v>69</v>
      </c>
      <c r="G5262" s="57"/>
      <c r="H5262" s="58"/>
      <c r="I5262" s="59"/>
      <c r="J5262" s="59"/>
      <c r="K5262" s="59"/>
      <c r="L5262" s="60"/>
      <c r="M5262" s="59"/>
      <c r="N5262" s="59"/>
      <c r="O5262" s="61"/>
      <c r="P5262" s="58"/>
    </row>
    <row r="5263" spans="1:16" ht="14.4">
      <c r="A5263" s="72">
        <f t="shared" si="170"/>
        <v>46252</v>
      </c>
      <c r="B5263" s="73">
        <f>VLOOKUP(G5263,'Daily Flash NL'!A:D,4,0)</f>
        <v>0.29166666666666669</v>
      </c>
      <c r="C5263" s="77">
        <v>46252</v>
      </c>
      <c r="D5263" s="57"/>
      <c r="E5263" s="62" t="s">
        <v>68</v>
      </c>
      <c r="F5263" s="62"/>
      <c r="G5263" s="62">
        <v>7</v>
      </c>
      <c r="H5263" s="63">
        <v>1</v>
      </c>
      <c r="I5263" s="64">
        <v>23</v>
      </c>
      <c r="J5263" s="64">
        <v>23</v>
      </c>
      <c r="K5263" s="64">
        <v>23</v>
      </c>
      <c r="L5263" s="65">
        <v>1</v>
      </c>
      <c r="M5263" s="64">
        <v>0</v>
      </c>
      <c r="N5263" s="64">
        <v>0</v>
      </c>
      <c r="O5263" s="66">
        <v>303.81538043478264</v>
      </c>
      <c r="P5263" s="63">
        <v>0</v>
      </c>
    </row>
    <row r="5264" spans="1:16" ht="14.4">
      <c r="A5264" s="72">
        <f t="shared" si="170"/>
        <v>46252</v>
      </c>
      <c r="B5264" s="73">
        <f>VLOOKUP(G5264,'Daily Flash NL'!A:D,4,0)</f>
        <v>0.33333333333333298</v>
      </c>
      <c r="C5264" s="77">
        <v>46252</v>
      </c>
      <c r="D5264" s="57"/>
      <c r="E5264" s="62" t="s">
        <v>68</v>
      </c>
      <c r="F5264" s="62"/>
      <c r="G5264" s="62">
        <v>8</v>
      </c>
      <c r="H5264" s="63">
        <v>0.92307692307692313</v>
      </c>
      <c r="I5264" s="64">
        <v>52</v>
      </c>
      <c r="J5264" s="64">
        <v>52</v>
      </c>
      <c r="K5264" s="64">
        <v>48</v>
      </c>
      <c r="L5264" s="65">
        <v>1</v>
      </c>
      <c r="M5264" s="64">
        <v>0</v>
      </c>
      <c r="N5264" s="64">
        <v>0</v>
      </c>
      <c r="O5264" s="66">
        <v>215.9784775641028</v>
      </c>
      <c r="P5264" s="63">
        <v>0</v>
      </c>
    </row>
    <row r="5265" spans="1:16" ht="14.4">
      <c r="A5265" s="72">
        <f t="shared" si="170"/>
        <v>46252</v>
      </c>
      <c r="B5265" s="73">
        <f>VLOOKUP(G5265,'Daily Flash NL'!A:D,4,0)</f>
        <v>0.375</v>
      </c>
      <c r="C5265" s="77">
        <v>46252</v>
      </c>
      <c r="D5265" s="57"/>
      <c r="E5265" s="62" t="s">
        <v>68</v>
      </c>
      <c r="F5265" s="62"/>
      <c r="G5265" s="62">
        <v>9</v>
      </c>
      <c r="H5265" s="63">
        <v>0.44444444444444442</v>
      </c>
      <c r="I5265" s="64">
        <v>63</v>
      </c>
      <c r="J5265" s="64">
        <v>63</v>
      </c>
      <c r="K5265" s="64">
        <v>28</v>
      </c>
      <c r="L5265" s="65">
        <v>1</v>
      </c>
      <c r="M5265" s="64">
        <v>0</v>
      </c>
      <c r="N5265" s="64">
        <v>0</v>
      </c>
      <c r="O5265" s="66">
        <v>393.17665079365094</v>
      </c>
      <c r="P5265" s="63">
        <v>0</v>
      </c>
    </row>
    <row r="5266" spans="1:16" ht="14.4">
      <c r="A5266" s="72">
        <f t="shared" si="170"/>
        <v>46252</v>
      </c>
      <c r="B5266" s="73">
        <f>VLOOKUP(G5266,'Daily Flash NL'!A:D,4,0)</f>
        <v>0.41666666666666702</v>
      </c>
      <c r="C5266" s="77">
        <v>46252</v>
      </c>
      <c r="D5266" s="57"/>
      <c r="E5266" s="62" t="s">
        <v>68</v>
      </c>
      <c r="F5266" s="62"/>
      <c r="G5266" s="62">
        <v>10</v>
      </c>
      <c r="H5266" s="63">
        <v>0.43023255813953487</v>
      </c>
      <c r="I5266" s="64">
        <v>86</v>
      </c>
      <c r="J5266" s="64">
        <v>86</v>
      </c>
      <c r="K5266" s="64">
        <v>37</v>
      </c>
      <c r="L5266" s="65">
        <v>1</v>
      </c>
      <c r="M5266" s="64">
        <v>0</v>
      </c>
      <c r="N5266" s="64">
        <v>0</v>
      </c>
      <c r="O5266" s="66">
        <v>248.95604612403096</v>
      </c>
      <c r="P5266" s="63">
        <v>0</v>
      </c>
    </row>
    <row r="5267" spans="1:16" ht="14.4">
      <c r="A5267" s="72">
        <f t="shared" si="170"/>
        <v>46252</v>
      </c>
      <c r="B5267" s="73">
        <f>VLOOKUP(G5267,'Daily Flash NL'!A:D,4,0)</f>
        <v>0.45833333333333298</v>
      </c>
      <c r="C5267" s="77">
        <v>46252</v>
      </c>
      <c r="D5267" s="57"/>
      <c r="E5267" s="62" t="s">
        <v>68</v>
      </c>
      <c r="F5267" s="62"/>
      <c r="G5267" s="62">
        <v>11</v>
      </c>
      <c r="H5267" s="63">
        <v>0.69333333333333336</v>
      </c>
      <c r="I5267" s="64">
        <v>75</v>
      </c>
      <c r="J5267" s="64">
        <v>74</v>
      </c>
      <c r="K5267" s="64">
        <v>52</v>
      </c>
      <c r="L5267" s="65">
        <v>0.98666666666666669</v>
      </c>
      <c r="M5267" s="64">
        <v>1</v>
      </c>
      <c r="N5267" s="64">
        <v>0</v>
      </c>
      <c r="O5267" s="66">
        <v>324.17119594594612</v>
      </c>
      <c r="P5267" s="63">
        <v>1.3333333333333334E-2</v>
      </c>
    </row>
    <row r="5268" spans="1:16" ht="14.4">
      <c r="A5268" s="72">
        <f t="shared" si="170"/>
        <v>46252</v>
      </c>
      <c r="B5268" s="73">
        <f>VLOOKUP(G5268,'Daily Flash NL'!A:D,4,0)</f>
        <v>0.5</v>
      </c>
      <c r="C5268" s="77">
        <v>46252</v>
      </c>
      <c r="D5268" s="57"/>
      <c r="E5268" s="62" t="s">
        <v>68</v>
      </c>
      <c r="F5268" s="62"/>
      <c r="G5268" s="62">
        <v>12</v>
      </c>
      <c r="H5268" s="63">
        <v>0.8666666666666667</v>
      </c>
      <c r="I5268" s="64">
        <v>60</v>
      </c>
      <c r="J5268" s="64">
        <v>60</v>
      </c>
      <c r="K5268" s="64">
        <v>52</v>
      </c>
      <c r="L5268" s="65">
        <v>1</v>
      </c>
      <c r="M5268" s="64">
        <v>0</v>
      </c>
      <c r="N5268" s="64">
        <v>0</v>
      </c>
      <c r="O5268" s="66">
        <v>376.61967083333349</v>
      </c>
      <c r="P5268" s="63">
        <v>0</v>
      </c>
    </row>
    <row r="5269" spans="1:16" ht="14.4">
      <c r="A5269" s="72">
        <f t="shared" si="170"/>
        <v>46252</v>
      </c>
      <c r="B5269" s="73">
        <f>VLOOKUP(G5269,'Daily Flash NL'!A:D,4,0)</f>
        <v>0.54166666666666696</v>
      </c>
      <c r="C5269" s="77">
        <v>46252</v>
      </c>
      <c r="D5269" s="57"/>
      <c r="E5269" s="62" t="s">
        <v>68</v>
      </c>
      <c r="F5269" s="62"/>
      <c r="G5269" s="62">
        <v>13</v>
      </c>
      <c r="H5269" s="63">
        <v>0.95161290322580649</v>
      </c>
      <c r="I5269" s="64">
        <v>62</v>
      </c>
      <c r="J5269" s="64">
        <v>62</v>
      </c>
      <c r="K5269" s="64">
        <v>59</v>
      </c>
      <c r="L5269" s="65">
        <v>1</v>
      </c>
      <c r="M5269" s="64">
        <v>0</v>
      </c>
      <c r="N5269" s="64">
        <v>0</v>
      </c>
      <c r="O5269" s="66">
        <v>304.81520833333337</v>
      </c>
      <c r="P5269" s="63">
        <v>0</v>
      </c>
    </row>
    <row r="5270" spans="1:16" ht="14.4">
      <c r="A5270" s="72">
        <f t="shared" si="170"/>
        <v>46252</v>
      </c>
      <c r="B5270" s="73">
        <f>VLOOKUP(G5270,'Daily Flash NL'!A:D,4,0)</f>
        <v>0.58333333333333304</v>
      </c>
      <c r="C5270" s="77">
        <v>46252</v>
      </c>
      <c r="D5270" s="57"/>
      <c r="E5270" s="62" t="s">
        <v>68</v>
      </c>
      <c r="F5270" s="62"/>
      <c r="G5270" s="62">
        <v>14</v>
      </c>
      <c r="H5270" s="63">
        <v>0.75</v>
      </c>
      <c r="I5270" s="64">
        <v>68</v>
      </c>
      <c r="J5270" s="64">
        <v>67</v>
      </c>
      <c r="K5270" s="64">
        <v>51</v>
      </c>
      <c r="L5270" s="65">
        <v>0.98529411764705888</v>
      </c>
      <c r="M5270" s="64">
        <v>1</v>
      </c>
      <c r="N5270" s="64">
        <v>0</v>
      </c>
      <c r="O5270" s="66">
        <v>273.07575373134313</v>
      </c>
      <c r="P5270" s="63">
        <v>1.4705882352941176E-2</v>
      </c>
    </row>
    <row r="5271" spans="1:16" ht="14.4">
      <c r="A5271" s="72">
        <f t="shared" si="170"/>
        <v>46252</v>
      </c>
      <c r="B5271" s="73">
        <f>VLOOKUP(G5271,'Daily Flash NL'!A:D,4,0)</f>
        <v>0.625</v>
      </c>
      <c r="C5271" s="77">
        <v>46252</v>
      </c>
      <c r="D5271" s="57"/>
      <c r="E5271" s="62" t="s">
        <v>68</v>
      </c>
      <c r="F5271" s="62"/>
      <c r="G5271" s="62">
        <v>15</v>
      </c>
      <c r="H5271" s="63">
        <v>0.6376811594202898</v>
      </c>
      <c r="I5271" s="64">
        <v>69</v>
      </c>
      <c r="J5271" s="64">
        <v>68</v>
      </c>
      <c r="K5271" s="64">
        <v>44</v>
      </c>
      <c r="L5271" s="65">
        <v>0.98550724637681164</v>
      </c>
      <c r="M5271" s="64">
        <v>1</v>
      </c>
      <c r="N5271" s="64">
        <v>0</v>
      </c>
      <c r="O5271" s="66">
        <v>272.64784681372549</v>
      </c>
      <c r="P5271" s="63">
        <v>1.4492753623188406E-2</v>
      </c>
    </row>
    <row r="5272" spans="1:16" ht="14.4">
      <c r="A5272" s="72">
        <f t="shared" si="170"/>
        <v>46252</v>
      </c>
      <c r="B5272" s="73">
        <f>VLOOKUP(G5272,'Daily Flash NL'!A:D,4,0)</f>
        <v>0.66666666666666696</v>
      </c>
      <c r="C5272" s="77">
        <v>46252</v>
      </c>
      <c r="D5272" s="57"/>
      <c r="E5272" s="62" t="s">
        <v>68</v>
      </c>
      <c r="F5272" s="62"/>
      <c r="G5272" s="62">
        <v>16</v>
      </c>
      <c r="H5272" s="63">
        <v>0.7142857142857143</v>
      </c>
      <c r="I5272" s="64">
        <v>63</v>
      </c>
      <c r="J5272" s="64">
        <v>63</v>
      </c>
      <c r="K5272" s="64">
        <v>45</v>
      </c>
      <c r="L5272" s="65">
        <v>1</v>
      </c>
      <c r="M5272" s="64">
        <v>0</v>
      </c>
      <c r="N5272" s="64">
        <v>0</v>
      </c>
      <c r="O5272" s="66">
        <v>339.06847751322749</v>
      </c>
      <c r="P5272" s="63">
        <v>0</v>
      </c>
    </row>
    <row r="5273" spans="1:16" ht="14.4">
      <c r="A5273" s="72">
        <f t="shared" si="170"/>
        <v>46252</v>
      </c>
      <c r="B5273" s="73" t="e">
        <f>VLOOKUP(G5273,'Daily Flash NL'!A:D,4,0)</f>
        <v>#N/A</v>
      </c>
      <c r="C5273" s="77">
        <v>46252</v>
      </c>
      <c r="D5273" s="57"/>
      <c r="E5273" s="62" t="s">
        <v>68</v>
      </c>
      <c r="F5273" s="62"/>
      <c r="G5273" s="62">
        <v>17</v>
      </c>
      <c r="H5273" s="63">
        <v>0.8035714285714286</v>
      </c>
      <c r="I5273" s="64">
        <v>56</v>
      </c>
      <c r="J5273" s="64">
        <v>55</v>
      </c>
      <c r="K5273" s="64">
        <v>45</v>
      </c>
      <c r="L5273" s="65">
        <v>0.9821428571428571</v>
      </c>
      <c r="M5273" s="64">
        <v>1</v>
      </c>
      <c r="N5273" s="64">
        <v>0</v>
      </c>
      <c r="O5273" s="66">
        <v>194.37651515151524</v>
      </c>
      <c r="P5273" s="63">
        <v>1.7857142857142856E-2</v>
      </c>
    </row>
    <row r="5274" spans="1:16" ht="14.4">
      <c r="A5274" s="72">
        <f t="shared" si="170"/>
        <v>46252</v>
      </c>
      <c r="B5274" s="73" t="e">
        <f>VLOOKUP(G5274,'Daily Flash NL'!A:D,4,0)</f>
        <v>#N/A</v>
      </c>
      <c r="C5274" s="77">
        <v>46252</v>
      </c>
      <c r="D5274" s="57"/>
      <c r="E5274" s="62" t="s">
        <v>68</v>
      </c>
      <c r="F5274" s="62"/>
      <c r="G5274" s="62">
        <v>18</v>
      </c>
      <c r="H5274" s="63">
        <v>0.91666666666666663</v>
      </c>
      <c r="I5274" s="64">
        <v>48</v>
      </c>
      <c r="J5274" s="64">
        <v>47</v>
      </c>
      <c r="K5274" s="64">
        <v>44</v>
      </c>
      <c r="L5274" s="65">
        <v>0.97916666666666663</v>
      </c>
      <c r="M5274" s="64">
        <v>1</v>
      </c>
      <c r="N5274" s="64">
        <v>0</v>
      </c>
      <c r="O5274" s="66">
        <v>297.78831560283692</v>
      </c>
      <c r="P5274" s="63">
        <v>2.0833333333333332E-2</v>
      </c>
    </row>
    <row r="5275" spans="1:16" ht="14.4">
      <c r="A5275" s="72">
        <f t="shared" si="170"/>
        <v>46252</v>
      </c>
      <c r="B5275" s="73" t="e">
        <f>VLOOKUP(G5275,'Daily Flash NL'!A:D,4,0)</f>
        <v>#N/A</v>
      </c>
      <c r="C5275" s="77">
        <v>46252</v>
      </c>
      <c r="D5275" s="57"/>
      <c r="E5275" s="62" t="s">
        <v>68</v>
      </c>
      <c r="F5275" s="62"/>
      <c r="G5275" s="62">
        <v>19</v>
      </c>
      <c r="H5275" s="63">
        <v>0.89655172413793105</v>
      </c>
      <c r="I5275" s="64">
        <v>29</v>
      </c>
      <c r="J5275" s="64">
        <v>29</v>
      </c>
      <c r="K5275" s="64">
        <v>26</v>
      </c>
      <c r="L5275" s="65">
        <v>1</v>
      </c>
      <c r="M5275" s="64">
        <v>0</v>
      </c>
      <c r="N5275" s="64">
        <v>0</v>
      </c>
      <c r="O5275" s="66">
        <v>250.89726436781612</v>
      </c>
      <c r="P5275" s="63">
        <v>0</v>
      </c>
    </row>
    <row r="5276" spans="1:16" ht="14.4">
      <c r="A5276" s="72">
        <f t="shared" si="170"/>
        <v>46252</v>
      </c>
      <c r="B5276" s="73" t="e">
        <f>VLOOKUP(G5276,'Daily Flash NL'!A:D,4,0)</f>
        <v>#N/A</v>
      </c>
      <c r="C5276" s="77">
        <v>46252</v>
      </c>
      <c r="D5276" s="57"/>
      <c r="E5276" s="62" t="s">
        <v>68</v>
      </c>
      <c r="F5276" s="62"/>
      <c r="G5276" s="62">
        <v>20</v>
      </c>
      <c r="H5276" s="63">
        <v>0.8571428571428571</v>
      </c>
      <c r="I5276" s="64">
        <v>21</v>
      </c>
      <c r="J5276" s="64">
        <v>21</v>
      </c>
      <c r="K5276" s="64">
        <v>18</v>
      </c>
      <c r="L5276" s="65">
        <v>1</v>
      </c>
      <c r="M5276" s="64">
        <v>0</v>
      </c>
      <c r="N5276" s="64">
        <v>0</v>
      </c>
      <c r="O5276" s="66">
        <v>228.36450000000011</v>
      </c>
      <c r="P5276" s="63">
        <v>0</v>
      </c>
    </row>
    <row r="5277" spans="1:16" ht="14.4">
      <c r="A5277" s="72">
        <f t="shared" si="170"/>
        <v>46252</v>
      </c>
      <c r="B5277" s="73" t="e">
        <f>VLOOKUP(G5277,'Daily Flash NL'!A:D,4,0)</f>
        <v>#N/A</v>
      </c>
      <c r="C5277" s="77">
        <v>46252</v>
      </c>
      <c r="D5277" s="57"/>
      <c r="E5277" s="62" t="s">
        <v>68</v>
      </c>
      <c r="F5277" s="62"/>
      <c r="G5277" s="62">
        <v>21</v>
      </c>
      <c r="H5277" s="63">
        <v>0.8</v>
      </c>
      <c r="I5277" s="64">
        <v>20</v>
      </c>
      <c r="J5277" s="64">
        <v>20</v>
      </c>
      <c r="K5277" s="64">
        <v>16</v>
      </c>
      <c r="L5277" s="65">
        <v>1</v>
      </c>
      <c r="M5277" s="64">
        <v>0</v>
      </c>
      <c r="N5277" s="64">
        <v>0</v>
      </c>
      <c r="O5277" s="66">
        <v>316.72761666666656</v>
      </c>
      <c r="P5277" s="63">
        <v>0</v>
      </c>
    </row>
    <row r="5278" spans="1:16" ht="14.4">
      <c r="A5278" s="72">
        <f t="shared" si="170"/>
        <v>46252</v>
      </c>
      <c r="B5278" s="73" t="e">
        <f>VLOOKUP(G5278,'Daily Flash NL'!A:D,4,0)</f>
        <v>#N/A</v>
      </c>
      <c r="C5278" s="77">
        <v>46252</v>
      </c>
      <c r="D5278" s="57"/>
      <c r="E5278" s="62" t="s">
        <v>68</v>
      </c>
      <c r="F5278" s="62"/>
      <c r="G5278" s="62">
        <v>22</v>
      </c>
      <c r="H5278" s="63">
        <v>1</v>
      </c>
      <c r="I5278" s="64">
        <v>9</v>
      </c>
      <c r="J5278" s="64">
        <v>9</v>
      </c>
      <c r="K5278" s="64">
        <v>9</v>
      </c>
      <c r="L5278" s="65">
        <v>1</v>
      </c>
      <c r="M5278" s="64">
        <v>0</v>
      </c>
      <c r="N5278" s="64">
        <v>0</v>
      </c>
      <c r="O5278" s="66">
        <v>197.79177777777775</v>
      </c>
      <c r="P5278" s="63">
        <v>0</v>
      </c>
    </row>
    <row r="5279" spans="1:16" ht="14.4">
      <c r="A5279" s="72">
        <f t="shared" si="170"/>
        <v>46252</v>
      </c>
      <c r="B5279" s="73" t="e">
        <f>VLOOKUP(G5279,'Daily Flash NL'!A:D,4,0)</f>
        <v>#N/A</v>
      </c>
      <c r="C5279" s="77">
        <v>46252</v>
      </c>
      <c r="D5279" s="57"/>
      <c r="E5279" s="62" t="s">
        <v>68</v>
      </c>
      <c r="F5279" s="62"/>
      <c r="G5279" s="62">
        <v>23</v>
      </c>
      <c r="H5279" s="63">
        <v>0.5</v>
      </c>
      <c r="I5279" s="64">
        <v>6</v>
      </c>
      <c r="J5279" s="64">
        <v>6</v>
      </c>
      <c r="K5279" s="64">
        <v>3</v>
      </c>
      <c r="L5279" s="65">
        <v>1</v>
      </c>
      <c r="M5279" s="64">
        <v>0</v>
      </c>
      <c r="N5279" s="64">
        <v>0</v>
      </c>
      <c r="O5279" s="66">
        <v>340.48283333333336</v>
      </c>
      <c r="P5279" s="63">
        <v>0</v>
      </c>
    </row>
    <row r="5280" spans="1:16" ht="14.4">
      <c r="A5280" s="72">
        <f t="shared" si="170"/>
        <v>46252</v>
      </c>
      <c r="B5280" s="73" t="e">
        <f>VLOOKUP(G5280,'Daily Flash NL'!A:D,4,0)</f>
        <v>#N/A</v>
      </c>
      <c r="C5280" s="77">
        <v>46252</v>
      </c>
      <c r="D5280" s="57" t="s">
        <v>70</v>
      </c>
      <c r="E5280" s="57"/>
      <c r="F5280" s="57"/>
      <c r="G5280" s="57"/>
      <c r="H5280" s="58">
        <v>0.75601068566340157</v>
      </c>
      <c r="I5280" s="59">
        <v>1124</v>
      </c>
      <c r="J5280" s="59">
        <v>1108</v>
      </c>
      <c r="K5280" s="59">
        <v>849</v>
      </c>
      <c r="L5280" s="60">
        <v>0.98576512455516019</v>
      </c>
      <c r="M5280" s="59">
        <v>16</v>
      </c>
      <c r="N5280" s="59">
        <v>1</v>
      </c>
      <c r="O5280" s="61">
        <v>300.33939008724445</v>
      </c>
      <c r="P5280" s="58">
        <v>1.4234875444839857E-2</v>
      </c>
    </row>
    <row r="5281" spans="1:16" ht="14.4">
      <c r="A5281" s="72" t="str">
        <f t="shared" si="170"/>
        <v>Total 18/08/2026</v>
      </c>
      <c r="B5281" s="73" t="e">
        <f>VLOOKUP(G5281,'Daily Flash NL'!A:D,4,0)</f>
        <v>#N/A</v>
      </c>
      <c r="C5281" s="78" t="s">
        <v>362</v>
      </c>
      <c r="D5281" s="67"/>
      <c r="E5281" s="67"/>
      <c r="F5281" s="67"/>
      <c r="G5281" s="67"/>
      <c r="H5281" s="68">
        <v>0.75601068566340157</v>
      </c>
      <c r="I5281" s="69">
        <v>1124</v>
      </c>
      <c r="J5281" s="69">
        <v>1108</v>
      </c>
      <c r="K5281" s="69">
        <v>849</v>
      </c>
      <c r="L5281" s="70">
        <v>0.98576512455516019</v>
      </c>
      <c r="M5281" s="69">
        <v>16</v>
      </c>
      <c r="N5281" s="69">
        <v>1</v>
      </c>
      <c r="O5281" s="71">
        <v>300.33939008724445</v>
      </c>
      <c r="P5281" s="68">
        <v>1.4234875444839857E-2</v>
      </c>
    </row>
    <row r="5282" spans="1:16" ht="15" thickBot="1">
      <c r="A5282" s="72" t="str">
        <f t="shared" si="170"/>
        <v>Total général</v>
      </c>
      <c r="B5282" s="73" t="e">
        <f>VLOOKUP(G5282,'Daily Flash NL'!A:D,4,0)</f>
        <v>#N/A</v>
      </c>
      <c r="C5282" s="116" t="s">
        <v>73</v>
      </c>
      <c r="D5282" s="117"/>
      <c r="E5282" s="117"/>
      <c r="F5282" s="117"/>
      <c r="G5282" s="117"/>
      <c r="H5282" s="118">
        <v>0.75601068566340157</v>
      </c>
      <c r="I5282" s="119">
        <v>1124</v>
      </c>
      <c r="J5282" s="119">
        <v>1108</v>
      </c>
      <c r="K5282" s="119">
        <v>849</v>
      </c>
      <c r="L5282" s="120">
        <v>0.98576512455516019</v>
      </c>
      <c r="M5282" s="119">
        <v>16</v>
      </c>
      <c r="N5282" s="119">
        <v>1</v>
      </c>
      <c r="O5282" s="121">
        <v>300.33939008724445</v>
      </c>
      <c r="P5282" s="122">
        <v>1.4234875444839857E-2</v>
      </c>
    </row>
    <row r="5283" spans="1:16" ht="14.4">
      <c r="A5283" s="72">
        <f t="shared" ref="A5283:A5338" si="171">C5283</f>
        <v>46253</v>
      </c>
      <c r="B5283" s="73" t="e">
        <f>VLOOKUP(G5283,'Daily Flash NL'!A:D,4,0)</f>
        <v>#N/A</v>
      </c>
      <c r="C5283" s="77">
        <v>46253</v>
      </c>
      <c r="D5283" s="57" t="s">
        <v>67</v>
      </c>
      <c r="E5283" s="62" t="s">
        <v>85</v>
      </c>
      <c r="F5283" s="62"/>
      <c r="G5283" s="62"/>
      <c r="H5283" s="63">
        <v>0.74358974358974361</v>
      </c>
      <c r="I5283" s="64">
        <v>273</v>
      </c>
      <c r="J5283" s="64">
        <v>265</v>
      </c>
      <c r="K5283" s="64">
        <v>203</v>
      </c>
      <c r="L5283" s="65">
        <v>0.97069597069597069</v>
      </c>
      <c r="M5283" s="64">
        <v>8</v>
      </c>
      <c r="N5283" s="64">
        <v>0</v>
      </c>
      <c r="O5283" s="66">
        <v>302.92623490566029</v>
      </c>
      <c r="P5283" s="63">
        <v>2.9304029304029304E-2</v>
      </c>
    </row>
    <row r="5284" spans="1:16" ht="14.4">
      <c r="A5284" s="72">
        <f t="shared" si="171"/>
        <v>46253</v>
      </c>
      <c r="B5284" s="73" t="e">
        <f>VLOOKUP(G5284,'Daily Flash NL'!A:D,4,0)</f>
        <v>#N/A</v>
      </c>
      <c r="C5284" s="77">
        <v>46253</v>
      </c>
      <c r="D5284" s="57"/>
      <c r="E5284" s="62" t="s">
        <v>85</v>
      </c>
      <c r="F5284" s="57" t="s">
        <v>69</v>
      </c>
      <c r="G5284" s="57"/>
      <c r="H5284" s="58"/>
      <c r="I5284" s="59"/>
      <c r="J5284" s="59"/>
      <c r="K5284" s="59"/>
      <c r="L5284" s="60"/>
      <c r="M5284" s="59"/>
      <c r="N5284" s="59"/>
      <c r="O5284" s="61"/>
      <c r="P5284" s="58"/>
    </row>
    <row r="5285" spans="1:16" ht="14.4">
      <c r="A5285" s="72">
        <f t="shared" si="171"/>
        <v>46253</v>
      </c>
      <c r="B5285" s="73">
        <f>VLOOKUP(G5285,'Daily Flash NL'!A:D,4,0)</f>
        <v>0.29166666666666669</v>
      </c>
      <c r="C5285" s="77">
        <v>46253</v>
      </c>
      <c r="D5285" s="57"/>
      <c r="E5285" s="62" t="s">
        <v>85</v>
      </c>
      <c r="F5285" s="62"/>
      <c r="G5285" s="62">
        <v>7</v>
      </c>
      <c r="H5285" s="63">
        <v>1</v>
      </c>
      <c r="I5285" s="64">
        <v>1</v>
      </c>
      <c r="J5285" s="64">
        <v>1</v>
      </c>
      <c r="K5285" s="64">
        <v>1</v>
      </c>
      <c r="L5285" s="65">
        <v>1</v>
      </c>
      <c r="M5285" s="64">
        <v>0</v>
      </c>
      <c r="N5285" s="64">
        <v>0</v>
      </c>
      <c r="O5285" s="66">
        <v>369.40100000000007</v>
      </c>
      <c r="P5285" s="63">
        <v>0</v>
      </c>
    </row>
    <row r="5286" spans="1:16" ht="14.4">
      <c r="A5286" s="72">
        <f t="shared" si="171"/>
        <v>46253</v>
      </c>
      <c r="B5286" s="73">
        <f>VLOOKUP(G5286,'Daily Flash NL'!A:D,4,0)</f>
        <v>0.33333333333333298</v>
      </c>
      <c r="C5286" s="77">
        <v>46253</v>
      </c>
      <c r="D5286" s="57"/>
      <c r="E5286" s="62" t="s">
        <v>85</v>
      </c>
      <c r="F5286" s="62"/>
      <c r="G5286" s="62">
        <v>8</v>
      </c>
      <c r="H5286" s="63">
        <v>0.90909090909090906</v>
      </c>
      <c r="I5286" s="64">
        <v>11</v>
      </c>
      <c r="J5286" s="64">
        <v>11</v>
      </c>
      <c r="K5286" s="64">
        <v>10</v>
      </c>
      <c r="L5286" s="65">
        <v>1</v>
      </c>
      <c r="M5286" s="64">
        <v>0</v>
      </c>
      <c r="N5286" s="64">
        <v>0</v>
      </c>
      <c r="O5286" s="66">
        <v>108.90030303030302</v>
      </c>
      <c r="P5286" s="63">
        <v>0</v>
      </c>
    </row>
    <row r="5287" spans="1:16" ht="14.4">
      <c r="A5287" s="72">
        <f t="shared" si="171"/>
        <v>46253</v>
      </c>
      <c r="B5287" s="73">
        <f>VLOOKUP(G5287,'Daily Flash NL'!A:D,4,0)</f>
        <v>0.375</v>
      </c>
      <c r="C5287" s="77">
        <v>46253</v>
      </c>
      <c r="D5287" s="57"/>
      <c r="E5287" s="62" t="s">
        <v>85</v>
      </c>
      <c r="F5287" s="62"/>
      <c r="G5287" s="62">
        <v>9</v>
      </c>
      <c r="H5287" s="63">
        <v>1</v>
      </c>
      <c r="I5287" s="64">
        <v>6</v>
      </c>
      <c r="J5287" s="64">
        <v>6</v>
      </c>
      <c r="K5287" s="64">
        <v>6</v>
      </c>
      <c r="L5287" s="65">
        <v>1</v>
      </c>
      <c r="M5287" s="64">
        <v>0</v>
      </c>
      <c r="N5287" s="64">
        <v>0</v>
      </c>
      <c r="O5287" s="66">
        <v>701.10325000000012</v>
      </c>
      <c r="P5287" s="63">
        <v>0</v>
      </c>
    </row>
    <row r="5288" spans="1:16" ht="14.4">
      <c r="A5288" s="72">
        <f t="shared" si="171"/>
        <v>46253</v>
      </c>
      <c r="B5288" s="73">
        <f>VLOOKUP(G5288,'Daily Flash NL'!A:D,4,0)</f>
        <v>0.41666666666666702</v>
      </c>
      <c r="C5288" s="77">
        <v>46253</v>
      </c>
      <c r="D5288" s="57"/>
      <c r="E5288" s="62" t="s">
        <v>85</v>
      </c>
      <c r="F5288" s="62"/>
      <c r="G5288" s="62">
        <v>10</v>
      </c>
      <c r="H5288" s="63">
        <v>1</v>
      </c>
      <c r="I5288" s="64">
        <v>7</v>
      </c>
      <c r="J5288" s="64">
        <v>7</v>
      </c>
      <c r="K5288" s="64">
        <v>7</v>
      </c>
      <c r="L5288" s="65">
        <v>1</v>
      </c>
      <c r="M5288" s="64">
        <v>0</v>
      </c>
      <c r="N5288" s="64">
        <v>0</v>
      </c>
      <c r="O5288" s="66">
        <v>360.62471428571428</v>
      </c>
      <c r="P5288" s="63">
        <v>0</v>
      </c>
    </row>
    <row r="5289" spans="1:16" ht="14.4">
      <c r="A5289" s="72">
        <f t="shared" si="171"/>
        <v>46253</v>
      </c>
      <c r="B5289" s="73">
        <f>VLOOKUP(G5289,'Daily Flash NL'!A:D,4,0)</f>
        <v>0.45833333333333298</v>
      </c>
      <c r="C5289" s="77">
        <v>46253</v>
      </c>
      <c r="D5289" s="57"/>
      <c r="E5289" s="62" t="s">
        <v>85</v>
      </c>
      <c r="F5289" s="62"/>
      <c r="G5289" s="62">
        <v>11</v>
      </c>
      <c r="H5289" s="63">
        <v>1</v>
      </c>
      <c r="I5289" s="64">
        <v>5</v>
      </c>
      <c r="J5289" s="64">
        <v>5</v>
      </c>
      <c r="K5289" s="64">
        <v>5</v>
      </c>
      <c r="L5289" s="65">
        <v>1</v>
      </c>
      <c r="M5289" s="64">
        <v>0</v>
      </c>
      <c r="N5289" s="64">
        <v>0</v>
      </c>
      <c r="O5289" s="66">
        <v>298.09000000000003</v>
      </c>
      <c r="P5289" s="63">
        <v>0</v>
      </c>
    </row>
    <row r="5290" spans="1:16" ht="14.4">
      <c r="A5290" s="72">
        <f t="shared" si="171"/>
        <v>46253</v>
      </c>
      <c r="B5290" s="73">
        <f>VLOOKUP(G5290,'Daily Flash NL'!A:D,4,0)</f>
        <v>0.5</v>
      </c>
      <c r="C5290" s="77">
        <v>46253</v>
      </c>
      <c r="D5290" s="57"/>
      <c r="E5290" s="62" t="s">
        <v>85</v>
      </c>
      <c r="F5290" s="62"/>
      <c r="G5290" s="62">
        <v>12</v>
      </c>
      <c r="H5290" s="63">
        <v>0.9</v>
      </c>
      <c r="I5290" s="64">
        <v>10</v>
      </c>
      <c r="J5290" s="64">
        <v>10</v>
      </c>
      <c r="K5290" s="64">
        <v>9</v>
      </c>
      <c r="L5290" s="65">
        <v>1</v>
      </c>
      <c r="M5290" s="64">
        <v>0</v>
      </c>
      <c r="N5290" s="64">
        <v>0</v>
      </c>
      <c r="O5290" s="66">
        <v>352.3802</v>
      </c>
      <c r="P5290" s="63">
        <v>0</v>
      </c>
    </row>
    <row r="5291" spans="1:16" ht="14.4">
      <c r="A5291" s="72">
        <f t="shared" si="171"/>
        <v>46253</v>
      </c>
      <c r="B5291" s="73">
        <f>VLOOKUP(G5291,'Daily Flash NL'!A:D,4,0)</f>
        <v>0.54166666666666696</v>
      </c>
      <c r="C5291" s="77">
        <v>46253</v>
      </c>
      <c r="D5291" s="57"/>
      <c r="E5291" s="62" t="s">
        <v>85</v>
      </c>
      <c r="F5291" s="62"/>
      <c r="G5291" s="62">
        <v>13</v>
      </c>
      <c r="H5291" s="63">
        <v>1</v>
      </c>
      <c r="I5291" s="64">
        <v>8</v>
      </c>
      <c r="J5291" s="64">
        <v>8</v>
      </c>
      <c r="K5291" s="64">
        <v>8</v>
      </c>
      <c r="L5291" s="65">
        <v>1</v>
      </c>
      <c r="M5291" s="64">
        <v>0</v>
      </c>
      <c r="N5291" s="64">
        <v>0</v>
      </c>
      <c r="O5291" s="66">
        <v>327.30218750000006</v>
      </c>
      <c r="P5291" s="63">
        <v>0</v>
      </c>
    </row>
    <row r="5292" spans="1:16" ht="14.4">
      <c r="A5292" s="72">
        <f t="shared" si="171"/>
        <v>46253</v>
      </c>
      <c r="B5292" s="73">
        <f>VLOOKUP(G5292,'Daily Flash NL'!A:D,4,0)</f>
        <v>0.58333333333333304</v>
      </c>
      <c r="C5292" s="77">
        <v>46253</v>
      </c>
      <c r="D5292" s="57"/>
      <c r="E5292" s="62" t="s">
        <v>85</v>
      </c>
      <c r="F5292" s="62"/>
      <c r="G5292" s="62">
        <v>14</v>
      </c>
      <c r="H5292" s="63">
        <v>0.9375</v>
      </c>
      <c r="I5292" s="64">
        <v>16</v>
      </c>
      <c r="J5292" s="64">
        <v>16</v>
      </c>
      <c r="K5292" s="64">
        <v>15</v>
      </c>
      <c r="L5292" s="65">
        <v>1</v>
      </c>
      <c r="M5292" s="64">
        <v>0</v>
      </c>
      <c r="N5292" s="64">
        <v>0</v>
      </c>
      <c r="O5292" s="66">
        <v>254.0165833333331</v>
      </c>
      <c r="P5292" s="63">
        <v>0</v>
      </c>
    </row>
    <row r="5293" spans="1:16" ht="14.4">
      <c r="A5293" s="72">
        <f t="shared" si="171"/>
        <v>46253</v>
      </c>
      <c r="B5293" s="73">
        <f>VLOOKUP(G5293,'Daily Flash NL'!A:D,4,0)</f>
        <v>0.625</v>
      </c>
      <c r="C5293" s="77">
        <v>46253</v>
      </c>
      <c r="D5293" s="57"/>
      <c r="E5293" s="62" t="s">
        <v>85</v>
      </c>
      <c r="F5293" s="62"/>
      <c r="G5293" s="62">
        <v>15</v>
      </c>
      <c r="H5293" s="63">
        <v>1</v>
      </c>
      <c r="I5293" s="64">
        <v>3</v>
      </c>
      <c r="J5293" s="64">
        <v>3</v>
      </c>
      <c r="K5293" s="64">
        <v>3</v>
      </c>
      <c r="L5293" s="65">
        <v>1</v>
      </c>
      <c r="M5293" s="64">
        <v>0</v>
      </c>
      <c r="N5293" s="64">
        <v>0</v>
      </c>
      <c r="O5293" s="66">
        <v>421.89200000000005</v>
      </c>
      <c r="P5293" s="63">
        <v>0</v>
      </c>
    </row>
    <row r="5294" spans="1:16" ht="14.4">
      <c r="A5294" s="72">
        <f t="shared" si="171"/>
        <v>46253</v>
      </c>
      <c r="B5294" s="73">
        <f>VLOOKUP(G5294,'Daily Flash NL'!A:D,4,0)</f>
        <v>0.66666666666666696</v>
      </c>
      <c r="C5294" s="77">
        <v>46253</v>
      </c>
      <c r="D5294" s="57"/>
      <c r="E5294" s="62" t="s">
        <v>85</v>
      </c>
      <c r="F5294" s="62"/>
      <c r="G5294" s="62">
        <v>16</v>
      </c>
      <c r="H5294" s="63">
        <v>1</v>
      </c>
      <c r="I5294" s="64">
        <v>5</v>
      </c>
      <c r="J5294" s="64">
        <v>5</v>
      </c>
      <c r="K5294" s="64">
        <v>5</v>
      </c>
      <c r="L5294" s="65">
        <v>1</v>
      </c>
      <c r="M5294" s="64">
        <v>0</v>
      </c>
      <c r="N5294" s="64">
        <v>0</v>
      </c>
      <c r="O5294" s="66">
        <v>314.38499999999999</v>
      </c>
      <c r="P5294" s="63">
        <v>0</v>
      </c>
    </row>
    <row r="5295" spans="1:16" ht="14.4">
      <c r="A5295" s="72">
        <f t="shared" si="171"/>
        <v>46253</v>
      </c>
      <c r="B5295" s="73" t="e">
        <f>VLOOKUP(G5295,'Daily Flash NL'!A:D,4,0)</f>
        <v>#N/A</v>
      </c>
      <c r="C5295" s="77">
        <v>46253</v>
      </c>
      <c r="D5295" s="57"/>
      <c r="E5295" s="62" t="s">
        <v>85</v>
      </c>
      <c r="F5295" s="62"/>
      <c r="G5295" s="62">
        <v>17</v>
      </c>
      <c r="H5295" s="63">
        <v>1</v>
      </c>
      <c r="I5295" s="64">
        <v>5</v>
      </c>
      <c r="J5295" s="64">
        <v>5</v>
      </c>
      <c r="K5295" s="64">
        <v>5</v>
      </c>
      <c r="L5295" s="65">
        <v>1</v>
      </c>
      <c r="M5295" s="64">
        <v>0</v>
      </c>
      <c r="N5295" s="64">
        <v>0</v>
      </c>
      <c r="O5295" s="66">
        <v>253.06399999999999</v>
      </c>
      <c r="P5295" s="63">
        <v>0</v>
      </c>
    </row>
    <row r="5296" spans="1:16" ht="14.4">
      <c r="A5296" s="72">
        <f t="shared" si="171"/>
        <v>46253</v>
      </c>
      <c r="B5296" s="73" t="e">
        <f>VLOOKUP(G5296,'Daily Flash NL'!A:D,4,0)</f>
        <v>#N/A</v>
      </c>
      <c r="C5296" s="77">
        <v>46253</v>
      </c>
      <c r="D5296" s="57"/>
      <c r="E5296" s="62" t="s">
        <v>85</v>
      </c>
      <c r="F5296" s="62"/>
      <c r="G5296" s="62">
        <v>18</v>
      </c>
      <c r="H5296" s="63">
        <v>1</v>
      </c>
      <c r="I5296" s="64">
        <v>2</v>
      </c>
      <c r="J5296" s="64">
        <v>2</v>
      </c>
      <c r="K5296" s="64">
        <v>2</v>
      </c>
      <c r="L5296" s="65">
        <v>1</v>
      </c>
      <c r="M5296" s="64">
        <v>0</v>
      </c>
      <c r="N5296" s="64">
        <v>0</v>
      </c>
      <c r="O5296" s="66">
        <v>928.08749999999998</v>
      </c>
      <c r="P5296" s="63">
        <v>0</v>
      </c>
    </row>
    <row r="5297" spans="1:16" ht="14.4">
      <c r="A5297" s="72">
        <f t="shared" si="171"/>
        <v>46253</v>
      </c>
      <c r="B5297" s="73" t="e">
        <f>VLOOKUP(G5297,'Daily Flash NL'!A:D,4,0)</f>
        <v>#N/A</v>
      </c>
      <c r="C5297" s="77">
        <v>46253</v>
      </c>
      <c r="D5297" s="57"/>
      <c r="E5297" s="62" t="s">
        <v>85</v>
      </c>
      <c r="F5297" s="62"/>
      <c r="G5297" s="62">
        <v>19</v>
      </c>
      <c r="H5297" s="63">
        <v>0.6</v>
      </c>
      <c r="I5297" s="64">
        <v>5</v>
      </c>
      <c r="J5297" s="64">
        <v>4</v>
      </c>
      <c r="K5297" s="64">
        <v>3</v>
      </c>
      <c r="L5297" s="65">
        <v>0.8</v>
      </c>
      <c r="M5297" s="64">
        <v>1</v>
      </c>
      <c r="N5297" s="64">
        <v>0</v>
      </c>
      <c r="O5297" s="66">
        <v>386.71774999999997</v>
      </c>
      <c r="P5297" s="63">
        <v>0.2</v>
      </c>
    </row>
    <row r="5298" spans="1:16" ht="14.4">
      <c r="A5298" s="72">
        <f t="shared" si="171"/>
        <v>46253</v>
      </c>
      <c r="B5298" s="73" t="e">
        <f>VLOOKUP(G5298,'Daily Flash NL'!A:D,4,0)</f>
        <v>#N/A</v>
      </c>
      <c r="C5298" s="77">
        <v>46253</v>
      </c>
      <c r="D5298" s="57"/>
      <c r="E5298" s="62" t="s">
        <v>85</v>
      </c>
      <c r="F5298" s="62"/>
      <c r="G5298" s="62">
        <v>20</v>
      </c>
      <c r="H5298" s="63">
        <v>0.5</v>
      </c>
      <c r="I5298" s="64">
        <v>2</v>
      </c>
      <c r="J5298" s="64">
        <v>2</v>
      </c>
      <c r="K5298" s="64">
        <v>1</v>
      </c>
      <c r="L5298" s="65">
        <v>1</v>
      </c>
      <c r="M5298" s="64">
        <v>0</v>
      </c>
      <c r="N5298" s="64">
        <v>0</v>
      </c>
      <c r="O5298" s="66">
        <v>317.62524999999999</v>
      </c>
      <c r="P5298" s="63">
        <v>0</v>
      </c>
    </row>
    <row r="5299" spans="1:16" ht="14.4">
      <c r="A5299" s="72">
        <f t="shared" si="171"/>
        <v>46253</v>
      </c>
      <c r="B5299" s="73" t="e">
        <f>VLOOKUP(G5299,'Daily Flash NL'!A:D,4,0)</f>
        <v>#N/A</v>
      </c>
      <c r="C5299" s="77">
        <v>46253</v>
      </c>
      <c r="D5299" s="57"/>
      <c r="E5299" s="62" t="s">
        <v>85</v>
      </c>
      <c r="F5299" s="62"/>
      <c r="G5299" s="62">
        <v>23</v>
      </c>
      <c r="H5299" s="63">
        <v>0</v>
      </c>
      <c r="I5299" s="64">
        <v>1</v>
      </c>
      <c r="J5299" s="64">
        <v>0</v>
      </c>
      <c r="K5299" s="64">
        <v>0</v>
      </c>
      <c r="L5299" s="65">
        <v>0</v>
      </c>
      <c r="M5299" s="64">
        <v>1</v>
      </c>
      <c r="N5299" s="64">
        <v>0</v>
      </c>
      <c r="O5299" s="66"/>
      <c r="P5299" s="63">
        <v>1</v>
      </c>
    </row>
    <row r="5300" spans="1:16" ht="14.4">
      <c r="A5300" s="72">
        <f t="shared" si="171"/>
        <v>46253</v>
      </c>
      <c r="B5300" s="73" t="e">
        <f>VLOOKUP(G5300,'Daily Flash NL'!A:D,4,0)</f>
        <v>#N/A</v>
      </c>
      <c r="C5300" s="77">
        <v>46253</v>
      </c>
      <c r="D5300" s="57"/>
      <c r="E5300" s="62" t="s">
        <v>85</v>
      </c>
      <c r="F5300" s="57" t="s">
        <v>86</v>
      </c>
      <c r="G5300" s="57"/>
      <c r="H5300" s="58"/>
      <c r="I5300" s="59"/>
      <c r="J5300" s="59"/>
      <c r="K5300" s="59"/>
      <c r="L5300" s="60"/>
      <c r="M5300" s="59"/>
      <c r="N5300" s="59"/>
      <c r="O5300" s="61"/>
      <c r="P5300" s="58"/>
    </row>
    <row r="5301" spans="1:16" ht="14.4">
      <c r="A5301" s="72">
        <f t="shared" si="171"/>
        <v>46253</v>
      </c>
      <c r="B5301" s="73">
        <f>VLOOKUP(G5301,'Daily Flash NL'!A:D,4,0)</f>
        <v>0.33333333333333298</v>
      </c>
      <c r="C5301" s="77">
        <v>46253</v>
      </c>
      <c r="D5301" s="57"/>
      <c r="E5301" s="62" t="s">
        <v>85</v>
      </c>
      <c r="F5301" s="62"/>
      <c r="G5301" s="62">
        <v>8</v>
      </c>
      <c r="H5301" s="63">
        <v>1</v>
      </c>
      <c r="I5301" s="64">
        <v>6</v>
      </c>
      <c r="J5301" s="64">
        <v>6</v>
      </c>
      <c r="K5301" s="64">
        <v>6</v>
      </c>
      <c r="L5301" s="65">
        <v>1</v>
      </c>
      <c r="M5301" s="64">
        <v>0</v>
      </c>
      <c r="N5301" s="64">
        <v>0</v>
      </c>
      <c r="O5301" s="66">
        <v>377.2283333333333</v>
      </c>
      <c r="P5301" s="63">
        <v>0</v>
      </c>
    </row>
    <row r="5302" spans="1:16" ht="14.4">
      <c r="A5302" s="72">
        <f t="shared" si="171"/>
        <v>46253</v>
      </c>
      <c r="B5302" s="73">
        <f>VLOOKUP(G5302,'Daily Flash NL'!A:D,4,0)</f>
        <v>0.375</v>
      </c>
      <c r="C5302" s="77">
        <v>46253</v>
      </c>
      <c r="D5302" s="57"/>
      <c r="E5302" s="62" t="s">
        <v>85</v>
      </c>
      <c r="F5302" s="62"/>
      <c r="G5302" s="62">
        <v>9</v>
      </c>
      <c r="H5302" s="63">
        <v>0.33333333333333331</v>
      </c>
      <c r="I5302" s="64">
        <v>12</v>
      </c>
      <c r="J5302" s="64">
        <v>11</v>
      </c>
      <c r="K5302" s="64">
        <v>4</v>
      </c>
      <c r="L5302" s="65">
        <v>0.91666666666666663</v>
      </c>
      <c r="M5302" s="64">
        <v>1</v>
      </c>
      <c r="N5302" s="64">
        <v>0</v>
      </c>
      <c r="O5302" s="66">
        <v>494.43218181818173</v>
      </c>
      <c r="P5302" s="63">
        <v>8.3333333333333329E-2</v>
      </c>
    </row>
    <row r="5303" spans="1:16" ht="14.4">
      <c r="A5303" s="72">
        <f t="shared" si="171"/>
        <v>46253</v>
      </c>
      <c r="B5303" s="73">
        <f>VLOOKUP(G5303,'Daily Flash NL'!A:D,4,0)</f>
        <v>0.41666666666666702</v>
      </c>
      <c r="C5303" s="77">
        <v>46253</v>
      </c>
      <c r="D5303" s="57"/>
      <c r="E5303" s="62" t="s">
        <v>85</v>
      </c>
      <c r="F5303" s="62"/>
      <c r="G5303" s="62">
        <v>10</v>
      </c>
      <c r="H5303" s="63">
        <v>0.36363636363636365</v>
      </c>
      <c r="I5303" s="64">
        <v>11</v>
      </c>
      <c r="J5303" s="64">
        <v>11</v>
      </c>
      <c r="K5303" s="64">
        <v>4</v>
      </c>
      <c r="L5303" s="65">
        <v>1</v>
      </c>
      <c r="M5303" s="64">
        <v>0</v>
      </c>
      <c r="N5303" s="64">
        <v>0</v>
      </c>
      <c r="O5303" s="66">
        <v>322.19177272727273</v>
      </c>
      <c r="P5303" s="63">
        <v>0</v>
      </c>
    </row>
    <row r="5304" spans="1:16" ht="14.4">
      <c r="A5304" s="72">
        <f t="shared" si="171"/>
        <v>46253</v>
      </c>
      <c r="B5304" s="73">
        <f>VLOOKUP(G5304,'Daily Flash NL'!A:D,4,0)</f>
        <v>0.45833333333333298</v>
      </c>
      <c r="C5304" s="77">
        <v>46253</v>
      </c>
      <c r="D5304" s="57"/>
      <c r="E5304" s="62" t="s">
        <v>85</v>
      </c>
      <c r="F5304" s="62"/>
      <c r="G5304" s="62">
        <v>11</v>
      </c>
      <c r="H5304" s="63">
        <v>0.27777777777777779</v>
      </c>
      <c r="I5304" s="64">
        <v>18</v>
      </c>
      <c r="J5304" s="64">
        <v>13</v>
      </c>
      <c r="K5304" s="64">
        <v>5</v>
      </c>
      <c r="L5304" s="65">
        <v>0.72222222222222221</v>
      </c>
      <c r="M5304" s="64">
        <v>5</v>
      </c>
      <c r="N5304" s="64">
        <v>0</v>
      </c>
      <c r="O5304" s="66">
        <v>332.03761538461538</v>
      </c>
      <c r="P5304" s="63">
        <v>0.27777777777777779</v>
      </c>
    </row>
    <row r="5305" spans="1:16" ht="14.4">
      <c r="A5305" s="72">
        <f t="shared" si="171"/>
        <v>46253</v>
      </c>
      <c r="B5305" s="73">
        <f>VLOOKUP(G5305,'Daily Flash NL'!A:D,4,0)</f>
        <v>0.5</v>
      </c>
      <c r="C5305" s="77">
        <v>46253</v>
      </c>
      <c r="D5305" s="57"/>
      <c r="E5305" s="62" t="s">
        <v>85</v>
      </c>
      <c r="F5305" s="62"/>
      <c r="G5305" s="62">
        <v>12</v>
      </c>
      <c r="H5305" s="63">
        <v>0.6470588235294118</v>
      </c>
      <c r="I5305" s="64">
        <v>17</v>
      </c>
      <c r="J5305" s="64">
        <v>17</v>
      </c>
      <c r="K5305" s="64">
        <v>11</v>
      </c>
      <c r="L5305" s="65">
        <v>1</v>
      </c>
      <c r="M5305" s="64">
        <v>0</v>
      </c>
      <c r="N5305" s="64">
        <v>0</v>
      </c>
      <c r="O5305" s="66">
        <v>218.24466176470588</v>
      </c>
      <c r="P5305" s="63">
        <v>0</v>
      </c>
    </row>
    <row r="5306" spans="1:16" ht="14.4">
      <c r="A5306" s="72">
        <f t="shared" si="171"/>
        <v>46253</v>
      </c>
      <c r="B5306" s="73">
        <f>VLOOKUP(G5306,'Daily Flash NL'!A:D,4,0)</f>
        <v>0.54166666666666696</v>
      </c>
      <c r="C5306" s="77">
        <v>46253</v>
      </c>
      <c r="D5306" s="57"/>
      <c r="E5306" s="62" t="s">
        <v>85</v>
      </c>
      <c r="F5306" s="62"/>
      <c r="G5306" s="62">
        <v>13</v>
      </c>
      <c r="H5306" s="63">
        <v>1</v>
      </c>
      <c r="I5306" s="64">
        <v>6</v>
      </c>
      <c r="J5306" s="64">
        <v>6</v>
      </c>
      <c r="K5306" s="64">
        <v>6</v>
      </c>
      <c r="L5306" s="65">
        <v>1</v>
      </c>
      <c r="M5306" s="64">
        <v>0</v>
      </c>
      <c r="N5306" s="64">
        <v>0</v>
      </c>
      <c r="O5306" s="66">
        <v>297.47166666666664</v>
      </c>
      <c r="P5306" s="63">
        <v>0</v>
      </c>
    </row>
    <row r="5307" spans="1:16" ht="14.4">
      <c r="A5307" s="72">
        <f t="shared" si="171"/>
        <v>46253</v>
      </c>
      <c r="B5307" s="73">
        <f>VLOOKUP(G5307,'Daily Flash NL'!A:D,4,0)</f>
        <v>0.58333333333333304</v>
      </c>
      <c r="C5307" s="77">
        <v>46253</v>
      </c>
      <c r="D5307" s="57"/>
      <c r="E5307" s="62" t="s">
        <v>85</v>
      </c>
      <c r="F5307" s="62"/>
      <c r="G5307" s="62">
        <v>14</v>
      </c>
      <c r="H5307" s="63">
        <v>0.83333333333333337</v>
      </c>
      <c r="I5307" s="64">
        <v>18</v>
      </c>
      <c r="J5307" s="64">
        <v>18</v>
      </c>
      <c r="K5307" s="64">
        <v>15</v>
      </c>
      <c r="L5307" s="65">
        <v>1</v>
      </c>
      <c r="M5307" s="64">
        <v>0</v>
      </c>
      <c r="N5307" s="64">
        <v>0</v>
      </c>
      <c r="O5307" s="66">
        <v>383.97482407407404</v>
      </c>
      <c r="P5307" s="63">
        <v>0</v>
      </c>
    </row>
    <row r="5308" spans="1:16" ht="14.4">
      <c r="A5308" s="72">
        <f t="shared" si="171"/>
        <v>46253</v>
      </c>
      <c r="B5308" s="73">
        <f>VLOOKUP(G5308,'Daily Flash NL'!A:D,4,0)</f>
        <v>0.625</v>
      </c>
      <c r="C5308" s="77">
        <v>46253</v>
      </c>
      <c r="D5308" s="57"/>
      <c r="E5308" s="62" t="s">
        <v>85</v>
      </c>
      <c r="F5308" s="62"/>
      <c r="G5308" s="62">
        <v>15</v>
      </c>
      <c r="H5308" s="63">
        <v>0.6</v>
      </c>
      <c r="I5308" s="64">
        <v>15</v>
      </c>
      <c r="J5308" s="64">
        <v>15</v>
      </c>
      <c r="K5308" s="64">
        <v>9</v>
      </c>
      <c r="L5308" s="65">
        <v>1</v>
      </c>
      <c r="M5308" s="64">
        <v>0</v>
      </c>
      <c r="N5308" s="64">
        <v>0</v>
      </c>
      <c r="O5308" s="66">
        <v>288.25688333333335</v>
      </c>
      <c r="P5308" s="63">
        <v>0</v>
      </c>
    </row>
    <row r="5309" spans="1:16" ht="14.4">
      <c r="A5309" s="72">
        <f t="shared" si="171"/>
        <v>46253</v>
      </c>
      <c r="B5309" s="73">
        <f>VLOOKUP(G5309,'Daily Flash NL'!A:D,4,0)</f>
        <v>0.66666666666666696</v>
      </c>
      <c r="C5309" s="77">
        <v>46253</v>
      </c>
      <c r="D5309" s="57"/>
      <c r="E5309" s="62" t="s">
        <v>85</v>
      </c>
      <c r="F5309" s="62"/>
      <c r="G5309" s="62">
        <v>16</v>
      </c>
      <c r="H5309" s="63">
        <v>0.64</v>
      </c>
      <c r="I5309" s="64">
        <v>25</v>
      </c>
      <c r="J5309" s="64">
        <v>25</v>
      </c>
      <c r="K5309" s="64">
        <v>16</v>
      </c>
      <c r="L5309" s="65">
        <v>1</v>
      </c>
      <c r="M5309" s="64">
        <v>0</v>
      </c>
      <c r="N5309" s="64">
        <v>0</v>
      </c>
      <c r="O5309" s="66">
        <v>356.91702666666663</v>
      </c>
      <c r="P5309" s="63">
        <v>0</v>
      </c>
    </row>
    <row r="5310" spans="1:16" ht="14.4">
      <c r="A5310" s="72">
        <f t="shared" si="171"/>
        <v>46253</v>
      </c>
      <c r="B5310" s="73" t="e">
        <f>VLOOKUP(G5310,'Daily Flash NL'!A:D,4,0)</f>
        <v>#N/A</v>
      </c>
      <c r="C5310" s="77">
        <v>46253</v>
      </c>
      <c r="D5310" s="57"/>
      <c r="E5310" s="62" t="s">
        <v>85</v>
      </c>
      <c r="F5310" s="62"/>
      <c r="G5310" s="62">
        <v>17</v>
      </c>
      <c r="H5310" s="63">
        <v>0.66666666666666663</v>
      </c>
      <c r="I5310" s="64">
        <v>18</v>
      </c>
      <c r="J5310" s="64">
        <v>18</v>
      </c>
      <c r="K5310" s="64">
        <v>12</v>
      </c>
      <c r="L5310" s="65">
        <v>1</v>
      </c>
      <c r="M5310" s="64">
        <v>0</v>
      </c>
      <c r="N5310" s="64">
        <v>0</v>
      </c>
      <c r="O5310" s="66">
        <v>297.52763888888887</v>
      </c>
      <c r="P5310" s="63">
        <v>0</v>
      </c>
    </row>
    <row r="5311" spans="1:16" ht="14.4">
      <c r="A5311" s="72">
        <f t="shared" si="171"/>
        <v>46253</v>
      </c>
      <c r="B5311" s="73" t="e">
        <f>VLOOKUP(G5311,'Daily Flash NL'!A:D,4,0)</f>
        <v>#N/A</v>
      </c>
      <c r="C5311" s="77">
        <v>46253</v>
      </c>
      <c r="D5311" s="57"/>
      <c r="E5311" s="62" t="s">
        <v>85</v>
      </c>
      <c r="F5311" s="62"/>
      <c r="G5311" s="62">
        <v>18</v>
      </c>
      <c r="H5311" s="63">
        <v>1</v>
      </c>
      <c r="I5311" s="64">
        <v>10</v>
      </c>
      <c r="J5311" s="64">
        <v>10</v>
      </c>
      <c r="K5311" s="64">
        <v>10</v>
      </c>
      <c r="L5311" s="65">
        <v>1</v>
      </c>
      <c r="M5311" s="64">
        <v>0</v>
      </c>
      <c r="N5311" s="64">
        <v>0</v>
      </c>
      <c r="O5311" s="66">
        <v>116.53515</v>
      </c>
      <c r="P5311" s="63">
        <v>0</v>
      </c>
    </row>
    <row r="5312" spans="1:16" ht="14.4">
      <c r="A5312" s="72">
        <f t="shared" si="171"/>
        <v>46253</v>
      </c>
      <c r="B5312" s="73" t="e">
        <f>VLOOKUP(G5312,'Daily Flash NL'!A:D,4,0)</f>
        <v>#N/A</v>
      </c>
      <c r="C5312" s="77">
        <v>46253</v>
      </c>
      <c r="D5312" s="57"/>
      <c r="E5312" s="62" t="s">
        <v>85</v>
      </c>
      <c r="F5312" s="62"/>
      <c r="G5312" s="62">
        <v>19</v>
      </c>
      <c r="H5312" s="63">
        <v>1</v>
      </c>
      <c r="I5312" s="64">
        <v>13</v>
      </c>
      <c r="J5312" s="64">
        <v>13</v>
      </c>
      <c r="K5312" s="64">
        <v>13</v>
      </c>
      <c r="L5312" s="65">
        <v>1</v>
      </c>
      <c r="M5312" s="64">
        <v>0</v>
      </c>
      <c r="N5312" s="64">
        <v>0</v>
      </c>
      <c r="O5312" s="66">
        <v>105.66769230769231</v>
      </c>
      <c r="P5312" s="63">
        <v>0</v>
      </c>
    </row>
    <row r="5313" spans="1:16" ht="14.4">
      <c r="A5313" s="72">
        <f t="shared" si="171"/>
        <v>46253</v>
      </c>
      <c r="B5313" s="73" t="e">
        <f>VLOOKUP(G5313,'Daily Flash NL'!A:D,4,0)</f>
        <v>#N/A</v>
      </c>
      <c r="C5313" s="77">
        <v>46253</v>
      </c>
      <c r="D5313" s="57"/>
      <c r="E5313" s="62" t="s">
        <v>85</v>
      </c>
      <c r="F5313" s="62"/>
      <c r="G5313" s="62">
        <v>20</v>
      </c>
      <c r="H5313" s="63">
        <v>0.7857142857142857</v>
      </c>
      <c r="I5313" s="64">
        <v>14</v>
      </c>
      <c r="J5313" s="64">
        <v>14</v>
      </c>
      <c r="K5313" s="64">
        <v>11</v>
      </c>
      <c r="L5313" s="65">
        <v>1</v>
      </c>
      <c r="M5313" s="64">
        <v>0</v>
      </c>
      <c r="N5313" s="64">
        <v>0</v>
      </c>
      <c r="O5313" s="66">
        <v>157.07025595238093</v>
      </c>
      <c r="P5313" s="63">
        <v>0</v>
      </c>
    </row>
    <row r="5314" spans="1:16" ht="14.4">
      <c r="A5314" s="72">
        <f t="shared" si="171"/>
        <v>46253</v>
      </c>
      <c r="B5314" s="73" t="e">
        <f>VLOOKUP(G5314,'Daily Flash NL'!A:D,4,0)</f>
        <v>#N/A</v>
      </c>
      <c r="C5314" s="77">
        <v>46253</v>
      </c>
      <c r="D5314" s="57"/>
      <c r="E5314" s="62" t="s">
        <v>85</v>
      </c>
      <c r="F5314" s="62"/>
      <c r="G5314" s="62">
        <v>21</v>
      </c>
      <c r="H5314" s="63">
        <v>1</v>
      </c>
      <c r="I5314" s="64">
        <v>1</v>
      </c>
      <c r="J5314" s="64">
        <v>1</v>
      </c>
      <c r="K5314" s="64">
        <v>1</v>
      </c>
      <c r="L5314" s="65">
        <v>1</v>
      </c>
      <c r="M5314" s="64">
        <v>0</v>
      </c>
      <c r="N5314" s="64">
        <v>0</v>
      </c>
      <c r="O5314" s="66">
        <v>79.210999999999999</v>
      </c>
      <c r="P5314" s="63">
        <v>0</v>
      </c>
    </row>
    <row r="5315" spans="1:16" ht="14.4">
      <c r="A5315" s="72">
        <f t="shared" si="171"/>
        <v>46253</v>
      </c>
      <c r="B5315" s="73" t="e">
        <f>VLOOKUP(G5315,'Daily Flash NL'!A:D,4,0)</f>
        <v>#N/A</v>
      </c>
      <c r="C5315" s="77">
        <v>46253</v>
      </c>
      <c r="D5315" s="57"/>
      <c r="E5315" s="62" t="s">
        <v>85</v>
      </c>
      <c r="F5315" s="62"/>
      <c r="G5315" s="62">
        <v>22</v>
      </c>
      <c r="H5315" s="63">
        <v>0</v>
      </c>
      <c r="I5315" s="64">
        <v>1</v>
      </c>
      <c r="J5315" s="64">
        <v>1</v>
      </c>
      <c r="K5315" s="64">
        <v>0</v>
      </c>
      <c r="L5315" s="65">
        <v>1</v>
      </c>
      <c r="M5315" s="64">
        <v>0</v>
      </c>
      <c r="N5315" s="64">
        <v>0</v>
      </c>
      <c r="O5315" s="66">
        <v>487.55399999999997</v>
      </c>
      <c r="P5315" s="63">
        <v>0</v>
      </c>
    </row>
    <row r="5316" spans="1:16" ht="14.4">
      <c r="A5316" s="72">
        <f t="shared" si="171"/>
        <v>46253</v>
      </c>
      <c r="B5316" s="73" t="e">
        <f>VLOOKUP(G5316,'Daily Flash NL'!A:D,4,0)</f>
        <v>#N/A</v>
      </c>
      <c r="C5316" s="77">
        <v>46253</v>
      </c>
      <c r="D5316" s="57"/>
      <c r="E5316" s="62" t="s">
        <v>85</v>
      </c>
      <c r="F5316" s="62"/>
      <c r="G5316" s="62">
        <v>23</v>
      </c>
      <c r="H5316" s="63">
        <v>0</v>
      </c>
      <c r="I5316" s="64">
        <v>1</v>
      </c>
      <c r="J5316" s="64">
        <v>1</v>
      </c>
      <c r="K5316" s="64">
        <v>0</v>
      </c>
      <c r="L5316" s="65">
        <v>1</v>
      </c>
      <c r="M5316" s="64">
        <v>0</v>
      </c>
      <c r="N5316" s="64">
        <v>0</v>
      </c>
      <c r="O5316" s="66">
        <v>262.68799999999999</v>
      </c>
      <c r="P5316" s="63">
        <v>0</v>
      </c>
    </row>
    <row r="5317" spans="1:16" ht="14.4">
      <c r="A5317" s="72">
        <f t="shared" si="171"/>
        <v>46253</v>
      </c>
      <c r="B5317" s="73" t="e">
        <f>VLOOKUP(G5317,'Daily Flash NL'!A:D,4,0)</f>
        <v>#N/A</v>
      </c>
      <c r="C5317" s="77">
        <v>46253</v>
      </c>
      <c r="D5317" s="57"/>
      <c r="E5317" s="62" t="s">
        <v>68</v>
      </c>
      <c r="F5317" s="62"/>
      <c r="G5317" s="62"/>
      <c r="H5317" s="63">
        <v>0.81505944517833551</v>
      </c>
      <c r="I5317" s="64">
        <v>757</v>
      </c>
      <c r="J5317" s="64">
        <v>753</v>
      </c>
      <c r="K5317" s="64">
        <v>617</v>
      </c>
      <c r="L5317" s="65">
        <v>0.99471598414795248</v>
      </c>
      <c r="M5317" s="64">
        <v>4</v>
      </c>
      <c r="N5317" s="64">
        <v>0</v>
      </c>
      <c r="O5317" s="66">
        <v>277.22925741478542</v>
      </c>
      <c r="P5317" s="63">
        <v>5.2840158520475562E-3</v>
      </c>
    </row>
    <row r="5318" spans="1:16" ht="14.4">
      <c r="A5318" s="72">
        <f t="shared" si="171"/>
        <v>46253</v>
      </c>
      <c r="B5318" s="73" t="e">
        <f>VLOOKUP(G5318,'Daily Flash NL'!A:D,4,0)</f>
        <v>#N/A</v>
      </c>
      <c r="C5318" s="77">
        <v>46253</v>
      </c>
      <c r="D5318" s="57"/>
      <c r="E5318" s="62" t="s">
        <v>68</v>
      </c>
      <c r="F5318" s="57" t="s">
        <v>69</v>
      </c>
      <c r="G5318" s="57"/>
      <c r="H5318" s="58"/>
      <c r="I5318" s="59"/>
      <c r="J5318" s="59"/>
      <c r="K5318" s="59"/>
      <c r="L5318" s="60"/>
      <c r="M5318" s="59"/>
      <c r="N5318" s="59"/>
      <c r="O5318" s="61"/>
      <c r="P5318" s="58"/>
    </row>
    <row r="5319" spans="1:16" ht="14.4">
      <c r="A5319" s="72">
        <f t="shared" si="171"/>
        <v>46253</v>
      </c>
      <c r="B5319" s="73">
        <f>VLOOKUP(G5319,'Daily Flash NL'!A:D,4,0)</f>
        <v>0.29166666666666669</v>
      </c>
      <c r="C5319" s="77">
        <v>46253</v>
      </c>
      <c r="D5319" s="57"/>
      <c r="E5319" s="62" t="s">
        <v>68</v>
      </c>
      <c r="F5319" s="62"/>
      <c r="G5319" s="62">
        <v>7</v>
      </c>
      <c r="H5319" s="63">
        <v>0.88</v>
      </c>
      <c r="I5319" s="64">
        <v>25</v>
      </c>
      <c r="J5319" s="64">
        <v>25</v>
      </c>
      <c r="K5319" s="64">
        <v>22</v>
      </c>
      <c r="L5319" s="65">
        <v>1</v>
      </c>
      <c r="M5319" s="64">
        <v>0</v>
      </c>
      <c r="N5319" s="64">
        <v>0</v>
      </c>
      <c r="O5319" s="66">
        <v>273.65357999999998</v>
      </c>
      <c r="P5319" s="63">
        <v>0</v>
      </c>
    </row>
    <row r="5320" spans="1:16" ht="14.4">
      <c r="A5320" s="72">
        <f t="shared" si="171"/>
        <v>46253</v>
      </c>
      <c r="B5320" s="73">
        <f>VLOOKUP(G5320,'Daily Flash NL'!A:D,4,0)</f>
        <v>0.33333333333333298</v>
      </c>
      <c r="C5320" s="77">
        <v>46253</v>
      </c>
      <c r="D5320" s="57"/>
      <c r="E5320" s="62" t="s">
        <v>68</v>
      </c>
      <c r="F5320" s="62"/>
      <c r="G5320" s="62">
        <v>8</v>
      </c>
      <c r="H5320" s="63">
        <v>0.71794871794871795</v>
      </c>
      <c r="I5320" s="64">
        <v>39</v>
      </c>
      <c r="J5320" s="64">
        <v>39</v>
      </c>
      <c r="K5320" s="64">
        <v>28</v>
      </c>
      <c r="L5320" s="65">
        <v>1</v>
      </c>
      <c r="M5320" s="64">
        <v>0</v>
      </c>
      <c r="N5320" s="64">
        <v>0</v>
      </c>
      <c r="O5320" s="66">
        <v>356.24081410256417</v>
      </c>
      <c r="P5320" s="63">
        <v>0</v>
      </c>
    </row>
    <row r="5321" spans="1:16" ht="14.4">
      <c r="A5321" s="72">
        <f t="shared" si="171"/>
        <v>46253</v>
      </c>
      <c r="B5321" s="73">
        <f>VLOOKUP(G5321,'Daily Flash NL'!A:D,4,0)</f>
        <v>0.375</v>
      </c>
      <c r="C5321" s="77">
        <v>46253</v>
      </c>
      <c r="D5321" s="57"/>
      <c r="E5321" s="62" t="s">
        <v>68</v>
      </c>
      <c r="F5321" s="62"/>
      <c r="G5321" s="62">
        <v>9</v>
      </c>
      <c r="H5321" s="63">
        <v>0.78260869565217395</v>
      </c>
      <c r="I5321" s="64">
        <v>46</v>
      </c>
      <c r="J5321" s="64">
        <v>46</v>
      </c>
      <c r="K5321" s="64">
        <v>36</v>
      </c>
      <c r="L5321" s="65">
        <v>1</v>
      </c>
      <c r="M5321" s="64">
        <v>0</v>
      </c>
      <c r="N5321" s="64">
        <v>0</v>
      </c>
      <c r="O5321" s="66">
        <v>303.34723188405809</v>
      </c>
      <c r="P5321" s="63">
        <v>0</v>
      </c>
    </row>
    <row r="5322" spans="1:16" ht="14.4">
      <c r="A5322" s="72">
        <f t="shared" si="171"/>
        <v>46253</v>
      </c>
      <c r="B5322" s="73">
        <f>VLOOKUP(G5322,'Daily Flash NL'!A:D,4,0)</f>
        <v>0.41666666666666702</v>
      </c>
      <c r="C5322" s="77">
        <v>46253</v>
      </c>
      <c r="D5322" s="57"/>
      <c r="E5322" s="62" t="s">
        <v>68</v>
      </c>
      <c r="F5322" s="62"/>
      <c r="G5322" s="62">
        <v>10</v>
      </c>
      <c r="H5322" s="63">
        <v>0.82758620689655171</v>
      </c>
      <c r="I5322" s="64">
        <v>58</v>
      </c>
      <c r="J5322" s="64">
        <v>58</v>
      </c>
      <c r="K5322" s="64">
        <v>48</v>
      </c>
      <c r="L5322" s="65">
        <v>1</v>
      </c>
      <c r="M5322" s="64">
        <v>0</v>
      </c>
      <c r="N5322" s="64">
        <v>0</v>
      </c>
      <c r="O5322" s="66">
        <v>248.63337816091945</v>
      </c>
      <c r="P5322" s="63">
        <v>0</v>
      </c>
    </row>
    <row r="5323" spans="1:16" ht="14.4">
      <c r="A5323" s="72">
        <f t="shared" si="171"/>
        <v>46253</v>
      </c>
      <c r="B5323" s="73">
        <f>VLOOKUP(G5323,'Daily Flash NL'!A:D,4,0)</f>
        <v>0.45833333333333298</v>
      </c>
      <c r="C5323" s="77">
        <v>46253</v>
      </c>
      <c r="D5323" s="57"/>
      <c r="E5323" s="62" t="s">
        <v>68</v>
      </c>
      <c r="F5323" s="62"/>
      <c r="G5323" s="62">
        <v>11</v>
      </c>
      <c r="H5323" s="63">
        <v>0.70491803278688525</v>
      </c>
      <c r="I5323" s="64">
        <v>61</v>
      </c>
      <c r="J5323" s="64">
        <v>61</v>
      </c>
      <c r="K5323" s="64">
        <v>43</v>
      </c>
      <c r="L5323" s="65">
        <v>1</v>
      </c>
      <c r="M5323" s="64">
        <v>0</v>
      </c>
      <c r="N5323" s="64">
        <v>0</v>
      </c>
      <c r="O5323" s="66">
        <v>269.38445491803282</v>
      </c>
      <c r="P5323" s="63">
        <v>0</v>
      </c>
    </row>
    <row r="5324" spans="1:16" ht="14.4">
      <c r="A5324" s="72">
        <f t="shared" si="171"/>
        <v>46253</v>
      </c>
      <c r="B5324" s="73">
        <f>VLOOKUP(G5324,'Daily Flash NL'!A:D,4,0)</f>
        <v>0.5</v>
      </c>
      <c r="C5324" s="77">
        <v>46253</v>
      </c>
      <c r="D5324" s="57"/>
      <c r="E5324" s="62" t="s">
        <v>68</v>
      </c>
      <c r="F5324" s="62"/>
      <c r="G5324" s="62">
        <v>12</v>
      </c>
      <c r="H5324" s="63">
        <v>0.8771929824561403</v>
      </c>
      <c r="I5324" s="64">
        <v>57</v>
      </c>
      <c r="J5324" s="64">
        <v>56</v>
      </c>
      <c r="K5324" s="64">
        <v>50</v>
      </c>
      <c r="L5324" s="65">
        <v>0.98245614035087714</v>
      </c>
      <c r="M5324" s="64">
        <v>1</v>
      </c>
      <c r="N5324" s="64">
        <v>0</v>
      </c>
      <c r="O5324" s="66">
        <v>312.35742708333328</v>
      </c>
      <c r="P5324" s="63">
        <v>1.7543859649122806E-2</v>
      </c>
    </row>
    <row r="5325" spans="1:16" ht="14.4">
      <c r="A5325" s="72">
        <f t="shared" si="171"/>
        <v>46253</v>
      </c>
      <c r="B5325" s="73">
        <f>VLOOKUP(G5325,'Daily Flash NL'!A:D,4,0)</f>
        <v>0.54166666666666696</v>
      </c>
      <c r="C5325" s="77">
        <v>46253</v>
      </c>
      <c r="D5325" s="57"/>
      <c r="E5325" s="62" t="s">
        <v>68</v>
      </c>
      <c r="F5325" s="62"/>
      <c r="G5325" s="62">
        <v>13</v>
      </c>
      <c r="H5325" s="63">
        <v>0.7142857142857143</v>
      </c>
      <c r="I5325" s="64">
        <v>63</v>
      </c>
      <c r="J5325" s="64">
        <v>63</v>
      </c>
      <c r="K5325" s="64">
        <v>45</v>
      </c>
      <c r="L5325" s="65">
        <v>1</v>
      </c>
      <c r="M5325" s="64">
        <v>0</v>
      </c>
      <c r="N5325" s="64">
        <v>0</v>
      </c>
      <c r="O5325" s="66">
        <v>271.45015343915344</v>
      </c>
      <c r="P5325" s="63">
        <v>0</v>
      </c>
    </row>
    <row r="5326" spans="1:16" ht="14.4">
      <c r="A5326" s="72">
        <f t="shared" si="171"/>
        <v>46253</v>
      </c>
      <c r="B5326" s="73">
        <f>VLOOKUP(G5326,'Daily Flash NL'!A:D,4,0)</f>
        <v>0.58333333333333304</v>
      </c>
      <c r="C5326" s="77">
        <v>46253</v>
      </c>
      <c r="D5326" s="57"/>
      <c r="E5326" s="62" t="s">
        <v>68</v>
      </c>
      <c r="F5326" s="62"/>
      <c r="G5326" s="62">
        <v>14</v>
      </c>
      <c r="H5326" s="63">
        <v>0.87692307692307692</v>
      </c>
      <c r="I5326" s="64">
        <v>65</v>
      </c>
      <c r="J5326" s="64">
        <v>65</v>
      </c>
      <c r="K5326" s="64">
        <v>57</v>
      </c>
      <c r="L5326" s="65">
        <v>1</v>
      </c>
      <c r="M5326" s="64">
        <v>0</v>
      </c>
      <c r="N5326" s="64">
        <v>0</v>
      </c>
      <c r="O5326" s="66">
        <v>276.66393589743603</v>
      </c>
      <c r="P5326" s="63">
        <v>0</v>
      </c>
    </row>
    <row r="5327" spans="1:16" ht="14.4">
      <c r="A5327" s="72">
        <f t="shared" si="171"/>
        <v>46253</v>
      </c>
      <c r="B5327" s="73">
        <f>VLOOKUP(G5327,'Daily Flash NL'!A:D,4,0)</f>
        <v>0.625</v>
      </c>
      <c r="C5327" s="77">
        <v>46253</v>
      </c>
      <c r="D5327" s="57"/>
      <c r="E5327" s="62" t="s">
        <v>68</v>
      </c>
      <c r="F5327" s="62"/>
      <c r="G5327" s="62">
        <v>15</v>
      </c>
      <c r="H5327" s="63">
        <v>0.86885245901639341</v>
      </c>
      <c r="I5327" s="64">
        <v>61</v>
      </c>
      <c r="J5327" s="64">
        <v>61</v>
      </c>
      <c r="K5327" s="64">
        <v>53</v>
      </c>
      <c r="L5327" s="65">
        <v>1</v>
      </c>
      <c r="M5327" s="64">
        <v>0</v>
      </c>
      <c r="N5327" s="64">
        <v>0</v>
      </c>
      <c r="O5327" s="66">
        <v>257.93813797814209</v>
      </c>
      <c r="P5327" s="63">
        <v>0</v>
      </c>
    </row>
    <row r="5328" spans="1:16" ht="14.4">
      <c r="A5328" s="72">
        <f t="shared" si="171"/>
        <v>46253</v>
      </c>
      <c r="B5328" s="73">
        <f>VLOOKUP(G5328,'Daily Flash NL'!A:D,4,0)</f>
        <v>0.66666666666666696</v>
      </c>
      <c r="C5328" s="77">
        <v>46253</v>
      </c>
      <c r="D5328" s="57"/>
      <c r="E5328" s="62" t="s">
        <v>68</v>
      </c>
      <c r="F5328" s="62"/>
      <c r="G5328" s="62">
        <v>16</v>
      </c>
      <c r="H5328" s="63">
        <v>0.81818181818181823</v>
      </c>
      <c r="I5328" s="64">
        <v>77</v>
      </c>
      <c r="J5328" s="64">
        <v>77</v>
      </c>
      <c r="K5328" s="64">
        <v>63</v>
      </c>
      <c r="L5328" s="65">
        <v>1</v>
      </c>
      <c r="M5328" s="64">
        <v>0</v>
      </c>
      <c r="N5328" s="64">
        <v>0</v>
      </c>
      <c r="O5328" s="66">
        <v>261.04964913419911</v>
      </c>
      <c r="P5328" s="63">
        <v>0</v>
      </c>
    </row>
    <row r="5329" spans="1:16" ht="14.4">
      <c r="A5329" s="72">
        <f t="shared" si="171"/>
        <v>46253</v>
      </c>
      <c r="B5329" s="73" t="e">
        <f>VLOOKUP(G5329,'Daily Flash NL'!A:D,4,0)</f>
        <v>#N/A</v>
      </c>
      <c r="C5329" s="77">
        <v>46253</v>
      </c>
      <c r="D5329" s="57"/>
      <c r="E5329" s="62" t="s">
        <v>68</v>
      </c>
      <c r="F5329" s="62"/>
      <c r="G5329" s="62">
        <v>17</v>
      </c>
      <c r="H5329" s="63">
        <v>0.72881355932203384</v>
      </c>
      <c r="I5329" s="64">
        <v>59</v>
      </c>
      <c r="J5329" s="64">
        <v>57</v>
      </c>
      <c r="K5329" s="64">
        <v>43</v>
      </c>
      <c r="L5329" s="65">
        <v>0.96610169491525422</v>
      </c>
      <c r="M5329" s="64">
        <v>2</v>
      </c>
      <c r="N5329" s="64">
        <v>0</v>
      </c>
      <c r="O5329" s="66">
        <v>262.35440935672517</v>
      </c>
      <c r="P5329" s="63">
        <v>3.3898305084745763E-2</v>
      </c>
    </row>
    <row r="5330" spans="1:16" ht="14.4">
      <c r="A5330" s="72">
        <f t="shared" si="171"/>
        <v>46253</v>
      </c>
      <c r="B5330" s="73" t="e">
        <f>VLOOKUP(G5330,'Daily Flash NL'!A:D,4,0)</f>
        <v>#N/A</v>
      </c>
      <c r="C5330" s="77">
        <v>46253</v>
      </c>
      <c r="D5330" s="57"/>
      <c r="E5330" s="62" t="s">
        <v>68</v>
      </c>
      <c r="F5330" s="62"/>
      <c r="G5330" s="62">
        <v>18</v>
      </c>
      <c r="H5330" s="63">
        <v>1</v>
      </c>
      <c r="I5330" s="64">
        <v>35</v>
      </c>
      <c r="J5330" s="64">
        <v>35</v>
      </c>
      <c r="K5330" s="64">
        <v>35</v>
      </c>
      <c r="L5330" s="65">
        <v>1</v>
      </c>
      <c r="M5330" s="64">
        <v>0</v>
      </c>
      <c r="N5330" s="64">
        <v>0</v>
      </c>
      <c r="O5330" s="66">
        <v>246.77919523809521</v>
      </c>
      <c r="P5330" s="63">
        <v>0</v>
      </c>
    </row>
    <row r="5331" spans="1:16" ht="14.4">
      <c r="A5331" s="72">
        <f t="shared" si="171"/>
        <v>46253</v>
      </c>
      <c r="B5331" s="73" t="e">
        <f>VLOOKUP(G5331,'Daily Flash NL'!A:D,4,0)</f>
        <v>#N/A</v>
      </c>
      <c r="C5331" s="77">
        <v>46253</v>
      </c>
      <c r="D5331" s="57"/>
      <c r="E5331" s="62" t="s">
        <v>68</v>
      </c>
      <c r="F5331" s="62"/>
      <c r="G5331" s="62">
        <v>19</v>
      </c>
      <c r="H5331" s="63">
        <v>0.83333333333333337</v>
      </c>
      <c r="I5331" s="64">
        <v>42</v>
      </c>
      <c r="J5331" s="64">
        <v>42</v>
      </c>
      <c r="K5331" s="64">
        <v>35</v>
      </c>
      <c r="L5331" s="65">
        <v>1</v>
      </c>
      <c r="M5331" s="64">
        <v>0</v>
      </c>
      <c r="N5331" s="64">
        <v>0</v>
      </c>
      <c r="O5331" s="66">
        <v>303.64158928571425</v>
      </c>
      <c r="P5331" s="63">
        <v>0</v>
      </c>
    </row>
    <row r="5332" spans="1:16" ht="14.4">
      <c r="A5332" s="72">
        <f t="shared" si="171"/>
        <v>46253</v>
      </c>
      <c r="B5332" s="73" t="e">
        <f>VLOOKUP(G5332,'Daily Flash NL'!A:D,4,0)</f>
        <v>#N/A</v>
      </c>
      <c r="C5332" s="77">
        <v>46253</v>
      </c>
      <c r="D5332" s="57"/>
      <c r="E5332" s="62" t="s">
        <v>68</v>
      </c>
      <c r="F5332" s="62"/>
      <c r="G5332" s="62">
        <v>20</v>
      </c>
      <c r="H5332" s="63">
        <v>0.96153846153846156</v>
      </c>
      <c r="I5332" s="64">
        <v>26</v>
      </c>
      <c r="J5332" s="64">
        <v>26</v>
      </c>
      <c r="K5332" s="64">
        <v>25</v>
      </c>
      <c r="L5332" s="65">
        <v>1</v>
      </c>
      <c r="M5332" s="64">
        <v>0</v>
      </c>
      <c r="N5332" s="64">
        <v>0</v>
      </c>
      <c r="O5332" s="66">
        <v>240.72405769230767</v>
      </c>
      <c r="P5332" s="63">
        <v>0</v>
      </c>
    </row>
    <row r="5333" spans="1:16" ht="14.4">
      <c r="A5333" s="72">
        <f t="shared" si="171"/>
        <v>46253</v>
      </c>
      <c r="B5333" s="73" t="e">
        <f>VLOOKUP(G5333,'Daily Flash NL'!A:D,4,0)</f>
        <v>#N/A</v>
      </c>
      <c r="C5333" s="77">
        <v>46253</v>
      </c>
      <c r="D5333" s="57"/>
      <c r="E5333" s="62" t="s">
        <v>68</v>
      </c>
      <c r="F5333" s="62"/>
      <c r="G5333" s="62">
        <v>21</v>
      </c>
      <c r="H5333" s="63">
        <v>0.875</v>
      </c>
      <c r="I5333" s="64">
        <v>16</v>
      </c>
      <c r="J5333" s="64">
        <v>16</v>
      </c>
      <c r="K5333" s="64">
        <v>14</v>
      </c>
      <c r="L5333" s="65">
        <v>1</v>
      </c>
      <c r="M5333" s="64">
        <v>0</v>
      </c>
      <c r="N5333" s="64">
        <v>0</v>
      </c>
      <c r="O5333" s="66">
        <v>299.11562499999997</v>
      </c>
      <c r="P5333" s="63">
        <v>0</v>
      </c>
    </row>
    <row r="5334" spans="1:16" ht="14.4">
      <c r="A5334" s="72">
        <f t="shared" si="171"/>
        <v>46253</v>
      </c>
      <c r="B5334" s="73" t="e">
        <f>VLOOKUP(G5334,'Daily Flash NL'!A:D,4,0)</f>
        <v>#N/A</v>
      </c>
      <c r="C5334" s="77">
        <v>46253</v>
      </c>
      <c r="D5334" s="57"/>
      <c r="E5334" s="62" t="s">
        <v>68</v>
      </c>
      <c r="F5334" s="62"/>
      <c r="G5334" s="62">
        <v>22</v>
      </c>
      <c r="H5334" s="63">
        <v>1</v>
      </c>
      <c r="I5334" s="64">
        <v>17</v>
      </c>
      <c r="J5334" s="64">
        <v>17</v>
      </c>
      <c r="K5334" s="64">
        <v>17</v>
      </c>
      <c r="L5334" s="65">
        <v>1</v>
      </c>
      <c r="M5334" s="64">
        <v>0</v>
      </c>
      <c r="N5334" s="64">
        <v>0</v>
      </c>
      <c r="O5334" s="66">
        <v>252.83597058823548</v>
      </c>
      <c r="P5334" s="63">
        <v>0</v>
      </c>
    </row>
    <row r="5335" spans="1:16" ht="14.4">
      <c r="A5335" s="72">
        <f t="shared" si="171"/>
        <v>46253</v>
      </c>
      <c r="B5335" s="73" t="e">
        <f>VLOOKUP(G5335,'Daily Flash NL'!A:D,4,0)</f>
        <v>#N/A</v>
      </c>
      <c r="C5335" s="77">
        <v>46253</v>
      </c>
      <c r="D5335" s="57"/>
      <c r="E5335" s="62" t="s">
        <v>68</v>
      </c>
      <c r="F5335" s="62"/>
      <c r="G5335" s="62">
        <v>23</v>
      </c>
      <c r="H5335" s="63">
        <v>0.3</v>
      </c>
      <c r="I5335" s="64">
        <v>10</v>
      </c>
      <c r="J5335" s="64">
        <v>9</v>
      </c>
      <c r="K5335" s="64">
        <v>3</v>
      </c>
      <c r="L5335" s="65">
        <v>0.9</v>
      </c>
      <c r="M5335" s="64">
        <v>1</v>
      </c>
      <c r="N5335" s="64">
        <v>0</v>
      </c>
      <c r="O5335" s="66">
        <v>345.87238888888896</v>
      </c>
      <c r="P5335" s="63">
        <v>0.1</v>
      </c>
    </row>
    <row r="5336" spans="1:16" ht="14.4">
      <c r="A5336" s="72">
        <f t="shared" si="171"/>
        <v>46253</v>
      </c>
      <c r="B5336" s="73" t="e">
        <f>VLOOKUP(G5336,'Daily Flash NL'!A:D,4,0)</f>
        <v>#N/A</v>
      </c>
      <c r="C5336" s="77">
        <v>46253</v>
      </c>
      <c r="D5336" s="57" t="s">
        <v>70</v>
      </c>
      <c r="E5336" s="57"/>
      <c r="F5336" s="57"/>
      <c r="G5336" s="57"/>
      <c r="H5336" s="58">
        <v>0.79611650485436891</v>
      </c>
      <c r="I5336" s="59">
        <v>1030</v>
      </c>
      <c r="J5336" s="59">
        <v>1018</v>
      </c>
      <c r="K5336" s="59">
        <v>820</v>
      </c>
      <c r="L5336" s="60">
        <v>0.98834951456310682</v>
      </c>
      <c r="M5336" s="59">
        <v>12</v>
      </c>
      <c r="N5336" s="59">
        <v>0</v>
      </c>
      <c r="O5336" s="61">
        <v>283.91854919777353</v>
      </c>
      <c r="P5336" s="58">
        <v>1.1650485436893204E-2</v>
      </c>
    </row>
    <row r="5337" spans="1:16" ht="14.4">
      <c r="A5337" s="72" t="str">
        <f t="shared" si="171"/>
        <v>Total 19/08/2026</v>
      </c>
      <c r="B5337" s="73" t="e">
        <f>VLOOKUP(G5337,'Daily Flash NL'!A:D,4,0)</f>
        <v>#N/A</v>
      </c>
      <c r="C5337" s="78" t="s">
        <v>363</v>
      </c>
      <c r="D5337" s="67"/>
      <c r="E5337" s="67"/>
      <c r="F5337" s="67"/>
      <c r="G5337" s="67"/>
      <c r="H5337" s="68">
        <v>0.79611650485436891</v>
      </c>
      <c r="I5337" s="69">
        <v>1030</v>
      </c>
      <c r="J5337" s="69">
        <v>1018</v>
      </c>
      <c r="K5337" s="69">
        <v>820</v>
      </c>
      <c r="L5337" s="70">
        <v>0.98834951456310682</v>
      </c>
      <c r="M5337" s="69">
        <v>12</v>
      </c>
      <c r="N5337" s="69">
        <v>0</v>
      </c>
      <c r="O5337" s="71">
        <v>283.91854919777353</v>
      </c>
      <c r="P5337" s="68">
        <v>1.1650485436893204E-2</v>
      </c>
    </row>
    <row r="5338" spans="1:16" ht="15" thickBot="1">
      <c r="A5338" s="72" t="str">
        <f t="shared" si="171"/>
        <v>Total général</v>
      </c>
      <c r="B5338" s="73" t="e">
        <f>VLOOKUP(G5338,'Daily Flash NL'!A:D,4,0)</f>
        <v>#N/A</v>
      </c>
      <c r="C5338" s="116" t="s">
        <v>73</v>
      </c>
      <c r="D5338" s="117"/>
      <c r="E5338" s="117"/>
      <c r="F5338" s="117"/>
      <c r="G5338" s="117"/>
      <c r="H5338" s="118">
        <v>0.79611650485436891</v>
      </c>
      <c r="I5338" s="119">
        <v>1030</v>
      </c>
      <c r="J5338" s="119">
        <v>1018</v>
      </c>
      <c r="K5338" s="119">
        <v>820</v>
      </c>
      <c r="L5338" s="120">
        <v>0.98834951456310682</v>
      </c>
      <c r="M5338" s="119">
        <v>12</v>
      </c>
      <c r="N5338" s="119">
        <v>0</v>
      </c>
      <c r="O5338" s="121">
        <v>283.91854919777353</v>
      </c>
      <c r="P5338" s="122">
        <v>1.1650485436893204E-2</v>
      </c>
    </row>
    <row r="5339" spans="1:16" ht="14.4">
      <c r="A5339" s="72">
        <f t="shared" ref="A5339:A5358" si="172">C5339</f>
        <v>46254</v>
      </c>
      <c r="B5339" s="73" t="e">
        <f>VLOOKUP(G5339,'Daily Flash NL'!A:D,4,0)</f>
        <v>#N/A</v>
      </c>
      <c r="C5339" s="77">
        <v>46254</v>
      </c>
      <c r="D5339" s="57" t="s">
        <v>67</v>
      </c>
      <c r="E5339" s="62" t="s">
        <v>85</v>
      </c>
      <c r="F5339" s="62"/>
      <c r="G5339" s="62"/>
      <c r="H5339" s="63">
        <v>0.85836909871244638</v>
      </c>
      <c r="I5339" s="64">
        <v>233</v>
      </c>
      <c r="J5339" s="64">
        <v>228</v>
      </c>
      <c r="K5339" s="64">
        <v>200</v>
      </c>
      <c r="L5339" s="65">
        <v>0.97854077253218885</v>
      </c>
      <c r="M5339" s="64">
        <v>5</v>
      </c>
      <c r="N5339" s="64">
        <v>0</v>
      </c>
      <c r="O5339" s="66">
        <v>300.97402558479524</v>
      </c>
      <c r="P5339" s="63">
        <v>2.1459227467811159E-2</v>
      </c>
    </row>
    <row r="5340" spans="1:16" ht="14.4">
      <c r="A5340" s="72">
        <f t="shared" si="172"/>
        <v>46254</v>
      </c>
      <c r="B5340" s="73" t="e">
        <f>VLOOKUP(G5340,'Daily Flash NL'!A:D,4,0)</f>
        <v>#N/A</v>
      </c>
      <c r="C5340" s="77">
        <v>46254</v>
      </c>
      <c r="D5340" s="57"/>
      <c r="E5340" s="62" t="s">
        <v>85</v>
      </c>
      <c r="F5340" s="57" t="s">
        <v>69</v>
      </c>
      <c r="G5340" s="57"/>
      <c r="H5340" s="58"/>
      <c r="I5340" s="59"/>
      <c r="J5340" s="59"/>
      <c r="K5340" s="59"/>
      <c r="L5340" s="60"/>
      <c r="M5340" s="59"/>
      <c r="N5340" s="59"/>
      <c r="O5340" s="61"/>
      <c r="P5340" s="58"/>
    </row>
    <row r="5341" spans="1:16" ht="14.4">
      <c r="A5341" s="72">
        <f t="shared" si="172"/>
        <v>46254</v>
      </c>
      <c r="B5341" s="73">
        <f>VLOOKUP(G5341,'Daily Flash NL'!A:D,4,0)</f>
        <v>0.29166666666666669</v>
      </c>
      <c r="C5341" s="77">
        <v>46254</v>
      </c>
      <c r="D5341" s="57"/>
      <c r="E5341" s="62" t="s">
        <v>85</v>
      </c>
      <c r="F5341" s="62"/>
      <c r="G5341" s="62">
        <v>7</v>
      </c>
      <c r="H5341" s="63">
        <v>1</v>
      </c>
      <c r="I5341" s="64">
        <v>1</v>
      </c>
      <c r="J5341" s="64">
        <v>1</v>
      </c>
      <c r="K5341" s="64">
        <v>1</v>
      </c>
      <c r="L5341" s="65">
        <v>1</v>
      </c>
      <c r="M5341" s="64">
        <v>0</v>
      </c>
      <c r="N5341" s="64">
        <v>0</v>
      </c>
      <c r="O5341" s="66">
        <v>79.067999999999998</v>
      </c>
      <c r="P5341" s="63">
        <v>0</v>
      </c>
    </row>
    <row r="5342" spans="1:16" ht="14.4">
      <c r="A5342" s="72">
        <f t="shared" si="172"/>
        <v>46254</v>
      </c>
      <c r="B5342" s="73">
        <f>VLOOKUP(G5342,'Daily Flash NL'!A:D,4,0)</f>
        <v>0.33333333333333298</v>
      </c>
      <c r="C5342" s="77">
        <v>46254</v>
      </c>
      <c r="D5342" s="57"/>
      <c r="E5342" s="62" t="s">
        <v>85</v>
      </c>
      <c r="F5342" s="62"/>
      <c r="G5342" s="62">
        <v>8</v>
      </c>
      <c r="H5342" s="63">
        <v>0.88888888888888884</v>
      </c>
      <c r="I5342" s="64">
        <v>9</v>
      </c>
      <c r="J5342" s="64">
        <v>9</v>
      </c>
      <c r="K5342" s="64">
        <v>8</v>
      </c>
      <c r="L5342" s="65">
        <v>1</v>
      </c>
      <c r="M5342" s="64">
        <v>0</v>
      </c>
      <c r="N5342" s="64">
        <v>0</v>
      </c>
      <c r="O5342" s="66">
        <v>412.08588888888903</v>
      </c>
      <c r="P5342" s="63">
        <v>0</v>
      </c>
    </row>
    <row r="5343" spans="1:16" ht="14.4">
      <c r="A5343" s="72">
        <f t="shared" si="172"/>
        <v>46254</v>
      </c>
      <c r="B5343" s="73">
        <f>VLOOKUP(G5343,'Daily Flash NL'!A:D,4,0)</f>
        <v>0.375</v>
      </c>
      <c r="C5343" s="77">
        <v>46254</v>
      </c>
      <c r="D5343" s="57"/>
      <c r="E5343" s="62" t="s">
        <v>85</v>
      </c>
      <c r="F5343" s="62"/>
      <c r="G5343" s="62">
        <v>9</v>
      </c>
      <c r="H5343" s="63">
        <v>0.66666666666666663</v>
      </c>
      <c r="I5343" s="64">
        <v>9</v>
      </c>
      <c r="J5343" s="64">
        <v>8</v>
      </c>
      <c r="K5343" s="64">
        <v>6</v>
      </c>
      <c r="L5343" s="65">
        <v>0.88888888888888884</v>
      </c>
      <c r="M5343" s="64">
        <v>1</v>
      </c>
      <c r="N5343" s="64">
        <v>0</v>
      </c>
      <c r="O5343" s="66">
        <v>192.0896875</v>
      </c>
      <c r="P5343" s="63">
        <v>0.1111111111111111</v>
      </c>
    </row>
    <row r="5344" spans="1:16" ht="14.4">
      <c r="A5344" s="72">
        <f t="shared" si="172"/>
        <v>46254</v>
      </c>
      <c r="B5344" s="73">
        <f>VLOOKUP(G5344,'Daily Flash NL'!A:D,4,0)</f>
        <v>0.41666666666666702</v>
      </c>
      <c r="C5344" s="77">
        <v>46254</v>
      </c>
      <c r="D5344" s="57"/>
      <c r="E5344" s="62" t="s">
        <v>85</v>
      </c>
      <c r="F5344" s="62"/>
      <c r="G5344" s="62">
        <v>10</v>
      </c>
      <c r="H5344" s="63">
        <v>0.875</v>
      </c>
      <c r="I5344" s="64">
        <v>8</v>
      </c>
      <c r="J5344" s="64">
        <v>8</v>
      </c>
      <c r="K5344" s="64">
        <v>7</v>
      </c>
      <c r="L5344" s="65">
        <v>1</v>
      </c>
      <c r="M5344" s="64">
        <v>0</v>
      </c>
      <c r="N5344" s="64">
        <v>0</v>
      </c>
      <c r="O5344" s="66">
        <v>316.70462500000002</v>
      </c>
      <c r="P5344" s="63">
        <v>0</v>
      </c>
    </row>
    <row r="5345" spans="1:16" ht="14.4">
      <c r="A5345" s="72">
        <f t="shared" si="172"/>
        <v>46254</v>
      </c>
      <c r="B5345" s="73">
        <f>VLOOKUP(G5345,'Daily Flash NL'!A:D,4,0)</f>
        <v>0.45833333333333298</v>
      </c>
      <c r="C5345" s="77">
        <v>46254</v>
      </c>
      <c r="D5345" s="57"/>
      <c r="E5345" s="62" t="s">
        <v>85</v>
      </c>
      <c r="F5345" s="62"/>
      <c r="G5345" s="62">
        <v>11</v>
      </c>
      <c r="H5345" s="63">
        <v>0.88888888888888884</v>
      </c>
      <c r="I5345" s="64">
        <v>18</v>
      </c>
      <c r="J5345" s="64">
        <v>18</v>
      </c>
      <c r="K5345" s="64">
        <v>16</v>
      </c>
      <c r="L5345" s="65">
        <v>1</v>
      </c>
      <c r="M5345" s="64">
        <v>0</v>
      </c>
      <c r="N5345" s="64">
        <v>0</v>
      </c>
      <c r="O5345" s="66">
        <v>285.24544444444422</v>
      </c>
      <c r="P5345" s="63">
        <v>0</v>
      </c>
    </row>
    <row r="5346" spans="1:16" ht="14.4">
      <c r="A5346" s="72">
        <f t="shared" si="172"/>
        <v>46254</v>
      </c>
      <c r="B5346" s="73">
        <f>VLOOKUP(G5346,'Daily Flash NL'!A:D,4,0)</f>
        <v>0.5</v>
      </c>
      <c r="C5346" s="77">
        <v>46254</v>
      </c>
      <c r="D5346" s="57"/>
      <c r="E5346" s="62" t="s">
        <v>85</v>
      </c>
      <c r="F5346" s="62"/>
      <c r="G5346" s="62">
        <v>12</v>
      </c>
      <c r="H5346" s="63">
        <v>1</v>
      </c>
      <c r="I5346" s="64">
        <v>7</v>
      </c>
      <c r="J5346" s="64">
        <v>7</v>
      </c>
      <c r="K5346" s="64">
        <v>7</v>
      </c>
      <c r="L5346" s="65">
        <v>1</v>
      </c>
      <c r="M5346" s="64">
        <v>0</v>
      </c>
      <c r="N5346" s="64">
        <v>0</v>
      </c>
      <c r="O5346" s="66">
        <v>136.01428571428571</v>
      </c>
      <c r="P5346" s="63">
        <v>0</v>
      </c>
    </row>
    <row r="5347" spans="1:16" ht="14.4">
      <c r="A5347" s="72">
        <f t="shared" si="172"/>
        <v>46254</v>
      </c>
      <c r="B5347" s="73">
        <f>VLOOKUP(G5347,'Daily Flash NL'!A:D,4,0)</f>
        <v>0.54166666666666696</v>
      </c>
      <c r="C5347" s="77">
        <v>46254</v>
      </c>
      <c r="D5347" s="57"/>
      <c r="E5347" s="62" t="s">
        <v>85</v>
      </c>
      <c r="F5347" s="62"/>
      <c r="G5347" s="62">
        <v>13</v>
      </c>
      <c r="H5347" s="63">
        <v>0.9</v>
      </c>
      <c r="I5347" s="64">
        <v>10</v>
      </c>
      <c r="J5347" s="64">
        <v>10</v>
      </c>
      <c r="K5347" s="64">
        <v>9</v>
      </c>
      <c r="L5347" s="65">
        <v>1</v>
      </c>
      <c r="M5347" s="64">
        <v>0</v>
      </c>
      <c r="N5347" s="64">
        <v>0</v>
      </c>
      <c r="O5347" s="66">
        <v>366.05074999999999</v>
      </c>
      <c r="P5347" s="63">
        <v>0</v>
      </c>
    </row>
    <row r="5348" spans="1:16" ht="14.4">
      <c r="A5348" s="72">
        <f t="shared" si="172"/>
        <v>46254</v>
      </c>
      <c r="B5348" s="73">
        <f>VLOOKUP(G5348,'Daily Flash NL'!A:D,4,0)</f>
        <v>0.58333333333333304</v>
      </c>
      <c r="C5348" s="77">
        <v>46254</v>
      </c>
      <c r="D5348" s="57"/>
      <c r="E5348" s="62" t="s">
        <v>85</v>
      </c>
      <c r="F5348" s="62"/>
      <c r="G5348" s="62">
        <v>14</v>
      </c>
      <c r="H5348" s="63">
        <v>1</v>
      </c>
      <c r="I5348" s="64">
        <v>7</v>
      </c>
      <c r="J5348" s="64">
        <v>7</v>
      </c>
      <c r="K5348" s="64">
        <v>7</v>
      </c>
      <c r="L5348" s="65">
        <v>1</v>
      </c>
      <c r="M5348" s="64">
        <v>0</v>
      </c>
      <c r="N5348" s="64">
        <v>0</v>
      </c>
      <c r="O5348" s="66">
        <v>201.46007142857141</v>
      </c>
      <c r="P5348" s="63">
        <v>0</v>
      </c>
    </row>
    <row r="5349" spans="1:16" ht="14.4">
      <c r="A5349" s="72">
        <f t="shared" si="172"/>
        <v>46254</v>
      </c>
      <c r="B5349" s="73">
        <f>VLOOKUP(G5349,'Daily Flash NL'!A:D,4,0)</f>
        <v>0.625</v>
      </c>
      <c r="C5349" s="77">
        <v>46254</v>
      </c>
      <c r="D5349" s="57"/>
      <c r="E5349" s="62" t="s">
        <v>85</v>
      </c>
      <c r="F5349" s="62"/>
      <c r="G5349" s="62">
        <v>15</v>
      </c>
      <c r="H5349" s="63">
        <v>1</v>
      </c>
      <c r="I5349" s="64">
        <v>11</v>
      </c>
      <c r="J5349" s="64">
        <v>11</v>
      </c>
      <c r="K5349" s="64">
        <v>11</v>
      </c>
      <c r="L5349" s="65">
        <v>1</v>
      </c>
      <c r="M5349" s="64">
        <v>0</v>
      </c>
      <c r="N5349" s="64">
        <v>0</v>
      </c>
      <c r="O5349" s="66">
        <v>214.40124242424272</v>
      </c>
      <c r="P5349" s="63">
        <v>0</v>
      </c>
    </row>
    <row r="5350" spans="1:16" ht="14.4">
      <c r="A5350" s="72">
        <f t="shared" si="172"/>
        <v>46254</v>
      </c>
      <c r="B5350" s="73">
        <f>VLOOKUP(G5350,'Daily Flash NL'!A:D,4,0)</f>
        <v>0.66666666666666696</v>
      </c>
      <c r="C5350" s="77">
        <v>46254</v>
      </c>
      <c r="D5350" s="57"/>
      <c r="E5350" s="62" t="s">
        <v>85</v>
      </c>
      <c r="F5350" s="62"/>
      <c r="G5350" s="62">
        <v>16</v>
      </c>
      <c r="H5350" s="63">
        <v>1</v>
      </c>
      <c r="I5350" s="64">
        <v>7</v>
      </c>
      <c r="J5350" s="64">
        <v>7</v>
      </c>
      <c r="K5350" s="64">
        <v>7</v>
      </c>
      <c r="L5350" s="65">
        <v>1</v>
      </c>
      <c r="M5350" s="64">
        <v>0</v>
      </c>
      <c r="N5350" s="64">
        <v>0</v>
      </c>
      <c r="O5350" s="66">
        <v>338.20107142857131</v>
      </c>
      <c r="P5350" s="63">
        <v>0</v>
      </c>
    </row>
    <row r="5351" spans="1:16" ht="14.4">
      <c r="A5351" s="72">
        <f t="shared" si="172"/>
        <v>46254</v>
      </c>
      <c r="B5351" s="73" t="e">
        <f>VLOOKUP(G5351,'Daily Flash NL'!A:D,4,0)</f>
        <v>#N/A</v>
      </c>
      <c r="C5351" s="77">
        <v>46254</v>
      </c>
      <c r="D5351" s="57"/>
      <c r="E5351" s="62" t="s">
        <v>85</v>
      </c>
      <c r="F5351" s="62"/>
      <c r="G5351" s="62">
        <v>17</v>
      </c>
      <c r="H5351" s="63">
        <v>1</v>
      </c>
      <c r="I5351" s="64">
        <v>6</v>
      </c>
      <c r="J5351" s="64">
        <v>6</v>
      </c>
      <c r="K5351" s="64">
        <v>6</v>
      </c>
      <c r="L5351" s="65">
        <v>1</v>
      </c>
      <c r="M5351" s="64">
        <v>0</v>
      </c>
      <c r="N5351" s="64">
        <v>0</v>
      </c>
      <c r="O5351" s="66">
        <v>283.89858333333336</v>
      </c>
      <c r="P5351" s="63">
        <v>0</v>
      </c>
    </row>
    <row r="5352" spans="1:16" ht="14.4">
      <c r="A5352" s="72">
        <f t="shared" si="172"/>
        <v>46254</v>
      </c>
      <c r="B5352" s="73" t="e">
        <f>VLOOKUP(G5352,'Daily Flash NL'!A:D,4,0)</f>
        <v>#N/A</v>
      </c>
      <c r="C5352" s="77">
        <v>46254</v>
      </c>
      <c r="D5352" s="57"/>
      <c r="E5352" s="62" t="s">
        <v>85</v>
      </c>
      <c r="F5352" s="62"/>
      <c r="G5352" s="62">
        <v>18</v>
      </c>
      <c r="H5352" s="63">
        <v>1</v>
      </c>
      <c r="I5352" s="64">
        <v>1</v>
      </c>
      <c r="J5352" s="64">
        <v>1</v>
      </c>
      <c r="K5352" s="64">
        <v>1</v>
      </c>
      <c r="L5352" s="65">
        <v>1</v>
      </c>
      <c r="M5352" s="64">
        <v>0</v>
      </c>
      <c r="N5352" s="64">
        <v>0</v>
      </c>
      <c r="O5352" s="66">
        <v>603.82599999999991</v>
      </c>
      <c r="P5352" s="63">
        <v>0</v>
      </c>
    </row>
    <row r="5353" spans="1:16" ht="14.4">
      <c r="A5353" s="72">
        <f t="shared" si="172"/>
        <v>46254</v>
      </c>
      <c r="B5353" s="73" t="e">
        <f>VLOOKUP(G5353,'Daily Flash NL'!A:D,4,0)</f>
        <v>#N/A</v>
      </c>
      <c r="C5353" s="77">
        <v>46254</v>
      </c>
      <c r="D5353" s="57"/>
      <c r="E5353" s="62" t="s">
        <v>85</v>
      </c>
      <c r="F5353" s="62"/>
      <c r="G5353" s="62">
        <v>20</v>
      </c>
      <c r="H5353" s="63">
        <v>1</v>
      </c>
      <c r="I5353" s="64">
        <v>1</v>
      </c>
      <c r="J5353" s="64">
        <v>1</v>
      </c>
      <c r="K5353" s="64">
        <v>1</v>
      </c>
      <c r="L5353" s="65">
        <v>1</v>
      </c>
      <c r="M5353" s="64">
        <v>0</v>
      </c>
      <c r="N5353" s="64">
        <v>0</v>
      </c>
      <c r="O5353" s="66">
        <v>912.66600000000005</v>
      </c>
      <c r="P5353" s="63">
        <v>0</v>
      </c>
    </row>
    <row r="5354" spans="1:16" ht="14.4">
      <c r="A5354" s="72">
        <f t="shared" si="172"/>
        <v>46254</v>
      </c>
      <c r="B5354" s="73" t="e">
        <f>VLOOKUP(G5354,'Daily Flash NL'!A:D,4,0)</f>
        <v>#N/A</v>
      </c>
      <c r="C5354" s="77">
        <v>46254</v>
      </c>
      <c r="D5354" s="57"/>
      <c r="E5354" s="62" t="s">
        <v>85</v>
      </c>
      <c r="F5354" s="62"/>
      <c r="G5354" s="62">
        <v>21</v>
      </c>
      <c r="H5354" s="63">
        <v>1</v>
      </c>
      <c r="I5354" s="64">
        <v>1</v>
      </c>
      <c r="J5354" s="64">
        <v>1</v>
      </c>
      <c r="K5354" s="64">
        <v>1</v>
      </c>
      <c r="L5354" s="65">
        <v>1</v>
      </c>
      <c r="M5354" s="64">
        <v>0</v>
      </c>
      <c r="N5354" s="64">
        <v>0</v>
      </c>
      <c r="O5354" s="66">
        <v>714.95100000000002</v>
      </c>
      <c r="P5354" s="63">
        <v>0</v>
      </c>
    </row>
    <row r="5355" spans="1:16" ht="14.4">
      <c r="A5355" s="72">
        <f t="shared" si="172"/>
        <v>46254</v>
      </c>
      <c r="B5355" s="73" t="e">
        <f>VLOOKUP(G5355,'Daily Flash NL'!A:D,4,0)</f>
        <v>#N/A</v>
      </c>
      <c r="C5355" s="77">
        <v>46254</v>
      </c>
      <c r="D5355" s="57"/>
      <c r="E5355" s="62" t="s">
        <v>85</v>
      </c>
      <c r="F5355" s="57" t="s">
        <v>86</v>
      </c>
      <c r="G5355" s="57"/>
      <c r="H5355" s="58"/>
      <c r="I5355" s="59"/>
      <c r="J5355" s="59"/>
      <c r="K5355" s="59"/>
      <c r="L5355" s="60"/>
      <c r="M5355" s="59"/>
      <c r="N5355" s="59"/>
      <c r="O5355" s="61"/>
      <c r="P5355" s="58"/>
    </row>
    <row r="5356" spans="1:16" ht="14.4">
      <c r="A5356" s="72">
        <f t="shared" si="172"/>
        <v>46254</v>
      </c>
      <c r="B5356" s="73">
        <f>VLOOKUP(G5356,'Daily Flash NL'!A:D,4,0)</f>
        <v>0.29166666666666669</v>
      </c>
      <c r="C5356" s="77">
        <v>46254</v>
      </c>
      <c r="D5356" s="57"/>
      <c r="E5356" s="62" t="s">
        <v>85</v>
      </c>
      <c r="F5356" s="62"/>
      <c r="G5356" s="62">
        <v>7</v>
      </c>
      <c r="H5356" s="63">
        <v>1</v>
      </c>
      <c r="I5356" s="64">
        <v>3</v>
      </c>
      <c r="J5356" s="64">
        <v>3</v>
      </c>
      <c r="K5356" s="64">
        <v>3</v>
      </c>
      <c r="L5356" s="65">
        <v>1</v>
      </c>
      <c r="M5356" s="64">
        <v>0</v>
      </c>
      <c r="N5356" s="64">
        <v>0</v>
      </c>
      <c r="O5356" s="66">
        <v>255.92099999999996</v>
      </c>
      <c r="P5356" s="63">
        <v>0</v>
      </c>
    </row>
    <row r="5357" spans="1:16" ht="14.4">
      <c r="A5357" s="72">
        <f t="shared" si="172"/>
        <v>46254</v>
      </c>
      <c r="B5357" s="73">
        <f>VLOOKUP(G5357,'Daily Flash NL'!A:D,4,0)</f>
        <v>0.33333333333333298</v>
      </c>
      <c r="C5357" s="77">
        <v>46254</v>
      </c>
      <c r="D5357" s="57"/>
      <c r="E5357" s="62" t="s">
        <v>85</v>
      </c>
      <c r="F5357" s="62"/>
      <c r="G5357" s="62">
        <v>8</v>
      </c>
      <c r="H5357" s="63">
        <v>1</v>
      </c>
      <c r="I5357" s="64">
        <v>8</v>
      </c>
      <c r="J5357" s="64">
        <v>8</v>
      </c>
      <c r="K5357" s="64">
        <v>8</v>
      </c>
      <c r="L5357" s="65">
        <v>1</v>
      </c>
      <c r="M5357" s="64">
        <v>0</v>
      </c>
      <c r="N5357" s="64">
        <v>0</v>
      </c>
      <c r="O5357" s="66">
        <v>228.71656250000001</v>
      </c>
      <c r="P5357" s="63">
        <v>0</v>
      </c>
    </row>
    <row r="5358" spans="1:16" ht="14.4">
      <c r="A5358" s="72">
        <f t="shared" si="172"/>
        <v>46254</v>
      </c>
      <c r="B5358" s="73">
        <f>VLOOKUP(G5358,'Daily Flash NL'!A:D,4,0)</f>
        <v>0.375</v>
      </c>
      <c r="C5358" s="77">
        <v>46254</v>
      </c>
      <c r="D5358" s="57"/>
      <c r="E5358" s="62" t="s">
        <v>85</v>
      </c>
      <c r="F5358" s="62"/>
      <c r="G5358" s="62">
        <v>9</v>
      </c>
      <c r="H5358" s="63">
        <v>0.53333333333333333</v>
      </c>
      <c r="I5358" s="64">
        <v>15</v>
      </c>
      <c r="J5358" s="64">
        <v>15</v>
      </c>
      <c r="K5358" s="64">
        <v>8</v>
      </c>
      <c r="L5358" s="65">
        <v>1</v>
      </c>
      <c r="M5358" s="64">
        <v>0</v>
      </c>
      <c r="N5358" s="64">
        <v>0</v>
      </c>
      <c r="O5358" s="66">
        <v>330.11206666666669</v>
      </c>
      <c r="P5358" s="63">
        <v>0</v>
      </c>
    </row>
    <row r="5359" spans="1:16" ht="14.4">
      <c r="A5359" s="72">
        <f t="shared" ref="A5359:A5393" si="173">C5359</f>
        <v>46254</v>
      </c>
      <c r="B5359" s="73">
        <f>VLOOKUP(G5359,'Daily Flash NL'!A:D,4,0)</f>
        <v>0.41666666666666702</v>
      </c>
      <c r="C5359" s="77">
        <v>46254</v>
      </c>
      <c r="D5359" s="57"/>
      <c r="E5359" s="62" t="s">
        <v>85</v>
      </c>
      <c r="F5359" s="62"/>
      <c r="G5359" s="62">
        <v>10</v>
      </c>
      <c r="H5359" s="63">
        <v>0.8571428571428571</v>
      </c>
      <c r="I5359" s="64">
        <v>14</v>
      </c>
      <c r="J5359" s="64">
        <v>14</v>
      </c>
      <c r="K5359" s="64">
        <v>12</v>
      </c>
      <c r="L5359" s="65">
        <v>1</v>
      </c>
      <c r="M5359" s="64">
        <v>0</v>
      </c>
      <c r="N5359" s="64">
        <v>0</v>
      </c>
      <c r="O5359" s="66">
        <v>260.75851190476141</v>
      </c>
      <c r="P5359" s="63">
        <v>0</v>
      </c>
    </row>
    <row r="5360" spans="1:16" ht="14.4">
      <c r="A5360" s="72">
        <f t="shared" si="173"/>
        <v>46254</v>
      </c>
      <c r="B5360" s="73">
        <f>VLOOKUP(G5360,'Daily Flash NL'!A:D,4,0)</f>
        <v>0.45833333333333298</v>
      </c>
      <c r="C5360" s="77">
        <v>46254</v>
      </c>
      <c r="D5360" s="57"/>
      <c r="E5360" s="62" t="s">
        <v>85</v>
      </c>
      <c r="F5360" s="62"/>
      <c r="G5360" s="62">
        <v>11</v>
      </c>
      <c r="H5360" s="63">
        <v>0.55555555555555558</v>
      </c>
      <c r="I5360" s="64">
        <v>18</v>
      </c>
      <c r="J5360" s="64">
        <v>16</v>
      </c>
      <c r="K5360" s="64">
        <v>10</v>
      </c>
      <c r="L5360" s="65">
        <v>0.88888888888888884</v>
      </c>
      <c r="M5360" s="64">
        <v>2</v>
      </c>
      <c r="N5360" s="64">
        <v>0</v>
      </c>
      <c r="O5360" s="66">
        <v>297.23884375</v>
      </c>
      <c r="P5360" s="63">
        <v>0.1111111111111111</v>
      </c>
    </row>
    <row r="5361" spans="1:16" ht="14.4">
      <c r="A5361" s="72">
        <f t="shared" si="173"/>
        <v>46254</v>
      </c>
      <c r="B5361" s="73">
        <f>VLOOKUP(G5361,'Daily Flash NL'!A:D,4,0)</f>
        <v>0.5</v>
      </c>
      <c r="C5361" s="77">
        <v>46254</v>
      </c>
      <c r="D5361" s="57"/>
      <c r="E5361" s="62" t="s">
        <v>85</v>
      </c>
      <c r="F5361" s="62"/>
      <c r="G5361" s="62">
        <v>12</v>
      </c>
      <c r="H5361" s="63">
        <v>1</v>
      </c>
      <c r="I5361" s="64">
        <v>7</v>
      </c>
      <c r="J5361" s="64">
        <v>7</v>
      </c>
      <c r="K5361" s="64">
        <v>7</v>
      </c>
      <c r="L5361" s="65">
        <v>1</v>
      </c>
      <c r="M5361" s="64">
        <v>0</v>
      </c>
      <c r="N5361" s="64">
        <v>0</v>
      </c>
      <c r="O5361" s="66">
        <v>176.66114285714289</v>
      </c>
      <c r="P5361" s="63">
        <v>0</v>
      </c>
    </row>
    <row r="5362" spans="1:16" ht="14.4">
      <c r="A5362" s="72">
        <f t="shared" si="173"/>
        <v>46254</v>
      </c>
      <c r="B5362" s="73">
        <f>VLOOKUP(G5362,'Daily Flash NL'!A:D,4,0)</f>
        <v>0.54166666666666696</v>
      </c>
      <c r="C5362" s="77">
        <v>46254</v>
      </c>
      <c r="D5362" s="57"/>
      <c r="E5362" s="62" t="s">
        <v>85</v>
      </c>
      <c r="F5362" s="62"/>
      <c r="G5362" s="62">
        <v>13</v>
      </c>
      <c r="H5362" s="63">
        <v>1</v>
      </c>
      <c r="I5362" s="64">
        <v>14</v>
      </c>
      <c r="J5362" s="64">
        <v>14</v>
      </c>
      <c r="K5362" s="64">
        <v>14</v>
      </c>
      <c r="L5362" s="65">
        <v>1</v>
      </c>
      <c r="M5362" s="64">
        <v>0</v>
      </c>
      <c r="N5362" s="64">
        <v>0</v>
      </c>
      <c r="O5362" s="66">
        <v>201.01177380952399</v>
      </c>
      <c r="P5362" s="63">
        <v>0</v>
      </c>
    </row>
    <row r="5363" spans="1:16" ht="14.4">
      <c r="A5363" s="72">
        <f t="shared" si="173"/>
        <v>46254</v>
      </c>
      <c r="B5363" s="73">
        <f>VLOOKUP(G5363,'Daily Flash NL'!A:D,4,0)</f>
        <v>0.58333333333333304</v>
      </c>
      <c r="C5363" s="77">
        <v>46254</v>
      </c>
      <c r="D5363" s="57"/>
      <c r="E5363" s="62" t="s">
        <v>85</v>
      </c>
      <c r="F5363" s="62"/>
      <c r="G5363" s="62">
        <v>14</v>
      </c>
      <c r="H5363" s="63">
        <v>1</v>
      </c>
      <c r="I5363" s="64">
        <v>13</v>
      </c>
      <c r="J5363" s="64">
        <v>13</v>
      </c>
      <c r="K5363" s="64">
        <v>13</v>
      </c>
      <c r="L5363" s="65">
        <v>1</v>
      </c>
      <c r="M5363" s="64">
        <v>0</v>
      </c>
      <c r="N5363" s="64">
        <v>0</v>
      </c>
      <c r="O5363" s="66">
        <v>377.14773076923069</v>
      </c>
      <c r="P5363" s="63">
        <v>0</v>
      </c>
    </row>
    <row r="5364" spans="1:16" ht="14.4">
      <c r="A5364" s="72">
        <f t="shared" si="173"/>
        <v>46254</v>
      </c>
      <c r="B5364" s="73">
        <f>VLOOKUP(G5364,'Daily Flash NL'!A:D,4,0)</f>
        <v>0.625</v>
      </c>
      <c r="C5364" s="77">
        <v>46254</v>
      </c>
      <c r="D5364" s="57"/>
      <c r="E5364" s="62" t="s">
        <v>85</v>
      </c>
      <c r="F5364" s="62"/>
      <c r="G5364" s="62">
        <v>15</v>
      </c>
      <c r="H5364" s="63">
        <v>1</v>
      </c>
      <c r="I5364" s="64">
        <v>13</v>
      </c>
      <c r="J5364" s="64">
        <v>13</v>
      </c>
      <c r="K5364" s="64">
        <v>13</v>
      </c>
      <c r="L5364" s="65">
        <v>1</v>
      </c>
      <c r="M5364" s="64">
        <v>0</v>
      </c>
      <c r="N5364" s="64">
        <v>0</v>
      </c>
      <c r="O5364" s="66">
        <v>383.46116666666683</v>
      </c>
      <c r="P5364" s="63">
        <v>0</v>
      </c>
    </row>
    <row r="5365" spans="1:16" ht="14.4">
      <c r="A5365" s="72">
        <f t="shared" si="173"/>
        <v>46254</v>
      </c>
      <c r="B5365" s="73">
        <f>VLOOKUP(G5365,'Daily Flash NL'!A:D,4,0)</f>
        <v>0.66666666666666696</v>
      </c>
      <c r="C5365" s="77">
        <v>46254</v>
      </c>
      <c r="D5365" s="57"/>
      <c r="E5365" s="62" t="s">
        <v>85</v>
      </c>
      <c r="F5365" s="62"/>
      <c r="G5365" s="62">
        <v>16</v>
      </c>
      <c r="H5365" s="63">
        <v>0.73333333333333328</v>
      </c>
      <c r="I5365" s="64">
        <v>15</v>
      </c>
      <c r="J5365" s="64">
        <v>15</v>
      </c>
      <c r="K5365" s="64">
        <v>11</v>
      </c>
      <c r="L5365" s="65">
        <v>1</v>
      </c>
      <c r="M5365" s="64">
        <v>0</v>
      </c>
      <c r="N5365" s="64">
        <v>0</v>
      </c>
      <c r="O5365" s="66">
        <v>407.82466666666647</v>
      </c>
      <c r="P5365" s="63">
        <v>0</v>
      </c>
    </row>
    <row r="5366" spans="1:16" ht="14.4">
      <c r="A5366" s="72">
        <f t="shared" si="173"/>
        <v>46254</v>
      </c>
      <c r="B5366" s="73" t="e">
        <f>VLOOKUP(G5366,'Daily Flash NL'!A:D,4,0)</f>
        <v>#N/A</v>
      </c>
      <c r="C5366" s="77">
        <v>46254</v>
      </c>
      <c r="D5366" s="57"/>
      <c r="E5366" s="62" t="s">
        <v>85</v>
      </c>
      <c r="F5366" s="62"/>
      <c r="G5366" s="62">
        <v>17</v>
      </c>
      <c r="H5366" s="63">
        <v>1</v>
      </c>
      <c r="I5366" s="64">
        <v>4</v>
      </c>
      <c r="J5366" s="64">
        <v>4</v>
      </c>
      <c r="K5366" s="64">
        <v>4</v>
      </c>
      <c r="L5366" s="65">
        <v>1</v>
      </c>
      <c r="M5366" s="64">
        <v>0</v>
      </c>
      <c r="N5366" s="64">
        <v>0</v>
      </c>
      <c r="O5366" s="66">
        <v>161.84050000000002</v>
      </c>
      <c r="P5366" s="63">
        <v>0</v>
      </c>
    </row>
    <row r="5367" spans="1:16" ht="14.4">
      <c r="A5367" s="72">
        <f t="shared" si="173"/>
        <v>46254</v>
      </c>
      <c r="B5367" s="73" t="e">
        <f>VLOOKUP(G5367,'Daily Flash NL'!A:D,4,0)</f>
        <v>#N/A</v>
      </c>
      <c r="C5367" s="77">
        <v>46254</v>
      </c>
      <c r="D5367" s="57"/>
      <c r="E5367" s="62" t="s">
        <v>85</v>
      </c>
      <c r="F5367" s="62"/>
      <c r="G5367" s="62">
        <v>18</v>
      </c>
      <c r="H5367" s="63">
        <v>1</v>
      </c>
      <c r="I5367" s="64">
        <v>2</v>
      </c>
      <c r="J5367" s="64">
        <v>2</v>
      </c>
      <c r="K5367" s="64">
        <v>2</v>
      </c>
      <c r="L5367" s="65">
        <v>1</v>
      </c>
      <c r="M5367" s="64">
        <v>0</v>
      </c>
      <c r="N5367" s="64">
        <v>0</v>
      </c>
      <c r="O5367" s="66">
        <v>420.83</v>
      </c>
      <c r="P5367" s="63">
        <v>0</v>
      </c>
    </row>
    <row r="5368" spans="1:16" ht="14.4">
      <c r="A5368" s="72">
        <f t="shared" si="173"/>
        <v>46254</v>
      </c>
      <c r="B5368" s="73" t="e">
        <f>VLOOKUP(G5368,'Daily Flash NL'!A:D,4,0)</f>
        <v>#N/A</v>
      </c>
      <c r="C5368" s="77">
        <v>46254</v>
      </c>
      <c r="D5368" s="57"/>
      <c r="E5368" s="62" t="s">
        <v>85</v>
      </c>
      <c r="F5368" s="62"/>
      <c r="G5368" s="62">
        <v>19</v>
      </c>
      <c r="H5368" s="63">
        <v>1</v>
      </c>
      <c r="I5368" s="64">
        <v>2</v>
      </c>
      <c r="J5368" s="64">
        <v>2</v>
      </c>
      <c r="K5368" s="64">
        <v>2</v>
      </c>
      <c r="L5368" s="65">
        <v>1</v>
      </c>
      <c r="M5368" s="64">
        <v>0</v>
      </c>
      <c r="N5368" s="64">
        <v>0</v>
      </c>
      <c r="O5368" s="66">
        <v>613.02250000000004</v>
      </c>
      <c r="P5368" s="63">
        <v>0</v>
      </c>
    </row>
    <row r="5369" spans="1:16" ht="14.4">
      <c r="A5369" s="72">
        <f t="shared" si="173"/>
        <v>46254</v>
      </c>
      <c r="B5369" s="73" t="e">
        <f>VLOOKUP(G5369,'Daily Flash NL'!A:D,4,0)</f>
        <v>#N/A</v>
      </c>
      <c r="C5369" s="77">
        <v>46254</v>
      </c>
      <c r="D5369" s="57"/>
      <c r="E5369" s="62" t="s">
        <v>85</v>
      </c>
      <c r="F5369" s="62"/>
      <c r="G5369" s="62">
        <v>20</v>
      </c>
      <c r="H5369" s="63">
        <v>1</v>
      </c>
      <c r="I5369" s="64">
        <v>3</v>
      </c>
      <c r="J5369" s="64">
        <v>3</v>
      </c>
      <c r="K5369" s="64">
        <v>3</v>
      </c>
      <c r="L5369" s="65">
        <v>1</v>
      </c>
      <c r="M5369" s="64">
        <v>0</v>
      </c>
      <c r="N5369" s="64">
        <v>0</v>
      </c>
      <c r="O5369" s="66">
        <v>362.51766666666668</v>
      </c>
      <c r="P5369" s="63">
        <v>0</v>
      </c>
    </row>
    <row r="5370" spans="1:16" ht="14.4">
      <c r="A5370" s="72">
        <f t="shared" si="173"/>
        <v>46254</v>
      </c>
      <c r="B5370" s="73" t="e">
        <f>VLOOKUP(G5370,'Daily Flash NL'!A:D,4,0)</f>
        <v>#N/A</v>
      </c>
      <c r="C5370" s="77">
        <v>46254</v>
      </c>
      <c r="D5370" s="57"/>
      <c r="E5370" s="62" t="s">
        <v>85</v>
      </c>
      <c r="F5370" s="62"/>
      <c r="G5370" s="62">
        <v>21</v>
      </c>
      <c r="H5370" s="63">
        <v>0.33333333333333331</v>
      </c>
      <c r="I5370" s="64">
        <v>3</v>
      </c>
      <c r="J5370" s="64">
        <v>3</v>
      </c>
      <c r="K5370" s="64">
        <v>1</v>
      </c>
      <c r="L5370" s="65">
        <v>1</v>
      </c>
      <c r="M5370" s="64">
        <v>0</v>
      </c>
      <c r="N5370" s="64">
        <v>0</v>
      </c>
      <c r="O5370" s="66">
        <v>274.26800000000003</v>
      </c>
      <c r="P5370" s="63">
        <v>0</v>
      </c>
    </row>
    <row r="5371" spans="1:16" ht="14.4">
      <c r="A5371" s="72">
        <f t="shared" si="173"/>
        <v>46254</v>
      </c>
      <c r="B5371" s="73" t="e">
        <f>VLOOKUP(G5371,'Daily Flash NL'!A:D,4,0)</f>
        <v>#N/A</v>
      </c>
      <c r="C5371" s="77">
        <v>46254</v>
      </c>
      <c r="D5371" s="57"/>
      <c r="E5371" s="62" t="s">
        <v>85</v>
      </c>
      <c r="F5371" s="62"/>
      <c r="G5371" s="62">
        <v>22</v>
      </c>
      <c r="H5371" s="63">
        <v>0</v>
      </c>
      <c r="I5371" s="64">
        <v>2</v>
      </c>
      <c r="J5371" s="64">
        <v>0</v>
      </c>
      <c r="K5371" s="64">
        <v>0</v>
      </c>
      <c r="L5371" s="65">
        <v>0</v>
      </c>
      <c r="M5371" s="64">
        <v>2</v>
      </c>
      <c r="N5371" s="64">
        <v>0</v>
      </c>
      <c r="O5371" s="66"/>
      <c r="P5371" s="63">
        <v>1</v>
      </c>
    </row>
    <row r="5372" spans="1:16" ht="14.4">
      <c r="A5372" s="72">
        <f t="shared" si="173"/>
        <v>46254</v>
      </c>
      <c r="B5372" s="73" t="e">
        <f>VLOOKUP(G5372,'Daily Flash NL'!A:D,4,0)</f>
        <v>#N/A</v>
      </c>
      <c r="C5372" s="77">
        <v>46254</v>
      </c>
      <c r="D5372" s="57"/>
      <c r="E5372" s="62" t="s">
        <v>85</v>
      </c>
      <c r="F5372" s="62"/>
      <c r="G5372" s="62">
        <v>23</v>
      </c>
      <c r="H5372" s="63">
        <v>1</v>
      </c>
      <c r="I5372" s="64">
        <v>1</v>
      </c>
      <c r="J5372" s="64">
        <v>1</v>
      </c>
      <c r="K5372" s="64">
        <v>1</v>
      </c>
      <c r="L5372" s="65">
        <v>1</v>
      </c>
      <c r="M5372" s="64">
        <v>0</v>
      </c>
      <c r="N5372" s="64">
        <v>0</v>
      </c>
      <c r="O5372" s="66">
        <v>308.86100000000005</v>
      </c>
      <c r="P5372" s="63">
        <v>0</v>
      </c>
    </row>
    <row r="5373" spans="1:16" ht="14.4">
      <c r="A5373" s="72">
        <f t="shared" si="173"/>
        <v>46254</v>
      </c>
      <c r="B5373" s="73" t="e">
        <f>VLOOKUP(G5373,'Daily Flash NL'!A:D,4,0)</f>
        <v>#N/A</v>
      </c>
      <c r="C5373" s="77">
        <v>46254</v>
      </c>
      <c r="D5373" s="57"/>
      <c r="E5373" s="62" t="s">
        <v>68</v>
      </c>
      <c r="F5373" s="62"/>
      <c r="G5373" s="62"/>
      <c r="H5373" s="63">
        <v>0.92744860943168073</v>
      </c>
      <c r="I5373" s="64">
        <v>827</v>
      </c>
      <c r="J5373" s="64">
        <v>826</v>
      </c>
      <c r="K5373" s="64">
        <v>767</v>
      </c>
      <c r="L5373" s="65">
        <v>0.99879081015719473</v>
      </c>
      <c r="M5373" s="64">
        <v>1</v>
      </c>
      <c r="N5373" s="64">
        <v>0</v>
      </c>
      <c r="O5373" s="66">
        <v>264.72208607748166</v>
      </c>
      <c r="P5373" s="63">
        <v>1.2091898428053204E-3</v>
      </c>
    </row>
    <row r="5374" spans="1:16" ht="14.4">
      <c r="A5374" s="72">
        <f t="shared" si="173"/>
        <v>46254</v>
      </c>
      <c r="B5374" s="73" t="e">
        <f>VLOOKUP(G5374,'Daily Flash NL'!A:D,4,0)</f>
        <v>#N/A</v>
      </c>
      <c r="C5374" s="77">
        <v>46254</v>
      </c>
      <c r="D5374" s="57"/>
      <c r="E5374" s="62" t="s">
        <v>68</v>
      </c>
      <c r="F5374" s="57" t="s">
        <v>69</v>
      </c>
      <c r="G5374" s="57"/>
      <c r="H5374" s="58"/>
      <c r="I5374" s="59"/>
      <c r="J5374" s="59"/>
      <c r="K5374" s="59"/>
      <c r="L5374" s="60"/>
      <c r="M5374" s="59"/>
      <c r="N5374" s="59"/>
      <c r="O5374" s="61"/>
      <c r="P5374" s="58"/>
    </row>
    <row r="5375" spans="1:16" ht="14.4">
      <c r="A5375" s="72">
        <f t="shared" si="173"/>
        <v>46254</v>
      </c>
      <c r="B5375" s="73">
        <f>VLOOKUP(G5375,'Daily Flash NL'!A:D,4,0)</f>
        <v>0.29166666666666669</v>
      </c>
      <c r="C5375" s="77">
        <v>46254</v>
      </c>
      <c r="D5375" s="57"/>
      <c r="E5375" s="62" t="s">
        <v>68</v>
      </c>
      <c r="F5375" s="62"/>
      <c r="G5375" s="62">
        <v>7</v>
      </c>
      <c r="H5375" s="63">
        <v>1</v>
      </c>
      <c r="I5375" s="64">
        <v>25</v>
      </c>
      <c r="J5375" s="64">
        <v>25</v>
      </c>
      <c r="K5375" s="64">
        <v>25</v>
      </c>
      <c r="L5375" s="65">
        <v>1</v>
      </c>
      <c r="M5375" s="64">
        <v>0</v>
      </c>
      <c r="N5375" s="64">
        <v>0</v>
      </c>
      <c r="O5375" s="66">
        <v>239.93445999999983</v>
      </c>
      <c r="P5375" s="63">
        <v>0</v>
      </c>
    </row>
    <row r="5376" spans="1:16" ht="14.4">
      <c r="A5376" s="72">
        <f t="shared" si="173"/>
        <v>46254</v>
      </c>
      <c r="B5376" s="73">
        <f>VLOOKUP(G5376,'Daily Flash NL'!A:D,4,0)</f>
        <v>0.33333333333333298</v>
      </c>
      <c r="C5376" s="77">
        <v>46254</v>
      </c>
      <c r="D5376" s="57"/>
      <c r="E5376" s="62" t="s">
        <v>68</v>
      </c>
      <c r="F5376" s="62"/>
      <c r="G5376" s="62">
        <v>8</v>
      </c>
      <c r="H5376" s="63">
        <v>0.95744680851063835</v>
      </c>
      <c r="I5376" s="64">
        <v>47</v>
      </c>
      <c r="J5376" s="64">
        <v>47</v>
      </c>
      <c r="K5376" s="64">
        <v>45</v>
      </c>
      <c r="L5376" s="65">
        <v>1</v>
      </c>
      <c r="M5376" s="64">
        <v>0</v>
      </c>
      <c r="N5376" s="64">
        <v>0</v>
      </c>
      <c r="O5376" s="66">
        <v>246.12112411347505</v>
      </c>
      <c r="P5376" s="63">
        <v>0</v>
      </c>
    </row>
    <row r="5377" spans="1:16" ht="14.4">
      <c r="A5377" s="72">
        <f t="shared" si="173"/>
        <v>46254</v>
      </c>
      <c r="B5377" s="73">
        <f>VLOOKUP(G5377,'Daily Flash NL'!A:D,4,0)</f>
        <v>0.375</v>
      </c>
      <c r="C5377" s="77">
        <v>46254</v>
      </c>
      <c r="D5377" s="57"/>
      <c r="E5377" s="62" t="s">
        <v>68</v>
      </c>
      <c r="F5377" s="62"/>
      <c r="G5377" s="62">
        <v>9</v>
      </c>
      <c r="H5377" s="63">
        <v>0.89230769230769236</v>
      </c>
      <c r="I5377" s="64">
        <v>65</v>
      </c>
      <c r="J5377" s="64">
        <v>65</v>
      </c>
      <c r="K5377" s="64">
        <v>58</v>
      </c>
      <c r="L5377" s="65">
        <v>1</v>
      </c>
      <c r="M5377" s="64">
        <v>0</v>
      </c>
      <c r="N5377" s="64">
        <v>0</v>
      </c>
      <c r="O5377" s="66">
        <v>284.07272564102567</v>
      </c>
      <c r="P5377" s="63">
        <v>0</v>
      </c>
    </row>
    <row r="5378" spans="1:16" ht="14.4">
      <c r="A5378" s="72">
        <f t="shared" si="173"/>
        <v>46254</v>
      </c>
      <c r="B5378" s="73">
        <f>VLOOKUP(G5378,'Daily Flash NL'!A:D,4,0)</f>
        <v>0.41666666666666702</v>
      </c>
      <c r="C5378" s="77">
        <v>46254</v>
      </c>
      <c r="D5378" s="57"/>
      <c r="E5378" s="62" t="s">
        <v>68</v>
      </c>
      <c r="F5378" s="62"/>
      <c r="G5378" s="62">
        <v>10</v>
      </c>
      <c r="H5378" s="63">
        <v>0.88709677419354838</v>
      </c>
      <c r="I5378" s="64">
        <v>62</v>
      </c>
      <c r="J5378" s="64">
        <v>62</v>
      </c>
      <c r="K5378" s="64">
        <v>55</v>
      </c>
      <c r="L5378" s="65">
        <v>1</v>
      </c>
      <c r="M5378" s="64">
        <v>0</v>
      </c>
      <c r="N5378" s="64">
        <v>0</v>
      </c>
      <c r="O5378" s="66">
        <v>292.79920161290318</v>
      </c>
      <c r="P5378" s="63">
        <v>0</v>
      </c>
    </row>
    <row r="5379" spans="1:16" ht="14.4">
      <c r="A5379" s="72">
        <f t="shared" si="173"/>
        <v>46254</v>
      </c>
      <c r="B5379" s="73">
        <f>VLOOKUP(G5379,'Daily Flash NL'!A:D,4,0)</f>
        <v>0.45833333333333298</v>
      </c>
      <c r="C5379" s="77">
        <v>46254</v>
      </c>
      <c r="D5379" s="57"/>
      <c r="E5379" s="62" t="s">
        <v>68</v>
      </c>
      <c r="F5379" s="62"/>
      <c r="G5379" s="62">
        <v>11</v>
      </c>
      <c r="H5379" s="63">
        <v>0.89772727272727271</v>
      </c>
      <c r="I5379" s="64">
        <v>88</v>
      </c>
      <c r="J5379" s="64">
        <v>88</v>
      </c>
      <c r="K5379" s="64">
        <v>79</v>
      </c>
      <c r="L5379" s="65">
        <v>1</v>
      </c>
      <c r="M5379" s="64">
        <v>0</v>
      </c>
      <c r="N5379" s="64">
        <v>0</v>
      </c>
      <c r="O5379" s="66">
        <v>248.48390075757573</v>
      </c>
      <c r="P5379" s="63">
        <v>0</v>
      </c>
    </row>
    <row r="5380" spans="1:16" ht="14.4">
      <c r="A5380" s="72">
        <f t="shared" si="173"/>
        <v>46254</v>
      </c>
      <c r="B5380" s="73">
        <f>VLOOKUP(G5380,'Daily Flash NL'!A:D,4,0)</f>
        <v>0.5</v>
      </c>
      <c r="C5380" s="77">
        <v>46254</v>
      </c>
      <c r="D5380" s="57"/>
      <c r="E5380" s="62" t="s">
        <v>68</v>
      </c>
      <c r="F5380" s="62"/>
      <c r="G5380" s="62">
        <v>12</v>
      </c>
      <c r="H5380" s="63">
        <v>0.97468354430379744</v>
      </c>
      <c r="I5380" s="64">
        <v>79</v>
      </c>
      <c r="J5380" s="64">
        <v>79</v>
      </c>
      <c r="K5380" s="64">
        <v>77</v>
      </c>
      <c r="L5380" s="65">
        <v>1</v>
      </c>
      <c r="M5380" s="64">
        <v>0</v>
      </c>
      <c r="N5380" s="64">
        <v>0</v>
      </c>
      <c r="O5380" s="66">
        <v>261.44061308016876</v>
      </c>
      <c r="P5380" s="63">
        <v>0</v>
      </c>
    </row>
    <row r="5381" spans="1:16" ht="14.4">
      <c r="A5381" s="72">
        <f t="shared" si="173"/>
        <v>46254</v>
      </c>
      <c r="B5381" s="73">
        <f>VLOOKUP(G5381,'Daily Flash NL'!A:D,4,0)</f>
        <v>0.54166666666666696</v>
      </c>
      <c r="C5381" s="77">
        <v>46254</v>
      </c>
      <c r="D5381" s="57"/>
      <c r="E5381" s="62" t="s">
        <v>68</v>
      </c>
      <c r="F5381" s="62"/>
      <c r="G5381" s="62">
        <v>13</v>
      </c>
      <c r="H5381" s="63">
        <v>0.91935483870967738</v>
      </c>
      <c r="I5381" s="64">
        <v>62</v>
      </c>
      <c r="J5381" s="64">
        <v>61</v>
      </c>
      <c r="K5381" s="64">
        <v>57</v>
      </c>
      <c r="L5381" s="65">
        <v>0.9838709677419355</v>
      </c>
      <c r="M5381" s="64">
        <v>1</v>
      </c>
      <c r="N5381" s="64">
        <v>0</v>
      </c>
      <c r="O5381" s="66">
        <v>260.41368907103833</v>
      </c>
      <c r="P5381" s="63">
        <v>1.6129032258064516E-2</v>
      </c>
    </row>
    <row r="5382" spans="1:16" ht="14.4">
      <c r="A5382" s="72">
        <f t="shared" si="173"/>
        <v>46254</v>
      </c>
      <c r="B5382" s="73">
        <f>VLOOKUP(G5382,'Daily Flash NL'!A:D,4,0)</f>
        <v>0.58333333333333304</v>
      </c>
      <c r="C5382" s="77">
        <v>46254</v>
      </c>
      <c r="D5382" s="57"/>
      <c r="E5382" s="62" t="s">
        <v>68</v>
      </c>
      <c r="F5382" s="62"/>
      <c r="G5382" s="62">
        <v>14</v>
      </c>
      <c r="H5382" s="63">
        <v>0.97468354430379744</v>
      </c>
      <c r="I5382" s="64">
        <v>79</v>
      </c>
      <c r="J5382" s="64">
        <v>79</v>
      </c>
      <c r="K5382" s="64">
        <v>77</v>
      </c>
      <c r="L5382" s="65">
        <v>1</v>
      </c>
      <c r="M5382" s="64">
        <v>0</v>
      </c>
      <c r="N5382" s="64">
        <v>0</v>
      </c>
      <c r="O5382" s="66">
        <v>262.62818143459924</v>
      </c>
      <c r="P5382" s="63">
        <v>0</v>
      </c>
    </row>
    <row r="5383" spans="1:16" ht="14.4">
      <c r="A5383" s="72">
        <f t="shared" si="173"/>
        <v>46254</v>
      </c>
      <c r="B5383" s="73">
        <f>VLOOKUP(G5383,'Daily Flash NL'!A:D,4,0)</f>
        <v>0.625</v>
      </c>
      <c r="C5383" s="77">
        <v>46254</v>
      </c>
      <c r="D5383" s="57"/>
      <c r="E5383" s="62" t="s">
        <v>68</v>
      </c>
      <c r="F5383" s="62"/>
      <c r="G5383" s="62">
        <v>15</v>
      </c>
      <c r="H5383" s="63">
        <v>0.98360655737704916</v>
      </c>
      <c r="I5383" s="64">
        <v>61</v>
      </c>
      <c r="J5383" s="64">
        <v>61</v>
      </c>
      <c r="K5383" s="64">
        <v>60</v>
      </c>
      <c r="L5383" s="65">
        <v>1</v>
      </c>
      <c r="M5383" s="64">
        <v>0</v>
      </c>
      <c r="N5383" s="64">
        <v>0</v>
      </c>
      <c r="O5383" s="66">
        <v>294.40923770491804</v>
      </c>
      <c r="P5383" s="63">
        <v>0</v>
      </c>
    </row>
    <row r="5384" spans="1:16" ht="14.4">
      <c r="A5384" s="72">
        <f t="shared" si="173"/>
        <v>46254</v>
      </c>
      <c r="B5384" s="73">
        <f>VLOOKUP(G5384,'Daily Flash NL'!A:D,4,0)</f>
        <v>0.66666666666666696</v>
      </c>
      <c r="C5384" s="77">
        <v>46254</v>
      </c>
      <c r="D5384" s="57"/>
      <c r="E5384" s="62" t="s">
        <v>68</v>
      </c>
      <c r="F5384" s="62"/>
      <c r="G5384" s="62">
        <v>16</v>
      </c>
      <c r="H5384" s="63">
        <v>0.87012987012987009</v>
      </c>
      <c r="I5384" s="64">
        <v>77</v>
      </c>
      <c r="J5384" s="64">
        <v>77</v>
      </c>
      <c r="K5384" s="64">
        <v>67</v>
      </c>
      <c r="L5384" s="65">
        <v>1</v>
      </c>
      <c r="M5384" s="64">
        <v>0</v>
      </c>
      <c r="N5384" s="64">
        <v>0</v>
      </c>
      <c r="O5384" s="66">
        <v>250.13770822510833</v>
      </c>
      <c r="P5384" s="63">
        <v>0</v>
      </c>
    </row>
    <row r="5385" spans="1:16" ht="14.4">
      <c r="A5385" s="72">
        <f t="shared" si="173"/>
        <v>46254</v>
      </c>
      <c r="B5385" s="73" t="e">
        <f>VLOOKUP(G5385,'Daily Flash NL'!A:D,4,0)</f>
        <v>#N/A</v>
      </c>
      <c r="C5385" s="77">
        <v>46254</v>
      </c>
      <c r="D5385" s="57"/>
      <c r="E5385" s="62" t="s">
        <v>68</v>
      </c>
      <c r="F5385" s="62"/>
      <c r="G5385" s="62">
        <v>17</v>
      </c>
      <c r="H5385" s="63">
        <v>0.95238095238095233</v>
      </c>
      <c r="I5385" s="64">
        <v>63</v>
      </c>
      <c r="J5385" s="64">
        <v>63</v>
      </c>
      <c r="K5385" s="64">
        <v>60</v>
      </c>
      <c r="L5385" s="65">
        <v>1</v>
      </c>
      <c r="M5385" s="64">
        <v>0</v>
      </c>
      <c r="N5385" s="64">
        <v>0</v>
      </c>
      <c r="O5385" s="66">
        <v>234.16603439153442</v>
      </c>
      <c r="P5385" s="63">
        <v>0</v>
      </c>
    </row>
    <row r="5386" spans="1:16" ht="14.4">
      <c r="A5386" s="72">
        <f t="shared" si="173"/>
        <v>46254</v>
      </c>
      <c r="B5386" s="73" t="e">
        <f>VLOOKUP(G5386,'Daily Flash NL'!A:D,4,0)</f>
        <v>#N/A</v>
      </c>
      <c r="C5386" s="77">
        <v>46254</v>
      </c>
      <c r="D5386" s="57"/>
      <c r="E5386" s="62" t="s">
        <v>68</v>
      </c>
      <c r="F5386" s="62"/>
      <c r="G5386" s="62">
        <v>18</v>
      </c>
      <c r="H5386" s="63">
        <v>0.96666666666666667</v>
      </c>
      <c r="I5386" s="64">
        <v>30</v>
      </c>
      <c r="J5386" s="64">
        <v>30</v>
      </c>
      <c r="K5386" s="64">
        <v>29</v>
      </c>
      <c r="L5386" s="65">
        <v>1</v>
      </c>
      <c r="M5386" s="64">
        <v>0</v>
      </c>
      <c r="N5386" s="64">
        <v>0</v>
      </c>
      <c r="O5386" s="66">
        <v>311.37604444444429</v>
      </c>
      <c r="P5386" s="63">
        <v>0</v>
      </c>
    </row>
    <row r="5387" spans="1:16" ht="14.4">
      <c r="A5387" s="72">
        <f t="shared" si="173"/>
        <v>46254</v>
      </c>
      <c r="B5387" s="73" t="e">
        <f>VLOOKUP(G5387,'Daily Flash NL'!A:D,4,0)</f>
        <v>#N/A</v>
      </c>
      <c r="C5387" s="77">
        <v>46254</v>
      </c>
      <c r="D5387" s="57"/>
      <c r="E5387" s="62" t="s">
        <v>68</v>
      </c>
      <c r="F5387" s="62"/>
      <c r="G5387" s="62">
        <v>19</v>
      </c>
      <c r="H5387" s="63">
        <v>1</v>
      </c>
      <c r="I5387" s="64">
        <v>26</v>
      </c>
      <c r="J5387" s="64">
        <v>26</v>
      </c>
      <c r="K5387" s="64">
        <v>26</v>
      </c>
      <c r="L5387" s="65">
        <v>1</v>
      </c>
      <c r="M5387" s="64">
        <v>0</v>
      </c>
      <c r="N5387" s="64">
        <v>0</v>
      </c>
      <c r="O5387" s="66">
        <v>249.52651923076922</v>
      </c>
      <c r="P5387" s="63">
        <v>0</v>
      </c>
    </row>
    <row r="5388" spans="1:16" ht="14.4">
      <c r="A5388" s="72">
        <f t="shared" si="173"/>
        <v>46254</v>
      </c>
      <c r="B5388" s="73" t="e">
        <f>VLOOKUP(G5388,'Daily Flash NL'!A:D,4,0)</f>
        <v>#N/A</v>
      </c>
      <c r="C5388" s="77">
        <v>46254</v>
      </c>
      <c r="D5388" s="57"/>
      <c r="E5388" s="62" t="s">
        <v>68</v>
      </c>
      <c r="F5388" s="62"/>
      <c r="G5388" s="62">
        <v>20</v>
      </c>
      <c r="H5388" s="63">
        <v>0.74193548387096775</v>
      </c>
      <c r="I5388" s="64">
        <v>31</v>
      </c>
      <c r="J5388" s="64">
        <v>31</v>
      </c>
      <c r="K5388" s="64">
        <v>23</v>
      </c>
      <c r="L5388" s="65">
        <v>1</v>
      </c>
      <c r="M5388" s="64">
        <v>0</v>
      </c>
      <c r="N5388" s="64">
        <v>0</v>
      </c>
      <c r="O5388" s="66">
        <v>306.46543548387086</v>
      </c>
      <c r="P5388" s="63">
        <v>0</v>
      </c>
    </row>
    <row r="5389" spans="1:16" ht="14.4">
      <c r="A5389" s="72">
        <f t="shared" si="173"/>
        <v>46254</v>
      </c>
      <c r="B5389" s="73" t="e">
        <f>VLOOKUP(G5389,'Daily Flash NL'!A:D,4,0)</f>
        <v>#N/A</v>
      </c>
      <c r="C5389" s="77">
        <v>46254</v>
      </c>
      <c r="D5389" s="57"/>
      <c r="E5389" s="62" t="s">
        <v>68</v>
      </c>
      <c r="F5389" s="62"/>
      <c r="G5389" s="62">
        <v>21</v>
      </c>
      <c r="H5389" s="63">
        <v>0.93333333333333335</v>
      </c>
      <c r="I5389" s="64">
        <v>15</v>
      </c>
      <c r="J5389" s="64">
        <v>15</v>
      </c>
      <c r="K5389" s="64">
        <v>14</v>
      </c>
      <c r="L5389" s="65">
        <v>1</v>
      </c>
      <c r="M5389" s="64">
        <v>0</v>
      </c>
      <c r="N5389" s="64">
        <v>0</v>
      </c>
      <c r="O5389" s="66">
        <v>273.7469333333334</v>
      </c>
      <c r="P5389" s="63">
        <v>0</v>
      </c>
    </row>
    <row r="5390" spans="1:16" ht="14.4">
      <c r="A5390" s="72">
        <f t="shared" si="173"/>
        <v>46254</v>
      </c>
      <c r="B5390" s="73" t="e">
        <f>VLOOKUP(G5390,'Daily Flash NL'!A:D,4,0)</f>
        <v>#N/A</v>
      </c>
      <c r="C5390" s="77">
        <v>46254</v>
      </c>
      <c r="D5390" s="57"/>
      <c r="E5390" s="62" t="s">
        <v>68</v>
      </c>
      <c r="F5390" s="62"/>
      <c r="G5390" s="62">
        <v>22</v>
      </c>
      <c r="H5390" s="63">
        <v>0.9285714285714286</v>
      </c>
      <c r="I5390" s="64">
        <v>14</v>
      </c>
      <c r="J5390" s="64">
        <v>14</v>
      </c>
      <c r="K5390" s="64">
        <v>13</v>
      </c>
      <c r="L5390" s="65">
        <v>1</v>
      </c>
      <c r="M5390" s="64">
        <v>0</v>
      </c>
      <c r="N5390" s="64">
        <v>0</v>
      </c>
      <c r="O5390" s="66">
        <v>236.60996428571431</v>
      </c>
      <c r="P5390" s="63">
        <v>0</v>
      </c>
    </row>
    <row r="5391" spans="1:16" ht="14.4">
      <c r="A5391" s="72">
        <f t="shared" si="173"/>
        <v>46254</v>
      </c>
      <c r="B5391" s="73" t="e">
        <f>VLOOKUP(G5391,'Daily Flash NL'!A:D,4,0)</f>
        <v>#N/A</v>
      </c>
      <c r="C5391" s="77">
        <v>46254</v>
      </c>
      <c r="D5391" s="57"/>
      <c r="E5391" s="62" t="s">
        <v>68</v>
      </c>
      <c r="F5391" s="62"/>
      <c r="G5391" s="62">
        <v>23</v>
      </c>
      <c r="H5391" s="63">
        <v>0.66666666666666663</v>
      </c>
      <c r="I5391" s="64">
        <v>3</v>
      </c>
      <c r="J5391" s="64">
        <v>3</v>
      </c>
      <c r="K5391" s="64">
        <v>2</v>
      </c>
      <c r="L5391" s="65">
        <v>1</v>
      </c>
      <c r="M5391" s="64">
        <v>0</v>
      </c>
      <c r="N5391" s="64">
        <v>0</v>
      </c>
      <c r="O5391" s="66">
        <v>200.89599999999999</v>
      </c>
      <c r="P5391" s="63">
        <v>0</v>
      </c>
    </row>
    <row r="5392" spans="1:16" ht="14.4">
      <c r="A5392" s="72">
        <f t="shared" si="173"/>
        <v>46254</v>
      </c>
      <c r="B5392" s="73" t="e">
        <f>VLOOKUP(G5392,'Daily Flash NL'!A:D,4,0)</f>
        <v>#N/A</v>
      </c>
      <c r="C5392" s="77">
        <v>46254</v>
      </c>
      <c r="D5392" s="57" t="s">
        <v>70</v>
      </c>
      <c r="E5392" s="57"/>
      <c r="F5392" s="57"/>
      <c r="G5392" s="57"/>
      <c r="H5392" s="58">
        <v>0.91226415094339619</v>
      </c>
      <c r="I5392" s="59">
        <v>1060</v>
      </c>
      <c r="J5392" s="59">
        <v>1054</v>
      </c>
      <c r="K5392" s="59">
        <v>967</v>
      </c>
      <c r="L5392" s="60">
        <v>0.99433962264150944</v>
      </c>
      <c r="M5392" s="59">
        <v>6</v>
      </c>
      <c r="N5392" s="59">
        <v>0</v>
      </c>
      <c r="O5392" s="61">
        <v>272.56406160657804</v>
      </c>
      <c r="P5392" s="58">
        <v>5.6603773584905656E-3</v>
      </c>
    </row>
    <row r="5393" spans="1:16" ht="14.4">
      <c r="A5393" s="72" t="str">
        <f t="shared" si="173"/>
        <v>Total 20/08/2026</v>
      </c>
      <c r="B5393" s="73" t="e">
        <f>VLOOKUP(G5393,'Daily Flash NL'!A:D,4,0)</f>
        <v>#N/A</v>
      </c>
      <c r="C5393" s="78" t="s">
        <v>364</v>
      </c>
      <c r="D5393" s="67"/>
      <c r="E5393" s="67"/>
      <c r="F5393" s="67"/>
      <c r="G5393" s="67"/>
      <c r="H5393" s="68">
        <v>0.91226415094339619</v>
      </c>
      <c r="I5393" s="69">
        <v>1060</v>
      </c>
      <c r="J5393" s="69">
        <v>1054</v>
      </c>
      <c r="K5393" s="69">
        <v>967</v>
      </c>
      <c r="L5393" s="70">
        <v>0.99433962264150944</v>
      </c>
      <c r="M5393" s="69">
        <v>6</v>
      </c>
      <c r="N5393" s="69">
        <v>0</v>
      </c>
      <c r="O5393" s="71">
        <v>272.56406160657804</v>
      </c>
      <c r="P5393" s="68">
        <v>5.6603773584905656E-3</v>
      </c>
    </row>
    <row r="5394" spans="1:16" ht="15" thickBot="1">
      <c r="A5394" s="72" t="str">
        <f>C5394</f>
        <v>Total général</v>
      </c>
      <c r="B5394" s="73" t="e">
        <f>VLOOKUP(G5394,'Daily Flash NL'!A:D,4,0)</f>
        <v>#N/A</v>
      </c>
      <c r="C5394" s="116" t="s">
        <v>73</v>
      </c>
      <c r="D5394" s="117"/>
      <c r="E5394" s="117"/>
      <c r="F5394" s="117"/>
      <c r="G5394" s="117"/>
      <c r="H5394" s="118">
        <v>0.91226415094339619</v>
      </c>
      <c r="I5394" s="119">
        <v>1060</v>
      </c>
      <c r="J5394" s="119">
        <v>1054</v>
      </c>
      <c r="K5394" s="119">
        <v>967</v>
      </c>
      <c r="L5394" s="120">
        <v>0.99433962264150944</v>
      </c>
      <c r="M5394" s="119">
        <v>6</v>
      </c>
      <c r="N5394" s="119">
        <v>0</v>
      </c>
      <c r="O5394" s="121">
        <v>272.56406160657804</v>
      </c>
      <c r="P5394" s="122">
        <v>5.6603773584905656E-3</v>
      </c>
    </row>
    <row r="5395" spans="1:16" ht="14.4">
      <c r="A5395" s="72">
        <f t="shared" ref="A5395:A5450" si="174">C5395</f>
        <v>46255</v>
      </c>
      <c r="B5395" s="73" t="e">
        <f>VLOOKUP(G5395,'Daily Flash NL'!A:D,4,0)</f>
        <v>#N/A</v>
      </c>
      <c r="C5395" s="264">
        <v>46255</v>
      </c>
      <c r="D5395" s="260" t="s">
        <v>67</v>
      </c>
      <c r="E5395" s="260" t="s">
        <v>85</v>
      </c>
      <c r="F5395" s="259"/>
      <c r="G5395" s="259"/>
      <c r="H5395" s="261">
        <v>0.87786259541984735</v>
      </c>
      <c r="I5395" s="266">
        <v>263</v>
      </c>
      <c r="J5395" s="266">
        <v>253</v>
      </c>
      <c r="K5395" s="266">
        <v>230</v>
      </c>
      <c r="L5395" s="263">
        <v>0.96197718631178708</v>
      </c>
      <c r="M5395" s="266">
        <v>10</v>
      </c>
      <c r="N5395" s="266">
        <v>1</v>
      </c>
      <c r="O5395" s="262">
        <v>303.39142292490112</v>
      </c>
      <c r="P5395" s="261">
        <v>3.8022813688212927E-2</v>
      </c>
    </row>
    <row r="5396" spans="1:16" ht="14.4">
      <c r="A5396" s="72">
        <f t="shared" si="174"/>
        <v>46255</v>
      </c>
      <c r="B5396" s="73" t="e">
        <f>VLOOKUP(G5396,'Daily Flash NL'!A:D,4,0)</f>
        <v>#N/A</v>
      </c>
      <c r="C5396" s="264">
        <v>46255</v>
      </c>
      <c r="D5396" s="259"/>
      <c r="E5396" s="260" t="s">
        <v>85</v>
      </c>
      <c r="F5396" s="260" t="s">
        <v>69</v>
      </c>
      <c r="G5396" s="259"/>
      <c r="H5396" s="261"/>
      <c r="I5396" s="266"/>
      <c r="J5396" s="266"/>
      <c r="K5396" s="266"/>
      <c r="L5396" s="263"/>
      <c r="M5396" s="266"/>
      <c r="N5396" s="266"/>
      <c r="O5396" s="262"/>
      <c r="P5396" s="261"/>
    </row>
    <row r="5397" spans="1:16" ht="14.4">
      <c r="A5397" s="72">
        <f t="shared" si="174"/>
        <v>46255</v>
      </c>
      <c r="B5397" s="73">
        <f>VLOOKUP(G5397,'Daily Flash NL'!A:D,4,0)</f>
        <v>0.33333333333333298</v>
      </c>
      <c r="C5397" s="264">
        <v>46255</v>
      </c>
      <c r="D5397" s="259"/>
      <c r="E5397" s="260" t="s">
        <v>85</v>
      </c>
      <c r="F5397" s="259"/>
      <c r="G5397" s="260">
        <v>8</v>
      </c>
      <c r="H5397" s="261">
        <v>1</v>
      </c>
      <c r="I5397" s="266">
        <v>2</v>
      </c>
      <c r="J5397" s="266">
        <v>2</v>
      </c>
      <c r="K5397" s="266">
        <v>2</v>
      </c>
      <c r="L5397" s="263">
        <v>1</v>
      </c>
      <c r="M5397" s="266">
        <v>0</v>
      </c>
      <c r="N5397" s="266">
        <v>0</v>
      </c>
      <c r="O5397" s="262">
        <v>207.64700000000002</v>
      </c>
      <c r="P5397" s="261">
        <v>0</v>
      </c>
    </row>
    <row r="5398" spans="1:16" ht="14.4">
      <c r="A5398" s="72">
        <f t="shared" si="174"/>
        <v>46255</v>
      </c>
      <c r="B5398" s="73">
        <f>VLOOKUP(G5398,'Daily Flash NL'!A:D,4,0)</f>
        <v>0.375</v>
      </c>
      <c r="C5398" s="264">
        <v>46255</v>
      </c>
      <c r="D5398" s="259"/>
      <c r="E5398" s="260" t="s">
        <v>85</v>
      </c>
      <c r="F5398" s="259"/>
      <c r="G5398" s="260">
        <v>9</v>
      </c>
      <c r="H5398" s="261">
        <v>1</v>
      </c>
      <c r="I5398" s="266">
        <v>5</v>
      </c>
      <c r="J5398" s="266">
        <v>5</v>
      </c>
      <c r="K5398" s="266">
        <v>5</v>
      </c>
      <c r="L5398" s="263">
        <v>1</v>
      </c>
      <c r="M5398" s="266">
        <v>0</v>
      </c>
      <c r="N5398" s="266">
        <v>0</v>
      </c>
      <c r="O5398" s="262">
        <v>400.61479999999995</v>
      </c>
      <c r="P5398" s="261">
        <v>0</v>
      </c>
    </row>
    <row r="5399" spans="1:16" ht="14.4">
      <c r="A5399" s="72">
        <f t="shared" si="174"/>
        <v>46255</v>
      </c>
      <c r="B5399" s="73">
        <f>VLOOKUP(G5399,'Daily Flash NL'!A:D,4,0)</f>
        <v>0.41666666666666702</v>
      </c>
      <c r="C5399" s="264">
        <v>46255</v>
      </c>
      <c r="D5399" s="259"/>
      <c r="E5399" s="260" t="s">
        <v>85</v>
      </c>
      <c r="F5399" s="259"/>
      <c r="G5399" s="260">
        <v>10</v>
      </c>
      <c r="H5399" s="261">
        <v>0.9375</v>
      </c>
      <c r="I5399" s="266">
        <v>16</v>
      </c>
      <c r="J5399" s="266">
        <v>16</v>
      </c>
      <c r="K5399" s="266">
        <v>15</v>
      </c>
      <c r="L5399" s="263">
        <v>1</v>
      </c>
      <c r="M5399" s="266">
        <v>0</v>
      </c>
      <c r="N5399" s="266">
        <v>0</v>
      </c>
      <c r="O5399" s="262">
        <v>139.39624999999978</v>
      </c>
      <c r="P5399" s="261">
        <v>0</v>
      </c>
    </row>
    <row r="5400" spans="1:16" ht="14.4">
      <c r="A5400" s="72">
        <f t="shared" si="174"/>
        <v>46255</v>
      </c>
      <c r="B5400" s="73">
        <f>VLOOKUP(G5400,'Daily Flash NL'!A:D,4,0)</f>
        <v>0.45833333333333298</v>
      </c>
      <c r="C5400" s="264">
        <v>46255</v>
      </c>
      <c r="D5400" s="259"/>
      <c r="E5400" s="260" t="s">
        <v>85</v>
      </c>
      <c r="F5400" s="259"/>
      <c r="G5400" s="260">
        <v>11</v>
      </c>
      <c r="H5400" s="261">
        <v>1</v>
      </c>
      <c r="I5400" s="266">
        <v>5</v>
      </c>
      <c r="J5400" s="266">
        <v>5</v>
      </c>
      <c r="K5400" s="266">
        <v>5</v>
      </c>
      <c r="L5400" s="263">
        <v>1</v>
      </c>
      <c r="M5400" s="266">
        <v>0</v>
      </c>
      <c r="N5400" s="266">
        <v>0</v>
      </c>
      <c r="O5400" s="262">
        <v>275.72390000000001</v>
      </c>
      <c r="P5400" s="261">
        <v>0</v>
      </c>
    </row>
    <row r="5401" spans="1:16" ht="14.4">
      <c r="A5401" s="72">
        <f t="shared" si="174"/>
        <v>46255</v>
      </c>
      <c r="B5401" s="73">
        <f>VLOOKUP(G5401,'Daily Flash NL'!A:D,4,0)</f>
        <v>0.5</v>
      </c>
      <c r="C5401" s="264">
        <v>46255</v>
      </c>
      <c r="D5401" s="259"/>
      <c r="E5401" s="260" t="s">
        <v>85</v>
      </c>
      <c r="F5401" s="259"/>
      <c r="G5401" s="260">
        <v>12</v>
      </c>
      <c r="H5401" s="261">
        <v>1</v>
      </c>
      <c r="I5401" s="266">
        <v>11</v>
      </c>
      <c r="J5401" s="266">
        <v>11</v>
      </c>
      <c r="K5401" s="266">
        <v>11</v>
      </c>
      <c r="L5401" s="263">
        <v>1</v>
      </c>
      <c r="M5401" s="266">
        <v>0</v>
      </c>
      <c r="N5401" s="266">
        <v>0</v>
      </c>
      <c r="O5401" s="262">
        <v>186.34409090909091</v>
      </c>
      <c r="P5401" s="261">
        <v>0</v>
      </c>
    </row>
    <row r="5402" spans="1:16" ht="14.4">
      <c r="A5402" s="72">
        <f t="shared" si="174"/>
        <v>46255</v>
      </c>
      <c r="B5402" s="73">
        <f>VLOOKUP(G5402,'Daily Flash NL'!A:D,4,0)</f>
        <v>0.54166666666666696</v>
      </c>
      <c r="C5402" s="264">
        <v>46255</v>
      </c>
      <c r="D5402" s="259"/>
      <c r="E5402" s="260" t="s">
        <v>85</v>
      </c>
      <c r="F5402" s="259"/>
      <c r="G5402" s="260">
        <v>13</v>
      </c>
      <c r="H5402" s="261">
        <v>1</v>
      </c>
      <c r="I5402" s="266">
        <v>6</v>
      </c>
      <c r="J5402" s="266">
        <v>6</v>
      </c>
      <c r="K5402" s="266">
        <v>6</v>
      </c>
      <c r="L5402" s="263">
        <v>1</v>
      </c>
      <c r="M5402" s="266">
        <v>0</v>
      </c>
      <c r="N5402" s="266">
        <v>0</v>
      </c>
      <c r="O5402" s="262">
        <v>185.45166666666668</v>
      </c>
      <c r="P5402" s="261">
        <v>0</v>
      </c>
    </row>
    <row r="5403" spans="1:16" ht="14.4">
      <c r="A5403" s="72">
        <f t="shared" si="174"/>
        <v>46255</v>
      </c>
      <c r="B5403" s="73">
        <f>VLOOKUP(G5403,'Daily Flash NL'!A:D,4,0)</f>
        <v>0.58333333333333304</v>
      </c>
      <c r="C5403" s="264">
        <v>46255</v>
      </c>
      <c r="D5403" s="259"/>
      <c r="E5403" s="260" t="s">
        <v>85</v>
      </c>
      <c r="F5403" s="259"/>
      <c r="G5403" s="260">
        <v>14</v>
      </c>
      <c r="H5403" s="261">
        <v>0.8571428571428571</v>
      </c>
      <c r="I5403" s="266">
        <v>7</v>
      </c>
      <c r="J5403" s="266">
        <v>7</v>
      </c>
      <c r="K5403" s="266">
        <v>6</v>
      </c>
      <c r="L5403" s="263">
        <v>1</v>
      </c>
      <c r="M5403" s="266">
        <v>0</v>
      </c>
      <c r="N5403" s="266">
        <v>0</v>
      </c>
      <c r="O5403" s="262">
        <v>328.74157142857138</v>
      </c>
      <c r="P5403" s="261">
        <v>0</v>
      </c>
    </row>
    <row r="5404" spans="1:16" ht="14.4">
      <c r="A5404" s="72">
        <f t="shared" si="174"/>
        <v>46255</v>
      </c>
      <c r="B5404" s="73">
        <f>VLOOKUP(G5404,'Daily Flash NL'!A:D,4,0)</f>
        <v>0.625</v>
      </c>
      <c r="C5404" s="264">
        <v>46255</v>
      </c>
      <c r="D5404" s="259"/>
      <c r="E5404" s="260" t="s">
        <v>85</v>
      </c>
      <c r="F5404" s="259"/>
      <c r="G5404" s="260">
        <v>15</v>
      </c>
      <c r="H5404" s="261">
        <v>1</v>
      </c>
      <c r="I5404" s="266">
        <v>6</v>
      </c>
      <c r="J5404" s="266">
        <v>6</v>
      </c>
      <c r="K5404" s="266">
        <v>6</v>
      </c>
      <c r="L5404" s="263">
        <v>1</v>
      </c>
      <c r="M5404" s="266">
        <v>0</v>
      </c>
      <c r="N5404" s="266">
        <v>0</v>
      </c>
      <c r="O5404" s="262">
        <v>110.42608333333284</v>
      </c>
      <c r="P5404" s="261">
        <v>0</v>
      </c>
    </row>
    <row r="5405" spans="1:16" ht="14.4">
      <c r="A5405" s="72">
        <f t="shared" si="174"/>
        <v>46255</v>
      </c>
      <c r="B5405" s="73">
        <f>VLOOKUP(G5405,'Daily Flash NL'!A:D,4,0)</f>
        <v>0.66666666666666696</v>
      </c>
      <c r="C5405" s="264">
        <v>46255</v>
      </c>
      <c r="D5405" s="259"/>
      <c r="E5405" s="260" t="s">
        <v>85</v>
      </c>
      <c r="F5405" s="259"/>
      <c r="G5405" s="260">
        <v>16</v>
      </c>
      <c r="H5405" s="261">
        <v>0.875</v>
      </c>
      <c r="I5405" s="266">
        <v>8</v>
      </c>
      <c r="J5405" s="266">
        <v>8</v>
      </c>
      <c r="K5405" s="266">
        <v>7</v>
      </c>
      <c r="L5405" s="263">
        <v>1</v>
      </c>
      <c r="M5405" s="266">
        <v>0</v>
      </c>
      <c r="N5405" s="266">
        <v>0</v>
      </c>
      <c r="O5405" s="262">
        <v>326.12543749999998</v>
      </c>
      <c r="P5405" s="261">
        <v>0</v>
      </c>
    </row>
    <row r="5406" spans="1:16" ht="14.4">
      <c r="A5406" s="72">
        <f t="shared" si="174"/>
        <v>46255</v>
      </c>
      <c r="B5406" s="73" t="e">
        <f>VLOOKUP(G5406,'Daily Flash NL'!A:D,4,0)</f>
        <v>#N/A</v>
      </c>
      <c r="C5406" s="264">
        <v>46255</v>
      </c>
      <c r="D5406" s="259"/>
      <c r="E5406" s="260" t="s">
        <v>85</v>
      </c>
      <c r="F5406" s="259"/>
      <c r="G5406" s="260">
        <v>17</v>
      </c>
      <c r="H5406" s="261">
        <v>0.75</v>
      </c>
      <c r="I5406" s="266">
        <v>4</v>
      </c>
      <c r="J5406" s="266">
        <v>4</v>
      </c>
      <c r="K5406" s="266">
        <v>3</v>
      </c>
      <c r="L5406" s="263">
        <v>1</v>
      </c>
      <c r="M5406" s="266">
        <v>0</v>
      </c>
      <c r="N5406" s="266">
        <v>0</v>
      </c>
      <c r="O5406" s="262">
        <v>364.79349999999999</v>
      </c>
      <c r="P5406" s="261">
        <v>0</v>
      </c>
    </row>
    <row r="5407" spans="1:16" ht="14.4">
      <c r="A5407" s="72">
        <f t="shared" si="174"/>
        <v>46255</v>
      </c>
      <c r="B5407" s="73" t="e">
        <f>VLOOKUP(G5407,'Daily Flash NL'!A:D,4,0)</f>
        <v>#N/A</v>
      </c>
      <c r="C5407" s="264">
        <v>46255</v>
      </c>
      <c r="D5407" s="259"/>
      <c r="E5407" s="260" t="s">
        <v>85</v>
      </c>
      <c r="F5407" s="259"/>
      <c r="G5407" s="260">
        <v>18</v>
      </c>
      <c r="H5407" s="261">
        <v>1</v>
      </c>
      <c r="I5407" s="266">
        <v>1</v>
      </c>
      <c r="J5407" s="266">
        <v>1</v>
      </c>
      <c r="K5407" s="266">
        <v>1</v>
      </c>
      <c r="L5407" s="263">
        <v>1</v>
      </c>
      <c r="M5407" s="266">
        <v>0</v>
      </c>
      <c r="N5407" s="266">
        <v>0</v>
      </c>
      <c r="O5407" s="262">
        <v>959.82299999999998</v>
      </c>
      <c r="P5407" s="261">
        <v>0</v>
      </c>
    </row>
    <row r="5408" spans="1:16" ht="14.4">
      <c r="A5408" s="72">
        <f t="shared" si="174"/>
        <v>46255</v>
      </c>
      <c r="B5408" s="73" t="e">
        <f>VLOOKUP(G5408,'Daily Flash NL'!A:D,4,0)</f>
        <v>#N/A</v>
      </c>
      <c r="C5408" s="264">
        <v>46255</v>
      </c>
      <c r="D5408" s="259"/>
      <c r="E5408" s="260" t="s">
        <v>85</v>
      </c>
      <c r="F5408" s="259"/>
      <c r="G5408" s="260">
        <v>20</v>
      </c>
      <c r="H5408" s="261">
        <v>0.33333333333333331</v>
      </c>
      <c r="I5408" s="266">
        <v>3</v>
      </c>
      <c r="J5408" s="266">
        <v>2</v>
      </c>
      <c r="K5408" s="266">
        <v>1</v>
      </c>
      <c r="L5408" s="263">
        <v>0.66666666666666663</v>
      </c>
      <c r="M5408" s="266">
        <v>1</v>
      </c>
      <c r="N5408" s="266">
        <v>0</v>
      </c>
      <c r="O5408" s="262">
        <v>300.97250000000003</v>
      </c>
      <c r="P5408" s="261">
        <v>0.33333333333333331</v>
      </c>
    </row>
    <row r="5409" spans="1:16" ht="14.4">
      <c r="A5409" s="72">
        <f t="shared" si="174"/>
        <v>46255</v>
      </c>
      <c r="B5409" s="73" t="e">
        <f>VLOOKUP(G5409,'Daily Flash NL'!A:D,4,0)</f>
        <v>#N/A</v>
      </c>
      <c r="C5409" s="264">
        <v>46255</v>
      </c>
      <c r="D5409" s="259"/>
      <c r="E5409" s="260" t="s">
        <v>85</v>
      </c>
      <c r="F5409" s="259"/>
      <c r="G5409" s="260">
        <v>21</v>
      </c>
      <c r="H5409" s="261">
        <v>1</v>
      </c>
      <c r="I5409" s="266">
        <v>3</v>
      </c>
      <c r="J5409" s="266">
        <v>3</v>
      </c>
      <c r="K5409" s="266">
        <v>3</v>
      </c>
      <c r="L5409" s="263">
        <v>1</v>
      </c>
      <c r="M5409" s="266">
        <v>0</v>
      </c>
      <c r="N5409" s="266">
        <v>0</v>
      </c>
      <c r="O5409" s="262">
        <v>149.12099999999998</v>
      </c>
      <c r="P5409" s="261">
        <v>0</v>
      </c>
    </row>
    <row r="5410" spans="1:16" ht="14.4">
      <c r="A5410" s="72">
        <f t="shared" si="174"/>
        <v>46255</v>
      </c>
      <c r="B5410" s="73" t="e">
        <f>VLOOKUP(G5410,'Daily Flash NL'!A:D,4,0)</f>
        <v>#N/A</v>
      </c>
      <c r="C5410" s="264">
        <v>46255</v>
      </c>
      <c r="D5410" s="259"/>
      <c r="E5410" s="260" t="s">
        <v>85</v>
      </c>
      <c r="F5410" s="259"/>
      <c r="G5410" s="260">
        <v>22</v>
      </c>
      <c r="H5410" s="261">
        <v>0</v>
      </c>
      <c r="I5410" s="266">
        <v>1</v>
      </c>
      <c r="J5410" s="266">
        <v>0</v>
      </c>
      <c r="K5410" s="266">
        <v>0</v>
      </c>
      <c r="L5410" s="263">
        <v>0</v>
      </c>
      <c r="M5410" s="266">
        <v>1</v>
      </c>
      <c r="N5410" s="266">
        <v>0</v>
      </c>
      <c r="O5410" s="262"/>
      <c r="P5410" s="261">
        <v>1</v>
      </c>
    </row>
    <row r="5411" spans="1:16" ht="14.4">
      <c r="A5411" s="72">
        <f t="shared" si="174"/>
        <v>46255</v>
      </c>
      <c r="B5411" s="73" t="e">
        <f>VLOOKUP(G5411,'Daily Flash NL'!A:D,4,0)</f>
        <v>#N/A</v>
      </c>
      <c r="C5411" s="264">
        <v>46255</v>
      </c>
      <c r="D5411" s="259"/>
      <c r="E5411" s="260" t="s">
        <v>85</v>
      </c>
      <c r="F5411" s="260" t="s">
        <v>86</v>
      </c>
      <c r="G5411" s="259"/>
      <c r="H5411" s="261"/>
      <c r="I5411" s="266"/>
      <c r="J5411" s="266"/>
      <c r="K5411" s="266"/>
      <c r="L5411" s="263"/>
      <c r="M5411" s="266"/>
      <c r="N5411" s="266"/>
      <c r="O5411" s="262"/>
      <c r="P5411" s="261"/>
    </row>
    <row r="5412" spans="1:16" ht="14.4">
      <c r="A5412" s="72">
        <f t="shared" si="174"/>
        <v>46255</v>
      </c>
      <c r="B5412" s="73">
        <f>VLOOKUP(G5412,'Daily Flash NL'!A:D,4,0)</f>
        <v>0.29166666666666669</v>
      </c>
      <c r="C5412" s="264">
        <v>46255</v>
      </c>
      <c r="D5412" s="259"/>
      <c r="E5412" s="260" t="s">
        <v>85</v>
      </c>
      <c r="F5412" s="259"/>
      <c r="G5412" s="260">
        <v>7</v>
      </c>
      <c r="H5412" s="261">
        <v>1</v>
      </c>
      <c r="I5412" s="266">
        <v>5</v>
      </c>
      <c r="J5412" s="266">
        <v>5</v>
      </c>
      <c r="K5412" s="266">
        <v>5</v>
      </c>
      <c r="L5412" s="263">
        <v>1</v>
      </c>
      <c r="M5412" s="266">
        <v>0</v>
      </c>
      <c r="N5412" s="266">
        <v>0</v>
      </c>
      <c r="O5412" s="262">
        <v>199.29759999999999</v>
      </c>
      <c r="P5412" s="261">
        <v>0</v>
      </c>
    </row>
    <row r="5413" spans="1:16" ht="14.4">
      <c r="A5413" s="72">
        <f t="shared" si="174"/>
        <v>46255</v>
      </c>
      <c r="B5413" s="73">
        <f>VLOOKUP(G5413,'Daily Flash NL'!A:D,4,0)</f>
        <v>0.33333333333333298</v>
      </c>
      <c r="C5413" s="264">
        <v>46255</v>
      </c>
      <c r="D5413" s="259"/>
      <c r="E5413" s="260" t="s">
        <v>85</v>
      </c>
      <c r="F5413" s="259"/>
      <c r="G5413" s="260">
        <v>8</v>
      </c>
      <c r="H5413" s="261">
        <v>1</v>
      </c>
      <c r="I5413" s="266">
        <v>4</v>
      </c>
      <c r="J5413" s="266">
        <v>4</v>
      </c>
      <c r="K5413" s="266">
        <v>4</v>
      </c>
      <c r="L5413" s="263">
        <v>1</v>
      </c>
      <c r="M5413" s="266">
        <v>0</v>
      </c>
      <c r="N5413" s="266">
        <v>0</v>
      </c>
      <c r="O5413" s="262">
        <v>131.019125</v>
      </c>
      <c r="P5413" s="261">
        <v>0</v>
      </c>
    </row>
    <row r="5414" spans="1:16" ht="14.4">
      <c r="A5414" s="72">
        <f t="shared" si="174"/>
        <v>46255</v>
      </c>
      <c r="B5414" s="73">
        <f>VLOOKUP(G5414,'Daily Flash NL'!A:D,4,0)</f>
        <v>0.375</v>
      </c>
      <c r="C5414" s="264">
        <v>46255</v>
      </c>
      <c r="D5414" s="259"/>
      <c r="E5414" s="260" t="s">
        <v>85</v>
      </c>
      <c r="F5414" s="259"/>
      <c r="G5414" s="260">
        <v>9</v>
      </c>
      <c r="H5414" s="261">
        <v>0.90909090909090906</v>
      </c>
      <c r="I5414" s="266">
        <v>11</v>
      </c>
      <c r="J5414" s="266">
        <v>11</v>
      </c>
      <c r="K5414" s="266">
        <v>10</v>
      </c>
      <c r="L5414" s="263">
        <v>1</v>
      </c>
      <c r="M5414" s="266">
        <v>0</v>
      </c>
      <c r="N5414" s="266">
        <v>0</v>
      </c>
      <c r="O5414" s="262">
        <v>429.34954545454548</v>
      </c>
      <c r="P5414" s="261">
        <v>0</v>
      </c>
    </row>
    <row r="5415" spans="1:16" ht="14.4">
      <c r="A5415" s="72">
        <f t="shared" si="174"/>
        <v>46255</v>
      </c>
      <c r="B5415" s="73">
        <f>VLOOKUP(G5415,'Daily Flash NL'!A:D,4,0)</f>
        <v>0.41666666666666702</v>
      </c>
      <c r="C5415" s="264">
        <v>46255</v>
      </c>
      <c r="D5415" s="259"/>
      <c r="E5415" s="260" t="s">
        <v>85</v>
      </c>
      <c r="F5415" s="259"/>
      <c r="G5415" s="260">
        <v>10</v>
      </c>
      <c r="H5415" s="261">
        <v>0.89473684210526316</v>
      </c>
      <c r="I5415" s="266">
        <v>19</v>
      </c>
      <c r="J5415" s="266">
        <v>19</v>
      </c>
      <c r="K5415" s="266">
        <v>17</v>
      </c>
      <c r="L5415" s="263">
        <v>1</v>
      </c>
      <c r="M5415" s="266">
        <v>0</v>
      </c>
      <c r="N5415" s="266">
        <v>0</v>
      </c>
      <c r="O5415" s="262">
        <v>295.98464035087704</v>
      </c>
      <c r="P5415" s="261">
        <v>0</v>
      </c>
    </row>
    <row r="5416" spans="1:16" ht="14.4">
      <c r="A5416" s="72">
        <f t="shared" si="174"/>
        <v>46255</v>
      </c>
      <c r="B5416" s="73">
        <f>VLOOKUP(G5416,'Daily Flash NL'!A:D,4,0)</f>
        <v>0.45833333333333298</v>
      </c>
      <c r="C5416" s="264">
        <v>46255</v>
      </c>
      <c r="D5416" s="259"/>
      <c r="E5416" s="260" t="s">
        <v>85</v>
      </c>
      <c r="F5416" s="259"/>
      <c r="G5416" s="260">
        <v>11</v>
      </c>
      <c r="H5416" s="261">
        <v>0.9</v>
      </c>
      <c r="I5416" s="266">
        <v>10</v>
      </c>
      <c r="J5416" s="266">
        <v>10</v>
      </c>
      <c r="K5416" s="266">
        <v>9</v>
      </c>
      <c r="L5416" s="263">
        <v>1</v>
      </c>
      <c r="M5416" s="266">
        <v>0</v>
      </c>
      <c r="N5416" s="266">
        <v>0</v>
      </c>
      <c r="O5416" s="262">
        <v>538.74424999999997</v>
      </c>
      <c r="P5416" s="261">
        <v>0</v>
      </c>
    </row>
    <row r="5417" spans="1:16" ht="14.4">
      <c r="A5417" s="72">
        <f t="shared" si="174"/>
        <v>46255</v>
      </c>
      <c r="B5417" s="73">
        <f>VLOOKUP(G5417,'Daily Flash NL'!A:D,4,0)</f>
        <v>0.5</v>
      </c>
      <c r="C5417" s="264">
        <v>46255</v>
      </c>
      <c r="D5417" s="259"/>
      <c r="E5417" s="260" t="s">
        <v>85</v>
      </c>
      <c r="F5417" s="259"/>
      <c r="G5417" s="260">
        <v>12</v>
      </c>
      <c r="H5417" s="261">
        <v>0.8666666666666667</v>
      </c>
      <c r="I5417" s="266">
        <v>15</v>
      </c>
      <c r="J5417" s="266">
        <v>15</v>
      </c>
      <c r="K5417" s="266">
        <v>13</v>
      </c>
      <c r="L5417" s="263">
        <v>1</v>
      </c>
      <c r="M5417" s="266">
        <v>0</v>
      </c>
      <c r="N5417" s="266">
        <v>0</v>
      </c>
      <c r="O5417" s="262">
        <v>299.95948888888864</v>
      </c>
      <c r="P5417" s="261">
        <v>0</v>
      </c>
    </row>
    <row r="5418" spans="1:16" ht="14.4">
      <c r="A5418" s="72">
        <f t="shared" si="174"/>
        <v>46255</v>
      </c>
      <c r="B5418" s="73">
        <f>VLOOKUP(G5418,'Daily Flash NL'!A:D,4,0)</f>
        <v>0.54166666666666696</v>
      </c>
      <c r="C5418" s="264">
        <v>46255</v>
      </c>
      <c r="D5418" s="259"/>
      <c r="E5418" s="260" t="s">
        <v>85</v>
      </c>
      <c r="F5418" s="259"/>
      <c r="G5418" s="260">
        <v>13</v>
      </c>
      <c r="H5418" s="261">
        <v>0.9</v>
      </c>
      <c r="I5418" s="266">
        <v>10</v>
      </c>
      <c r="J5418" s="266">
        <v>10</v>
      </c>
      <c r="K5418" s="266">
        <v>9</v>
      </c>
      <c r="L5418" s="263">
        <v>1</v>
      </c>
      <c r="M5418" s="266">
        <v>0</v>
      </c>
      <c r="N5418" s="266">
        <v>0</v>
      </c>
      <c r="O5418" s="262">
        <v>285.05693333333335</v>
      </c>
      <c r="P5418" s="261">
        <v>0</v>
      </c>
    </row>
    <row r="5419" spans="1:16" ht="14.4">
      <c r="A5419" s="72">
        <f t="shared" si="174"/>
        <v>46255</v>
      </c>
      <c r="B5419" s="73">
        <f>VLOOKUP(G5419,'Daily Flash NL'!A:D,4,0)</f>
        <v>0.58333333333333304</v>
      </c>
      <c r="C5419" s="264">
        <v>46255</v>
      </c>
      <c r="D5419" s="259"/>
      <c r="E5419" s="260" t="s">
        <v>85</v>
      </c>
      <c r="F5419" s="259"/>
      <c r="G5419" s="260">
        <v>14</v>
      </c>
      <c r="H5419" s="261">
        <v>0.89473684210526316</v>
      </c>
      <c r="I5419" s="266">
        <v>19</v>
      </c>
      <c r="J5419" s="266">
        <v>19</v>
      </c>
      <c r="K5419" s="266">
        <v>17</v>
      </c>
      <c r="L5419" s="263">
        <v>1</v>
      </c>
      <c r="M5419" s="266">
        <v>0</v>
      </c>
      <c r="N5419" s="266">
        <v>0</v>
      </c>
      <c r="O5419" s="262">
        <v>307.21392982456143</v>
      </c>
      <c r="P5419" s="261">
        <v>0</v>
      </c>
    </row>
    <row r="5420" spans="1:16" ht="14.4">
      <c r="A5420" s="72">
        <f t="shared" si="174"/>
        <v>46255</v>
      </c>
      <c r="B5420" s="73">
        <f>VLOOKUP(G5420,'Daily Flash NL'!A:D,4,0)</f>
        <v>0.625</v>
      </c>
      <c r="C5420" s="264">
        <v>46255</v>
      </c>
      <c r="D5420" s="259"/>
      <c r="E5420" s="260" t="s">
        <v>85</v>
      </c>
      <c r="F5420" s="259"/>
      <c r="G5420" s="260">
        <v>15</v>
      </c>
      <c r="H5420" s="261">
        <v>1</v>
      </c>
      <c r="I5420" s="266">
        <v>15</v>
      </c>
      <c r="J5420" s="266">
        <v>15</v>
      </c>
      <c r="K5420" s="266">
        <v>15</v>
      </c>
      <c r="L5420" s="263">
        <v>1</v>
      </c>
      <c r="M5420" s="266">
        <v>0</v>
      </c>
      <c r="N5420" s="266">
        <v>0</v>
      </c>
      <c r="O5420" s="262">
        <v>212.72705555555552</v>
      </c>
      <c r="P5420" s="261">
        <v>0</v>
      </c>
    </row>
    <row r="5421" spans="1:16" ht="14.4">
      <c r="A5421" s="72">
        <f t="shared" si="174"/>
        <v>46255</v>
      </c>
      <c r="B5421" s="73">
        <f>VLOOKUP(G5421,'Daily Flash NL'!A:D,4,0)</f>
        <v>0.66666666666666696</v>
      </c>
      <c r="C5421" s="264">
        <v>46255</v>
      </c>
      <c r="D5421" s="259"/>
      <c r="E5421" s="260" t="s">
        <v>85</v>
      </c>
      <c r="F5421" s="259"/>
      <c r="G5421" s="260">
        <v>16</v>
      </c>
      <c r="H5421" s="261">
        <v>0.9285714285714286</v>
      </c>
      <c r="I5421" s="266">
        <v>14</v>
      </c>
      <c r="J5421" s="266">
        <v>14</v>
      </c>
      <c r="K5421" s="266">
        <v>13</v>
      </c>
      <c r="L5421" s="263">
        <v>1</v>
      </c>
      <c r="M5421" s="266">
        <v>0</v>
      </c>
      <c r="N5421" s="266">
        <v>0</v>
      </c>
      <c r="O5421" s="262">
        <v>488.3118214285717</v>
      </c>
      <c r="P5421" s="261">
        <v>0</v>
      </c>
    </row>
    <row r="5422" spans="1:16" ht="14.4">
      <c r="A5422" s="72">
        <f t="shared" si="174"/>
        <v>46255</v>
      </c>
      <c r="B5422" s="73" t="e">
        <f>VLOOKUP(G5422,'Daily Flash NL'!A:D,4,0)</f>
        <v>#N/A</v>
      </c>
      <c r="C5422" s="264">
        <v>46255</v>
      </c>
      <c r="D5422" s="259"/>
      <c r="E5422" s="260" t="s">
        <v>85</v>
      </c>
      <c r="F5422" s="259"/>
      <c r="G5422" s="260">
        <v>17</v>
      </c>
      <c r="H5422" s="261">
        <v>0.875</v>
      </c>
      <c r="I5422" s="266">
        <v>8</v>
      </c>
      <c r="J5422" s="266">
        <v>8</v>
      </c>
      <c r="K5422" s="266">
        <v>7</v>
      </c>
      <c r="L5422" s="263">
        <v>1</v>
      </c>
      <c r="M5422" s="266">
        <v>0</v>
      </c>
      <c r="N5422" s="266">
        <v>0</v>
      </c>
      <c r="O5422" s="262">
        <v>379.48943750000001</v>
      </c>
      <c r="P5422" s="261">
        <v>0</v>
      </c>
    </row>
    <row r="5423" spans="1:16" ht="14.4">
      <c r="A5423" s="72">
        <f t="shared" si="174"/>
        <v>46255</v>
      </c>
      <c r="B5423" s="73" t="e">
        <f>VLOOKUP(G5423,'Daily Flash NL'!A:D,4,0)</f>
        <v>#N/A</v>
      </c>
      <c r="C5423" s="264">
        <v>46255</v>
      </c>
      <c r="D5423" s="259"/>
      <c r="E5423" s="260" t="s">
        <v>85</v>
      </c>
      <c r="F5423" s="259"/>
      <c r="G5423" s="260">
        <v>18</v>
      </c>
      <c r="H5423" s="261">
        <v>1</v>
      </c>
      <c r="I5423" s="266">
        <v>9</v>
      </c>
      <c r="J5423" s="266">
        <v>9</v>
      </c>
      <c r="K5423" s="266">
        <v>9</v>
      </c>
      <c r="L5423" s="263">
        <v>1</v>
      </c>
      <c r="M5423" s="266">
        <v>0</v>
      </c>
      <c r="N5423" s="266">
        <v>0</v>
      </c>
      <c r="O5423" s="262">
        <v>189.18050000000005</v>
      </c>
      <c r="P5423" s="261">
        <v>0</v>
      </c>
    </row>
    <row r="5424" spans="1:16" ht="14.4">
      <c r="A5424" s="72">
        <f t="shared" si="174"/>
        <v>46255</v>
      </c>
      <c r="B5424" s="73" t="e">
        <f>VLOOKUP(G5424,'Daily Flash NL'!A:D,4,0)</f>
        <v>#N/A</v>
      </c>
      <c r="C5424" s="264">
        <v>46255</v>
      </c>
      <c r="D5424" s="259"/>
      <c r="E5424" s="260" t="s">
        <v>85</v>
      </c>
      <c r="F5424" s="259"/>
      <c r="G5424" s="260">
        <v>19</v>
      </c>
      <c r="H5424" s="261">
        <v>1</v>
      </c>
      <c r="I5424" s="266">
        <v>8</v>
      </c>
      <c r="J5424" s="266">
        <v>8</v>
      </c>
      <c r="K5424" s="266">
        <v>8</v>
      </c>
      <c r="L5424" s="263">
        <v>1</v>
      </c>
      <c r="M5424" s="266">
        <v>0</v>
      </c>
      <c r="N5424" s="266">
        <v>0</v>
      </c>
      <c r="O5424" s="262">
        <v>362.96518749999996</v>
      </c>
      <c r="P5424" s="261">
        <v>0</v>
      </c>
    </row>
    <row r="5425" spans="1:16" ht="14.4">
      <c r="A5425" s="72">
        <f t="shared" si="174"/>
        <v>46255</v>
      </c>
      <c r="B5425" s="73" t="e">
        <f>VLOOKUP(G5425,'Daily Flash NL'!A:D,4,0)</f>
        <v>#N/A</v>
      </c>
      <c r="C5425" s="264">
        <v>46255</v>
      </c>
      <c r="D5425" s="259"/>
      <c r="E5425" s="260" t="s">
        <v>85</v>
      </c>
      <c r="F5425" s="259"/>
      <c r="G5425" s="260">
        <v>20</v>
      </c>
      <c r="H5425" s="261">
        <v>0.9375</v>
      </c>
      <c r="I5425" s="266">
        <v>16</v>
      </c>
      <c r="J5425" s="266">
        <v>15</v>
      </c>
      <c r="K5425" s="266">
        <v>15</v>
      </c>
      <c r="L5425" s="263">
        <v>0.9375</v>
      </c>
      <c r="M5425" s="266">
        <v>1</v>
      </c>
      <c r="N5425" s="266">
        <v>0</v>
      </c>
      <c r="O5425" s="262">
        <v>249.13737777777803</v>
      </c>
      <c r="P5425" s="261">
        <v>6.25E-2</v>
      </c>
    </row>
    <row r="5426" spans="1:16" ht="14.4">
      <c r="A5426" s="72">
        <f t="shared" si="174"/>
        <v>46255</v>
      </c>
      <c r="B5426" s="73" t="e">
        <f>VLOOKUP(G5426,'Daily Flash NL'!A:D,4,0)</f>
        <v>#N/A</v>
      </c>
      <c r="C5426" s="264">
        <v>46255</v>
      </c>
      <c r="D5426" s="259"/>
      <c r="E5426" s="260" t="s">
        <v>85</v>
      </c>
      <c r="F5426" s="259"/>
      <c r="G5426" s="260">
        <v>21</v>
      </c>
      <c r="H5426" s="261">
        <v>0.875</v>
      </c>
      <c r="I5426" s="266">
        <v>8</v>
      </c>
      <c r="J5426" s="266">
        <v>8</v>
      </c>
      <c r="K5426" s="266">
        <v>7</v>
      </c>
      <c r="L5426" s="263">
        <v>1</v>
      </c>
      <c r="M5426" s="266">
        <v>0</v>
      </c>
      <c r="N5426" s="266">
        <v>0</v>
      </c>
      <c r="O5426" s="262">
        <v>265.22331249999996</v>
      </c>
      <c r="P5426" s="261">
        <v>0</v>
      </c>
    </row>
    <row r="5427" spans="1:16" ht="14.4">
      <c r="A5427" s="72">
        <f t="shared" si="174"/>
        <v>46255</v>
      </c>
      <c r="B5427" s="73" t="e">
        <f>VLOOKUP(G5427,'Daily Flash NL'!A:D,4,0)</f>
        <v>#N/A</v>
      </c>
      <c r="C5427" s="264">
        <v>46255</v>
      </c>
      <c r="D5427" s="259"/>
      <c r="E5427" s="260" t="s">
        <v>85</v>
      </c>
      <c r="F5427" s="259"/>
      <c r="G5427" s="260">
        <v>22</v>
      </c>
      <c r="H5427" s="261">
        <v>0.25</v>
      </c>
      <c r="I5427" s="266">
        <v>4</v>
      </c>
      <c r="J5427" s="266">
        <v>4</v>
      </c>
      <c r="K5427" s="266">
        <v>1</v>
      </c>
      <c r="L5427" s="263">
        <v>1</v>
      </c>
      <c r="M5427" s="266">
        <v>0</v>
      </c>
      <c r="N5427" s="266">
        <v>0</v>
      </c>
      <c r="O5427" s="262">
        <v>593.61</v>
      </c>
      <c r="P5427" s="261">
        <v>0</v>
      </c>
    </row>
    <row r="5428" spans="1:16" ht="14.4">
      <c r="A5428" s="72">
        <f t="shared" si="174"/>
        <v>46255</v>
      </c>
      <c r="B5428" s="73" t="e">
        <f>VLOOKUP(G5428,'Daily Flash NL'!A:D,4,0)</f>
        <v>#N/A</v>
      </c>
      <c r="C5428" s="264">
        <v>46255</v>
      </c>
      <c r="D5428" s="259"/>
      <c r="E5428" s="260" t="s">
        <v>85</v>
      </c>
      <c r="F5428" s="259"/>
      <c r="G5428" s="260">
        <v>23</v>
      </c>
      <c r="H5428" s="261">
        <v>0</v>
      </c>
      <c r="I5428" s="266">
        <v>10</v>
      </c>
      <c r="J5428" s="266">
        <v>3</v>
      </c>
      <c r="K5428" s="266">
        <v>0</v>
      </c>
      <c r="L5428" s="263">
        <v>0.3</v>
      </c>
      <c r="M5428" s="266">
        <v>7</v>
      </c>
      <c r="N5428" s="266">
        <v>1</v>
      </c>
      <c r="O5428" s="262">
        <v>727.58166666666682</v>
      </c>
      <c r="P5428" s="261">
        <v>0.7</v>
      </c>
    </row>
    <row r="5429" spans="1:16" ht="14.4">
      <c r="A5429" s="72">
        <f t="shared" si="174"/>
        <v>46255</v>
      </c>
      <c r="B5429" s="73" t="e">
        <f>VLOOKUP(G5429,'Daily Flash NL'!A:D,4,0)</f>
        <v>#N/A</v>
      </c>
      <c r="C5429" s="264">
        <v>46255</v>
      </c>
      <c r="D5429" s="259"/>
      <c r="E5429" s="260" t="s">
        <v>68</v>
      </c>
      <c r="F5429" s="259"/>
      <c r="G5429" s="259"/>
      <c r="H5429" s="261">
        <v>0.88833746898263022</v>
      </c>
      <c r="I5429" s="266">
        <v>806</v>
      </c>
      <c r="J5429" s="266">
        <v>797</v>
      </c>
      <c r="K5429" s="266">
        <v>716</v>
      </c>
      <c r="L5429" s="263">
        <v>0.98883374689826298</v>
      </c>
      <c r="M5429" s="266">
        <v>9</v>
      </c>
      <c r="N5429" s="266">
        <v>0</v>
      </c>
      <c r="O5429" s="262">
        <v>261.99302038895866</v>
      </c>
      <c r="P5429" s="261">
        <v>1.1166253101736972E-2</v>
      </c>
    </row>
    <row r="5430" spans="1:16" ht="14.4">
      <c r="A5430" s="72">
        <f t="shared" si="174"/>
        <v>46255</v>
      </c>
      <c r="B5430" s="73" t="e">
        <f>VLOOKUP(G5430,'Daily Flash NL'!A:D,4,0)</f>
        <v>#N/A</v>
      </c>
      <c r="C5430" s="264">
        <v>46255</v>
      </c>
      <c r="D5430" s="259"/>
      <c r="E5430" s="260" t="s">
        <v>68</v>
      </c>
      <c r="F5430" s="260" t="s">
        <v>69</v>
      </c>
      <c r="G5430" s="259"/>
      <c r="H5430" s="261"/>
      <c r="I5430" s="266"/>
      <c r="J5430" s="266"/>
      <c r="K5430" s="266"/>
      <c r="L5430" s="263"/>
      <c r="M5430" s="266"/>
      <c r="N5430" s="266"/>
      <c r="O5430" s="262"/>
      <c r="P5430" s="261"/>
    </row>
    <row r="5431" spans="1:16" ht="14.4">
      <c r="A5431" s="72">
        <f t="shared" si="174"/>
        <v>46255</v>
      </c>
      <c r="B5431" s="73">
        <f>VLOOKUP(G5431,'Daily Flash NL'!A:D,4,0)</f>
        <v>0.29166666666666669</v>
      </c>
      <c r="C5431" s="264">
        <v>46255</v>
      </c>
      <c r="D5431" s="259"/>
      <c r="E5431" s="260" t="s">
        <v>68</v>
      </c>
      <c r="F5431" s="259"/>
      <c r="G5431" s="260">
        <v>7</v>
      </c>
      <c r="H5431" s="261">
        <v>0.9375</v>
      </c>
      <c r="I5431" s="266">
        <v>16</v>
      </c>
      <c r="J5431" s="266">
        <v>16</v>
      </c>
      <c r="K5431" s="266">
        <v>15</v>
      </c>
      <c r="L5431" s="263">
        <v>1</v>
      </c>
      <c r="M5431" s="266">
        <v>0</v>
      </c>
      <c r="N5431" s="266">
        <v>0</v>
      </c>
      <c r="O5431" s="262">
        <v>324.87781250000006</v>
      </c>
      <c r="P5431" s="261">
        <v>0</v>
      </c>
    </row>
    <row r="5432" spans="1:16" ht="14.4">
      <c r="A5432" s="72">
        <f t="shared" si="174"/>
        <v>46255</v>
      </c>
      <c r="B5432" s="73">
        <f>VLOOKUP(G5432,'Daily Flash NL'!A:D,4,0)</f>
        <v>0.33333333333333298</v>
      </c>
      <c r="C5432" s="264">
        <v>46255</v>
      </c>
      <c r="D5432" s="259"/>
      <c r="E5432" s="260" t="s">
        <v>68</v>
      </c>
      <c r="F5432" s="259"/>
      <c r="G5432" s="260">
        <v>8</v>
      </c>
      <c r="H5432" s="261">
        <v>0.97959183673469385</v>
      </c>
      <c r="I5432" s="266">
        <v>49</v>
      </c>
      <c r="J5432" s="266">
        <v>49</v>
      </c>
      <c r="K5432" s="266">
        <v>48</v>
      </c>
      <c r="L5432" s="263">
        <v>1</v>
      </c>
      <c r="M5432" s="266">
        <v>0</v>
      </c>
      <c r="N5432" s="266">
        <v>0</v>
      </c>
      <c r="O5432" s="262">
        <v>296.90321088435371</v>
      </c>
      <c r="P5432" s="261">
        <v>0</v>
      </c>
    </row>
    <row r="5433" spans="1:16" ht="14.4">
      <c r="A5433" s="72">
        <f t="shared" si="174"/>
        <v>46255</v>
      </c>
      <c r="B5433" s="73">
        <f>VLOOKUP(G5433,'Daily Flash NL'!A:D,4,0)</f>
        <v>0.375</v>
      </c>
      <c r="C5433" s="264">
        <v>46255</v>
      </c>
      <c r="D5433" s="259"/>
      <c r="E5433" s="260" t="s">
        <v>68</v>
      </c>
      <c r="F5433" s="259"/>
      <c r="G5433" s="260">
        <v>9</v>
      </c>
      <c r="H5433" s="261">
        <v>0.72727272727272729</v>
      </c>
      <c r="I5433" s="266">
        <v>66</v>
      </c>
      <c r="J5433" s="266">
        <v>65</v>
      </c>
      <c r="K5433" s="266">
        <v>48</v>
      </c>
      <c r="L5433" s="263">
        <v>0.98484848484848486</v>
      </c>
      <c r="M5433" s="266">
        <v>1</v>
      </c>
      <c r="N5433" s="266">
        <v>0</v>
      </c>
      <c r="O5433" s="262">
        <v>265.18055256410241</v>
      </c>
      <c r="P5433" s="261">
        <v>1.5151515151515152E-2</v>
      </c>
    </row>
    <row r="5434" spans="1:16" ht="14.4">
      <c r="A5434" s="72">
        <f t="shared" si="174"/>
        <v>46255</v>
      </c>
      <c r="B5434" s="73">
        <f>VLOOKUP(G5434,'Daily Flash NL'!A:D,4,0)</f>
        <v>0.41666666666666702</v>
      </c>
      <c r="C5434" s="264">
        <v>46255</v>
      </c>
      <c r="D5434" s="259"/>
      <c r="E5434" s="260" t="s">
        <v>68</v>
      </c>
      <c r="F5434" s="259"/>
      <c r="G5434" s="260">
        <v>10</v>
      </c>
      <c r="H5434" s="261">
        <v>0.76811594202898548</v>
      </c>
      <c r="I5434" s="266">
        <v>69</v>
      </c>
      <c r="J5434" s="266">
        <v>69</v>
      </c>
      <c r="K5434" s="266">
        <v>53</v>
      </c>
      <c r="L5434" s="263">
        <v>1</v>
      </c>
      <c r="M5434" s="266">
        <v>0</v>
      </c>
      <c r="N5434" s="266">
        <v>0</v>
      </c>
      <c r="O5434" s="262">
        <v>293.23732125603874</v>
      </c>
      <c r="P5434" s="261">
        <v>0</v>
      </c>
    </row>
    <row r="5435" spans="1:16" ht="14.4">
      <c r="A5435" s="72">
        <f t="shared" si="174"/>
        <v>46255</v>
      </c>
      <c r="B5435" s="73">
        <f>VLOOKUP(G5435,'Daily Flash NL'!A:D,4,0)</f>
        <v>0.45833333333333298</v>
      </c>
      <c r="C5435" s="264">
        <v>46255</v>
      </c>
      <c r="D5435" s="259"/>
      <c r="E5435" s="260" t="s">
        <v>68</v>
      </c>
      <c r="F5435" s="259"/>
      <c r="G5435" s="260">
        <v>11</v>
      </c>
      <c r="H5435" s="261">
        <v>0.92957746478873238</v>
      </c>
      <c r="I5435" s="266">
        <v>71</v>
      </c>
      <c r="J5435" s="266">
        <v>71</v>
      </c>
      <c r="K5435" s="266">
        <v>66</v>
      </c>
      <c r="L5435" s="263">
        <v>1</v>
      </c>
      <c r="M5435" s="266">
        <v>0</v>
      </c>
      <c r="N5435" s="266">
        <v>0</v>
      </c>
      <c r="O5435" s="262">
        <v>298.60236267605632</v>
      </c>
      <c r="P5435" s="261">
        <v>0</v>
      </c>
    </row>
    <row r="5436" spans="1:16" ht="14.4">
      <c r="A5436" s="72">
        <f t="shared" si="174"/>
        <v>46255</v>
      </c>
      <c r="B5436" s="73">
        <f>VLOOKUP(G5436,'Daily Flash NL'!A:D,4,0)</f>
        <v>0.5</v>
      </c>
      <c r="C5436" s="264">
        <v>46255</v>
      </c>
      <c r="D5436" s="259"/>
      <c r="E5436" s="260" t="s">
        <v>68</v>
      </c>
      <c r="F5436" s="259"/>
      <c r="G5436" s="260">
        <v>12</v>
      </c>
      <c r="H5436" s="261">
        <v>0.90540540540540537</v>
      </c>
      <c r="I5436" s="266">
        <v>74</v>
      </c>
      <c r="J5436" s="266">
        <v>74</v>
      </c>
      <c r="K5436" s="266">
        <v>67</v>
      </c>
      <c r="L5436" s="263">
        <v>1</v>
      </c>
      <c r="M5436" s="266">
        <v>0</v>
      </c>
      <c r="N5436" s="266">
        <v>0</v>
      </c>
      <c r="O5436" s="262">
        <v>248.43693333333343</v>
      </c>
      <c r="P5436" s="261">
        <v>0</v>
      </c>
    </row>
    <row r="5437" spans="1:16" ht="14.4">
      <c r="A5437" s="72">
        <f t="shared" si="174"/>
        <v>46255</v>
      </c>
      <c r="B5437" s="73">
        <f>VLOOKUP(G5437,'Daily Flash NL'!A:D,4,0)</f>
        <v>0.54166666666666696</v>
      </c>
      <c r="C5437" s="264">
        <v>46255</v>
      </c>
      <c r="D5437" s="259"/>
      <c r="E5437" s="260" t="s">
        <v>68</v>
      </c>
      <c r="F5437" s="259"/>
      <c r="G5437" s="260">
        <v>13</v>
      </c>
      <c r="H5437" s="261">
        <v>0.8666666666666667</v>
      </c>
      <c r="I5437" s="266">
        <v>90</v>
      </c>
      <c r="J5437" s="266">
        <v>89</v>
      </c>
      <c r="K5437" s="266">
        <v>78</v>
      </c>
      <c r="L5437" s="263">
        <v>0.98888888888888893</v>
      </c>
      <c r="M5437" s="266">
        <v>1</v>
      </c>
      <c r="N5437" s="266">
        <v>0</v>
      </c>
      <c r="O5437" s="262">
        <v>216.56848089887635</v>
      </c>
      <c r="P5437" s="261">
        <v>1.1111111111111112E-2</v>
      </c>
    </row>
    <row r="5438" spans="1:16" ht="14.4">
      <c r="A5438" s="72">
        <f t="shared" si="174"/>
        <v>46255</v>
      </c>
      <c r="B5438" s="73">
        <f>VLOOKUP(G5438,'Daily Flash NL'!A:D,4,0)</f>
        <v>0.58333333333333304</v>
      </c>
      <c r="C5438" s="264">
        <v>46255</v>
      </c>
      <c r="D5438" s="259"/>
      <c r="E5438" s="260" t="s">
        <v>68</v>
      </c>
      <c r="F5438" s="259"/>
      <c r="G5438" s="260">
        <v>14</v>
      </c>
      <c r="H5438" s="261">
        <v>0.96969696969696972</v>
      </c>
      <c r="I5438" s="266">
        <v>66</v>
      </c>
      <c r="J5438" s="266">
        <v>66</v>
      </c>
      <c r="K5438" s="266">
        <v>64</v>
      </c>
      <c r="L5438" s="263">
        <v>1</v>
      </c>
      <c r="M5438" s="266">
        <v>0</v>
      </c>
      <c r="N5438" s="266">
        <v>0</v>
      </c>
      <c r="O5438" s="262">
        <v>283.06101388888891</v>
      </c>
      <c r="P5438" s="261">
        <v>0</v>
      </c>
    </row>
    <row r="5439" spans="1:16" ht="14.4">
      <c r="A5439" s="72">
        <f t="shared" si="174"/>
        <v>46255</v>
      </c>
      <c r="B5439" s="73">
        <f>VLOOKUP(G5439,'Daily Flash NL'!A:D,4,0)</f>
        <v>0.625</v>
      </c>
      <c r="C5439" s="264">
        <v>46255</v>
      </c>
      <c r="D5439" s="259"/>
      <c r="E5439" s="260" t="s">
        <v>68</v>
      </c>
      <c r="F5439" s="259"/>
      <c r="G5439" s="260">
        <v>15</v>
      </c>
      <c r="H5439" s="261">
        <v>0.93650793650793651</v>
      </c>
      <c r="I5439" s="266">
        <v>63</v>
      </c>
      <c r="J5439" s="266">
        <v>63</v>
      </c>
      <c r="K5439" s="266">
        <v>59</v>
      </c>
      <c r="L5439" s="263">
        <v>1</v>
      </c>
      <c r="M5439" s="266">
        <v>0</v>
      </c>
      <c r="N5439" s="266">
        <v>0</v>
      </c>
      <c r="O5439" s="262">
        <v>200.19749074074079</v>
      </c>
      <c r="P5439" s="261">
        <v>0</v>
      </c>
    </row>
    <row r="5440" spans="1:16" ht="14.4">
      <c r="A5440" s="72">
        <f t="shared" si="174"/>
        <v>46255</v>
      </c>
      <c r="B5440" s="73">
        <f>VLOOKUP(G5440,'Daily Flash NL'!A:D,4,0)</f>
        <v>0.66666666666666696</v>
      </c>
      <c r="C5440" s="264">
        <v>46255</v>
      </c>
      <c r="D5440" s="259"/>
      <c r="E5440" s="260" t="s">
        <v>68</v>
      </c>
      <c r="F5440" s="259"/>
      <c r="G5440" s="260">
        <v>16</v>
      </c>
      <c r="H5440" s="261">
        <v>0.9375</v>
      </c>
      <c r="I5440" s="266">
        <v>64</v>
      </c>
      <c r="J5440" s="266">
        <v>64</v>
      </c>
      <c r="K5440" s="266">
        <v>60</v>
      </c>
      <c r="L5440" s="263">
        <v>1</v>
      </c>
      <c r="M5440" s="266">
        <v>0</v>
      </c>
      <c r="N5440" s="266">
        <v>0</v>
      </c>
      <c r="O5440" s="262">
        <v>259.50194088541673</v>
      </c>
      <c r="P5440" s="261">
        <v>0</v>
      </c>
    </row>
    <row r="5441" spans="1:16" ht="14.4">
      <c r="A5441" s="72">
        <f t="shared" si="174"/>
        <v>46255</v>
      </c>
      <c r="B5441" s="73" t="e">
        <f>VLOOKUP(G5441,'Daily Flash NL'!A:D,4,0)</f>
        <v>#N/A</v>
      </c>
      <c r="C5441" s="264">
        <v>46255</v>
      </c>
      <c r="D5441" s="259"/>
      <c r="E5441" s="260" t="s">
        <v>68</v>
      </c>
      <c r="F5441" s="259"/>
      <c r="G5441" s="260">
        <v>17</v>
      </c>
      <c r="H5441" s="261">
        <v>0.95744680851063835</v>
      </c>
      <c r="I5441" s="266">
        <v>47</v>
      </c>
      <c r="J5441" s="266">
        <v>47</v>
      </c>
      <c r="K5441" s="266">
        <v>45</v>
      </c>
      <c r="L5441" s="263">
        <v>1</v>
      </c>
      <c r="M5441" s="266">
        <v>0</v>
      </c>
      <c r="N5441" s="266">
        <v>0</v>
      </c>
      <c r="O5441" s="262">
        <v>238.19789184397175</v>
      </c>
      <c r="P5441" s="261">
        <v>0</v>
      </c>
    </row>
    <row r="5442" spans="1:16" ht="14.4">
      <c r="A5442" s="72">
        <f t="shared" si="174"/>
        <v>46255</v>
      </c>
      <c r="B5442" s="73" t="e">
        <f>VLOOKUP(G5442,'Daily Flash NL'!A:D,4,0)</f>
        <v>#N/A</v>
      </c>
      <c r="C5442" s="264">
        <v>46255</v>
      </c>
      <c r="D5442" s="259"/>
      <c r="E5442" s="260" t="s">
        <v>68</v>
      </c>
      <c r="F5442" s="259"/>
      <c r="G5442" s="260">
        <v>18</v>
      </c>
      <c r="H5442" s="261">
        <v>0.9642857142857143</v>
      </c>
      <c r="I5442" s="266">
        <v>28</v>
      </c>
      <c r="J5442" s="266">
        <v>28</v>
      </c>
      <c r="K5442" s="266">
        <v>27</v>
      </c>
      <c r="L5442" s="263">
        <v>1</v>
      </c>
      <c r="M5442" s="266">
        <v>0</v>
      </c>
      <c r="N5442" s="266">
        <v>0</v>
      </c>
      <c r="O5442" s="262">
        <v>234.20045535714283</v>
      </c>
      <c r="P5442" s="261">
        <v>0</v>
      </c>
    </row>
    <row r="5443" spans="1:16" ht="14.4">
      <c r="A5443" s="72">
        <f t="shared" si="174"/>
        <v>46255</v>
      </c>
      <c r="B5443" s="73" t="e">
        <f>VLOOKUP(G5443,'Daily Flash NL'!A:D,4,0)</f>
        <v>#N/A</v>
      </c>
      <c r="C5443" s="264">
        <v>46255</v>
      </c>
      <c r="D5443" s="259"/>
      <c r="E5443" s="260" t="s">
        <v>68</v>
      </c>
      <c r="F5443" s="259"/>
      <c r="G5443" s="260">
        <v>19</v>
      </c>
      <c r="H5443" s="261">
        <v>0.96875</v>
      </c>
      <c r="I5443" s="266">
        <v>32</v>
      </c>
      <c r="J5443" s="266">
        <v>32</v>
      </c>
      <c r="K5443" s="266">
        <v>31</v>
      </c>
      <c r="L5443" s="263">
        <v>1</v>
      </c>
      <c r="M5443" s="266">
        <v>0</v>
      </c>
      <c r="N5443" s="266">
        <v>0</v>
      </c>
      <c r="O5443" s="262">
        <v>323.56704687499996</v>
      </c>
      <c r="P5443" s="261">
        <v>0</v>
      </c>
    </row>
    <row r="5444" spans="1:16" ht="14.4">
      <c r="A5444" s="72">
        <f t="shared" si="174"/>
        <v>46255</v>
      </c>
      <c r="B5444" s="73" t="e">
        <f>VLOOKUP(G5444,'Daily Flash NL'!A:D,4,0)</f>
        <v>#N/A</v>
      </c>
      <c r="C5444" s="264">
        <v>46255</v>
      </c>
      <c r="D5444" s="259"/>
      <c r="E5444" s="260" t="s">
        <v>68</v>
      </c>
      <c r="F5444" s="259"/>
      <c r="G5444" s="260">
        <v>20</v>
      </c>
      <c r="H5444" s="261">
        <v>1</v>
      </c>
      <c r="I5444" s="266">
        <v>27</v>
      </c>
      <c r="J5444" s="266">
        <v>27</v>
      </c>
      <c r="K5444" s="266">
        <v>27</v>
      </c>
      <c r="L5444" s="263">
        <v>1</v>
      </c>
      <c r="M5444" s="266">
        <v>0</v>
      </c>
      <c r="N5444" s="266">
        <v>0</v>
      </c>
      <c r="O5444" s="262">
        <v>306.92729629629645</v>
      </c>
      <c r="P5444" s="261">
        <v>0</v>
      </c>
    </row>
    <row r="5445" spans="1:16" ht="14.4">
      <c r="A5445" s="72">
        <f t="shared" si="174"/>
        <v>46255</v>
      </c>
      <c r="B5445" s="73" t="e">
        <f>VLOOKUP(G5445,'Daily Flash NL'!A:D,4,0)</f>
        <v>#N/A</v>
      </c>
      <c r="C5445" s="264">
        <v>46255</v>
      </c>
      <c r="D5445" s="259"/>
      <c r="E5445" s="260" t="s">
        <v>68</v>
      </c>
      <c r="F5445" s="259"/>
      <c r="G5445" s="260">
        <v>21</v>
      </c>
      <c r="H5445" s="261">
        <v>0.7142857142857143</v>
      </c>
      <c r="I5445" s="266">
        <v>21</v>
      </c>
      <c r="J5445" s="266">
        <v>19</v>
      </c>
      <c r="K5445" s="266">
        <v>15</v>
      </c>
      <c r="L5445" s="263">
        <v>0.90476190476190477</v>
      </c>
      <c r="M5445" s="266">
        <v>2</v>
      </c>
      <c r="N5445" s="266">
        <v>0</v>
      </c>
      <c r="O5445" s="262">
        <v>244.60426315789476</v>
      </c>
      <c r="P5445" s="261">
        <v>9.5238095238095233E-2</v>
      </c>
    </row>
    <row r="5446" spans="1:16" ht="14.4">
      <c r="A5446" s="72">
        <f t="shared" si="174"/>
        <v>46255</v>
      </c>
      <c r="B5446" s="73" t="e">
        <f>VLOOKUP(G5446,'Daily Flash NL'!A:D,4,0)</f>
        <v>#N/A</v>
      </c>
      <c r="C5446" s="264">
        <v>46255</v>
      </c>
      <c r="D5446" s="259"/>
      <c r="E5446" s="260" t="s">
        <v>68</v>
      </c>
      <c r="F5446" s="259"/>
      <c r="G5446" s="260">
        <v>22</v>
      </c>
      <c r="H5446" s="261">
        <v>0.84615384615384615</v>
      </c>
      <c r="I5446" s="266">
        <v>13</v>
      </c>
      <c r="J5446" s="266">
        <v>13</v>
      </c>
      <c r="K5446" s="266">
        <v>11</v>
      </c>
      <c r="L5446" s="263">
        <v>1</v>
      </c>
      <c r="M5446" s="266">
        <v>0</v>
      </c>
      <c r="N5446" s="266">
        <v>0</v>
      </c>
      <c r="O5446" s="262">
        <v>181.09923076923076</v>
      </c>
      <c r="P5446" s="261">
        <v>0</v>
      </c>
    </row>
    <row r="5447" spans="1:16" ht="14.4">
      <c r="A5447" s="72">
        <f t="shared" si="174"/>
        <v>46255</v>
      </c>
      <c r="B5447" s="73" t="e">
        <f>VLOOKUP(G5447,'Daily Flash NL'!A:D,4,0)</f>
        <v>#N/A</v>
      </c>
      <c r="C5447" s="264">
        <v>46255</v>
      </c>
      <c r="D5447" s="259"/>
      <c r="E5447" s="260" t="s">
        <v>68</v>
      </c>
      <c r="F5447" s="259"/>
      <c r="G5447" s="260">
        <v>23</v>
      </c>
      <c r="H5447" s="261">
        <v>0.2</v>
      </c>
      <c r="I5447" s="266">
        <v>10</v>
      </c>
      <c r="J5447" s="266">
        <v>5</v>
      </c>
      <c r="K5447" s="266">
        <v>2</v>
      </c>
      <c r="L5447" s="263">
        <v>0.5</v>
      </c>
      <c r="M5447" s="266">
        <v>5</v>
      </c>
      <c r="N5447" s="266">
        <v>0</v>
      </c>
      <c r="O5447" s="262">
        <v>286.77359999999999</v>
      </c>
      <c r="P5447" s="261">
        <v>0.5</v>
      </c>
    </row>
    <row r="5448" spans="1:16" ht="14.4">
      <c r="A5448" s="72">
        <f t="shared" si="174"/>
        <v>46255</v>
      </c>
      <c r="B5448" s="73" t="e">
        <f>VLOOKUP(G5448,'Daily Flash NL'!A:D,4,0)</f>
        <v>#N/A</v>
      </c>
      <c r="C5448" s="264">
        <v>46255</v>
      </c>
      <c r="D5448" s="260" t="s">
        <v>70</v>
      </c>
      <c r="E5448" s="259"/>
      <c r="F5448" s="259"/>
      <c r="G5448" s="259"/>
      <c r="H5448" s="261">
        <v>0.88576779026217234</v>
      </c>
      <c r="I5448" s="266">
        <v>1069</v>
      </c>
      <c r="J5448" s="266">
        <v>1050</v>
      </c>
      <c r="K5448" s="266">
        <v>946</v>
      </c>
      <c r="L5448" s="263">
        <v>0.98222637979420013</v>
      </c>
      <c r="M5448" s="266">
        <v>19</v>
      </c>
      <c r="N5448" s="266">
        <v>1</v>
      </c>
      <c r="O5448" s="262">
        <v>271.96806404761918</v>
      </c>
      <c r="P5448" s="261">
        <v>1.7773620205799812E-2</v>
      </c>
    </row>
    <row r="5449" spans="1:16" ht="14.4">
      <c r="A5449" s="72" t="str">
        <f t="shared" si="174"/>
        <v>Total 21/08/2026</v>
      </c>
      <c r="B5449" s="73" t="e">
        <f>VLOOKUP(G5449,'Daily Flash NL'!A:D,4,0)</f>
        <v>#N/A</v>
      </c>
      <c r="C5449" s="264" t="s">
        <v>365</v>
      </c>
      <c r="D5449" s="259"/>
      <c r="E5449" s="259"/>
      <c r="F5449" s="259"/>
      <c r="G5449" s="259"/>
      <c r="H5449" s="261">
        <v>0.88576779026217234</v>
      </c>
      <c r="I5449" s="266">
        <v>1069</v>
      </c>
      <c r="J5449" s="266">
        <v>1050</v>
      </c>
      <c r="K5449" s="266">
        <v>946</v>
      </c>
      <c r="L5449" s="263">
        <v>0.98222637979420013</v>
      </c>
      <c r="M5449" s="266">
        <v>19</v>
      </c>
      <c r="N5449" s="266">
        <v>1</v>
      </c>
      <c r="O5449" s="262">
        <v>271.96806404761918</v>
      </c>
      <c r="P5449" s="261">
        <v>1.7773620205799812E-2</v>
      </c>
    </row>
    <row r="5450" spans="1:16" ht="14.4">
      <c r="A5450" s="72" t="str">
        <f t="shared" si="174"/>
        <v>Total général</v>
      </c>
      <c r="B5450" s="73" t="e">
        <f>VLOOKUP(G5450,'Daily Flash NL'!A:D,4,0)</f>
        <v>#N/A</v>
      </c>
      <c r="C5450" s="264" t="s">
        <v>73</v>
      </c>
      <c r="D5450" s="259"/>
      <c r="E5450" s="259"/>
      <c r="F5450" s="259"/>
      <c r="G5450" s="259"/>
      <c r="H5450" s="265">
        <v>0.88576779026217234</v>
      </c>
      <c r="I5450" s="266">
        <v>1069</v>
      </c>
      <c r="J5450" s="266">
        <v>1050</v>
      </c>
      <c r="K5450" s="266">
        <v>946</v>
      </c>
      <c r="L5450" s="263">
        <v>0.98222637979420013</v>
      </c>
      <c r="M5450" s="266">
        <v>19</v>
      </c>
      <c r="N5450" s="266">
        <v>1</v>
      </c>
      <c r="O5450" s="262">
        <v>271.96806404761918</v>
      </c>
      <c r="P5450" s="261">
        <v>1.7773620205799812E-2</v>
      </c>
    </row>
    <row r="5451" spans="1:16" ht="14.4">
      <c r="A5451" s="72">
        <f t="shared" ref="A5451:A5472" si="175">C5451</f>
        <v>46256</v>
      </c>
      <c r="B5451" s="73" t="e">
        <f>VLOOKUP(G5451,'Daily Flash NL'!A:D,4,0)</f>
        <v>#N/A</v>
      </c>
      <c r="C5451" s="264">
        <v>46256</v>
      </c>
      <c r="D5451" s="260" t="s">
        <v>67</v>
      </c>
      <c r="E5451" s="260" t="s">
        <v>85</v>
      </c>
      <c r="F5451" s="259"/>
      <c r="G5451" s="259"/>
      <c r="H5451" s="261">
        <v>0.81818181818181823</v>
      </c>
      <c r="I5451" s="266">
        <v>209</v>
      </c>
      <c r="J5451" s="266">
        <v>200</v>
      </c>
      <c r="K5451" s="266">
        <v>171</v>
      </c>
      <c r="L5451" s="263">
        <v>0.9569377990430622</v>
      </c>
      <c r="M5451" s="266">
        <v>9</v>
      </c>
      <c r="N5451" s="266">
        <v>0</v>
      </c>
      <c r="O5451" s="262">
        <v>277.41859757142868</v>
      </c>
      <c r="P5451" s="261">
        <v>4.3062200956937802E-2</v>
      </c>
    </row>
    <row r="5452" spans="1:16" ht="14.4">
      <c r="A5452" s="72">
        <f t="shared" si="175"/>
        <v>46256</v>
      </c>
      <c r="B5452" s="73" t="e">
        <f>VLOOKUP(G5452,'Daily Flash NL'!A:D,4,0)</f>
        <v>#N/A</v>
      </c>
      <c r="C5452" s="264">
        <v>46256</v>
      </c>
      <c r="D5452" s="259"/>
      <c r="E5452" s="260" t="s">
        <v>85</v>
      </c>
      <c r="F5452" s="260" t="s">
        <v>69</v>
      </c>
      <c r="G5452" s="259"/>
      <c r="H5452" s="261"/>
      <c r="I5452" s="266"/>
      <c r="J5452" s="266"/>
      <c r="K5452" s="266"/>
      <c r="L5452" s="263"/>
      <c r="M5452" s="266"/>
      <c r="N5452" s="266"/>
      <c r="O5452" s="262"/>
      <c r="P5452" s="261"/>
    </row>
    <row r="5453" spans="1:16" ht="14.4">
      <c r="A5453" s="72">
        <f t="shared" si="175"/>
        <v>46256</v>
      </c>
      <c r="B5453" s="73">
        <f>VLOOKUP(G5453,'Daily Flash NL'!A:D,4,0)</f>
        <v>0.33333333333333298</v>
      </c>
      <c r="C5453" s="264">
        <v>46256</v>
      </c>
      <c r="D5453" s="259"/>
      <c r="E5453" s="260" t="s">
        <v>85</v>
      </c>
      <c r="F5453" s="259"/>
      <c r="G5453" s="260">
        <v>8</v>
      </c>
      <c r="H5453" s="261">
        <v>1</v>
      </c>
      <c r="I5453" s="266">
        <v>1</v>
      </c>
      <c r="J5453" s="266">
        <v>1</v>
      </c>
      <c r="K5453" s="266">
        <v>1</v>
      </c>
      <c r="L5453" s="263">
        <v>1</v>
      </c>
      <c r="M5453" s="266">
        <v>0</v>
      </c>
      <c r="N5453" s="266">
        <v>0</v>
      </c>
      <c r="O5453" s="262">
        <v>114.167</v>
      </c>
      <c r="P5453" s="261">
        <v>0</v>
      </c>
    </row>
    <row r="5454" spans="1:16" ht="14.4">
      <c r="A5454" s="72">
        <f t="shared" si="175"/>
        <v>46256</v>
      </c>
      <c r="B5454" s="73">
        <f>VLOOKUP(G5454,'Daily Flash NL'!A:D,4,0)</f>
        <v>0.375</v>
      </c>
      <c r="C5454" s="264">
        <v>46256</v>
      </c>
      <c r="D5454" s="259"/>
      <c r="E5454" s="260" t="s">
        <v>85</v>
      </c>
      <c r="F5454" s="259"/>
      <c r="G5454" s="260">
        <v>9</v>
      </c>
      <c r="H5454" s="261">
        <v>0.75</v>
      </c>
      <c r="I5454" s="266">
        <v>8</v>
      </c>
      <c r="J5454" s="266">
        <v>8</v>
      </c>
      <c r="K5454" s="266">
        <v>6</v>
      </c>
      <c r="L5454" s="263">
        <v>1</v>
      </c>
      <c r="M5454" s="266">
        <v>0</v>
      </c>
      <c r="N5454" s="266">
        <v>0</v>
      </c>
      <c r="O5454" s="262">
        <v>102.43872499999999</v>
      </c>
      <c r="P5454" s="261">
        <v>0</v>
      </c>
    </row>
    <row r="5455" spans="1:16" ht="14.4">
      <c r="A5455" s="72">
        <f t="shared" si="175"/>
        <v>46256</v>
      </c>
      <c r="B5455" s="73">
        <f>VLOOKUP(G5455,'Daily Flash NL'!A:D,4,0)</f>
        <v>0.41666666666666702</v>
      </c>
      <c r="C5455" s="264">
        <v>46256</v>
      </c>
      <c r="D5455" s="259"/>
      <c r="E5455" s="260" t="s">
        <v>85</v>
      </c>
      <c r="F5455" s="259"/>
      <c r="G5455" s="260">
        <v>10</v>
      </c>
      <c r="H5455" s="261">
        <v>1</v>
      </c>
      <c r="I5455" s="266">
        <v>4</v>
      </c>
      <c r="J5455" s="266">
        <v>4</v>
      </c>
      <c r="K5455" s="266">
        <v>4</v>
      </c>
      <c r="L5455" s="263">
        <v>1</v>
      </c>
      <c r="M5455" s="266">
        <v>0</v>
      </c>
      <c r="N5455" s="266">
        <v>0</v>
      </c>
      <c r="O5455" s="262">
        <v>558.82962500000008</v>
      </c>
      <c r="P5455" s="261">
        <v>0</v>
      </c>
    </row>
    <row r="5456" spans="1:16" ht="14.4">
      <c r="A5456" s="72">
        <f t="shared" si="175"/>
        <v>46256</v>
      </c>
      <c r="B5456" s="73">
        <f>VLOOKUP(G5456,'Daily Flash NL'!A:D,4,0)</f>
        <v>0.45833333333333298</v>
      </c>
      <c r="C5456" s="264">
        <v>46256</v>
      </c>
      <c r="D5456" s="259"/>
      <c r="E5456" s="260" t="s">
        <v>85</v>
      </c>
      <c r="F5456" s="259"/>
      <c r="G5456" s="260">
        <v>11</v>
      </c>
      <c r="H5456" s="261">
        <v>1</v>
      </c>
      <c r="I5456" s="266">
        <v>5</v>
      </c>
      <c r="J5456" s="266">
        <v>5</v>
      </c>
      <c r="K5456" s="266">
        <v>5</v>
      </c>
      <c r="L5456" s="263">
        <v>1</v>
      </c>
      <c r="M5456" s="266">
        <v>0</v>
      </c>
      <c r="N5456" s="266">
        <v>0</v>
      </c>
      <c r="O5456" s="262">
        <v>266.10239999999999</v>
      </c>
      <c r="P5456" s="261">
        <v>0</v>
      </c>
    </row>
    <row r="5457" spans="1:16" ht="14.4">
      <c r="A5457" s="72">
        <f t="shared" si="175"/>
        <v>46256</v>
      </c>
      <c r="B5457" s="73">
        <f>VLOOKUP(G5457,'Daily Flash NL'!A:D,4,0)</f>
        <v>0.5</v>
      </c>
      <c r="C5457" s="264">
        <v>46256</v>
      </c>
      <c r="D5457" s="259"/>
      <c r="E5457" s="260" t="s">
        <v>85</v>
      </c>
      <c r="F5457" s="259"/>
      <c r="G5457" s="260">
        <v>12</v>
      </c>
      <c r="H5457" s="261">
        <v>1</v>
      </c>
      <c r="I5457" s="266">
        <v>8</v>
      </c>
      <c r="J5457" s="266">
        <v>8</v>
      </c>
      <c r="K5457" s="266">
        <v>8</v>
      </c>
      <c r="L5457" s="263">
        <v>1</v>
      </c>
      <c r="M5457" s="266">
        <v>0</v>
      </c>
      <c r="N5457" s="266">
        <v>0</v>
      </c>
      <c r="O5457" s="262">
        <v>159.78516666666624</v>
      </c>
      <c r="P5457" s="261">
        <v>0</v>
      </c>
    </row>
    <row r="5458" spans="1:16" ht="14.4">
      <c r="A5458" s="72">
        <f t="shared" si="175"/>
        <v>46256</v>
      </c>
      <c r="B5458" s="73">
        <f>VLOOKUP(G5458,'Daily Flash NL'!A:D,4,0)</f>
        <v>0.54166666666666696</v>
      </c>
      <c r="C5458" s="264">
        <v>46256</v>
      </c>
      <c r="D5458" s="259"/>
      <c r="E5458" s="260" t="s">
        <v>85</v>
      </c>
      <c r="F5458" s="259"/>
      <c r="G5458" s="260">
        <v>13</v>
      </c>
      <c r="H5458" s="261">
        <v>1</v>
      </c>
      <c r="I5458" s="266">
        <v>3</v>
      </c>
      <c r="J5458" s="266">
        <v>3</v>
      </c>
      <c r="K5458" s="266">
        <v>3</v>
      </c>
      <c r="L5458" s="263">
        <v>1</v>
      </c>
      <c r="M5458" s="266">
        <v>0</v>
      </c>
      <c r="N5458" s="266">
        <v>0</v>
      </c>
      <c r="O5458" s="262">
        <v>239.31966666666668</v>
      </c>
      <c r="P5458" s="261">
        <v>0</v>
      </c>
    </row>
    <row r="5459" spans="1:16" ht="14.4">
      <c r="A5459" s="72">
        <f t="shared" si="175"/>
        <v>46256</v>
      </c>
      <c r="B5459" s="73">
        <f>VLOOKUP(G5459,'Daily Flash NL'!A:D,4,0)</f>
        <v>0.58333333333333304</v>
      </c>
      <c r="C5459" s="264">
        <v>46256</v>
      </c>
      <c r="D5459" s="259"/>
      <c r="E5459" s="260" t="s">
        <v>85</v>
      </c>
      <c r="F5459" s="259"/>
      <c r="G5459" s="260">
        <v>14</v>
      </c>
      <c r="H5459" s="261">
        <v>1</v>
      </c>
      <c r="I5459" s="266">
        <v>2</v>
      </c>
      <c r="J5459" s="266">
        <v>2</v>
      </c>
      <c r="K5459" s="266">
        <v>2</v>
      </c>
      <c r="L5459" s="263">
        <v>1</v>
      </c>
      <c r="M5459" s="266">
        <v>0</v>
      </c>
      <c r="N5459" s="266">
        <v>0</v>
      </c>
      <c r="O5459" s="262">
        <v>1268.5074999999999</v>
      </c>
      <c r="P5459" s="261">
        <v>0</v>
      </c>
    </row>
    <row r="5460" spans="1:16" ht="14.4">
      <c r="A5460" s="72">
        <f t="shared" si="175"/>
        <v>46256</v>
      </c>
      <c r="B5460" s="73">
        <f>VLOOKUP(G5460,'Daily Flash NL'!A:D,4,0)</f>
        <v>0.625</v>
      </c>
      <c r="C5460" s="264">
        <v>46256</v>
      </c>
      <c r="D5460" s="259"/>
      <c r="E5460" s="260" t="s">
        <v>85</v>
      </c>
      <c r="F5460" s="259"/>
      <c r="G5460" s="260">
        <v>15</v>
      </c>
      <c r="H5460" s="261">
        <v>1</v>
      </c>
      <c r="I5460" s="266">
        <v>4</v>
      </c>
      <c r="J5460" s="266">
        <v>4</v>
      </c>
      <c r="K5460" s="266">
        <v>4</v>
      </c>
      <c r="L5460" s="263">
        <v>1</v>
      </c>
      <c r="M5460" s="266">
        <v>0</v>
      </c>
      <c r="N5460" s="266">
        <v>0</v>
      </c>
      <c r="O5460" s="262">
        <v>279.06987499999997</v>
      </c>
      <c r="P5460" s="261">
        <v>0</v>
      </c>
    </row>
    <row r="5461" spans="1:16" ht="14.4">
      <c r="A5461" s="72">
        <f t="shared" si="175"/>
        <v>46256</v>
      </c>
      <c r="B5461" s="73">
        <f>VLOOKUP(G5461,'Daily Flash NL'!A:D,4,0)</f>
        <v>0.66666666666666696</v>
      </c>
      <c r="C5461" s="264">
        <v>46256</v>
      </c>
      <c r="D5461" s="259"/>
      <c r="E5461" s="260" t="s">
        <v>85</v>
      </c>
      <c r="F5461" s="259"/>
      <c r="G5461" s="260">
        <v>16</v>
      </c>
      <c r="H5461" s="261">
        <v>1</v>
      </c>
      <c r="I5461" s="266">
        <v>6</v>
      </c>
      <c r="J5461" s="266">
        <v>6</v>
      </c>
      <c r="K5461" s="266">
        <v>6</v>
      </c>
      <c r="L5461" s="263">
        <v>1</v>
      </c>
      <c r="M5461" s="266">
        <v>0</v>
      </c>
      <c r="N5461" s="266">
        <v>0</v>
      </c>
      <c r="O5461" s="262">
        <v>149.48974999999999</v>
      </c>
      <c r="P5461" s="261">
        <v>0</v>
      </c>
    </row>
    <row r="5462" spans="1:16" ht="14.4">
      <c r="A5462" s="72">
        <f t="shared" si="175"/>
        <v>46256</v>
      </c>
      <c r="B5462" s="73" t="e">
        <f>VLOOKUP(G5462,'Daily Flash NL'!A:D,4,0)</f>
        <v>#N/A</v>
      </c>
      <c r="C5462" s="264">
        <v>46256</v>
      </c>
      <c r="D5462" s="259"/>
      <c r="E5462" s="260" t="s">
        <v>85</v>
      </c>
      <c r="F5462" s="259"/>
      <c r="G5462" s="260">
        <v>17</v>
      </c>
      <c r="H5462" s="261">
        <v>1</v>
      </c>
      <c r="I5462" s="266">
        <v>1</v>
      </c>
      <c r="J5462" s="266">
        <v>1</v>
      </c>
      <c r="K5462" s="266">
        <v>1</v>
      </c>
      <c r="L5462" s="263">
        <v>1</v>
      </c>
      <c r="M5462" s="266">
        <v>0</v>
      </c>
      <c r="N5462" s="266">
        <v>0</v>
      </c>
      <c r="O5462" s="262">
        <v>95.646999999999991</v>
      </c>
      <c r="P5462" s="261">
        <v>0</v>
      </c>
    </row>
    <row r="5463" spans="1:16" ht="14.4">
      <c r="A5463" s="72">
        <f t="shared" si="175"/>
        <v>46256</v>
      </c>
      <c r="B5463" s="73" t="e">
        <f>VLOOKUP(G5463,'Daily Flash NL'!A:D,4,0)</f>
        <v>#N/A</v>
      </c>
      <c r="C5463" s="264">
        <v>46256</v>
      </c>
      <c r="D5463" s="259"/>
      <c r="E5463" s="260" t="s">
        <v>85</v>
      </c>
      <c r="F5463" s="259"/>
      <c r="G5463" s="260">
        <v>18</v>
      </c>
      <c r="H5463" s="261">
        <v>1</v>
      </c>
      <c r="I5463" s="266">
        <v>1</v>
      </c>
      <c r="J5463" s="266">
        <v>1</v>
      </c>
      <c r="K5463" s="266">
        <v>1</v>
      </c>
      <c r="L5463" s="263">
        <v>1</v>
      </c>
      <c r="M5463" s="266">
        <v>0</v>
      </c>
      <c r="N5463" s="266">
        <v>0</v>
      </c>
      <c r="O5463" s="262">
        <v>244.21799999999999</v>
      </c>
      <c r="P5463" s="261">
        <v>0</v>
      </c>
    </row>
    <row r="5464" spans="1:16" ht="14.4">
      <c r="A5464" s="72">
        <f t="shared" si="175"/>
        <v>46256</v>
      </c>
      <c r="B5464" s="73" t="e">
        <f>VLOOKUP(G5464,'Daily Flash NL'!A:D,4,0)</f>
        <v>#N/A</v>
      </c>
      <c r="C5464" s="264">
        <v>46256</v>
      </c>
      <c r="D5464" s="259"/>
      <c r="E5464" s="260" t="s">
        <v>85</v>
      </c>
      <c r="F5464" s="259"/>
      <c r="G5464" s="260">
        <v>19</v>
      </c>
      <c r="H5464" s="261">
        <v>1</v>
      </c>
      <c r="I5464" s="266">
        <v>2</v>
      </c>
      <c r="J5464" s="266">
        <v>2</v>
      </c>
      <c r="K5464" s="266">
        <v>2</v>
      </c>
      <c r="L5464" s="263">
        <v>1</v>
      </c>
      <c r="M5464" s="266">
        <v>0</v>
      </c>
      <c r="N5464" s="266">
        <v>0</v>
      </c>
      <c r="O5464" s="262">
        <v>226.38649999999998</v>
      </c>
      <c r="P5464" s="261">
        <v>0</v>
      </c>
    </row>
    <row r="5465" spans="1:16" ht="14.4">
      <c r="A5465" s="72">
        <f t="shared" si="175"/>
        <v>46256</v>
      </c>
      <c r="B5465" s="73" t="e">
        <f>VLOOKUP(G5465,'Daily Flash NL'!A:D,4,0)</f>
        <v>#N/A</v>
      </c>
      <c r="C5465" s="264">
        <v>46256</v>
      </c>
      <c r="D5465" s="259"/>
      <c r="E5465" s="260" t="s">
        <v>85</v>
      </c>
      <c r="F5465" s="259"/>
      <c r="G5465" s="260">
        <v>21</v>
      </c>
      <c r="H5465" s="261">
        <v>1</v>
      </c>
      <c r="I5465" s="266">
        <v>3</v>
      </c>
      <c r="J5465" s="266">
        <v>3</v>
      </c>
      <c r="K5465" s="266">
        <v>3</v>
      </c>
      <c r="L5465" s="263">
        <v>1</v>
      </c>
      <c r="M5465" s="266">
        <v>0</v>
      </c>
      <c r="N5465" s="266">
        <v>0</v>
      </c>
      <c r="O5465" s="262">
        <v>280.1156666666667</v>
      </c>
      <c r="P5465" s="261">
        <v>0</v>
      </c>
    </row>
    <row r="5466" spans="1:16" ht="14.4">
      <c r="A5466" s="72">
        <f t="shared" si="175"/>
        <v>46256</v>
      </c>
      <c r="B5466" s="73" t="e">
        <f>VLOOKUP(G5466,'Daily Flash NL'!A:D,4,0)</f>
        <v>#N/A</v>
      </c>
      <c r="C5466" s="264">
        <v>46256</v>
      </c>
      <c r="D5466" s="259"/>
      <c r="E5466" s="260" t="s">
        <v>85</v>
      </c>
      <c r="F5466" s="259"/>
      <c r="G5466" s="260">
        <v>22</v>
      </c>
      <c r="H5466" s="261">
        <v>0</v>
      </c>
      <c r="I5466" s="266">
        <v>2</v>
      </c>
      <c r="J5466" s="266">
        <v>0</v>
      </c>
      <c r="K5466" s="266">
        <v>0</v>
      </c>
      <c r="L5466" s="263">
        <v>0</v>
      </c>
      <c r="M5466" s="266">
        <v>2</v>
      </c>
      <c r="N5466" s="266">
        <v>0</v>
      </c>
      <c r="O5466" s="262"/>
      <c r="P5466" s="261">
        <v>1</v>
      </c>
    </row>
    <row r="5467" spans="1:16" ht="14.4">
      <c r="A5467" s="72">
        <f t="shared" si="175"/>
        <v>46256</v>
      </c>
      <c r="B5467" s="73" t="e">
        <f>VLOOKUP(G5467,'Daily Flash NL'!A:D,4,0)</f>
        <v>#N/A</v>
      </c>
      <c r="C5467" s="264">
        <v>46256</v>
      </c>
      <c r="D5467" s="259"/>
      <c r="E5467" s="260" t="s">
        <v>85</v>
      </c>
      <c r="F5467" s="260" t="s">
        <v>86</v>
      </c>
      <c r="G5467" s="259"/>
      <c r="H5467" s="261"/>
      <c r="I5467" s="266"/>
      <c r="J5467" s="266"/>
      <c r="K5467" s="266"/>
      <c r="L5467" s="263"/>
      <c r="M5467" s="266"/>
      <c r="N5467" s="266"/>
      <c r="O5467" s="262"/>
      <c r="P5467" s="261"/>
    </row>
    <row r="5468" spans="1:16" ht="14.4">
      <c r="A5468" s="72">
        <f t="shared" si="175"/>
        <v>46256</v>
      </c>
      <c r="B5468" s="73">
        <f>VLOOKUP(G5468,'Daily Flash NL'!A:D,4,0)</f>
        <v>0.29166666666666669</v>
      </c>
      <c r="C5468" s="264">
        <v>46256</v>
      </c>
      <c r="D5468" s="259"/>
      <c r="E5468" s="260" t="s">
        <v>85</v>
      </c>
      <c r="F5468" s="259"/>
      <c r="G5468" s="260">
        <v>7</v>
      </c>
      <c r="H5468" s="261">
        <v>1</v>
      </c>
      <c r="I5468" s="266">
        <v>2</v>
      </c>
      <c r="J5468" s="266">
        <v>2</v>
      </c>
      <c r="K5468" s="266">
        <v>2</v>
      </c>
      <c r="L5468" s="263">
        <v>1</v>
      </c>
      <c r="M5468" s="266">
        <v>0</v>
      </c>
      <c r="N5468" s="266">
        <v>0</v>
      </c>
      <c r="O5468" s="262">
        <v>98.564250000000015</v>
      </c>
      <c r="P5468" s="261">
        <v>0</v>
      </c>
    </row>
    <row r="5469" spans="1:16" ht="14.4">
      <c r="A5469" s="72">
        <f t="shared" si="175"/>
        <v>46256</v>
      </c>
      <c r="B5469" s="73">
        <f>VLOOKUP(G5469,'Daily Flash NL'!A:D,4,0)</f>
        <v>0.33333333333333298</v>
      </c>
      <c r="C5469" s="264">
        <v>46256</v>
      </c>
      <c r="D5469" s="259"/>
      <c r="E5469" s="260" t="s">
        <v>85</v>
      </c>
      <c r="F5469" s="259"/>
      <c r="G5469" s="260">
        <v>8</v>
      </c>
      <c r="H5469" s="261">
        <v>0.8</v>
      </c>
      <c r="I5469" s="266">
        <v>5</v>
      </c>
      <c r="J5469" s="266">
        <v>5</v>
      </c>
      <c r="K5469" s="266">
        <v>4</v>
      </c>
      <c r="L5469" s="263">
        <v>1</v>
      </c>
      <c r="M5469" s="266">
        <v>0</v>
      </c>
      <c r="N5469" s="266">
        <v>0</v>
      </c>
      <c r="O5469" s="262">
        <v>306.35413333333338</v>
      </c>
      <c r="P5469" s="261">
        <v>0</v>
      </c>
    </row>
    <row r="5470" spans="1:16" ht="14.4">
      <c r="A5470" s="72">
        <f t="shared" si="175"/>
        <v>46256</v>
      </c>
      <c r="B5470" s="73">
        <f>VLOOKUP(G5470,'Daily Flash NL'!A:D,4,0)</f>
        <v>0.375</v>
      </c>
      <c r="C5470" s="264">
        <v>46256</v>
      </c>
      <c r="D5470" s="259"/>
      <c r="E5470" s="260" t="s">
        <v>85</v>
      </c>
      <c r="F5470" s="259"/>
      <c r="G5470" s="260">
        <v>9</v>
      </c>
      <c r="H5470" s="261">
        <v>0.11764705882352941</v>
      </c>
      <c r="I5470" s="266">
        <v>17</v>
      </c>
      <c r="J5470" s="266">
        <v>12</v>
      </c>
      <c r="K5470" s="266">
        <v>2</v>
      </c>
      <c r="L5470" s="263">
        <v>0.70588235294117652</v>
      </c>
      <c r="M5470" s="266">
        <v>5</v>
      </c>
      <c r="N5470" s="266">
        <v>0</v>
      </c>
      <c r="O5470" s="262">
        <v>314.53191666666669</v>
      </c>
      <c r="P5470" s="261">
        <v>0.29411764705882354</v>
      </c>
    </row>
    <row r="5471" spans="1:16" ht="14.4">
      <c r="A5471" s="72">
        <f t="shared" si="175"/>
        <v>46256</v>
      </c>
      <c r="B5471" s="73">
        <f>VLOOKUP(G5471,'Daily Flash NL'!A:D,4,0)</f>
        <v>0.41666666666666702</v>
      </c>
      <c r="C5471" s="264">
        <v>46256</v>
      </c>
      <c r="D5471" s="259"/>
      <c r="E5471" s="260" t="s">
        <v>85</v>
      </c>
      <c r="F5471" s="259"/>
      <c r="G5471" s="260">
        <v>10</v>
      </c>
      <c r="H5471" s="261">
        <v>0.5</v>
      </c>
      <c r="I5471" s="266">
        <v>14</v>
      </c>
      <c r="J5471" s="266">
        <v>14</v>
      </c>
      <c r="K5471" s="266">
        <v>7</v>
      </c>
      <c r="L5471" s="263">
        <v>1</v>
      </c>
      <c r="M5471" s="266">
        <v>0</v>
      </c>
      <c r="N5471" s="266">
        <v>0</v>
      </c>
      <c r="O5471" s="262">
        <v>297.97553571428574</v>
      </c>
      <c r="P5471" s="261">
        <v>0</v>
      </c>
    </row>
    <row r="5472" spans="1:16" ht="14.4">
      <c r="A5472" s="72">
        <f t="shared" si="175"/>
        <v>46256</v>
      </c>
      <c r="B5472" s="73">
        <f>VLOOKUP(G5472,'Daily Flash NL'!A:D,4,0)</f>
        <v>0.45833333333333298</v>
      </c>
      <c r="C5472" s="264">
        <v>46256</v>
      </c>
      <c r="D5472" s="259"/>
      <c r="E5472" s="260" t="s">
        <v>85</v>
      </c>
      <c r="F5472" s="259"/>
      <c r="G5472" s="260">
        <v>11</v>
      </c>
      <c r="H5472" s="261">
        <v>1</v>
      </c>
      <c r="I5472" s="266">
        <v>7</v>
      </c>
      <c r="J5472" s="266">
        <v>7</v>
      </c>
      <c r="K5472" s="266">
        <v>7</v>
      </c>
      <c r="L5472" s="263">
        <v>1</v>
      </c>
      <c r="M5472" s="266">
        <v>0</v>
      </c>
      <c r="N5472" s="266">
        <v>0</v>
      </c>
      <c r="O5472" s="262">
        <v>268.77249999999998</v>
      </c>
      <c r="P5472" s="261">
        <v>0</v>
      </c>
    </row>
    <row r="5473" spans="1:16" ht="14.4">
      <c r="A5473" s="72">
        <f t="shared" ref="A5473:A5478" si="176">C5473</f>
        <v>46256</v>
      </c>
      <c r="B5473" s="73">
        <f>VLOOKUP(G5473,'Daily Flash NL'!A:D,4,0)</f>
        <v>0.5</v>
      </c>
      <c r="C5473" s="264">
        <v>46256</v>
      </c>
      <c r="D5473" s="259"/>
      <c r="E5473" s="260" t="s">
        <v>85</v>
      </c>
      <c r="F5473" s="259"/>
      <c r="G5473" s="260">
        <v>12</v>
      </c>
      <c r="H5473" s="261">
        <v>1</v>
      </c>
      <c r="I5473" s="266">
        <v>7</v>
      </c>
      <c r="J5473" s="266">
        <v>7</v>
      </c>
      <c r="K5473" s="266">
        <v>7</v>
      </c>
      <c r="L5473" s="263">
        <v>1</v>
      </c>
      <c r="M5473" s="266">
        <v>0</v>
      </c>
      <c r="N5473" s="266">
        <v>0</v>
      </c>
      <c r="O5473" s="262">
        <v>344.63742857142859</v>
      </c>
      <c r="P5473" s="261">
        <v>0</v>
      </c>
    </row>
    <row r="5474" spans="1:16" ht="14.4">
      <c r="A5474" s="72">
        <f t="shared" si="176"/>
        <v>46256</v>
      </c>
      <c r="B5474" s="73">
        <f>VLOOKUP(G5474,'Daily Flash NL'!A:D,4,0)</f>
        <v>0.54166666666666696</v>
      </c>
      <c r="C5474" s="264">
        <v>46256</v>
      </c>
      <c r="D5474" s="259"/>
      <c r="E5474" s="260" t="s">
        <v>85</v>
      </c>
      <c r="F5474" s="259"/>
      <c r="G5474" s="260">
        <v>13</v>
      </c>
      <c r="H5474" s="261">
        <v>0.94736842105263153</v>
      </c>
      <c r="I5474" s="266">
        <v>19</v>
      </c>
      <c r="J5474" s="266">
        <v>19</v>
      </c>
      <c r="K5474" s="266">
        <v>18</v>
      </c>
      <c r="L5474" s="263">
        <v>1</v>
      </c>
      <c r="M5474" s="266">
        <v>0</v>
      </c>
      <c r="N5474" s="266">
        <v>0</v>
      </c>
      <c r="O5474" s="262">
        <v>181.45635087719279</v>
      </c>
      <c r="P5474" s="261">
        <v>0</v>
      </c>
    </row>
    <row r="5475" spans="1:16" ht="14.4">
      <c r="A5475" s="72">
        <f t="shared" si="176"/>
        <v>46256</v>
      </c>
      <c r="B5475" s="73">
        <f>VLOOKUP(G5475,'Daily Flash NL'!A:D,4,0)</f>
        <v>0.58333333333333304</v>
      </c>
      <c r="C5475" s="264">
        <v>46256</v>
      </c>
      <c r="D5475" s="259"/>
      <c r="E5475" s="260" t="s">
        <v>85</v>
      </c>
      <c r="F5475" s="259"/>
      <c r="G5475" s="260">
        <v>14</v>
      </c>
      <c r="H5475" s="261">
        <v>1</v>
      </c>
      <c r="I5475" s="266">
        <v>12</v>
      </c>
      <c r="J5475" s="266">
        <v>12</v>
      </c>
      <c r="K5475" s="266">
        <v>12</v>
      </c>
      <c r="L5475" s="263">
        <v>1</v>
      </c>
      <c r="M5475" s="266">
        <v>0</v>
      </c>
      <c r="N5475" s="266">
        <v>0</v>
      </c>
      <c r="O5475" s="262">
        <v>289.47791666666666</v>
      </c>
      <c r="P5475" s="261">
        <v>0</v>
      </c>
    </row>
    <row r="5476" spans="1:16" ht="14.4">
      <c r="A5476" s="72">
        <f t="shared" si="176"/>
        <v>46256</v>
      </c>
      <c r="B5476" s="73">
        <f>VLOOKUP(G5476,'Daily Flash NL'!A:D,4,0)</f>
        <v>0.625</v>
      </c>
      <c r="C5476" s="264">
        <v>46256</v>
      </c>
      <c r="D5476" s="259"/>
      <c r="E5476" s="260" t="s">
        <v>85</v>
      </c>
      <c r="F5476" s="259"/>
      <c r="G5476" s="260">
        <v>15</v>
      </c>
      <c r="H5476" s="261">
        <v>1</v>
      </c>
      <c r="I5476" s="266">
        <v>12</v>
      </c>
      <c r="J5476" s="266">
        <v>12</v>
      </c>
      <c r="K5476" s="266">
        <v>12</v>
      </c>
      <c r="L5476" s="263">
        <v>1</v>
      </c>
      <c r="M5476" s="266">
        <v>0</v>
      </c>
      <c r="N5476" s="266">
        <v>0</v>
      </c>
      <c r="O5476" s="262">
        <v>251.52420833333335</v>
      </c>
      <c r="P5476" s="261">
        <v>0</v>
      </c>
    </row>
    <row r="5477" spans="1:16" ht="14.4">
      <c r="A5477" s="72">
        <f t="shared" si="176"/>
        <v>46256</v>
      </c>
      <c r="B5477" s="73">
        <f>VLOOKUP(G5477,'Daily Flash NL'!A:D,4,0)</f>
        <v>0.66666666666666696</v>
      </c>
      <c r="C5477" s="264">
        <v>46256</v>
      </c>
      <c r="D5477" s="259"/>
      <c r="E5477" s="260" t="s">
        <v>85</v>
      </c>
      <c r="F5477" s="259"/>
      <c r="G5477" s="260">
        <v>16</v>
      </c>
      <c r="H5477" s="261">
        <v>1</v>
      </c>
      <c r="I5477" s="266">
        <v>17</v>
      </c>
      <c r="J5477" s="266">
        <v>17</v>
      </c>
      <c r="K5477" s="266">
        <v>17</v>
      </c>
      <c r="L5477" s="263">
        <v>1</v>
      </c>
      <c r="M5477" s="266">
        <v>0</v>
      </c>
      <c r="N5477" s="266">
        <v>0</v>
      </c>
      <c r="O5477" s="262">
        <v>256.71430672268934</v>
      </c>
      <c r="P5477" s="261">
        <v>0</v>
      </c>
    </row>
    <row r="5478" spans="1:16" ht="14.4">
      <c r="A5478" s="72">
        <f t="shared" si="176"/>
        <v>46256</v>
      </c>
      <c r="B5478" s="73" t="e">
        <f>VLOOKUP(G5478,'Daily Flash NL'!A:D,4,0)</f>
        <v>#N/A</v>
      </c>
      <c r="C5478" s="264">
        <v>46256</v>
      </c>
      <c r="D5478" s="259"/>
      <c r="E5478" s="260" t="s">
        <v>85</v>
      </c>
      <c r="F5478" s="259"/>
      <c r="G5478" s="260">
        <v>17</v>
      </c>
      <c r="H5478" s="261">
        <v>0.6470588235294118</v>
      </c>
      <c r="I5478" s="266">
        <v>17</v>
      </c>
      <c r="J5478" s="266">
        <v>17</v>
      </c>
      <c r="K5478" s="266">
        <v>11</v>
      </c>
      <c r="L5478" s="263">
        <v>1</v>
      </c>
      <c r="M5478" s="266">
        <v>0</v>
      </c>
      <c r="N5478" s="266">
        <v>0</v>
      </c>
      <c r="O5478" s="262">
        <v>293.1851078431377</v>
      </c>
      <c r="P5478" s="261">
        <v>0</v>
      </c>
    </row>
    <row r="5479" spans="1:16" ht="14.4">
      <c r="A5479" s="72">
        <f t="shared" ref="A5479:A5489" si="177">C5479</f>
        <v>46256</v>
      </c>
      <c r="B5479" s="73" t="e">
        <f>VLOOKUP(G5479,'Daily Flash NL'!A:D,4,0)</f>
        <v>#N/A</v>
      </c>
      <c r="C5479" s="264">
        <v>46256</v>
      </c>
      <c r="D5479" s="259"/>
      <c r="E5479" s="260" t="s">
        <v>85</v>
      </c>
      <c r="F5479" s="259"/>
      <c r="G5479" s="260">
        <v>18</v>
      </c>
      <c r="H5479" s="261">
        <v>1</v>
      </c>
      <c r="I5479" s="266">
        <v>5</v>
      </c>
      <c r="J5479" s="266">
        <v>5</v>
      </c>
      <c r="K5479" s="266">
        <v>5</v>
      </c>
      <c r="L5479" s="263">
        <v>1</v>
      </c>
      <c r="M5479" s="266">
        <v>0</v>
      </c>
      <c r="N5479" s="266">
        <v>0</v>
      </c>
      <c r="O5479" s="262">
        <v>122.03406666666601</v>
      </c>
      <c r="P5479" s="261">
        <v>0</v>
      </c>
    </row>
    <row r="5480" spans="1:16" ht="14.4">
      <c r="A5480" s="72">
        <f t="shared" si="177"/>
        <v>46256</v>
      </c>
      <c r="B5480" s="73" t="e">
        <f>VLOOKUP(G5480,'Daily Flash NL'!A:D,4,0)</f>
        <v>#N/A</v>
      </c>
      <c r="C5480" s="264">
        <v>46256</v>
      </c>
      <c r="D5480" s="259"/>
      <c r="E5480" s="260" t="s">
        <v>85</v>
      </c>
      <c r="F5480" s="259"/>
      <c r="G5480" s="260">
        <v>19</v>
      </c>
      <c r="H5480" s="261">
        <v>1</v>
      </c>
      <c r="I5480" s="266">
        <v>9</v>
      </c>
      <c r="J5480" s="266">
        <v>9</v>
      </c>
      <c r="K5480" s="266">
        <v>9</v>
      </c>
      <c r="L5480" s="263">
        <v>1</v>
      </c>
      <c r="M5480" s="266">
        <v>0</v>
      </c>
      <c r="N5480" s="266">
        <v>0</v>
      </c>
      <c r="O5480" s="262">
        <v>348.99149999999997</v>
      </c>
      <c r="P5480" s="261">
        <v>0</v>
      </c>
    </row>
    <row r="5481" spans="1:16" ht="14.4">
      <c r="A5481" s="72">
        <f t="shared" si="177"/>
        <v>46256</v>
      </c>
      <c r="B5481" s="73" t="e">
        <f>VLOOKUP(G5481,'Daily Flash NL'!A:D,4,0)</f>
        <v>#N/A</v>
      </c>
      <c r="C5481" s="264">
        <v>46256</v>
      </c>
      <c r="D5481" s="259"/>
      <c r="E5481" s="260" t="s">
        <v>85</v>
      </c>
      <c r="F5481" s="259"/>
      <c r="G5481" s="260">
        <v>20</v>
      </c>
      <c r="H5481" s="261">
        <v>1</v>
      </c>
      <c r="I5481" s="266">
        <v>3</v>
      </c>
      <c r="J5481" s="266">
        <v>3</v>
      </c>
      <c r="K5481" s="266">
        <v>3</v>
      </c>
      <c r="L5481" s="263">
        <v>1</v>
      </c>
      <c r="M5481" s="266">
        <v>0</v>
      </c>
      <c r="N5481" s="266">
        <v>0</v>
      </c>
      <c r="O5481" s="262">
        <v>595.47799999999995</v>
      </c>
      <c r="P5481" s="261">
        <v>0</v>
      </c>
    </row>
    <row r="5482" spans="1:16" ht="14.4">
      <c r="A5482" s="72">
        <f t="shared" si="177"/>
        <v>46256</v>
      </c>
      <c r="B5482" s="73" t="e">
        <f>VLOOKUP(G5482,'Daily Flash NL'!A:D,4,0)</f>
        <v>#N/A</v>
      </c>
      <c r="C5482" s="264">
        <v>46256</v>
      </c>
      <c r="D5482" s="259"/>
      <c r="E5482" s="260" t="s">
        <v>85</v>
      </c>
      <c r="F5482" s="259"/>
      <c r="G5482" s="260">
        <v>21</v>
      </c>
      <c r="H5482" s="261">
        <v>1</v>
      </c>
      <c r="I5482" s="266">
        <v>8</v>
      </c>
      <c r="J5482" s="266">
        <v>8</v>
      </c>
      <c r="K5482" s="266">
        <v>8</v>
      </c>
      <c r="L5482" s="263">
        <v>1</v>
      </c>
      <c r="M5482" s="266">
        <v>0</v>
      </c>
      <c r="N5482" s="266">
        <v>0</v>
      </c>
      <c r="O5482" s="262">
        <v>242.85320833333338</v>
      </c>
      <c r="P5482" s="261">
        <v>0</v>
      </c>
    </row>
    <row r="5483" spans="1:16" ht="14.4">
      <c r="A5483" s="72">
        <f t="shared" si="177"/>
        <v>46256</v>
      </c>
      <c r="B5483" s="73" t="e">
        <f>VLOOKUP(G5483,'Daily Flash NL'!A:D,4,0)</f>
        <v>#N/A</v>
      </c>
      <c r="C5483" s="264">
        <v>46256</v>
      </c>
      <c r="D5483" s="259"/>
      <c r="E5483" s="260" t="s">
        <v>85</v>
      </c>
      <c r="F5483" s="259"/>
      <c r="G5483" s="260">
        <v>22</v>
      </c>
      <c r="H5483" s="261">
        <v>0</v>
      </c>
      <c r="I5483" s="266">
        <v>3</v>
      </c>
      <c r="J5483" s="266">
        <v>1</v>
      </c>
      <c r="K5483" s="266">
        <v>0</v>
      </c>
      <c r="L5483" s="263">
        <v>0.33333333333333331</v>
      </c>
      <c r="M5483" s="266">
        <v>2</v>
      </c>
      <c r="N5483" s="266">
        <v>0</v>
      </c>
      <c r="O5483" s="262">
        <v>585.12200000000007</v>
      </c>
      <c r="P5483" s="261">
        <v>0.66666666666666663</v>
      </c>
    </row>
    <row r="5484" spans="1:16" ht="14.4">
      <c r="A5484" s="72">
        <f t="shared" si="177"/>
        <v>46256</v>
      </c>
      <c r="B5484" s="73" t="e">
        <f>VLOOKUP(G5484,'Daily Flash NL'!A:D,4,0)</f>
        <v>#N/A</v>
      </c>
      <c r="C5484" s="264">
        <v>46256</v>
      </c>
      <c r="D5484" s="259"/>
      <c r="E5484" s="260" t="s">
        <v>85</v>
      </c>
      <c r="F5484" s="259"/>
      <c r="G5484" s="260">
        <v>23</v>
      </c>
      <c r="H5484" s="261">
        <v>0.5</v>
      </c>
      <c r="I5484" s="266">
        <v>2</v>
      </c>
      <c r="J5484" s="266">
        <v>2</v>
      </c>
      <c r="K5484" s="266">
        <v>1</v>
      </c>
      <c r="L5484" s="263">
        <v>1</v>
      </c>
      <c r="M5484" s="266">
        <v>0</v>
      </c>
      <c r="N5484" s="266">
        <v>0</v>
      </c>
      <c r="O5484" s="262">
        <v>741.24150000000009</v>
      </c>
      <c r="P5484" s="261">
        <v>0</v>
      </c>
    </row>
    <row r="5485" spans="1:16" ht="14.4">
      <c r="A5485" s="72">
        <f t="shared" si="177"/>
        <v>46256</v>
      </c>
      <c r="B5485" s="73" t="e">
        <f>VLOOKUP(G5485,'Daily Flash NL'!A:D,4,0)</f>
        <v>#N/A</v>
      </c>
      <c r="C5485" s="264">
        <v>46256</v>
      </c>
      <c r="D5485" s="259"/>
      <c r="E5485" s="260" t="s">
        <v>68</v>
      </c>
      <c r="F5485" s="259"/>
      <c r="G5485" s="259"/>
      <c r="H5485" s="261">
        <v>0.9780621572212066</v>
      </c>
      <c r="I5485" s="266">
        <v>547</v>
      </c>
      <c r="J5485" s="266">
        <v>546</v>
      </c>
      <c r="K5485" s="266">
        <v>535</v>
      </c>
      <c r="L5485" s="263">
        <v>0.9981718464351006</v>
      </c>
      <c r="M5485" s="266">
        <v>1</v>
      </c>
      <c r="N5485" s="266">
        <v>0</v>
      </c>
      <c r="O5485" s="262">
        <v>253.83660714285716</v>
      </c>
      <c r="P5485" s="261">
        <v>1.8281535648994515E-3</v>
      </c>
    </row>
    <row r="5486" spans="1:16" ht="14.4">
      <c r="A5486" s="72">
        <f t="shared" si="177"/>
        <v>46256</v>
      </c>
      <c r="B5486" s="73" t="e">
        <f>VLOOKUP(G5486,'Daily Flash NL'!A:D,4,0)</f>
        <v>#N/A</v>
      </c>
      <c r="C5486" s="264">
        <v>46256</v>
      </c>
      <c r="D5486" s="259"/>
      <c r="E5486" s="260" t="s">
        <v>68</v>
      </c>
      <c r="F5486" s="260" t="s">
        <v>69</v>
      </c>
      <c r="G5486" s="259"/>
      <c r="H5486" s="261"/>
      <c r="I5486" s="266"/>
      <c r="J5486" s="266"/>
      <c r="K5486" s="266"/>
      <c r="L5486" s="263"/>
      <c r="M5486" s="266"/>
      <c r="N5486" s="266"/>
      <c r="O5486" s="262"/>
      <c r="P5486" s="261"/>
    </row>
    <row r="5487" spans="1:16" ht="14.4">
      <c r="A5487" s="72">
        <f t="shared" si="177"/>
        <v>46256</v>
      </c>
      <c r="B5487" s="73">
        <f>VLOOKUP(G5487,'Daily Flash NL'!A:D,4,0)</f>
        <v>0.29166666666666669</v>
      </c>
      <c r="C5487" s="264">
        <v>46256</v>
      </c>
      <c r="D5487" s="259"/>
      <c r="E5487" s="260" t="s">
        <v>68</v>
      </c>
      <c r="F5487" s="259"/>
      <c r="G5487" s="260">
        <v>7</v>
      </c>
      <c r="H5487" s="261">
        <v>0.9</v>
      </c>
      <c r="I5487" s="266">
        <v>10</v>
      </c>
      <c r="J5487" s="266">
        <v>10</v>
      </c>
      <c r="K5487" s="266">
        <v>9</v>
      </c>
      <c r="L5487" s="263">
        <v>1</v>
      </c>
      <c r="M5487" s="266">
        <v>0</v>
      </c>
      <c r="N5487" s="266">
        <v>0</v>
      </c>
      <c r="O5487" s="262">
        <v>440.48654999999997</v>
      </c>
      <c r="P5487" s="261">
        <v>0</v>
      </c>
    </row>
    <row r="5488" spans="1:16" ht="14.4">
      <c r="A5488" s="72">
        <f t="shared" si="177"/>
        <v>46256</v>
      </c>
      <c r="B5488" s="73">
        <f>VLOOKUP(G5488,'Daily Flash NL'!A:D,4,0)</f>
        <v>0.33333333333333298</v>
      </c>
      <c r="C5488" s="264">
        <v>46256</v>
      </c>
      <c r="D5488" s="259"/>
      <c r="E5488" s="260" t="s">
        <v>68</v>
      </c>
      <c r="F5488" s="259"/>
      <c r="G5488" s="260">
        <v>8</v>
      </c>
      <c r="H5488" s="261">
        <v>1</v>
      </c>
      <c r="I5488" s="266">
        <v>21</v>
      </c>
      <c r="J5488" s="266">
        <v>21</v>
      </c>
      <c r="K5488" s="266">
        <v>21</v>
      </c>
      <c r="L5488" s="263">
        <v>1</v>
      </c>
      <c r="M5488" s="266">
        <v>0</v>
      </c>
      <c r="N5488" s="266">
        <v>0</v>
      </c>
      <c r="O5488" s="262">
        <v>287.34591269841286</v>
      </c>
      <c r="P5488" s="261">
        <v>0</v>
      </c>
    </row>
    <row r="5489" spans="1:16" ht="14.4">
      <c r="A5489" s="72">
        <f t="shared" si="177"/>
        <v>46256</v>
      </c>
      <c r="B5489" s="73">
        <f>VLOOKUP(G5489,'Daily Flash NL'!A:D,4,0)</f>
        <v>0.375</v>
      </c>
      <c r="C5489" s="264">
        <v>46256</v>
      </c>
      <c r="D5489" s="259"/>
      <c r="E5489" s="260" t="s">
        <v>68</v>
      </c>
      <c r="F5489" s="259"/>
      <c r="G5489" s="260">
        <v>9</v>
      </c>
      <c r="H5489" s="261">
        <v>0.9555555555555556</v>
      </c>
      <c r="I5489" s="266">
        <v>45</v>
      </c>
      <c r="J5489" s="266">
        <v>45</v>
      </c>
      <c r="K5489" s="266">
        <v>43</v>
      </c>
      <c r="L5489" s="263">
        <v>1</v>
      </c>
      <c r="M5489" s="266">
        <v>0</v>
      </c>
      <c r="N5489" s="266">
        <v>0</v>
      </c>
      <c r="O5489" s="262">
        <v>225.81565925925921</v>
      </c>
      <c r="P5489" s="261">
        <v>0</v>
      </c>
    </row>
    <row r="5490" spans="1:16" ht="14.4">
      <c r="A5490" s="72">
        <f t="shared" ref="A5490:A5510" si="178">C5490</f>
        <v>46256</v>
      </c>
      <c r="B5490" s="73">
        <f>VLOOKUP(G5490,'Daily Flash NL'!A:D,4,0)</f>
        <v>0.41666666666666702</v>
      </c>
      <c r="C5490" s="264">
        <v>46256</v>
      </c>
      <c r="D5490" s="259"/>
      <c r="E5490" s="260" t="s">
        <v>68</v>
      </c>
      <c r="F5490" s="259"/>
      <c r="G5490" s="260">
        <v>10</v>
      </c>
      <c r="H5490" s="261">
        <v>0.9642857142857143</v>
      </c>
      <c r="I5490" s="266">
        <v>56</v>
      </c>
      <c r="J5490" s="266">
        <v>56</v>
      </c>
      <c r="K5490" s="266">
        <v>54</v>
      </c>
      <c r="L5490" s="263">
        <v>1</v>
      </c>
      <c r="M5490" s="266">
        <v>0</v>
      </c>
      <c r="N5490" s="266">
        <v>0</v>
      </c>
      <c r="O5490" s="262">
        <v>202.40473214285703</v>
      </c>
      <c r="P5490" s="261">
        <v>0</v>
      </c>
    </row>
    <row r="5491" spans="1:16" ht="14.4">
      <c r="A5491" s="72">
        <f t="shared" si="178"/>
        <v>46256</v>
      </c>
      <c r="B5491" s="73">
        <f>VLOOKUP(G5491,'Daily Flash NL'!A:D,4,0)</f>
        <v>0.45833333333333298</v>
      </c>
      <c r="C5491" s="264">
        <v>46256</v>
      </c>
      <c r="D5491" s="259"/>
      <c r="E5491" s="260" t="s">
        <v>68</v>
      </c>
      <c r="F5491" s="259"/>
      <c r="G5491" s="260">
        <v>11</v>
      </c>
      <c r="H5491" s="261">
        <v>1</v>
      </c>
      <c r="I5491" s="266">
        <v>57</v>
      </c>
      <c r="J5491" s="266">
        <v>57</v>
      </c>
      <c r="K5491" s="266">
        <v>57</v>
      </c>
      <c r="L5491" s="263">
        <v>1</v>
      </c>
      <c r="M5491" s="266">
        <v>0</v>
      </c>
      <c r="N5491" s="266">
        <v>0</v>
      </c>
      <c r="O5491" s="262">
        <v>247.73790350877184</v>
      </c>
      <c r="P5491" s="261">
        <v>0</v>
      </c>
    </row>
    <row r="5492" spans="1:16" ht="14.4">
      <c r="A5492" s="72">
        <f t="shared" si="178"/>
        <v>46256</v>
      </c>
      <c r="B5492" s="73">
        <f>VLOOKUP(G5492,'Daily Flash NL'!A:D,4,0)</f>
        <v>0.5</v>
      </c>
      <c r="C5492" s="264">
        <v>46256</v>
      </c>
      <c r="D5492" s="259"/>
      <c r="E5492" s="260" t="s">
        <v>68</v>
      </c>
      <c r="F5492" s="259"/>
      <c r="G5492" s="260">
        <v>12</v>
      </c>
      <c r="H5492" s="261">
        <v>1</v>
      </c>
      <c r="I5492" s="266">
        <v>43</v>
      </c>
      <c r="J5492" s="266">
        <v>43</v>
      </c>
      <c r="K5492" s="266">
        <v>43</v>
      </c>
      <c r="L5492" s="263">
        <v>1</v>
      </c>
      <c r="M5492" s="266">
        <v>0</v>
      </c>
      <c r="N5492" s="266">
        <v>0</v>
      </c>
      <c r="O5492" s="262">
        <v>309.22647674418602</v>
      </c>
      <c r="P5492" s="261">
        <v>0</v>
      </c>
    </row>
    <row r="5493" spans="1:16" ht="14.4">
      <c r="A5493" s="72">
        <f t="shared" si="178"/>
        <v>46256</v>
      </c>
      <c r="B5493" s="73">
        <f>VLOOKUP(G5493,'Daily Flash NL'!A:D,4,0)</f>
        <v>0.54166666666666696</v>
      </c>
      <c r="C5493" s="264">
        <v>46256</v>
      </c>
      <c r="D5493" s="259"/>
      <c r="E5493" s="260" t="s">
        <v>68</v>
      </c>
      <c r="F5493" s="259"/>
      <c r="G5493" s="260">
        <v>13</v>
      </c>
      <c r="H5493" s="261">
        <v>0.98</v>
      </c>
      <c r="I5493" s="266">
        <v>50</v>
      </c>
      <c r="J5493" s="266">
        <v>50</v>
      </c>
      <c r="K5493" s="266">
        <v>49</v>
      </c>
      <c r="L5493" s="263">
        <v>1</v>
      </c>
      <c r="M5493" s="266">
        <v>0</v>
      </c>
      <c r="N5493" s="266">
        <v>0</v>
      </c>
      <c r="O5493" s="262">
        <v>227.26531833333337</v>
      </c>
      <c r="P5493" s="261">
        <v>0</v>
      </c>
    </row>
    <row r="5494" spans="1:16" ht="14.4">
      <c r="A5494" s="72">
        <f t="shared" si="178"/>
        <v>46256</v>
      </c>
      <c r="B5494" s="73">
        <f>VLOOKUP(G5494,'Daily Flash NL'!A:D,4,0)</f>
        <v>0.58333333333333304</v>
      </c>
      <c r="C5494" s="264">
        <v>46256</v>
      </c>
      <c r="D5494" s="259"/>
      <c r="E5494" s="260" t="s">
        <v>68</v>
      </c>
      <c r="F5494" s="259"/>
      <c r="G5494" s="260">
        <v>14</v>
      </c>
      <c r="H5494" s="261">
        <v>1</v>
      </c>
      <c r="I5494" s="266">
        <v>45</v>
      </c>
      <c r="J5494" s="266">
        <v>45</v>
      </c>
      <c r="K5494" s="266">
        <v>45</v>
      </c>
      <c r="L5494" s="263">
        <v>1</v>
      </c>
      <c r="M5494" s="266">
        <v>0</v>
      </c>
      <c r="N5494" s="266">
        <v>0</v>
      </c>
      <c r="O5494" s="262">
        <v>319.86532592592596</v>
      </c>
      <c r="P5494" s="261">
        <v>0</v>
      </c>
    </row>
    <row r="5495" spans="1:16" ht="14.4">
      <c r="A5495" s="72">
        <f t="shared" si="178"/>
        <v>46256</v>
      </c>
      <c r="B5495" s="73">
        <f>VLOOKUP(G5495,'Daily Flash NL'!A:D,4,0)</f>
        <v>0.625</v>
      </c>
      <c r="C5495" s="264">
        <v>46256</v>
      </c>
      <c r="D5495" s="259"/>
      <c r="E5495" s="260" t="s">
        <v>68</v>
      </c>
      <c r="F5495" s="259"/>
      <c r="G5495" s="260">
        <v>15</v>
      </c>
      <c r="H5495" s="261">
        <v>1</v>
      </c>
      <c r="I5495" s="266">
        <v>53</v>
      </c>
      <c r="J5495" s="266">
        <v>53</v>
      </c>
      <c r="K5495" s="266">
        <v>53</v>
      </c>
      <c r="L5495" s="263">
        <v>1</v>
      </c>
      <c r="M5495" s="266">
        <v>0</v>
      </c>
      <c r="N5495" s="266">
        <v>0</v>
      </c>
      <c r="O5495" s="262">
        <v>286.61392138364783</v>
      </c>
      <c r="P5495" s="261">
        <v>0</v>
      </c>
    </row>
    <row r="5496" spans="1:16" ht="14.4">
      <c r="A5496" s="72">
        <f t="shared" si="178"/>
        <v>46256</v>
      </c>
      <c r="B5496" s="73">
        <f>VLOOKUP(G5496,'Daily Flash NL'!A:D,4,0)</f>
        <v>0.66666666666666696</v>
      </c>
      <c r="C5496" s="264">
        <v>46256</v>
      </c>
      <c r="D5496" s="259"/>
      <c r="E5496" s="260" t="s">
        <v>68</v>
      </c>
      <c r="F5496" s="259"/>
      <c r="G5496" s="260">
        <v>16</v>
      </c>
      <c r="H5496" s="261">
        <v>0.97777777777777775</v>
      </c>
      <c r="I5496" s="266">
        <v>45</v>
      </c>
      <c r="J5496" s="266">
        <v>45</v>
      </c>
      <c r="K5496" s="266">
        <v>44</v>
      </c>
      <c r="L5496" s="263">
        <v>1</v>
      </c>
      <c r="M5496" s="266">
        <v>0</v>
      </c>
      <c r="N5496" s="266">
        <v>0</v>
      </c>
      <c r="O5496" s="262">
        <v>276.17354999999992</v>
      </c>
      <c r="P5496" s="261">
        <v>0</v>
      </c>
    </row>
    <row r="5497" spans="1:16" ht="14.4">
      <c r="A5497" s="72">
        <f t="shared" si="178"/>
        <v>46256</v>
      </c>
      <c r="B5497" s="73" t="e">
        <f>VLOOKUP(G5497,'Daily Flash NL'!A:D,4,0)</f>
        <v>#N/A</v>
      </c>
      <c r="C5497" s="264">
        <v>46256</v>
      </c>
      <c r="D5497" s="259"/>
      <c r="E5497" s="260" t="s">
        <v>68</v>
      </c>
      <c r="F5497" s="259"/>
      <c r="G5497" s="260">
        <v>17</v>
      </c>
      <c r="H5497" s="261">
        <v>1</v>
      </c>
      <c r="I5497" s="266">
        <v>36</v>
      </c>
      <c r="J5497" s="266">
        <v>36</v>
      </c>
      <c r="K5497" s="266">
        <v>36</v>
      </c>
      <c r="L5497" s="263">
        <v>1</v>
      </c>
      <c r="M5497" s="266">
        <v>0</v>
      </c>
      <c r="N5497" s="266">
        <v>0</v>
      </c>
      <c r="O5497" s="262">
        <v>239.68081944444444</v>
      </c>
      <c r="P5497" s="261">
        <v>0</v>
      </c>
    </row>
    <row r="5498" spans="1:16" ht="14.4">
      <c r="A5498" s="72">
        <f t="shared" si="178"/>
        <v>46256</v>
      </c>
      <c r="B5498" s="73" t="e">
        <f>VLOOKUP(G5498,'Daily Flash NL'!A:D,4,0)</f>
        <v>#N/A</v>
      </c>
      <c r="C5498" s="264">
        <v>46256</v>
      </c>
      <c r="D5498" s="259"/>
      <c r="E5498" s="260" t="s">
        <v>68</v>
      </c>
      <c r="F5498" s="259"/>
      <c r="G5498" s="260">
        <v>18</v>
      </c>
      <c r="H5498" s="261">
        <v>1</v>
      </c>
      <c r="I5498" s="266">
        <v>21</v>
      </c>
      <c r="J5498" s="266">
        <v>21</v>
      </c>
      <c r="K5498" s="266">
        <v>21</v>
      </c>
      <c r="L5498" s="263">
        <v>1</v>
      </c>
      <c r="M5498" s="266">
        <v>0</v>
      </c>
      <c r="N5498" s="266">
        <v>0</v>
      </c>
      <c r="O5498" s="262">
        <v>206.26176190476193</v>
      </c>
      <c r="P5498" s="261">
        <v>0</v>
      </c>
    </row>
    <row r="5499" spans="1:16" ht="14.4">
      <c r="A5499" s="72">
        <f t="shared" si="178"/>
        <v>46256</v>
      </c>
      <c r="B5499" s="73" t="e">
        <f>VLOOKUP(G5499,'Daily Flash NL'!A:D,4,0)</f>
        <v>#N/A</v>
      </c>
      <c r="C5499" s="264">
        <v>46256</v>
      </c>
      <c r="D5499" s="259"/>
      <c r="E5499" s="260" t="s">
        <v>68</v>
      </c>
      <c r="F5499" s="259"/>
      <c r="G5499" s="260">
        <v>19</v>
      </c>
      <c r="H5499" s="261">
        <v>1</v>
      </c>
      <c r="I5499" s="266">
        <v>16</v>
      </c>
      <c r="J5499" s="266">
        <v>16</v>
      </c>
      <c r="K5499" s="266">
        <v>16</v>
      </c>
      <c r="L5499" s="263">
        <v>1</v>
      </c>
      <c r="M5499" s="266">
        <v>0</v>
      </c>
      <c r="N5499" s="266">
        <v>0</v>
      </c>
      <c r="O5499" s="262">
        <v>208.08587500000002</v>
      </c>
      <c r="P5499" s="261">
        <v>0</v>
      </c>
    </row>
    <row r="5500" spans="1:16" ht="14.4">
      <c r="A5500" s="72">
        <f t="shared" si="178"/>
        <v>46256</v>
      </c>
      <c r="B5500" s="73" t="e">
        <f>VLOOKUP(G5500,'Daily Flash NL'!A:D,4,0)</f>
        <v>#N/A</v>
      </c>
      <c r="C5500" s="264">
        <v>46256</v>
      </c>
      <c r="D5500" s="259"/>
      <c r="E5500" s="260" t="s">
        <v>68</v>
      </c>
      <c r="F5500" s="259"/>
      <c r="G5500" s="260">
        <v>20</v>
      </c>
      <c r="H5500" s="261">
        <v>1</v>
      </c>
      <c r="I5500" s="266">
        <v>12</v>
      </c>
      <c r="J5500" s="266">
        <v>12</v>
      </c>
      <c r="K5500" s="266">
        <v>12</v>
      </c>
      <c r="L5500" s="263">
        <v>1</v>
      </c>
      <c r="M5500" s="266">
        <v>0</v>
      </c>
      <c r="N5500" s="266">
        <v>0</v>
      </c>
      <c r="O5500" s="262">
        <v>248.03908333333331</v>
      </c>
      <c r="P5500" s="261">
        <v>0</v>
      </c>
    </row>
    <row r="5501" spans="1:16" ht="14.4">
      <c r="A5501" s="72">
        <f t="shared" si="178"/>
        <v>46256</v>
      </c>
      <c r="B5501" s="73" t="e">
        <f>VLOOKUP(G5501,'Daily Flash NL'!A:D,4,0)</f>
        <v>#N/A</v>
      </c>
      <c r="C5501" s="264">
        <v>46256</v>
      </c>
      <c r="D5501" s="259"/>
      <c r="E5501" s="260" t="s">
        <v>68</v>
      </c>
      <c r="F5501" s="259"/>
      <c r="G5501" s="260">
        <v>21</v>
      </c>
      <c r="H5501" s="261">
        <v>0.8666666666666667</v>
      </c>
      <c r="I5501" s="266">
        <v>15</v>
      </c>
      <c r="J5501" s="266">
        <v>15</v>
      </c>
      <c r="K5501" s="266">
        <v>13</v>
      </c>
      <c r="L5501" s="263">
        <v>1</v>
      </c>
      <c r="M5501" s="266">
        <v>0</v>
      </c>
      <c r="N5501" s="266">
        <v>0</v>
      </c>
      <c r="O5501" s="262">
        <v>220.50376666666668</v>
      </c>
      <c r="P5501" s="261">
        <v>0</v>
      </c>
    </row>
    <row r="5502" spans="1:16" ht="14.4">
      <c r="A5502" s="72">
        <f t="shared" si="178"/>
        <v>46256</v>
      </c>
      <c r="B5502" s="73" t="e">
        <f>VLOOKUP(G5502,'Daily Flash NL'!A:D,4,0)</f>
        <v>#N/A</v>
      </c>
      <c r="C5502" s="264">
        <v>46256</v>
      </c>
      <c r="D5502" s="259"/>
      <c r="E5502" s="260" t="s">
        <v>68</v>
      </c>
      <c r="F5502" s="259"/>
      <c r="G5502" s="260">
        <v>22</v>
      </c>
      <c r="H5502" s="261">
        <v>1</v>
      </c>
      <c r="I5502" s="266">
        <v>10</v>
      </c>
      <c r="J5502" s="266">
        <v>10</v>
      </c>
      <c r="K5502" s="266">
        <v>10</v>
      </c>
      <c r="L5502" s="263">
        <v>1</v>
      </c>
      <c r="M5502" s="266">
        <v>0</v>
      </c>
      <c r="N5502" s="266">
        <v>0</v>
      </c>
      <c r="O5502" s="262">
        <v>163.25825</v>
      </c>
      <c r="P5502" s="261">
        <v>0</v>
      </c>
    </row>
    <row r="5503" spans="1:16" ht="14.4">
      <c r="A5503" s="72">
        <f t="shared" si="178"/>
        <v>46256</v>
      </c>
      <c r="B5503" s="73" t="e">
        <f>VLOOKUP(G5503,'Daily Flash NL'!A:D,4,0)</f>
        <v>#N/A</v>
      </c>
      <c r="C5503" s="264">
        <v>46256</v>
      </c>
      <c r="D5503" s="259"/>
      <c r="E5503" s="260" t="s">
        <v>68</v>
      </c>
      <c r="F5503" s="259"/>
      <c r="G5503" s="260">
        <v>23</v>
      </c>
      <c r="H5503" s="261">
        <v>0.75</v>
      </c>
      <c r="I5503" s="266">
        <v>12</v>
      </c>
      <c r="J5503" s="266">
        <v>11</v>
      </c>
      <c r="K5503" s="266">
        <v>9</v>
      </c>
      <c r="L5503" s="263">
        <v>0.91666666666666663</v>
      </c>
      <c r="M5503" s="266">
        <v>1</v>
      </c>
      <c r="N5503" s="266">
        <v>0</v>
      </c>
      <c r="O5503" s="262">
        <v>150.90431818181821</v>
      </c>
      <c r="P5503" s="261">
        <v>8.3333333333333329E-2</v>
      </c>
    </row>
    <row r="5504" spans="1:16" ht="14.4">
      <c r="A5504" s="72">
        <f t="shared" si="178"/>
        <v>46256</v>
      </c>
      <c r="B5504" s="73" t="e">
        <f>VLOOKUP(G5504,'Daily Flash NL'!A:D,4,0)</f>
        <v>#N/A</v>
      </c>
      <c r="C5504" s="264">
        <v>46256</v>
      </c>
      <c r="D5504" s="260" t="s">
        <v>70</v>
      </c>
      <c r="E5504" s="259"/>
      <c r="F5504" s="259"/>
      <c r="G5504" s="259"/>
      <c r="H5504" s="261">
        <v>0.93386243386243384</v>
      </c>
      <c r="I5504" s="266">
        <v>756</v>
      </c>
      <c r="J5504" s="266">
        <v>746</v>
      </c>
      <c r="K5504" s="266">
        <v>706</v>
      </c>
      <c r="L5504" s="263">
        <v>0.98677248677248675</v>
      </c>
      <c r="M5504" s="266">
        <v>10</v>
      </c>
      <c r="N5504" s="266">
        <v>0</v>
      </c>
      <c r="O5504" s="262">
        <v>260.15885658751415</v>
      </c>
      <c r="P5504" s="261">
        <v>1.3227513227513227E-2</v>
      </c>
    </row>
    <row r="5505" spans="1:16" ht="14.4">
      <c r="A5505" s="72" t="str">
        <f t="shared" si="178"/>
        <v>Total 22/08/2026</v>
      </c>
      <c r="B5505" s="73" t="e">
        <f>VLOOKUP(G5505,'Daily Flash NL'!A:D,4,0)</f>
        <v>#N/A</v>
      </c>
      <c r="C5505" s="264" t="s">
        <v>366</v>
      </c>
      <c r="D5505" s="259"/>
      <c r="E5505" s="259"/>
      <c r="F5505" s="259"/>
      <c r="G5505" s="259"/>
      <c r="H5505" s="261">
        <v>0.93386243386243384</v>
      </c>
      <c r="I5505" s="266">
        <v>756</v>
      </c>
      <c r="J5505" s="266">
        <v>746</v>
      </c>
      <c r="K5505" s="266">
        <v>706</v>
      </c>
      <c r="L5505" s="263">
        <v>0.98677248677248675</v>
      </c>
      <c r="M5505" s="266">
        <v>10</v>
      </c>
      <c r="N5505" s="266">
        <v>0</v>
      </c>
      <c r="O5505" s="262">
        <v>260.15885658751415</v>
      </c>
      <c r="P5505" s="261">
        <v>1.3227513227513227E-2</v>
      </c>
    </row>
    <row r="5506" spans="1:16" ht="14.4">
      <c r="A5506" s="72" t="str">
        <f t="shared" si="178"/>
        <v>Total général</v>
      </c>
      <c r="B5506" s="73" t="e">
        <f>VLOOKUP(G5506,'Daily Flash NL'!A:D,4,0)</f>
        <v>#N/A</v>
      </c>
      <c r="C5506" s="264" t="s">
        <v>73</v>
      </c>
      <c r="D5506" s="259"/>
      <c r="E5506" s="259"/>
      <c r="F5506" s="259"/>
      <c r="G5506" s="259"/>
      <c r="H5506" s="265">
        <v>0.93386243386243384</v>
      </c>
      <c r="I5506" s="266">
        <v>756</v>
      </c>
      <c r="J5506" s="266">
        <v>746</v>
      </c>
      <c r="K5506" s="266">
        <v>706</v>
      </c>
      <c r="L5506" s="263">
        <v>0.98677248677248675</v>
      </c>
      <c r="M5506" s="266">
        <v>10</v>
      </c>
      <c r="N5506" s="266">
        <v>0</v>
      </c>
      <c r="O5506" s="262">
        <v>260.15885658751415</v>
      </c>
      <c r="P5506" s="261">
        <v>1.3227513227513227E-2</v>
      </c>
    </row>
    <row r="5507" spans="1:16" ht="14.4">
      <c r="A5507" s="72">
        <f t="shared" si="178"/>
        <v>46257</v>
      </c>
      <c r="B5507" s="73" t="e">
        <f>VLOOKUP(G5507,'Daily Flash NL'!A:D,4,0)</f>
        <v>#N/A</v>
      </c>
      <c r="C5507" s="77">
        <v>46257</v>
      </c>
      <c r="D5507" s="57" t="s">
        <v>67</v>
      </c>
      <c r="E5507" s="62" t="s">
        <v>85</v>
      </c>
      <c r="F5507" s="62"/>
      <c r="G5507" s="62"/>
      <c r="H5507" s="63">
        <v>0.87313432835820892</v>
      </c>
      <c r="I5507" s="64">
        <v>134</v>
      </c>
      <c r="J5507" s="64">
        <v>125</v>
      </c>
      <c r="K5507" s="64">
        <v>117</v>
      </c>
      <c r="L5507" s="65">
        <v>0.93283582089552242</v>
      </c>
      <c r="M5507" s="64">
        <v>9</v>
      </c>
      <c r="N5507" s="64">
        <v>0</v>
      </c>
      <c r="O5507" s="66">
        <v>274.80823333333331</v>
      </c>
      <c r="P5507" s="63">
        <v>6.7164179104477612E-2</v>
      </c>
    </row>
    <row r="5508" spans="1:16" ht="14.4">
      <c r="A5508" s="72">
        <f t="shared" si="178"/>
        <v>46257</v>
      </c>
      <c r="B5508" s="73" t="e">
        <f>VLOOKUP(G5508,'Daily Flash NL'!A:D,4,0)</f>
        <v>#N/A</v>
      </c>
      <c r="C5508" s="77">
        <v>46257</v>
      </c>
      <c r="D5508" s="57"/>
      <c r="E5508" s="62" t="s">
        <v>85</v>
      </c>
      <c r="F5508" s="57" t="s">
        <v>69</v>
      </c>
      <c r="G5508" s="57"/>
      <c r="H5508" s="58"/>
      <c r="I5508" s="59"/>
      <c r="J5508" s="59"/>
      <c r="K5508" s="59"/>
      <c r="L5508" s="60"/>
      <c r="M5508" s="59"/>
      <c r="N5508" s="59"/>
      <c r="O5508" s="61"/>
      <c r="P5508" s="58"/>
    </row>
    <row r="5509" spans="1:16" ht="14.4">
      <c r="A5509" s="72">
        <f t="shared" si="178"/>
        <v>46257</v>
      </c>
      <c r="B5509" s="73">
        <f>VLOOKUP(G5509,'Daily Flash NL'!A:D,4,0)</f>
        <v>0.375</v>
      </c>
      <c r="C5509" s="77">
        <v>46257</v>
      </c>
      <c r="D5509" s="57"/>
      <c r="E5509" s="62" t="s">
        <v>85</v>
      </c>
      <c r="F5509" s="62"/>
      <c r="G5509" s="62">
        <v>9</v>
      </c>
      <c r="H5509" s="63">
        <v>1</v>
      </c>
      <c r="I5509" s="64">
        <v>6</v>
      </c>
      <c r="J5509" s="64">
        <v>6</v>
      </c>
      <c r="K5509" s="64">
        <v>6</v>
      </c>
      <c r="L5509" s="65">
        <v>1</v>
      </c>
      <c r="M5509" s="64">
        <v>0</v>
      </c>
      <c r="N5509" s="64">
        <v>0</v>
      </c>
      <c r="O5509" s="66">
        <v>371.2236666666667</v>
      </c>
      <c r="P5509" s="63">
        <v>0</v>
      </c>
    </row>
    <row r="5510" spans="1:16" ht="14.4">
      <c r="A5510" s="72">
        <f t="shared" si="178"/>
        <v>46257</v>
      </c>
      <c r="B5510" s="73">
        <f>VLOOKUP(G5510,'Daily Flash NL'!A:D,4,0)</f>
        <v>0.41666666666666702</v>
      </c>
      <c r="C5510" s="77">
        <v>46257</v>
      </c>
      <c r="D5510" s="57"/>
      <c r="E5510" s="62" t="s">
        <v>85</v>
      </c>
      <c r="F5510" s="62"/>
      <c r="G5510" s="62">
        <v>10</v>
      </c>
      <c r="H5510" s="63">
        <v>1</v>
      </c>
      <c r="I5510" s="64">
        <v>2</v>
      </c>
      <c r="J5510" s="64">
        <v>2</v>
      </c>
      <c r="K5510" s="64">
        <v>2</v>
      </c>
      <c r="L5510" s="65">
        <v>1</v>
      </c>
      <c r="M5510" s="64">
        <v>0</v>
      </c>
      <c r="N5510" s="64">
        <v>0</v>
      </c>
      <c r="O5510" s="66">
        <v>548.79250000000002</v>
      </c>
      <c r="P5510" s="63">
        <v>0</v>
      </c>
    </row>
    <row r="5511" spans="1:16" ht="14.4">
      <c r="A5511" s="72">
        <f t="shared" ref="A5511:A5523" si="179">C5511</f>
        <v>46257</v>
      </c>
      <c r="B5511" s="73">
        <f>VLOOKUP(G5511,'Daily Flash NL'!A:D,4,0)</f>
        <v>0.45833333333333298</v>
      </c>
      <c r="C5511" s="77">
        <v>46257</v>
      </c>
      <c r="D5511" s="57"/>
      <c r="E5511" s="62" t="s">
        <v>85</v>
      </c>
      <c r="F5511" s="62"/>
      <c r="G5511" s="62">
        <v>11</v>
      </c>
      <c r="H5511" s="63">
        <v>1</v>
      </c>
      <c r="I5511" s="64">
        <v>2</v>
      </c>
      <c r="J5511" s="64">
        <v>2</v>
      </c>
      <c r="K5511" s="64">
        <v>2</v>
      </c>
      <c r="L5511" s="65">
        <v>1</v>
      </c>
      <c r="M5511" s="64">
        <v>0</v>
      </c>
      <c r="N5511" s="64">
        <v>0</v>
      </c>
      <c r="O5511" s="66">
        <v>61.884</v>
      </c>
      <c r="P5511" s="63">
        <v>0</v>
      </c>
    </row>
    <row r="5512" spans="1:16" ht="14.4">
      <c r="A5512" s="72">
        <f t="shared" si="179"/>
        <v>46257</v>
      </c>
      <c r="B5512" s="73">
        <f>VLOOKUP(G5512,'Daily Flash NL'!A:D,4,0)</f>
        <v>0.54166666666666696</v>
      </c>
      <c r="C5512" s="77">
        <v>46257</v>
      </c>
      <c r="D5512" s="57"/>
      <c r="E5512" s="62" t="s">
        <v>85</v>
      </c>
      <c r="F5512" s="62"/>
      <c r="G5512" s="62">
        <v>13</v>
      </c>
      <c r="H5512" s="63">
        <v>1</v>
      </c>
      <c r="I5512" s="64">
        <v>4</v>
      </c>
      <c r="J5512" s="64">
        <v>4</v>
      </c>
      <c r="K5512" s="64">
        <v>4</v>
      </c>
      <c r="L5512" s="65">
        <v>1</v>
      </c>
      <c r="M5512" s="64">
        <v>0</v>
      </c>
      <c r="N5512" s="64">
        <v>0</v>
      </c>
      <c r="O5512" s="66">
        <v>276.11574999999999</v>
      </c>
      <c r="P5512" s="63">
        <v>0</v>
      </c>
    </row>
    <row r="5513" spans="1:16" ht="14.4">
      <c r="A5513" s="72">
        <f t="shared" si="179"/>
        <v>46257</v>
      </c>
      <c r="B5513" s="73">
        <f>VLOOKUP(G5513,'Daily Flash NL'!A:D,4,0)</f>
        <v>0.58333333333333304</v>
      </c>
      <c r="C5513" s="77">
        <v>46257</v>
      </c>
      <c r="D5513" s="57"/>
      <c r="E5513" s="62" t="s">
        <v>85</v>
      </c>
      <c r="F5513" s="62"/>
      <c r="G5513" s="62">
        <v>14</v>
      </c>
      <c r="H5513" s="63">
        <v>0.8571428571428571</v>
      </c>
      <c r="I5513" s="64">
        <v>7</v>
      </c>
      <c r="J5513" s="64">
        <v>7</v>
      </c>
      <c r="K5513" s="64">
        <v>6</v>
      </c>
      <c r="L5513" s="65">
        <v>1</v>
      </c>
      <c r="M5513" s="64">
        <v>0</v>
      </c>
      <c r="N5513" s="64">
        <v>0</v>
      </c>
      <c r="O5513" s="66">
        <v>125.10261904761857</v>
      </c>
      <c r="P5513" s="63">
        <v>0</v>
      </c>
    </row>
    <row r="5514" spans="1:16" ht="14.4">
      <c r="A5514" s="72">
        <f t="shared" si="179"/>
        <v>46257</v>
      </c>
      <c r="B5514" s="73">
        <f>VLOOKUP(G5514,'Daily Flash NL'!A:D,4,0)</f>
        <v>0.625</v>
      </c>
      <c r="C5514" s="77">
        <v>46257</v>
      </c>
      <c r="D5514" s="57"/>
      <c r="E5514" s="62" t="s">
        <v>85</v>
      </c>
      <c r="F5514" s="62"/>
      <c r="G5514" s="62">
        <v>15</v>
      </c>
      <c r="H5514" s="63">
        <v>1</v>
      </c>
      <c r="I5514" s="64">
        <v>6</v>
      </c>
      <c r="J5514" s="64">
        <v>6</v>
      </c>
      <c r="K5514" s="64">
        <v>6</v>
      </c>
      <c r="L5514" s="65">
        <v>1</v>
      </c>
      <c r="M5514" s="64">
        <v>0</v>
      </c>
      <c r="N5514" s="64">
        <v>0</v>
      </c>
      <c r="O5514" s="66">
        <v>303.03199999999998</v>
      </c>
      <c r="P5514" s="63">
        <v>0</v>
      </c>
    </row>
    <row r="5515" spans="1:16" ht="14.4">
      <c r="A5515" s="72">
        <f t="shared" si="179"/>
        <v>46257</v>
      </c>
      <c r="B5515" s="73">
        <f>VLOOKUP(G5515,'Daily Flash NL'!A:D,4,0)</f>
        <v>0.66666666666666696</v>
      </c>
      <c r="C5515" s="77">
        <v>46257</v>
      </c>
      <c r="D5515" s="57"/>
      <c r="E5515" s="62" t="s">
        <v>85</v>
      </c>
      <c r="F5515" s="62"/>
      <c r="G5515" s="62">
        <v>16</v>
      </c>
      <c r="H5515" s="63">
        <v>1</v>
      </c>
      <c r="I5515" s="64">
        <v>6</v>
      </c>
      <c r="J5515" s="64">
        <v>6</v>
      </c>
      <c r="K5515" s="64">
        <v>6</v>
      </c>
      <c r="L5515" s="65">
        <v>1</v>
      </c>
      <c r="M5515" s="64">
        <v>0</v>
      </c>
      <c r="N5515" s="64">
        <v>0</v>
      </c>
      <c r="O5515" s="66">
        <v>290.60766666666666</v>
      </c>
      <c r="P5515" s="63">
        <v>0</v>
      </c>
    </row>
    <row r="5516" spans="1:16" ht="14.4">
      <c r="A5516" s="72">
        <f t="shared" si="179"/>
        <v>46257</v>
      </c>
      <c r="B5516" s="73" t="e">
        <f>VLOOKUP(G5516,'Daily Flash NL'!A:D,4,0)</f>
        <v>#N/A</v>
      </c>
      <c r="C5516" s="77">
        <v>46257</v>
      </c>
      <c r="D5516" s="57"/>
      <c r="E5516" s="62" t="s">
        <v>85</v>
      </c>
      <c r="F5516" s="62"/>
      <c r="G5516" s="62">
        <v>17</v>
      </c>
      <c r="H5516" s="63">
        <v>0.75</v>
      </c>
      <c r="I5516" s="64">
        <v>4</v>
      </c>
      <c r="J5516" s="64">
        <v>4</v>
      </c>
      <c r="K5516" s="64">
        <v>3</v>
      </c>
      <c r="L5516" s="65">
        <v>1</v>
      </c>
      <c r="M5516" s="64">
        <v>0</v>
      </c>
      <c r="N5516" s="64">
        <v>0</v>
      </c>
      <c r="O5516" s="66">
        <v>276.69875000000002</v>
      </c>
      <c r="P5516" s="63">
        <v>0</v>
      </c>
    </row>
    <row r="5517" spans="1:16" ht="14.4">
      <c r="A5517" s="72">
        <f t="shared" si="179"/>
        <v>46257</v>
      </c>
      <c r="B5517" s="73" t="e">
        <f>VLOOKUP(G5517,'Daily Flash NL'!A:D,4,0)</f>
        <v>#N/A</v>
      </c>
      <c r="C5517" s="77">
        <v>46257</v>
      </c>
      <c r="D5517" s="57"/>
      <c r="E5517" s="62" t="s">
        <v>85</v>
      </c>
      <c r="F5517" s="62"/>
      <c r="G5517" s="62">
        <v>18</v>
      </c>
      <c r="H5517" s="63">
        <v>0.8</v>
      </c>
      <c r="I5517" s="64">
        <v>5</v>
      </c>
      <c r="J5517" s="64">
        <v>5</v>
      </c>
      <c r="K5517" s="64">
        <v>4</v>
      </c>
      <c r="L5517" s="65">
        <v>1</v>
      </c>
      <c r="M5517" s="64">
        <v>0</v>
      </c>
      <c r="N5517" s="64">
        <v>0</v>
      </c>
      <c r="O5517" s="66">
        <v>435.733</v>
      </c>
      <c r="P5517" s="63">
        <v>0</v>
      </c>
    </row>
    <row r="5518" spans="1:16" ht="14.4">
      <c r="A5518" s="72">
        <f t="shared" si="179"/>
        <v>46257</v>
      </c>
      <c r="B5518" s="73" t="e">
        <f>VLOOKUP(G5518,'Daily Flash NL'!A:D,4,0)</f>
        <v>#N/A</v>
      </c>
      <c r="C5518" s="77">
        <v>46257</v>
      </c>
      <c r="D5518" s="57"/>
      <c r="E5518" s="62" t="s">
        <v>85</v>
      </c>
      <c r="F5518" s="62"/>
      <c r="G5518" s="62">
        <v>19</v>
      </c>
      <c r="H5518" s="63">
        <v>0.33333333333333331</v>
      </c>
      <c r="I5518" s="64">
        <v>6</v>
      </c>
      <c r="J5518" s="64">
        <v>5</v>
      </c>
      <c r="K5518" s="64">
        <v>2</v>
      </c>
      <c r="L5518" s="65">
        <v>0.83333333333333337</v>
      </c>
      <c r="M5518" s="64">
        <v>1</v>
      </c>
      <c r="N5518" s="64">
        <v>0</v>
      </c>
      <c r="O5518" s="66">
        <v>288.79159999999996</v>
      </c>
      <c r="P5518" s="63">
        <v>0.16666666666666666</v>
      </c>
    </row>
    <row r="5519" spans="1:16" ht="14.4">
      <c r="A5519" s="72">
        <f t="shared" si="179"/>
        <v>46257</v>
      </c>
      <c r="B5519" s="73" t="e">
        <f>VLOOKUP(G5519,'Daily Flash NL'!A:D,4,0)</f>
        <v>#N/A</v>
      </c>
      <c r="C5519" s="77">
        <v>46257</v>
      </c>
      <c r="D5519" s="57"/>
      <c r="E5519" s="62" t="s">
        <v>85</v>
      </c>
      <c r="F5519" s="62"/>
      <c r="G5519" s="62">
        <v>20</v>
      </c>
      <c r="H5519" s="63">
        <v>0</v>
      </c>
      <c r="I5519" s="64">
        <v>1</v>
      </c>
      <c r="J5519" s="64">
        <v>0</v>
      </c>
      <c r="K5519" s="64">
        <v>0</v>
      </c>
      <c r="L5519" s="65">
        <v>0</v>
      </c>
      <c r="M5519" s="64">
        <v>1</v>
      </c>
      <c r="N5519" s="64">
        <v>0</v>
      </c>
      <c r="O5519" s="66"/>
      <c r="P5519" s="63">
        <v>1</v>
      </c>
    </row>
    <row r="5520" spans="1:16" ht="14.4">
      <c r="A5520" s="72">
        <f t="shared" si="179"/>
        <v>46257</v>
      </c>
      <c r="B5520" s="73" t="e">
        <f>VLOOKUP(G5520,'Daily Flash NL'!A:D,4,0)</f>
        <v>#N/A</v>
      </c>
      <c r="C5520" s="77">
        <v>46257</v>
      </c>
      <c r="D5520" s="57"/>
      <c r="E5520" s="62" t="s">
        <v>85</v>
      </c>
      <c r="F5520" s="57" t="s">
        <v>86</v>
      </c>
      <c r="G5520" s="57"/>
      <c r="H5520" s="58"/>
      <c r="I5520" s="59"/>
      <c r="J5520" s="59"/>
      <c r="K5520" s="59"/>
      <c r="L5520" s="60"/>
      <c r="M5520" s="59"/>
      <c r="N5520" s="59"/>
      <c r="O5520" s="61"/>
      <c r="P5520" s="58"/>
    </row>
    <row r="5521" spans="1:16" ht="14.4">
      <c r="A5521" s="72">
        <f t="shared" si="179"/>
        <v>46257</v>
      </c>
      <c r="B5521" s="73">
        <f>VLOOKUP(G5521,'Daily Flash NL'!A:D,4,0)</f>
        <v>0.29166666666666669</v>
      </c>
      <c r="C5521" s="77">
        <v>46257</v>
      </c>
      <c r="D5521" s="57"/>
      <c r="E5521" s="62" t="s">
        <v>85</v>
      </c>
      <c r="F5521" s="62"/>
      <c r="G5521" s="62">
        <v>7</v>
      </c>
      <c r="H5521" s="63">
        <v>1</v>
      </c>
      <c r="I5521" s="64">
        <v>3</v>
      </c>
      <c r="J5521" s="64">
        <v>3</v>
      </c>
      <c r="K5521" s="64">
        <v>3</v>
      </c>
      <c r="L5521" s="65">
        <v>1</v>
      </c>
      <c r="M5521" s="64">
        <v>0</v>
      </c>
      <c r="N5521" s="64">
        <v>0</v>
      </c>
      <c r="O5521" s="66">
        <v>521.14099999999996</v>
      </c>
      <c r="P5521" s="63">
        <v>0</v>
      </c>
    </row>
    <row r="5522" spans="1:16" ht="14.4">
      <c r="A5522" s="72">
        <f t="shared" si="179"/>
        <v>46257</v>
      </c>
      <c r="B5522" s="73">
        <f>VLOOKUP(G5522,'Daily Flash NL'!A:D,4,0)</f>
        <v>0.33333333333333298</v>
      </c>
      <c r="C5522" s="77">
        <v>46257</v>
      </c>
      <c r="D5522" s="57"/>
      <c r="E5522" s="62" t="s">
        <v>85</v>
      </c>
      <c r="F5522" s="62"/>
      <c r="G5522" s="62">
        <v>8</v>
      </c>
      <c r="H5522" s="63">
        <v>1</v>
      </c>
      <c r="I5522" s="64">
        <v>2</v>
      </c>
      <c r="J5522" s="64">
        <v>2</v>
      </c>
      <c r="K5522" s="64">
        <v>2</v>
      </c>
      <c r="L5522" s="65">
        <v>1</v>
      </c>
      <c r="M5522" s="64">
        <v>0</v>
      </c>
      <c r="N5522" s="64">
        <v>0</v>
      </c>
      <c r="O5522" s="66">
        <v>396.33799999999997</v>
      </c>
      <c r="P5522" s="63">
        <v>0</v>
      </c>
    </row>
    <row r="5523" spans="1:16" ht="14.4">
      <c r="A5523" s="72">
        <f t="shared" si="179"/>
        <v>46257</v>
      </c>
      <c r="B5523" s="73">
        <f>VLOOKUP(G5523,'Daily Flash NL'!A:D,4,0)</f>
        <v>0.375</v>
      </c>
      <c r="C5523" s="77">
        <v>46257</v>
      </c>
      <c r="D5523" s="57"/>
      <c r="E5523" s="62" t="s">
        <v>85</v>
      </c>
      <c r="F5523" s="62"/>
      <c r="G5523" s="62">
        <v>9</v>
      </c>
      <c r="H5523" s="63">
        <v>1</v>
      </c>
      <c r="I5523" s="64">
        <v>8</v>
      </c>
      <c r="J5523" s="64">
        <v>8</v>
      </c>
      <c r="K5523" s="64">
        <v>8</v>
      </c>
      <c r="L5523" s="65">
        <v>1</v>
      </c>
      <c r="M5523" s="64">
        <v>0</v>
      </c>
      <c r="N5523" s="64">
        <v>0</v>
      </c>
      <c r="O5523" s="66">
        <v>244.91637499999962</v>
      </c>
      <c r="P5523" s="63">
        <v>0</v>
      </c>
    </row>
    <row r="5524" spans="1:16" ht="14.4">
      <c r="A5524" s="72">
        <f t="shared" ref="A5524:A5559" si="180">C5524</f>
        <v>46257</v>
      </c>
      <c r="B5524" s="73">
        <f>VLOOKUP(G5524,'Daily Flash NL'!A:D,4,0)</f>
        <v>0.41666666666666702</v>
      </c>
      <c r="C5524" s="77">
        <v>46257</v>
      </c>
      <c r="D5524" s="57"/>
      <c r="E5524" s="62" t="s">
        <v>85</v>
      </c>
      <c r="F5524" s="62"/>
      <c r="G5524" s="62">
        <v>10</v>
      </c>
      <c r="H5524" s="63">
        <v>1</v>
      </c>
      <c r="I5524" s="64">
        <v>8</v>
      </c>
      <c r="J5524" s="64">
        <v>8</v>
      </c>
      <c r="K5524" s="64">
        <v>8</v>
      </c>
      <c r="L5524" s="65">
        <v>1</v>
      </c>
      <c r="M5524" s="64">
        <v>0</v>
      </c>
      <c r="N5524" s="64">
        <v>0</v>
      </c>
      <c r="O5524" s="66">
        <v>157.08241666666663</v>
      </c>
      <c r="P5524" s="63">
        <v>0</v>
      </c>
    </row>
    <row r="5525" spans="1:16" ht="14.4">
      <c r="A5525" s="72">
        <f t="shared" si="180"/>
        <v>46257</v>
      </c>
      <c r="B5525" s="73">
        <f>VLOOKUP(G5525,'Daily Flash NL'!A:D,4,0)</f>
        <v>0.45833333333333298</v>
      </c>
      <c r="C5525" s="77">
        <v>46257</v>
      </c>
      <c r="D5525" s="57"/>
      <c r="E5525" s="62" t="s">
        <v>85</v>
      </c>
      <c r="F5525" s="62"/>
      <c r="G5525" s="62">
        <v>11</v>
      </c>
      <c r="H5525" s="63">
        <v>1</v>
      </c>
      <c r="I5525" s="64">
        <v>6</v>
      </c>
      <c r="J5525" s="64">
        <v>6</v>
      </c>
      <c r="K5525" s="64">
        <v>6</v>
      </c>
      <c r="L5525" s="65">
        <v>1</v>
      </c>
      <c r="M5525" s="64">
        <v>0</v>
      </c>
      <c r="N5525" s="64">
        <v>0</v>
      </c>
      <c r="O5525" s="66">
        <v>350.45041666666663</v>
      </c>
      <c r="P5525" s="63">
        <v>0</v>
      </c>
    </row>
    <row r="5526" spans="1:16" ht="14.4">
      <c r="A5526" s="72">
        <f t="shared" si="180"/>
        <v>46257</v>
      </c>
      <c r="B5526" s="73">
        <f>VLOOKUP(G5526,'Daily Flash NL'!A:D,4,0)</f>
        <v>0.5</v>
      </c>
      <c r="C5526" s="77">
        <v>46257</v>
      </c>
      <c r="D5526" s="57"/>
      <c r="E5526" s="62" t="s">
        <v>85</v>
      </c>
      <c r="F5526" s="62"/>
      <c r="G5526" s="62">
        <v>12</v>
      </c>
      <c r="H5526" s="63">
        <v>1</v>
      </c>
      <c r="I5526" s="64">
        <v>3</v>
      </c>
      <c r="J5526" s="64">
        <v>3</v>
      </c>
      <c r="K5526" s="64">
        <v>3</v>
      </c>
      <c r="L5526" s="65">
        <v>1</v>
      </c>
      <c r="M5526" s="64">
        <v>0</v>
      </c>
      <c r="N5526" s="64">
        <v>0</v>
      </c>
      <c r="O5526" s="66">
        <v>322.73933333333332</v>
      </c>
      <c r="P5526" s="63">
        <v>0</v>
      </c>
    </row>
    <row r="5527" spans="1:16" ht="14.4">
      <c r="A5527" s="72">
        <f t="shared" si="180"/>
        <v>46257</v>
      </c>
      <c r="B5527" s="73">
        <f>VLOOKUP(G5527,'Daily Flash NL'!A:D,4,0)</f>
        <v>0.54166666666666696</v>
      </c>
      <c r="C5527" s="77">
        <v>46257</v>
      </c>
      <c r="D5527" s="57"/>
      <c r="E5527" s="62" t="s">
        <v>85</v>
      </c>
      <c r="F5527" s="62"/>
      <c r="G5527" s="62">
        <v>13</v>
      </c>
      <c r="H5527" s="63">
        <v>0.8</v>
      </c>
      <c r="I5527" s="64">
        <v>5</v>
      </c>
      <c r="J5527" s="64">
        <v>5</v>
      </c>
      <c r="K5527" s="64">
        <v>4</v>
      </c>
      <c r="L5527" s="65">
        <v>1</v>
      </c>
      <c r="M5527" s="64">
        <v>0</v>
      </c>
      <c r="N5527" s="64">
        <v>0</v>
      </c>
      <c r="O5527" s="66">
        <v>340.25349999999997</v>
      </c>
      <c r="P5527" s="63">
        <v>0</v>
      </c>
    </row>
    <row r="5528" spans="1:16" ht="14.4">
      <c r="A5528" s="72">
        <f t="shared" si="180"/>
        <v>46257</v>
      </c>
      <c r="B5528" s="73">
        <f>VLOOKUP(G5528,'Daily Flash NL'!A:D,4,0)</f>
        <v>0.58333333333333304</v>
      </c>
      <c r="C5528" s="77">
        <v>46257</v>
      </c>
      <c r="D5528" s="57"/>
      <c r="E5528" s="62" t="s">
        <v>85</v>
      </c>
      <c r="F5528" s="62"/>
      <c r="G5528" s="62">
        <v>14</v>
      </c>
      <c r="H5528" s="63">
        <v>1</v>
      </c>
      <c r="I5528" s="64">
        <v>3</v>
      </c>
      <c r="J5528" s="64">
        <v>3</v>
      </c>
      <c r="K5528" s="64">
        <v>3</v>
      </c>
      <c r="L5528" s="65">
        <v>1</v>
      </c>
      <c r="M5528" s="64">
        <v>0</v>
      </c>
      <c r="N5528" s="64">
        <v>0</v>
      </c>
      <c r="O5528" s="66">
        <v>236.65733333333333</v>
      </c>
      <c r="P5528" s="63">
        <v>0</v>
      </c>
    </row>
    <row r="5529" spans="1:16" ht="14.4">
      <c r="A5529" s="72">
        <f t="shared" si="180"/>
        <v>46257</v>
      </c>
      <c r="B5529" s="73">
        <f>VLOOKUP(G5529,'Daily Flash NL'!A:D,4,0)</f>
        <v>0.625</v>
      </c>
      <c r="C5529" s="77">
        <v>46257</v>
      </c>
      <c r="D5529" s="57"/>
      <c r="E5529" s="62" t="s">
        <v>85</v>
      </c>
      <c r="F5529" s="62"/>
      <c r="G5529" s="62">
        <v>15</v>
      </c>
      <c r="H5529" s="63">
        <v>1</v>
      </c>
      <c r="I5529" s="64">
        <v>3</v>
      </c>
      <c r="J5529" s="64">
        <v>3</v>
      </c>
      <c r="K5529" s="64">
        <v>3</v>
      </c>
      <c r="L5529" s="65">
        <v>1</v>
      </c>
      <c r="M5529" s="64">
        <v>0</v>
      </c>
      <c r="N5529" s="64">
        <v>0</v>
      </c>
      <c r="O5529" s="66">
        <v>253.87216666666669</v>
      </c>
      <c r="P5529" s="63">
        <v>0</v>
      </c>
    </row>
    <row r="5530" spans="1:16" ht="14.4">
      <c r="A5530" s="72">
        <f t="shared" si="180"/>
        <v>46257</v>
      </c>
      <c r="B5530" s="73">
        <f>VLOOKUP(G5530,'Daily Flash NL'!A:D,4,0)</f>
        <v>0.66666666666666696</v>
      </c>
      <c r="C5530" s="77">
        <v>46257</v>
      </c>
      <c r="D5530" s="57"/>
      <c r="E5530" s="62" t="s">
        <v>85</v>
      </c>
      <c r="F5530" s="62"/>
      <c r="G5530" s="62">
        <v>16</v>
      </c>
      <c r="H5530" s="63">
        <v>1</v>
      </c>
      <c r="I5530" s="64">
        <v>5</v>
      </c>
      <c r="J5530" s="64">
        <v>5</v>
      </c>
      <c r="K5530" s="64">
        <v>5</v>
      </c>
      <c r="L5530" s="65">
        <v>1</v>
      </c>
      <c r="M5530" s="64">
        <v>0</v>
      </c>
      <c r="N5530" s="64">
        <v>0</v>
      </c>
      <c r="O5530" s="66">
        <v>233.31930000000003</v>
      </c>
      <c r="P5530" s="63">
        <v>0</v>
      </c>
    </row>
    <row r="5531" spans="1:16" ht="14.4">
      <c r="A5531" s="72">
        <f t="shared" si="180"/>
        <v>46257</v>
      </c>
      <c r="B5531" s="73" t="e">
        <f>VLOOKUP(G5531,'Daily Flash NL'!A:D,4,0)</f>
        <v>#N/A</v>
      </c>
      <c r="C5531" s="77">
        <v>46257</v>
      </c>
      <c r="D5531" s="57"/>
      <c r="E5531" s="62" t="s">
        <v>85</v>
      </c>
      <c r="F5531" s="62"/>
      <c r="G5531" s="62">
        <v>17</v>
      </c>
      <c r="H5531" s="63">
        <v>1</v>
      </c>
      <c r="I5531" s="64">
        <v>7</v>
      </c>
      <c r="J5531" s="64">
        <v>7</v>
      </c>
      <c r="K5531" s="64">
        <v>7</v>
      </c>
      <c r="L5531" s="65">
        <v>1</v>
      </c>
      <c r="M5531" s="64">
        <v>0</v>
      </c>
      <c r="N5531" s="64">
        <v>0</v>
      </c>
      <c r="O5531" s="66">
        <v>171.17657142857141</v>
      </c>
      <c r="P5531" s="63">
        <v>0</v>
      </c>
    </row>
    <row r="5532" spans="1:16" ht="14.4">
      <c r="A5532" s="72">
        <f t="shared" si="180"/>
        <v>46257</v>
      </c>
      <c r="B5532" s="73" t="e">
        <f>VLOOKUP(G5532,'Daily Flash NL'!A:D,4,0)</f>
        <v>#N/A</v>
      </c>
      <c r="C5532" s="77">
        <v>46257</v>
      </c>
      <c r="D5532" s="57"/>
      <c r="E5532" s="62" t="s">
        <v>85</v>
      </c>
      <c r="F5532" s="62"/>
      <c r="G5532" s="62">
        <v>18</v>
      </c>
      <c r="H5532" s="63">
        <v>1</v>
      </c>
      <c r="I5532" s="64">
        <v>11</v>
      </c>
      <c r="J5532" s="64">
        <v>11</v>
      </c>
      <c r="K5532" s="64">
        <v>11</v>
      </c>
      <c r="L5532" s="65">
        <v>1</v>
      </c>
      <c r="M5532" s="64">
        <v>0</v>
      </c>
      <c r="N5532" s="64">
        <v>0</v>
      </c>
      <c r="O5532" s="66">
        <v>226.9158181818182</v>
      </c>
      <c r="P5532" s="63">
        <v>0</v>
      </c>
    </row>
    <row r="5533" spans="1:16" ht="14.4">
      <c r="A5533" s="72">
        <f t="shared" si="180"/>
        <v>46257</v>
      </c>
      <c r="B5533" s="73" t="e">
        <f>VLOOKUP(G5533,'Daily Flash NL'!A:D,4,0)</f>
        <v>#N/A</v>
      </c>
      <c r="C5533" s="77">
        <v>46257</v>
      </c>
      <c r="D5533" s="57"/>
      <c r="E5533" s="62" t="s">
        <v>85</v>
      </c>
      <c r="F5533" s="62"/>
      <c r="G5533" s="62">
        <v>19</v>
      </c>
      <c r="H5533" s="63">
        <v>1</v>
      </c>
      <c r="I5533" s="64">
        <v>4</v>
      </c>
      <c r="J5533" s="64">
        <v>4</v>
      </c>
      <c r="K5533" s="64">
        <v>4</v>
      </c>
      <c r="L5533" s="65">
        <v>1</v>
      </c>
      <c r="M5533" s="64">
        <v>0</v>
      </c>
      <c r="N5533" s="64">
        <v>0</v>
      </c>
      <c r="O5533" s="66">
        <v>227.48475000000002</v>
      </c>
      <c r="P5533" s="63">
        <v>0</v>
      </c>
    </row>
    <row r="5534" spans="1:16" ht="14.4">
      <c r="A5534" s="72">
        <f t="shared" si="180"/>
        <v>46257</v>
      </c>
      <c r="B5534" s="73" t="e">
        <f>VLOOKUP(G5534,'Daily Flash NL'!A:D,4,0)</f>
        <v>#N/A</v>
      </c>
      <c r="C5534" s="77">
        <v>46257</v>
      </c>
      <c r="D5534" s="57"/>
      <c r="E5534" s="62" t="s">
        <v>85</v>
      </c>
      <c r="F5534" s="62"/>
      <c r="G5534" s="62">
        <v>20</v>
      </c>
      <c r="H5534" s="63">
        <v>1</v>
      </c>
      <c r="I5534" s="64">
        <v>4</v>
      </c>
      <c r="J5534" s="64">
        <v>4</v>
      </c>
      <c r="K5534" s="64">
        <v>4</v>
      </c>
      <c r="L5534" s="65">
        <v>1</v>
      </c>
      <c r="M5534" s="64">
        <v>0</v>
      </c>
      <c r="N5534" s="64">
        <v>0</v>
      </c>
      <c r="O5534" s="66">
        <v>374.5795</v>
      </c>
      <c r="P5534" s="63">
        <v>0</v>
      </c>
    </row>
    <row r="5535" spans="1:16" ht="14.4">
      <c r="A5535" s="72">
        <f t="shared" si="180"/>
        <v>46257</v>
      </c>
      <c r="B5535" s="73" t="e">
        <f>VLOOKUP(G5535,'Daily Flash NL'!A:D,4,0)</f>
        <v>#N/A</v>
      </c>
      <c r="C5535" s="77">
        <v>46257</v>
      </c>
      <c r="D5535" s="57"/>
      <c r="E5535" s="62" t="s">
        <v>85</v>
      </c>
      <c r="F5535" s="62"/>
      <c r="G5535" s="62">
        <v>21</v>
      </c>
      <c r="H5535" s="63">
        <v>1</v>
      </c>
      <c r="I5535" s="64">
        <v>5</v>
      </c>
      <c r="J5535" s="64">
        <v>5</v>
      </c>
      <c r="K5535" s="64">
        <v>5</v>
      </c>
      <c r="L5535" s="65">
        <v>1</v>
      </c>
      <c r="M5535" s="64">
        <v>0</v>
      </c>
      <c r="N5535" s="64">
        <v>0</v>
      </c>
      <c r="O5535" s="66">
        <v>210.81690000000003</v>
      </c>
      <c r="P5535" s="63">
        <v>0</v>
      </c>
    </row>
    <row r="5536" spans="1:16" ht="14.4">
      <c r="A5536" s="72">
        <f t="shared" si="180"/>
        <v>46257</v>
      </c>
      <c r="B5536" s="73" t="e">
        <f>VLOOKUP(G5536,'Daily Flash NL'!A:D,4,0)</f>
        <v>#N/A</v>
      </c>
      <c r="C5536" s="77">
        <v>46257</v>
      </c>
      <c r="D5536" s="57"/>
      <c r="E5536" s="62" t="s">
        <v>85</v>
      </c>
      <c r="F5536" s="62"/>
      <c r="G5536" s="62">
        <v>22</v>
      </c>
      <c r="H5536" s="63">
        <v>0</v>
      </c>
      <c r="I5536" s="64">
        <v>2</v>
      </c>
      <c r="J5536" s="64">
        <v>0</v>
      </c>
      <c r="K5536" s="64">
        <v>0</v>
      </c>
      <c r="L5536" s="65">
        <v>0</v>
      </c>
      <c r="M5536" s="64">
        <v>2</v>
      </c>
      <c r="N5536" s="64">
        <v>0</v>
      </c>
      <c r="O5536" s="66"/>
      <c r="P5536" s="63">
        <v>1</v>
      </c>
    </row>
    <row r="5537" spans="1:16" ht="14.4">
      <c r="A5537" s="72">
        <f t="shared" si="180"/>
        <v>46257</v>
      </c>
      <c r="B5537" s="73" t="e">
        <f>VLOOKUP(G5537,'Daily Flash NL'!A:D,4,0)</f>
        <v>#N/A</v>
      </c>
      <c r="C5537" s="77">
        <v>46257</v>
      </c>
      <c r="D5537" s="57"/>
      <c r="E5537" s="62" t="s">
        <v>85</v>
      </c>
      <c r="F5537" s="62"/>
      <c r="G5537" s="62">
        <v>23</v>
      </c>
      <c r="H5537" s="63">
        <v>0</v>
      </c>
      <c r="I5537" s="64">
        <v>6</v>
      </c>
      <c r="J5537" s="64">
        <v>1</v>
      </c>
      <c r="K5537" s="64">
        <v>0</v>
      </c>
      <c r="L5537" s="65">
        <v>0.16666666666666666</v>
      </c>
      <c r="M5537" s="64">
        <v>5</v>
      </c>
      <c r="N5537" s="64">
        <v>0</v>
      </c>
      <c r="O5537" s="66">
        <v>491.78299999999996</v>
      </c>
      <c r="P5537" s="63">
        <v>0.83333333333333337</v>
      </c>
    </row>
    <row r="5538" spans="1:16" ht="14.4">
      <c r="A5538" s="72">
        <f t="shared" si="180"/>
        <v>46257</v>
      </c>
      <c r="B5538" s="73" t="e">
        <f>VLOOKUP(G5538,'Daily Flash NL'!A:D,4,0)</f>
        <v>#N/A</v>
      </c>
      <c r="C5538" s="77">
        <v>46257</v>
      </c>
      <c r="D5538" s="57"/>
      <c r="E5538" s="62" t="s">
        <v>68</v>
      </c>
      <c r="F5538" s="62"/>
      <c r="G5538" s="62"/>
      <c r="H5538" s="63">
        <v>0.96390658174097665</v>
      </c>
      <c r="I5538" s="64">
        <v>471</v>
      </c>
      <c r="J5538" s="64">
        <v>469</v>
      </c>
      <c r="K5538" s="64">
        <v>454</v>
      </c>
      <c r="L5538" s="65">
        <v>0.99575371549893843</v>
      </c>
      <c r="M5538" s="64">
        <v>2</v>
      </c>
      <c r="N5538" s="64">
        <v>0</v>
      </c>
      <c r="O5538" s="66">
        <v>264.29402795715299</v>
      </c>
      <c r="P5538" s="63">
        <v>4.246284501061571E-3</v>
      </c>
    </row>
    <row r="5539" spans="1:16" ht="14.4">
      <c r="A5539" s="72">
        <f t="shared" si="180"/>
        <v>46257</v>
      </c>
      <c r="B5539" s="73" t="e">
        <f>VLOOKUP(G5539,'Daily Flash NL'!A:D,4,0)</f>
        <v>#N/A</v>
      </c>
      <c r="C5539" s="77">
        <v>46257</v>
      </c>
      <c r="D5539" s="57"/>
      <c r="E5539" s="62" t="s">
        <v>68</v>
      </c>
      <c r="F5539" s="57" t="s">
        <v>69</v>
      </c>
      <c r="G5539" s="57"/>
      <c r="H5539" s="58"/>
      <c r="I5539" s="59"/>
      <c r="J5539" s="59"/>
      <c r="K5539" s="59"/>
      <c r="L5539" s="60"/>
      <c r="M5539" s="59"/>
      <c r="N5539" s="59"/>
      <c r="O5539" s="61"/>
      <c r="P5539" s="58"/>
    </row>
    <row r="5540" spans="1:16" ht="14.4">
      <c r="A5540" s="72">
        <f t="shared" si="180"/>
        <v>46257</v>
      </c>
      <c r="B5540" s="73">
        <f>VLOOKUP(G5540,'Daily Flash NL'!A:D,4,0)</f>
        <v>0.29166666666666669</v>
      </c>
      <c r="C5540" s="77">
        <v>46257</v>
      </c>
      <c r="D5540" s="57"/>
      <c r="E5540" s="62" t="s">
        <v>68</v>
      </c>
      <c r="F5540" s="62"/>
      <c r="G5540" s="62">
        <v>7</v>
      </c>
      <c r="H5540" s="63">
        <v>1</v>
      </c>
      <c r="I5540" s="64">
        <v>7</v>
      </c>
      <c r="J5540" s="64">
        <v>7</v>
      </c>
      <c r="K5540" s="64">
        <v>7</v>
      </c>
      <c r="L5540" s="65">
        <v>1</v>
      </c>
      <c r="M5540" s="64">
        <v>0</v>
      </c>
      <c r="N5540" s="64">
        <v>0</v>
      </c>
      <c r="O5540" s="66">
        <v>447.06314285714285</v>
      </c>
      <c r="P5540" s="63">
        <v>0</v>
      </c>
    </row>
    <row r="5541" spans="1:16" ht="14.4">
      <c r="A5541" s="72">
        <f t="shared" si="180"/>
        <v>46257</v>
      </c>
      <c r="B5541" s="73">
        <f>VLOOKUP(G5541,'Daily Flash NL'!A:D,4,0)</f>
        <v>0.33333333333333298</v>
      </c>
      <c r="C5541" s="77">
        <v>46257</v>
      </c>
      <c r="D5541" s="57"/>
      <c r="E5541" s="62" t="s">
        <v>68</v>
      </c>
      <c r="F5541" s="62"/>
      <c r="G5541" s="62">
        <v>8</v>
      </c>
      <c r="H5541" s="63">
        <v>1</v>
      </c>
      <c r="I5541" s="64">
        <v>9</v>
      </c>
      <c r="J5541" s="64">
        <v>9</v>
      </c>
      <c r="K5541" s="64">
        <v>9</v>
      </c>
      <c r="L5541" s="65">
        <v>1</v>
      </c>
      <c r="M5541" s="64">
        <v>0</v>
      </c>
      <c r="N5541" s="64">
        <v>0</v>
      </c>
      <c r="O5541" s="66">
        <v>261.47483333333338</v>
      </c>
      <c r="P5541" s="63">
        <v>0</v>
      </c>
    </row>
    <row r="5542" spans="1:16" ht="14.4">
      <c r="A5542" s="72">
        <f t="shared" si="180"/>
        <v>46257</v>
      </c>
      <c r="B5542" s="73">
        <f>VLOOKUP(G5542,'Daily Flash NL'!A:D,4,0)</f>
        <v>0.375</v>
      </c>
      <c r="C5542" s="77">
        <v>46257</v>
      </c>
      <c r="D5542" s="57"/>
      <c r="E5542" s="62" t="s">
        <v>68</v>
      </c>
      <c r="F5542" s="62"/>
      <c r="G5542" s="62">
        <v>9</v>
      </c>
      <c r="H5542" s="63">
        <v>1</v>
      </c>
      <c r="I5542" s="64">
        <v>32</v>
      </c>
      <c r="J5542" s="64">
        <v>32</v>
      </c>
      <c r="K5542" s="64">
        <v>32</v>
      </c>
      <c r="L5542" s="65">
        <v>1</v>
      </c>
      <c r="M5542" s="64">
        <v>0</v>
      </c>
      <c r="N5542" s="64">
        <v>0</v>
      </c>
      <c r="O5542" s="66">
        <v>319.60941406249998</v>
      </c>
      <c r="P5542" s="63">
        <v>0</v>
      </c>
    </row>
    <row r="5543" spans="1:16" ht="14.4">
      <c r="A5543" s="72">
        <f t="shared" si="180"/>
        <v>46257</v>
      </c>
      <c r="B5543" s="73">
        <f>VLOOKUP(G5543,'Daily Flash NL'!A:D,4,0)</f>
        <v>0.41666666666666702</v>
      </c>
      <c r="C5543" s="77">
        <v>46257</v>
      </c>
      <c r="D5543" s="57"/>
      <c r="E5543" s="62" t="s">
        <v>68</v>
      </c>
      <c r="F5543" s="62"/>
      <c r="G5543" s="62">
        <v>10</v>
      </c>
      <c r="H5543" s="63">
        <v>0.91666666666666663</v>
      </c>
      <c r="I5543" s="64">
        <v>48</v>
      </c>
      <c r="J5543" s="64">
        <v>48</v>
      </c>
      <c r="K5543" s="64">
        <v>44</v>
      </c>
      <c r="L5543" s="65">
        <v>1</v>
      </c>
      <c r="M5543" s="64">
        <v>0</v>
      </c>
      <c r="N5543" s="64">
        <v>0</v>
      </c>
      <c r="O5543" s="66">
        <v>235.55045441468266</v>
      </c>
      <c r="P5543" s="63">
        <v>0</v>
      </c>
    </row>
    <row r="5544" spans="1:16" ht="14.4">
      <c r="A5544" s="72">
        <f t="shared" si="180"/>
        <v>46257</v>
      </c>
      <c r="B5544" s="73">
        <f>VLOOKUP(G5544,'Daily Flash NL'!A:D,4,0)</f>
        <v>0.45833333333333298</v>
      </c>
      <c r="C5544" s="77">
        <v>46257</v>
      </c>
      <c r="D5544" s="57"/>
      <c r="E5544" s="62" t="s">
        <v>68</v>
      </c>
      <c r="F5544" s="62"/>
      <c r="G5544" s="62">
        <v>11</v>
      </c>
      <c r="H5544" s="63">
        <v>0.97499999999999998</v>
      </c>
      <c r="I5544" s="64">
        <v>40</v>
      </c>
      <c r="J5544" s="64">
        <v>40</v>
      </c>
      <c r="K5544" s="64">
        <v>39</v>
      </c>
      <c r="L5544" s="65">
        <v>1</v>
      </c>
      <c r="M5544" s="64">
        <v>0</v>
      </c>
      <c r="N5544" s="64">
        <v>0</v>
      </c>
      <c r="O5544" s="66">
        <v>283.32670416666662</v>
      </c>
      <c r="P5544" s="63">
        <v>0</v>
      </c>
    </row>
    <row r="5545" spans="1:16" ht="14.4">
      <c r="A5545" s="72">
        <f t="shared" si="180"/>
        <v>46257</v>
      </c>
      <c r="B5545" s="73">
        <f>VLOOKUP(G5545,'Daily Flash NL'!A:D,4,0)</f>
        <v>0.5</v>
      </c>
      <c r="C5545" s="77">
        <v>46257</v>
      </c>
      <c r="D5545" s="57"/>
      <c r="E5545" s="62" t="s">
        <v>68</v>
      </c>
      <c r="F5545" s="62"/>
      <c r="G5545" s="62">
        <v>12</v>
      </c>
      <c r="H5545" s="63">
        <v>0.97674418604651159</v>
      </c>
      <c r="I5545" s="64">
        <v>43</v>
      </c>
      <c r="J5545" s="64">
        <v>43</v>
      </c>
      <c r="K5545" s="64">
        <v>42</v>
      </c>
      <c r="L5545" s="65">
        <v>1</v>
      </c>
      <c r="M5545" s="64">
        <v>0</v>
      </c>
      <c r="N5545" s="64">
        <v>0</v>
      </c>
      <c r="O5545" s="66">
        <v>241.03796511627914</v>
      </c>
      <c r="P5545" s="63">
        <v>0</v>
      </c>
    </row>
    <row r="5546" spans="1:16" ht="14.4">
      <c r="A5546" s="72">
        <f t="shared" si="180"/>
        <v>46257</v>
      </c>
      <c r="B5546" s="73">
        <f>VLOOKUP(G5546,'Daily Flash NL'!A:D,4,0)</f>
        <v>0.54166666666666696</v>
      </c>
      <c r="C5546" s="77">
        <v>46257</v>
      </c>
      <c r="D5546" s="57"/>
      <c r="E5546" s="62" t="s">
        <v>68</v>
      </c>
      <c r="F5546" s="62"/>
      <c r="G5546" s="62">
        <v>13</v>
      </c>
      <c r="H5546" s="63">
        <v>0.93617021276595747</v>
      </c>
      <c r="I5546" s="64">
        <v>47</v>
      </c>
      <c r="J5546" s="64">
        <v>47</v>
      </c>
      <c r="K5546" s="64">
        <v>44</v>
      </c>
      <c r="L5546" s="65">
        <v>1</v>
      </c>
      <c r="M5546" s="64">
        <v>0</v>
      </c>
      <c r="N5546" s="64">
        <v>0</v>
      </c>
      <c r="O5546" s="66">
        <v>254.95882446808514</v>
      </c>
      <c r="P5546" s="63">
        <v>0</v>
      </c>
    </row>
    <row r="5547" spans="1:16" ht="14.4">
      <c r="A5547" s="72">
        <f t="shared" si="180"/>
        <v>46257</v>
      </c>
      <c r="B5547" s="73">
        <f>VLOOKUP(G5547,'Daily Flash NL'!A:D,4,0)</f>
        <v>0.58333333333333304</v>
      </c>
      <c r="C5547" s="77">
        <v>46257</v>
      </c>
      <c r="D5547" s="57"/>
      <c r="E5547" s="62" t="s">
        <v>68</v>
      </c>
      <c r="F5547" s="62"/>
      <c r="G5547" s="62">
        <v>14</v>
      </c>
      <c r="H5547" s="63">
        <v>0.97058823529411764</v>
      </c>
      <c r="I5547" s="64">
        <v>34</v>
      </c>
      <c r="J5547" s="64">
        <v>34</v>
      </c>
      <c r="K5547" s="64">
        <v>33</v>
      </c>
      <c r="L5547" s="65">
        <v>1</v>
      </c>
      <c r="M5547" s="64">
        <v>0</v>
      </c>
      <c r="N5547" s="64">
        <v>0</v>
      </c>
      <c r="O5547" s="66">
        <v>262.05498529411767</v>
      </c>
      <c r="P5547" s="63">
        <v>0</v>
      </c>
    </row>
    <row r="5548" spans="1:16" ht="14.4">
      <c r="A5548" s="72">
        <f t="shared" si="180"/>
        <v>46257</v>
      </c>
      <c r="B5548" s="73">
        <f>VLOOKUP(G5548,'Daily Flash NL'!A:D,4,0)</f>
        <v>0.625</v>
      </c>
      <c r="C5548" s="77">
        <v>46257</v>
      </c>
      <c r="D5548" s="57"/>
      <c r="E5548" s="62" t="s">
        <v>68</v>
      </c>
      <c r="F5548" s="62"/>
      <c r="G5548" s="62">
        <v>15</v>
      </c>
      <c r="H5548" s="63">
        <v>1</v>
      </c>
      <c r="I5548" s="64">
        <v>49</v>
      </c>
      <c r="J5548" s="64">
        <v>49</v>
      </c>
      <c r="K5548" s="64">
        <v>49</v>
      </c>
      <c r="L5548" s="65">
        <v>1</v>
      </c>
      <c r="M5548" s="64">
        <v>0</v>
      </c>
      <c r="N5548" s="64">
        <v>0</v>
      </c>
      <c r="O5548" s="66">
        <v>276.12953673469389</v>
      </c>
      <c r="P5548" s="63">
        <v>0</v>
      </c>
    </row>
    <row r="5549" spans="1:16" ht="14.4">
      <c r="A5549" s="72">
        <f t="shared" si="180"/>
        <v>46257</v>
      </c>
      <c r="B5549" s="73">
        <f>VLOOKUP(G5549,'Daily Flash NL'!A:D,4,0)</f>
        <v>0.66666666666666696</v>
      </c>
      <c r="C5549" s="77">
        <v>46257</v>
      </c>
      <c r="D5549" s="57"/>
      <c r="E5549" s="62" t="s">
        <v>68</v>
      </c>
      <c r="F5549" s="62"/>
      <c r="G5549" s="62">
        <v>16</v>
      </c>
      <c r="H5549" s="63">
        <v>0.9375</v>
      </c>
      <c r="I5549" s="64">
        <v>32</v>
      </c>
      <c r="J5549" s="64">
        <v>32</v>
      </c>
      <c r="K5549" s="64">
        <v>30</v>
      </c>
      <c r="L5549" s="65">
        <v>1</v>
      </c>
      <c r="M5549" s="64">
        <v>0</v>
      </c>
      <c r="N5549" s="64">
        <v>0</v>
      </c>
      <c r="O5549" s="66">
        <v>195.38269791666661</v>
      </c>
      <c r="P5549" s="63">
        <v>0</v>
      </c>
    </row>
    <row r="5550" spans="1:16" ht="14.4">
      <c r="A5550" s="72">
        <f t="shared" si="180"/>
        <v>46257</v>
      </c>
      <c r="B5550" s="73" t="e">
        <f>VLOOKUP(G5550,'Daily Flash NL'!A:D,4,0)</f>
        <v>#N/A</v>
      </c>
      <c r="C5550" s="77">
        <v>46257</v>
      </c>
      <c r="D5550" s="57"/>
      <c r="E5550" s="62" t="s">
        <v>68</v>
      </c>
      <c r="F5550" s="62"/>
      <c r="G5550" s="62">
        <v>17</v>
      </c>
      <c r="H5550" s="63">
        <v>0.96969696969696972</v>
      </c>
      <c r="I5550" s="64">
        <v>33</v>
      </c>
      <c r="J5550" s="64">
        <v>33</v>
      </c>
      <c r="K5550" s="64">
        <v>32</v>
      </c>
      <c r="L5550" s="65">
        <v>1</v>
      </c>
      <c r="M5550" s="64">
        <v>0</v>
      </c>
      <c r="N5550" s="64">
        <v>0</v>
      </c>
      <c r="O5550" s="66">
        <v>228.66774242424242</v>
      </c>
      <c r="P5550" s="63">
        <v>0</v>
      </c>
    </row>
    <row r="5551" spans="1:16" ht="14.4">
      <c r="A5551" s="72">
        <f t="shared" si="180"/>
        <v>46257</v>
      </c>
      <c r="B5551" s="73" t="e">
        <f>VLOOKUP(G5551,'Daily Flash NL'!A:D,4,0)</f>
        <v>#N/A</v>
      </c>
      <c r="C5551" s="77">
        <v>46257</v>
      </c>
      <c r="D5551" s="57"/>
      <c r="E5551" s="62" t="s">
        <v>68</v>
      </c>
      <c r="F5551" s="62"/>
      <c r="G5551" s="62">
        <v>18</v>
      </c>
      <c r="H5551" s="63">
        <v>1</v>
      </c>
      <c r="I5551" s="64">
        <v>24</v>
      </c>
      <c r="J5551" s="64">
        <v>24</v>
      </c>
      <c r="K5551" s="64">
        <v>24</v>
      </c>
      <c r="L5551" s="65">
        <v>1</v>
      </c>
      <c r="M5551" s="64">
        <v>0</v>
      </c>
      <c r="N5551" s="64">
        <v>0</v>
      </c>
      <c r="O5551" s="66">
        <v>289.56095138888884</v>
      </c>
      <c r="P5551" s="63">
        <v>0</v>
      </c>
    </row>
    <row r="5552" spans="1:16" ht="14.4">
      <c r="A5552" s="72">
        <f t="shared" si="180"/>
        <v>46257</v>
      </c>
      <c r="B5552" s="73" t="e">
        <f>VLOOKUP(G5552,'Daily Flash NL'!A:D,4,0)</f>
        <v>#N/A</v>
      </c>
      <c r="C5552" s="77">
        <v>46257</v>
      </c>
      <c r="D5552" s="57"/>
      <c r="E5552" s="62" t="s">
        <v>68</v>
      </c>
      <c r="F5552" s="62"/>
      <c r="G5552" s="62">
        <v>19</v>
      </c>
      <c r="H5552" s="63">
        <v>1</v>
      </c>
      <c r="I5552" s="64">
        <v>21</v>
      </c>
      <c r="J5552" s="64">
        <v>21</v>
      </c>
      <c r="K5552" s="64">
        <v>21</v>
      </c>
      <c r="L5552" s="65">
        <v>1</v>
      </c>
      <c r="M5552" s="64">
        <v>0</v>
      </c>
      <c r="N5552" s="64">
        <v>0</v>
      </c>
      <c r="O5552" s="66">
        <v>290.32261904761907</v>
      </c>
      <c r="P5552" s="63">
        <v>0</v>
      </c>
    </row>
    <row r="5553" spans="1:16" ht="14.4">
      <c r="A5553" s="72">
        <f t="shared" si="180"/>
        <v>46257</v>
      </c>
      <c r="B5553" s="73" t="e">
        <f>VLOOKUP(G5553,'Daily Flash NL'!A:D,4,0)</f>
        <v>#N/A</v>
      </c>
      <c r="C5553" s="77">
        <v>46257</v>
      </c>
      <c r="D5553" s="57"/>
      <c r="E5553" s="62" t="s">
        <v>68</v>
      </c>
      <c r="F5553" s="62"/>
      <c r="G5553" s="62">
        <v>20</v>
      </c>
      <c r="H5553" s="63">
        <v>1</v>
      </c>
      <c r="I5553" s="64">
        <v>26</v>
      </c>
      <c r="J5553" s="64">
        <v>26</v>
      </c>
      <c r="K5553" s="64">
        <v>26</v>
      </c>
      <c r="L5553" s="65">
        <v>1</v>
      </c>
      <c r="M5553" s="64">
        <v>0</v>
      </c>
      <c r="N5553" s="64">
        <v>0</v>
      </c>
      <c r="O5553" s="66">
        <v>242.84973717948731</v>
      </c>
      <c r="P5553" s="63">
        <v>0</v>
      </c>
    </row>
    <row r="5554" spans="1:16" ht="14.4">
      <c r="A5554" s="72">
        <f t="shared" si="180"/>
        <v>46257</v>
      </c>
      <c r="B5554" s="73" t="e">
        <f>VLOOKUP(G5554,'Daily Flash NL'!A:D,4,0)</f>
        <v>#N/A</v>
      </c>
      <c r="C5554" s="77">
        <v>46257</v>
      </c>
      <c r="D5554" s="57"/>
      <c r="E5554" s="62" t="s">
        <v>68</v>
      </c>
      <c r="F5554" s="62"/>
      <c r="G5554" s="62">
        <v>21</v>
      </c>
      <c r="H5554" s="63">
        <v>0.93333333333333335</v>
      </c>
      <c r="I5554" s="64">
        <v>15</v>
      </c>
      <c r="J5554" s="64">
        <v>15</v>
      </c>
      <c r="K5554" s="64">
        <v>14</v>
      </c>
      <c r="L5554" s="65">
        <v>1</v>
      </c>
      <c r="M5554" s="64">
        <v>0</v>
      </c>
      <c r="N5554" s="64">
        <v>0</v>
      </c>
      <c r="O5554" s="66">
        <v>257.66379999999998</v>
      </c>
      <c r="P5554" s="63">
        <v>0</v>
      </c>
    </row>
    <row r="5555" spans="1:16" ht="14.4">
      <c r="A5555" s="72">
        <f t="shared" si="180"/>
        <v>46257</v>
      </c>
      <c r="B5555" s="73" t="e">
        <f>VLOOKUP(G5555,'Daily Flash NL'!A:D,4,0)</f>
        <v>#N/A</v>
      </c>
      <c r="C5555" s="77">
        <v>46257</v>
      </c>
      <c r="D5555" s="57"/>
      <c r="E5555" s="62" t="s">
        <v>68</v>
      </c>
      <c r="F5555" s="62"/>
      <c r="G5555" s="62">
        <v>22</v>
      </c>
      <c r="H5555" s="63">
        <v>1</v>
      </c>
      <c r="I5555" s="64">
        <v>6</v>
      </c>
      <c r="J5555" s="64">
        <v>6</v>
      </c>
      <c r="K5555" s="64">
        <v>6</v>
      </c>
      <c r="L5555" s="65">
        <v>1</v>
      </c>
      <c r="M5555" s="64">
        <v>0</v>
      </c>
      <c r="N5555" s="64">
        <v>0</v>
      </c>
      <c r="O5555" s="66">
        <v>306.42475000000002</v>
      </c>
      <c r="P5555" s="63">
        <v>0</v>
      </c>
    </row>
    <row r="5556" spans="1:16" ht="14.4">
      <c r="A5556" s="72">
        <f t="shared" si="180"/>
        <v>46257</v>
      </c>
      <c r="B5556" s="73" t="e">
        <f>VLOOKUP(G5556,'Daily Flash NL'!A:D,4,0)</f>
        <v>#N/A</v>
      </c>
      <c r="C5556" s="77">
        <v>46257</v>
      </c>
      <c r="D5556" s="57"/>
      <c r="E5556" s="62" t="s">
        <v>68</v>
      </c>
      <c r="F5556" s="62"/>
      <c r="G5556" s="62">
        <v>23</v>
      </c>
      <c r="H5556" s="63">
        <v>0.4</v>
      </c>
      <c r="I5556" s="64">
        <v>5</v>
      </c>
      <c r="J5556" s="64">
        <v>3</v>
      </c>
      <c r="K5556" s="64">
        <v>2</v>
      </c>
      <c r="L5556" s="65">
        <v>0.6</v>
      </c>
      <c r="M5556" s="64">
        <v>2</v>
      </c>
      <c r="N5556" s="64">
        <v>0</v>
      </c>
      <c r="O5556" s="66">
        <v>651.38666666666666</v>
      </c>
      <c r="P5556" s="63">
        <v>0.4</v>
      </c>
    </row>
    <row r="5557" spans="1:16" ht="14.4">
      <c r="A5557" s="72">
        <f t="shared" si="180"/>
        <v>46257</v>
      </c>
      <c r="B5557" s="73" t="e">
        <f>VLOOKUP(G5557,'Daily Flash NL'!A:D,4,0)</f>
        <v>#N/A</v>
      </c>
      <c r="C5557" s="77">
        <v>46257</v>
      </c>
      <c r="D5557" s="57" t="s">
        <v>70</v>
      </c>
      <c r="E5557" s="57"/>
      <c r="F5557" s="57"/>
      <c r="G5557" s="57"/>
      <c r="H5557" s="58">
        <v>0.94380165289256202</v>
      </c>
      <c r="I5557" s="59">
        <v>605</v>
      </c>
      <c r="J5557" s="59">
        <v>594</v>
      </c>
      <c r="K5557" s="59">
        <v>571</v>
      </c>
      <c r="L5557" s="60">
        <v>0.98181818181818181</v>
      </c>
      <c r="M5557" s="59">
        <v>11</v>
      </c>
      <c r="N5557" s="59">
        <v>0</v>
      </c>
      <c r="O5557" s="61">
        <v>266.50661326358829</v>
      </c>
      <c r="P5557" s="58">
        <v>1.8181818181818181E-2</v>
      </c>
    </row>
    <row r="5558" spans="1:16" ht="14.4">
      <c r="A5558" s="72" t="str">
        <f t="shared" si="180"/>
        <v>Total 23/08/2026</v>
      </c>
      <c r="B5558" s="73" t="e">
        <f>VLOOKUP(G5558,'Daily Flash NL'!A:D,4,0)</f>
        <v>#N/A</v>
      </c>
      <c r="C5558" s="78" t="s">
        <v>367</v>
      </c>
      <c r="D5558" s="67"/>
      <c r="E5558" s="67"/>
      <c r="F5558" s="67"/>
      <c r="G5558" s="67"/>
      <c r="H5558" s="68">
        <v>0.94380165289256202</v>
      </c>
      <c r="I5558" s="69">
        <v>605</v>
      </c>
      <c r="J5558" s="69">
        <v>594</v>
      </c>
      <c r="K5558" s="69">
        <v>571</v>
      </c>
      <c r="L5558" s="70">
        <v>0.98181818181818181</v>
      </c>
      <c r="M5558" s="69">
        <v>11</v>
      </c>
      <c r="N5558" s="69">
        <v>0</v>
      </c>
      <c r="O5558" s="71">
        <v>266.50661326358829</v>
      </c>
      <c r="P5558" s="68">
        <v>1.8181818181818181E-2</v>
      </c>
    </row>
    <row r="5559" spans="1:16" ht="15" thickBot="1">
      <c r="A5559" s="72" t="str">
        <f t="shared" si="180"/>
        <v>Total général</v>
      </c>
      <c r="B5559" s="73" t="e">
        <f>VLOOKUP(G5559,'Daily Flash NL'!A:D,4,0)</f>
        <v>#N/A</v>
      </c>
      <c r="C5559" s="116" t="s">
        <v>73</v>
      </c>
      <c r="D5559" s="117"/>
      <c r="E5559" s="117"/>
      <c r="F5559" s="117"/>
      <c r="G5559" s="117"/>
      <c r="H5559" s="118">
        <v>0.94380165289256202</v>
      </c>
      <c r="I5559" s="119">
        <v>605</v>
      </c>
      <c r="J5559" s="119">
        <v>594</v>
      </c>
      <c r="K5559" s="119">
        <v>571</v>
      </c>
      <c r="L5559" s="120">
        <v>0.98181818181818181</v>
      </c>
      <c r="M5559" s="119">
        <v>11</v>
      </c>
      <c r="N5559" s="119">
        <v>0</v>
      </c>
      <c r="O5559" s="121">
        <v>266.50661326358829</v>
      </c>
      <c r="P5559" s="122">
        <v>1.8181818181818181E-2</v>
      </c>
    </row>
    <row r="5560" spans="1:16" ht="14.4">
      <c r="A5560" s="72">
        <f t="shared" ref="A5560:A5562" si="181">C5560</f>
        <v>46258</v>
      </c>
      <c r="B5560" s="73" t="e">
        <f>VLOOKUP(G5560,'Daily Flash NL'!A:D,4,0)</f>
        <v>#N/A</v>
      </c>
      <c r="C5560" s="77">
        <v>46258</v>
      </c>
      <c r="D5560" s="57" t="s">
        <v>67</v>
      </c>
      <c r="E5560" s="62" t="s">
        <v>85</v>
      </c>
      <c r="F5560" s="62"/>
      <c r="G5560" s="62"/>
      <c r="H5560" s="63">
        <v>0.88955223880597012</v>
      </c>
      <c r="I5560" s="64">
        <v>335</v>
      </c>
      <c r="J5560" s="64">
        <v>334</v>
      </c>
      <c r="K5560" s="64">
        <v>298</v>
      </c>
      <c r="L5560" s="65">
        <v>0.9970149253731343</v>
      </c>
      <c r="M5560" s="64">
        <v>1</v>
      </c>
      <c r="N5560" s="64">
        <v>0</v>
      </c>
      <c r="O5560" s="66">
        <v>119.1974635728543</v>
      </c>
      <c r="P5560" s="63">
        <v>2.9850746268656717E-3</v>
      </c>
    </row>
    <row r="5561" spans="1:16" ht="14.4">
      <c r="A5561" s="72">
        <f t="shared" si="181"/>
        <v>46258</v>
      </c>
      <c r="B5561" s="73" t="e">
        <f>VLOOKUP(G5561,'Daily Flash NL'!A:D,4,0)</f>
        <v>#N/A</v>
      </c>
      <c r="C5561" s="77">
        <v>46258</v>
      </c>
      <c r="D5561" s="57"/>
      <c r="E5561" s="62" t="s">
        <v>85</v>
      </c>
      <c r="F5561" s="57" t="s">
        <v>69</v>
      </c>
      <c r="G5561" s="57"/>
      <c r="H5561" s="58"/>
      <c r="I5561" s="59"/>
      <c r="J5561" s="59"/>
      <c r="K5561" s="59"/>
      <c r="L5561" s="60"/>
      <c r="M5561" s="59"/>
      <c r="N5561" s="59"/>
      <c r="O5561" s="61"/>
      <c r="P5561" s="58"/>
    </row>
    <row r="5562" spans="1:16" ht="14.4">
      <c r="A5562" s="72">
        <f t="shared" si="181"/>
        <v>46258</v>
      </c>
      <c r="B5562" s="73">
        <f>VLOOKUP(G5562,'Daily Flash NL'!A:D,4,0)</f>
        <v>0.29166666666666669</v>
      </c>
      <c r="C5562" s="77">
        <v>46258</v>
      </c>
      <c r="D5562" s="57"/>
      <c r="E5562" s="62" t="s">
        <v>85</v>
      </c>
      <c r="F5562" s="62"/>
      <c r="G5562" s="62">
        <v>7</v>
      </c>
      <c r="H5562" s="63">
        <v>1</v>
      </c>
      <c r="I5562" s="64">
        <v>1</v>
      </c>
      <c r="J5562" s="64">
        <v>1</v>
      </c>
      <c r="K5562" s="64">
        <v>1</v>
      </c>
      <c r="L5562" s="65">
        <v>1</v>
      </c>
      <c r="M5562" s="64">
        <v>0</v>
      </c>
      <c r="N5562" s="64">
        <v>0</v>
      </c>
      <c r="O5562" s="66">
        <v>0</v>
      </c>
      <c r="P5562" s="63">
        <v>0</v>
      </c>
    </row>
    <row r="5563" spans="1:16" ht="14.4">
      <c r="A5563" s="72">
        <f t="shared" ref="A5563:A5626" si="182">C5563</f>
        <v>46258</v>
      </c>
      <c r="B5563" s="73">
        <f>VLOOKUP(G5563,'Daily Flash NL'!A:D,4,0)</f>
        <v>0.33333333333333298</v>
      </c>
      <c r="C5563" s="77">
        <v>46258</v>
      </c>
      <c r="D5563" s="57"/>
      <c r="E5563" s="62" t="s">
        <v>85</v>
      </c>
      <c r="F5563" s="62"/>
      <c r="G5563" s="62">
        <v>8</v>
      </c>
      <c r="H5563" s="63">
        <v>0.66666666666666663</v>
      </c>
      <c r="I5563" s="64">
        <v>9</v>
      </c>
      <c r="J5563" s="64">
        <v>8</v>
      </c>
      <c r="K5563" s="64">
        <v>6</v>
      </c>
      <c r="L5563" s="65">
        <v>0.88888888888888884</v>
      </c>
      <c r="M5563" s="64">
        <v>1</v>
      </c>
      <c r="N5563" s="64">
        <v>0</v>
      </c>
      <c r="O5563" s="66">
        <v>0</v>
      </c>
      <c r="P5563" s="63">
        <v>0.1111111111111111</v>
      </c>
    </row>
    <row r="5564" spans="1:16" ht="14.4">
      <c r="A5564" s="72">
        <f t="shared" si="182"/>
        <v>46258</v>
      </c>
      <c r="B5564" s="73">
        <f>VLOOKUP(G5564,'Daily Flash NL'!A:D,4,0)</f>
        <v>0.375</v>
      </c>
      <c r="C5564" s="77">
        <v>46258</v>
      </c>
      <c r="D5564" s="57"/>
      <c r="E5564" s="62" t="s">
        <v>85</v>
      </c>
      <c r="F5564" s="62"/>
      <c r="G5564" s="62">
        <v>9</v>
      </c>
      <c r="H5564" s="63">
        <v>0.63636363636363635</v>
      </c>
      <c r="I5564" s="64">
        <v>11</v>
      </c>
      <c r="J5564" s="64">
        <v>11</v>
      </c>
      <c r="K5564" s="64">
        <v>7</v>
      </c>
      <c r="L5564" s="65">
        <v>1</v>
      </c>
      <c r="M5564" s="64">
        <v>0</v>
      </c>
      <c r="N5564" s="64">
        <v>0</v>
      </c>
      <c r="O5564" s="66">
        <v>0</v>
      </c>
      <c r="P5564" s="63">
        <v>0</v>
      </c>
    </row>
    <row r="5565" spans="1:16" ht="14.4">
      <c r="A5565" s="72">
        <f t="shared" si="182"/>
        <v>46258</v>
      </c>
      <c r="B5565" s="73">
        <f>VLOOKUP(G5565,'Daily Flash NL'!A:D,4,0)</f>
        <v>0.41666666666666702</v>
      </c>
      <c r="C5565" s="77">
        <v>46258</v>
      </c>
      <c r="D5565" s="57"/>
      <c r="E5565" s="62" t="s">
        <v>85</v>
      </c>
      <c r="F5565" s="62"/>
      <c r="G5565" s="62">
        <v>10</v>
      </c>
      <c r="H5565" s="63">
        <v>0.92307692307692313</v>
      </c>
      <c r="I5565" s="64">
        <v>13</v>
      </c>
      <c r="J5565" s="64">
        <v>13</v>
      </c>
      <c r="K5565" s="64">
        <v>12</v>
      </c>
      <c r="L5565" s="65">
        <v>1</v>
      </c>
      <c r="M5565" s="64">
        <v>0</v>
      </c>
      <c r="N5565" s="64">
        <v>0</v>
      </c>
      <c r="O5565" s="66">
        <v>0</v>
      </c>
      <c r="P5565" s="63">
        <v>0</v>
      </c>
    </row>
    <row r="5566" spans="1:16" ht="14.4">
      <c r="A5566" s="72">
        <f t="shared" si="182"/>
        <v>46258</v>
      </c>
      <c r="B5566" s="73">
        <f>VLOOKUP(G5566,'Daily Flash NL'!A:D,4,0)</f>
        <v>0.45833333333333298</v>
      </c>
      <c r="C5566" s="77">
        <v>46258</v>
      </c>
      <c r="D5566" s="57"/>
      <c r="E5566" s="62" t="s">
        <v>85</v>
      </c>
      <c r="F5566" s="62"/>
      <c r="G5566" s="62">
        <v>11</v>
      </c>
      <c r="H5566" s="63">
        <v>1</v>
      </c>
      <c r="I5566" s="64">
        <v>16</v>
      </c>
      <c r="J5566" s="64">
        <v>16</v>
      </c>
      <c r="K5566" s="64">
        <v>16</v>
      </c>
      <c r="L5566" s="65">
        <v>1</v>
      </c>
      <c r="M5566" s="64">
        <v>0</v>
      </c>
      <c r="N5566" s="64">
        <v>0</v>
      </c>
      <c r="O5566" s="66">
        <v>0</v>
      </c>
      <c r="P5566" s="63">
        <v>0</v>
      </c>
    </row>
    <row r="5567" spans="1:16" ht="14.4">
      <c r="A5567" s="72">
        <f t="shared" si="182"/>
        <v>46258</v>
      </c>
      <c r="B5567" s="73">
        <f>VLOOKUP(G5567,'Daily Flash NL'!A:D,4,0)</f>
        <v>0.5</v>
      </c>
      <c r="C5567" s="77">
        <v>46258</v>
      </c>
      <c r="D5567" s="57"/>
      <c r="E5567" s="62" t="s">
        <v>85</v>
      </c>
      <c r="F5567" s="62"/>
      <c r="G5567" s="62">
        <v>12</v>
      </c>
      <c r="H5567" s="63">
        <v>1</v>
      </c>
      <c r="I5567" s="64">
        <v>7</v>
      </c>
      <c r="J5567" s="64">
        <v>7</v>
      </c>
      <c r="K5567" s="64">
        <v>7</v>
      </c>
      <c r="L5567" s="65">
        <v>1</v>
      </c>
      <c r="M5567" s="64">
        <v>0</v>
      </c>
      <c r="N5567" s="64">
        <v>0</v>
      </c>
      <c r="O5567" s="66">
        <v>0</v>
      </c>
      <c r="P5567" s="63">
        <v>0</v>
      </c>
    </row>
    <row r="5568" spans="1:16" ht="14.4">
      <c r="A5568" s="72">
        <f t="shared" si="182"/>
        <v>46258</v>
      </c>
      <c r="B5568" s="73">
        <f>VLOOKUP(G5568,'Daily Flash NL'!A:D,4,0)</f>
        <v>0.54166666666666696</v>
      </c>
      <c r="C5568" s="77">
        <v>46258</v>
      </c>
      <c r="D5568" s="57"/>
      <c r="E5568" s="62" t="s">
        <v>85</v>
      </c>
      <c r="F5568" s="62"/>
      <c r="G5568" s="62">
        <v>13</v>
      </c>
      <c r="H5568" s="63">
        <v>0.92307692307692313</v>
      </c>
      <c r="I5568" s="64">
        <v>13</v>
      </c>
      <c r="J5568" s="64">
        <v>13</v>
      </c>
      <c r="K5568" s="64">
        <v>12</v>
      </c>
      <c r="L5568" s="65">
        <v>1</v>
      </c>
      <c r="M5568" s="64">
        <v>0</v>
      </c>
      <c r="N5568" s="64">
        <v>0</v>
      </c>
      <c r="O5568" s="66">
        <v>0</v>
      </c>
      <c r="P5568" s="63">
        <v>0</v>
      </c>
    </row>
    <row r="5569" spans="1:16" ht="14.4">
      <c r="A5569" s="72">
        <f t="shared" si="182"/>
        <v>46258</v>
      </c>
      <c r="B5569" s="73">
        <f>VLOOKUP(G5569,'Daily Flash NL'!A:D,4,0)</f>
        <v>0.58333333333333304</v>
      </c>
      <c r="C5569" s="77">
        <v>46258</v>
      </c>
      <c r="D5569" s="57"/>
      <c r="E5569" s="62" t="s">
        <v>85</v>
      </c>
      <c r="F5569" s="62"/>
      <c r="G5569" s="62">
        <v>14</v>
      </c>
      <c r="H5569" s="63">
        <v>0.92307692307692313</v>
      </c>
      <c r="I5569" s="64">
        <v>13</v>
      </c>
      <c r="J5569" s="64">
        <v>13</v>
      </c>
      <c r="K5569" s="64">
        <v>12</v>
      </c>
      <c r="L5569" s="65">
        <v>1</v>
      </c>
      <c r="M5569" s="64">
        <v>0</v>
      </c>
      <c r="N5569" s="64">
        <v>0</v>
      </c>
      <c r="O5569" s="66">
        <v>0</v>
      </c>
      <c r="P5569" s="63">
        <v>0</v>
      </c>
    </row>
    <row r="5570" spans="1:16" ht="14.4">
      <c r="A5570" s="72">
        <f t="shared" si="182"/>
        <v>46258</v>
      </c>
      <c r="B5570" s="73">
        <f>VLOOKUP(G5570,'Daily Flash NL'!A:D,4,0)</f>
        <v>0.625</v>
      </c>
      <c r="C5570" s="77">
        <v>46258</v>
      </c>
      <c r="D5570" s="57"/>
      <c r="E5570" s="62" t="s">
        <v>85</v>
      </c>
      <c r="F5570" s="62"/>
      <c r="G5570" s="62">
        <v>15</v>
      </c>
      <c r="H5570" s="63">
        <v>1</v>
      </c>
      <c r="I5570" s="64">
        <v>14</v>
      </c>
      <c r="J5570" s="64">
        <v>14</v>
      </c>
      <c r="K5570" s="64">
        <v>14</v>
      </c>
      <c r="L5570" s="65">
        <v>1</v>
      </c>
      <c r="M5570" s="64">
        <v>0</v>
      </c>
      <c r="N5570" s="64">
        <v>0</v>
      </c>
      <c r="O5570" s="66">
        <v>0</v>
      </c>
      <c r="P5570" s="63">
        <v>0</v>
      </c>
    </row>
    <row r="5571" spans="1:16" ht="14.4">
      <c r="A5571" s="72">
        <f t="shared" si="182"/>
        <v>46258</v>
      </c>
      <c r="B5571" s="73">
        <f>VLOOKUP(G5571,'Daily Flash NL'!A:D,4,0)</f>
        <v>0.66666666666666696</v>
      </c>
      <c r="C5571" s="77">
        <v>46258</v>
      </c>
      <c r="D5571" s="57"/>
      <c r="E5571" s="62" t="s">
        <v>85</v>
      </c>
      <c r="F5571" s="62"/>
      <c r="G5571" s="62">
        <v>16</v>
      </c>
      <c r="H5571" s="63">
        <v>0.92307692307692313</v>
      </c>
      <c r="I5571" s="64">
        <v>13</v>
      </c>
      <c r="J5571" s="64">
        <v>13</v>
      </c>
      <c r="K5571" s="64">
        <v>12</v>
      </c>
      <c r="L5571" s="65">
        <v>1</v>
      </c>
      <c r="M5571" s="64">
        <v>0</v>
      </c>
      <c r="N5571" s="64">
        <v>0</v>
      </c>
      <c r="O5571" s="66">
        <v>0</v>
      </c>
      <c r="P5571" s="63">
        <v>0</v>
      </c>
    </row>
    <row r="5572" spans="1:16" ht="14.4">
      <c r="A5572" s="72">
        <f t="shared" si="182"/>
        <v>46258</v>
      </c>
      <c r="B5572" s="73" t="e">
        <f>VLOOKUP(G5572,'Daily Flash NL'!A:D,4,0)</f>
        <v>#N/A</v>
      </c>
      <c r="C5572" s="77">
        <v>46258</v>
      </c>
      <c r="D5572" s="57"/>
      <c r="E5572" s="62" t="s">
        <v>85</v>
      </c>
      <c r="F5572" s="62"/>
      <c r="G5572" s="62">
        <v>17</v>
      </c>
      <c r="H5572" s="63">
        <v>1</v>
      </c>
      <c r="I5572" s="64">
        <v>5</v>
      </c>
      <c r="J5572" s="64">
        <v>5</v>
      </c>
      <c r="K5572" s="64">
        <v>5</v>
      </c>
      <c r="L5572" s="65">
        <v>1</v>
      </c>
      <c r="M5572" s="64">
        <v>0</v>
      </c>
      <c r="N5572" s="64">
        <v>0</v>
      </c>
      <c r="O5572" s="66">
        <v>0</v>
      </c>
      <c r="P5572" s="63">
        <v>0</v>
      </c>
    </row>
    <row r="5573" spans="1:16" ht="14.4">
      <c r="A5573" s="72">
        <f t="shared" si="182"/>
        <v>46258</v>
      </c>
      <c r="B5573" s="73" t="e">
        <f>VLOOKUP(G5573,'Daily Flash NL'!A:D,4,0)</f>
        <v>#N/A</v>
      </c>
      <c r="C5573" s="77">
        <v>46258</v>
      </c>
      <c r="D5573" s="57"/>
      <c r="E5573" s="62" t="s">
        <v>85</v>
      </c>
      <c r="F5573" s="62"/>
      <c r="G5573" s="62">
        <v>18</v>
      </c>
      <c r="H5573" s="63">
        <v>1</v>
      </c>
      <c r="I5573" s="64">
        <v>3</v>
      </c>
      <c r="J5573" s="64">
        <v>3</v>
      </c>
      <c r="K5573" s="64">
        <v>3</v>
      </c>
      <c r="L5573" s="65">
        <v>1</v>
      </c>
      <c r="M5573" s="64">
        <v>0</v>
      </c>
      <c r="N5573" s="64">
        <v>0</v>
      </c>
      <c r="O5573" s="66">
        <v>0</v>
      </c>
      <c r="P5573" s="63">
        <v>0</v>
      </c>
    </row>
    <row r="5574" spans="1:16" ht="14.4">
      <c r="A5574" s="72">
        <f t="shared" si="182"/>
        <v>46258</v>
      </c>
      <c r="B5574" s="73" t="e">
        <f>VLOOKUP(G5574,'Daily Flash NL'!A:D,4,0)</f>
        <v>#N/A</v>
      </c>
      <c r="C5574" s="77">
        <v>46258</v>
      </c>
      <c r="D5574" s="57"/>
      <c r="E5574" s="62" t="s">
        <v>85</v>
      </c>
      <c r="F5574" s="62"/>
      <c r="G5574" s="62">
        <v>19</v>
      </c>
      <c r="H5574" s="63">
        <v>1</v>
      </c>
      <c r="I5574" s="64">
        <v>3</v>
      </c>
      <c r="J5574" s="64">
        <v>3</v>
      </c>
      <c r="K5574" s="64">
        <v>3</v>
      </c>
      <c r="L5574" s="65">
        <v>1</v>
      </c>
      <c r="M5574" s="64">
        <v>0</v>
      </c>
      <c r="N5574" s="64">
        <v>0</v>
      </c>
      <c r="O5574" s="66">
        <v>0</v>
      </c>
      <c r="P5574" s="63">
        <v>0</v>
      </c>
    </row>
    <row r="5575" spans="1:16" ht="14.4">
      <c r="A5575" s="72">
        <f t="shared" si="182"/>
        <v>46258</v>
      </c>
      <c r="B5575" s="73" t="e">
        <f>VLOOKUP(G5575,'Daily Flash NL'!A:D,4,0)</f>
        <v>#N/A</v>
      </c>
      <c r="C5575" s="77">
        <v>46258</v>
      </c>
      <c r="D5575" s="57"/>
      <c r="E5575" s="62" t="s">
        <v>85</v>
      </c>
      <c r="F5575" s="62"/>
      <c r="G5575" s="62">
        <v>20</v>
      </c>
      <c r="H5575" s="63">
        <v>1</v>
      </c>
      <c r="I5575" s="64">
        <v>2</v>
      </c>
      <c r="J5575" s="64">
        <v>2</v>
      </c>
      <c r="K5575" s="64">
        <v>2</v>
      </c>
      <c r="L5575" s="65">
        <v>1</v>
      </c>
      <c r="M5575" s="64">
        <v>0</v>
      </c>
      <c r="N5575" s="64">
        <v>0</v>
      </c>
      <c r="O5575" s="66">
        <v>0</v>
      </c>
      <c r="P5575" s="63">
        <v>0</v>
      </c>
    </row>
    <row r="5576" spans="1:16" ht="14.4">
      <c r="A5576" s="72">
        <f t="shared" si="182"/>
        <v>46258</v>
      </c>
      <c r="B5576" s="73" t="e">
        <f>VLOOKUP(G5576,'Daily Flash NL'!A:D,4,0)</f>
        <v>#N/A</v>
      </c>
      <c r="C5576" s="77">
        <v>46258</v>
      </c>
      <c r="D5576" s="57"/>
      <c r="E5576" s="62" t="s">
        <v>85</v>
      </c>
      <c r="F5576" s="57" t="s">
        <v>86</v>
      </c>
      <c r="G5576" s="57"/>
      <c r="H5576" s="58"/>
      <c r="I5576" s="59"/>
      <c r="J5576" s="59"/>
      <c r="K5576" s="59"/>
      <c r="L5576" s="60"/>
      <c r="M5576" s="59"/>
      <c r="N5576" s="59"/>
      <c r="O5576" s="61"/>
      <c r="P5576" s="58"/>
    </row>
    <row r="5577" spans="1:16" ht="14.4">
      <c r="A5577" s="72">
        <f t="shared" si="182"/>
        <v>46258</v>
      </c>
      <c r="B5577" s="73">
        <f>VLOOKUP(G5577,'Daily Flash NL'!A:D,4,0)</f>
        <v>0.29166666666666669</v>
      </c>
      <c r="C5577" s="77">
        <v>46258</v>
      </c>
      <c r="D5577" s="57"/>
      <c r="E5577" s="62" t="s">
        <v>85</v>
      </c>
      <c r="F5577" s="62"/>
      <c r="G5577" s="62">
        <v>7</v>
      </c>
      <c r="H5577" s="63">
        <v>1</v>
      </c>
      <c r="I5577" s="64">
        <v>1</v>
      </c>
      <c r="J5577" s="64">
        <v>1</v>
      </c>
      <c r="K5577" s="64">
        <v>1</v>
      </c>
      <c r="L5577" s="65">
        <v>1</v>
      </c>
      <c r="M5577" s="64">
        <v>0</v>
      </c>
      <c r="N5577" s="64">
        <v>0</v>
      </c>
      <c r="O5577" s="66">
        <v>278.34099999999995</v>
      </c>
      <c r="P5577" s="63">
        <v>0</v>
      </c>
    </row>
    <row r="5578" spans="1:16" ht="14.4">
      <c r="A5578" s="72">
        <f t="shared" si="182"/>
        <v>46258</v>
      </c>
      <c r="B5578" s="73">
        <f>VLOOKUP(G5578,'Daily Flash NL'!A:D,4,0)</f>
        <v>0.33333333333333298</v>
      </c>
      <c r="C5578" s="77">
        <v>46258</v>
      </c>
      <c r="D5578" s="57"/>
      <c r="E5578" s="62" t="s">
        <v>85</v>
      </c>
      <c r="F5578" s="62"/>
      <c r="G5578" s="62">
        <v>8</v>
      </c>
      <c r="H5578" s="63">
        <v>1</v>
      </c>
      <c r="I5578" s="64">
        <v>15</v>
      </c>
      <c r="J5578" s="64">
        <v>15</v>
      </c>
      <c r="K5578" s="64">
        <v>15</v>
      </c>
      <c r="L5578" s="65">
        <v>1</v>
      </c>
      <c r="M5578" s="64">
        <v>0</v>
      </c>
      <c r="N5578" s="64">
        <v>0</v>
      </c>
      <c r="O5578" s="66">
        <v>220.0202888888887</v>
      </c>
      <c r="P5578" s="63">
        <v>0</v>
      </c>
    </row>
    <row r="5579" spans="1:16" ht="14.4">
      <c r="A5579" s="72">
        <f t="shared" si="182"/>
        <v>46258</v>
      </c>
      <c r="B5579" s="73">
        <f>VLOOKUP(G5579,'Daily Flash NL'!A:D,4,0)</f>
        <v>0.375</v>
      </c>
      <c r="C5579" s="77">
        <v>46258</v>
      </c>
      <c r="D5579" s="57"/>
      <c r="E5579" s="62" t="s">
        <v>85</v>
      </c>
      <c r="F5579" s="62"/>
      <c r="G5579" s="62">
        <v>9</v>
      </c>
      <c r="H5579" s="63">
        <v>0.70833333333333337</v>
      </c>
      <c r="I5579" s="64">
        <v>24</v>
      </c>
      <c r="J5579" s="64">
        <v>24</v>
      </c>
      <c r="K5579" s="64">
        <v>17</v>
      </c>
      <c r="L5579" s="65">
        <v>1</v>
      </c>
      <c r="M5579" s="64">
        <v>0</v>
      </c>
      <c r="N5579" s="64">
        <v>0</v>
      </c>
      <c r="O5579" s="66">
        <v>117.20739583333317</v>
      </c>
      <c r="P5579" s="63">
        <v>0</v>
      </c>
    </row>
    <row r="5580" spans="1:16" ht="14.4">
      <c r="A5580" s="72">
        <f t="shared" si="182"/>
        <v>46258</v>
      </c>
      <c r="B5580" s="73">
        <f>VLOOKUP(G5580,'Daily Flash NL'!A:D,4,0)</f>
        <v>0.41666666666666702</v>
      </c>
      <c r="C5580" s="77">
        <v>46258</v>
      </c>
      <c r="D5580" s="57"/>
      <c r="E5580" s="62" t="s">
        <v>85</v>
      </c>
      <c r="F5580" s="62"/>
      <c r="G5580" s="62">
        <v>10</v>
      </c>
      <c r="H5580" s="63">
        <v>0.54545454545454541</v>
      </c>
      <c r="I5580" s="64">
        <v>22</v>
      </c>
      <c r="J5580" s="64">
        <v>22</v>
      </c>
      <c r="K5580" s="64">
        <v>12</v>
      </c>
      <c r="L5580" s="65">
        <v>1</v>
      </c>
      <c r="M5580" s="64">
        <v>0</v>
      </c>
      <c r="N5580" s="64">
        <v>0</v>
      </c>
      <c r="O5580" s="66">
        <v>231.2950000000001</v>
      </c>
      <c r="P5580" s="63">
        <v>0</v>
      </c>
    </row>
    <row r="5581" spans="1:16" ht="14.4">
      <c r="A5581" s="72">
        <f t="shared" si="182"/>
        <v>46258</v>
      </c>
      <c r="B5581" s="73">
        <f>VLOOKUP(G5581,'Daily Flash NL'!A:D,4,0)</f>
        <v>0.45833333333333298</v>
      </c>
      <c r="C5581" s="77">
        <v>46258</v>
      </c>
      <c r="D5581" s="57"/>
      <c r="E5581" s="62" t="s">
        <v>85</v>
      </c>
      <c r="F5581" s="62"/>
      <c r="G5581" s="62">
        <v>11</v>
      </c>
      <c r="H5581" s="63">
        <v>0.8</v>
      </c>
      <c r="I5581" s="64">
        <v>25</v>
      </c>
      <c r="J5581" s="64">
        <v>25</v>
      </c>
      <c r="K5581" s="64">
        <v>20</v>
      </c>
      <c r="L5581" s="65">
        <v>1</v>
      </c>
      <c r="M5581" s="64">
        <v>0</v>
      </c>
      <c r="N5581" s="64">
        <v>0</v>
      </c>
      <c r="O5581" s="66">
        <v>191.90918000000002</v>
      </c>
      <c r="P5581" s="63">
        <v>0</v>
      </c>
    </row>
    <row r="5582" spans="1:16" ht="14.4">
      <c r="A5582" s="72">
        <f t="shared" si="182"/>
        <v>46258</v>
      </c>
      <c r="B5582" s="73">
        <f>VLOOKUP(G5582,'Daily Flash NL'!A:D,4,0)</f>
        <v>0.5</v>
      </c>
      <c r="C5582" s="77">
        <v>46258</v>
      </c>
      <c r="D5582" s="57"/>
      <c r="E5582" s="62" t="s">
        <v>85</v>
      </c>
      <c r="F5582" s="62"/>
      <c r="G5582" s="62">
        <v>12</v>
      </c>
      <c r="H5582" s="63">
        <v>0.9285714285714286</v>
      </c>
      <c r="I5582" s="64">
        <v>14</v>
      </c>
      <c r="J5582" s="64">
        <v>14</v>
      </c>
      <c r="K5582" s="64">
        <v>13</v>
      </c>
      <c r="L5582" s="65">
        <v>1</v>
      </c>
      <c r="M5582" s="64">
        <v>0</v>
      </c>
      <c r="N5582" s="64">
        <v>0</v>
      </c>
      <c r="O5582" s="66">
        <v>170.81383333333312</v>
      </c>
      <c r="P5582" s="63">
        <v>0</v>
      </c>
    </row>
    <row r="5583" spans="1:16" ht="14.4">
      <c r="A5583" s="72">
        <f t="shared" si="182"/>
        <v>46258</v>
      </c>
      <c r="B5583" s="73">
        <f>VLOOKUP(G5583,'Daily Flash NL'!A:D,4,0)</f>
        <v>0.54166666666666696</v>
      </c>
      <c r="C5583" s="77">
        <v>46258</v>
      </c>
      <c r="D5583" s="57"/>
      <c r="E5583" s="62" t="s">
        <v>85</v>
      </c>
      <c r="F5583" s="62"/>
      <c r="G5583" s="62">
        <v>13</v>
      </c>
      <c r="H5583" s="63">
        <v>1</v>
      </c>
      <c r="I5583" s="64">
        <v>13</v>
      </c>
      <c r="J5583" s="64">
        <v>13</v>
      </c>
      <c r="K5583" s="64">
        <v>13</v>
      </c>
      <c r="L5583" s="65">
        <v>1</v>
      </c>
      <c r="M5583" s="64">
        <v>0</v>
      </c>
      <c r="N5583" s="64">
        <v>0</v>
      </c>
      <c r="O5583" s="66">
        <v>186.90100000000001</v>
      </c>
      <c r="P5583" s="63">
        <v>0</v>
      </c>
    </row>
    <row r="5584" spans="1:16" ht="14.4">
      <c r="A5584" s="72">
        <f t="shared" si="182"/>
        <v>46258</v>
      </c>
      <c r="B5584" s="73">
        <f>VLOOKUP(G5584,'Daily Flash NL'!A:D,4,0)</f>
        <v>0.58333333333333304</v>
      </c>
      <c r="C5584" s="77">
        <v>46258</v>
      </c>
      <c r="D5584" s="57"/>
      <c r="E5584" s="62" t="s">
        <v>85</v>
      </c>
      <c r="F5584" s="62"/>
      <c r="G5584" s="62">
        <v>14</v>
      </c>
      <c r="H5584" s="63">
        <v>1</v>
      </c>
      <c r="I5584" s="64">
        <v>23</v>
      </c>
      <c r="J5584" s="64">
        <v>23</v>
      </c>
      <c r="K5584" s="64">
        <v>23</v>
      </c>
      <c r="L5584" s="65">
        <v>1</v>
      </c>
      <c r="M5584" s="64">
        <v>0</v>
      </c>
      <c r="N5584" s="64">
        <v>0</v>
      </c>
      <c r="O5584" s="66">
        <v>217.83843478260869</v>
      </c>
      <c r="P5584" s="63">
        <v>0</v>
      </c>
    </row>
    <row r="5585" spans="1:16" ht="14.4">
      <c r="A5585" s="72">
        <f t="shared" si="182"/>
        <v>46258</v>
      </c>
      <c r="B5585" s="73">
        <f>VLOOKUP(G5585,'Daily Flash NL'!A:D,4,0)</f>
        <v>0.625</v>
      </c>
      <c r="C5585" s="77">
        <v>46258</v>
      </c>
      <c r="D5585" s="57"/>
      <c r="E5585" s="62" t="s">
        <v>85</v>
      </c>
      <c r="F5585" s="62"/>
      <c r="G5585" s="62">
        <v>15</v>
      </c>
      <c r="H5585" s="63">
        <v>0.94117647058823528</v>
      </c>
      <c r="I5585" s="64">
        <v>17</v>
      </c>
      <c r="J5585" s="64">
        <v>17</v>
      </c>
      <c r="K5585" s="64">
        <v>16</v>
      </c>
      <c r="L5585" s="65">
        <v>1</v>
      </c>
      <c r="M5585" s="64">
        <v>0</v>
      </c>
      <c r="N5585" s="64">
        <v>0</v>
      </c>
      <c r="O5585" s="66">
        <v>131.07465686274529</v>
      </c>
      <c r="P5585" s="63">
        <v>0</v>
      </c>
    </row>
    <row r="5586" spans="1:16" ht="14.4">
      <c r="A5586" s="72">
        <f t="shared" si="182"/>
        <v>46258</v>
      </c>
      <c r="B5586" s="73">
        <f>VLOOKUP(G5586,'Daily Flash NL'!A:D,4,0)</f>
        <v>0.66666666666666696</v>
      </c>
      <c r="C5586" s="77">
        <v>46258</v>
      </c>
      <c r="D5586" s="57"/>
      <c r="E5586" s="62" t="s">
        <v>85</v>
      </c>
      <c r="F5586" s="62"/>
      <c r="G5586" s="62">
        <v>16</v>
      </c>
      <c r="H5586" s="63">
        <v>0.90476190476190477</v>
      </c>
      <c r="I5586" s="64">
        <v>21</v>
      </c>
      <c r="J5586" s="64">
        <v>21</v>
      </c>
      <c r="K5586" s="64">
        <v>19</v>
      </c>
      <c r="L5586" s="65">
        <v>1</v>
      </c>
      <c r="M5586" s="64">
        <v>0</v>
      </c>
      <c r="N5586" s="64">
        <v>0</v>
      </c>
      <c r="O5586" s="66">
        <v>217.72376190476189</v>
      </c>
      <c r="P5586" s="63">
        <v>0</v>
      </c>
    </row>
    <row r="5587" spans="1:16" ht="14.4">
      <c r="A5587" s="72">
        <f t="shared" si="182"/>
        <v>46258</v>
      </c>
      <c r="B5587" s="73" t="e">
        <f>VLOOKUP(G5587,'Daily Flash NL'!A:D,4,0)</f>
        <v>#N/A</v>
      </c>
      <c r="C5587" s="77">
        <v>46258</v>
      </c>
      <c r="D5587" s="57"/>
      <c r="E5587" s="62" t="s">
        <v>85</v>
      </c>
      <c r="F5587" s="62"/>
      <c r="G5587" s="62">
        <v>17</v>
      </c>
      <c r="H5587" s="63">
        <v>1</v>
      </c>
      <c r="I5587" s="64">
        <v>16</v>
      </c>
      <c r="J5587" s="64">
        <v>16</v>
      </c>
      <c r="K5587" s="64">
        <v>16</v>
      </c>
      <c r="L5587" s="65">
        <v>1</v>
      </c>
      <c r="M5587" s="64">
        <v>0</v>
      </c>
      <c r="N5587" s="64">
        <v>0</v>
      </c>
      <c r="O5587" s="66">
        <v>136.85287499999998</v>
      </c>
      <c r="P5587" s="63">
        <v>0</v>
      </c>
    </row>
    <row r="5588" spans="1:16" ht="14.4">
      <c r="A5588" s="72">
        <f t="shared" si="182"/>
        <v>46258</v>
      </c>
      <c r="B5588" s="73" t="e">
        <f>VLOOKUP(G5588,'Daily Flash NL'!A:D,4,0)</f>
        <v>#N/A</v>
      </c>
      <c r="C5588" s="77">
        <v>46258</v>
      </c>
      <c r="D5588" s="57"/>
      <c r="E5588" s="62" t="s">
        <v>85</v>
      </c>
      <c r="F5588" s="62"/>
      <c r="G5588" s="62">
        <v>18</v>
      </c>
      <c r="H5588" s="63">
        <v>1</v>
      </c>
      <c r="I5588" s="64">
        <v>12</v>
      </c>
      <c r="J5588" s="64">
        <v>12</v>
      </c>
      <c r="K5588" s="64">
        <v>12</v>
      </c>
      <c r="L5588" s="65">
        <v>1</v>
      </c>
      <c r="M5588" s="64">
        <v>0</v>
      </c>
      <c r="N5588" s="64">
        <v>0</v>
      </c>
      <c r="O5588" s="66">
        <v>141.85241666666667</v>
      </c>
      <c r="P5588" s="63">
        <v>0</v>
      </c>
    </row>
    <row r="5589" spans="1:16" ht="14.4">
      <c r="A5589" s="72">
        <f t="shared" si="182"/>
        <v>46258</v>
      </c>
      <c r="B5589" s="73" t="e">
        <f>VLOOKUP(G5589,'Daily Flash NL'!A:D,4,0)</f>
        <v>#N/A</v>
      </c>
      <c r="C5589" s="77">
        <v>46258</v>
      </c>
      <c r="D5589" s="57"/>
      <c r="E5589" s="62" t="s">
        <v>85</v>
      </c>
      <c r="F5589" s="62"/>
      <c r="G5589" s="62">
        <v>19</v>
      </c>
      <c r="H5589" s="63">
        <v>1</v>
      </c>
      <c r="I5589" s="64">
        <v>6</v>
      </c>
      <c r="J5589" s="64">
        <v>6</v>
      </c>
      <c r="K5589" s="64">
        <v>6</v>
      </c>
      <c r="L5589" s="65">
        <v>1</v>
      </c>
      <c r="M5589" s="64">
        <v>0</v>
      </c>
      <c r="N5589" s="64">
        <v>0</v>
      </c>
      <c r="O5589" s="66">
        <v>468.3281111111105</v>
      </c>
      <c r="P5589" s="63">
        <v>0</v>
      </c>
    </row>
    <row r="5590" spans="1:16" ht="14.4">
      <c r="A5590" s="72">
        <f t="shared" si="182"/>
        <v>46258</v>
      </c>
      <c r="B5590" s="73" t="e">
        <f>VLOOKUP(G5590,'Daily Flash NL'!A:D,4,0)</f>
        <v>#N/A</v>
      </c>
      <c r="C5590" s="77">
        <v>46258</v>
      </c>
      <c r="D5590" s="57"/>
      <c r="E5590" s="62" t="s">
        <v>85</v>
      </c>
      <c r="F5590" s="62"/>
      <c r="G5590" s="62">
        <v>20</v>
      </c>
      <c r="H5590" s="63">
        <v>1</v>
      </c>
      <c r="I5590" s="64">
        <v>1</v>
      </c>
      <c r="J5590" s="64">
        <v>1</v>
      </c>
      <c r="K5590" s="64">
        <v>1</v>
      </c>
      <c r="L5590" s="65">
        <v>1</v>
      </c>
      <c r="M5590" s="64">
        <v>0</v>
      </c>
      <c r="N5590" s="64">
        <v>0</v>
      </c>
      <c r="O5590" s="66">
        <v>107.71299999999999</v>
      </c>
      <c r="P5590" s="63">
        <v>0</v>
      </c>
    </row>
    <row r="5591" spans="1:16" ht="14.4">
      <c r="A5591" s="72">
        <f t="shared" si="182"/>
        <v>46258</v>
      </c>
      <c r="B5591" s="73" t="e">
        <f>VLOOKUP(G5591,'Daily Flash NL'!A:D,4,0)</f>
        <v>#N/A</v>
      </c>
      <c r="C5591" s="77">
        <v>46258</v>
      </c>
      <c r="D5591" s="57"/>
      <c r="E5591" s="62" t="s">
        <v>85</v>
      </c>
      <c r="F5591" s="62"/>
      <c r="G5591" s="62">
        <v>21</v>
      </c>
      <c r="H5591" s="63">
        <v>1</v>
      </c>
      <c r="I5591" s="64">
        <v>1</v>
      </c>
      <c r="J5591" s="64">
        <v>1</v>
      </c>
      <c r="K5591" s="64">
        <v>1</v>
      </c>
      <c r="L5591" s="65">
        <v>1</v>
      </c>
      <c r="M5591" s="64">
        <v>0</v>
      </c>
      <c r="N5591" s="64">
        <v>0</v>
      </c>
      <c r="O5591" s="66">
        <v>92.694999999999993</v>
      </c>
      <c r="P5591" s="63">
        <v>0</v>
      </c>
    </row>
    <row r="5592" spans="1:16" ht="14.4">
      <c r="A5592" s="72">
        <f t="shared" si="182"/>
        <v>46258</v>
      </c>
      <c r="B5592" s="73" t="e">
        <f>VLOOKUP(G5592,'Daily Flash NL'!A:D,4,0)</f>
        <v>#N/A</v>
      </c>
      <c r="C5592" s="77">
        <v>46258</v>
      </c>
      <c r="D5592" s="57"/>
      <c r="E5592" s="62" t="s">
        <v>85</v>
      </c>
      <c r="F5592" s="62"/>
      <c r="G5592" s="62">
        <v>22</v>
      </c>
      <c r="H5592" s="63">
        <v>1</v>
      </c>
      <c r="I5592" s="64">
        <v>1</v>
      </c>
      <c r="J5592" s="64">
        <v>1</v>
      </c>
      <c r="K5592" s="64">
        <v>1</v>
      </c>
      <c r="L5592" s="65">
        <v>1</v>
      </c>
      <c r="M5592" s="64">
        <v>0</v>
      </c>
      <c r="N5592" s="64">
        <v>0</v>
      </c>
      <c r="O5592" s="66">
        <v>0</v>
      </c>
      <c r="P5592" s="63">
        <v>0</v>
      </c>
    </row>
    <row r="5593" spans="1:16" ht="14.4">
      <c r="A5593" s="72">
        <f t="shared" si="182"/>
        <v>46258</v>
      </c>
      <c r="B5593" s="73" t="e">
        <f>VLOOKUP(G5593,'Daily Flash NL'!A:D,4,0)</f>
        <v>#N/A</v>
      </c>
      <c r="C5593" s="77">
        <v>46258</v>
      </c>
      <c r="D5593" s="57"/>
      <c r="E5593" s="62" t="s">
        <v>68</v>
      </c>
      <c r="F5593" s="62"/>
      <c r="G5593" s="62"/>
      <c r="H5593" s="63">
        <v>0.92710706150341682</v>
      </c>
      <c r="I5593" s="64">
        <v>878</v>
      </c>
      <c r="J5593" s="64">
        <v>877</v>
      </c>
      <c r="K5593" s="64">
        <v>814</v>
      </c>
      <c r="L5593" s="65">
        <v>0.99886104783599083</v>
      </c>
      <c r="M5593" s="64">
        <v>1</v>
      </c>
      <c r="N5593" s="64">
        <v>0</v>
      </c>
      <c r="O5593" s="66">
        <v>209.90243672241232</v>
      </c>
      <c r="P5593" s="63">
        <v>1.1389521640091116E-3</v>
      </c>
    </row>
    <row r="5594" spans="1:16" ht="14.4">
      <c r="A5594" s="72">
        <f t="shared" si="182"/>
        <v>46258</v>
      </c>
      <c r="B5594" s="73" t="e">
        <f>VLOOKUP(G5594,'Daily Flash NL'!A:D,4,0)</f>
        <v>#N/A</v>
      </c>
      <c r="C5594" s="77">
        <v>46258</v>
      </c>
      <c r="D5594" s="57"/>
      <c r="E5594" s="62" t="s">
        <v>68</v>
      </c>
      <c r="F5594" s="57" t="s">
        <v>69</v>
      </c>
      <c r="G5594" s="57"/>
      <c r="H5594" s="58"/>
      <c r="I5594" s="59"/>
      <c r="J5594" s="59"/>
      <c r="K5594" s="59"/>
      <c r="L5594" s="60"/>
      <c r="M5594" s="59"/>
      <c r="N5594" s="59"/>
      <c r="O5594" s="61"/>
      <c r="P5594" s="58"/>
    </row>
    <row r="5595" spans="1:16" ht="14.4">
      <c r="A5595" s="72">
        <f t="shared" si="182"/>
        <v>46258</v>
      </c>
      <c r="B5595" s="73">
        <f>VLOOKUP(G5595,'Daily Flash NL'!A:D,4,0)</f>
        <v>0.29166666666666669</v>
      </c>
      <c r="C5595" s="77">
        <v>46258</v>
      </c>
      <c r="D5595" s="57"/>
      <c r="E5595" s="62" t="s">
        <v>68</v>
      </c>
      <c r="F5595" s="62"/>
      <c r="G5595" s="62">
        <v>7</v>
      </c>
      <c r="H5595" s="63">
        <v>0.96296296296296291</v>
      </c>
      <c r="I5595" s="64">
        <v>27</v>
      </c>
      <c r="J5595" s="64">
        <v>27</v>
      </c>
      <c r="K5595" s="64">
        <v>26</v>
      </c>
      <c r="L5595" s="65">
        <v>1</v>
      </c>
      <c r="M5595" s="64">
        <v>0</v>
      </c>
      <c r="N5595" s="64">
        <v>0</v>
      </c>
      <c r="O5595" s="66">
        <v>279.54512345679024</v>
      </c>
      <c r="P5595" s="63">
        <v>0</v>
      </c>
    </row>
    <row r="5596" spans="1:16" ht="14.4">
      <c r="A5596" s="72">
        <f t="shared" si="182"/>
        <v>46258</v>
      </c>
      <c r="B5596" s="73">
        <f>VLOOKUP(G5596,'Daily Flash NL'!A:D,4,0)</f>
        <v>0.33333333333333298</v>
      </c>
      <c r="C5596" s="77">
        <v>46258</v>
      </c>
      <c r="D5596" s="57"/>
      <c r="E5596" s="62" t="s">
        <v>68</v>
      </c>
      <c r="F5596" s="62"/>
      <c r="G5596" s="62">
        <v>8</v>
      </c>
      <c r="H5596" s="63">
        <v>1</v>
      </c>
      <c r="I5596" s="64">
        <v>72</v>
      </c>
      <c r="J5596" s="64">
        <v>72</v>
      </c>
      <c r="K5596" s="64">
        <v>72</v>
      </c>
      <c r="L5596" s="65">
        <v>1</v>
      </c>
      <c r="M5596" s="64">
        <v>0</v>
      </c>
      <c r="N5596" s="64">
        <v>0</v>
      </c>
      <c r="O5596" s="66">
        <v>162.79258234126982</v>
      </c>
      <c r="P5596" s="63">
        <v>0</v>
      </c>
    </row>
    <row r="5597" spans="1:16" ht="14.4">
      <c r="A5597" s="72">
        <f t="shared" si="182"/>
        <v>46258</v>
      </c>
      <c r="B5597" s="73">
        <f>VLOOKUP(G5597,'Daily Flash NL'!A:D,4,0)</f>
        <v>0.375</v>
      </c>
      <c r="C5597" s="77">
        <v>46258</v>
      </c>
      <c r="D5597" s="57"/>
      <c r="E5597" s="62" t="s">
        <v>68</v>
      </c>
      <c r="F5597" s="62"/>
      <c r="G5597" s="62">
        <v>9</v>
      </c>
      <c r="H5597" s="63">
        <v>0.90909090909090906</v>
      </c>
      <c r="I5597" s="64">
        <v>99</v>
      </c>
      <c r="J5597" s="64">
        <v>98</v>
      </c>
      <c r="K5597" s="64">
        <v>90</v>
      </c>
      <c r="L5597" s="65">
        <v>0.98989898989898994</v>
      </c>
      <c r="M5597" s="64">
        <v>1</v>
      </c>
      <c r="N5597" s="64">
        <v>0</v>
      </c>
      <c r="O5597" s="66">
        <v>188.37840251052819</v>
      </c>
      <c r="P5597" s="63">
        <v>1.0101010101010102E-2</v>
      </c>
    </row>
    <row r="5598" spans="1:16" ht="14.4">
      <c r="A5598" s="72">
        <f t="shared" si="182"/>
        <v>46258</v>
      </c>
      <c r="B5598" s="73">
        <f>VLOOKUP(G5598,'Daily Flash NL'!A:D,4,0)</f>
        <v>0.41666666666666702</v>
      </c>
      <c r="C5598" s="77">
        <v>46258</v>
      </c>
      <c r="D5598" s="57"/>
      <c r="E5598" s="62" t="s">
        <v>68</v>
      </c>
      <c r="F5598" s="62"/>
      <c r="G5598" s="62">
        <v>10</v>
      </c>
      <c r="H5598" s="63">
        <v>0.97674418604651159</v>
      </c>
      <c r="I5598" s="64">
        <v>86</v>
      </c>
      <c r="J5598" s="64">
        <v>86</v>
      </c>
      <c r="K5598" s="64">
        <v>84</v>
      </c>
      <c r="L5598" s="65">
        <v>1</v>
      </c>
      <c r="M5598" s="64">
        <v>0</v>
      </c>
      <c r="N5598" s="64">
        <v>0</v>
      </c>
      <c r="O5598" s="66">
        <v>207.26044739756367</v>
      </c>
      <c r="P5598" s="63">
        <v>0</v>
      </c>
    </row>
    <row r="5599" spans="1:16" ht="14.4">
      <c r="A5599" s="72">
        <f t="shared" si="182"/>
        <v>46258</v>
      </c>
      <c r="B5599" s="73">
        <f>VLOOKUP(G5599,'Daily Flash NL'!A:D,4,0)</f>
        <v>0.45833333333333298</v>
      </c>
      <c r="C5599" s="77">
        <v>46258</v>
      </c>
      <c r="D5599" s="57"/>
      <c r="E5599" s="62" t="s">
        <v>68</v>
      </c>
      <c r="F5599" s="62"/>
      <c r="G5599" s="62">
        <v>11</v>
      </c>
      <c r="H5599" s="63">
        <v>0.71264367816091956</v>
      </c>
      <c r="I5599" s="64">
        <v>87</v>
      </c>
      <c r="J5599" s="64">
        <v>87</v>
      </c>
      <c r="K5599" s="64">
        <v>62</v>
      </c>
      <c r="L5599" s="65">
        <v>1</v>
      </c>
      <c r="M5599" s="64">
        <v>0</v>
      </c>
      <c r="N5599" s="64">
        <v>0</v>
      </c>
      <c r="O5599" s="66">
        <v>200.73972796934871</v>
      </c>
      <c r="P5599" s="63">
        <v>0</v>
      </c>
    </row>
    <row r="5600" spans="1:16" ht="14.4">
      <c r="A5600" s="72">
        <f t="shared" si="182"/>
        <v>46258</v>
      </c>
      <c r="B5600" s="73">
        <f>VLOOKUP(G5600,'Daily Flash NL'!A:D,4,0)</f>
        <v>0.5</v>
      </c>
      <c r="C5600" s="77">
        <v>46258</v>
      </c>
      <c r="D5600" s="57"/>
      <c r="E5600" s="62" t="s">
        <v>68</v>
      </c>
      <c r="F5600" s="62"/>
      <c r="G5600" s="62">
        <v>12</v>
      </c>
      <c r="H5600" s="63">
        <v>0.92307692307692313</v>
      </c>
      <c r="I5600" s="64">
        <v>78</v>
      </c>
      <c r="J5600" s="64">
        <v>78</v>
      </c>
      <c r="K5600" s="64">
        <v>72</v>
      </c>
      <c r="L5600" s="65">
        <v>1</v>
      </c>
      <c r="M5600" s="64">
        <v>0</v>
      </c>
      <c r="N5600" s="64">
        <v>0</v>
      </c>
      <c r="O5600" s="66">
        <v>211.19000619658138</v>
      </c>
      <c r="P5600" s="63">
        <v>0</v>
      </c>
    </row>
    <row r="5601" spans="1:16" ht="14.4">
      <c r="A5601" s="72">
        <f t="shared" si="182"/>
        <v>46258</v>
      </c>
      <c r="B5601" s="73">
        <f>VLOOKUP(G5601,'Daily Flash NL'!A:D,4,0)</f>
        <v>0.54166666666666696</v>
      </c>
      <c r="C5601" s="77">
        <v>46258</v>
      </c>
      <c r="D5601" s="57"/>
      <c r="E5601" s="62" t="s">
        <v>68</v>
      </c>
      <c r="F5601" s="62"/>
      <c r="G5601" s="62">
        <v>13</v>
      </c>
      <c r="H5601" s="63">
        <v>0.9452054794520548</v>
      </c>
      <c r="I5601" s="64">
        <v>73</v>
      </c>
      <c r="J5601" s="64">
        <v>73</v>
      </c>
      <c r="K5601" s="64">
        <v>69</v>
      </c>
      <c r="L5601" s="65">
        <v>1</v>
      </c>
      <c r="M5601" s="64">
        <v>0</v>
      </c>
      <c r="N5601" s="64">
        <v>0</v>
      </c>
      <c r="O5601" s="66">
        <v>197.29310502283104</v>
      </c>
      <c r="P5601" s="63">
        <v>0</v>
      </c>
    </row>
    <row r="5602" spans="1:16" ht="14.4">
      <c r="A5602" s="72">
        <f t="shared" si="182"/>
        <v>46258</v>
      </c>
      <c r="B5602" s="73">
        <f>VLOOKUP(G5602,'Daily Flash NL'!A:D,4,0)</f>
        <v>0.58333333333333304</v>
      </c>
      <c r="C5602" s="77">
        <v>46258</v>
      </c>
      <c r="D5602" s="57"/>
      <c r="E5602" s="62" t="s">
        <v>68</v>
      </c>
      <c r="F5602" s="62"/>
      <c r="G5602" s="62">
        <v>14</v>
      </c>
      <c r="H5602" s="63">
        <v>0.95</v>
      </c>
      <c r="I5602" s="64">
        <v>60</v>
      </c>
      <c r="J5602" s="64">
        <v>60</v>
      </c>
      <c r="K5602" s="64">
        <v>57</v>
      </c>
      <c r="L5602" s="65">
        <v>1</v>
      </c>
      <c r="M5602" s="64">
        <v>0</v>
      </c>
      <c r="N5602" s="64">
        <v>0</v>
      </c>
      <c r="O5602" s="66">
        <v>244.57143611111104</v>
      </c>
      <c r="P5602" s="63">
        <v>0</v>
      </c>
    </row>
    <row r="5603" spans="1:16" ht="14.4">
      <c r="A5603" s="72">
        <f t="shared" si="182"/>
        <v>46258</v>
      </c>
      <c r="B5603" s="73">
        <f>VLOOKUP(G5603,'Daily Flash NL'!A:D,4,0)</f>
        <v>0.625</v>
      </c>
      <c r="C5603" s="77">
        <v>46258</v>
      </c>
      <c r="D5603" s="57"/>
      <c r="E5603" s="62" t="s">
        <v>68</v>
      </c>
      <c r="F5603" s="62"/>
      <c r="G5603" s="62">
        <v>15</v>
      </c>
      <c r="H5603" s="63">
        <v>0.98461538461538467</v>
      </c>
      <c r="I5603" s="64">
        <v>65</v>
      </c>
      <c r="J5603" s="64">
        <v>65</v>
      </c>
      <c r="K5603" s="64">
        <v>64</v>
      </c>
      <c r="L5603" s="65">
        <v>1</v>
      </c>
      <c r="M5603" s="64">
        <v>0</v>
      </c>
      <c r="N5603" s="64">
        <v>0</v>
      </c>
      <c r="O5603" s="66">
        <v>185.10048923076923</v>
      </c>
      <c r="P5603" s="63">
        <v>0</v>
      </c>
    </row>
    <row r="5604" spans="1:16" ht="14.4">
      <c r="A5604" s="72">
        <f t="shared" si="182"/>
        <v>46258</v>
      </c>
      <c r="B5604" s="73">
        <f>VLOOKUP(G5604,'Daily Flash NL'!A:D,4,0)</f>
        <v>0.66666666666666696</v>
      </c>
      <c r="C5604" s="77">
        <v>46258</v>
      </c>
      <c r="D5604" s="57"/>
      <c r="E5604" s="62" t="s">
        <v>68</v>
      </c>
      <c r="F5604" s="62"/>
      <c r="G5604" s="62">
        <v>16</v>
      </c>
      <c r="H5604" s="63">
        <v>0.96078431372549022</v>
      </c>
      <c r="I5604" s="64">
        <v>51</v>
      </c>
      <c r="J5604" s="64">
        <v>51</v>
      </c>
      <c r="K5604" s="64">
        <v>49</v>
      </c>
      <c r="L5604" s="65">
        <v>1</v>
      </c>
      <c r="M5604" s="64">
        <v>0</v>
      </c>
      <c r="N5604" s="64">
        <v>0</v>
      </c>
      <c r="O5604" s="66">
        <v>252.42553431372559</v>
      </c>
      <c r="P5604" s="63">
        <v>0</v>
      </c>
    </row>
    <row r="5605" spans="1:16" ht="14.4">
      <c r="A5605" s="72">
        <f t="shared" si="182"/>
        <v>46258</v>
      </c>
      <c r="B5605" s="73" t="e">
        <f>VLOOKUP(G5605,'Daily Flash NL'!A:D,4,0)</f>
        <v>#N/A</v>
      </c>
      <c r="C5605" s="77">
        <v>46258</v>
      </c>
      <c r="D5605" s="57"/>
      <c r="E5605" s="62" t="s">
        <v>68</v>
      </c>
      <c r="F5605" s="62"/>
      <c r="G5605" s="62">
        <v>17</v>
      </c>
      <c r="H5605" s="63">
        <v>0.94545454545454544</v>
      </c>
      <c r="I5605" s="64">
        <v>55</v>
      </c>
      <c r="J5605" s="64">
        <v>55</v>
      </c>
      <c r="K5605" s="64">
        <v>52</v>
      </c>
      <c r="L5605" s="65">
        <v>1</v>
      </c>
      <c r="M5605" s="64">
        <v>0</v>
      </c>
      <c r="N5605" s="64">
        <v>0</v>
      </c>
      <c r="O5605" s="66">
        <v>189.00061038961039</v>
      </c>
      <c r="P5605" s="63">
        <v>0</v>
      </c>
    </row>
    <row r="5606" spans="1:16" ht="14.4">
      <c r="A5606" s="72">
        <f t="shared" si="182"/>
        <v>46258</v>
      </c>
      <c r="B5606" s="73" t="e">
        <f>VLOOKUP(G5606,'Daily Flash NL'!A:D,4,0)</f>
        <v>#N/A</v>
      </c>
      <c r="C5606" s="77">
        <v>46258</v>
      </c>
      <c r="D5606" s="57"/>
      <c r="E5606" s="62" t="s">
        <v>68</v>
      </c>
      <c r="F5606" s="62"/>
      <c r="G5606" s="62">
        <v>18</v>
      </c>
      <c r="H5606" s="63">
        <v>0.87804878048780488</v>
      </c>
      <c r="I5606" s="64">
        <v>41</v>
      </c>
      <c r="J5606" s="64">
        <v>41</v>
      </c>
      <c r="K5606" s="64">
        <v>36</v>
      </c>
      <c r="L5606" s="65">
        <v>1</v>
      </c>
      <c r="M5606" s="64">
        <v>0</v>
      </c>
      <c r="N5606" s="64">
        <v>0</v>
      </c>
      <c r="O5606" s="66">
        <v>197.49917479674812</v>
      </c>
      <c r="P5606" s="63">
        <v>0</v>
      </c>
    </row>
    <row r="5607" spans="1:16" ht="14.4">
      <c r="A5607" s="72">
        <f t="shared" si="182"/>
        <v>46258</v>
      </c>
      <c r="B5607" s="73" t="e">
        <f>VLOOKUP(G5607,'Daily Flash NL'!A:D,4,0)</f>
        <v>#N/A</v>
      </c>
      <c r="C5607" s="77">
        <v>46258</v>
      </c>
      <c r="D5607" s="57"/>
      <c r="E5607" s="62" t="s">
        <v>68</v>
      </c>
      <c r="F5607" s="62"/>
      <c r="G5607" s="62">
        <v>19</v>
      </c>
      <c r="H5607" s="63">
        <v>0.93103448275862066</v>
      </c>
      <c r="I5607" s="64">
        <v>29</v>
      </c>
      <c r="J5607" s="64">
        <v>29</v>
      </c>
      <c r="K5607" s="64">
        <v>27</v>
      </c>
      <c r="L5607" s="65">
        <v>1</v>
      </c>
      <c r="M5607" s="64">
        <v>0</v>
      </c>
      <c r="N5607" s="64">
        <v>0</v>
      </c>
      <c r="O5607" s="66">
        <v>221.68107758620692</v>
      </c>
      <c r="P5607" s="63">
        <v>0</v>
      </c>
    </row>
    <row r="5608" spans="1:16" ht="14.4">
      <c r="A5608" s="72">
        <f t="shared" si="182"/>
        <v>46258</v>
      </c>
      <c r="B5608" s="73" t="e">
        <f>VLOOKUP(G5608,'Daily Flash NL'!A:D,4,0)</f>
        <v>#N/A</v>
      </c>
      <c r="C5608" s="77">
        <v>46258</v>
      </c>
      <c r="D5608" s="57"/>
      <c r="E5608" s="62" t="s">
        <v>68</v>
      </c>
      <c r="F5608" s="62"/>
      <c r="G5608" s="62">
        <v>20</v>
      </c>
      <c r="H5608" s="63">
        <v>0.95454545454545459</v>
      </c>
      <c r="I5608" s="64">
        <v>22</v>
      </c>
      <c r="J5608" s="64">
        <v>22</v>
      </c>
      <c r="K5608" s="64">
        <v>21</v>
      </c>
      <c r="L5608" s="65">
        <v>1</v>
      </c>
      <c r="M5608" s="64">
        <v>0</v>
      </c>
      <c r="N5608" s="64">
        <v>0</v>
      </c>
      <c r="O5608" s="66">
        <v>240.23564393939375</v>
      </c>
      <c r="P5608" s="63">
        <v>0</v>
      </c>
    </row>
    <row r="5609" spans="1:16" ht="14.4">
      <c r="A5609" s="72">
        <f t="shared" si="182"/>
        <v>46258</v>
      </c>
      <c r="B5609" s="73" t="e">
        <f>VLOOKUP(G5609,'Daily Flash NL'!A:D,4,0)</f>
        <v>#N/A</v>
      </c>
      <c r="C5609" s="77">
        <v>46258</v>
      </c>
      <c r="D5609" s="57"/>
      <c r="E5609" s="62" t="s">
        <v>68</v>
      </c>
      <c r="F5609" s="62"/>
      <c r="G5609" s="62">
        <v>21</v>
      </c>
      <c r="H5609" s="63">
        <v>1</v>
      </c>
      <c r="I5609" s="64">
        <v>20</v>
      </c>
      <c r="J5609" s="64">
        <v>20</v>
      </c>
      <c r="K5609" s="64">
        <v>20</v>
      </c>
      <c r="L5609" s="65">
        <v>1</v>
      </c>
      <c r="M5609" s="64">
        <v>0</v>
      </c>
      <c r="N5609" s="64">
        <v>0</v>
      </c>
      <c r="O5609" s="66">
        <v>352.93794416666685</v>
      </c>
      <c r="P5609" s="63">
        <v>0</v>
      </c>
    </row>
    <row r="5610" spans="1:16" ht="14.4">
      <c r="A5610" s="72">
        <f t="shared" si="182"/>
        <v>46258</v>
      </c>
      <c r="B5610" s="73" t="e">
        <f>VLOOKUP(G5610,'Daily Flash NL'!A:D,4,0)</f>
        <v>#N/A</v>
      </c>
      <c r="C5610" s="77">
        <v>46258</v>
      </c>
      <c r="D5610" s="57"/>
      <c r="E5610" s="62" t="s">
        <v>68</v>
      </c>
      <c r="F5610" s="62"/>
      <c r="G5610" s="62">
        <v>22</v>
      </c>
      <c r="H5610" s="63">
        <v>1</v>
      </c>
      <c r="I5610" s="64">
        <v>10</v>
      </c>
      <c r="J5610" s="64">
        <v>10</v>
      </c>
      <c r="K5610" s="64">
        <v>10</v>
      </c>
      <c r="L5610" s="65">
        <v>1</v>
      </c>
      <c r="M5610" s="64">
        <v>0</v>
      </c>
      <c r="N5610" s="64">
        <v>0</v>
      </c>
      <c r="O5610" s="66">
        <v>251.767675</v>
      </c>
      <c r="P5610" s="63">
        <v>0</v>
      </c>
    </row>
    <row r="5611" spans="1:16" ht="14.4">
      <c r="A5611" s="72">
        <f t="shared" si="182"/>
        <v>46258</v>
      </c>
      <c r="B5611" s="73" t="e">
        <f>VLOOKUP(G5611,'Daily Flash NL'!A:D,4,0)</f>
        <v>#N/A</v>
      </c>
      <c r="C5611" s="77">
        <v>46258</v>
      </c>
      <c r="D5611" s="57"/>
      <c r="E5611" s="62" t="s">
        <v>68</v>
      </c>
      <c r="F5611" s="62"/>
      <c r="G5611" s="62">
        <v>23</v>
      </c>
      <c r="H5611" s="63">
        <v>1</v>
      </c>
      <c r="I5611" s="64">
        <v>3</v>
      </c>
      <c r="J5611" s="64">
        <v>3</v>
      </c>
      <c r="K5611" s="64">
        <v>3</v>
      </c>
      <c r="L5611" s="65">
        <v>1</v>
      </c>
      <c r="M5611" s="64">
        <v>0</v>
      </c>
      <c r="N5611" s="64">
        <v>0</v>
      </c>
      <c r="O5611" s="66">
        <v>276.06877777777669</v>
      </c>
      <c r="P5611" s="63">
        <v>0</v>
      </c>
    </row>
    <row r="5612" spans="1:16" ht="14.4">
      <c r="A5612" s="72">
        <f t="shared" si="182"/>
        <v>46258</v>
      </c>
      <c r="B5612" s="73" t="e">
        <f>VLOOKUP(G5612,'Daily Flash NL'!A:D,4,0)</f>
        <v>#N/A</v>
      </c>
      <c r="C5612" s="77">
        <v>46258</v>
      </c>
      <c r="D5612" s="57" t="s">
        <v>70</v>
      </c>
      <c r="E5612" s="57"/>
      <c r="F5612" s="57"/>
      <c r="G5612" s="57"/>
      <c r="H5612" s="58">
        <v>0.91673536685902723</v>
      </c>
      <c r="I5612" s="59">
        <v>1213</v>
      </c>
      <c r="J5612" s="59">
        <v>1211</v>
      </c>
      <c r="K5612" s="59">
        <v>1112</v>
      </c>
      <c r="L5612" s="60">
        <v>0.99835119538334705</v>
      </c>
      <c r="M5612" s="59">
        <v>2</v>
      </c>
      <c r="N5612" s="59">
        <v>0</v>
      </c>
      <c r="O5612" s="61">
        <v>184.8855407422698</v>
      </c>
      <c r="P5612" s="58">
        <v>1.6488046166529267E-3</v>
      </c>
    </row>
    <row r="5613" spans="1:16" ht="14.4">
      <c r="A5613" s="72" t="str">
        <f t="shared" si="182"/>
        <v>Total 24/08/2026</v>
      </c>
      <c r="B5613" s="73" t="e">
        <f>VLOOKUP(G5613,'Daily Flash NL'!A:D,4,0)</f>
        <v>#N/A</v>
      </c>
      <c r="C5613" s="78" t="s">
        <v>368</v>
      </c>
      <c r="D5613" s="67"/>
      <c r="E5613" s="67"/>
      <c r="F5613" s="67"/>
      <c r="G5613" s="67"/>
      <c r="H5613" s="68">
        <v>0.91673536685902723</v>
      </c>
      <c r="I5613" s="69">
        <v>1213</v>
      </c>
      <c r="J5613" s="69">
        <v>1211</v>
      </c>
      <c r="K5613" s="69">
        <v>1112</v>
      </c>
      <c r="L5613" s="70">
        <v>0.99835119538334705</v>
      </c>
      <c r="M5613" s="69">
        <v>2</v>
      </c>
      <c r="N5613" s="69">
        <v>0</v>
      </c>
      <c r="O5613" s="71">
        <v>184.8855407422698</v>
      </c>
      <c r="P5613" s="68">
        <v>1.6488046166529267E-3</v>
      </c>
    </row>
    <row r="5614" spans="1:16" ht="15" thickBot="1">
      <c r="A5614" s="72" t="str">
        <f t="shared" si="182"/>
        <v>Total général</v>
      </c>
      <c r="B5614" s="73" t="e">
        <f>VLOOKUP(G5614,'Daily Flash NL'!A:D,4,0)</f>
        <v>#N/A</v>
      </c>
      <c r="C5614" s="116" t="s">
        <v>73</v>
      </c>
      <c r="D5614" s="117"/>
      <c r="E5614" s="117"/>
      <c r="F5614" s="117"/>
      <c r="G5614" s="117"/>
      <c r="H5614" s="118">
        <v>0.91673536685902723</v>
      </c>
      <c r="I5614" s="119">
        <v>1213</v>
      </c>
      <c r="J5614" s="119">
        <v>1211</v>
      </c>
      <c r="K5614" s="119">
        <v>1112</v>
      </c>
      <c r="L5614" s="120">
        <v>0.99835119538334705</v>
      </c>
      <c r="M5614" s="119">
        <v>2</v>
      </c>
      <c r="N5614" s="119">
        <v>0</v>
      </c>
      <c r="O5614" s="121">
        <v>184.8855407422698</v>
      </c>
      <c r="P5614" s="122">
        <v>1.6488046166529267E-3</v>
      </c>
    </row>
    <row r="5615" spans="1:16" ht="14.4">
      <c r="A5615" s="72">
        <f t="shared" si="182"/>
        <v>46259</v>
      </c>
      <c r="B5615" s="73" t="e">
        <f>VLOOKUP(G5615,'Daily Flash NL'!A:D,4,0)</f>
        <v>#N/A</v>
      </c>
      <c r="C5615" s="77">
        <v>46259</v>
      </c>
      <c r="D5615" s="57" t="s">
        <v>67</v>
      </c>
      <c r="E5615" s="62" t="s">
        <v>85</v>
      </c>
      <c r="F5615" s="62"/>
      <c r="G5615" s="62"/>
      <c r="H5615" s="63">
        <v>0.75</v>
      </c>
      <c r="I5615" s="64">
        <v>56</v>
      </c>
      <c r="J5615" s="64">
        <v>55</v>
      </c>
      <c r="K5615" s="64">
        <v>42</v>
      </c>
      <c r="L5615" s="65">
        <v>0.9821428571428571</v>
      </c>
      <c r="M5615" s="64">
        <v>1</v>
      </c>
      <c r="N5615" s="64">
        <v>0</v>
      </c>
      <c r="O5615" s="66">
        <v>298.00506818181816</v>
      </c>
      <c r="P5615" s="63">
        <v>1.7857142857142856E-2</v>
      </c>
    </row>
    <row r="5616" spans="1:16" ht="14.4">
      <c r="A5616" s="72">
        <f t="shared" si="182"/>
        <v>46259</v>
      </c>
      <c r="B5616" s="73" t="e">
        <f>VLOOKUP(G5616,'Daily Flash NL'!A:D,4,0)</f>
        <v>#N/A</v>
      </c>
      <c r="C5616" s="77">
        <v>46259</v>
      </c>
      <c r="D5616" s="57"/>
      <c r="E5616" s="62" t="s">
        <v>85</v>
      </c>
      <c r="F5616" s="57" t="s">
        <v>69</v>
      </c>
      <c r="G5616" s="57"/>
      <c r="H5616" s="58"/>
      <c r="I5616" s="59"/>
      <c r="J5616" s="59"/>
      <c r="K5616" s="59"/>
      <c r="L5616" s="60"/>
      <c r="M5616" s="59"/>
      <c r="N5616" s="59"/>
      <c r="O5616" s="61"/>
      <c r="P5616" s="58"/>
    </row>
    <row r="5617" spans="1:16" ht="14.4">
      <c r="A5617" s="72">
        <f t="shared" si="182"/>
        <v>46259</v>
      </c>
      <c r="B5617" s="73">
        <f>VLOOKUP(G5617,'Daily Flash NL'!A:D,4,0)</f>
        <v>0.33333333333333298</v>
      </c>
      <c r="C5617" s="77">
        <v>46259</v>
      </c>
      <c r="D5617" s="57"/>
      <c r="E5617" s="62" t="s">
        <v>85</v>
      </c>
      <c r="F5617" s="62"/>
      <c r="G5617" s="62">
        <v>8</v>
      </c>
      <c r="H5617" s="63">
        <v>0.75</v>
      </c>
      <c r="I5617" s="64">
        <v>8</v>
      </c>
      <c r="J5617" s="64">
        <v>7</v>
      </c>
      <c r="K5617" s="64">
        <v>6</v>
      </c>
      <c r="L5617" s="65">
        <v>0.875</v>
      </c>
      <c r="M5617" s="64">
        <v>1</v>
      </c>
      <c r="N5617" s="64">
        <v>0</v>
      </c>
      <c r="O5617" s="66">
        <v>262.89067857142857</v>
      </c>
      <c r="P5617" s="63">
        <v>0.125</v>
      </c>
    </row>
    <row r="5618" spans="1:16" ht="14.4">
      <c r="A5618" s="72">
        <f t="shared" si="182"/>
        <v>46259</v>
      </c>
      <c r="B5618" s="73">
        <f>VLOOKUP(G5618,'Daily Flash NL'!A:D,4,0)</f>
        <v>0.375</v>
      </c>
      <c r="C5618" s="77">
        <v>46259</v>
      </c>
      <c r="D5618" s="57"/>
      <c r="E5618" s="62" t="s">
        <v>85</v>
      </c>
      <c r="F5618" s="62"/>
      <c r="G5618" s="62">
        <v>9</v>
      </c>
      <c r="H5618" s="63">
        <v>1</v>
      </c>
      <c r="I5618" s="64">
        <v>8</v>
      </c>
      <c r="J5618" s="64">
        <v>8</v>
      </c>
      <c r="K5618" s="64">
        <v>8</v>
      </c>
      <c r="L5618" s="65">
        <v>1</v>
      </c>
      <c r="M5618" s="64">
        <v>0</v>
      </c>
      <c r="N5618" s="64">
        <v>0</v>
      </c>
      <c r="O5618" s="66">
        <v>323.90031250000004</v>
      </c>
      <c r="P5618" s="63">
        <v>0</v>
      </c>
    </row>
    <row r="5619" spans="1:16" ht="14.4">
      <c r="A5619" s="72">
        <f t="shared" si="182"/>
        <v>46259</v>
      </c>
      <c r="B5619" s="73">
        <f>VLOOKUP(G5619,'Daily Flash NL'!A:D,4,0)</f>
        <v>0.41666666666666702</v>
      </c>
      <c r="C5619" s="77">
        <v>46259</v>
      </c>
      <c r="D5619" s="57"/>
      <c r="E5619" s="62" t="s">
        <v>85</v>
      </c>
      <c r="F5619" s="62"/>
      <c r="G5619" s="62">
        <v>10</v>
      </c>
      <c r="H5619" s="63">
        <v>1</v>
      </c>
      <c r="I5619" s="64">
        <v>2</v>
      </c>
      <c r="J5619" s="64">
        <v>2</v>
      </c>
      <c r="K5619" s="64">
        <v>2</v>
      </c>
      <c r="L5619" s="65">
        <v>1</v>
      </c>
      <c r="M5619" s="64">
        <v>0</v>
      </c>
      <c r="N5619" s="64">
        <v>0</v>
      </c>
      <c r="O5619" s="66">
        <v>356.05099999999999</v>
      </c>
      <c r="P5619" s="63">
        <v>0</v>
      </c>
    </row>
    <row r="5620" spans="1:16" ht="14.4">
      <c r="A5620" s="72">
        <f t="shared" si="182"/>
        <v>46259</v>
      </c>
      <c r="B5620" s="73" t="e">
        <f>VLOOKUP(G5620,'Daily Flash NL'!A:D,4,0)</f>
        <v>#N/A</v>
      </c>
      <c r="C5620" s="77">
        <v>46259</v>
      </c>
      <c r="D5620" s="57"/>
      <c r="E5620" s="62" t="s">
        <v>85</v>
      </c>
      <c r="F5620" s="57" t="s">
        <v>86</v>
      </c>
      <c r="G5620" s="57"/>
      <c r="H5620" s="58"/>
      <c r="I5620" s="59"/>
      <c r="J5620" s="59"/>
      <c r="K5620" s="59"/>
      <c r="L5620" s="60"/>
      <c r="M5620" s="59"/>
      <c r="N5620" s="59"/>
      <c r="O5620" s="61"/>
      <c r="P5620" s="58"/>
    </row>
    <row r="5621" spans="1:16" ht="14.4">
      <c r="A5621" s="72">
        <f t="shared" si="182"/>
        <v>46259</v>
      </c>
      <c r="B5621" s="73">
        <f>VLOOKUP(G5621,'Daily Flash NL'!A:D,4,0)</f>
        <v>0.29166666666666669</v>
      </c>
      <c r="C5621" s="77">
        <v>46259</v>
      </c>
      <c r="D5621" s="57"/>
      <c r="E5621" s="62" t="s">
        <v>85</v>
      </c>
      <c r="F5621" s="62"/>
      <c r="G5621" s="62">
        <v>7</v>
      </c>
      <c r="H5621" s="63">
        <v>1</v>
      </c>
      <c r="I5621" s="64">
        <v>2</v>
      </c>
      <c r="J5621" s="64">
        <v>2</v>
      </c>
      <c r="K5621" s="64">
        <v>2</v>
      </c>
      <c r="L5621" s="65">
        <v>1</v>
      </c>
      <c r="M5621" s="64">
        <v>0</v>
      </c>
      <c r="N5621" s="64">
        <v>0</v>
      </c>
      <c r="O5621" s="66">
        <v>104.66374999999999</v>
      </c>
      <c r="P5621" s="63">
        <v>0</v>
      </c>
    </row>
    <row r="5622" spans="1:16" ht="14.4">
      <c r="A5622" s="72">
        <f t="shared" si="182"/>
        <v>46259</v>
      </c>
      <c r="B5622" s="73">
        <f>VLOOKUP(G5622,'Daily Flash NL'!A:D,4,0)</f>
        <v>0.33333333333333298</v>
      </c>
      <c r="C5622" s="77">
        <v>46259</v>
      </c>
      <c r="D5622" s="57"/>
      <c r="E5622" s="62" t="s">
        <v>85</v>
      </c>
      <c r="F5622" s="62"/>
      <c r="G5622" s="62">
        <v>8</v>
      </c>
      <c r="H5622" s="63">
        <v>0.77777777777777779</v>
      </c>
      <c r="I5622" s="64">
        <v>9</v>
      </c>
      <c r="J5622" s="64">
        <v>9</v>
      </c>
      <c r="K5622" s="64">
        <v>7</v>
      </c>
      <c r="L5622" s="65">
        <v>1</v>
      </c>
      <c r="M5622" s="64">
        <v>0</v>
      </c>
      <c r="N5622" s="64">
        <v>0</v>
      </c>
      <c r="O5622" s="66">
        <v>293.42477777777782</v>
      </c>
      <c r="P5622" s="63">
        <v>0</v>
      </c>
    </row>
    <row r="5623" spans="1:16" ht="14.4">
      <c r="A5623" s="72">
        <f t="shared" si="182"/>
        <v>46259</v>
      </c>
      <c r="B5623" s="73">
        <f>VLOOKUP(G5623,'Daily Flash NL'!A:D,4,0)</f>
        <v>0.375</v>
      </c>
      <c r="C5623" s="77">
        <v>46259</v>
      </c>
      <c r="D5623" s="57"/>
      <c r="E5623" s="62" t="s">
        <v>85</v>
      </c>
      <c r="F5623" s="62"/>
      <c r="G5623" s="62">
        <v>9</v>
      </c>
      <c r="H5623" s="63">
        <v>0.44444444444444442</v>
      </c>
      <c r="I5623" s="64">
        <v>18</v>
      </c>
      <c r="J5623" s="64">
        <v>18</v>
      </c>
      <c r="K5623" s="64">
        <v>8</v>
      </c>
      <c r="L5623" s="65">
        <v>1</v>
      </c>
      <c r="M5623" s="64">
        <v>0</v>
      </c>
      <c r="N5623" s="64">
        <v>0</v>
      </c>
      <c r="O5623" s="66">
        <v>362.53025925925908</v>
      </c>
      <c r="P5623" s="63">
        <v>0</v>
      </c>
    </row>
    <row r="5624" spans="1:16" ht="14.4">
      <c r="A5624" s="72">
        <f t="shared" si="182"/>
        <v>46259</v>
      </c>
      <c r="B5624" s="73">
        <f>VLOOKUP(G5624,'Daily Flash NL'!A:D,4,0)</f>
        <v>0.41666666666666702</v>
      </c>
      <c r="C5624" s="77">
        <v>46259</v>
      </c>
      <c r="D5624" s="57"/>
      <c r="E5624" s="62" t="s">
        <v>85</v>
      </c>
      <c r="F5624" s="62"/>
      <c r="G5624" s="62">
        <v>10</v>
      </c>
      <c r="H5624" s="63">
        <v>1</v>
      </c>
      <c r="I5624" s="64">
        <v>9</v>
      </c>
      <c r="J5624" s="64">
        <v>9</v>
      </c>
      <c r="K5624" s="64">
        <v>9</v>
      </c>
      <c r="L5624" s="65">
        <v>1</v>
      </c>
      <c r="M5624" s="64">
        <v>0</v>
      </c>
      <c r="N5624" s="64">
        <v>0</v>
      </c>
      <c r="O5624" s="66">
        <v>207.89381481481522</v>
      </c>
      <c r="P5624" s="63">
        <v>0</v>
      </c>
    </row>
    <row r="5625" spans="1:16" ht="14.4">
      <c r="A5625" s="72">
        <f t="shared" si="182"/>
        <v>46259</v>
      </c>
      <c r="B5625" s="73" t="e">
        <f>VLOOKUP(G5625,'Daily Flash NL'!A:D,4,0)</f>
        <v>#N/A</v>
      </c>
      <c r="C5625" s="77">
        <v>46259</v>
      </c>
      <c r="D5625" s="57"/>
      <c r="E5625" s="62" t="s">
        <v>68</v>
      </c>
      <c r="F5625" s="62"/>
      <c r="G5625" s="62"/>
      <c r="H5625" s="63">
        <v>0.93055555555555558</v>
      </c>
      <c r="I5625" s="64">
        <v>144</v>
      </c>
      <c r="J5625" s="64">
        <v>144</v>
      </c>
      <c r="K5625" s="64">
        <v>134</v>
      </c>
      <c r="L5625" s="65">
        <v>1</v>
      </c>
      <c r="M5625" s="64">
        <v>0</v>
      </c>
      <c r="N5625" s="64">
        <v>0</v>
      </c>
      <c r="O5625" s="66">
        <v>312.73966759259258</v>
      </c>
      <c r="P5625" s="63">
        <v>0</v>
      </c>
    </row>
    <row r="5626" spans="1:16" ht="14.4">
      <c r="A5626" s="72">
        <f t="shared" si="182"/>
        <v>46259</v>
      </c>
      <c r="B5626" s="73" t="e">
        <f>VLOOKUP(G5626,'Daily Flash NL'!A:D,4,0)</f>
        <v>#N/A</v>
      </c>
      <c r="C5626" s="77">
        <v>46259</v>
      </c>
      <c r="D5626" s="57"/>
      <c r="E5626" s="62" t="s">
        <v>68</v>
      </c>
      <c r="F5626" s="57" t="s">
        <v>69</v>
      </c>
      <c r="G5626" s="57"/>
      <c r="H5626" s="58"/>
      <c r="I5626" s="59"/>
      <c r="J5626" s="59"/>
      <c r="K5626" s="59"/>
      <c r="L5626" s="60"/>
      <c r="M5626" s="59"/>
      <c r="N5626" s="59"/>
      <c r="O5626" s="61"/>
      <c r="P5626" s="58"/>
    </row>
    <row r="5627" spans="1:16" ht="14.4">
      <c r="A5627" s="72">
        <f t="shared" ref="A5627:A5690" si="183">C5627</f>
        <v>46259</v>
      </c>
      <c r="B5627" s="73">
        <f>VLOOKUP(G5627,'Daily Flash NL'!A:D,4,0)</f>
        <v>0.29166666666666669</v>
      </c>
      <c r="C5627" s="77">
        <v>46259</v>
      </c>
      <c r="D5627" s="57"/>
      <c r="E5627" s="62" t="s">
        <v>68</v>
      </c>
      <c r="F5627" s="62"/>
      <c r="G5627" s="62">
        <v>7</v>
      </c>
      <c r="H5627" s="63">
        <v>0.85</v>
      </c>
      <c r="I5627" s="64">
        <v>20</v>
      </c>
      <c r="J5627" s="64">
        <v>20</v>
      </c>
      <c r="K5627" s="64">
        <v>17</v>
      </c>
      <c r="L5627" s="65">
        <v>1</v>
      </c>
      <c r="M5627" s="64">
        <v>0</v>
      </c>
      <c r="N5627" s="64">
        <v>0</v>
      </c>
      <c r="O5627" s="66">
        <v>276.64994000000002</v>
      </c>
      <c r="P5627" s="63">
        <v>0</v>
      </c>
    </row>
    <row r="5628" spans="1:16" ht="14.4">
      <c r="A5628" s="72">
        <f t="shared" si="183"/>
        <v>46259</v>
      </c>
      <c r="B5628" s="73">
        <f>VLOOKUP(G5628,'Daily Flash NL'!A:D,4,0)</f>
        <v>0.33333333333333298</v>
      </c>
      <c r="C5628" s="77">
        <v>46259</v>
      </c>
      <c r="D5628" s="57"/>
      <c r="E5628" s="62" t="s">
        <v>68</v>
      </c>
      <c r="F5628" s="62"/>
      <c r="G5628" s="62">
        <v>8</v>
      </c>
      <c r="H5628" s="63">
        <v>0.94</v>
      </c>
      <c r="I5628" s="64">
        <v>50</v>
      </c>
      <c r="J5628" s="64">
        <v>50</v>
      </c>
      <c r="K5628" s="64">
        <v>47</v>
      </c>
      <c r="L5628" s="65">
        <v>1</v>
      </c>
      <c r="M5628" s="64">
        <v>0</v>
      </c>
      <c r="N5628" s="64">
        <v>0</v>
      </c>
      <c r="O5628" s="66">
        <v>304.54897999999991</v>
      </c>
      <c r="P5628" s="63">
        <v>0</v>
      </c>
    </row>
    <row r="5629" spans="1:16" ht="14.4">
      <c r="A5629" s="72">
        <f t="shared" si="183"/>
        <v>46259</v>
      </c>
      <c r="B5629" s="73">
        <f>VLOOKUP(G5629,'Daily Flash NL'!A:D,4,0)</f>
        <v>0.375</v>
      </c>
      <c r="C5629" s="77">
        <v>46259</v>
      </c>
      <c r="D5629" s="57"/>
      <c r="E5629" s="62" t="s">
        <v>68</v>
      </c>
      <c r="F5629" s="62"/>
      <c r="G5629" s="62">
        <v>9</v>
      </c>
      <c r="H5629" s="63">
        <v>0.92307692307692313</v>
      </c>
      <c r="I5629" s="64">
        <v>52</v>
      </c>
      <c r="J5629" s="64">
        <v>52</v>
      </c>
      <c r="K5629" s="64">
        <v>48</v>
      </c>
      <c r="L5629" s="65">
        <v>1</v>
      </c>
      <c r="M5629" s="64">
        <v>0</v>
      </c>
      <c r="N5629" s="64">
        <v>0</v>
      </c>
      <c r="O5629" s="66">
        <v>319.6564775641026</v>
      </c>
      <c r="P5629" s="63">
        <v>0</v>
      </c>
    </row>
    <row r="5630" spans="1:16" ht="14.4">
      <c r="A5630" s="72">
        <f t="shared" si="183"/>
        <v>46259</v>
      </c>
      <c r="B5630" s="73">
        <f>VLOOKUP(G5630,'Daily Flash NL'!A:D,4,0)</f>
        <v>0.41666666666666702</v>
      </c>
      <c r="C5630" s="77">
        <v>46259</v>
      </c>
      <c r="D5630" s="57"/>
      <c r="E5630" s="62" t="s">
        <v>68</v>
      </c>
      <c r="F5630" s="62"/>
      <c r="G5630" s="62">
        <v>10</v>
      </c>
      <c r="H5630" s="63">
        <v>1</v>
      </c>
      <c r="I5630" s="64">
        <v>22</v>
      </c>
      <c r="J5630" s="64">
        <v>22</v>
      </c>
      <c r="K5630" s="64">
        <v>22</v>
      </c>
      <c r="L5630" s="65">
        <v>1</v>
      </c>
      <c r="M5630" s="64">
        <v>0</v>
      </c>
      <c r="N5630" s="64">
        <v>0</v>
      </c>
      <c r="O5630" s="66">
        <v>347.81488636363633</v>
      </c>
      <c r="P5630" s="63">
        <v>0</v>
      </c>
    </row>
    <row r="5631" spans="1:16" ht="14.4">
      <c r="A5631" s="72">
        <f t="shared" si="183"/>
        <v>46259</v>
      </c>
      <c r="B5631" s="73" t="e">
        <f>VLOOKUP(G5631,'Daily Flash NL'!A:D,4,0)</f>
        <v>#N/A</v>
      </c>
      <c r="C5631" s="77">
        <v>46259</v>
      </c>
      <c r="D5631" s="57" t="s">
        <v>70</v>
      </c>
      <c r="E5631" s="57"/>
      <c r="F5631" s="57"/>
      <c r="G5631" s="57"/>
      <c r="H5631" s="58">
        <v>0.88</v>
      </c>
      <c r="I5631" s="59">
        <v>200</v>
      </c>
      <c r="J5631" s="59">
        <v>199</v>
      </c>
      <c r="K5631" s="59">
        <v>176</v>
      </c>
      <c r="L5631" s="60">
        <v>0.995</v>
      </c>
      <c r="M5631" s="59">
        <v>1</v>
      </c>
      <c r="N5631" s="59">
        <v>0</v>
      </c>
      <c r="O5631" s="61">
        <v>308.66729087102175</v>
      </c>
      <c r="P5631" s="58">
        <v>5.0000000000000001E-3</v>
      </c>
    </row>
    <row r="5632" spans="1:16" ht="14.4">
      <c r="A5632" s="72" t="str">
        <f t="shared" si="183"/>
        <v>Total 25/08/2026</v>
      </c>
      <c r="B5632" s="73" t="e">
        <f>VLOOKUP(G5632,'Daily Flash NL'!A:D,4,0)</f>
        <v>#N/A</v>
      </c>
      <c r="C5632" s="78" t="s">
        <v>369</v>
      </c>
      <c r="D5632" s="67"/>
      <c r="E5632" s="67"/>
      <c r="F5632" s="67"/>
      <c r="G5632" s="67"/>
      <c r="H5632" s="68">
        <v>0.88</v>
      </c>
      <c r="I5632" s="69">
        <v>200</v>
      </c>
      <c r="J5632" s="69">
        <v>199</v>
      </c>
      <c r="K5632" s="69">
        <v>176</v>
      </c>
      <c r="L5632" s="70">
        <v>0.995</v>
      </c>
      <c r="M5632" s="69">
        <v>1</v>
      </c>
      <c r="N5632" s="69">
        <v>0</v>
      </c>
      <c r="O5632" s="71">
        <v>308.66729087102175</v>
      </c>
      <c r="P5632" s="68">
        <v>5.0000000000000001E-3</v>
      </c>
    </row>
    <row r="5633" spans="1:16" ht="15" thickBot="1">
      <c r="A5633" s="72" t="str">
        <f t="shared" si="183"/>
        <v>Total général</v>
      </c>
      <c r="B5633" s="73" t="e">
        <f>VLOOKUP(G5633,'Daily Flash NL'!A:D,4,0)</f>
        <v>#N/A</v>
      </c>
      <c r="C5633" s="116" t="s">
        <v>73</v>
      </c>
      <c r="D5633" s="117"/>
      <c r="E5633" s="117"/>
      <c r="F5633" s="117"/>
      <c r="G5633" s="117"/>
      <c r="H5633" s="118">
        <v>0.88</v>
      </c>
      <c r="I5633" s="119">
        <v>200</v>
      </c>
      <c r="J5633" s="119">
        <v>199</v>
      </c>
      <c r="K5633" s="119">
        <v>176</v>
      </c>
      <c r="L5633" s="120">
        <v>0.995</v>
      </c>
      <c r="M5633" s="119">
        <v>1</v>
      </c>
      <c r="N5633" s="119">
        <v>0</v>
      </c>
      <c r="O5633" s="121">
        <v>308.66729087102175</v>
      </c>
      <c r="P5633" s="122">
        <v>5.0000000000000001E-3</v>
      </c>
    </row>
    <row r="5634" spans="1:16">
      <c r="A5634" s="72">
        <f t="shared" si="183"/>
        <v>0</v>
      </c>
      <c r="B5634" s="73" t="e">
        <f>VLOOKUP(G5634,'Daily Flash NL'!A:D,4,0)</f>
        <v>#N/A</v>
      </c>
    </row>
    <row r="5635" spans="1:16">
      <c r="A5635" s="72">
        <f t="shared" si="183"/>
        <v>0</v>
      </c>
      <c r="B5635" s="73" t="e">
        <f>VLOOKUP(G5635,'Daily Flash NL'!A:D,4,0)</f>
        <v>#N/A</v>
      </c>
    </row>
    <row r="5636" spans="1:16">
      <c r="A5636" s="72">
        <f t="shared" si="183"/>
        <v>0</v>
      </c>
      <c r="B5636" s="73" t="e">
        <f>VLOOKUP(G5636,'Daily Flash NL'!A:D,4,0)</f>
        <v>#N/A</v>
      </c>
    </row>
    <row r="5637" spans="1:16">
      <c r="A5637" s="72">
        <f t="shared" si="183"/>
        <v>0</v>
      </c>
      <c r="B5637" s="73" t="e">
        <f>VLOOKUP(G5637,'Daily Flash NL'!A:D,4,0)</f>
        <v>#N/A</v>
      </c>
    </row>
    <row r="5638" spans="1:16">
      <c r="A5638" s="72">
        <f t="shared" si="183"/>
        <v>0</v>
      </c>
      <c r="B5638" s="73" t="e">
        <f>VLOOKUP(G5638,'Daily Flash NL'!A:D,4,0)</f>
        <v>#N/A</v>
      </c>
    </row>
    <row r="5639" spans="1:16">
      <c r="A5639" s="72">
        <f t="shared" si="183"/>
        <v>0</v>
      </c>
      <c r="B5639" s="73" t="e">
        <f>VLOOKUP(G5639,'Daily Flash NL'!A:D,4,0)</f>
        <v>#N/A</v>
      </c>
    </row>
    <row r="5640" spans="1:16">
      <c r="A5640" s="72">
        <f t="shared" si="183"/>
        <v>0</v>
      </c>
      <c r="B5640" s="73" t="e">
        <f>VLOOKUP(G5640,'Daily Flash NL'!A:D,4,0)</f>
        <v>#N/A</v>
      </c>
    </row>
    <row r="5641" spans="1:16">
      <c r="A5641" s="72">
        <f t="shared" si="183"/>
        <v>0</v>
      </c>
      <c r="B5641" s="73" t="e">
        <f>VLOOKUP(G5641,'Daily Flash NL'!A:D,4,0)</f>
        <v>#N/A</v>
      </c>
    </row>
    <row r="5642" spans="1:16">
      <c r="A5642" s="72">
        <f t="shared" si="183"/>
        <v>0</v>
      </c>
      <c r="B5642" s="73" t="e">
        <f>VLOOKUP(G5642,'Daily Flash NL'!A:D,4,0)</f>
        <v>#N/A</v>
      </c>
    </row>
    <row r="5643" spans="1:16">
      <c r="A5643" s="72">
        <f t="shared" si="183"/>
        <v>0</v>
      </c>
      <c r="B5643" s="73" t="e">
        <f>VLOOKUP(G5643,'Daily Flash NL'!A:D,4,0)</f>
        <v>#N/A</v>
      </c>
    </row>
    <row r="5644" spans="1:16">
      <c r="A5644" s="72">
        <f t="shared" si="183"/>
        <v>0</v>
      </c>
      <c r="B5644" s="73" t="e">
        <f>VLOOKUP(G5644,'Daily Flash NL'!A:D,4,0)</f>
        <v>#N/A</v>
      </c>
    </row>
    <row r="5645" spans="1:16">
      <c r="A5645" s="72">
        <f t="shared" si="183"/>
        <v>0</v>
      </c>
      <c r="B5645" s="73" t="e">
        <f>VLOOKUP(G5645,'Daily Flash NL'!A:D,4,0)</f>
        <v>#N/A</v>
      </c>
    </row>
    <row r="5646" spans="1:16">
      <c r="A5646" s="72">
        <f t="shared" si="183"/>
        <v>0</v>
      </c>
      <c r="B5646" s="73" t="e">
        <f>VLOOKUP(G5646,'Daily Flash NL'!A:D,4,0)</f>
        <v>#N/A</v>
      </c>
    </row>
    <row r="5647" spans="1:16">
      <c r="A5647" s="72">
        <f t="shared" si="183"/>
        <v>0</v>
      </c>
      <c r="B5647" s="73" t="e">
        <f>VLOOKUP(G5647,'Daily Flash NL'!A:D,4,0)</f>
        <v>#N/A</v>
      </c>
    </row>
    <row r="5648" spans="1:16">
      <c r="A5648" s="72">
        <f t="shared" si="183"/>
        <v>0</v>
      </c>
      <c r="B5648" s="73" t="e">
        <f>VLOOKUP(G5648,'Daily Flash NL'!A:D,4,0)</f>
        <v>#N/A</v>
      </c>
    </row>
    <row r="5649" spans="1:2">
      <c r="A5649" s="72">
        <f t="shared" si="183"/>
        <v>0</v>
      </c>
      <c r="B5649" s="73" t="e">
        <f>VLOOKUP(G5649,'Daily Flash NL'!A:D,4,0)</f>
        <v>#N/A</v>
      </c>
    </row>
    <row r="5650" spans="1:2">
      <c r="A5650" s="72">
        <f t="shared" si="183"/>
        <v>0</v>
      </c>
      <c r="B5650" s="73" t="e">
        <f>VLOOKUP(G5650,'Daily Flash NL'!A:D,4,0)</f>
        <v>#N/A</v>
      </c>
    </row>
    <row r="5651" spans="1:2">
      <c r="A5651" s="72">
        <f t="shared" si="183"/>
        <v>0</v>
      </c>
      <c r="B5651" s="73" t="e">
        <f>VLOOKUP(G5651,'Daily Flash NL'!A:D,4,0)</f>
        <v>#N/A</v>
      </c>
    </row>
    <row r="5652" spans="1:2">
      <c r="A5652" s="72">
        <f t="shared" si="183"/>
        <v>0</v>
      </c>
      <c r="B5652" s="73" t="e">
        <f>VLOOKUP(G5652,'Daily Flash NL'!A:D,4,0)</f>
        <v>#N/A</v>
      </c>
    </row>
    <row r="5653" spans="1:2">
      <c r="A5653" s="72">
        <f t="shared" si="183"/>
        <v>0</v>
      </c>
      <c r="B5653" s="73" t="e">
        <f>VLOOKUP(G5653,'Daily Flash NL'!A:D,4,0)</f>
        <v>#N/A</v>
      </c>
    </row>
    <row r="5654" spans="1:2">
      <c r="A5654" s="72">
        <f t="shared" si="183"/>
        <v>0</v>
      </c>
      <c r="B5654" s="73" t="e">
        <f>VLOOKUP(G5654,'Daily Flash NL'!A:D,4,0)</f>
        <v>#N/A</v>
      </c>
    </row>
    <row r="5655" spans="1:2">
      <c r="A5655" s="72">
        <f t="shared" si="183"/>
        <v>0</v>
      </c>
      <c r="B5655" s="73" t="e">
        <f>VLOOKUP(G5655,'Daily Flash NL'!A:D,4,0)</f>
        <v>#N/A</v>
      </c>
    </row>
    <row r="5656" spans="1:2">
      <c r="A5656" s="72">
        <f t="shared" si="183"/>
        <v>0</v>
      </c>
      <c r="B5656" s="73" t="e">
        <f>VLOOKUP(G5656,'Daily Flash NL'!A:D,4,0)</f>
        <v>#N/A</v>
      </c>
    </row>
    <row r="5657" spans="1:2">
      <c r="A5657" s="72">
        <f t="shared" si="183"/>
        <v>0</v>
      </c>
      <c r="B5657" s="73" t="e">
        <f>VLOOKUP(G5657,'Daily Flash NL'!A:D,4,0)</f>
        <v>#N/A</v>
      </c>
    </row>
    <row r="5658" spans="1:2">
      <c r="A5658" s="72">
        <f t="shared" si="183"/>
        <v>0</v>
      </c>
      <c r="B5658" s="73" t="e">
        <f>VLOOKUP(G5658,'Daily Flash NL'!A:D,4,0)</f>
        <v>#N/A</v>
      </c>
    </row>
    <row r="5659" spans="1:2">
      <c r="A5659" s="72">
        <f t="shared" si="183"/>
        <v>0</v>
      </c>
      <c r="B5659" s="73" t="e">
        <f>VLOOKUP(G5659,'Daily Flash NL'!A:D,4,0)</f>
        <v>#N/A</v>
      </c>
    </row>
    <row r="5660" spans="1:2">
      <c r="A5660" s="72">
        <f t="shared" si="183"/>
        <v>0</v>
      </c>
      <c r="B5660" s="73" t="e">
        <f>VLOOKUP(G5660,'Daily Flash NL'!A:D,4,0)</f>
        <v>#N/A</v>
      </c>
    </row>
    <row r="5661" spans="1:2">
      <c r="A5661" s="72">
        <f t="shared" si="183"/>
        <v>0</v>
      </c>
      <c r="B5661" s="73" t="e">
        <f>VLOOKUP(G5661,'Daily Flash NL'!A:D,4,0)</f>
        <v>#N/A</v>
      </c>
    </row>
    <row r="5662" spans="1:2">
      <c r="A5662" s="72">
        <f t="shared" si="183"/>
        <v>0</v>
      </c>
      <c r="B5662" s="73" t="e">
        <f>VLOOKUP(G5662,'Daily Flash NL'!A:D,4,0)</f>
        <v>#N/A</v>
      </c>
    </row>
    <row r="5663" spans="1:2">
      <c r="A5663" s="72">
        <f t="shared" si="183"/>
        <v>0</v>
      </c>
      <c r="B5663" s="73" t="e">
        <f>VLOOKUP(G5663,'Daily Flash NL'!A:D,4,0)</f>
        <v>#N/A</v>
      </c>
    </row>
    <row r="5664" spans="1:2">
      <c r="A5664" s="72">
        <f t="shared" si="183"/>
        <v>0</v>
      </c>
      <c r="B5664" s="73" t="e">
        <f>VLOOKUP(G5664,'Daily Flash NL'!A:D,4,0)</f>
        <v>#N/A</v>
      </c>
    </row>
    <row r="5665" spans="1:2">
      <c r="A5665" s="72">
        <f t="shared" si="183"/>
        <v>0</v>
      </c>
      <c r="B5665" s="73" t="e">
        <f>VLOOKUP(G5665,'Daily Flash NL'!A:D,4,0)</f>
        <v>#N/A</v>
      </c>
    </row>
    <row r="5666" spans="1:2">
      <c r="A5666" s="72">
        <f t="shared" si="183"/>
        <v>0</v>
      </c>
      <c r="B5666" s="73" t="e">
        <f>VLOOKUP(G5666,'Daily Flash NL'!A:D,4,0)</f>
        <v>#N/A</v>
      </c>
    </row>
    <row r="5667" spans="1:2">
      <c r="A5667" s="72">
        <f t="shared" si="183"/>
        <v>0</v>
      </c>
      <c r="B5667" s="73" t="e">
        <f>VLOOKUP(G5667,'Daily Flash NL'!A:D,4,0)</f>
        <v>#N/A</v>
      </c>
    </row>
    <row r="5668" spans="1:2">
      <c r="A5668" s="72">
        <f t="shared" si="183"/>
        <v>0</v>
      </c>
      <c r="B5668" s="73" t="e">
        <f>VLOOKUP(G5668,'Daily Flash NL'!A:D,4,0)</f>
        <v>#N/A</v>
      </c>
    </row>
    <row r="5669" spans="1:2">
      <c r="A5669" s="72">
        <f t="shared" si="183"/>
        <v>0</v>
      </c>
      <c r="B5669" s="73" t="e">
        <f>VLOOKUP(G5669,'Daily Flash NL'!A:D,4,0)</f>
        <v>#N/A</v>
      </c>
    </row>
    <row r="5670" spans="1:2">
      <c r="A5670" s="72">
        <f t="shared" si="183"/>
        <v>0</v>
      </c>
      <c r="B5670" s="73" t="e">
        <f>VLOOKUP(G5670,'Daily Flash NL'!A:D,4,0)</f>
        <v>#N/A</v>
      </c>
    </row>
    <row r="5671" spans="1:2">
      <c r="A5671" s="72">
        <f t="shared" si="183"/>
        <v>0</v>
      </c>
      <c r="B5671" s="73" t="e">
        <f>VLOOKUP(G5671,'Daily Flash NL'!A:D,4,0)</f>
        <v>#N/A</v>
      </c>
    </row>
    <row r="5672" spans="1:2">
      <c r="A5672" s="72">
        <f t="shared" si="183"/>
        <v>0</v>
      </c>
      <c r="B5672" s="73" t="e">
        <f>VLOOKUP(G5672,'Daily Flash NL'!A:D,4,0)</f>
        <v>#N/A</v>
      </c>
    </row>
    <row r="5673" spans="1:2">
      <c r="A5673" s="72">
        <f t="shared" si="183"/>
        <v>0</v>
      </c>
      <c r="B5673" s="73" t="e">
        <f>VLOOKUP(G5673,'Daily Flash NL'!A:D,4,0)</f>
        <v>#N/A</v>
      </c>
    </row>
    <row r="5674" spans="1:2">
      <c r="A5674" s="72">
        <f t="shared" si="183"/>
        <v>0</v>
      </c>
      <c r="B5674" s="73" t="e">
        <f>VLOOKUP(G5674,'Daily Flash NL'!A:D,4,0)</f>
        <v>#N/A</v>
      </c>
    </row>
    <row r="5675" spans="1:2">
      <c r="A5675" s="72">
        <f t="shared" si="183"/>
        <v>0</v>
      </c>
      <c r="B5675" s="73" t="e">
        <f>VLOOKUP(G5675,'Daily Flash NL'!A:D,4,0)</f>
        <v>#N/A</v>
      </c>
    </row>
    <row r="5676" spans="1:2">
      <c r="A5676" s="72">
        <f t="shared" si="183"/>
        <v>0</v>
      </c>
      <c r="B5676" s="73" t="e">
        <f>VLOOKUP(G5676,'Daily Flash NL'!A:D,4,0)</f>
        <v>#N/A</v>
      </c>
    </row>
    <row r="5677" spans="1:2">
      <c r="A5677" s="72">
        <f t="shared" si="183"/>
        <v>0</v>
      </c>
      <c r="B5677" s="73" t="e">
        <f>VLOOKUP(G5677,'Daily Flash NL'!A:D,4,0)</f>
        <v>#N/A</v>
      </c>
    </row>
    <row r="5678" spans="1:2">
      <c r="A5678" s="72">
        <f t="shared" si="183"/>
        <v>0</v>
      </c>
      <c r="B5678" s="73" t="e">
        <f>VLOOKUP(G5678,'Daily Flash NL'!A:D,4,0)</f>
        <v>#N/A</v>
      </c>
    </row>
    <row r="5679" spans="1:2">
      <c r="A5679" s="72">
        <f t="shared" si="183"/>
        <v>0</v>
      </c>
      <c r="B5679" s="73" t="e">
        <f>VLOOKUP(G5679,'Daily Flash NL'!A:D,4,0)</f>
        <v>#N/A</v>
      </c>
    </row>
    <row r="5680" spans="1:2">
      <c r="A5680" s="72">
        <f t="shared" si="183"/>
        <v>0</v>
      </c>
      <c r="B5680" s="73" t="e">
        <f>VLOOKUP(G5680,'Daily Flash NL'!A:D,4,0)</f>
        <v>#N/A</v>
      </c>
    </row>
    <row r="5681" spans="1:2">
      <c r="A5681" s="72">
        <f t="shared" si="183"/>
        <v>0</v>
      </c>
      <c r="B5681" s="73" t="e">
        <f>VLOOKUP(G5681,'Daily Flash NL'!A:D,4,0)</f>
        <v>#N/A</v>
      </c>
    </row>
    <row r="5682" spans="1:2">
      <c r="A5682" s="72">
        <f t="shared" si="183"/>
        <v>0</v>
      </c>
      <c r="B5682" s="73" t="e">
        <f>VLOOKUP(G5682,'Daily Flash NL'!A:D,4,0)</f>
        <v>#N/A</v>
      </c>
    </row>
    <row r="5683" spans="1:2">
      <c r="A5683" s="72">
        <f t="shared" si="183"/>
        <v>0</v>
      </c>
      <c r="B5683" s="73" t="e">
        <f>VLOOKUP(G5683,'Daily Flash NL'!A:D,4,0)</f>
        <v>#N/A</v>
      </c>
    </row>
    <row r="5684" spans="1:2">
      <c r="A5684" s="72">
        <f t="shared" si="183"/>
        <v>0</v>
      </c>
      <c r="B5684" s="73" t="e">
        <f>VLOOKUP(G5684,'Daily Flash NL'!A:D,4,0)</f>
        <v>#N/A</v>
      </c>
    </row>
    <row r="5685" spans="1:2">
      <c r="A5685" s="72">
        <f t="shared" si="183"/>
        <v>0</v>
      </c>
      <c r="B5685" s="73" t="e">
        <f>VLOOKUP(G5685,'Daily Flash NL'!A:D,4,0)</f>
        <v>#N/A</v>
      </c>
    </row>
    <row r="5686" spans="1:2">
      <c r="A5686" s="72">
        <f t="shared" si="183"/>
        <v>0</v>
      </c>
      <c r="B5686" s="73" t="e">
        <f>VLOOKUP(G5686,'Daily Flash NL'!A:D,4,0)</f>
        <v>#N/A</v>
      </c>
    </row>
    <row r="5687" spans="1:2">
      <c r="A5687" s="72">
        <f t="shared" si="183"/>
        <v>0</v>
      </c>
      <c r="B5687" s="73" t="e">
        <f>VLOOKUP(G5687,'Daily Flash NL'!A:D,4,0)</f>
        <v>#N/A</v>
      </c>
    </row>
    <row r="5688" spans="1:2">
      <c r="A5688" s="72">
        <f t="shared" si="183"/>
        <v>0</v>
      </c>
      <c r="B5688" s="73" t="e">
        <f>VLOOKUP(G5688,'Daily Flash NL'!A:D,4,0)</f>
        <v>#N/A</v>
      </c>
    </row>
    <row r="5689" spans="1:2">
      <c r="A5689" s="72">
        <f t="shared" si="183"/>
        <v>0</v>
      </c>
      <c r="B5689" s="73" t="e">
        <f>VLOOKUP(G5689,'Daily Flash NL'!A:D,4,0)</f>
        <v>#N/A</v>
      </c>
    </row>
    <row r="5690" spans="1:2">
      <c r="A5690" s="72">
        <f t="shared" si="183"/>
        <v>0</v>
      </c>
      <c r="B5690" s="73" t="e">
        <f>VLOOKUP(G5690,'Daily Flash NL'!A:D,4,0)</f>
        <v>#N/A</v>
      </c>
    </row>
    <row r="5691" spans="1:2">
      <c r="A5691" s="72">
        <f t="shared" ref="A5691:A5754" si="184">C5691</f>
        <v>0</v>
      </c>
      <c r="B5691" s="73" t="e">
        <f>VLOOKUP(G5691,'Daily Flash NL'!A:D,4,0)</f>
        <v>#N/A</v>
      </c>
    </row>
    <row r="5692" spans="1:2">
      <c r="A5692" s="72">
        <f t="shared" si="184"/>
        <v>0</v>
      </c>
      <c r="B5692" s="73" t="e">
        <f>VLOOKUP(G5692,'Daily Flash NL'!A:D,4,0)</f>
        <v>#N/A</v>
      </c>
    </row>
    <row r="5693" spans="1:2">
      <c r="A5693" s="72">
        <f t="shared" si="184"/>
        <v>0</v>
      </c>
      <c r="B5693" s="73" t="e">
        <f>VLOOKUP(G5693,'Daily Flash NL'!A:D,4,0)</f>
        <v>#N/A</v>
      </c>
    </row>
    <row r="5694" spans="1:2">
      <c r="A5694" s="72">
        <f t="shared" si="184"/>
        <v>0</v>
      </c>
      <c r="B5694" s="73" t="e">
        <f>VLOOKUP(G5694,'Daily Flash NL'!A:D,4,0)</f>
        <v>#N/A</v>
      </c>
    </row>
    <row r="5695" spans="1:2">
      <c r="A5695" s="72">
        <f t="shared" si="184"/>
        <v>0</v>
      </c>
      <c r="B5695" s="73" t="e">
        <f>VLOOKUP(G5695,'Daily Flash NL'!A:D,4,0)</f>
        <v>#N/A</v>
      </c>
    </row>
    <row r="5696" spans="1:2">
      <c r="A5696" s="72">
        <f t="shared" si="184"/>
        <v>0</v>
      </c>
      <c r="B5696" s="73" t="e">
        <f>VLOOKUP(G5696,'Daily Flash NL'!A:D,4,0)</f>
        <v>#N/A</v>
      </c>
    </row>
    <row r="5697" spans="1:2">
      <c r="A5697" s="72">
        <f t="shared" si="184"/>
        <v>0</v>
      </c>
      <c r="B5697" s="73" t="e">
        <f>VLOOKUP(G5697,'Daily Flash NL'!A:D,4,0)</f>
        <v>#N/A</v>
      </c>
    </row>
    <row r="5698" spans="1:2">
      <c r="A5698" s="72">
        <f t="shared" si="184"/>
        <v>0</v>
      </c>
      <c r="B5698" s="73" t="e">
        <f>VLOOKUP(G5698,'Daily Flash NL'!A:D,4,0)</f>
        <v>#N/A</v>
      </c>
    </row>
    <row r="5699" spans="1:2">
      <c r="A5699" s="72">
        <f t="shared" si="184"/>
        <v>0</v>
      </c>
      <c r="B5699" s="73" t="e">
        <f>VLOOKUP(G5699,'Daily Flash NL'!A:D,4,0)</f>
        <v>#N/A</v>
      </c>
    </row>
    <row r="5700" spans="1:2">
      <c r="A5700" s="72">
        <f t="shared" si="184"/>
        <v>0</v>
      </c>
      <c r="B5700" s="73" t="e">
        <f>VLOOKUP(G5700,'Daily Flash NL'!A:D,4,0)</f>
        <v>#N/A</v>
      </c>
    </row>
    <row r="5701" spans="1:2">
      <c r="A5701" s="72">
        <f t="shared" si="184"/>
        <v>0</v>
      </c>
      <c r="B5701" s="73" t="e">
        <f>VLOOKUP(G5701,'Daily Flash NL'!A:D,4,0)</f>
        <v>#N/A</v>
      </c>
    </row>
    <row r="5702" spans="1:2">
      <c r="A5702" s="72">
        <f t="shared" si="184"/>
        <v>0</v>
      </c>
      <c r="B5702" s="73" t="e">
        <f>VLOOKUP(G5702,'Daily Flash NL'!A:D,4,0)</f>
        <v>#N/A</v>
      </c>
    </row>
    <row r="5703" spans="1:2">
      <c r="A5703" s="72">
        <f t="shared" si="184"/>
        <v>0</v>
      </c>
      <c r="B5703" s="73" t="e">
        <f>VLOOKUP(G5703,'Daily Flash NL'!A:D,4,0)</f>
        <v>#N/A</v>
      </c>
    </row>
    <row r="5704" spans="1:2">
      <c r="A5704" s="72">
        <f t="shared" si="184"/>
        <v>0</v>
      </c>
      <c r="B5704" s="73" t="e">
        <f>VLOOKUP(G5704,'Daily Flash NL'!A:D,4,0)</f>
        <v>#N/A</v>
      </c>
    </row>
    <row r="5705" spans="1:2">
      <c r="A5705" s="72">
        <f t="shared" si="184"/>
        <v>0</v>
      </c>
      <c r="B5705" s="73" t="e">
        <f>VLOOKUP(G5705,'Daily Flash NL'!A:D,4,0)</f>
        <v>#N/A</v>
      </c>
    </row>
    <row r="5706" spans="1:2">
      <c r="A5706" s="72">
        <f t="shared" si="184"/>
        <v>0</v>
      </c>
      <c r="B5706" s="73" t="e">
        <f>VLOOKUP(G5706,'Daily Flash NL'!A:D,4,0)</f>
        <v>#N/A</v>
      </c>
    </row>
    <row r="5707" spans="1:2">
      <c r="A5707" s="72">
        <f t="shared" si="184"/>
        <v>0</v>
      </c>
      <c r="B5707" s="73" t="e">
        <f>VLOOKUP(G5707,'Daily Flash NL'!A:D,4,0)</f>
        <v>#N/A</v>
      </c>
    </row>
    <row r="5708" spans="1:2">
      <c r="A5708" s="72">
        <f t="shared" si="184"/>
        <v>0</v>
      </c>
      <c r="B5708" s="73" t="e">
        <f>VLOOKUP(G5708,'Daily Flash NL'!A:D,4,0)</f>
        <v>#N/A</v>
      </c>
    </row>
    <row r="5709" spans="1:2">
      <c r="A5709" s="72">
        <f t="shared" si="184"/>
        <v>0</v>
      </c>
      <c r="B5709" s="73" t="e">
        <f>VLOOKUP(G5709,'Daily Flash NL'!A:D,4,0)</f>
        <v>#N/A</v>
      </c>
    </row>
    <row r="5710" spans="1:2">
      <c r="A5710" s="72">
        <f t="shared" si="184"/>
        <v>0</v>
      </c>
      <c r="B5710" s="73" t="e">
        <f>VLOOKUP(G5710,'Daily Flash NL'!A:D,4,0)</f>
        <v>#N/A</v>
      </c>
    </row>
    <row r="5711" spans="1:2">
      <c r="A5711" s="72">
        <f t="shared" si="184"/>
        <v>0</v>
      </c>
      <c r="B5711" s="73" t="e">
        <f>VLOOKUP(G5711,'Daily Flash NL'!A:D,4,0)</f>
        <v>#N/A</v>
      </c>
    </row>
    <row r="5712" spans="1:2">
      <c r="A5712" s="72">
        <f t="shared" si="184"/>
        <v>0</v>
      </c>
      <c r="B5712" s="73" t="e">
        <f>VLOOKUP(G5712,'Daily Flash NL'!A:D,4,0)</f>
        <v>#N/A</v>
      </c>
    </row>
    <row r="5713" spans="1:2">
      <c r="A5713" s="72">
        <f t="shared" si="184"/>
        <v>0</v>
      </c>
      <c r="B5713" s="73" t="e">
        <f>VLOOKUP(G5713,'Daily Flash NL'!A:D,4,0)</f>
        <v>#N/A</v>
      </c>
    </row>
    <row r="5714" spans="1:2">
      <c r="A5714" s="72">
        <f t="shared" si="184"/>
        <v>0</v>
      </c>
      <c r="B5714" s="73" t="e">
        <f>VLOOKUP(G5714,'Daily Flash NL'!A:D,4,0)</f>
        <v>#N/A</v>
      </c>
    </row>
    <row r="5715" spans="1:2">
      <c r="A5715" s="72">
        <f t="shared" si="184"/>
        <v>0</v>
      </c>
      <c r="B5715" s="73" t="e">
        <f>VLOOKUP(G5715,'Daily Flash NL'!A:D,4,0)</f>
        <v>#N/A</v>
      </c>
    </row>
    <row r="5716" spans="1:2">
      <c r="A5716" s="72">
        <f t="shared" si="184"/>
        <v>0</v>
      </c>
      <c r="B5716" s="73" t="e">
        <f>VLOOKUP(G5716,'Daily Flash NL'!A:D,4,0)</f>
        <v>#N/A</v>
      </c>
    </row>
    <row r="5717" spans="1:2">
      <c r="A5717" s="72">
        <f t="shared" si="184"/>
        <v>0</v>
      </c>
      <c r="B5717" s="73" t="e">
        <f>VLOOKUP(G5717,'Daily Flash NL'!A:D,4,0)</f>
        <v>#N/A</v>
      </c>
    </row>
    <row r="5718" spans="1:2">
      <c r="A5718" s="72">
        <f t="shared" si="184"/>
        <v>0</v>
      </c>
      <c r="B5718" s="73" t="e">
        <f>VLOOKUP(G5718,'Daily Flash NL'!A:D,4,0)</f>
        <v>#N/A</v>
      </c>
    </row>
    <row r="5719" spans="1:2">
      <c r="A5719" s="72">
        <f t="shared" si="184"/>
        <v>0</v>
      </c>
      <c r="B5719" s="73" t="e">
        <f>VLOOKUP(G5719,'Daily Flash NL'!A:D,4,0)</f>
        <v>#N/A</v>
      </c>
    </row>
    <row r="5720" spans="1:2">
      <c r="A5720" s="72">
        <f t="shared" si="184"/>
        <v>0</v>
      </c>
      <c r="B5720" s="73" t="e">
        <f>VLOOKUP(G5720,'Daily Flash NL'!A:D,4,0)</f>
        <v>#N/A</v>
      </c>
    </row>
    <row r="5721" spans="1:2">
      <c r="A5721" s="72">
        <f t="shared" si="184"/>
        <v>0</v>
      </c>
      <c r="B5721" s="73" t="e">
        <f>VLOOKUP(G5721,'Daily Flash NL'!A:D,4,0)</f>
        <v>#N/A</v>
      </c>
    </row>
    <row r="5722" spans="1:2">
      <c r="A5722" s="72">
        <f t="shared" si="184"/>
        <v>0</v>
      </c>
      <c r="B5722" s="73" t="e">
        <f>VLOOKUP(G5722,'Daily Flash NL'!A:D,4,0)</f>
        <v>#N/A</v>
      </c>
    </row>
    <row r="5723" spans="1:2">
      <c r="A5723" s="72">
        <f t="shared" si="184"/>
        <v>0</v>
      </c>
      <c r="B5723" s="73" t="e">
        <f>VLOOKUP(G5723,'Daily Flash NL'!A:D,4,0)</f>
        <v>#N/A</v>
      </c>
    </row>
    <row r="5724" spans="1:2">
      <c r="A5724" s="72">
        <f t="shared" si="184"/>
        <v>0</v>
      </c>
      <c r="B5724" s="73" t="e">
        <f>VLOOKUP(G5724,'Daily Flash NL'!A:D,4,0)</f>
        <v>#N/A</v>
      </c>
    </row>
    <row r="5725" spans="1:2">
      <c r="A5725" s="72">
        <f t="shared" si="184"/>
        <v>0</v>
      </c>
      <c r="B5725" s="73" t="e">
        <f>VLOOKUP(G5725,'Daily Flash NL'!A:D,4,0)</f>
        <v>#N/A</v>
      </c>
    </row>
    <row r="5726" spans="1:2">
      <c r="A5726" s="72">
        <f t="shared" si="184"/>
        <v>0</v>
      </c>
      <c r="B5726" s="73" t="e">
        <f>VLOOKUP(G5726,'Daily Flash NL'!A:D,4,0)</f>
        <v>#N/A</v>
      </c>
    </row>
    <row r="5727" spans="1:2">
      <c r="A5727" s="72">
        <f t="shared" si="184"/>
        <v>0</v>
      </c>
      <c r="B5727" s="73" t="e">
        <f>VLOOKUP(G5727,'Daily Flash NL'!A:D,4,0)</f>
        <v>#N/A</v>
      </c>
    </row>
    <row r="5728" spans="1:2">
      <c r="A5728" s="72">
        <f t="shared" si="184"/>
        <v>0</v>
      </c>
      <c r="B5728" s="73" t="e">
        <f>VLOOKUP(G5728,'Daily Flash NL'!A:D,4,0)</f>
        <v>#N/A</v>
      </c>
    </row>
    <row r="5729" spans="1:2">
      <c r="A5729" s="72">
        <f t="shared" si="184"/>
        <v>0</v>
      </c>
      <c r="B5729" s="73" t="e">
        <f>VLOOKUP(G5729,'Daily Flash NL'!A:D,4,0)</f>
        <v>#N/A</v>
      </c>
    </row>
    <row r="5730" spans="1:2">
      <c r="A5730" s="72">
        <f t="shared" si="184"/>
        <v>0</v>
      </c>
      <c r="B5730" s="73" t="e">
        <f>VLOOKUP(G5730,'Daily Flash NL'!A:D,4,0)</f>
        <v>#N/A</v>
      </c>
    </row>
    <row r="5731" spans="1:2">
      <c r="A5731" s="72">
        <f t="shared" si="184"/>
        <v>0</v>
      </c>
      <c r="B5731" s="73" t="e">
        <f>VLOOKUP(G5731,'Daily Flash NL'!A:D,4,0)</f>
        <v>#N/A</v>
      </c>
    </row>
    <row r="5732" spans="1:2">
      <c r="A5732" s="72">
        <f t="shared" si="184"/>
        <v>0</v>
      </c>
      <c r="B5732" s="73" t="e">
        <f>VLOOKUP(G5732,'Daily Flash NL'!A:D,4,0)</f>
        <v>#N/A</v>
      </c>
    </row>
    <row r="5733" spans="1:2">
      <c r="A5733" s="72">
        <f t="shared" si="184"/>
        <v>0</v>
      </c>
      <c r="B5733" s="73" t="e">
        <f>VLOOKUP(G5733,'Daily Flash NL'!A:D,4,0)</f>
        <v>#N/A</v>
      </c>
    </row>
    <row r="5734" spans="1:2">
      <c r="A5734" s="72">
        <f t="shared" si="184"/>
        <v>0</v>
      </c>
      <c r="B5734" s="73" t="e">
        <f>VLOOKUP(G5734,'Daily Flash NL'!A:D,4,0)</f>
        <v>#N/A</v>
      </c>
    </row>
    <row r="5735" spans="1:2">
      <c r="A5735" s="72">
        <f t="shared" si="184"/>
        <v>0</v>
      </c>
      <c r="B5735" s="73" t="e">
        <f>VLOOKUP(G5735,'Daily Flash NL'!A:D,4,0)</f>
        <v>#N/A</v>
      </c>
    </row>
    <row r="5736" spans="1:2">
      <c r="A5736" s="72">
        <f t="shared" si="184"/>
        <v>0</v>
      </c>
      <c r="B5736" s="73" t="e">
        <f>VLOOKUP(G5736,'Daily Flash NL'!A:D,4,0)</f>
        <v>#N/A</v>
      </c>
    </row>
    <row r="5737" spans="1:2">
      <c r="A5737" s="72">
        <f t="shared" si="184"/>
        <v>0</v>
      </c>
      <c r="B5737" s="73" t="e">
        <f>VLOOKUP(G5737,'Daily Flash NL'!A:D,4,0)</f>
        <v>#N/A</v>
      </c>
    </row>
    <row r="5738" spans="1:2">
      <c r="A5738" s="72">
        <f t="shared" si="184"/>
        <v>0</v>
      </c>
      <c r="B5738" s="73" t="e">
        <f>VLOOKUP(G5738,'Daily Flash NL'!A:D,4,0)</f>
        <v>#N/A</v>
      </c>
    </row>
    <row r="5739" spans="1:2">
      <c r="A5739" s="72">
        <f t="shared" si="184"/>
        <v>0</v>
      </c>
      <c r="B5739" s="73" t="e">
        <f>VLOOKUP(G5739,'Daily Flash NL'!A:D,4,0)</f>
        <v>#N/A</v>
      </c>
    </row>
    <row r="5740" spans="1:2">
      <c r="A5740" s="72">
        <f t="shared" si="184"/>
        <v>0</v>
      </c>
      <c r="B5740" s="73" t="e">
        <f>VLOOKUP(G5740,'Daily Flash NL'!A:D,4,0)</f>
        <v>#N/A</v>
      </c>
    </row>
    <row r="5741" spans="1:2">
      <c r="A5741" s="72">
        <f t="shared" si="184"/>
        <v>0</v>
      </c>
      <c r="B5741" s="73" t="e">
        <f>VLOOKUP(G5741,'Daily Flash NL'!A:D,4,0)</f>
        <v>#N/A</v>
      </c>
    </row>
    <row r="5742" spans="1:2">
      <c r="A5742" s="72">
        <f t="shared" si="184"/>
        <v>0</v>
      </c>
      <c r="B5742" s="73" t="e">
        <f>VLOOKUP(G5742,'Daily Flash NL'!A:D,4,0)</f>
        <v>#N/A</v>
      </c>
    </row>
    <row r="5743" spans="1:2">
      <c r="A5743" s="72">
        <f t="shared" si="184"/>
        <v>0</v>
      </c>
      <c r="B5743" s="73" t="e">
        <f>VLOOKUP(G5743,'Daily Flash NL'!A:D,4,0)</f>
        <v>#N/A</v>
      </c>
    </row>
    <row r="5744" spans="1:2">
      <c r="A5744" s="72">
        <f t="shared" si="184"/>
        <v>0</v>
      </c>
      <c r="B5744" s="73" t="e">
        <f>VLOOKUP(G5744,'Daily Flash NL'!A:D,4,0)</f>
        <v>#N/A</v>
      </c>
    </row>
    <row r="5745" spans="1:2">
      <c r="A5745" s="72">
        <f t="shared" si="184"/>
        <v>0</v>
      </c>
      <c r="B5745" s="73" t="e">
        <f>VLOOKUP(G5745,'Daily Flash NL'!A:D,4,0)</f>
        <v>#N/A</v>
      </c>
    </row>
    <row r="5746" spans="1:2">
      <c r="A5746" s="72">
        <f t="shared" si="184"/>
        <v>0</v>
      </c>
      <c r="B5746" s="73" t="e">
        <f>VLOOKUP(G5746,'Daily Flash NL'!A:D,4,0)</f>
        <v>#N/A</v>
      </c>
    </row>
    <row r="5747" spans="1:2">
      <c r="A5747" s="72">
        <f t="shared" si="184"/>
        <v>0</v>
      </c>
      <c r="B5747" s="73" t="e">
        <f>VLOOKUP(G5747,'Daily Flash NL'!A:D,4,0)</f>
        <v>#N/A</v>
      </c>
    </row>
    <row r="5748" spans="1:2">
      <c r="A5748" s="72">
        <f t="shared" si="184"/>
        <v>0</v>
      </c>
      <c r="B5748" s="73" t="e">
        <f>VLOOKUP(G5748,'Daily Flash NL'!A:D,4,0)</f>
        <v>#N/A</v>
      </c>
    </row>
    <row r="5749" spans="1:2">
      <c r="A5749" s="72">
        <f t="shared" si="184"/>
        <v>0</v>
      </c>
      <c r="B5749" s="73" t="e">
        <f>VLOOKUP(G5749,'Daily Flash NL'!A:D,4,0)</f>
        <v>#N/A</v>
      </c>
    </row>
    <row r="5750" spans="1:2">
      <c r="A5750" s="72">
        <f t="shared" si="184"/>
        <v>0</v>
      </c>
      <c r="B5750" s="73" t="e">
        <f>VLOOKUP(G5750,'Daily Flash NL'!A:D,4,0)</f>
        <v>#N/A</v>
      </c>
    </row>
    <row r="5751" spans="1:2">
      <c r="A5751" s="72">
        <f t="shared" si="184"/>
        <v>0</v>
      </c>
      <c r="B5751" s="73" t="e">
        <f>VLOOKUP(G5751,'Daily Flash NL'!A:D,4,0)</f>
        <v>#N/A</v>
      </c>
    </row>
    <row r="5752" spans="1:2">
      <c r="A5752" s="72">
        <f t="shared" si="184"/>
        <v>0</v>
      </c>
      <c r="B5752" s="73" t="e">
        <f>VLOOKUP(G5752,'Daily Flash NL'!A:D,4,0)</f>
        <v>#N/A</v>
      </c>
    </row>
    <row r="5753" spans="1:2">
      <c r="A5753" s="72">
        <f t="shared" si="184"/>
        <v>0</v>
      </c>
      <c r="B5753" s="73" t="e">
        <f>VLOOKUP(G5753,'Daily Flash NL'!A:D,4,0)</f>
        <v>#N/A</v>
      </c>
    </row>
    <row r="5754" spans="1:2">
      <c r="A5754" s="72">
        <f t="shared" si="184"/>
        <v>0</v>
      </c>
      <c r="B5754" s="73" t="e">
        <f>VLOOKUP(G5754,'Daily Flash NL'!A:D,4,0)</f>
        <v>#N/A</v>
      </c>
    </row>
    <row r="5755" spans="1:2">
      <c r="A5755" s="72">
        <f t="shared" ref="A5755:A5818" si="185">C5755</f>
        <v>0</v>
      </c>
      <c r="B5755" s="73" t="e">
        <f>VLOOKUP(G5755,'Daily Flash NL'!A:D,4,0)</f>
        <v>#N/A</v>
      </c>
    </row>
    <row r="5756" spans="1:2">
      <c r="A5756" s="72">
        <f t="shared" si="185"/>
        <v>0</v>
      </c>
      <c r="B5756" s="73" t="e">
        <f>VLOOKUP(G5756,'Daily Flash NL'!A:D,4,0)</f>
        <v>#N/A</v>
      </c>
    </row>
    <row r="5757" spans="1:2">
      <c r="A5757" s="72">
        <f t="shared" si="185"/>
        <v>0</v>
      </c>
      <c r="B5757" s="73" t="e">
        <f>VLOOKUP(G5757,'Daily Flash NL'!A:D,4,0)</f>
        <v>#N/A</v>
      </c>
    </row>
    <row r="5758" spans="1:2">
      <c r="A5758" s="72">
        <f t="shared" si="185"/>
        <v>0</v>
      </c>
      <c r="B5758" s="73" t="e">
        <f>VLOOKUP(G5758,'Daily Flash NL'!A:D,4,0)</f>
        <v>#N/A</v>
      </c>
    </row>
    <row r="5759" spans="1:2">
      <c r="A5759" s="72">
        <f t="shared" si="185"/>
        <v>0</v>
      </c>
      <c r="B5759" s="73" t="e">
        <f>VLOOKUP(G5759,'Daily Flash NL'!A:D,4,0)</f>
        <v>#N/A</v>
      </c>
    </row>
    <row r="5760" spans="1:2">
      <c r="A5760" s="72">
        <f t="shared" si="185"/>
        <v>0</v>
      </c>
      <c r="B5760" s="73" t="e">
        <f>VLOOKUP(G5760,'Daily Flash NL'!A:D,4,0)</f>
        <v>#N/A</v>
      </c>
    </row>
    <row r="5761" spans="1:2">
      <c r="A5761" s="72">
        <f t="shared" si="185"/>
        <v>0</v>
      </c>
      <c r="B5761" s="73" t="e">
        <f>VLOOKUP(G5761,'Daily Flash NL'!A:D,4,0)</f>
        <v>#N/A</v>
      </c>
    </row>
    <row r="5762" spans="1:2">
      <c r="A5762" s="72">
        <f t="shared" si="185"/>
        <v>0</v>
      </c>
      <c r="B5762" s="73" t="e">
        <f>VLOOKUP(G5762,'Daily Flash NL'!A:D,4,0)</f>
        <v>#N/A</v>
      </c>
    </row>
    <row r="5763" spans="1:2">
      <c r="A5763" s="72">
        <f t="shared" si="185"/>
        <v>0</v>
      </c>
      <c r="B5763" s="73" t="e">
        <f>VLOOKUP(G5763,'Daily Flash NL'!A:D,4,0)</f>
        <v>#N/A</v>
      </c>
    </row>
    <row r="5764" spans="1:2">
      <c r="A5764" s="72">
        <f t="shared" si="185"/>
        <v>0</v>
      </c>
      <c r="B5764" s="73" t="e">
        <f>VLOOKUP(G5764,'Daily Flash NL'!A:D,4,0)</f>
        <v>#N/A</v>
      </c>
    </row>
    <row r="5765" spans="1:2">
      <c r="A5765" s="72">
        <f t="shared" si="185"/>
        <v>0</v>
      </c>
      <c r="B5765" s="73" t="e">
        <f>VLOOKUP(G5765,'Daily Flash NL'!A:D,4,0)</f>
        <v>#N/A</v>
      </c>
    </row>
    <row r="5766" spans="1:2">
      <c r="A5766" s="72">
        <f t="shared" si="185"/>
        <v>0</v>
      </c>
      <c r="B5766" s="73" t="e">
        <f>VLOOKUP(G5766,'Daily Flash NL'!A:D,4,0)</f>
        <v>#N/A</v>
      </c>
    </row>
    <row r="5767" spans="1:2">
      <c r="A5767" s="72">
        <f t="shared" si="185"/>
        <v>0</v>
      </c>
      <c r="B5767" s="73" t="e">
        <f>VLOOKUP(G5767,'Daily Flash NL'!A:D,4,0)</f>
        <v>#N/A</v>
      </c>
    </row>
    <row r="5768" spans="1:2">
      <c r="A5768" s="72">
        <f t="shared" si="185"/>
        <v>0</v>
      </c>
      <c r="B5768" s="73" t="e">
        <f>VLOOKUP(G5768,'Daily Flash NL'!A:D,4,0)</f>
        <v>#N/A</v>
      </c>
    </row>
    <row r="5769" spans="1:2">
      <c r="A5769" s="72">
        <f t="shared" si="185"/>
        <v>0</v>
      </c>
      <c r="B5769" s="73" t="e">
        <f>VLOOKUP(G5769,'Daily Flash NL'!A:D,4,0)</f>
        <v>#N/A</v>
      </c>
    </row>
    <row r="5770" spans="1:2">
      <c r="A5770" s="72">
        <f t="shared" si="185"/>
        <v>0</v>
      </c>
      <c r="B5770" s="73" t="e">
        <f>VLOOKUP(G5770,'Daily Flash NL'!A:D,4,0)</f>
        <v>#N/A</v>
      </c>
    </row>
    <row r="5771" spans="1:2">
      <c r="A5771" s="72">
        <f t="shared" si="185"/>
        <v>0</v>
      </c>
      <c r="B5771" s="73" t="e">
        <f>VLOOKUP(G5771,'Daily Flash NL'!A:D,4,0)</f>
        <v>#N/A</v>
      </c>
    </row>
    <row r="5772" spans="1:2">
      <c r="A5772" s="72">
        <f t="shared" si="185"/>
        <v>0</v>
      </c>
      <c r="B5772" s="73" t="e">
        <f>VLOOKUP(G5772,'Daily Flash NL'!A:D,4,0)</f>
        <v>#N/A</v>
      </c>
    </row>
    <row r="5773" spans="1:2">
      <c r="A5773" s="72">
        <f t="shared" si="185"/>
        <v>0</v>
      </c>
      <c r="B5773" s="73" t="e">
        <f>VLOOKUP(G5773,'Daily Flash NL'!A:D,4,0)</f>
        <v>#N/A</v>
      </c>
    </row>
    <row r="5774" spans="1:2">
      <c r="A5774" s="72">
        <f t="shared" si="185"/>
        <v>0</v>
      </c>
      <c r="B5774" s="73" t="e">
        <f>VLOOKUP(G5774,'Daily Flash NL'!A:D,4,0)</f>
        <v>#N/A</v>
      </c>
    </row>
    <row r="5775" spans="1:2">
      <c r="A5775" s="72">
        <f t="shared" si="185"/>
        <v>0</v>
      </c>
      <c r="B5775" s="73" t="e">
        <f>VLOOKUP(G5775,'Daily Flash NL'!A:D,4,0)</f>
        <v>#N/A</v>
      </c>
    </row>
    <row r="5776" spans="1:2">
      <c r="A5776" s="72">
        <f t="shared" si="185"/>
        <v>0</v>
      </c>
      <c r="B5776" s="73" t="e">
        <f>VLOOKUP(G5776,'Daily Flash NL'!A:D,4,0)</f>
        <v>#N/A</v>
      </c>
    </row>
    <row r="5777" spans="1:2">
      <c r="A5777" s="72">
        <f t="shared" si="185"/>
        <v>0</v>
      </c>
      <c r="B5777" s="73" t="e">
        <f>VLOOKUP(G5777,'Daily Flash NL'!A:D,4,0)</f>
        <v>#N/A</v>
      </c>
    </row>
    <row r="5778" spans="1:2">
      <c r="A5778" s="72">
        <f t="shared" si="185"/>
        <v>0</v>
      </c>
      <c r="B5778" s="73" t="e">
        <f>VLOOKUP(G5778,'Daily Flash NL'!A:D,4,0)</f>
        <v>#N/A</v>
      </c>
    </row>
    <row r="5779" spans="1:2">
      <c r="A5779" s="72">
        <f t="shared" si="185"/>
        <v>0</v>
      </c>
      <c r="B5779" s="73" t="e">
        <f>VLOOKUP(G5779,'Daily Flash NL'!A:D,4,0)</f>
        <v>#N/A</v>
      </c>
    </row>
    <row r="5780" spans="1:2">
      <c r="A5780" s="72">
        <f t="shared" si="185"/>
        <v>0</v>
      </c>
      <c r="B5780" s="73" t="e">
        <f>VLOOKUP(G5780,'Daily Flash NL'!A:D,4,0)</f>
        <v>#N/A</v>
      </c>
    </row>
    <row r="5781" spans="1:2">
      <c r="A5781" s="72">
        <f t="shared" si="185"/>
        <v>0</v>
      </c>
      <c r="B5781" s="73" t="e">
        <f>VLOOKUP(G5781,'Daily Flash NL'!A:D,4,0)</f>
        <v>#N/A</v>
      </c>
    </row>
    <row r="5782" spans="1:2">
      <c r="A5782" s="72">
        <f t="shared" si="185"/>
        <v>0</v>
      </c>
      <c r="B5782" s="73" t="e">
        <f>VLOOKUP(G5782,'Daily Flash NL'!A:D,4,0)</f>
        <v>#N/A</v>
      </c>
    </row>
    <row r="5783" spans="1:2">
      <c r="A5783" s="72">
        <f t="shared" si="185"/>
        <v>0</v>
      </c>
      <c r="B5783" s="73" t="e">
        <f>VLOOKUP(G5783,'Daily Flash NL'!A:D,4,0)</f>
        <v>#N/A</v>
      </c>
    </row>
    <row r="5784" spans="1:2">
      <c r="A5784" s="72">
        <f t="shared" si="185"/>
        <v>0</v>
      </c>
      <c r="B5784" s="73" t="e">
        <f>VLOOKUP(G5784,'Daily Flash NL'!A:D,4,0)</f>
        <v>#N/A</v>
      </c>
    </row>
    <row r="5785" spans="1:2">
      <c r="A5785" s="72">
        <f t="shared" si="185"/>
        <v>0</v>
      </c>
      <c r="B5785" s="73" t="e">
        <f>VLOOKUP(G5785,'Daily Flash NL'!A:D,4,0)</f>
        <v>#N/A</v>
      </c>
    </row>
    <row r="5786" spans="1:2">
      <c r="A5786" s="72">
        <f t="shared" si="185"/>
        <v>0</v>
      </c>
      <c r="B5786" s="73" t="e">
        <f>VLOOKUP(G5786,'Daily Flash NL'!A:D,4,0)</f>
        <v>#N/A</v>
      </c>
    </row>
    <row r="5787" spans="1:2">
      <c r="A5787" s="72">
        <f t="shared" si="185"/>
        <v>0</v>
      </c>
      <c r="B5787" s="73" t="e">
        <f>VLOOKUP(G5787,'Daily Flash NL'!A:D,4,0)</f>
        <v>#N/A</v>
      </c>
    </row>
    <row r="5788" spans="1:2">
      <c r="A5788" s="72">
        <f t="shared" si="185"/>
        <v>0</v>
      </c>
      <c r="B5788" s="73" t="e">
        <f>VLOOKUP(G5788,'Daily Flash NL'!A:D,4,0)</f>
        <v>#N/A</v>
      </c>
    </row>
    <row r="5789" spans="1:2">
      <c r="A5789" s="72">
        <f t="shared" si="185"/>
        <v>0</v>
      </c>
      <c r="B5789" s="73" t="e">
        <f>VLOOKUP(G5789,'Daily Flash NL'!A:D,4,0)</f>
        <v>#N/A</v>
      </c>
    </row>
    <row r="5790" spans="1:2">
      <c r="A5790" s="72">
        <f t="shared" si="185"/>
        <v>0</v>
      </c>
      <c r="B5790" s="73" t="e">
        <f>VLOOKUP(G5790,'Daily Flash NL'!A:D,4,0)</f>
        <v>#N/A</v>
      </c>
    </row>
    <row r="5791" spans="1:2">
      <c r="A5791" s="72">
        <f t="shared" si="185"/>
        <v>0</v>
      </c>
      <c r="B5791" s="73" t="e">
        <f>VLOOKUP(G5791,'Daily Flash NL'!A:D,4,0)</f>
        <v>#N/A</v>
      </c>
    </row>
    <row r="5792" spans="1:2">
      <c r="A5792" s="72">
        <f t="shared" si="185"/>
        <v>0</v>
      </c>
      <c r="B5792" s="73" t="e">
        <f>VLOOKUP(G5792,'Daily Flash NL'!A:D,4,0)</f>
        <v>#N/A</v>
      </c>
    </row>
    <row r="5793" spans="1:2">
      <c r="A5793" s="72">
        <f t="shared" si="185"/>
        <v>0</v>
      </c>
      <c r="B5793" s="73" t="e">
        <f>VLOOKUP(G5793,'Daily Flash NL'!A:D,4,0)</f>
        <v>#N/A</v>
      </c>
    </row>
    <row r="5794" spans="1:2">
      <c r="A5794" s="72">
        <f t="shared" si="185"/>
        <v>0</v>
      </c>
      <c r="B5794" s="73" t="e">
        <f>VLOOKUP(G5794,'Daily Flash NL'!A:D,4,0)</f>
        <v>#N/A</v>
      </c>
    </row>
    <row r="5795" spans="1:2">
      <c r="A5795" s="72">
        <f t="shared" si="185"/>
        <v>0</v>
      </c>
      <c r="B5795" s="73" t="e">
        <f>VLOOKUP(G5795,'Daily Flash NL'!A:D,4,0)</f>
        <v>#N/A</v>
      </c>
    </row>
    <row r="5796" spans="1:2">
      <c r="A5796" s="72">
        <f t="shared" si="185"/>
        <v>0</v>
      </c>
      <c r="B5796" s="73" t="e">
        <f>VLOOKUP(G5796,'Daily Flash NL'!A:D,4,0)</f>
        <v>#N/A</v>
      </c>
    </row>
    <row r="5797" spans="1:2">
      <c r="A5797" s="72">
        <f t="shared" si="185"/>
        <v>0</v>
      </c>
      <c r="B5797" s="73" t="e">
        <f>VLOOKUP(G5797,'Daily Flash NL'!A:D,4,0)</f>
        <v>#N/A</v>
      </c>
    </row>
    <row r="5798" spans="1:2">
      <c r="A5798" s="72">
        <f t="shared" si="185"/>
        <v>0</v>
      </c>
      <c r="B5798" s="73" t="e">
        <f>VLOOKUP(G5798,'Daily Flash NL'!A:D,4,0)</f>
        <v>#N/A</v>
      </c>
    </row>
    <row r="5799" spans="1:2">
      <c r="A5799" s="72">
        <f t="shared" si="185"/>
        <v>0</v>
      </c>
      <c r="B5799" s="73" t="e">
        <f>VLOOKUP(G5799,'Daily Flash NL'!A:D,4,0)</f>
        <v>#N/A</v>
      </c>
    </row>
    <row r="5800" spans="1:2">
      <c r="A5800" s="72">
        <f t="shared" si="185"/>
        <v>0</v>
      </c>
      <c r="B5800" s="73" t="e">
        <f>VLOOKUP(G5800,'Daily Flash NL'!A:D,4,0)</f>
        <v>#N/A</v>
      </c>
    </row>
    <row r="5801" spans="1:2">
      <c r="A5801" s="72">
        <f t="shared" si="185"/>
        <v>0</v>
      </c>
      <c r="B5801" s="73" t="e">
        <f>VLOOKUP(G5801,'Daily Flash NL'!A:D,4,0)</f>
        <v>#N/A</v>
      </c>
    </row>
    <row r="5802" spans="1:2">
      <c r="A5802" s="72">
        <f t="shared" si="185"/>
        <v>0</v>
      </c>
      <c r="B5802" s="73" t="e">
        <f>VLOOKUP(G5802,'Daily Flash NL'!A:D,4,0)</f>
        <v>#N/A</v>
      </c>
    </row>
    <row r="5803" spans="1:2">
      <c r="A5803" s="72">
        <f t="shared" si="185"/>
        <v>0</v>
      </c>
      <c r="B5803" s="73" t="e">
        <f>VLOOKUP(G5803,'Daily Flash NL'!A:D,4,0)</f>
        <v>#N/A</v>
      </c>
    </row>
    <row r="5804" spans="1:2">
      <c r="A5804" s="72">
        <f t="shared" si="185"/>
        <v>0</v>
      </c>
      <c r="B5804" s="73" t="e">
        <f>VLOOKUP(G5804,'Daily Flash NL'!A:D,4,0)</f>
        <v>#N/A</v>
      </c>
    </row>
    <row r="5805" spans="1:2">
      <c r="A5805" s="72">
        <f t="shared" si="185"/>
        <v>0</v>
      </c>
      <c r="B5805" s="73" t="e">
        <f>VLOOKUP(G5805,'Daily Flash NL'!A:D,4,0)</f>
        <v>#N/A</v>
      </c>
    </row>
    <row r="5806" spans="1:2">
      <c r="A5806" s="72">
        <f t="shared" si="185"/>
        <v>0</v>
      </c>
      <c r="B5806" s="73" t="e">
        <f>VLOOKUP(G5806,'Daily Flash NL'!A:D,4,0)</f>
        <v>#N/A</v>
      </c>
    </row>
    <row r="5807" spans="1:2">
      <c r="A5807" s="72">
        <f t="shared" si="185"/>
        <v>0</v>
      </c>
      <c r="B5807" s="73" t="e">
        <f>VLOOKUP(G5807,'Daily Flash NL'!A:D,4,0)</f>
        <v>#N/A</v>
      </c>
    </row>
    <row r="5808" spans="1:2">
      <c r="A5808" s="72">
        <f t="shared" si="185"/>
        <v>0</v>
      </c>
      <c r="B5808" s="73" t="e">
        <f>VLOOKUP(G5808,'Daily Flash NL'!A:D,4,0)</f>
        <v>#N/A</v>
      </c>
    </row>
    <row r="5809" spans="1:2">
      <c r="A5809" s="72">
        <f t="shared" si="185"/>
        <v>0</v>
      </c>
      <c r="B5809" s="73" t="e">
        <f>VLOOKUP(G5809,'Daily Flash NL'!A:D,4,0)</f>
        <v>#N/A</v>
      </c>
    </row>
    <row r="5810" spans="1:2">
      <c r="A5810" s="72">
        <f t="shared" si="185"/>
        <v>0</v>
      </c>
      <c r="B5810" s="73" t="e">
        <f>VLOOKUP(G5810,'Daily Flash NL'!A:D,4,0)</f>
        <v>#N/A</v>
      </c>
    </row>
    <row r="5811" spans="1:2">
      <c r="A5811" s="72">
        <f t="shared" si="185"/>
        <v>0</v>
      </c>
      <c r="B5811" s="73" t="e">
        <f>VLOOKUP(G5811,'Daily Flash NL'!A:D,4,0)</f>
        <v>#N/A</v>
      </c>
    </row>
    <row r="5812" spans="1:2">
      <c r="A5812" s="72">
        <f t="shared" si="185"/>
        <v>0</v>
      </c>
      <c r="B5812" s="73" t="e">
        <f>VLOOKUP(G5812,'Daily Flash NL'!A:D,4,0)</f>
        <v>#N/A</v>
      </c>
    </row>
    <row r="5813" spans="1:2">
      <c r="A5813" s="72">
        <f t="shared" si="185"/>
        <v>0</v>
      </c>
      <c r="B5813" s="73" t="e">
        <f>VLOOKUP(G5813,'Daily Flash NL'!A:D,4,0)</f>
        <v>#N/A</v>
      </c>
    </row>
    <row r="5814" spans="1:2">
      <c r="A5814" s="72">
        <f t="shared" si="185"/>
        <v>0</v>
      </c>
      <c r="B5814" s="73" t="e">
        <f>VLOOKUP(G5814,'Daily Flash NL'!A:D,4,0)</f>
        <v>#N/A</v>
      </c>
    </row>
    <row r="5815" spans="1:2">
      <c r="A5815" s="72">
        <f t="shared" si="185"/>
        <v>0</v>
      </c>
      <c r="B5815" s="73" t="e">
        <f>VLOOKUP(G5815,'Daily Flash NL'!A:D,4,0)</f>
        <v>#N/A</v>
      </c>
    </row>
    <row r="5816" spans="1:2">
      <c r="A5816" s="72">
        <f t="shared" si="185"/>
        <v>0</v>
      </c>
      <c r="B5816" s="73" t="e">
        <f>VLOOKUP(G5816,'Daily Flash NL'!A:D,4,0)</f>
        <v>#N/A</v>
      </c>
    </row>
    <row r="5817" spans="1:2">
      <c r="A5817" s="72">
        <f t="shared" si="185"/>
        <v>0</v>
      </c>
      <c r="B5817" s="73" t="e">
        <f>VLOOKUP(G5817,'Daily Flash NL'!A:D,4,0)</f>
        <v>#N/A</v>
      </c>
    </row>
    <row r="5818" spans="1:2">
      <c r="A5818" s="72">
        <f t="shared" si="185"/>
        <v>0</v>
      </c>
      <c r="B5818" s="73" t="e">
        <f>VLOOKUP(G5818,'Daily Flash NL'!A:D,4,0)</f>
        <v>#N/A</v>
      </c>
    </row>
    <row r="5819" spans="1:2">
      <c r="A5819" s="72">
        <f t="shared" ref="A5819:A5882" si="186">C5819</f>
        <v>0</v>
      </c>
      <c r="B5819" s="73" t="e">
        <f>VLOOKUP(G5819,'Daily Flash NL'!A:D,4,0)</f>
        <v>#N/A</v>
      </c>
    </row>
    <row r="5820" spans="1:2">
      <c r="A5820" s="72">
        <f t="shared" si="186"/>
        <v>0</v>
      </c>
      <c r="B5820" s="73" t="e">
        <f>VLOOKUP(G5820,'Daily Flash NL'!A:D,4,0)</f>
        <v>#N/A</v>
      </c>
    </row>
    <row r="5821" spans="1:2">
      <c r="A5821" s="72">
        <f t="shared" si="186"/>
        <v>0</v>
      </c>
      <c r="B5821" s="73" t="e">
        <f>VLOOKUP(G5821,'Daily Flash NL'!A:D,4,0)</f>
        <v>#N/A</v>
      </c>
    </row>
    <row r="5822" spans="1:2">
      <c r="A5822" s="72">
        <f t="shared" si="186"/>
        <v>0</v>
      </c>
      <c r="B5822" s="73" t="e">
        <f>VLOOKUP(G5822,'Daily Flash NL'!A:D,4,0)</f>
        <v>#N/A</v>
      </c>
    </row>
    <row r="5823" spans="1:2">
      <c r="A5823" s="72">
        <f t="shared" si="186"/>
        <v>0</v>
      </c>
      <c r="B5823" s="73" t="e">
        <f>VLOOKUP(G5823,'Daily Flash NL'!A:D,4,0)</f>
        <v>#N/A</v>
      </c>
    </row>
    <row r="5824" spans="1:2">
      <c r="A5824" s="72">
        <f t="shared" si="186"/>
        <v>0</v>
      </c>
      <c r="B5824" s="73" t="e">
        <f>VLOOKUP(G5824,'Daily Flash NL'!A:D,4,0)</f>
        <v>#N/A</v>
      </c>
    </row>
    <row r="5825" spans="1:2">
      <c r="A5825" s="72">
        <f t="shared" si="186"/>
        <v>0</v>
      </c>
      <c r="B5825" s="73" t="e">
        <f>VLOOKUP(G5825,'Daily Flash NL'!A:D,4,0)</f>
        <v>#N/A</v>
      </c>
    </row>
    <row r="5826" spans="1:2">
      <c r="A5826" s="72">
        <f t="shared" si="186"/>
        <v>0</v>
      </c>
      <c r="B5826" s="73" t="e">
        <f>VLOOKUP(G5826,'Daily Flash NL'!A:D,4,0)</f>
        <v>#N/A</v>
      </c>
    </row>
    <row r="5827" spans="1:2">
      <c r="A5827" s="72">
        <f t="shared" si="186"/>
        <v>0</v>
      </c>
      <c r="B5827" s="73" t="e">
        <f>VLOOKUP(G5827,'Daily Flash NL'!A:D,4,0)</f>
        <v>#N/A</v>
      </c>
    </row>
    <row r="5828" spans="1:2">
      <c r="A5828" s="72">
        <f t="shared" si="186"/>
        <v>0</v>
      </c>
      <c r="B5828" s="73" t="e">
        <f>VLOOKUP(G5828,'Daily Flash NL'!A:D,4,0)</f>
        <v>#N/A</v>
      </c>
    </row>
    <row r="5829" spans="1:2">
      <c r="A5829" s="72">
        <f t="shared" si="186"/>
        <v>0</v>
      </c>
      <c r="B5829" s="73" t="e">
        <f>VLOOKUP(G5829,'Daily Flash NL'!A:D,4,0)</f>
        <v>#N/A</v>
      </c>
    </row>
    <row r="5830" spans="1:2">
      <c r="A5830" s="72">
        <f t="shared" si="186"/>
        <v>0</v>
      </c>
      <c r="B5830" s="73" t="e">
        <f>VLOOKUP(G5830,'Daily Flash NL'!A:D,4,0)</f>
        <v>#N/A</v>
      </c>
    </row>
    <row r="5831" spans="1:2">
      <c r="A5831" s="72">
        <f t="shared" si="186"/>
        <v>0</v>
      </c>
      <c r="B5831" s="73" t="e">
        <f>VLOOKUP(G5831,'Daily Flash NL'!A:D,4,0)</f>
        <v>#N/A</v>
      </c>
    </row>
    <row r="5832" spans="1:2">
      <c r="A5832" s="72">
        <f t="shared" si="186"/>
        <v>0</v>
      </c>
      <c r="B5832" s="73" t="e">
        <f>VLOOKUP(G5832,'Daily Flash NL'!A:D,4,0)</f>
        <v>#N/A</v>
      </c>
    </row>
    <row r="5833" spans="1:2">
      <c r="A5833" s="72">
        <f t="shared" si="186"/>
        <v>0</v>
      </c>
      <c r="B5833" s="73" t="e">
        <f>VLOOKUP(G5833,'Daily Flash NL'!A:D,4,0)</f>
        <v>#N/A</v>
      </c>
    </row>
    <row r="5834" spans="1:2">
      <c r="A5834" s="72">
        <f t="shared" si="186"/>
        <v>0</v>
      </c>
      <c r="B5834" s="73" t="e">
        <f>VLOOKUP(G5834,'Daily Flash NL'!A:D,4,0)</f>
        <v>#N/A</v>
      </c>
    </row>
    <row r="5835" spans="1:2">
      <c r="A5835" s="72">
        <f t="shared" si="186"/>
        <v>0</v>
      </c>
      <c r="B5835" s="73" t="e">
        <f>VLOOKUP(G5835,'Daily Flash NL'!A:D,4,0)</f>
        <v>#N/A</v>
      </c>
    </row>
    <row r="5836" spans="1:2">
      <c r="A5836" s="72">
        <f t="shared" si="186"/>
        <v>0</v>
      </c>
      <c r="B5836" s="73" t="e">
        <f>VLOOKUP(G5836,'Daily Flash NL'!A:D,4,0)</f>
        <v>#N/A</v>
      </c>
    </row>
    <row r="5837" spans="1:2">
      <c r="A5837" s="72">
        <f t="shared" si="186"/>
        <v>0</v>
      </c>
      <c r="B5837" s="73" t="e">
        <f>VLOOKUP(G5837,'Daily Flash NL'!A:D,4,0)</f>
        <v>#N/A</v>
      </c>
    </row>
    <row r="5838" spans="1:2">
      <c r="A5838" s="72">
        <f t="shared" si="186"/>
        <v>0</v>
      </c>
      <c r="B5838" s="73" t="e">
        <f>VLOOKUP(G5838,'Daily Flash NL'!A:D,4,0)</f>
        <v>#N/A</v>
      </c>
    </row>
    <row r="5839" spans="1:2">
      <c r="A5839" s="72">
        <f t="shared" si="186"/>
        <v>0</v>
      </c>
      <c r="B5839" s="73" t="e">
        <f>VLOOKUP(G5839,'Daily Flash NL'!A:D,4,0)</f>
        <v>#N/A</v>
      </c>
    </row>
    <row r="5840" spans="1:2">
      <c r="A5840" s="72">
        <f t="shared" si="186"/>
        <v>0</v>
      </c>
      <c r="B5840" s="73" t="e">
        <f>VLOOKUP(G5840,'Daily Flash NL'!A:D,4,0)</f>
        <v>#N/A</v>
      </c>
    </row>
    <row r="5841" spans="1:2">
      <c r="A5841" s="72">
        <f t="shared" si="186"/>
        <v>0</v>
      </c>
      <c r="B5841" s="73" t="e">
        <f>VLOOKUP(G5841,'Daily Flash NL'!A:D,4,0)</f>
        <v>#N/A</v>
      </c>
    </row>
    <row r="5842" spans="1:2">
      <c r="A5842" s="72">
        <f t="shared" si="186"/>
        <v>0</v>
      </c>
      <c r="B5842" s="73" t="e">
        <f>VLOOKUP(G5842,'Daily Flash NL'!A:D,4,0)</f>
        <v>#N/A</v>
      </c>
    </row>
    <row r="5843" spans="1:2">
      <c r="A5843" s="72">
        <f t="shared" si="186"/>
        <v>0</v>
      </c>
      <c r="B5843" s="73" t="e">
        <f>VLOOKUP(G5843,'Daily Flash NL'!A:D,4,0)</f>
        <v>#N/A</v>
      </c>
    </row>
    <row r="5844" spans="1:2">
      <c r="A5844" s="72">
        <f t="shared" si="186"/>
        <v>0</v>
      </c>
      <c r="B5844" s="73" t="e">
        <f>VLOOKUP(G5844,'Daily Flash NL'!A:D,4,0)</f>
        <v>#N/A</v>
      </c>
    </row>
    <row r="5845" spans="1:2">
      <c r="A5845" s="72">
        <f t="shared" si="186"/>
        <v>0</v>
      </c>
      <c r="B5845" s="73" t="e">
        <f>VLOOKUP(G5845,'Daily Flash NL'!A:D,4,0)</f>
        <v>#N/A</v>
      </c>
    </row>
    <row r="5846" spans="1:2">
      <c r="A5846" s="72">
        <f t="shared" si="186"/>
        <v>0</v>
      </c>
      <c r="B5846" s="73" t="e">
        <f>VLOOKUP(G5846,'Daily Flash NL'!A:D,4,0)</f>
        <v>#N/A</v>
      </c>
    </row>
    <row r="5847" spans="1:2">
      <c r="A5847" s="72">
        <f t="shared" si="186"/>
        <v>0</v>
      </c>
      <c r="B5847" s="73" t="e">
        <f>VLOOKUP(G5847,'Daily Flash NL'!A:D,4,0)</f>
        <v>#N/A</v>
      </c>
    </row>
    <row r="5848" spans="1:2">
      <c r="A5848" s="72">
        <f t="shared" si="186"/>
        <v>0</v>
      </c>
      <c r="B5848" s="73" t="e">
        <f>VLOOKUP(G5848,'Daily Flash NL'!A:D,4,0)</f>
        <v>#N/A</v>
      </c>
    </row>
    <row r="5849" spans="1:2">
      <c r="A5849" s="72">
        <f t="shared" si="186"/>
        <v>0</v>
      </c>
      <c r="B5849" s="73" t="e">
        <f>VLOOKUP(G5849,'Daily Flash NL'!A:D,4,0)</f>
        <v>#N/A</v>
      </c>
    </row>
    <row r="5850" spans="1:2">
      <c r="A5850" s="72">
        <f t="shared" si="186"/>
        <v>0</v>
      </c>
      <c r="B5850" s="73" t="e">
        <f>VLOOKUP(G5850,'Daily Flash NL'!A:D,4,0)</f>
        <v>#N/A</v>
      </c>
    </row>
    <row r="5851" spans="1:2">
      <c r="A5851" s="72">
        <f t="shared" si="186"/>
        <v>0</v>
      </c>
      <c r="B5851" s="73" t="e">
        <f>VLOOKUP(G5851,'Daily Flash NL'!A:D,4,0)</f>
        <v>#N/A</v>
      </c>
    </row>
    <row r="5852" spans="1:2">
      <c r="A5852" s="72">
        <f t="shared" si="186"/>
        <v>0</v>
      </c>
      <c r="B5852" s="73" t="e">
        <f>VLOOKUP(G5852,'Daily Flash NL'!A:D,4,0)</f>
        <v>#N/A</v>
      </c>
    </row>
    <row r="5853" spans="1:2">
      <c r="A5853" s="72">
        <f t="shared" si="186"/>
        <v>0</v>
      </c>
      <c r="B5853" s="73" t="e">
        <f>VLOOKUP(G5853,'Daily Flash NL'!A:D,4,0)</f>
        <v>#N/A</v>
      </c>
    </row>
    <row r="5854" spans="1:2">
      <c r="A5854" s="72">
        <f t="shared" si="186"/>
        <v>0</v>
      </c>
      <c r="B5854" s="73" t="e">
        <f>VLOOKUP(G5854,'Daily Flash NL'!A:D,4,0)</f>
        <v>#N/A</v>
      </c>
    </row>
    <row r="5855" spans="1:2">
      <c r="A5855" s="72">
        <f t="shared" si="186"/>
        <v>0</v>
      </c>
      <c r="B5855" s="73" t="e">
        <f>VLOOKUP(G5855,'Daily Flash NL'!A:D,4,0)</f>
        <v>#N/A</v>
      </c>
    </row>
    <row r="5856" spans="1:2">
      <c r="A5856" s="72">
        <f t="shared" si="186"/>
        <v>0</v>
      </c>
      <c r="B5856" s="73" t="e">
        <f>VLOOKUP(G5856,'Daily Flash NL'!A:D,4,0)</f>
        <v>#N/A</v>
      </c>
    </row>
    <row r="5857" spans="1:2">
      <c r="A5857" s="72">
        <f t="shared" si="186"/>
        <v>0</v>
      </c>
      <c r="B5857" s="73" t="e">
        <f>VLOOKUP(G5857,'Daily Flash NL'!A:D,4,0)</f>
        <v>#N/A</v>
      </c>
    </row>
    <row r="5858" spans="1:2">
      <c r="A5858" s="72">
        <f t="shared" si="186"/>
        <v>0</v>
      </c>
      <c r="B5858" s="73" t="e">
        <f>VLOOKUP(G5858,'Daily Flash NL'!A:D,4,0)</f>
        <v>#N/A</v>
      </c>
    </row>
    <row r="5859" spans="1:2">
      <c r="A5859" s="72">
        <f t="shared" si="186"/>
        <v>0</v>
      </c>
      <c r="B5859" s="73" t="e">
        <f>VLOOKUP(G5859,'Daily Flash NL'!A:D,4,0)</f>
        <v>#N/A</v>
      </c>
    </row>
    <row r="5860" spans="1:2">
      <c r="A5860" s="72">
        <f t="shared" si="186"/>
        <v>0</v>
      </c>
      <c r="B5860" s="73" t="e">
        <f>VLOOKUP(G5860,'Daily Flash NL'!A:D,4,0)</f>
        <v>#N/A</v>
      </c>
    </row>
    <row r="5861" spans="1:2">
      <c r="A5861" s="72">
        <f t="shared" si="186"/>
        <v>0</v>
      </c>
      <c r="B5861" s="73" t="e">
        <f>VLOOKUP(G5861,'Daily Flash NL'!A:D,4,0)</f>
        <v>#N/A</v>
      </c>
    </row>
    <row r="5862" spans="1:2">
      <c r="A5862" s="72">
        <f t="shared" si="186"/>
        <v>0</v>
      </c>
      <c r="B5862" s="73" t="e">
        <f>VLOOKUP(G5862,'Daily Flash NL'!A:D,4,0)</f>
        <v>#N/A</v>
      </c>
    </row>
    <row r="5863" spans="1:2">
      <c r="A5863" s="72">
        <f t="shared" si="186"/>
        <v>0</v>
      </c>
      <c r="B5863" s="73" t="e">
        <f>VLOOKUP(G5863,'Daily Flash NL'!A:D,4,0)</f>
        <v>#N/A</v>
      </c>
    </row>
    <row r="5864" spans="1:2">
      <c r="A5864" s="72">
        <f t="shared" si="186"/>
        <v>0</v>
      </c>
      <c r="B5864" s="73" t="e">
        <f>VLOOKUP(G5864,'Daily Flash NL'!A:D,4,0)</f>
        <v>#N/A</v>
      </c>
    </row>
    <row r="5865" spans="1:2">
      <c r="A5865" s="72">
        <f t="shared" si="186"/>
        <v>0</v>
      </c>
      <c r="B5865" s="73" t="e">
        <f>VLOOKUP(G5865,'Daily Flash NL'!A:D,4,0)</f>
        <v>#N/A</v>
      </c>
    </row>
    <row r="5866" spans="1:2">
      <c r="A5866" s="72">
        <f t="shared" si="186"/>
        <v>0</v>
      </c>
      <c r="B5866" s="73" t="e">
        <f>VLOOKUP(G5866,'Daily Flash NL'!A:D,4,0)</f>
        <v>#N/A</v>
      </c>
    </row>
    <row r="5867" spans="1:2">
      <c r="A5867" s="72">
        <f t="shared" si="186"/>
        <v>0</v>
      </c>
      <c r="B5867" s="73" t="e">
        <f>VLOOKUP(G5867,'Daily Flash NL'!A:D,4,0)</f>
        <v>#N/A</v>
      </c>
    </row>
    <row r="5868" spans="1:2">
      <c r="A5868" s="72">
        <f t="shared" si="186"/>
        <v>0</v>
      </c>
      <c r="B5868" s="73" t="e">
        <f>VLOOKUP(G5868,'Daily Flash NL'!A:D,4,0)</f>
        <v>#N/A</v>
      </c>
    </row>
    <row r="5869" spans="1:2">
      <c r="A5869" s="72">
        <f t="shared" si="186"/>
        <v>0</v>
      </c>
      <c r="B5869" s="73" t="e">
        <f>VLOOKUP(G5869,'Daily Flash NL'!A:D,4,0)</f>
        <v>#N/A</v>
      </c>
    </row>
    <row r="5870" spans="1:2">
      <c r="A5870" s="72">
        <f t="shared" si="186"/>
        <v>0</v>
      </c>
      <c r="B5870" s="73" t="e">
        <f>VLOOKUP(G5870,'Daily Flash NL'!A:D,4,0)</f>
        <v>#N/A</v>
      </c>
    </row>
    <row r="5871" spans="1:2">
      <c r="A5871" s="72">
        <f t="shared" si="186"/>
        <v>0</v>
      </c>
      <c r="B5871" s="73" t="e">
        <f>VLOOKUP(G5871,'Daily Flash NL'!A:D,4,0)</f>
        <v>#N/A</v>
      </c>
    </row>
    <row r="5872" spans="1:2">
      <c r="A5872" s="72">
        <f t="shared" si="186"/>
        <v>0</v>
      </c>
      <c r="B5872" s="73" t="e">
        <f>VLOOKUP(G5872,'Daily Flash NL'!A:D,4,0)</f>
        <v>#N/A</v>
      </c>
    </row>
    <row r="5873" spans="1:2">
      <c r="A5873" s="72">
        <f t="shared" si="186"/>
        <v>0</v>
      </c>
      <c r="B5873" s="73" t="e">
        <f>VLOOKUP(G5873,'Daily Flash NL'!A:D,4,0)</f>
        <v>#N/A</v>
      </c>
    </row>
    <row r="5874" spans="1:2">
      <c r="A5874" s="72">
        <f t="shared" si="186"/>
        <v>0</v>
      </c>
      <c r="B5874" s="73" t="e">
        <f>VLOOKUP(G5874,'Daily Flash NL'!A:D,4,0)</f>
        <v>#N/A</v>
      </c>
    </row>
    <row r="5875" spans="1:2">
      <c r="A5875" s="72">
        <f t="shared" si="186"/>
        <v>0</v>
      </c>
      <c r="B5875" s="73" t="e">
        <f>VLOOKUP(G5875,'Daily Flash NL'!A:D,4,0)</f>
        <v>#N/A</v>
      </c>
    </row>
    <row r="5876" spans="1:2">
      <c r="A5876" s="72">
        <f t="shared" si="186"/>
        <v>0</v>
      </c>
      <c r="B5876" s="73" t="e">
        <f>VLOOKUP(G5876,'Daily Flash NL'!A:D,4,0)</f>
        <v>#N/A</v>
      </c>
    </row>
    <row r="5877" spans="1:2">
      <c r="A5877" s="72">
        <f t="shared" si="186"/>
        <v>0</v>
      </c>
      <c r="B5877" s="73" t="e">
        <f>VLOOKUP(G5877,'Daily Flash NL'!A:D,4,0)</f>
        <v>#N/A</v>
      </c>
    </row>
    <row r="5878" spans="1:2">
      <c r="A5878" s="72">
        <f t="shared" si="186"/>
        <v>0</v>
      </c>
      <c r="B5878" s="73" t="e">
        <f>VLOOKUP(G5878,'Daily Flash NL'!A:D,4,0)</f>
        <v>#N/A</v>
      </c>
    </row>
    <row r="5879" spans="1:2">
      <c r="A5879" s="72">
        <f t="shared" si="186"/>
        <v>0</v>
      </c>
      <c r="B5879" s="73" t="e">
        <f>VLOOKUP(G5879,'Daily Flash NL'!A:D,4,0)</f>
        <v>#N/A</v>
      </c>
    </row>
    <row r="5880" spans="1:2">
      <c r="A5880" s="72">
        <f t="shared" si="186"/>
        <v>0</v>
      </c>
      <c r="B5880" s="73" t="e">
        <f>VLOOKUP(G5880,'Daily Flash NL'!A:D,4,0)</f>
        <v>#N/A</v>
      </c>
    </row>
    <row r="5881" spans="1:2">
      <c r="A5881" s="72">
        <f t="shared" si="186"/>
        <v>0</v>
      </c>
      <c r="B5881" s="73" t="e">
        <f>VLOOKUP(G5881,'Daily Flash NL'!A:D,4,0)</f>
        <v>#N/A</v>
      </c>
    </row>
    <row r="5882" spans="1:2">
      <c r="A5882" s="72">
        <f t="shared" si="186"/>
        <v>0</v>
      </c>
      <c r="B5882" s="73" t="e">
        <f>VLOOKUP(G5882,'Daily Flash NL'!A:D,4,0)</f>
        <v>#N/A</v>
      </c>
    </row>
    <row r="5883" spans="1:2">
      <c r="A5883" s="72">
        <f t="shared" ref="A5883:A5946" si="187">C5883</f>
        <v>0</v>
      </c>
      <c r="B5883" s="73" t="e">
        <f>VLOOKUP(G5883,'Daily Flash NL'!A:D,4,0)</f>
        <v>#N/A</v>
      </c>
    </row>
    <row r="5884" spans="1:2">
      <c r="A5884" s="72">
        <f t="shared" si="187"/>
        <v>0</v>
      </c>
      <c r="B5884" s="73" t="e">
        <f>VLOOKUP(G5884,'Daily Flash NL'!A:D,4,0)</f>
        <v>#N/A</v>
      </c>
    </row>
    <row r="5885" spans="1:2">
      <c r="A5885" s="72">
        <f t="shared" si="187"/>
        <v>0</v>
      </c>
      <c r="B5885" s="73" t="e">
        <f>VLOOKUP(G5885,'Daily Flash NL'!A:D,4,0)</f>
        <v>#N/A</v>
      </c>
    </row>
    <row r="5886" spans="1:2">
      <c r="A5886" s="72">
        <f t="shared" si="187"/>
        <v>0</v>
      </c>
      <c r="B5886" s="73" t="e">
        <f>VLOOKUP(G5886,'Daily Flash NL'!A:D,4,0)</f>
        <v>#N/A</v>
      </c>
    </row>
    <row r="5887" spans="1:2">
      <c r="A5887" s="72">
        <f t="shared" si="187"/>
        <v>0</v>
      </c>
      <c r="B5887" s="73" t="e">
        <f>VLOOKUP(G5887,'Daily Flash NL'!A:D,4,0)</f>
        <v>#N/A</v>
      </c>
    </row>
    <row r="5888" spans="1:2">
      <c r="A5888" s="72">
        <f t="shared" si="187"/>
        <v>0</v>
      </c>
      <c r="B5888" s="73" t="e">
        <f>VLOOKUP(G5888,'Daily Flash NL'!A:D,4,0)</f>
        <v>#N/A</v>
      </c>
    </row>
    <row r="5889" spans="1:2">
      <c r="A5889" s="72">
        <f t="shared" si="187"/>
        <v>0</v>
      </c>
      <c r="B5889" s="73" t="e">
        <f>VLOOKUP(G5889,'Daily Flash NL'!A:D,4,0)</f>
        <v>#N/A</v>
      </c>
    </row>
    <row r="5890" spans="1:2">
      <c r="A5890" s="72">
        <f t="shared" si="187"/>
        <v>0</v>
      </c>
      <c r="B5890" s="73" t="e">
        <f>VLOOKUP(G5890,'Daily Flash NL'!A:D,4,0)</f>
        <v>#N/A</v>
      </c>
    </row>
    <row r="5891" spans="1:2">
      <c r="A5891" s="72">
        <f t="shared" si="187"/>
        <v>0</v>
      </c>
      <c r="B5891" s="73" t="e">
        <f>VLOOKUP(G5891,'Daily Flash NL'!A:D,4,0)</f>
        <v>#N/A</v>
      </c>
    </row>
    <row r="5892" spans="1:2">
      <c r="A5892" s="72">
        <f t="shared" si="187"/>
        <v>0</v>
      </c>
      <c r="B5892" s="73" t="e">
        <f>VLOOKUP(G5892,'Daily Flash NL'!A:D,4,0)</f>
        <v>#N/A</v>
      </c>
    </row>
    <row r="5893" spans="1:2">
      <c r="A5893" s="72">
        <f t="shared" si="187"/>
        <v>0</v>
      </c>
      <c r="B5893" s="73" t="e">
        <f>VLOOKUP(G5893,'Daily Flash NL'!A:D,4,0)</f>
        <v>#N/A</v>
      </c>
    </row>
    <row r="5894" spans="1:2">
      <c r="A5894" s="72">
        <f t="shared" si="187"/>
        <v>0</v>
      </c>
      <c r="B5894" s="73" t="e">
        <f>VLOOKUP(G5894,'Daily Flash NL'!A:D,4,0)</f>
        <v>#N/A</v>
      </c>
    </row>
    <row r="5895" spans="1:2">
      <c r="A5895" s="72">
        <f t="shared" si="187"/>
        <v>0</v>
      </c>
      <c r="B5895" s="73" t="e">
        <f>VLOOKUP(G5895,'Daily Flash NL'!A:D,4,0)</f>
        <v>#N/A</v>
      </c>
    </row>
    <row r="5896" spans="1:2">
      <c r="A5896" s="72">
        <f t="shared" si="187"/>
        <v>0</v>
      </c>
      <c r="B5896" s="73" t="e">
        <f>VLOOKUP(G5896,'Daily Flash NL'!A:D,4,0)</f>
        <v>#N/A</v>
      </c>
    </row>
    <row r="5897" spans="1:2">
      <c r="A5897" s="72">
        <f t="shared" si="187"/>
        <v>0</v>
      </c>
      <c r="B5897" s="73" t="e">
        <f>VLOOKUP(G5897,'Daily Flash NL'!A:D,4,0)</f>
        <v>#N/A</v>
      </c>
    </row>
    <row r="5898" spans="1:2">
      <c r="A5898" s="72">
        <f t="shared" si="187"/>
        <v>0</v>
      </c>
      <c r="B5898" s="73" t="e">
        <f>VLOOKUP(G5898,'Daily Flash NL'!A:D,4,0)</f>
        <v>#N/A</v>
      </c>
    </row>
    <row r="5899" spans="1:2">
      <c r="A5899" s="72">
        <f t="shared" si="187"/>
        <v>0</v>
      </c>
      <c r="B5899" s="73" t="e">
        <f>VLOOKUP(G5899,'Daily Flash NL'!A:D,4,0)</f>
        <v>#N/A</v>
      </c>
    </row>
    <row r="5900" spans="1:2">
      <c r="A5900" s="72">
        <f t="shared" si="187"/>
        <v>0</v>
      </c>
      <c r="B5900" s="73" t="e">
        <f>VLOOKUP(G5900,'Daily Flash NL'!A:D,4,0)</f>
        <v>#N/A</v>
      </c>
    </row>
    <row r="5901" spans="1:2">
      <c r="A5901" s="72">
        <f t="shared" si="187"/>
        <v>0</v>
      </c>
      <c r="B5901" s="73" t="e">
        <f>VLOOKUP(G5901,'Daily Flash NL'!A:D,4,0)</f>
        <v>#N/A</v>
      </c>
    </row>
    <row r="5902" spans="1:2">
      <c r="A5902" s="72">
        <f t="shared" si="187"/>
        <v>0</v>
      </c>
      <c r="B5902" s="73" t="e">
        <f>VLOOKUP(G5902,'Daily Flash NL'!A:D,4,0)</f>
        <v>#N/A</v>
      </c>
    </row>
    <row r="5903" spans="1:2">
      <c r="A5903" s="72">
        <f t="shared" si="187"/>
        <v>0</v>
      </c>
      <c r="B5903" s="73" t="e">
        <f>VLOOKUP(G5903,'Daily Flash NL'!A:D,4,0)</f>
        <v>#N/A</v>
      </c>
    </row>
    <row r="5904" spans="1:2">
      <c r="A5904" s="72">
        <f t="shared" si="187"/>
        <v>0</v>
      </c>
      <c r="B5904" s="73" t="e">
        <f>VLOOKUP(G5904,'Daily Flash NL'!A:D,4,0)</f>
        <v>#N/A</v>
      </c>
    </row>
    <row r="5905" spans="1:2">
      <c r="A5905" s="72">
        <f t="shared" si="187"/>
        <v>0</v>
      </c>
      <c r="B5905" s="73" t="e">
        <f>VLOOKUP(G5905,'Daily Flash NL'!A:D,4,0)</f>
        <v>#N/A</v>
      </c>
    </row>
    <row r="5906" spans="1:2">
      <c r="A5906" s="72">
        <f t="shared" si="187"/>
        <v>0</v>
      </c>
      <c r="B5906" s="73" t="e">
        <f>VLOOKUP(G5906,'Daily Flash NL'!A:D,4,0)</f>
        <v>#N/A</v>
      </c>
    </row>
    <row r="5907" spans="1:2">
      <c r="A5907" s="72">
        <f t="shared" si="187"/>
        <v>0</v>
      </c>
      <c r="B5907" s="73" t="e">
        <f>VLOOKUP(G5907,'Daily Flash NL'!A:D,4,0)</f>
        <v>#N/A</v>
      </c>
    </row>
    <row r="5908" spans="1:2">
      <c r="A5908" s="72">
        <f t="shared" si="187"/>
        <v>0</v>
      </c>
      <c r="B5908" s="73" t="e">
        <f>VLOOKUP(G5908,'Daily Flash NL'!A:D,4,0)</f>
        <v>#N/A</v>
      </c>
    </row>
    <row r="5909" spans="1:2">
      <c r="A5909" s="72">
        <f t="shared" si="187"/>
        <v>0</v>
      </c>
      <c r="B5909" s="73" t="e">
        <f>VLOOKUP(G5909,'Daily Flash NL'!A:D,4,0)</f>
        <v>#N/A</v>
      </c>
    </row>
    <row r="5910" spans="1:2">
      <c r="A5910" s="72">
        <f t="shared" si="187"/>
        <v>0</v>
      </c>
      <c r="B5910" s="73" t="e">
        <f>VLOOKUP(G5910,'Daily Flash NL'!A:D,4,0)</f>
        <v>#N/A</v>
      </c>
    </row>
    <row r="5911" spans="1:2">
      <c r="A5911" s="72">
        <f t="shared" si="187"/>
        <v>0</v>
      </c>
      <c r="B5911" s="73" t="e">
        <f>VLOOKUP(G5911,'Daily Flash NL'!A:D,4,0)</f>
        <v>#N/A</v>
      </c>
    </row>
    <row r="5912" spans="1:2">
      <c r="A5912" s="72">
        <f t="shared" si="187"/>
        <v>0</v>
      </c>
      <c r="B5912" s="73" t="e">
        <f>VLOOKUP(G5912,'Daily Flash NL'!A:D,4,0)</f>
        <v>#N/A</v>
      </c>
    </row>
    <row r="5913" spans="1:2">
      <c r="A5913" s="72">
        <f t="shared" si="187"/>
        <v>0</v>
      </c>
      <c r="B5913" s="73" t="e">
        <f>VLOOKUP(G5913,'Daily Flash NL'!A:D,4,0)</f>
        <v>#N/A</v>
      </c>
    </row>
    <row r="5914" spans="1:2">
      <c r="A5914" s="72">
        <f t="shared" si="187"/>
        <v>0</v>
      </c>
      <c r="B5914" s="73" t="e">
        <f>VLOOKUP(G5914,'Daily Flash NL'!A:D,4,0)</f>
        <v>#N/A</v>
      </c>
    </row>
    <row r="5915" spans="1:2">
      <c r="A5915" s="72">
        <f t="shared" si="187"/>
        <v>0</v>
      </c>
      <c r="B5915" s="73" t="e">
        <f>VLOOKUP(G5915,'Daily Flash NL'!A:D,4,0)</f>
        <v>#N/A</v>
      </c>
    </row>
    <row r="5916" spans="1:2">
      <c r="A5916" s="72">
        <f t="shared" si="187"/>
        <v>0</v>
      </c>
      <c r="B5916" s="73" t="e">
        <f>VLOOKUP(G5916,'Daily Flash NL'!A:D,4,0)</f>
        <v>#N/A</v>
      </c>
    </row>
    <row r="5917" spans="1:2">
      <c r="A5917" s="72">
        <f t="shared" si="187"/>
        <v>0</v>
      </c>
      <c r="B5917" s="73" t="e">
        <f>VLOOKUP(G5917,'Daily Flash NL'!A:D,4,0)</f>
        <v>#N/A</v>
      </c>
    </row>
    <row r="5918" spans="1:2">
      <c r="A5918" s="72">
        <f t="shared" si="187"/>
        <v>0</v>
      </c>
      <c r="B5918" s="73" t="e">
        <f>VLOOKUP(G5918,'Daily Flash NL'!A:D,4,0)</f>
        <v>#N/A</v>
      </c>
    </row>
    <row r="5919" spans="1:2">
      <c r="A5919" s="72">
        <f t="shared" si="187"/>
        <v>0</v>
      </c>
      <c r="B5919" s="73" t="e">
        <f>VLOOKUP(G5919,'Daily Flash NL'!A:D,4,0)</f>
        <v>#N/A</v>
      </c>
    </row>
    <row r="5920" spans="1:2">
      <c r="A5920" s="72">
        <f t="shared" si="187"/>
        <v>0</v>
      </c>
      <c r="B5920" s="73" t="e">
        <f>VLOOKUP(G5920,'Daily Flash NL'!A:D,4,0)</f>
        <v>#N/A</v>
      </c>
    </row>
    <row r="5921" spans="1:2">
      <c r="A5921" s="72">
        <f t="shared" si="187"/>
        <v>0</v>
      </c>
      <c r="B5921" s="73" t="e">
        <f>VLOOKUP(G5921,'Daily Flash NL'!A:D,4,0)</f>
        <v>#N/A</v>
      </c>
    </row>
    <row r="5922" spans="1:2">
      <c r="A5922" s="72">
        <f t="shared" si="187"/>
        <v>0</v>
      </c>
      <c r="B5922" s="73" t="e">
        <f>VLOOKUP(G5922,'Daily Flash NL'!A:D,4,0)</f>
        <v>#N/A</v>
      </c>
    </row>
    <row r="5923" spans="1:2">
      <c r="A5923" s="72">
        <f t="shared" si="187"/>
        <v>0</v>
      </c>
      <c r="B5923" s="73" t="e">
        <f>VLOOKUP(G5923,'Daily Flash NL'!A:D,4,0)</f>
        <v>#N/A</v>
      </c>
    </row>
    <row r="5924" spans="1:2">
      <c r="A5924" s="72">
        <f t="shared" si="187"/>
        <v>0</v>
      </c>
      <c r="B5924" s="73" t="e">
        <f>VLOOKUP(G5924,'Daily Flash NL'!A:D,4,0)</f>
        <v>#N/A</v>
      </c>
    </row>
    <row r="5925" spans="1:2">
      <c r="A5925" s="72">
        <f t="shared" si="187"/>
        <v>0</v>
      </c>
      <c r="B5925" s="73" t="e">
        <f>VLOOKUP(G5925,'Daily Flash NL'!A:D,4,0)</f>
        <v>#N/A</v>
      </c>
    </row>
    <row r="5926" spans="1:2">
      <c r="A5926" s="72">
        <f t="shared" si="187"/>
        <v>0</v>
      </c>
      <c r="B5926" s="73" t="e">
        <f>VLOOKUP(G5926,'Daily Flash NL'!A:D,4,0)</f>
        <v>#N/A</v>
      </c>
    </row>
    <row r="5927" spans="1:2">
      <c r="A5927" s="72">
        <f t="shared" si="187"/>
        <v>0</v>
      </c>
      <c r="B5927" s="73" t="e">
        <f>VLOOKUP(G5927,'Daily Flash NL'!A:D,4,0)</f>
        <v>#N/A</v>
      </c>
    </row>
    <row r="5928" spans="1:2">
      <c r="A5928" s="72">
        <f t="shared" si="187"/>
        <v>0</v>
      </c>
      <c r="B5928" s="73" t="e">
        <f>VLOOKUP(G5928,'Daily Flash NL'!A:D,4,0)</f>
        <v>#N/A</v>
      </c>
    </row>
    <row r="5929" spans="1:2">
      <c r="A5929" s="72">
        <f t="shared" si="187"/>
        <v>0</v>
      </c>
      <c r="B5929" s="73" t="e">
        <f>VLOOKUP(G5929,'Daily Flash NL'!A:D,4,0)</f>
        <v>#N/A</v>
      </c>
    </row>
    <row r="5930" spans="1:2">
      <c r="A5930" s="72">
        <f t="shared" si="187"/>
        <v>0</v>
      </c>
      <c r="B5930" s="73" t="e">
        <f>VLOOKUP(G5930,'Daily Flash NL'!A:D,4,0)</f>
        <v>#N/A</v>
      </c>
    </row>
    <row r="5931" spans="1:2">
      <c r="A5931" s="72">
        <f t="shared" si="187"/>
        <v>0</v>
      </c>
      <c r="B5931" s="73" t="e">
        <f>VLOOKUP(G5931,'Daily Flash NL'!A:D,4,0)</f>
        <v>#N/A</v>
      </c>
    </row>
    <row r="5932" spans="1:2">
      <c r="A5932" s="72">
        <f t="shared" si="187"/>
        <v>0</v>
      </c>
      <c r="B5932" s="73" t="e">
        <f>VLOOKUP(G5932,'Daily Flash NL'!A:D,4,0)</f>
        <v>#N/A</v>
      </c>
    </row>
    <row r="5933" spans="1:2">
      <c r="A5933" s="72">
        <f t="shared" si="187"/>
        <v>0</v>
      </c>
      <c r="B5933" s="73" t="e">
        <f>VLOOKUP(G5933,'Daily Flash NL'!A:D,4,0)</f>
        <v>#N/A</v>
      </c>
    </row>
    <row r="5934" spans="1:2">
      <c r="A5934" s="72">
        <f t="shared" si="187"/>
        <v>0</v>
      </c>
      <c r="B5934" s="73" t="e">
        <f>VLOOKUP(G5934,'Daily Flash NL'!A:D,4,0)</f>
        <v>#N/A</v>
      </c>
    </row>
    <row r="5935" spans="1:2">
      <c r="A5935" s="72">
        <f t="shared" si="187"/>
        <v>0</v>
      </c>
      <c r="B5935" s="73" t="e">
        <f>VLOOKUP(G5935,'Daily Flash NL'!A:D,4,0)</f>
        <v>#N/A</v>
      </c>
    </row>
    <row r="5936" spans="1:2">
      <c r="A5936" s="72">
        <f t="shared" si="187"/>
        <v>0</v>
      </c>
      <c r="B5936" s="73" t="e">
        <f>VLOOKUP(G5936,'Daily Flash NL'!A:D,4,0)</f>
        <v>#N/A</v>
      </c>
    </row>
    <row r="5937" spans="1:2">
      <c r="A5937" s="72">
        <f t="shared" si="187"/>
        <v>0</v>
      </c>
      <c r="B5937" s="73" t="e">
        <f>VLOOKUP(G5937,'Daily Flash NL'!A:D,4,0)</f>
        <v>#N/A</v>
      </c>
    </row>
    <row r="5938" spans="1:2">
      <c r="A5938" s="72">
        <f t="shared" si="187"/>
        <v>0</v>
      </c>
      <c r="B5938" s="73" t="e">
        <f>VLOOKUP(G5938,'Daily Flash NL'!A:D,4,0)</f>
        <v>#N/A</v>
      </c>
    </row>
    <row r="5939" spans="1:2">
      <c r="A5939" s="72">
        <f t="shared" si="187"/>
        <v>0</v>
      </c>
      <c r="B5939" s="73" t="e">
        <f>VLOOKUP(G5939,'Daily Flash NL'!A:D,4,0)</f>
        <v>#N/A</v>
      </c>
    </row>
    <row r="5940" spans="1:2">
      <c r="A5940" s="72">
        <f t="shared" si="187"/>
        <v>0</v>
      </c>
      <c r="B5940" s="73" t="e">
        <f>VLOOKUP(G5940,'Daily Flash NL'!A:D,4,0)</f>
        <v>#N/A</v>
      </c>
    </row>
    <row r="5941" spans="1:2">
      <c r="A5941" s="72">
        <f t="shared" si="187"/>
        <v>0</v>
      </c>
      <c r="B5941" s="73" t="e">
        <f>VLOOKUP(G5941,'Daily Flash NL'!A:D,4,0)</f>
        <v>#N/A</v>
      </c>
    </row>
    <row r="5942" spans="1:2">
      <c r="A5942" s="72">
        <f t="shared" si="187"/>
        <v>0</v>
      </c>
      <c r="B5942" s="73" t="e">
        <f>VLOOKUP(G5942,'Daily Flash NL'!A:D,4,0)</f>
        <v>#N/A</v>
      </c>
    </row>
    <row r="5943" spans="1:2">
      <c r="A5943" s="72">
        <f t="shared" si="187"/>
        <v>0</v>
      </c>
      <c r="B5943" s="73" t="e">
        <f>VLOOKUP(G5943,'Daily Flash NL'!A:D,4,0)</f>
        <v>#N/A</v>
      </c>
    </row>
    <row r="5944" spans="1:2">
      <c r="A5944" s="72">
        <f t="shared" si="187"/>
        <v>0</v>
      </c>
      <c r="B5944" s="73" t="e">
        <f>VLOOKUP(G5944,'Daily Flash NL'!A:D,4,0)</f>
        <v>#N/A</v>
      </c>
    </row>
    <row r="5945" spans="1:2">
      <c r="A5945" s="72">
        <f t="shared" si="187"/>
        <v>0</v>
      </c>
      <c r="B5945" s="73" t="e">
        <f>VLOOKUP(G5945,'Daily Flash NL'!A:D,4,0)</f>
        <v>#N/A</v>
      </c>
    </row>
    <row r="5946" spans="1:2">
      <c r="A5946" s="72">
        <f t="shared" si="187"/>
        <v>0</v>
      </c>
      <c r="B5946" s="73" t="e">
        <f>VLOOKUP(G5946,'Daily Flash NL'!A:D,4,0)</f>
        <v>#N/A</v>
      </c>
    </row>
    <row r="5947" spans="1:2">
      <c r="A5947" s="72">
        <f t="shared" ref="A5947:A6010" si="188">C5947</f>
        <v>0</v>
      </c>
      <c r="B5947" s="73" t="e">
        <f>VLOOKUP(G5947,'Daily Flash NL'!A:D,4,0)</f>
        <v>#N/A</v>
      </c>
    </row>
    <row r="5948" spans="1:2">
      <c r="A5948" s="72">
        <f t="shared" si="188"/>
        <v>0</v>
      </c>
      <c r="B5948" s="73" t="e">
        <f>VLOOKUP(G5948,'Daily Flash NL'!A:D,4,0)</f>
        <v>#N/A</v>
      </c>
    </row>
    <row r="5949" spans="1:2">
      <c r="A5949" s="72">
        <f t="shared" si="188"/>
        <v>0</v>
      </c>
      <c r="B5949" s="73" t="e">
        <f>VLOOKUP(G5949,'Daily Flash NL'!A:D,4,0)</f>
        <v>#N/A</v>
      </c>
    </row>
    <row r="5950" spans="1:2">
      <c r="A5950" s="72">
        <f t="shared" si="188"/>
        <v>0</v>
      </c>
      <c r="B5950" s="73" t="e">
        <f>VLOOKUP(G5950,'Daily Flash NL'!A:D,4,0)</f>
        <v>#N/A</v>
      </c>
    </row>
    <row r="5951" spans="1:2">
      <c r="A5951" s="72">
        <f t="shared" si="188"/>
        <v>0</v>
      </c>
      <c r="B5951" s="73" t="e">
        <f>VLOOKUP(G5951,'Daily Flash NL'!A:D,4,0)</f>
        <v>#N/A</v>
      </c>
    </row>
    <row r="5952" spans="1:2">
      <c r="A5952" s="72">
        <f t="shared" si="188"/>
        <v>0</v>
      </c>
      <c r="B5952" s="73" t="e">
        <f>VLOOKUP(G5952,'Daily Flash NL'!A:D,4,0)</f>
        <v>#N/A</v>
      </c>
    </row>
    <row r="5953" spans="1:2">
      <c r="A5953" s="72">
        <f t="shared" si="188"/>
        <v>0</v>
      </c>
      <c r="B5953" s="73" t="e">
        <f>VLOOKUP(G5953,'Daily Flash NL'!A:D,4,0)</f>
        <v>#N/A</v>
      </c>
    </row>
    <row r="5954" spans="1:2">
      <c r="A5954" s="72">
        <f t="shared" si="188"/>
        <v>0</v>
      </c>
      <c r="B5954" s="73" t="e">
        <f>VLOOKUP(G5954,'Daily Flash NL'!A:D,4,0)</f>
        <v>#N/A</v>
      </c>
    </row>
    <row r="5955" spans="1:2">
      <c r="A5955" s="72">
        <f t="shared" si="188"/>
        <v>0</v>
      </c>
      <c r="B5955" s="73" t="e">
        <f>VLOOKUP(G5955,'Daily Flash NL'!A:D,4,0)</f>
        <v>#N/A</v>
      </c>
    </row>
    <row r="5956" spans="1:2">
      <c r="A5956" s="72">
        <f t="shared" si="188"/>
        <v>0</v>
      </c>
      <c r="B5956" s="73" t="e">
        <f>VLOOKUP(G5956,'Daily Flash NL'!A:D,4,0)</f>
        <v>#N/A</v>
      </c>
    </row>
    <row r="5957" spans="1:2">
      <c r="A5957" s="72">
        <f t="shared" si="188"/>
        <v>0</v>
      </c>
      <c r="B5957" s="73" t="e">
        <f>VLOOKUP(G5957,'Daily Flash NL'!A:D,4,0)</f>
        <v>#N/A</v>
      </c>
    </row>
    <row r="5958" spans="1:2">
      <c r="A5958" s="72">
        <f t="shared" si="188"/>
        <v>0</v>
      </c>
      <c r="B5958" s="73" t="e">
        <f>VLOOKUP(G5958,'Daily Flash NL'!A:D,4,0)</f>
        <v>#N/A</v>
      </c>
    </row>
    <row r="5959" spans="1:2">
      <c r="A5959" s="72">
        <f t="shared" si="188"/>
        <v>0</v>
      </c>
      <c r="B5959" s="73" t="e">
        <f>VLOOKUP(G5959,'Daily Flash NL'!A:D,4,0)</f>
        <v>#N/A</v>
      </c>
    </row>
    <row r="5960" spans="1:2">
      <c r="A5960" s="72">
        <f t="shared" si="188"/>
        <v>0</v>
      </c>
      <c r="B5960" s="73" t="e">
        <f>VLOOKUP(G5960,'Daily Flash NL'!A:D,4,0)</f>
        <v>#N/A</v>
      </c>
    </row>
    <row r="5961" spans="1:2">
      <c r="A5961" s="72">
        <f t="shared" si="188"/>
        <v>0</v>
      </c>
      <c r="B5961" s="73" t="e">
        <f>VLOOKUP(G5961,'Daily Flash NL'!A:D,4,0)</f>
        <v>#N/A</v>
      </c>
    </row>
    <row r="5962" spans="1:2">
      <c r="A5962" s="72">
        <f t="shared" si="188"/>
        <v>0</v>
      </c>
      <c r="B5962" s="73" t="e">
        <f>VLOOKUP(G5962,'Daily Flash NL'!A:D,4,0)</f>
        <v>#N/A</v>
      </c>
    </row>
    <row r="5963" spans="1:2">
      <c r="A5963" s="72">
        <f t="shared" si="188"/>
        <v>0</v>
      </c>
      <c r="B5963" s="73" t="e">
        <f>VLOOKUP(G5963,'Daily Flash NL'!A:D,4,0)</f>
        <v>#N/A</v>
      </c>
    </row>
    <row r="5964" spans="1:2">
      <c r="A5964" s="72">
        <f t="shared" si="188"/>
        <v>0</v>
      </c>
      <c r="B5964" s="73" t="e">
        <f>VLOOKUP(G5964,'Daily Flash NL'!A:D,4,0)</f>
        <v>#N/A</v>
      </c>
    </row>
    <row r="5965" spans="1:2">
      <c r="A5965" s="72">
        <f t="shared" si="188"/>
        <v>0</v>
      </c>
      <c r="B5965" s="73" t="e">
        <f>VLOOKUP(G5965,'Daily Flash NL'!A:D,4,0)</f>
        <v>#N/A</v>
      </c>
    </row>
    <row r="5966" spans="1:2">
      <c r="A5966" s="72">
        <f t="shared" si="188"/>
        <v>0</v>
      </c>
      <c r="B5966" s="73" t="e">
        <f>VLOOKUP(G5966,'Daily Flash NL'!A:D,4,0)</f>
        <v>#N/A</v>
      </c>
    </row>
    <row r="5967" spans="1:2">
      <c r="A5967" s="72">
        <f t="shared" si="188"/>
        <v>0</v>
      </c>
      <c r="B5967" s="73" t="e">
        <f>VLOOKUP(G5967,'Daily Flash NL'!A:D,4,0)</f>
        <v>#N/A</v>
      </c>
    </row>
    <row r="5968" spans="1:2">
      <c r="A5968" s="72">
        <f t="shared" si="188"/>
        <v>0</v>
      </c>
      <c r="B5968" s="73" t="e">
        <f>VLOOKUP(G5968,'Daily Flash NL'!A:D,4,0)</f>
        <v>#N/A</v>
      </c>
    </row>
    <row r="5969" spans="1:2">
      <c r="A5969" s="72">
        <f t="shared" si="188"/>
        <v>0</v>
      </c>
      <c r="B5969" s="73" t="e">
        <f>VLOOKUP(G5969,'Daily Flash NL'!A:D,4,0)</f>
        <v>#N/A</v>
      </c>
    </row>
    <row r="5970" spans="1:2">
      <c r="A5970" s="72">
        <f t="shared" si="188"/>
        <v>0</v>
      </c>
      <c r="B5970" s="73" t="e">
        <f>VLOOKUP(G5970,'Daily Flash NL'!A:D,4,0)</f>
        <v>#N/A</v>
      </c>
    </row>
    <row r="5971" spans="1:2">
      <c r="A5971" s="72">
        <f t="shared" si="188"/>
        <v>0</v>
      </c>
      <c r="B5971" s="73" t="e">
        <f>VLOOKUP(G5971,'Daily Flash NL'!A:D,4,0)</f>
        <v>#N/A</v>
      </c>
    </row>
    <row r="5972" spans="1:2">
      <c r="A5972" s="72">
        <f t="shared" si="188"/>
        <v>0</v>
      </c>
      <c r="B5972" s="73" t="e">
        <f>VLOOKUP(G5972,'Daily Flash NL'!A:D,4,0)</f>
        <v>#N/A</v>
      </c>
    </row>
    <row r="5973" spans="1:2">
      <c r="A5973" s="72">
        <f t="shared" si="188"/>
        <v>0</v>
      </c>
      <c r="B5973" s="73" t="e">
        <f>VLOOKUP(G5973,'Daily Flash NL'!A:D,4,0)</f>
        <v>#N/A</v>
      </c>
    </row>
    <row r="5974" spans="1:2">
      <c r="A5974" s="72">
        <f t="shared" si="188"/>
        <v>0</v>
      </c>
      <c r="B5974" s="73" t="e">
        <f>VLOOKUP(G5974,'Daily Flash NL'!A:D,4,0)</f>
        <v>#N/A</v>
      </c>
    </row>
    <row r="5975" spans="1:2">
      <c r="A5975" s="72">
        <f t="shared" si="188"/>
        <v>0</v>
      </c>
      <c r="B5975" s="73" t="e">
        <f>VLOOKUP(G5975,'Daily Flash NL'!A:D,4,0)</f>
        <v>#N/A</v>
      </c>
    </row>
    <row r="5976" spans="1:2">
      <c r="A5976" s="72">
        <f t="shared" si="188"/>
        <v>0</v>
      </c>
      <c r="B5976" s="73" t="e">
        <f>VLOOKUP(G5976,'Daily Flash NL'!A:D,4,0)</f>
        <v>#N/A</v>
      </c>
    </row>
    <row r="5977" spans="1:2">
      <c r="A5977" s="72">
        <f t="shared" si="188"/>
        <v>0</v>
      </c>
      <c r="B5977" s="73" t="e">
        <f>VLOOKUP(G5977,'Daily Flash NL'!A:D,4,0)</f>
        <v>#N/A</v>
      </c>
    </row>
    <row r="5978" spans="1:2">
      <c r="A5978" s="72">
        <f t="shared" si="188"/>
        <v>0</v>
      </c>
      <c r="B5978" s="73" t="e">
        <f>VLOOKUP(G5978,'Daily Flash NL'!A:D,4,0)</f>
        <v>#N/A</v>
      </c>
    </row>
    <row r="5979" spans="1:2">
      <c r="A5979" s="72">
        <f t="shared" si="188"/>
        <v>0</v>
      </c>
      <c r="B5979" s="73" t="e">
        <f>VLOOKUP(G5979,'Daily Flash NL'!A:D,4,0)</f>
        <v>#N/A</v>
      </c>
    </row>
    <row r="5980" spans="1:2">
      <c r="A5980" s="72">
        <f t="shared" si="188"/>
        <v>0</v>
      </c>
      <c r="B5980" s="73" t="e">
        <f>VLOOKUP(G5980,'Daily Flash NL'!A:D,4,0)</f>
        <v>#N/A</v>
      </c>
    </row>
    <row r="5981" spans="1:2">
      <c r="A5981" s="72">
        <f t="shared" si="188"/>
        <v>0</v>
      </c>
      <c r="B5981" s="73" t="e">
        <f>VLOOKUP(G5981,'Daily Flash NL'!A:D,4,0)</f>
        <v>#N/A</v>
      </c>
    </row>
    <row r="5982" spans="1:2">
      <c r="A5982" s="72">
        <f t="shared" si="188"/>
        <v>0</v>
      </c>
      <c r="B5982" s="73" t="e">
        <f>VLOOKUP(G5982,'Daily Flash NL'!A:D,4,0)</f>
        <v>#N/A</v>
      </c>
    </row>
    <row r="5983" spans="1:2">
      <c r="A5983" s="72">
        <f t="shared" si="188"/>
        <v>0</v>
      </c>
      <c r="B5983" s="73" t="e">
        <f>VLOOKUP(G5983,'Daily Flash NL'!A:D,4,0)</f>
        <v>#N/A</v>
      </c>
    </row>
    <row r="5984" spans="1:2">
      <c r="A5984" s="72">
        <f t="shared" si="188"/>
        <v>0</v>
      </c>
      <c r="B5984" s="73" t="e">
        <f>VLOOKUP(G5984,'Daily Flash NL'!A:D,4,0)</f>
        <v>#N/A</v>
      </c>
    </row>
    <row r="5985" spans="1:2">
      <c r="A5985" s="72">
        <f t="shared" si="188"/>
        <v>0</v>
      </c>
      <c r="B5985" s="73" t="e">
        <f>VLOOKUP(G5985,'Daily Flash NL'!A:D,4,0)</f>
        <v>#N/A</v>
      </c>
    </row>
    <row r="5986" spans="1:2">
      <c r="A5986" s="72">
        <f t="shared" si="188"/>
        <v>0</v>
      </c>
      <c r="B5986" s="73" t="e">
        <f>VLOOKUP(G5986,'Daily Flash NL'!A:D,4,0)</f>
        <v>#N/A</v>
      </c>
    </row>
    <row r="5987" spans="1:2">
      <c r="A5987" s="72">
        <f t="shared" si="188"/>
        <v>0</v>
      </c>
      <c r="B5987" s="73" t="e">
        <f>VLOOKUP(G5987,'Daily Flash NL'!A:D,4,0)</f>
        <v>#N/A</v>
      </c>
    </row>
    <row r="5988" spans="1:2">
      <c r="A5988" s="72">
        <f t="shared" si="188"/>
        <v>0</v>
      </c>
      <c r="B5988" s="73" t="e">
        <f>VLOOKUP(G5988,'Daily Flash NL'!A:D,4,0)</f>
        <v>#N/A</v>
      </c>
    </row>
    <row r="5989" spans="1:2">
      <c r="A5989" s="72">
        <f t="shared" si="188"/>
        <v>0</v>
      </c>
      <c r="B5989" s="73" t="e">
        <f>VLOOKUP(G5989,'Daily Flash NL'!A:D,4,0)</f>
        <v>#N/A</v>
      </c>
    </row>
    <row r="5990" spans="1:2">
      <c r="A5990" s="72">
        <f t="shared" si="188"/>
        <v>0</v>
      </c>
      <c r="B5990" s="73" t="e">
        <f>VLOOKUP(G5990,'Daily Flash NL'!A:D,4,0)</f>
        <v>#N/A</v>
      </c>
    </row>
    <row r="5991" spans="1:2">
      <c r="A5991" s="72">
        <f t="shared" si="188"/>
        <v>0</v>
      </c>
      <c r="B5991" s="73" t="e">
        <f>VLOOKUP(G5991,'Daily Flash NL'!A:D,4,0)</f>
        <v>#N/A</v>
      </c>
    </row>
    <row r="5992" spans="1:2">
      <c r="A5992" s="72">
        <f t="shared" si="188"/>
        <v>0</v>
      </c>
      <c r="B5992" s="73" t="e">
        <f>VLOOKUP(G5992,'Daily Flash NL'!A:D,4,0)</f>
        <v>#N/A</v>
      </c>
    </row>
    <row r="5993" spans="1:2">
      <c r="A5993" s="72">
        <f t="shared" si="188"/>
        <v>0</v>
      </c>
      <c r="B5993" s="73" t="e">
        <f>VLOOKUP(G5993,'Daily Flash NL'!A:D,4,0)</f>
        <v>#N/A</v>
      </c>
    </row>
    <row r="5994" spans="1:2">
      <c r="A5994" s="72">
        <f t="shared" si="188"/>
        <v>0</v>
      </c>
      <c r="B5994" s="73" t="e">
        <f>VLOOKUP(G5994,'Daily Flash NL'!A:D,4,0)</f>
        <v>#N/A</v>
      </c>
    </row>
    <row r="5995" spans="1:2">
      <c r="A5995" s="72">
        <f t="shared" si="188"/>
        <v>0</v>
      </c>
      <c r="B5995" s="73" t="e">
        <f>VLOOKUP(G5995,'Daily Flash NL'!A:D,4,0)</f>
        <v>#N/A</v>
      </c>
    </row>
    <row r="5996" spans="1:2">
      <c r="A5996" s="72">
        <f t="shared" si="188"/>
        <v>0</v>
      </c>
      <c r="B5996" s="73" t="e">
        <f>VLOOKUP(G5996,'Daily Flash NL'!A:D,4,0)</f>
        <v>#N/A</v>
      </c>
    </row>
    <row r="5997" spans="1:2">
      <c r="A5997" s="72">
        <f t="shared" si="188"/>
        <v>0</v>
      </c>
      <c r="B5997" s="73" t="e">
        <f>VLOOKUP(G5997,'Daily Flash NL'!A:D,4,0)</f>
        <v>#N/A</v>
      </c>
    </row>
    <row r="5998" spans="1:2">
      <c r="A5998" s="72">
        <f t="shared" si="188"/>
        <v>0</v>
      </c>
      <c r="B5998" s="73" t="e">
        <f>VLOOKUP(G5998,'Daily Flash NL'!A:D,4,0)</f>
        <v>#N/A</v>
      </c>
    </row>
    <row r="5999" spans="1:2">
      <c r="A5999" s="72">
        <f t="shared" si="188"/>
        <v>0</v>
      </c>
      <c r="B5999" s="73" t="e">
        <f>VLOOKUP(G5999,'Daily Flash NL'!A:D,4,0)</f>
        <v>#N/A</v>
      </c>
    </row>
    <row r="6000" spans="1:2">
      <c r="A6000" s="72">
        <f t="shared" si="188"/>
        <v>0</v>
      </c>
      <c r="B6000" s="73" t="e">
        <f>VLOOKUP(G6000,'Daily Flash NL'!A:D,4,0)</f>
        <v>#N/A</v>
      </c>
    </row>
    <row r="6001" spans="1:2">
      <c r="A6001" s="72">
        <f t="shared" si="188"/>
        <v>0</v>
      </c>
      <c r="B6001" s="73" t="e">
        <f>VLOOKUP(G6001,'Daily Flash NL'!A:D,4,0)</f>
        <v>#N/A</v>
      </c>
    </row>
    <row r="6002" spans="1:2">
      <c r="A6002" s="72">
        <f t="shared" si="188"/>
        <v>0</v>
      </c>
      <c r="B6002" s="73" t="e">
        <f>VLOOKUP(G6002,'Daily Flash NL'!A:D,4,0)</f>
        <v>#N/A</v>
      </c>
    </row>
    <row r="6003" spans="1:2">
      <c r="A6003" s="72">
        <f t="shared" si="188"/>
        <v>0</v>
      </c>
      <c r="B6003" s="73" t="e">
        <f>VLOOKUP(G6003,'Daily Flash NL'!A:D,4,0)</f>
        <v>#N/A</v>
      </c>
    </row>
    <row r="6004" spans="1:2">
      <c r="A6004" s="72">
        <f t="shared" si="188"/>
        <v>0</v>
      </c>
      <c r="B6004" s="73" t="e">
        <f>VLOOKUP(G6004,'Daily Flash NL'!A:D,4,0)</f>
        <v>#N/A</v>
      </c>
    </row>
    <row r="6005" spans="1:2">
      <c r="A6005" s="72">
        <f t="shared" si="188"/>
        <v>0</v>
      </c>
      <c r="B6005" s="73" t="e">
        <f>VLOOKUP(G6005,'Daily Flash NL'!A:D,4,0)</f>
        <v>#N/A</v>
      </c>
    </row>
    <row r="6006" spans="1:2">
      <c r="A6006" s="72">
        <f t="shared" si="188"/>
        <v>0</v>
      </c>
      <c r="B6006" s="73" t="e">
        <f>VLOOKUP(G6006,'Daily Flash NL'!A:D,4,0)</f>
        <v>#N/A</v>
      </c>
    </row>
    <row r="6007" spans="1:2">
      <c r="A6007" s="72">
        <f t="shared" si="188"/>
        <v>0</v>
      </c>
      <c r="B6007" s="73" t="e">
        <f>VLOOKUP(G6007,'Daily Flash NL'!A:D,4,0)</f>
        <v>#N/A</v>
      </c>
    </row>
    <row r="6008" spans="1:2">
      <c r="A6008" s="72">
        <f t="shared" si="188"/>
        <v>0</v>
      </c>
      <c r="B6008" s="73" t="e">
        <f>VLOOKUP(G6008,'Daily Flash NL'!A:D,4,0)</f>
        <v>#N/A</v>
      </c>
    </row>
    <row r="6009" spans="1:2">
      <c r="A6009" s="72">
        <f t="shared" si="188"/>
        <v>0</v>
      </c>
      <c r="B6009" s="73" t="e">
        <f>VLOOKUP(G6009,'Daily Flash NL'!A:D,4,0)</f>
        <v>#N/A</v>
      </c>
    </row>
    <row r="6010" spans="1:2">
      <c r="A6010" s="72">
        <f t="shared" si="188"/>
        <v>0</v>
      </c>
      <c r="B6010" s="73" t="e">
        <f>VLOOKUP(G6010,'Daily Flash NL'!A:D,4,0)</f>
        <v>#N/A</v>
      </c>
    </row>
    <row r="6011" spans="1:2">
      <c r="A6011" s="72">
        <f t="shared" ref="A6011:A6074" si="189">C6011</f>
        <v>0</v>
      </c>
      <c r="B6011" s="73" t="e">
        <f>VLOOKUP(G6011,'Daily Flash NL'!A:D,4,0)</f>
        <v>#N/A</v>
      </c>
    </row>
    <row r="6012" spans="1:2">
      <c r="A6012" s="72">
        <f t="shared" si="189"/>
        <v>0</v>
      </c>
      <c r="B6012" s="73" t="e">
        <f>VLOOKUP(G6012,'Daily Flash NL'!A:D,4,0)</f>
        <v>#N/A</v>
      </c>
    </row>
    <row r="6013" spans="1:2">
      <c r="A6013" s="72">
        <f t="shared" si="189"/>
        <v>0</v>
      </c>
      <c r="B6013" s="73" t="e">
        <f>VLOOKUP(G6013,'Daily Flash NL'!A:D,4,0)</f>
        <v>#N/A</v>
      </c>
    </row>
    <row r="6014" spans="1:2">
      <c r="A6014" s="72">
        <f t="shared" si="189"/>
        <v>0</v>
      </c>
      <c r="B6014" s="73" t="e">
        <f>VLOOKUP(G6014,'Daily Flash NL'!A:D,4,0)</f>
        <v>#N/A</v>
      </c>
    </row>
    <row r="6015" spans="1:2">
      <c r="A6015" s="72">
        <f t="shared" si="189"/>
        <v>0</v>
      </c>
      <c r="B6015" s="73" t="e">
        <f>VLOOKUP(G6015,'Daily Flash NL'!A:D,4,0)</f>
        <v>#N/A</v>
      </c>
    </row>
    <row r="6016" spans="1:2">
      <c r="A6016" s="72">
        <f t="shared" si="189"/>
        <v>0</v>
      </c>
      <c r="B6016" s="73" t="e">
        <f>VLOOKUP(G6016,'Daily Flash NL'!A:D,4,0)</f>
        <v>#N/A</v>
      </c>
    </row>
    <row r="6017" spans="1:2">
      <c r="A6017" s="72">
        <f t="shared" si="189"/>
        <v>0</v>
      </c>
      <c r="B6017" s="73" t="e">
        <f>VLOOKUP(G6017,'Daily Flash NL'!A:D,4,0)</f>
        <v>#N/A</v>
      </c>
    </row>
    <row r="6018" spans="1:2">
      <c r="A6018" s="72">
        <f t="shared" si="189"/>
        <v>0</v>
      </c>
      <c r="B6018" s="73" t="e">
        <f>VLOOKUP(G6018,'Daily Flash NL'!A:D,4,0)</f>
        <v>#N/A</v>
      </c>
    </row>
    <row r="6019" spans="1:2">
      <c r="A6019" s="72">
        <f t="shared" si="189"/>
        <v>0</v>
      </c>
      <c r="B6019" s="73" t="e">
        <f>VLOOKUP(G6019,'Daily Flash NL'!A:D,4,0)</f>
        <v>#N/A</v>
      </c>
    </row>
    <row r="6020" spans="1:2">
      <c r="A6020" s="72">
        <f t="shared" si="189"/>
        <v>0</v>
      </c>
      <c r="B6020" s="73" t="e">
        <f>VLOOKUP(G6020,'Daily Flash NL'!A:D,4,0)</f>
        <v>#N/A</v>
      </c>
    </row>
    <row r="6021" spans="1:2">
      <c r="A6021" s="72">
        <f t="shared" si="189"/>
        <v>0</v>
      </c>
      <c r="B6021" s="73" t="e">
        <f>VLOOKUP(G6021,'Daily Flash NL'!A:D,4,0)</f>
        <v>#N/A</v>
      </c>
    </row>
    <row r="6022" spans="1:2">
      <c r="A6022" s="72">
        <f t="shared" si="189"/>
        <v>0</v>
      </c>
      <c r="B6022" s="73" t="e">
        <f>VLOOKUP(G6022,'Daily Flash NL'!A:D,4,0)</f>
        <v>#N/A</v>
      </c>
    </row>
    <row r="6023" spans="1:2">
      <c r="A6023" s="72">
        <f t="shared" si="189"/>
        <v>0</v>
      </c>
      <c r="B6023" s="73" t="e">
        <f>VLOOKUP(G6023,'Daily Flash NL'!A:D,4,0)</f>
        <v>#N/A</v>
      </c>
    </row>
    <row r="6024" spans="1:2">
      <c r="A6024" s="72">
        <f t="shared" si="189"/>
        <v>0</v>
      </c>
      <c r="B6024" s="73" t="e">
        <f>VLOOKUP(G6024,'Daily Flash NL'!A:D,4,0)</f>
        <v>#N/A</v>
      </c>
    </row>
    <row r="6025" spans="1:2">
      <c r="A6025" s="72">
        <f t="shared" si="189"/>
        <v>0</v>
      </c>
      <c r="B6025" s="73" t="e">
        <f>VLOOKUP(G6025,'Daily Flash NL'!A:D,4,0)</f>
        <v>#N/A</v>
      </c>
    </row>
    <row r="6026" spans="1:2">
      <c r="A6026" s="72">
        <f t="shared" si="189"/>
        <v>0</v>
      </c>
      <c r="B6026" s="73" t="e">
        <f>VLOOKUP(G6026,'Daily Flash NL'!A:D,4,0)</f>
        <v>#N/A</v>
      </c>
    </row>
    <row r="6027" spans="1:2">
      <c r="A6027" s="72">
        <f t="shared" si="189"/>
        <v>0</v>
      </c>
      <c r="B6027" s="73" t="e">
        <f>VLOOKUP(G6027,'Daily Flash NL'!A:D,4,0)</f>
        <v>#N/A</v>
      </c>
    </row>
    <row r="6028" spans="1:2">
      <c r="A6028" s="72">
        <f t="shared" si="189"/>
        <v>0</v>
      </c>
      <c r="B6028" s="73" t="e">
        <f>VLOOKUP(G6028,'Daily Flash NL'!A:D,4,0)</f>
        <v>#N/A</v>
      </c>
    </row>
    <row r="6029" spans="1:2">
      <c r="A6029" s="72">
        <f t="shared" si="189"/>
        <v>0</v>
      </c>
      <c r="B6029" s="73" t="e">
        <f>VLOOKUP(G6029,'Daily Flash NL'!A:D,4,0)</f>
        <v>#N/A</v>
      </c>
    </row>
    <row r="6030" spans="1:2">
      <c r="A6030" s="72">
        <f t="shared" si="189"/>
        <v>0</v>
      </c>
      <c r="B6030" s="73" t="e">
        <f>VLOOKUP(G6030,'Daily Flash NL'!A:D,4,0)</f>
        <v>#N/A</v>
      </c>
    </row>
    <row r="6031" spans="1:2">
      <c r="A6031" s="72">
        <f t="shared" si="189"/>
        <v>0</v>
      </c>
      <c r="B6031" s="73" t="e">
        <f>VLOOKUP(G6031,'Daily Flash NL'!A:D,4,0)</f>
        <v>#N/A</v>
      </c>
    </row>
    <row r="6032" spans="1:2">
      <c r="A6032" s="72">
        <f t="shared" si="189"/>
        <v>0</v>
      </c>
      <c r="B6032" s="73" t="e">
        <f>VLOOKUP(G6032,'Daily Flash NL'!A:D,4,0)</f>
        <v>#N/A</v>
      </c>
    </row>
    <row r="6033" spans="1:2">
      <c r="A6033" s="72">
        <f t="shared" si="189"/>
        <v>0</v>
      </c>
      <c r="B6033" s="73" t="e">
        <f>VLOOKUP(G6033,'Daily Flash NL'!A:D,4,0)</f>
        <v>#N/A</v>
      </c>
    </row>
    <row r="6034" spans="1:2">
      <c r="A6034" s="72">
        <f t="shared" si="189"/>
        <v>0</v>
      </c>
      <c r="B6034" s="73" t="e">
        <f>VLOOKUP(G6034,'Daily Flash NL'!A:D,4,0)</f>
        <v>#N/A</v>
      </c>
    </row>
    <row r="6035" spans="1:2">
      <c r="A6035" s="72">
        <f t="shared" si="189"/>
        <v>0</v>
      </c>
      <c r="B6035" s="73" t="e">
        <f>VLOOKUP(G6035,'Daily Flash NL'!A:D,4,0)</f>
        <v>#N/A</v>
      </c>
    </row>
    <row r="6036" spans="1:2">
      <c r="A6036" s="72">
        <f t="shared" si="189"/>
        <v>0</v>
      </c>
      <c r="B6036" s="73" t="e">
        <f>VLOOKUP(G6036,'Daily Flash NL'!A:D,4,0)</f>
        <v>#N/A</v>
      </c>
    </row>
    <row r="6037" spans="1:2">
      <c r="A6037" s="72">
        <f t="shared" si="189"/>
        <v>0</v>
      </c>
      <c r="B6037" s="73" t="e">
        <f>VLOOKUP(G6037,'Daily Flash NL'!A:D,4,0)</f>
        <v>#N/A</v>
      </c>
    </row>
    <row r="6038" spans="1:2">
      <c r="A6038" s="72">
        <f t="shared" si="189"/>
        <v>0</v>
      </c>
      <c r="B6038" s="73" t="e">
        <f>VLOOKUP(G6038,'Daily Flash NL'!A:D,4,0)</f>
        <v>#N/A</v>
      </c>
    </row>
    <row r="6039" spans="1:2">
      <c r="A6039" s="72">
        <f t="shared" si="189"/>
        <v>0</v>
      </c>
      <c r="B6039" s="73" t="e">
        <f>VLOOKUP(G6039,'Daily Flash NL'!A:D,4,0)</f>
        <v>#N/A</v>
      </c>
    </row>
    <row r="6040" spans="1:2">
      <c r="A6040" s="72">
        <f t="shared" si="189"/>
        <v>0</v>
      </c>
      <c r="B6040" s="73" t="e">
        <f>VLOOKUP(G6040,'Daily Flash NL'!A:D,4,0)</f>
        <v>#N/A</v>
      </c>
    </row>
    <row r="6041" spans="1:2">
      <c r="A6041" s="72">
        <f t="shared" si="189"/>
        <v>0</v>
      </c>
      <c r="B6041" s="73" t="e">
        <f>VLOOKUP(G6041,'Daily Flash NL'!A:D,4,0)</f>
        <v>#N/A</v>
      </c>
    </row>
    <row r="6042" spans="1:2">
      <c r="A6042" s="72">
        <f t="shared" si="189"/>
        <v>0</v>
      </c>
      <c r="B6042" s="73" t="e">
        <f>VLOOKUP(G6042,'Daily Flash NL'!A:D,4,0)</f>
        <v>#N/A</v>
      </c>
    </row>
    <row r="6043" spans="1:2">
      <c r="A6043" s="72">
        <f t="shared" si="189"/>
        <v>0</v>
      </c>
      <c r="B6043" s="73" t="e">
        <f>VLOOKUP(G6043,'Daily Flash NL'!A:D,4,0)</f>
        <v>#N/A</v>
      </c>
    </row>
    <row r="6044" spans="1:2">
      <c r="A6044" s="72">
        <f t="shared" si="189"/>
        <v>0</v>
      </c>
      <c r="B6044" s="73" t="e">
        <f>VLOOKUP(G6044,'Daily Flash NL'!A:D,4,0)</f>
        <v>#N/A</v>
      </c>
    </row>
    <row r="6045" spans="1:2">
      <c r="A6045" s="72">
        <f t="shared" si="189"/>
        <v>0</v>
      </c>
      <c r="B6045" s="73" t="e">
        <f>VLOOKUP(G6045,'Daily Flash NL'!A:D,4,0)</f>
        <v>#N/A</v>
      </c>
    </row>
    <row r="6046" spans="1:2">
      <c r="A6046" s="72">
        <f t="shared" si="189"/>
        <v>0</v>
      </c>
      <c r="B6046" s="73" t="e">
        <f>VLOOKUP(G6046,'Daily Flash NL'!A:D,4,0)</f>
        <v>#N/A</v>
      </c>
    </row>
    <row r="6047" spans="1:2">
      <c r="A6047" s="72">
        <f t="shared" si="189"/>
        <v>0</v>
      </c>
      <c r="B6047" s="73" t="e">
        <f>VLOOKUP(G6047,'Daily Flash NL'!A:D,4,0)</f>
        <v>#N/A</v>
      </c>
    </row>
    <row r="6048" spans="1:2">
      <c r="A6048" s="72">
        <f t="shared" si="189"/>
        <v>0</v>
      </c>
      <c r="B6048" s="73" t="e">
        <f>VLOOKUP(G6048,'Daily Flash NL'!A:D,4,0)</f>
        <v>#N/A</v>
      </c>
    </row>
    <row r="6049" spans="1:2">
      <c r="A6049" s="72">
        <f t="shared" si="189"/>
        <v>0</v>
      </c>
      <c r="B6049" s="73" t="e">
        <f>VLOOKUP(G6049,'Daily Flash NL'!A:D,4,0)</f>
        <v>#N/A</v>
      </c>
    </row>
    <row r="6050" spans="1:2">
      <c r="A6050" s="72">
        <f t="shared" si="189"/>
        <v>0</v>
      </c>
      <c r="B6050" s="73" t="e">
        <f>VLOOKUP(G6050,'Daily Flash NL'!A:D,4,0)</f>
        <v>#N/A</v>
      </c>
    </row>
    <row r="6051" spans="1:2">
      <c r="A6051" s="72">
        <f t="shared" si="189"/>
        <v>0</v>
      </c>
      <c r="B6051" s="73" t="e">
        <f>VLOOKUP(G6051,'Daily Flash NL'!A:D,4,0)</f>
        <v>#N/A</v>
      </c>
    </row>
    <row r="6052" spans="1:2">
      <c r="A6052" s="72">
        <f t="shared" si="189"/>
        <v>0</v>
      </c>
      <c r="B6052" s="73" t="e">
        <f>VLOOKUP(G6052,'Daily Flash NL'!A:D,4,0)</f>
        <v>#N/A</v>
      </c>
    </row>
    <row r="6053" spans="1:2">
      <c r="A6053" s="72">
        <f t="shared" si="189"/>
        <v>0</v>
      </c>
      <c r="B6053" s="73" t="e">
        <f>VLOOKUP(G6053,'Daily Flash NL'!A:D,4,0)</f>
        <v>#N/A</v>
      </c>
    </row>
    <row r="6054" spans="1:2">
      <c r="A6054" s="72">
        <f t="shared" si="189"/>
        <v>0</v>
      </c>
      <c r="B6054" s="73" t="e">
        <f>VLOOKUP(G6054,'Daily Flash NL'!A:D,4,0)</f>
        <v>#N/A</v>
      </c>
    </row>
    <row r="6055" spans="1:2">
      <c r="A6055" s="72">
        <f t="shared" si="189"/>
        <v>0</v>
      </c>
      <c r="B6055" s="73" t="e">
        <f>VLOOKUP(G6055,'Daily Flash NL'!A:D,4,0)</f>
        <v>#N/A</v>
      </c>
    </row>
    <row r="6056" spans="1:2">
      <c r="A6056" s="72">
        <f t="shared" si="189"/>
        <v>0</v>
      </c>
      <c r="B6056" s="73" t="e">
        <f>VLOOKUP(G6056,'Daily Flash NL'!A:D,4,0)</f>
        <v>#N/A</v>
      </c>
    </row>
    <row r="6057" spans="1:2">
      <c r="A6057" s="72">
        <f t="shared" si="189"/>
        <v>0</v>
      </c>
      <c r="B6057" s="73" t="e">
        <f>VLOOKUP(G6057,'Daily Flash NL'!A:D,4,0)</f>
        <v>#N/A</v>
      </c>
    </row>
    <row r="6058" spans="1:2">
      <c r="A6058" s="72">
        <f t="shared" si="189"/>
        <v>0</v>
      </c>
      <c r="B6058" s="73" t="e">
        <f>VLOOKUP(G6058,'Daily Flash NL'!A:D,4,0)</f>
        <v>#N/A</v>
      </c>
    </row>
    <row r="6059" spans="1:2">
      <c r="A6059" s="72">
        <f t="shared" si="189"/>
        <v>0</v>
      </c>
      <c r="B6059" s="73" t="e">
        <f>VLOOKUP(G6059,'Daily Flash NL'!A:D,4,0)</f>
        <v>#N/A</v>
      </c>
    </row>
    <row r="6060" spans="1:2">
      <c r="A6060" s="72">
        <f t="shared" si="189"/>
        <v>0</v>
      </c>
      <c r="B6060" s="73" t="e">
        <f>VLOOKUP(G6060,'Daily Flash NL'!A:D,4,0)</f>
        <v>#N/A</v>
      </c>
    </row>
    <row r="6061" spans="1:2">
      <c r="A6061" s="72">
        <f t="shared" si="189"/>
        <v>0</v>
      </c>
      <c r="B6061" s="73" t="e">
        <f>VLOOKUP(G6061,'Daily Flash NL'!A:D,4,0)</f>
        <v>#N/A</v>
      </c>
    </row>
    <row r="6062" spans="1:2">
      <c r="A6062" s="72">
        <f t="shared" si="189"/>
        <v>0</v>
      </c>
      <c r="B6062" s="73" t="e">
        <f>VLOOKUP(G6062,'Daily Flash NL'!A:D,4,0)</f>
        <v>#N/A</v>
      </c>
    </row>
    <row r="6063" spans="1:2">
      <c r="A6063" s="72">
        <f t="shared" si="189"/>
        <v>0</v>
      </c>
      <c r="B6063" s="73" t="e">
        <f>VLOOKUP(G6063,'Daily Flash NL'!A:D,4,0)</f>
        <v>#N/A</v>
      </c>
    </row>
    <row r="6064" spans="1:2">
      <c r="A6064" s="72">
        <f t="shared" si="189"/>
        <v>0</v>
      </c>
      <c r="B6064" s="73" t="e">
        <f>VLOOKUP(G6064,'Daily Flash NL'!A:D,4,0)</f>
        <v>#N/A</v>
      </c>
    </row>
    <row r="6065" spans="1:2">
      <c r="A6065" s="72">
        <f t="shared" si="189"/>
        <v>0</v>
      </c>
      <c r="B6065" s="73" t="e">
        <f>VLOOKUP(G6065,'Daily Flash NL'!A:D,4,0)</f>
        <v>#N/A</v>
      </c>
    </row>
    <row r="6066" spans="1:2">
      <c r="A6066" s="72">
        <f t="shared" si="189"/>
        <v>0</v>
      </c>
      <c r="B6066" s="73" t="e">
        <f>VLOOKUP(G6066,'Daily Flash NL'!A:D,4,0)</f>
        <v>#N/A</v>
      </c>
    </row>
    <row r="6067" spans="1:2">
      <c r="A6067" s="72">
        <f t="shared" si="189"/>
        <v>0</v>
      </c>
      <c r="B6067" s="73" t="e">
        <f>VLOOKUP(G6067,'Daily Flash NL'!A:D,4,0)</f>
        <v>#N/A</v>
      </c>
    </row>
    <row r="6068" spans="1:2">
      <c r="A6068" s="72">
        <f t="shared" si="189"/>
        <v>0</v>
      </c>
      <c r="B6068" s="73" t="e">
        <f>VLOOKUP(G6068,'Daily Flash NL'!A:D,4,0)</f>
        <v>#N/A</v>
      </c>
    </row>
    <row r="6069" spans="1:2">
      <c r="A6069" s="72">
        <f t="shared" si="189"/>
        <v>0</v>
      </c>
      <c r="B6069" s="73" t="e">
        <f>VLOOKUP(G6069,'Daily Flash NL'!A:D,4,0)</f>
        <v>#N/A</v>
      </c>
    </row>
    <row r="6070" spans="1:2">
      <c r="A6070" s="72">
        <f t="shared" si="189"/>
        <v>0</v>
      </c>
      <c r="B6070" s="73" t="e">
        <f>VLOOKUP(G6070,'Daily Flash NL'!A:D,4,0)</f>
        <v>#N/A</v>
      </c>
    </row>
    <row r="6071" spans="1:2">
      <c r="A6071" s="72">
        <f t="shared" si="189"/>
        <v>0</v>
      </c>
      <c r="B6071" s="73" t="e">
        <f>VLOOKUP(G6071,'Daily Flash NL'!A:D,4,0)</f>
        <v>#N/A</v>
      </c>
    </row>
    <row r="6072" spans="1:2">
      <c r="A6072" s="72">
        <f t="shared" si="189"/>
        <v>0</v>
      </c>
      <c r="B6072" s="73" t="e">
        <f>VLOOKUP(G6072,'Daily Flash NL'!A:D,4,0)</f>
        <v>#N/A</v>
      </c>
    </row>
    <row r="6073" spans="1:2">
      <c r="A6073" s="72">
        <f t="shared" si="189"/>
        <v>0</v>
      </c>
      <c r="B6073" s="73" t="e">
        <f>VLOOKUP(G6073,'Daily Flash NL'!A:D,4,0)</f>
        <v>#N/A</v>
      </c>
    </row>
    <row r="6074" spans="1:2">
      <c r="A6074" s="72">
        <f t="shared" si="189"/>
        <v>0</v>
      </c>
      <c r="B6074" s="73" t="e">
        <f>VLOOKUP(G6074,'Daily Flash NL'!A:D,4,0)</f>
        <v>#N/A</v>
      </c>
    </row>
    <row r="6075" spans="1:2">
      <c r="A6075" s="72">
        <f t="shared" ref="A6075:A6138" si="190">C6075</f>
        <v>0</v>
      </c>
      <c r="B6075" s="73" t="e">
        <f>VLOOKUP(G6075,'Daily Flash NL'!A:D,4,0)</f>
        <v>#N/A</v>
      </c>
    </row>
    <row r="6076" spans="1:2">
      <c r="A6076" s="72">
        <f t="shared" si="190"/>
        <v>0</v>
      </c>
      <c r="B6076" s="73" t="e">
        <f>VLOOKUP(G6076,'Daily Flash NL'!A:D,4,0)</f>
        <v>#N/A</v>
      </c>
    </row>
    <row r="6077" spans="1:2">
      <c r="A6077" s="72">
        <f t="shared" si="190"/>
        <v>0</v>
      </c>
      <c r="B6077" s="73" t="e">
        <f>VLOOKUP(G6077,'Daily Flash NL'!A:D,4,0)</f>
        <v>#N/A</v>
      </c>
    </row>
    <row r="6078" spans="1:2">
      <c r="A6078" s="72">
        <f t="shared" si="190"/>
        <v>0</v>
      </c>
      <c r="B6078" s="73" t="e">
        <f>VLOOKUP(G6078,'Daily Flash NL'!A:D,4,0)</f>
        <v>#N/A</v>
      </c>
    </row>
    <row r="6079" spans="1:2">
      <c r="A6079" s="72">
        <f t="shared" si="190"/>
        <v>0</v>
      </c>
      <c r="B6079" s="73" t="e">
        <f>VLOOKUP(G6079,'Daily Flash NL'!A:D,4,0)</f>
        <v>#N/A</v>
      </c>
    </row>
    <row r="6080" spans="1:2">
      <c r="A6080" s="72">
        <f t="shared" si="190"/>
        <v>0</v>
      </c>
      <c r="B6080" s="73" t="e">
        <f>VLOOKUP(G6080,'Daily Flash NL'!A:D,4,0)</f>
        <v>#N/A</v>
      </c>
    </row>
    <row r="6081" spans="1:2">
      <c r="A6081" s="72">
        <f t="shared" si="190"/>
        <v>0</v>
      </c>
      <c r="B6081" s="73" t="e">
        <f>VLOOKUP(G6081,'Daily Flash NL'!A:D,4,0)</f>
        <v>#N/A</v>
      </c>
    </row>
    <row r="6082" spans="1:2">
      <c r="A6082" s="72">
        <f t="shared" si="190"/>
        <v>0</v>
      </c>
      <c r="B6082" s="73" t="e">
        <f>VLOOKUP(G6082,'Daily Flash NL'!A:D,4,0)</f>
        <v>#N/A</v>
      </c>
    </row>
    <row r="6083" spans="1:2">
      <c r="A6083" s="72">
        <f t="shared" si="190"/>
        <v>0</v>
      </c>
      <c r="B6083" s="73" t="e">
        <f>VLOOKUP(G6083,'Daily Flash NL'!A:D,4,0)</f>
        <v>#N/A</v>
      </c>
    </row>
    <row r="6084" spans="1:2">
      <c r="A6084" s="72">
        <f t="shared" si="190"/>
        <v>0</v>
      </c>
      <c r="B6084" s="73" t="e">
        <f>VLOOKUP(G6084,'Daily Flash NL'!A:D,4,0)</f>
        <v>#N/A</v>
      </c>
    </row>
    <row r="6085" spans="1:2">
      <c r="A6085" s="72">
        <f t="shared" si="190"/>
        <v>0</v>
      </c>
      <c r="B6085" s="73" t="e">
        <f>VLOOKUP(G6085,'Daily Flash NL'!A:D,4,0)</f>
        <v>#N/A</v>
      </c>
    </row>
    <row r="6086" spans="1:2">
      <c r="A6086" s="72">
        <f t="shared" si="190"/>
        <v>0</v>
      </c>
      <c r="B6086" s="73" t="e">
        <f>VLOOKUP(G6086,'Daily Flash NL'!A:D,4,0)</f>
        <v>#N/A</v>
      </c>
    </row>
    <row r="6087" spans="1:2">
      <c r="A6087" s="72">
        <f t="shared" si="190"/>
        <v>0</v>
      </c>
      <c r="B6087" s="73" t="e">
        <f>VLOOKUP(G6087,'Daily Flash NL'!A:D,4,0)</f>
        <v>#N/A</v>
      </c>
    </row>
    <row r="6088" spans="1:2">
      <c r="A6088" s="72">
        <f t="shared" si="190"/>
        <v>0</v>
      </c>
      <c r="B6088" s="73" t="e">
        <f>VLOOKUP(G6088,'Daily Flash NL'!A:D,4,0)</f>
        <v>#N/A</v>
      </c>
    </row>
    <row r="6089" spans="1:2">
      <c r="A6089" s="72">
        <f t="shared" si="190"/>
        <v>0</v>
      </c>
      <c r="B6089" s="73" t="e">
        <f>VLOOKUP(G6089,'Daily Flash NL'!A:D,4,0)</f>
        <v>#N/A</v>
      </c>
    </row>
    <row r="6090" spans="1:2">
      <c r="A6090" s="72">
        <f t="shared" si="190"/>
        <v>0</v>
      </c>
      <c r="B6090" s="73" t="e">
        <f>VLOOKUP(G6090,'Daily Flash NL'!A:D,4,0)</f>
        <v>#N/A</v>
      </c>
    </row>
    <row r="6091" spans="1:2">
      <c r="A6091" s="72">
        <f t="shared" si="190"/>
        <v>0</v>
      </c>
      <c r="B6091" s="73" t="e">
        <f>VLOOKUP(G6091,'Daily Flash NL'!A:D,4,0)</f>
        <v>#N/A</v>
      </c>
    </row>
    <row r="6092" spans="1:2">
      <c r="A6092" s="72">
        <f t="shared" si="190"/>
        <v>0</v>
      </c>
      <c r="B6092" s="73" t="e">
        <f>VLOOKUP(G6092,'Daily Flash NL'!A:D,4,0)</f>
        <v>#N/A</v>
      </c>
    </row>
    <row r="6093" spans="1:2">
      <c r="A6093" s="72">
        <f t="shared" si="190"/>
        <v>0</v>
      </c>
      <c r="B6093" s="73" t="e">
        <f>VLOOKUP(G6093,'Daily Flash NL'!A:D,4,0)</f>
        <v>#N/A</v>
      </c>
    </row>
    <row r="6094" spans="1:2">
      <c r="A6094" s="72">
        <f t="shared" si="190"/>
        <v>0</v>
      </c>
      <c r="B6094" s="73" t="e">
        <f>VLOOKUP(G6094,'Daily Flash NL'!A:D,4,0)</f>
        <v>#N/A</v>
      </c>
    </row>
    <row r="6095" spans="1:2">
      <c r="A6095" s="72">
        <f t="shared" si="190"/>
        <v>0</v>
      </c>
      <c r="B6095" s="73" t="e">
        <f>VLOOKUP(G6095,'Daily Flash NL'!A:D,4,0)</f>
        <v>#N/A</v>
      </c>
    </row>
    <row r="6096" spans="1:2">
      <c r="A6096" s="72">
        <f t="shared" si="190"/>
        <v>0</v>
      </c>
      <c r="B6096" s="73" t="e">
        <f>VLOOKUP(G6096,'Daily Flash NL'!A:D,4,0)</f>
        <v>#N/A</v>
      </c>
    </row>
    <row r="6097" spans="1:2">
      <c r="A6097" s="72">
        <f t="shared" si="190"/>
        <v>0</v>
      </c>
      <c r="B6097" s="73" t="e">
        <f>VLOOKUP(G6097,'Daily Flash NL'!A:D,4,0)</f>
        <v>#N/A</v>
      </c>
    </row>
    <row r="6098" spans="1:2">
      <c r="A6098" s="72">
        <f t="shared" si="190"/>
        <v>0</v>
      </c>
      <c r="B6098" s="73" t="e">
        <f>VLOOKUP(G6098,'Daily Flash NL'!A:D,4,0)</f>
        <v>#N/A</v>
      </c>
    </row>
    <row r="6099" spans="1:2">
      <c r="A6099" s="72">
        <f t="shared" si="190"/>
        <v>0</v>
      </c>
      <c r="B6099" s="73" t="e">
        <f>VLOOKUP(G6099,'Daily Flash NL'!A:D,4,0)</f>
        <v>#N/A</v>
      </c>
    </row>
    <row r="6100" spans="1:2">
      <c r="A6100" s="72">
        <f t="shared" si="190"/>
        <v>0</v>
      </c>
      <c r="B6100" s="73" t="e">
        <f>VLOOKUP(G6100,'Daily Flash NL'!A:D,4,0)</f>
        <v>#N/A</v>
      </c>
    </row>
    <row r="6101" spans="1:2">
      <c r="A6101" s="72">
        <f t="shared" si="190"/>
        <v>0</v>
      </c>
      <c r="B6101" s="73" t="e">
        <f>VLOOKUP(G6101,'Daily Flash NL'!A:D,4,0)</f>
        <v>#N/A</v>
      </c>
    </row>
    <row r="6102" spans="1:2">
      <c r="A6102" s="72">
        <f t="shared" si="190"/>
        <v>0</v>
      </c>
      <c r="B6102" s="73" t="e">
        <f>VLOOKUP(G6102,'Daily Flash NL'!A:D,4,0)</f>
        <v>#N/A</v>
      </c>
    </row>
    <row r="6103" spans="1:2">
      <c r="A6103" s="72">
        <f t="shared" si="190"/>
        <v>0</v>
      </c>
      <c r="B6103" s="73" t="e">
        <f>VLOOKUP(G6103,'Daily Flash NL'!A:D,4,0)</f>
        <v>#N/A</v>
      </c>
    </row>
    <row r="6104" spans="1:2">
      <c r="A6104" s="72">
        <f t="shared" si="190"/>
        <v>0</v>
      </c>
      <c r="B6104" s="73" t="e">
        <f>VLOOKUP(G6104,'Daily Flash NL'!A:D,4,0)</f>
        <v>#N/A</v>
      </c>
    </row>
    <row r="6105" spans="1:2">
      <c r="A6105" s="72">
        <f t="shared" si="190"/>
        <v>0</v>
      </c>
      <c r="B6105" s="73" t="e">
        <f>VLOOKUP(G6105,'Daily Flash NL'!A:D,4,0)</f>
        <v>#N/A</v>
      </c>
    </row>
    <row r="6106" spans="1:2">
      <c r="A6106" s="72">
        <f t="shared" si="190"/>
        <v>0</v>
      </c>
      <c r="B6106" s="73" t="e">
        <f>VLOOKUP(G6106,'Daily Flash NL'!A:D,4,0)</f>
        <v>#N/A</v>
      </c>
    </row>
    <row r="6107" spans="1:2">
      <c r="A6107" s="72">
        <f t="shared" si="190"/>
        <v>0</v>
      </c>
      <c r="B6107" s="73" t="e">
        <f>VLOOKUP(G6107,'Daily Flash NL'!A:D,4,0)</f>
        <v>#N/A</v>
      </c>
    </row>
    <row r="6108" spans="1:2">
      <c r="A6108" s="72">
        <f t="shared" si="190"/>
        <v>0</v>
      </c>
      <c r="B6108" s="73" t="e">
        <f>VLOOKUP(G6108,'Daily Flash NL'!A:D,4,0)</f>
        <v>#N/A</v>
      </c>
    </row>
    <row r="6109" spans="1:2">
      <c r="A6109" s="72">
        <f t="shared" si="190"/>
        <v>0</v>
      </c>
      <c r="B6109" s="73" t="e">
        <f>VLOOKUP(G6109,'Daily Flash NL'!A:D,4,0)</f>
        <v>#N/A</v>
      </c>
    </row>
    <row r="6110" spans="1:2">
      <c r="A6110" s="72">
        <f t="shared" si="190"/>
        <v>0</v>
      </c>
      <c r="B6110" s="73" t="e">
        <f>VLOOKUP(G6110,'Daily Flash NL'!A:D,4,0)</f>
        <v>#N/A</v>
      </c>
    </row>
    <row r="6111" spans="1:2">
      <c r="A6111" s="72">
        <f t="shared" si="190"/>
        <v>0</v>
      </c>
      <c r="B6111" s="73" t="e">
        <f>VLOOKUP(G6111,'Daily Flash NL'!A:D,4,0)</f>
        <v>#N/A</v>
      </c>
    </row>
    <row r="6112" spans="1:2">
      <c r="A6112" s="72">
        <f t="shared" si="190"/>
        <v>0</v>
      </c>
      <c r="B6112" s="73" t="e">
        <f>VLOOKUP(G6112,'Daily Flash NL'!A:D,4,0)</f>
        <v>#N/A</v>
      </c>
    </row>
    <row r="6113" spans="1:2">
      <c r="A6113" s="72">
        <f t="shared" si="190"/>
        <v>0</v>
      </c>
      <c r="B6113" s="73" t="e">
        <f>VLOOKUP(G6113,'Daily Flash NL'!A:D,4,0)</f>
        <v>#N/A</v>
      </c>
    </row>
    <row r="6114" spans="1:2">
      <c r="A6114" s="72">
        <f t="shared" si="190"/>
        <v>0</v>
      </c>
      <c r="B6114" s="73" t="e">
        <f>VLOOKUP(G6114,'Daily Flash NL'!A:D,4,0)</f>
        <v>#N/A</v>
      </c>
    </row>
    <row r="6115" spans="1:2">
      <c r="A6115" s="72">
        <f t="shared" si="190"/>
        <v>0</v>
      </c>
      <c r="B6115" s="73" t="e">
        <f>VLOOKUP(G6115,'Daily Flash NL'!A:D,4,0)</f>
        <v>#N/A</v>
      </c>
    </row>
    <row r="6116" spans="1:2">
      <c r="A6116" s="72">
        <f t="shared" si="190"/>
        <v>0</v>
      </c>
      <c r="B6116" s="73" t="e">
        <f>VLOOKUP(G6116,'Daily Flash NL'!A:D,4,0)</f>
        <v>#N/A</v>
      </c>
    </row>
    <row r="6117" spans="1:2">
      <c r="A6117" s="72">
        <f t="shared" si="190"/>
        <v>0</v>
      </c>
      <c r="B6117" s="73" t="e">
        <f>VLOOKUP(G6117,'Daily Flash NL'!A:D,4,0)</f>
        <v>#N/A</v>
      </c>
    </row>
    <row r="6118" spans="1:2">
      <c r="A6118" s="72">
        <f t="shared" si="190"/>
        <v>0</v>
      </c>
      <c r="B6118" s="73" t="e">
        <f>VLOOKUP(G6118,'Daily Flash NL'!A:D,4,0)</f>
        <v>#N/A</v>
      </c>
    </row>
    <row r="6119" spans="1:2">
      <c r="A6119" s="72">
        <f t="shared" si="190"/>
        <v>0</v>
      </c>
      <c r="B6119" s="73" t="e">
        <f>VLOOKUP(G6119,'Daily Flash NL'!A:D,4,0)</f>
        <v>#N/A</v>
      </c>
    </row>
    <row r="6120" spans="1:2">
      <c r="A6120" s="72">
        <f t="shared" si="190"/>
        <v>0</v>
      </c>
      <c r="B6120" s="73" t="e">
        <f>VLOOKUP(G6120,'Daily Flash NL'!A:D,4,0)</f>
        <v>#N/A</v>
      </c>
    </row>
    <row r="6121" spans="1:2">
      <c r="A6121" s="72">
        <f t="shared" si="190"/>
        <v>0</v>
      </c>
      <c r="B6121" s="73" t="e">
        <f>VLOOKUP(G6121,'Daily Flash NL'!A:D,4,0)</f>
        <v>#N/A</v>
      </c>
    </row>
    <row r="6122" spans="1:2">
      <c r="A6122" s="72">
        <f t="shared" si="190"/>
        <v>0</v>
      </c>
      <c r="B6122" s="73" t="e">
        <f>VLOOKUP(G6122,'Daily Flash NL'!A:D,4,0)</f>
        <v>#N/A</v>
      </c>
    </row>
    <row r="6123" spans="1:2">
      <c r="A6123" s="72">
        <f t="shared" si="190"/>
        <v>0</v>
      </c>
      <c r="B6123" s="73" t="e">
        <f>VLOOKUP(G6123,'Daily Flash NL'!A:D,4,0)</f>
        <v>#N/A</v>
      </c>
    </row>
    <row r="6124" spans="1:2">
      <c r="A6124" s="72">
        <f t="shared" si="190"/>
        <v>0</v>
      </c>
      <c r="B6124" s="73" t="e">
        <f>VLOOKUP(G6124,'Daily Flash NL'!A:D,4,0)</f>
        <v>#N/A</v>
      </c>
    </row>
    <row r="6125" spans="1:2">
      <c r="A6125" s="72">
        <f t="shared" si="190"/>
        <v>0</v>
      </c>
      <c r="B6125" s="73" t="e">
        <f>VLOOKUP(G6125,'Daily Flash NL'!A:D,4,0)</f>
        <v>#N/A</v>
      </c>
    </row>
    <row r="6126" spans="1:2">
      <c r="A6126" s="72">
        <f t="shared" si="190"/>
        <v>0</v>
      </c>
      <c r="B6126" s="73" t="e">
        <f>VLOOKUP(G6126,'Daily Flash NL'!A:D,4,0)</f>
        <v>#N/A</v>
      </c>
    </row>
    <row r="6127" spans="1:2">
      <c r="A6127" s="72">
        <f t="shared" si="190"/>
        <v>0</v>
      </c>
      <c r="B6127" s="73" t="e">
        <f>VLOOKUP(G6127,'Daily Flash NL'!A:D,4,0)</f>
        <v>#N/A</v>
      </c>
    </row>
    <row r="6128" spans="1:2">
      <c r="A6128" s="72">
        <f t="shared" si="190"/>
        <v>0</v>
      </c>
      <c r="B6128" s="73" t="e">
        <f>VLOOKUP(G6128,'Daily Flash NL'!A:D,4,0)</f>
        <v>#N/A</v>
      </c>
    </row>
    <row r="6129" spans="1:2">
      <c r="A6129" s="72">
        <f t="shared" si="190"/>
        <v>0</v>
      </c>
      <c r="B6129" s="73" t="e">
        <f>VLOOKUP(G6129,'Daily Flash NL'!A:D,4,0)</f>
        <v>#N/A</v>
      </c>
    </row>
    <row r="6130" spans="1:2">
      <c r="A6130" s="72">
        <f t="shared" si="190"/>
        <v>0</v>
      </c>
      <c r="B6130" s="73" t="e">
        <f>VLOOKUP(G6130,'Daily Flash NL'!A:D,4,0)</f>
        <v>#N/A</v>
      </c>
    </row>
    <row r="6131" spans="1:2">
      <c r="A6131" s="72">
        <f t="shared" si="190"/>
        <v>0</v>
      </c>
      <c r="B6131" s="73" t="e">
        <f>VLOOKUP(G6131,'Daily Flash NL'!A:D,4,0)</f>
        <v>#N/A</v>
      </c>
    </row>
    <row r="6132" spans="1:2">
      <c r="A6132" s="72">
        <f t="shared" si="190"/>
        <v>0</v>
      </c>
      <c r="B6132" s="73" t="e">
        <f>VLOOKUP(G6132,'Daily Flash NL'!A:D,4,0)</f>
        <v>#N/A</v>
      </c>
    </row>
    <row r="6133" spans="1:2">
      <c r="A6133" s="72">
        <f t="shared" si="190"/>
        <v>0</v>
      </c>
      <c r="B6133" s="73" t="e">
        <f>VLOOKUP(G6133,'Daily Flash NL'!A:D,4,0)</f>
        <v>#N/A</v>
      </c>
    </row>
    <row r="6134" spans="1:2">
      <c r="A6134" s="72">
        <f t="shared" si="190"/>
        <v>0</v>
      </c>
      <c r="B6134" s="73" t="e">
        <f>VLOOKUP(G6134,'Daily Flash NL'!A:D,4,0)</f>
        <v>#N/A</v>
      </c>
    </row>
    <row r="6135" spans="1:2">
      <c r="A6135" s="72">
        <f t="shared" si="190"/>
        <v>0</v>
      </c>
      <c r="B6135" s="73" t="e">
        <f>VLOOKUP(G6135,'Daily Flash NL'!A:D,4,0)</f>
        <v>#N/A</v>
      </c>
    </row>
    <row r="6136" spans="1:2">
      <c r="A6136" s="72">
        <f t="shared" si="190"/>
        <v>0</v>
      </c>
      <c r="B6136" s="73" t="e">
        <f>VLOOKUP(G6136,'Daily Flash NL'!A:D,4,0)</f>
        <v>#N/A</v>
      </c>
    </row>
    <row r="6137" spans="1:2">
      <c r="A6137" s="72">
        <f t="shared" si="190"/>
        <v>0</v>
      </c>
      <c r="B6137" s="73" t="e">
        <f>VLOOKUP(G6137,'Daily Flash NL'!A:D,4,0)</f>
        <v>#N/A</v>
      </c>
    </row>
    <row r="6138" spans="1:2">
      <c r="A6138" s="72">
        <f t="shared" si="190"/>
        <v>0</v>
      </c>
      <c r="B6138" s="73" t="e">
        <f>VLOOKUP(G6138,'Daily Flash NL'!A:D,4,0)</f>
        <v>#N/A</v>
      </c>
    </row>
    <row r="6139" spans="1:2">
      <c r="A6139" s="72">
        <f t="shared" ref="A6139:A6202" si="191">C6139</f>
        <v>0</v>
      </c>
      <c r="B6139" s="73" t="e">
        <f>VLOOKUP(G6139,'Daily Flash NL'!A:D,4,0)</f>
        <v>#N/A</v>
      </c>
    </row>
    <row r="6140" spans="1:2">
      <c r="A6140" s="72">
        <f t="shared" si="191"/>
        <v>0</v>
      </c>
      <c r="B6140" s="73" t="e">
        <f>VLOOKUP(G6140,'Daily Flash NL'!A:D,4,0)</f>
        <v>#N/A</v>
      </c>
    </row>
    <row r="6141" spans="1:2">
      <c r="A6141" s="72">
        <f t="shared" si="191"/>
        <v>0</v>
      </c>
      <c r="B6141" s="73" t="e">
        <f>VLOOKUP(G6141,'Daily Flash NL'!A:D,4,0)</f>
        <v>#N/A</v>
      </c>
    </row>
    <row r="6142" spans="1:2">
      <c r="A6142" s="72">
        <f t="shared" si="191"/>
        <v>0</v>
      </c>
      <c r="B6142" s="73" t="e">
        <f>VLOOKUP(G6142,'Daily Flash NL'!A:D,4,0)</f>
        <v>#N/A</v>
      </c>
    </row>
    <row r="6143" spans="1:2">
      <c r="A6143" s="72">
        <f t="shared" si="191"/>
        <v>0</v>
      </c>
      <c r="B6143" s="73" t="e">
        <f>VLOOKUP(G6143,'Daily Flash NL'!A:D,4,0)</f>
        <v>#N/A</v>
      </c>
    </row>
    <row r="6144" spans="1:2">
      <c r="A6144" s="72">
        <f t="shared" si="191"/>
        <v>0</v>
      </c>
      <c r="B6144" s="73" t="e">
        <f>VLOOKUP(G6144,'Daily Flash NL'!A:D,4,0)</f>
        <v>#N/A</v>
      </c>
    </row>
    <row r="6145" spans="1:2">
      <c r="A6145" s="72">
        <f t="shared" si="191"/>
        <v>0</v>
      </c>
      <c r="B6145" s="73" t="e">
        <f>VLOOKUP(G6145,'Daily Flash NL'!A:D,4,0)</f>
        <v>#N/A</v>
      </c>
    </row>
    <row r="6146" spans="1:2">
      <c r="A6146" s="72">
        <f t="shared" si="191"/>
        <v>0</v>
      </c>
      <c r="B6146" s="73" t="e">
        <f>VLOOKUP(G6146,'Daily Flash NL'!A:D,4,0)</f>
        <v>#N/A</v>
      </c>
    </row>
    <row r="6147" spans="1:2">
      <c r="A6147" s="72">
        <f t="shared" si="191"/>
        <v>0</v>
      </c>
      <c r="B6147" s="73" t="e">
        <f>VLOOKUP(G6147,'Daily Flash NL'!A:D,4,0)</f>
        <v>#N/A</v>
      </c>
    </row>
    <row r="6148" spans="1:2">
      <c r="A6148" s="72">
        <f t="shared" si="191"/>
        <v>0</v>
      </c>
      <c r="B6148" s="73" t="e">
        <f>VLOOKUP(G6148,'Daily Flash NL'!A:D,4,0)</f>
        <v>#N/A</v>
      </c>
    </row>
    <row r="6149" spans="1:2">
      <c r="A6149" s="72">
        <f t="shared" si="191"/>
        <v>0</v>
      </c>
      <c r="B6149" s="73" t="e">
        <f>VLOOKUP(G6149,'Daily Flash NL'!A:D,4,0)</f>
        <v>#N/A</v>
      </c>
    </row>
    <row r="6150" spans="1:2">
      <c r="A6150" s="72">
        <f t="shared" si="191"/>
        <v>0</v>
      </c>
      <c r="B6150" s="73" t="e">
        <f>VLOOKUP(G6150,'Daily Flash NL'!A:D,4,0)</f>
        <v>#N/A</v>
      </c>
    </row>
    <row r="6151" spans="1:2">
      <c r="A6151" s="72">
        <f t="shared" si="191"/>
        <v>0</v>
      </c>
      <c r="B6151" s="73" t="e">
        <f>VLOOKUP(G6151,'Daily Flash NL'!A:D,4,0)</f>
        <v>#N/A</v>
      </c>
    </row>
    <row r="6152" spans="1:2">
      <c r="A6152" s="72">
        <f t="shared" si="191"/>
        <v>0</v>
      </c>
      <c r="B6152" s="73" t="e">
        <f>VLOOKUP(G6152,'Daily Flash NL'!A:D,4,0)</f>
        <v>#N/A</v>
      </c>
    </row>
    <row r="6153" spans="1:2">
      <c r="A6153" s="72">
        <f t="shared" si="191"/>
        <v>0</v>
      </c>
      <c r="B6153" s="73" t="e">
        <f>VLOOKUP(G6153,'Daily Flash NL'!A:D,4,0)</f>
        <v>#N/A</v>
      </c>
    </row>
    <row r="6154" spans="1:2">
      <c r="A6154" s="72">
        <f t="shared" si="191"/>
        <v>0</v>
      </c>
      <c r="B6154" s="73" t="e">
        <f>VLOOKUP(G6154,'Daily Flash NL'!A:D,4,0)</f>
        <v>#N/A</v>
      </c>
    </row>
    <row r="6155" spans="1:2">
      <c r="A6155" s="72">
        <f t="shared" si="191"/>
        <v>0</v>
      </c>
      <c r="B6155" s="73" t="e">
        <f>VLOOKUP(G6155,'Daily Flash NL'!A:D,4,0)</f>
        <v>#N/A</v>
      </c>
    </row>
    <row r="6156" spans="1:2">
      <c r="A6156" s="72">
        <f t="shared" si="191"/>
        <v>0</v>
      </c>
      <c r="B6156" s="73" t="e">
        <f>VLOOKUP(G6156,'Daily Flash NL'!A:D,4,0)</f>
        <v>#N/A</v>
      </c>
    </row>
    <row r="6157" spans="1:2">
      <c r="A6157" s="72">
        <f t="shared" si="191"/>
        <v>0</v>
      </c>
      <c r="B6157" s="73" t="e">
        <f>VLOOKUP(G6157,'Daily Flash NL'!A:D,4,0)</f>
        <v>#N/A</v>
      </c>
    </row>
    <row r="6158" spans="1:2">
      <c r="A6158" s="72">
        <f t="shared" si="191"/>
        <v>0</v>
      </c>
      <c r="B6158" s="73" t="e">
        <f>VLOOKUP(G6158,'Daily Flash NL'!A:D,4,0)</f>
        <v>#N/A</v>
      </c>
    </row>
    <row r="6159" spans="1:2">
      <c r="A6159" s="72">
        <f t="shared" si="191"/>
        <v>0</v>
      </c>
      <c r="B6159" s="73" t="e">
        <f>VLOOKUP(G6159,'Daily Flash NL'!A:D,4,0)</f>
        <v>#N/A</v>
      </c>
    </row>
    <row r="6160" spans="1:2">
      <c r="A6160" s="72">
        <f t="shared" si="191"/>
        <v>0</v>
      </c>
      <c r="B6160" s="73" t="e">
        <f>VLOOKUP(G6160,'Daily Flash NL'!A:D,4,0)</f>
        <v>#N/A</v>
      </c>
    </row>
    <row r="6161" spans="1:2">
      <c r="A6161" s="72">
        <f t="shared" si="191"/>
        <v>0</v>
      </c>
      <c r="B6161" s="73" t="e">
        <f>VLOOKUP(G6161,'Daily Flash NL'!A:D,4,0)</f>
        <v>#N/A</v>
      </c>
    </row>
    <row r="6162" spans="1:2">
      <c r="A6162" s="72">
        <f t="shared" si="191"/>
        <v>0</v>
      </c>
      <c r="B6162" s="73" t="e">
        <f>VLOOKUP(G6162,'Daily Flash NL'!A:D,4,0)</f>
        <v>#N/A</v>
      </c>
    </row>
    <row r="6163" spans="1:2">
      <c r="A6163" s="72">
        <f t="shared" si="191"/>
        <v>0</v>
      </c>
      <c r="B6163" s="73" t="e">
        <f>VLOOKUP(G6163,'Daily Flash NL'!A:D,4,0)</f>
        <v>#N/A</v>
      </c>
    </row>
    <row r="6164" spans="1:2">
      <c r="A6164" s="72">
        <f t="shared" si="191"/>
        <v>0</v>
      </c>
      <c r="B6164" s="73" t="e">
        <f>VLOOKUP(G6164,'Daily Flash NL'!A:D,4,0)</f>
        <v>#N/A</v>
      </c>
    </row>
    <row r="6165" spans="1:2">
      <c r="A6165" s="72">
        <f t="shared" si="191"/>
        <v>0</v>
      </c>
      <c r="B6165" s="73" t="e">
        <f>VLOOKUP(G6165,'Daily Flash NL'!A:D,4,0)</f>
        <v>#N/A</v>
      </c>
    </row>
    <row r="6166" spans="1:2">
      <c r="A6166" s="72">
        <f t="shared" si="191"/>
        <v>0</v>
      </c>
      <c r="B6166" s="73" t="e">
        <f>VLOOKUP(G6166,'Daily Flash NL'!A:D,4,0)</f>
        <v>#N/A</v>
      </c>
    </row>
    <row r="6167" spans="1:2">
      <c r="A6167" s="72">
        <f t="shared" si="191"/>
        <v>0</v>
      </c>
      <c r="B6167" s="73" t="e">
        <f>VLOOKUP(G6167,'Daily Flash NL'!A:D,4,0)</f>
        <v>#N/A</v>
      </c>
    </row>
    <row r="6168" spans="1:2">
      <c r="A6168" s="72">
        <f t="shared" si="191"/>
        <v>0</v>
      </c>
      <c r="B6168" s="73" t="e">
        <f>VLOOKUP(G6168,'Daily Flash NL'!A:D,4,0)</f>
        <v>#N/A</v>
      </c>
    </row>
    <row r="6169" spans="1:2">
      <c r="A6169" s="72">
        <f t="shared" si="191"/>
        <v>0</v>
      </c>
      <c r="B6169" s="73" t="e">
        <f>VLOOKUP(G6169,'Daily Flash NL'!A:D,4,0)</f>
        <v>#N/A</v>
      </c>
    </row>
    <row r="6170" spans="1:2">
      <c r="A6170" s="72">
        <f t="shared" si="191"/>
        <v>0</v>
      </c>
      <c r="B6170" s="73" t="e">
        <f>VLOOKUP(G6170,'Daily Flash NL'!A:D,4,0)</f>
        <v>#N/A</v>
      </c>
    </row>
    <row r="6171" spans="1:2">
      <c r="A6171" s="72">
        <f t="shared" si="191"/>
        <v>0</v>
      </c>
      <c r="B6171" s="73" t="e">
        <f>VLOOKUP(G6171,'Daily Flash NL'!A:D,4,0)</f>
        <v>#N/A</v>
      </c>
    </row>
    <row r="6172" spans="1:2">
      <c r="A6172" s="72">
        <f t="shared" si="191"/>
        <v>0</v>
      </c>
      <c r="B6172" s="73" t="e">
        <f>VLOOKUP(G6172,'Daily Flash NL'!A:D,4,0)</f>
        <v>#N/A</v>
      </c>
    </row>
    <row r="6173" spans="1:2">
      <c r="A6173" s="72">
        <f t="shared" si="191"/>
        <v>0</v>
      </c>
      <c r="B6173" s="73" t="e">
        <f>VLOOKUP(G6173,'Daily Flash NL'!A:D,4,0)</f>
        <v>#N/A</v>
      </c>
    </row>
    <row r="6174" spans="1:2">
      <c r="A6174" s="72">
        <f t="shared" si="191"/>
        <v>0</v>
      </c>
      <c r="B6174" s="73" t="e">
        <f>VLOOKUP(G6174,'Daily Flash NL'!A:D,4,0)</f>
        <v>#N/A</v>
      </c>
    </row>
    <row r="6175" spans="1:2">
      <c r="A6175" s="72">
        <f t="shared" si="191"/>
        <v>0</v>
      </c>
      <c r="B6175" s="73" t="e">
        <f>VLOOKUP(G6175,'Daily Flash NL'!A:D,4,0)</f>
        <v>#N/A</v>
      </c>
    </row>
    <row r="6176" spans="1:2">
      <c r="A6176" s="72">
        <f t="shared" si="191"/>
        <v>0</v>
      </c>
      <c r="B6176" s="73" t="e">
        <f>VLOOKUP(G6176,'Daily Flash NL'!A:D,4,0)</f>
        <v>#N/A</v>
      </c>
    </row>
    <row r="6177" spans="1:2">
      <c r="A6177" s="72">
        <f t="shared" si="191"/>
        <v>0</v>
      </c>
      <c r="B6177" s="73" t="e">
        <f>VLOOKUP(G6177,'Daily Flash NL'!A:D,4,0)</f>
        <v>#N/A</v>
      </c>
    </row>
    <row r="6178" spans="1:2">
      <c r="A6178" s="72">
        <f t="shared" si="191"/>
        <v>0</v>
      </c>
      <c r="B6178" s="73" t="e">
        <f>VLOOKUP(G6178,'Daily Flash NL'!A:D,4,0)</f>
        <v>#N/A</v>
      </c>
    </row>
    <row r="6179" spans="1:2">
      <c r="A6179" s="72">
        <f t="shared" si="191"/>
        <v>0</v>
      </c>
      <c r="B6179" s="73" t="e">
        <f>VLOOKUP(G6179,'Daily Flash NL'!A:D,4,0)</f>
        <v>#N/A</v>
      </c>
    </row>
    <row r="6180" spans="1:2">
      <c r="A6180" s="72">
        <f t="shared" si="191"/>
        <v>0</v>
      </c>
      <c r="B6180" s="73" t="e">
        <f>VLOOKUP(G6180,'Daily Flash NL'!A:D,4,0)</f>
        <v>#N/A</v>
      </c>
    </row>
    <row r="6181" spans="1:2">
      <c r="A6181" s="72">
        <f t="shared" si="191"/>
        <v>0</v>
      </c>
      <c r="B6181" s="73" t="e">
        <f>VLOOKUP(G6181,'Daily Flash NL'!A:D,4,0)</f>
        <v>#N/A</v>
      </c>
    </row>
    <row r="6182" spans="1:2">
      <c r="A6182" s="72">
        <f t="shared" si="191"/>
        <v>0</v>
      </c>
      <c r="B6182" s="73" t="e">
        <f>VLOOKUP(G6182,'Daily Flash NL'!A:D,4,0)</f>
        <v>#N/A</v>
      </c>
    </row>
    <row r="6183" spans="1:2">
      <c r="A6183" s="72">
        <f t="shared" si="191"/>
        <v>0</v>
      </c>
      <c r="B6183" s="73" t="e">
        <f>VLOOKUP(G6183,'Daily Flash NL'!A:D,4,0)</f>
        <v>#N/A</v>
      </c>
    </row>
    <row r="6184" spans="1:2">
      <c r="A6184" s="72">
        <f t="shared" si="191"/>
        <v>0</v>
      </c>
      <c r="B6184" s="73" t="e">
        <f>VLOOKUP(G6184,'Daily Flash NL'!A:D,4,0)</f>
        <v>#N/A</v>
      </c>
    </row>
    <row r="6185" spans="1:2">
      <c r="A6185" s="72">
        <f t="shared" si="191"/>
        <v>0</v>
      </c>
      <c r="B6185" s="73" t="e">
        <f>VLOOKUP(G6185,'Daily Flash NL'!A:D,4,0)</f>
        <v>#N/A</v>
      </c>
    </row>
    <row r="6186" spans="1:2">
      <c r="A6186" s="72">
        <f t="shared" si="191"/>
        <v>0</v>
      </c>
      <c r="B6186" s="73" t="e">
        <f>VLOOKUP(G6186,'Daily Flash NL'!A:D,4,0)</f>
        <v>#N/A</v>
      </c>
    </row>
    <row r="6187" spans="1:2">
      <c r="A6187" s="72">
        <f t="shared" si="191"/>
        <v>0</v>
      </c>
      <c r="B6187" s="73" t="e">
        <f>VLOOKUP(G6187,'Daily Flash NL'!A:D,4,0)</f>
        <v>#N/A</v>
      </c>
    </row>
    <row r="6188" spans="1:2">
      <c r="A6188" s="72">
        <f t="shared" si="191"/>
        <v>0</v>
      </c>
      <c r="B6188" s="73" t="e">
        <f>VLOOKUP(G6188,'Daily Flash NL'!A:D,4,0)</f>
        <v>#N/A</v>
      </c>
    </row>
    <row r="6189" spans="1:2">
      <c r="A6189" s="72">
        <f t="shared" si="191"/>
        <v>0</v>
      </c>
      <c r="B6189" s="73" t="e">
        <f>VLOOKUP(G6189,'Daily Flash NL'!A:D,4,0)</f>
        <v>#N/A</v>
      </c>
    </row>
    <row r="6190" spans="1:2">
      <c r="A6190" s="72">
        <f t="shared" si="191"/>
        <v>0</v>
      </c>
      <c r="B6190" s="73" t="e">
        <f>VLOOKUP(G6190,'Daily Flash NL'!A:D,4,0)</f>
        <v>#N/A</v>
      </c>
    </row>
    <row r="6191" spans="1:2">
      <c r="A6191" s="72">
        <f t="shared" si="191"/>
        <v>0</v>
      </c>
      <c r="B6191" s="73" t="e">
        <f>VLOOKUP(G6191,'Daily Flash NL'!A:D,4,0)</f>
        <v>#N/A</v>
      </c>
    </row>
    <row r="6192" spans="1:2">
      <c r="A6192" s="72">
        <f t="shared" si="191"/>
        <v>0</v>
      </c>
      <c r="B6192" s="73" t="e">
        <f>VLOOKUP(G6192,'Daily Flash NL'!A:D,4,0)</f>
        <v>#N/A</v>
      </c>
    </row>
    <row r="6193" spans="1:2">
      <c r="A6193" s="72">
        <f t="shared" si="191"/>
        <v>0</v>
      </c>
      <c r="B6193" s="73" t="e">
        <f>VLOOKUP(G6193,'Daily Flash NL'!A:D,4,0)</f>
        <v>#N/A</v>
      </c>
    </row>
    <row r="6194" spans="1:2">
      <c r="A6194" s="72">
        <f t="shared" si="191"/>
        <v>0</v>
      </c>
      <c r="B6194" s="73" t="e">
        <f>VLOOKUP(G6194,'Daily Flash NL'!A:D,4,0)</f>
        <v>#N/A</v>
      </c>
    </row>
    <row r="6195" spans="1:2">
      <c r="A6195" s="72">
        <f t="shared" si="191"/>
        <v>0</v>
      </c>
      <c r="B6195" s="73" t="e">
        <f>VLOOKUP(G6195,'Daily Flash NL'!A:D,4,0)</f>
        <v>#N/A</v>
      </c>
    </row>
    <row r="6196" spans="1:2">
      <c r="A6196" s="72">
        <f t="shared" si="191"/>
        <v>0</v>
      </c>
      <c r="B6196" s="73" t="e">
        <f>VLOOKUP(G6196,'Daily Flash NL'!A:D,4,0)</f>
        <v>#N/A</v>
      </c>
    </row>
    <row r="6197" spans="1:2">
      <c r="A6197" s="72">
        <f t="shared" si="191"/>
        <v>0</v>
      </c>
      <c r="B6197" s="73" t="e">
        <f>VLOOKUP(G6197,'Daily Flash NL'!A:D,4,0)</f>
        <v>#N/A</v>
      </c>
    </row>
    <row r="6198" spans="1:2">
      <c r="A6198" s="72">
        <f t="shared" si="191"/>
        <v>0</v>
      </c>
      <c r="B6198" s="73" t="e">
        <f>VLOOKUP(G6198,'Daily Flash NL'!A:D,4,0)</f>
        <v>#N/A</v>
      </c>
    </row>
    <row r="6199" spans="1:2">
      <c r="A6199" s="72">
        <f t="shared" si="191"/>
        <v>0</v>
      </c>
      <c r="B6199" s="73" t="e">
        <f>VLOOKUP(G6199,'Daily Flash NL'!A:D,4,0)</f>
        <v>#N/A</v>
      </c>
    </row>
    <row r="6200" spans="1:2">
      <c r="A6200" s="72">
        <f t="shared" si="191"/>
        <v>0</v>
      </c>
      <c r="B6200" s="73" t="e">
        <f>VLOOKUP(G6200,'Daily Flash NL'!A:D,4,0)</f>
        <v>#N/A</v>
      </c>
    </row>
    <row r="6201" spans="1:2">
      <c r="A6201" s="72">
        <f t="shared" si="191"/>
        <v>0</v>
      </c>
      <c r="B6201" s="73" t="e">
        <f>VLOOKUP(G6201,'Daily Flash NL'!A:D,4,0)</f>
        <v>#N/A</v>
      </c>
    </row>
    <row r="6202" spans="1:2">
      <c r="A6202" s="72">
        <f t="shared" si="191"/>
        <v>0</v>
      </c>
      <c r="B6202" s="73" t="e">
        <f>VLOOKUP(G6202,'Daily Flash NL'!A:D,4,0)</f>
        <v>#N/A</v>
      </c>
    </row>
    <row r="6203" spans="1:2">
      <c r="A6203" s="72">
        <f t="shared" ref="A6203:A6266" si="192">C6203</f>
        <v>0</v>
      </c>
      <c r="B6203" s="73" t="e">
        <f>VLOOKUP(G6203,'Daily Flash NL'!A:D,4,0)</f>
        <v>#N/A</v>
      </c>
    </row>
    <row r="6204" spans="1:2">
      <c r="A6204" s="72">
        <f t="shared" si="192"/>
        <v>0</v>
      </c>
      <c r="B6204" s="73" t="e">
        <f>VLOOKUP(G6204,'Daily Flash NL'!A:D,4,0)</f>
        <v>#N/A</v>
      </c>
    </row>
    <row r="6205" spans="1:2">
      <c r="A6205" s="72">
        <f t="shared" si="192"/>
        <v>0</v>
      </c>
      <c r="B6205" s="73" t="e">
        <f>VLOOKUP(G6205,'Daily Flash NL'!A:D,4,0)</f>
        <v>#N/A</v>
      </c>
    </row>
    <row r="6206" spans="1:2">
      <c r="A6206" s="72">
        <f t="shared" si="192"/>
        <v>0</v>
      </c>
      <c r="B6206" s="73" t="e">
        <f>VLOOKUP(G6206,'Daily Flash NL'!A:D,4,0)</f>
        <v>#N/A</v>
      </c>
    </row>
    <row r="6207" spans="1:2">
      <c r="A6207" s="72">
        <f t="shared" si="192"/>
        <v>0</v>
      </c>
      <c r="B6207" s="73" t="e">
        <f>VLOOKUP(G6207,'Daily Flash NL'!A:D,4,0)</f>
        <v>#N/A</v>
      </c>
    </row>
    <row r="6208" spans="1:2">
      <c r="A6208" s="72">
        <f t="shared" si="192"/>
        <v>0</v>
      </c>
      <c r="B6208" s="73" t="e">
        <f>VLOOKUP(G6208,'Daily Flash NL'!A:D,4,0)</f>
        <v>#N/A</v>
      </c>
    </row>
    <row r="6209" spans="1:2">
      <c r="A6209" s="72">
        <f t="shared" si="192"/>
        <v>0</v>
      </c>
      <c r="B6209" s="73" t="e">
        <f>VLOOKUP(G6209,'Daily Flash NL'!A:D,4,0)</f>
        <v>#N/A</v>
      </c>
    </row>
    <row r="6210" spans="1:2">
      <c r="A6210" s="72">
        <f t="shared" si="192"/>
        <v>0</v>
      </c>
      <c r="B6210" s="73" t="e">
        <f>VLOOKUP(G6210,'Daily Flash NL'!A:D,4,0)</f>
        <v>#N/A</v>
      </c>
    </row>
    <row r="6211" spans="1:2">
      <c r="A6211" s="72">
        <f t="shared" si="192"/>
        <v>0</v>
      </c>
      <c r="B6211" s="73" t="e">
        <f>VLOOKUP(G6211,'Daily Flash NL'!A:D,4,0)</f>
        <v>#N/A</v>
      </c>
    </row>
    <row r="6212" spans="1:2">
      <c r="A6212" s="72">
        <f t="shared" si="192"/>
        <v>0</v>
      </c>
      <c r="B6212" s="73" t="e">
        <f>VLOOKUP(G6212,'Daily Flash NL'!A:D,4,0)</f>
        <v>#N/A</v>
      </c>
    </row>
    <row r="6213" spans="1:2">
      <c r="A6213" s="72">
        <f t="shared" si="192"/>
        <v>0</v>
      </c>
      <c r="B6213" s="73" t="e">
        <f>VLOOKUP(G6213,'Daily Flash NL'!A:D,4,0)</f>
        <v>#N/A</v>
      </c>
    </row>
    <row r="6214" spans="1:2">
      <c r="A6214" s="72">
        <f t="shared" si="192"/>
        <v>0</v>
      </c>
      <c r="B6214" s="73" t="e">
        <f>VLOOKUP(G6214,'Daily Flash NL'!A:D,4,0)</f>
        <v>#N/A</v>
      </c>
    </row>
    <row r="6215" spans="1:2">
      <c r="A6215" s="72">
        <f t="shared" si="192"/>
        <v>0</v>
      </c>
      <c r="B6215" s="73" t="e">
        <f>VLOOKUP(G6215,'Daily Flash NL'!A:D,4,0)</f>
        <v>#N/A</v>
      </c>
    </row>
    <row r="6216" spans="1:2">
      <c r="A6216" s="72">
        <f t="shared" si="192"/>
        <v>0</v>
      </c>
      <c r="B6216" s="73" t="e">
        <f>VLOOKUP(G6216,'Daily Flash NL'!A:D,4,0)</f>
        <v>#N/A</v>
      </c>
    </row>
    <row r="6217" spans="1:2">
      <c r="A6217" s="72">
        <f t="shared" si="192"/>
        <v>0</v>
      </c>
      <c r="B6217" s="73" t="e">
        <f>VLOOKUP(G6217,'Daily Flash NL'!A:D,4,0)</f>
        <v>#N/A</v>
      </c>
    </row>
    <row r="6218" spans="1:2">
      <c r="A6218" s="72">
        <f t="shared" si="192"/>
        <v>0</v>
      </c>
      <c r="B6218" s="73" t="e">
        <f>VLOOKUP(G6218,'Daily Flash NL'!A:D,4,0)</f>
        <v>#N/A</v>
      </c>
    </row>
    <row r="6219" spans="1:2">
      <c r="A6219" s="72">
        <f t="shared" si="192"/>
        <v>0</v>
      </c>
      <c r="B6219" s="73" t="e">
        <f>VLOOKUP(G6219,'Daily Flash NL'!A:D,4,0)</f>
        <v>#N/A</v>
      </c>
    </row>
    <row r="6220" spans="1:2">
      <c r="A6220" s="72">
        <f t="shared" si="192"/>
        <v>0</v>
      </c>
      <c r="B6220" s="73" t="e">
        <f>VLOOKUP(G6220,'Daily Flash NL'!A:D,4,0)</f>
        <v>#N/A</v>
      </c>
    </row>
    <row r="6221" spans="1:2">
      <c r="A6221" s="72">
        <f t="shared" si="192"/>
        <v>0</v>
      </c>
      <c r="B6221" s="73" t="e">
        <f>VLOOKUP(G6221,'Daily Flash NL'!A:D,4,0)</f>
        <v>#N/A</v>
      </c>
    </row>
    <row r="6222" spans="1:2">
      <c r="A6222" s="72">
        <f t="shared" si="192"/>
        <v>0</v>
      </c>
      <c r="B6222" s="73" t="e">
        <f>VLOOKUP(G6222,'Daily Flash NL'!A:D,4,0)</f>
        <v>#N/A</v>
      </c>
    </row>
    <row r="6223" spans="1:2">
      <c r="A6223" s="72">
        <f t="shared" si="192"/>
        <v>0</v>
      </c>
      <c r="B6223" s="73" t="e">
        <f>VLOOKUP(G6223,'Daily Flash NL'!A:D,4,0)</f>
        <v>#N/A</v>
      </c>
    </row>
    <row r="6224" spans="1:2">
      <c r="A6224" s="72">
        <f t="shared" si="192"/>
        <v>0</v>
      </c>
      <c r="B6224" s="73" t="e">
        <f>VLOOKUP(G6224,'Daily Flash NL'!A:D,4,0)</f>
        <v>#N/A</v>
      </c>
    </row>
    <row r="6225" spans="1:2">
      <c r="A6225" s="72">
        <f t="shared" si="192"/>
        <v>0</v>
      </c>
      <c r="B6225" s="73" t="e">
        <f>VLOOKUP(G6225,'Daily Flash NL'!A:D,4,0)</f>
        <v>#N/A</v>
      </c>
    </row>
    <row r="6226" spans="1:2">
      <c r="A6226" s="72">
        <f t="shared" si="192"/>
        <v>0</v>
      </c>
      <c r="B6226" s="73" t="e">
        <f>VLOOKUP(G6226,'Daily Flash NL'!A:D,4,0)</f>
        <v>#N/A</v>
      </c>
    </row>
    <row r="6227" spans="1:2">
      <c r="A6227" s="72">
        <f t="shared" si="192"/>
        <v>0</v>
      </c>
      <c r="B6227" s="73" t="e">
        <f>VLOOKUP(G6227,'Daily Flash NL'!A:D,4,0)</f>
        <v>#N/A</v>
      </c>
    </row>
    <row r="6228" spans="1:2">
      <c r="A6228" s="72">
        <f t="shared" si="192"/>
        <v>0</v>
      </c>
      <c r="B6228" s="73" t="e">
        <f>VLOOKUP(G6228,'Daily Flash NL'!A:D,4,0)</f>
        <v>#N/A</v>
      </c>
    </row>
    <row r="6229" spans="1:2">
      <c r="A6229" s="72">
        <f t="shared" si="192"/>
        <v>0</v>
      </c>
      <c r="B6229" s="73" t="e">
        <f>VLOOKUP(G6229,'Daily Flash NL'!A:D,4,0)</f>
        <v>#N/A</v>
      </c>
    </row>
    <row r="6230" spans="1:2">
      <c r="A6230" s="72">
        <f t="shared" si="192"/>
        <v>0</v>
      </c>
      <c r="B6230" s="73" t="e">
        <f>VLOOKUP(G6230,'Daily Flash NL'!A:D,4,0)</f>
        <v>#N/A</v>
      </c>
    </row>
    <row r="6231" spans="1:2">
      <c r="A6231" s="72">
        <f t="shared" si="192"/>
        <v>0</v>
      </c>
      <c r="B6231" s="73" t="e">
        <f>VLOOKUP(G6231,'Daily Flash NL'!A:D,4,0)</f>
        <v>#N/A</v>
      </c>
    </row>
    <row r="6232" spans="1:2">
      <c r="A6232" s="72">
        <f t="shared" si="192"/>
        <v>0</v>
      </c>
      <c r="B6232" s="73" t="e">
        <f>VLOOKUP(G6232,'Daily Flash NL'!A:D,4,0)</f>
        <v>#N/A</v>
      </c>
    </row>
    <row r="6233" spans="1:2">
      <c r="A6233" s="72">
        <f t="shared" si="192"/>
        <v>0</v>
      </c>
      <c r="B6233" s="73" t="e">
        <f>VLOOKUP(G6233,'Daily Flash NL'!A:D,4,0)</f>
        <v>#N/A</v>
      </c>
    </row>
    <row r="6234" spans="1:2">
      <c r="A6234" s="72">
        <f t="shared" si="192"/>
        <v>0</v>
      </c>
      <c r="B6234" s="73" t="e">
        <f>VLOOKUP(G6234,'Daily Flash NL'!A:D,4,0)</f>
        <v>#N/A</v>
      </c>
    </row>
    <row r="6235" spans="1:2">
      <c r="A6235" s="72">
        <f t="shared" si="192"/>
        <v>0</v>
      </c>
      <c r="B6235" s="73" t="e">
        <f>VLOOKUP(G6235,'Daily Flash NL'!A:D,4,0)</f>
        <v>#N/A</v>
      </c>
    </row>
    <row r="6236" spans="1:2">
      <c r="A6236" s="72">
        <f t="shared" si="192"/>
        <v>0</v>
      </c>
      <c r="B6236" s="73" t="e">
        <f>VLOOKUP(G6236,'Daily Flash NL'!A:D,4,0)</f>
        <v>#N/A</v>
      </c>
    </row>
    <row r="6237" spans="1:2">
      <c r="A6237" s="72">
        <f t="shared" si="192"/>
        <v>0</v>
      </c>
      <c r="B6237" s="73" t="e">
        <f>VLOOKUP(G6237,'Daily Flash NL'!A:D,4,0)</f>
        <v>#N/A</v>
      </c>
    </row>
    <row r="6238" spans="1:2">
      <c r="A6238" s="72">
        <f t="shared" si="192"/>
        <v>0</v>
      </c>
      <c r="B6238" s="73" t="e">
        <f>VLOOKUP(G6238,'Daily Flash NL'!A:D,4,0)</f>
        <v>#N/A</v>
      </c>
    </row>
    <row r="6239" spans="1:2">
      <c r="A6239" s="72">
        <f t="shared" si="192"/>
        <v>0</v>
      </c>
      <c r="B6239" s="73" t="e">
        <f>VLOOKUP(G6239,'Daily Flash NL'!A:D,4,0)</f>
        <v>#N/A</v>
      </c>
    </row>
    <row r="6240" spans="1:2">
      <c r="A6240" s="72">
        <f t="shared" si="192"/>
        <v>0</v>
      </c>
      <c r="B6240" s="73" t="e">
        <f>VLOOKUP(G6240,'Daily Flash NL'!A:D,4,0)</f>
        <v>#N/A</v>
      </c>
    </row>
    <row r="6241" spans="1:2">
      <c r="A6241" s="72">
        <f t="shared" si="192"/>
        <v>0</v>
      </c>
      <c r="B6241" s="73" t="e">
        <f>VLOOKUP(G6241,'Daily Flash NL'!A:D,4,0)</f>
        <v>#N/A</v>
      </c>
    </row>
    <row r="6242" spans="1:2">
      <c r="A6242" s="72">
        <f t="shared" si="192"/>
        <v>0</v>
      </c>
      <c r="B6242" s="73" t="e">
        <f>VLOOKUP(G6242,'Daily Flash NL'!A:D,4,0)</f>
        <v>#N/A</v>
      </c>
    </row>
    <row r="6243" spans="1:2">
      <c r="A6243" s="72">
        <f t="shared" si="192"/>
        <v>0</v>
      </c>
      <c r="B6243" s="73" t="e">
        <f>VLOOKUP(G6243,'Daily Flash NL'!A:D,4,0)</f>
        <v>#N/A</v>
      </c>
    </row>
    <row r="6244" spans="1:2">
      <c r="A6244" s="72">
        <f t="shared" si="192"/>
        <v>0</v>
      </c>
      <c r="B6244" s="73" t="e">
        <f>VLOOKUP(G6244,'Daily Flash NL'!A:D,4,0)</f>
        <v>#N/A</v>
      </c>
    </row>
    <row r="6245" spans="1:2">
      <c r="A6245" s="72">
        <f t="shared" si="192"/>
        <v>0</v>
      </c>
      <c r="B6245" s="73" t="e">
        <f>VLOOKUP(G6245,'Daily Flash NL'!A:D,4,0)</f>
        <v>#N/A</v>
      </c>
    </row>
    <row r="6246" spans="1:2">
      <c r="A6246" s="72">
        <f t="shared" si="192"/>
        <v>0</v>
      </c>
      <c r="B6246" s="73" t="e">
        <f>VLOOKUP(G6246,'Daily Flash NL'!A:D,4,0)</f>
        <v>#N/A</v>
      </c>
    </row>
    <row r="6247" spans="1:2">
      <c r="A6247" s="72">
        <f t="shared" si="192"/>
        <v>0</v>
      </c>
      <c r="B6247" s="73" t="e">
        <f>VLOOKUP(G6247,'Daily Flash NL'!A:D,4,0)</f>
        <v>#N/A</v>
      </c>
    </row>
    <row r="6248" spans="1:2">
      <c r="A6248" s="72">
        <f t="shared" si="192"/>
        <v>0</v>
      </c>
      <c r="B6248" s="73" t="e">
        <f>VLOOKUP(G6248,'Daily Flash NL'!A:D,4,0)</f>
        <v>#N/A</v>
      </c>
    </row>
    <row r="6249" spans="1:2">
      <c r="A6249" s="72">
        <f t="shared" si="192"/>
        <v>0</v>
      </c>
      <c r="B6249" s="73" t="e">
        <f>VLOOKUP(G6249,'Daily Flash NL'!A:D,4,0)</f>
        <v>#N/A</v>
      </c>
    </row>
    <row r="6250" spans="1:2">
      <c r="A6250" s="72">
        <f t="shared" si="192"/>
        <v>0</v>
      </c>
      <c r="B6250" s="73" t="e">
        <f>VLOOKUP(G6250,'Daily Flash NL'!A:D,4,0)</f>
        <v>#N/A</v>
      </c>
    </row>
    <row r="6251" spans="1:2">
      <c r="A6251" s="72">
        <f t="shared" si="192"/>
        <v>0</v>
      </c>
      <c r="B6251" s="73" t="e">
        <f>VLOOKUP(G6251,'Daily Flash NL'!A:D,4,0)</f>
        <v>#N/A</v>
      </c>
    </row>
    <row r="6252" spans="1:2">
      <c r="A6252" s="72">
        <f t="shared" si="192"/>
        <v>0</v>
      </c>
      <c r="B6252" s="73" t="e">
        <f>VLOOKUP(G6252,'Daily Flash NL'!A:D,4,0)</f>
        <v>#N/A</v>
      </c>
    </row>
    <row r="6253" spans="1:2">
      <c r="A6253" s="72">
        <f t="shared" si="192"/>
        <v>0</v>
      </c>
      <c r="B6253" s="73" t="e">
        <f>VLOOKUP(G6253,'Daily Flash NL'!A:D,4,0)</f>
        <v>#N/A</v>
      </c>
    </row>
    <row r="6254" spans="1:2">
      <c r="A6254" s="72">
        <f t="shared" si="192"/>
        <v>0</v>
      </c>
      <c r="B6254" s="73" t="e">
        <f>VLOOKUP(G6254,'Daily Flash NL'!A:D,4,0)</f>
        <v>#N/A</v>
      </c>
    </row>
    <row r="6255" spans="1:2">
      <c r="A6255" s="72">
        <f t="shared" si="192"/>
        <v>0</v>
      </c>
      <c r="B6255" s="73" t="e">
        <f>VLOOKUP(G6255,'Daily Flash NL'!A:D,4,0)</f>
        <v>#N/A</v>
      </c>
    </row>
    <row r="6256" spans="1:2">
      <c r="A6256" s="72">
        <f t="shared" si="192"/>
        <v>0</v>
      </c>
      <c r="B6256" s="73" t="e">
        <f>VLOOKUP(G6256,'Daily Flash NL'!A:D,4,0)</f>
        <v>#N/A</v>
      </c>
    </row>
    <row r="6257" spans="1:2">
      <c r="A6257" s="72">
        <f t="shared" si="192"/>
        <v>0</v>
      </c>
      <c r="B6257" s="73" t="e">
        <f>VLOOKUP(G6257,'Daily Flash NL'!A:D,4,0)</f>
        <v>#N/A</v>
      </c>
    </row>
    <row r="6258" spans="1:2">
      <c r="A6258" s="72">
        <f t="shared" si="192"/>
        <v>0</v>
      </c>
      <c r="B6258" s="73" t="e">
        <f>VLOOKUP(G6258,'Daily Flash NL'!A:D,4,0)</f>
        <v>#N/A</v>
      </c>
    </row>
    <row r="6259" spans="1:2">
      <c r="A6259" s="72">
        <f t="shared" si="192"/>
        <v>0</v>
      </c>
      <c r="B6259" s="73" t="e">
        <f>VLOOKUP(G6259,'Daily Flash NL'!A:D,4,0)</f>
        <v>#N/A</v>
      </c>
    </row>
    <row r="6260" spans="1:2">
      <c r="A6260" s="72">
        <f t="shared" si="192"/>
        <v>0</v>
      </c>
      <c r="B6260" s="73" t="e">
        <f>VLOOKUP(G6260,'Daily Flash NL'!A:D,4,0)</f>
        <v>#N/A</v>
      </c>
    </row>
    <row r="6261" spans="1:2">
      <c r="A6261" s="72">
        <f t="shared" si="192"/>
        <v>0</v>
      </c>
      <c r="B6261" s="73" t="e">
        <f>VLOOKUP(G6261,'Daily Flash NL'!A:D,4,0)</f>
        <v>#N/A</v>
      </c>
    </row>
    <row r="6262" spans="1:2">
      <c r="A6262" s="72">
        <f t="shared" si="192"/>
        <v>0</v>
      </c>
      <c r="B6262" s="73" t="e">
        <f>VLOOKUP(G6262,'Daily Flash NL'!A:D,4,0)</f>
        <v>#N/A</v>
      </c>
    </row>
    <row r="6263" spans="1:2">
      <c r="A6263" s="72">
        <f t="shared" si="192"/>
        <v>0</v>
      </c>
      <c r="B6263" s="73" t="e">
        <f>VLOOKUP(G6263,'Daily Flash NL'!A:D,4,0)</f>
        <v>#N/A</v>
      </c>
    </row>
    <row r="6264" spans="1:2">
      <c r="A6264" s="72">
        <f t="shared" si="192"/>
        <v>0</v>
      </c>
      <c r="B6264" s="73" t="e">
        <f>VLOOKUP(G6264,'Daily Flash NL'!A:D,4,0)</f>
        <v>#N/A</v>
      </c>
    </row>
    <row r="6265" spans="1:2">
      <c r="A6265" s="72">
        <f t="shared" si="192"/>
        <v>0</v>
      </c>
      <c r="B6265" s="73" t="e">
        <f>VLOOKUP(G6265,'Daily Flash NL'!A:D,4,0)</f>
        <v>#N/A</v>
      </c>
    </row>
    <row r="6266" spans="1:2">
      <c r="A6266" s="72">
        <f t="shared" si="192"/>
        <v>0</v>
      </c>
      <c r="B6266" s="73" t="e">
        <f>VLOOKUP(G6266,'Daily Flash NL'!A:D,4,0)</f>
        <v>#N/A</v>
      </c>
    </row>
    <row r="6267" spans="1:2">
      <c r="A6267" s="72">
        <f t="shared" ref="A6267:A6330" si="193">C6267</f>
        <v>0</v>
      </c>
      <c r="B6267" s="73" t="e">
        <f>VLOOKUP(G6267,'Daily Flash NL'!A:D,4,0)</f>
        <v>#N/A</v>
      </c>
    </row>
    <row r="6268" spans="1:2">
      <c r="A6268" s="72">
        <f t="shared" si="193"/>
        <v>0</v>
      </c>
      <c r="B6268" s="73" t="e">
        <f>VLOOKUP(G6268,'Daily Flash NL'!A:D,4,0)</f>
        <v>#N/A</v>
      </c>
    </row>
    <row r="6269" spans="1:2">
      <c r="A6269" s="72">
        <f t="shared" si="193"/>
        <v>0</v>
      </c>
      <c r="B6269" s="73" t="e">
        <f>VLOOKUP(G6269,'Daily Flash NL'!A:D,4,0)</f>
        <v>#N/A</v>
      </c>
    </row>
    <row r="6270" spans="1:2">
      <c r="A6270" s="72">
        <f t="shared" si="193"/>
        <v>0</v>
      </c>
      <c r="B6270" s="73" t="e">
        <f>VLOOKUP(G6270,'Daily Flash NL'!A:D,4,0)</f>
        <v>#N/A</v>
      </c>
    </row>
    <row r="6271" spans="1:2">
      <c r="A6271" s="72">
        <f t="shared" si="193"/>
        <v>0</v>
      </c>
      <c r="B6271" s="73" t="e">
        <f>VLOOKUP(G6271,'Daily Flash NL'!A:D,4,0)</f>
        <v>#N/A</v>
      </c>
    </row>
    <row r="6272" spans="1:2">
      <c r="A6272" s="72">
        <f t="shared" si="193"/>
        <v>0</v>
      </c>
      <c r="B6272" s="73" t="e">
        <f>VLOOKUP(G6272,'Daily Flash NL'!A:D,4,0)</f>
        <v>#N/A</v>
      </c>
    </row>
    <row r="6273" spans="1:2">
      <c r="A6273" s="72">
        <f t="shared" si="193"/>
        <v>0</v>
      </c>
      <c r="B6273" s="73" t="e">
        <f>VLOOKUP(G6273,'Daily Flash NL'!A:D,4,0)</f>
        <v>#N/A</v>
      </c>
    </row>
    <row r="6274" spans="1:2">
      <c r="A6274" s="72">
        <f t="shared" si="193"/>
        <v>0</v>
      </c>
      <c r="B6274" s="73" t="e">
        <f>VLOOKUP(G6274,'Daily Flash NL'!A:D,4,0)</f>
        <v>#N/A</v>
      </c>
    </row>
    <row r="6275" spans="1:2">
      <c r="A6275" s="72">
        <f t="shared" si="193"/>
        <v>0</v>
      </c>
      <c r="B6275" s="73" t="e">
        <f>VLOOKUP(G6275,'Daily Flash NL'!A:D,4,0)</f>
        <v>#N/A</v>
      </c>
    </row>
    <row r="6276" spans="1:2">
      <c r="A6276" s="72">
        <f t="shared" si="193"/>
        <v>0</v>
      </c>
      <c r="B6276" s="73" t="e">
        <f>VLOOKUP(G6276,'Daily Flash NL'!A:D,4,0)</f>
        <v>#N/A</v>
      </c>
    </row>
    <row r="6277" spans="1:2">
      <c r="A6277" s="72">
        <f t="shared" si="193"/>
        <v>0</v>
      </c>
      <c r="B6277" s="73" t="e">
        <f>VLOOKUP(G6277,'Daily Flash NL'!A:D,4,0)</f>
        <v>#N/A</v>
      </c>
    </row>
    <row r="6278" spans="1:2">
      <c r="A6278" s="72">
        <f t="shared" si="193"/>
        <v>0</v>
      </c>
      <c r="B6278" s="73" t="e">
        <f>VLOOKUP(G6278,'Daily Flash NL'!A:D,4,0)</f>
        <v>#N/A</v>
      </c>
    </row>
    <row r="6279" spans="1:2">
      <c r="A6279" s="72">
        <f t="shared" si="193"/>
        <v>0</v>
      </c>
      <c r="B6279" s="73" t="e">
        <f>VLOOKUP(G6279,'Daily Flash NL'!A:D,4,0)</f>
        <v>#N/A</v>
      </c>
    </row>
    <row r="6280" spans="1:2">
      <c r="A6280" s="72">
        <f t="shared" si="193"/>
        <v>0</v>
      </c>
      <c r="B6280" s="73" t="e">
        <f>VLOOKUP(G6280,'Daily Flash NL'!A:D,4,0)</f>
        <v>#N/A</v>
      </c>
    </row>
    <row r="6281" spans="1:2">
      <c r="A6281" s="72">
        <f t="shared" si="193"/>
        <v>0</v>
      </c>
      <c r="B6281" s="73" t="e">
        <f>VLOOKUP(G6281,'Daily Flash NL'!A:D,4,0)</f>
        <v>#N/A</v>
      </c>
    </row>
    <row r="6282" spans="1:2">
      <c r="A6282" s="72">
        <f t="shared" si="193"/>
        <v>0</v>
      </c>
      <c r="B6282" s="73" t="e">
        <f>VLOOKUP(G6282,'Daily Flash NL'!A:D,4,0)</f>
        <v>#N/A</v>
      </c>
    </row>
    <row r="6283" spans="1:2">
      <c r="A6283" s="72">
        <f t="shared" si="193"/>
        <v>0</v>
      </c>
      <c r="B6283" s="73" t="e">
        <f>VLOOKUP(G6283,'Daily Flash NL'!A:D,4,0)</f>
        <v>#N/A</v>
      </c>
    </row>
    <row r="6284" spans="1:2">
      <c r="A6284" s="72">
        <f t="shared" si="193"/>
        <v>0</v>
      </c>
      <c r="B6284" s="73" t="e">
        <f>VLOOKUP(G6284,'Daily Flash NL'!A:D,4,0)</f>
        <v>#N/A</v>
      </c>
    </row>
    <row r="6285" spans="1:2">
      <c r="A6285" s="72">
        <f t="shared" si="193"/>
        <v>0</v>
      </c>
      <c r="B6285" s="73" t="e">
        <f>VLOOKUP(G6285,'Daily Flash NL'!A:D,4,0)</f>
        <v>#N/A</v>
      </c>
    </row>
    <row r="6286" spans="1:2">
      <c r="A6286" s="72">
        <f t="shared" si="193"/>
        <v>0</v>
      </c>
      <c r="B6286" s="73" t="e">
        <f>VLOOKUP(G6286,'Daily Flash NL'!A:D,4,0)</f>
        <v>#N/A</v>
      </c>
    </row>
    <row r="6287" spans="1:2">
      <c r="A6287" s="72">
        <f t="shared" si="193"/>
        <v>0</v>
      </c>
      <c r="B6287" s="73" t="e">
        <f>VLOOKUP(G6287,'Daily Flash NL'!A:D,4,0)</f>
        <v>#N/A</v>
      </c>
    </row>
    <row r="6288" spans="1:2">
      <c r="A6288" s="72">
        <f t="shared" si="193"/>
        <v>0</v>
      </c>
      <c r="B6288" s="73" t="e">
        <f>VLOOKUP(G6288,'Daily Flash NL'!A:D,4,0)</f>
        <v>#N/A</v>
      </c>
    </row>
    <row r="6289" spans="1:2">
      <c r="A6289" s="72">
        <f t="shared" si="193"/>
        <v>0</v>
      </c>
      <c r="B6289" s="73" t="e">
        <f>VLOOKUP(G6289,'Daily Flash NL'!A:D,4,0)</f>
        <v>#N/A</v>
      </c>
    </row>
    <row r="6290" spans="1:2">
      <c r="A6290" s="72">
        <f t="shared" si="193"/>
        <v>0</v>
      </c>
      <c r="B6290" s="73" t="e">
        <f>VLOOKUP(G6290,'Daily Flash NL'!A:D,4,0)</f>
        <v>#N/A</v>
      </c>
    </row>
    <row r="6291" spans="1:2">
      <c r="A6291" s="72">
        <f t="shared" si="193"/>
        <v>0</v>
      </c>
      <c r="B6291" s="73" t="e">
        <f>VLOOKUP(G6291,'Daily Flash NL'!A:D,4,0)</f>
        <v>#N/A</v>
      </c>
    </row>
    <row r="6292" spans="1:2">
      <c r="A6292" s="72">
        <f t="shared" si="193"/>
        <v>0</v>
      </c>
      <c r="B6292" s="73" t="e">
        <f>VLOOKUP(G6292,'Daily Flash NL'!A:D,4,0)</f>
        <v>#N/A</v>
      </c>
    </row>
    <row r="6293" spans="1:2">
      <c r="A6293" s="72">
        <f t="shared" si="193"/>
        <v>0</v>
      </c>
      <c r="B6293" s="73" t="e">
        <f>VLOOKUP(G6293,'Daily Flash NL'!A:D,4,0)</f>
        <v>#N/A</v>
      </c>
    </row>
    <row r="6294" spans="1:2">
      <c r="A6294" s="72">
        <f t="shared" si="193"/>
        <v>0</v>
      </c>
      <c r="B6294" s="73" t="e">
        <f>VLOOKUP(G6294,'Daily Flash NL'!A:D,4,0)</f>
        <v>#N/A</v>
      </c>
    </row>
    <row r="6295" spans="1:2">
      <c r="A6295" s="72">
        <f t="shared" si="193"/>
        <v>0</v>
      </c>
      <c r="B6295" s="73" t="e">
        <f>VLOOKUP(G6295,'Daily Flash NL'!A:D,4,0)</f>
        <v>#N/A</v>
      </c>
    </row>
    <row r="6296" spans="1:2">
      <c r="A6296" s="72">
        <f t="shared" si="193"/>
        <v>0</v>
      </c>
      <c r="B6296" s="73" t="e">
        <f>VLOOKUP(G6296,'Daily Flash NL'!A:D,4,0)</f>
        <v>#N/A</v>
      </c>
    </row>
    <row r="6297" spans="1:2">
      <c r="A6297" s="72">
        <f t="shared" si="193"/>
        <v>0</v>
      </c>
      <c r="B6297" s="73" t="e">
        <f>VLOOKUP(G6297,'Daily Flash NL'!A:D,4,0)</f>
        <v>#N/A</v>
      </c>
    </row>
    <row r="6298" spans="1:2">
      <c r="A6298" s="72">
        <f t="shared" si="193"/>
        <v>0</v>
      </c>
      <c r="B6298" s="73" t="e">
        <f>VLOOKUP(G6298,'Daily Flash NL'!A:D,4,0)</f>
        <v>#N/A</v>
      </c>
    </row>
    <row r="6299" spans="1:2">
      <c r="A6299" s="72">
        <f t="shared" si="193"/>
        <v>0</v>
      </c>
      <c r="B6299" s="73" t="e">
        <f>VLOOKUP(G6299,'Daily Flash NL'!A:D,4,0)</f>
        <v>#N/A</v>
      </c>
    </row>
    <row r="6300" spans="1:2">
      <c r="A6300" s="72">
        <f t="shared" si="193"/>
        <v>0</v>
      </c>
      <c r="B6300" s="73" t="e">
        <f>VLOOKUP(G6300,'Daily Flash NL'!A:D,4,0)</f>
        <v>#N/A</v>
      </c>
    </row>
    <row r="6301" spans="1:2">
      <c r="A6301" s="72">
        <f t="shared" si="193"/>
        <v>0</v>
      </c>
      <c r="B6301" s="73" t="e">
        <f>VLOOKUP(G6301,'Daily Flash NL'!A:D,4,0)</f>
        <v>#N/A</v>
      </c>
    </row>
    <row r="6302" spans="1:2">
      <c r="A6302" s="72">
        <f t="shared" si="193"/>
        <v>0</v>
      </c>
      <c r="B6302" s="73" t="e">
        <f>VLOOKUP(G6302,'Daily Flash NL'!A:D,4,0)</f>
        <v>#N/A</v>
      </c>
    </row>
    <row r="6303" spans="1:2">
      <c r="A6303" s="72">
        <f t="shared" si="193"/>
        <v>0</v>
      </c>
      <c r="B6303" s="73" t="e">
        <f>VLOOKUP(G6303,'Daily Flash NL'!A:D,4,0)</f>
        <v>#N/A</v>
      </c>
    </row>
    <row r="6304" spans="1:2">
      <c r="A6304" s="72">
        <f t="shared" si="193"/>
        <v>0</v>
      </c>
      <c r="B6304" s="73" t="e">
        <f>VLOOKUP(G6304,'Daily Flash NL'!A:D,4,0)</f>
        <v>#N/A</v>
      </c>
    </row>
    <row r="6305" spans="1:2">
      <c r="A6305" s="72">
        <f t="shared" si="193"/>
        <v>0</v>
      </c>
      <c r="B6305" s="73" t="e">
        <f>VLOOKUP(G6305,'Daily Flash NL'!A:D,4,0)</f>
        <v>#N/A</v>
      </c>
    </row>
    <row r="6306" spans="1:2">
      <c r="A6306" s="72">
        <f t="shared" si="193"/>
        <v>0</v>
      </c>
      <c r="B6306" s="73" t="e">
        <f>VLOOKUP(G6306,'Daily Flash NL'!A:D,4,0)</f>
        <v>#N/A</v>
      </c>
    </row>
    <row r="6307" spans="1:2">
      <c r="A6307" s="72">
        <f t="shared" si="193"/>
        <v>0</v>
      </c>
      <c r="B6307" s="73" t="e">
        <f>VLOOKUP(G6307,'Daily Flash NL'!A:D,4,0)</f>
        <v>#N/A</v>
      </c>
    </row>
    <row r="6308" spans="1:2">
      <c r="A6308" s="72">
        <f t="shared" si="193"/>
        <v>0</v>
      </c>
      <c r="B6308" s="73" t="e">
        <f>VLOOKUP(G6308,'Daily Flash NL'!A:D,4,0)</f>
        <v>#N/A</v>
      </c>
    </row>
    <row r="6309" spans="1:2">
      <c r="A6309" s="72">
        <f t="shared" si="193"/>
        <v>0</v>
      </c>
      <c r="B6309" s="73" t="e">
        <f>VLOOKUP(G6309,'Daily Flash NL'!A:D,4,0)</f>
        <v>#N/A</v>
      </c>
    </row>
    <row r="6310" spans="1:2">
      <c r="A6310" s="72">
        <f t="shared" si="193"/>
        <v>0</v>
      </c>
      <c r="B6310" s="73" t="e">
        <f>VLOOKUP(G6310,'Daily Flash NL'!A:D,4,0)</f>
        <v>#N/A</v>
      </c>
    </row>
    <row r="6311" spans="1:2">
      <c r="A6311" s="72">
        <f t="shared" si="193"/>
        <v>0</v>
      </c>
      <c r="B6311" s="73" t="e">
        <f>VLOOKUP(G6311,'Daily Flash NL'!A:D,4,0)</f>
        <v>#N/A</v>
      </c>
    </row>
    <row r="6312" spans="1:2">
      <c r="A6312" s="72">
        <f t="shared" si="193"/>
        <v>0</v>
      </c>
      <c r="B6312" s="73" t="e">
        <f>VLOOKUP(G6312,'Daily Flash NL'!A:D,4,0)</f>
        <v>#N/A</v>
      </c>
    </row>
    <row r="6313" spans="1:2">
      <c r="A6313" s="72">
        <f t="shared" si="193"/>
        <v>0</v>
      </c>
      <c r="B6313" s="73" t="e">
        <f>VLOOKUP(G6313,'Daily Flash NL'!A:D,4,0)</f>
        <v>#N/A</v>
      </c>
    </row>
    <row r="6314" spans="1:2">
      <c r="A6314" s="72">
        <f t="shared" si="193"/>
        <v>0</v>
      </c>
      <c r="B6314" s="73" t="e">
        <f>VLOOKUP(G6314,'Daily Flash NL'!A:D,4,0)</f>
        <v>#N/A</v>
      </c>
    </row>
    <row r="6315" spans="1:2">
      <c r="A6315" s="72">
        <f t="shared" si="193"/>
        <v>0</v>
      </c>
      <c r="B6315" s="73" t="e">
        <f>VLOOKUP(G6315,'Daily Flash NL'!A:D,4,0)</f>
        <v>#N/A</v>
      </c>
    </row>
    <row r="6316" spans="1:2">
      <c r="A6316" s="72">
        <f t="shared" si="193"/>
        <v>0</v>
      </c>
      <c r="B6316" s="73" t="e">
        <f>VLOOKUP(G6316,'Daily Flash NL'!A:D,4,0)</f>
        <v>#N/A</v>
      </c>
    </row>
    <row r="6317" spans="1:2">
      <c r="A6317" s="72">
        <f t="shared" si="193"/>
        <v>0</v>
      </c>
      <c r="B6317" s="73" t="e">
        <f>VLOOKUP(G6317,'Daily Flash NL'!A:D,4,0)</f>
        <v>#N/A</v>
      </c>
    </row>
    <row r="6318" spans="1:2">
      <c r="A6318" s="72">
        <f t="shared" si="193"/>
        <v>0</v>
      </c>
      <c r="B6318" s="73" t="e">
        <f>VLOOKUP(G6318,'Daily Flash NL'!A:D,4,0)</f>
        <v>#N/A</v>
      </c>
    </row>
    <row r="6319" spans="1:2">
      <c r="A6319" s="72">
        <f t="shared" si="193"/>
        <v>0</v>
      </c>
      <c r="B6319" s="73" t="e">
        <f>VLOOKUP(G6319,'Daily Flash NL'!A:D,4,0)</f>
        <v>#N/A</v>
      </c>
    </row>
    <row r="6320" spans="1:2">
      <c r="A6320" s="72">
        <f t="shared" si="193"/>
        <v>0</v>
      </c>
      <c r="B6320" s="73" t="e">
        <f>VLOOKUP(G6320,'Daily Flash NL'!A:D,4,0)</f>
        <v>#N/A</v>
      </c>
    </row>
    <row r="6321" spans="1:2">
      <c r="A6321" s="72">
        <f t="shared" si="193"/>
        <v>0</v>
      </c>
      <c r="B6321" s="73" t="e">
        <f>VLOOKUP(G6321,'Daily Flash NL'!A:D,4,0)</f>
        <v>#N/A</v>
      </c>
    </row>
    <row r="6322" spans="1:2">
      <c r="A6322" s="72">
        <f t="shared" si="193"/>
        <v>0</v>
      </c>
      <c r="B6322" s="73" t="e">
        <f>VLOOKUP(G6322,'Daily Flash NL'!A:D,4,0)</f>
        <v>#N/A</v>
      </c>
    </row>
    <row r="6323" spans="1:2">
      <c r="A6323" s="72">
        <f t="shared" si="193"/>
        <v>0</v>
      </c>
      <c r="B6323" s="73" t="e">
        <f>VLOOKUP(G6323,'Daily Flash NL'!A:D,4,0)</f>
        <v>#N/A</v>
      </c>
    </row>
    <row r="6324" spans="1:2">
      <c r="A6324" s="72">
        <f t="shared" si="193"/>
        <v>0</v>
      </c>
      <c r="B6324" s="73" t="e">
        <f>VLOOKUP(G6324,'Daily Flash NL'!A:D,4,0)</f>
        <v>#N/A</v>
      </c>
    </row>
    <row r="6325" spans="1:2">
      <c r="A6325" s="72">
        <f t="shared" si="193"/>
        <v>0</v>
      </c>
      <c r="B6325" s="73" t="e">
        <f>VLOOKUP(G6325,'Daily Flash NL'!A:D,4,0)</f>
        <v>#N/A</v>
      </c>
    </row>
    <row r="6326" spans="1:2">
      <c r="A6326" s="72">
        <f t="shared" si="193"/>
        <v>0</v>
      </c>
      <c r="B6326" s="73" t="e">
        <f>VLOOKUP(G6326,'Daily Flash NL'!A:D,4,0)</f>
        <v>#N/A</v>
      </c>
    </row>
    <row r="6327" spans="1:2">
      <c r="A6327" s="72">
        <f t="shared" si="193"/>
        <v>0</v>
      </c>
      <c r="B6327" s="73" t="e">
        <f>VLOOKUP(G6327,'Daily Flash NL'!A:D,4,0)</f>
        <v>#N/A</v>
      </c>
    </row>
    <row r="6328" spans="1:2">
      <c r="A6328" s="72">
        <f t="shared" si="193"/>
        <v>0</v>
      </c>
      <c r="B6328" s="73" t="e">
        <f>VLOOKUP(G6328,'Daily Flash NL'!A:D,4,0)</f>
        <v>#N/A</v>
      </c>
    </row>
    <row r="6329" spans="1:2">
      <c r="A6329" s="72">
        <f t="shared" si="193"/>
        <v>0</v>
      </c>
      <c r="B6329" s="73" t="e">
        <f>VLOOKUP(G6329,'Daily Flash NL'!A:D,4,0)</f>
        <v>#N/A</v>
      </c>
    </row>
    <row r="6330" spans="1:2">
      <c r="A6330" s="72">
        <f t="shared" si="193"/>
        <v>0</v>
      </c>
      <c r="B6330" s="73" t="e">
        <f>VLOOKUP(G6330,'Daily Flash NL'!A:D,4,0)</f>
        <v>#N/A</v>
      </c>
    </row>
    <row r="6331" spans="1:2">
      <c r="A6331" s="72">
        <f t="shared" ref="A6331:A6394" si="194">C6331</f>
        <v>0</v>
      </c>
      <c r="B6331" s="73" t="e">
        <f>VLOOKUP(G6331,'Daily Flash NL'!A:D,4,0)</f>
        <v>#N/A</v>
      </c>
    </row>
    <row r="6332" spans="1:2">
      <c r="A6332" s="72">
        <f t="shared" si="194"/>
        <v>0</v>
      </c>
      <c r="B6332" s="73" t="e">
        <f>VLOOKUP(G6332,'Daily Flash NL'!A:D,4,0)</f>
        <v>#N/A</v>
      </c>
    </row>
    <row r="6333" spans="1:2">
      <c r="A6333" s="72">
        <f t="shared" si="194"/>
        <v>0</v>
      </c>
      <c r="B6333" s="73" t="e">
        <f>VLOOKUP(G6333,'Daily Flash NL'!A:D,4,0)</f>
        <v>#N/A</v>
      </c>
    </row>
    <row r="6334" spans="1:2">
      <c r="A6334" s="72">
        <f t="shared" si="194"/>
        <v>0</v>
      </c>
      <c r="B6334" s="73" t="e">
        <f>VLOOKUP(G6334,'Daily Flash NL'!A:D,4,0)</f>
        <v>#N/A</v>
      </c>
    </row>
    <row r="6335" spans="1:2">
      <c r="A6335" s="72">
        <f t="shared" si="194"/>
        <v>0</v>
      </c>
      <c r="B6335" s="73" t="e">
        <f>VLOOKUP(G6335,'Daily Flash NL'!A:D,4,0)</f>
        <v>#N/A</v>
      </c>
    </row>
    <row r="6336" spans="1:2">
      <c r="A6336" s="72">
        <f t="shared" si="194"/>
        <v>0</v>
      </c>
      <c r="B6336" s="73" t="e">
        <f>VLOOKUP(G6336,'Daily Flash NL'!A:D,4,0)</f>
        <v>#N/A</v>
      </c>
    </row>
    <row r="6337" spans="1:2">
      <c r="A6337" s="72">
        <f t="shared" si="194"/>
        <v>0</v>
      </c>
      <c r="B6337" s="73" t="e">
        <f>VLOOKUP(G6337,'Daily Flash NL'!A:D,4,0)</f>
        <v>#N/A</v>
      </c>
    </row>
    <row r="6338" spans="1:2">
      <c r="A6338" s="72">
        <f t="shared" si="194"/>
        <v>0</v>
      </c>
      <c r="B6338" s="73" t="e">
        <f>VLOOKUP(G6338,'Daily Flash NL'!A:D,4,0)</f>
        <v>#N/A</v>
      </c>
    </row>
    <row r="6339" spans="1:2">
      <c r="A6339" s="72">
        <f t="shared" si="194"/>
        <v>0</v>
      </c>
      <c r="B6339" s="73" t="e">
        <f>VLOOKUP(G6339,'Daily Flash NL'!A:D,4,0)</f>
        <v>#N/A</v>
      </c>
    </row>
    <row r="6340" spans="1:2">
      <c r="A6340" s="72">
        <f t="shared" si="194"/>
        <v>0</v>
      </c>
      <c r="B6340" s="73" t="e">
        <f>VLOOKUP(G6340,'Daily Flash NL'!A:D,4,0)</f>
        <v>#N/A</v>
      </c>
    </row>
    <row r="6341" spans="1:2">
      <c r="A6341" s="72">
        <f t="shared" si="194"/>
        <v>0</v>
      </c>
      <c r="B6341" s="73" t="e">
        <f>VLOOKUP(G6341,'Daily Flash NL'!A:D,4,0)</f>
        <v>#N/A</v>
      </c>
    </row>
    <row r="6342" spans="1:2">
      <c r="A6342" s="72">
        <f t="shared" si="194"/>
        <v>0</v>
      </c>
      <c r="B6342" s="73" t="e">
        <f>VLOOKUP(G6342,'Daily Flash NL'!A:D,4,0)</f>
        <v>#N/A</v>
      </c>
    </row>
    <row r="6343" spans="1:2">
      <c r="A6343" s="72">
        <f t="shared" si="194"/>
        <v>0</v>
      </c>
      <c r="B6343" s="73" t="e">
        <f>VLOOKUP(G6343,'Daily Flash NL'!A:D,4,0)</f>
        <v>#N/A</v>
      </c>
    </row>
    <row r="6344" spans="1:2">
      <c r="A6344" s="72">
        <f t="shared" si="194"/>
        <v>0</v>
      </c>
      <c r="B6344" s="73" t="e">
        <f>VLOOKUP(G6344,'Daily Flash NL'!A:D,4,0)</f>
        <v>#N/A</v>
      </c>
    </row>
    <row r="6345" spans="1:2">
      <c r="A6345" s="72">
        <f t="shared" si="194"/>
        <v>0</v>
      </c>
      <c r="B6345" s="73" t="e">
        <f>VLOOKUP(G6345,'Daily Flash NL'!A:D,4,0)</f>
        <v>#N/A</v>
      </c>
    </row>
    <row r="6346" spans="1:2">
      <c r="A6346" s="72">
        <f t="shared" si="194"/>
        <v>0</v>
      </c>
      <c r="B6346" s="73" t="e">
        <f>VLOOKUP(G6346,'Daily Flash NL'!A:D,4,0)</f>
        <v>#N/A</v>
      </c>
    </row>
    <row r="6347" spans="1:2">
      <c r="A6347" s="72">
        <f t="shared" si="194"/>
        <v>0</v>
      </c>
      <c r="B6347" s="73" t="e">
        <f>VLOOKUP(G6347,'Daily Flash NL'!A:D,4,0)</f>
        <v>#N/A</v>
      </c>
    </row>
    <row r="6348" spans="1:2">
      <c r="A6348" s="72">
        <f t="shared" si="194"/>
        <v>0</v>
      </c>
      <c r="B6348" s="73" t="e">
        <f>VLOOKUP(G6348,'Daily Flash NL'!A:D,4,0)</f>
        <v>#N/A</v>
      </c>
    </row>
    <row r="6349" spans="1:2">
      <c r="A6349" s="72">
        <f t="shared" si="194"/>
        <v>0</v>
      </c>
      <c r="B6349" s="73" t="e">
        <f>VLOOKUP(G6349,'Daily Flash NL'!A:D,4,0)</f>
        <v>#N/A</v>
      </c>
    </row>
    <row r="6350" spans="1:2">
      <c r="A6350" s="72">
        <f t="shared" si="194"/>
        <v>0</v>
      </c>
      <c r="B6350" s="73" t="e">
        <f>VLOOKUP(G6350,'Daily Flash NL'!A:D,4,0)</f>
        <v>#N/A</v>
      </c>
    </row>
    <row r="6351" spans="1:2">
      <c r="A6351" s="72">
        <f t="shared" si="194"/>
        <v>0</v>
      </c>
      <c r="B6351" s="73" t="e">
        <f>VLOOKUP(G6351,'Daily Flash NL'!A:D,4,0)</f>
        <v>#N/A</v>
      </c>
    </row>
    <row r="6352" spans="1:2">
      <c r="A6352" s="72">
        <f t="shared" si="194"/>
        <v>0</v>
      </c>
      <c r="B6352" s="73" t="e">
        <f>VLOOKUP(G6352,'Daily Flash NL'!A:D,4,0)</f>
        <v>#N/A</v>
      </c>
    </row>
    <row r="6353" spans="1:2">
      <c r="A6353" s="72">
        <f t="shared" si="194"/>
        <v>0</v>
      </c>
      <c r="B6353" s="73" t="e">
        <f>VLOOKUP(G6353,'Daily Flash NL'!A:D,4,0)</f>
        <v>#N/A</v>
      </c>
    </row>
    <row r="6354" spans="1:2">
      <c r="A6354" s="72">
        <f t="shared" si="194"/>
        <v>0</v>
      </c>
      <c r="B6354" s="73" t="e">
        <f>VLOOKUP(G6354,'Daily Flash NL'!A:D,4,0)</f>
        <v>#N/A</v>
      </c>
    </row>
    <row r="6355" spans="1:2">
      <c r="A6355" s="72">
        <f t="shared" si="194"/>
        <v>0</v>
      </c>
      <c r="B6355" s="73" t="e">
        <f>VLOOKUP(G6355,'Daily Flash NL'!A:D,4,0)</f>
        <v>#N/A</v>
      </c>
    </row>
    <row r="6356" spans="1:2">
      <c r="A6356" s="72">
        <f t="shared" si="194"/>
        <v>0</v>
      </c>
      <c r="B6356" s="73" t="e">
        <f>VLOOKUP(G6356,'Daily Flash NL'!A:D,4,0)</f>
        <v>#N/A</v>
      </c>
    </row>
    <row r="6357" spans="1:2">
      <c r="A6357" s="72">
        <f t="shared" si="194"/>
        <v>0</v>
      </c>
      <c r="B6357" s="73" t="e">
        <f>VLOOKUP(G6357,'Daily Flash NL'!A:D,4,0)</f>
        <v>#N/A</v>
      </c>
    </row>
    <row r="6358" spans="1:2">
      <c r="A6358" s="72">
        <f t="shared" si="194"/>
        <v>0</v>
      </c>
      <c r="B6358" s="73" t="e">
        <f>VLOOKUP(G6358,'Daily Flash NL'!A:D,4,0)</f>
        <v>#N/A</v>
      </c>
    </row>
    <row r="6359" spans="1:2">
      <c r="A6359" s="72">
        <f t="shared" si="194"/>
        <v>0</v>
      </c>
      <c r="B6359" s="73" t="e">
        <f>VLOOKUP(G6359,'Daily Flash NL'!A:D,4,0)</f>
        <v>#N/A</v>
      </c>
    </row>
    <row r="6360" spans="1:2">
      <c r="A6360" s="72">
        <f t="shared" si="194"/>
        <v>0</v>
      </c>
      <c r="B6360" s="73" t="e">
        <f>VLOOKUP(G6360,'Daily Flash NL'!A:D,4,0)</f>
        <v>#N/A</v>
      </c>
    </row>
    <row r="6361" spans="1:2">
      <c r="A6361" s="72">
        <f t="shared" si="194"/>
        <v>0</v>
      </c>
      <c r="B6361" s="73" t="e">
        <f>VLOOKUP(G6361,'Daily Flash NL'!A:D,4,0)</f>
        <v>#N/A</v>
      </c>
    </row>
    <row r="6362" spans="1:2">
      <c r="A6362" s="72">
        <f t="shared" si="194"/>
        <v>0</v>
      </c>
      <c r="B6362" s="73" t="e">
        <f>VLOOKUP(G6362,'Daily Flash NL'!A:D,4,0)</f>
        <v>#N/A</v>
      </c>
    </row>
    <row r="6363" spans="1:2">
      <c r="A6363" s="72">
        <f t="shared" si="194"/>
        <v>0</v>
      </c>
      <c r="B6363" s="73" t="e">
        <f>VLOOKUP(G6363,'Daily Flash NL'!A:D,4,0)</f>
        <v>#N/A</v>
      </c>
    </row>
    <row r="6364" spans="1:2">
      <c r="A6364" s="72">
        <f t="shared" si="194"/>
        <v>0</v>
      </c>
      <c r="B6364" s="73" t="e">
        <f>VLOOKUP(G6364,'Daily Flash NL'!A:D,4,0)</f>
        <v>#N/A</v>
      </c>
    </row>
    <row r="6365" spans="1:2">
      <c r="A6365" s="72">
        <f t="shared" si="194"/>
        <v>0</v>
      </c>
      <c r="B6365" s="73" t="e">
        <f>VLOOKUP(G6365,'Daily Flash NL'!A:D,4,0)</f>
        <v>#N/A</v>
      </c>
    </row>
    <row r="6366" spans="1:2">
      <c r="A6366" s="72">
        <f t="shared" si="194"/>
        <v>0</v>
      </c>
      <c r="B6366" s="73" t="e">
        <f>VLOOKUP(G6366,'Daily Flash NL'!A:D,4,0)</f>
        <v>#N/A</v>
      </c>
    </row>
    <row r="6367" spans="1:2">
      <c r="A6367" s="72">
        <f t="shared" si="194"/>
        <v>0</v>
      </c>
      <c r="B6367" s="73" t="e">
        <f>VLOOKUP(G6367,'Daily Flash NL'!A:D,4,0)</f>
        <v>#N/A</v>
      </c>
    </row>
    <row r="6368" spans="1:2">
      <c r="A6368" s="72">
        <f t="shared" si="194"/>
        <v>0</v>
      </c>
      <c r="B6368" s="73" t="e">
        <f>VLOOKUP(G6368,'Daily Flash NL'!A:D,4,0)</f>
        <v>#N/A</v>
      </c>
    </row>
    <row r="6369" spans="1:2">
      <c r="A6369" s="72">
        <f t="shared" si="194"/>
        <v>0</v>
      </c>
      <c r="B6369" s="73" t="e">
        <f>VLOOKUP(G6369,'Daily Flash NL'!A:D,4,0)</f>
        <v>#N/A</v>
      </c>
    </row>
    <row r="6370" spans="1:2">
      <c r="A6370" s="72">
        <f t="shared" si="194"/>
        <v>0</v>
      </c>
      <c r="B6370" s="73" t="e">
        <f>VLOOKUP(G6370,'Daily Flash NL'!A:D,4,0)</f>
        <v>#N/A</v>
      </c>
    </row>
    <row r="6371" spans="1:2">
      <c r="A6371" s="72">
        <f t="shared" si="194"/>
        <v>0</v>
      </c>
      <c r="B6371" s="73" t="e">
        <f>VLOOKUP(G6371,'Daily Flash NL'!A:D,4,0)</f>
        <v>#N/A</v>
      </c>
    </row>
    <row r="6372" spans="1:2">
      <c r="A6372" s="72">
        <f t="shared" si="194"/>
        <v>0</v>
      </c>
      <c r="B6372" s="73" t="e">
        <f>VLOOKUP(G6372,'Daily Flash NL'!A:D,4,0)</f>
        <v>#N/A</v>
      </c>
    </row>
    <row r="6373" spans="1:2">
      <c r="A6373" s="72">
        <f t="shared" si="194"/>
        <v>0</v>
      </c>
      <c r="B6373" s="73" t="e">
        <f>VLOOKUP(G6373,'Daily Flash NL'!A:D,4,0)</f>
        <v>#N/A</v>
      </c>
    </row>
    <row r="6374" spans="1:2">
      <c r="A6374" s="72">
        <f t="shared" si="194"/>
        <v>0</v>
      </c>
      <c r="B6374" s="73" t="e">
        <f>VLOOKUP(G6374,'Daily Flash NL'!A:D,4,0)</f>
        <v>#N/A</v>
      </c>
    </row>
    <row r="6375" spans="1:2">
      <c r="A6375" s="72">
        <f t="shared" si="194"/>
        <v>0</v>
      </c>
      <c r="B6375" s="73" t="e">
        <f>VLOOKUP(G6375,'Daily Flash NL'!A:D,4,0)</f>
        <v>#N/A</v>
      </c>
    </row>
    <row r="6376" spans="1:2">
      <c r="A6376" s="72">
        <f t="shared" si="194"/>
        <v>0</v>
      </c>
      <c r="B6376" s="73" t="e">
        <f>VLOOKUP(G6376,'Daily Flash NL'!A:D,4,0)</f>
        <v>#N/A</v>
      </c>
    </row>
    <row r="6377" spans="1:2">
      <c r="A6377" s="72">
        <f t="shared" si="194"/>
        <v>0</v>
      </c>
      <c r="B6377" s="73" t="e">
        <f>VLOOKUP(G6377,'Daily Flash NL'!A:D,4,0)</f>
        <v>#N/A</v>
      </c>
    </row>
    <row r="6378" spans="1:2">
      <c r="A6378" s="72">
        <f t="shared" si="194"/>
        <v>0</v>
      </c>
      <c r="B6378" s="73" t="e">
        <f>VLOOKUP(G6378,'Daily Flash NL'!A:D,4,0)</f>
        <v>#N/A</v>
      </c>
    </row>
    <row r="6379" spans="1:2">
      <c r="A6379" s="72">
        <f t="shared" si="194"/>
        <v>0</v>
      </c>
      <c r="B6379" s="73" t="e">
        <f>VLOOKUP(G6379,'Daily Flash NL'!A:D,4,0)</f>
        <v>#N/A</v>
      </c>
    </row>
    <row r="6380" spans="1:2">
      <c r="A6380" s="72">
        <f t="shared" si="194"/>
        <v>0</v>
      </c>
      <c r="B6380" s="73" t="e">
        <f>VLOOKUP(G6380,'Daily Flash NL'!A:D,4,0)</f>
        <v>#N/A</v>
      </c>
    </row>
    <row r="6381" spans="1:2">
      <c r="A6381" s="72">
        <f t="shared" si="194"/>
        <v>0</v>
      </c>
      <c r="B6381" s="73" t="e">
        <f>VLOOKUP(G6381,'Daily Flash NL'!A:D,4,0)</f>
        <v>#N/A</v>
      </c>
    </row>
    <row r="6382" spans="1:2">
      <c r="A6382" s="72">
        <f t="shared" si="194"/>
        <v>0</v>
      </c>
      <c r="B6382" s="73" t="e">
        <f>VLOOKUP(G6382,'Daily Flash NL'!A:D,4,0)</f>
        <v>#N/A</v>
      </c>
    </row>
    <row r="6383" spans="1:2">
      <c r="A6383" s="72">
        <f t="shared" si="194"/>
        <v>0</v>
      </c>
      <c r="B6383" s="73" t="e">
        <f>VLOOKUP(G6383,'Daily Flash NL'!A:D,4,0)</f>
        <v>#N/A</v>
      </c>
    </row>
    <row r="6384" spans="1:2">
      <c r="A6384" s="72">
        <f t="shared" si="194"/>
        <v>0</v>
      </c>
      <c r="B6384" s="73" t="e">
        <f>VLOOKUP(G6384,'Daily Flash NL'!A:D,4,0)</f>
        <v>#N/A</v>
      </c>
    </row>
    <row r="6385" spans="1:2">
      <c r="A6385" s="72">
        <f t="shared" si="194"/>
        <v>0</v>
      </c>
      <c r="B6385" s="73" t="e">
        <f>VLOOKUP(G6385,'Daily Flash NL'!A:D,4,0)</f>
        <v>#N/A</v>
      </c>
    </row>
    <row r="6386" spans="1:2">
      <c r="A6386" s="72">
        <f t="shared" si="194"/>
        <v>0</v>
      </c>
      <c r="B6386" s="73" t="e">
        <f>VLOOKUP(G6386,'Daily Flash NL'!A:D,4,0)</f>
        <v>#N/A</v>
      </c>
    </row>
    <row r="6387" spans="1:2">
      <c r="A6387" s="72">
        <f t="shared" si="194"/>
        <v>0</v>
      </c>
      <c r="B6387" s="73" t="e">
        <f>VLOOKUP(G6387,'Daily Flash NL'!A:D,4,0)</f>
        <v>#N/A</v>
      </c>
    </row>
    <row r="6388" spans="1:2">
      <c r="A6388" s="72">
        <f t="shared" si="194"/>
        <v>0</v>
      </c>
      <c r="B6388" s="73" t="e">
        <f>VLOOKUP(G6388,'Daily Flash NL'!A:D,4,0)</f>
        <v>#N/A</v>
      </c>
    </row>
    <row r="6389" spans="1:2">
      <c r="A6389" s="72">
        <f t="shared" si="194"/>
        <v>0</v>
      </c>
      <c r="B6389" s="73" t="e">
        <f>VLOOKUP(G6389,'Daily Flash NL'!A:D,4,0)</f>
        <v>#N/A</v>
      </c>
    </row>
    <row r="6390" spans="1:2">
      <c r="A6390" s="72">
        <f t="shared" si="194"/>
        <v>0</v>
      </c>
      <c r="B6390" s="73" t="e">
        <f>VLOOKUP(G6390,'Daily Flash NL'!A:D,4,0)</f>
        <v>#N/A</v>
      </c>
    </row>
    <row r="6391" spans="1:2">
      <c r="A6391" s="72">
        <f t="shared" si="194"/>
        <v>0</v>
      </c>
      <c r="B6391" s="73" t="e">
        <f>VLOOKUP(G6391,'Daily Flash NL'!A:D,4,0)</f>
        <v>#N/A</v>
      </c>
    </row>
    <row r="6392" spans="1:2">
      <c r="A6392" s="72">
        <f t="shared" si="194"/>
        <v>0</v>
      </c>
      <c r="B6392" s="73" t="e">
        <f>VLOOKUP(G6392,'Daily Flash NL'!A:D,4,0)</f>
        <v>#N/A</v>
      </c>
    </row>
    <row r="6393" spans="1:2">
      <c r="A6393" s="72">
        <f t="shared" si="194"/>
        <v>0</v>
      </c>
      <c r="B6393" s="73" t="e">
        <f>VLOOKUP(G6393,'Daily Flash NL'!A:D,4,0)</f>
        <v>#N/A</v>
      </c>
    </row>
    <row r="6394" spans="1:2">
      <c r="A6394" s="72">
        <f t="shared" si="194"/>
        <v>0</v>
      </c>
      <c r="B6394" s="73" t="e">
        <f>VLOOKUP(G6394,'Daily Flash NL'!A:D,4,0)</f>
        <v>#N/A</v>
      </c>
    </row>
    <row r="6395" spans="1:2">
      <c r="A6395" s="72">
        <f t="shared" ref="A6395:A6458" si="195">C6395</f>
        <v>0</v>
      </c>
      <c r="B6395" s="73" t="e">
        <f>VLOOKUP(G6395,'Daily Flash NL'!A:D,4,0)</f>
        <v>#N/A</v>
      </c>
    </row>
    <row r="6396" spans="1:2">
      <c r="A6396" s="72">
        <f t="shared" si="195"/>
        <v>0</v>
      </c>
      <c r="B6396" s="73" t="e">
        <f>VLOOKUP(G6396,'Daily Flash NL'!A:D,4,0)</f>
        <v>#N/A</v>
      </c>
    </row>
    <row r="6397" spans="1:2">
      <c r="A6397" s="72">
        <f t="shared" si="195"/>
        <v>0</v>
      </c>
      <c r="B6397" s="73" t="e">
        <f>VLOOKUP(G6397,'Daily Flash NL'!A:D,4,0)</f>
        <v>#N/A</v>
      </c>
    </row>
    <row r="6398" spans="1:2">
      <c r="A6398" s="72">
        <f t="shared" si="195"/>
        <v>0</v>
      </c>
      <c r="B6398" s="73" t="e">
        <f>VLOOKUP(G6398,'Daily Flash NL'!A:D,4,0)</f>
        <v>#N/A</v>
      </c>
    </row>
    <row r="6399" spans="1:2">
      <c r="A6399" s="72">
        <f t="shared" si="195"/>
        <v>0</v>
      </c>
      <c r="B6399" s="73" t="e">
        <f>VLOOKUP(G6399,'Daily Flash NL'!A:D,4,0)</f>
        <v>#N/A</v>
      </c>
    </row>
    <row r="6400" spans="1:2">
      <c r="A6400" s="72">
        <f t="shared" si="195"/>
        <v>0</v>
      </c>
      <c r="B6400" s="73" t="e">
        <f>VLOOKUP(G6400,'Daily Flash NL'!A:D,4,0)</f>
        <v>#N/A</v>
      </c>
    </row>
    <row r="6401" spans="1:2">
      <c r="A6401" s="72">
        <f t="shared" si="195"/>
        <v>0</v>
      </c>
      <c r="B6401" s="73" t="e">
        <f>VLOOKUP(G6401,'Daily Flash NL'!A:D,4,0)</f>
        <v>#N/A</v>
      </c>
    </row>
    <row r="6402" spans="1:2">
      <c r="A6402" s="72">
        <f t="shared" si="195"/>
        <v>0</v>
      </c>
      <c r="B6402" s="73" t="e">
        <f>VLOOKUP(G6402,'Daily Flash NL'!A:D,4,0)</f>
        <v>#N/A</v>
      </c>
    </row>
    <row r="6403" spans="1:2">
      <c r="A6403" s="72">
        <f t="shared" si="195"/>
        <v>0</v>
      </c>
      <c r="B6403" s="73" t="e">
        <f>VLOOKUP(G6403,'Daily Flash NL'!A:D,4,0)</f>
        <v>#N/A</v>
      </c>
    </row>
    <row r="6404" spans="1:2">
      <c r="A6404" s="72">
        <f t="shared" si="195"/>
        <v>0</v>
      </c>
      <c r="B6404" s="73" t="e">
        <f>VLOOKUP(G6404,'Daily Flash NL'!A:D,4,0)</f>
        <v>#N/A</v>
      </c>
    </row>
    <row r="6405" spans="1:2">
      <c r="A6405" s="72">
        <f t="shared" si="195"/>
        <v>0</v>
      </c>
      <c r="B6405" s="73" t="e">
        <f>VLOOKUP(G6405,'Daily Flash NL'!A:D,4,0)</f>
        <v>#N/A</v>
      </c>
    </row>
    <row r="6406" spans="1:2">
      <c r="A6406" s="72">
        <f t="shared" si="195"/>
        <v>0</v>
      </c>
      <c r="B6406" s="73" t="e">
        <f>VLOOKUP(G6406,'Daily Flash NL'!A:D,4,0)</f>
        <v>#N/A</v>
      </c>
    </row>
    <row r="6407" spans="1:2">
      <c r="A6407" s="72">
        <f t="shared" si="195"/>
        <v>0</v>
      </c>
      <c r="B6407" s="73" t="e">
        <f>VLOOKUP(G6407,'Daily Flash NL'!A:D,4,0)</f>
        <v>#N/A</v>
      </c>
    </row>
    <row r="6408" spans="1:2">
      <c r="A6408" s="72">
        <f t="shared" si="195"/>
        <v>0</v>
      </c>
      <c r="B6408" s="73" t="e">
        <f>VLOOKUP(G6408,'Daily Flash NL'!A:D,4,0)</f>
        <v>#N/A</v>
      </c>
    </row>
    <row r="6409" spans="1:2">
      <c r="A6409" s="72">
        <f t="shared" si="195"/>
        <v>0</v>
      </c>
      <c r="B6409" s="73" t="e">
        <f>VLOOKUP(G6409,'Daily Flash NL'!A:D,4,0)</f>
        <v>#N/A</v>
      </c>
    </row>
    <row r="6410" spans="1:2">
      <c r="A6410" s="72">
        <f t="shared" si="195"/>
        <v>0</v>
      </c>
      <c r="B6410" s="73" t="e">
        <f>VLOOKUP(G6410,'Daily Flash NL'!A:D,4,0)</f>
        <v>#N/A</v>
      </c>
    </row>
    <row r="6411" spans="1:2">
      <c r="A6411" s="72">
        <f t="shared" si="195"/>
        <v>0</v>
      </c>
      <c r="B6411" s="73" t="e">
        <f>VLOOKUP(G6411,'Daily Flash NL'!A:D,4,0)</f>
        <v>#N/A</v>
      </c>
    </row>
    <row r="6412" spans="1:2">
      <c r="A6412" s="72">
        <f t="shared" si="195"/>
        <v>0</v>
      </c>
      <c r="B6412" s="73" t="e">
        <f>VLOOKUP(G6412,'Daily Flash NL'!A:D,4,0)</f>
        <v>#N/A</v>
      </c>
    </row>
    <row r="6413" spans="1:2">
      <c r="A6413" s="72">
        <f t="shared" si="195"/>
        <v>0</v>
      </c>
      <c r="B6413" s="73" t="e">
        <f>VLOOKUP(G6413,'Daily Flash NL'!A:D,4,0)</f>
        <v>#N/A</v>
      </c>
    </row>
    <row r="6414" spans="1:2">
      <c r="A6414" s="72">
        <f t="shared" si="195"/>
        <v>0</v>
      </c>
      <c r="B6414" s="73" t="e">
        <f>VLOOKUP(G6414,'Daily Flash NL'!A:D,4,0)</f>
        <v>#N/A</v>
      </c>
    </row>
    <row r="6415" spans="1:2">
      <c r="A6415" s="72">
        <f t="shared" si="195"/>
        <v>0</v>
      </c>
      <c r="B6415" s="73" t="e">
        <f>VLOOKUP(G6415,'Daily Flash NL'!A:D,4,0)</f>
        <v>#N/A</v>
      </c>
    </row>
    <row r="6416" spans="1:2">
      <c r="A6416" s="72">
        <f t="shared" si="195"/>
        <v>0</v>
      </c>
      <c r="B6416" s="73" t="e">
        <f>VLOOKUP(G6416,'Daily Flash NL'!A:D,4,0)</f>
        <v>#N/A</v>
      </c>
    </row>
    <row r="6417" spans="1:2">
      <c r="A6417" s="72">
        <f t="shared" si="195"/>
        <v>0</v>
      </c>
      <c r="B6417" s="73" t="e">
        <f>VLOOKUP(G6417,'Daily Flash NL'!A:D,4,0)</f>
        <v>#N/A</v>
      </c>
    </row>
    <row r="6418" spans="1:2">
      <c r="A6418" s="72">
        <f t="shared" si="195"/>
        <v>0</v>
      </c>
      <c r="B6418" s="73" t="e">
        <f>VLOOKUP(G6418,'Daily Flash NL'!A:D,4,0)</f>
        <v>#N/A</v>
      </c>
    </row>
    <row r="6419" spans="1:2">
      <c r="A6419" s="72">
        <f t="shared" si="195"/>
        <v>0</v>
      </c>
      <c r="B6419" s="73" t="e">
        <f>VLOOKUP(G6419,'Daily Flash NL'!A:D,4,0)</f>
        <v>#N/A</v>
      </c>
    </row>
    <row r="6420" spans="1:2">
      <c r="A6420" s="72">
        <f t="shared" si="195"/>
        <v>0</v>
      </c>
      <c r="B6420" s="73" t="e">
        <f>VLOOKUP(G6420,'Daily Flash NL'!A:D,4,0)</f>
        <v>#N/A</v>
      </c>
    </row>
    <row r="6421" spans="1:2">
      <c r="A6421" s="72">
        <f t="shared" si="195"/>
        <v>0</v>
      </c>
      <c r="B6421" s="73" t="e">
        <f>VLOOKUP(G6421,'Daily Flash NL'!A:D,4,0)</f>
        <v>#N/A</v>
      </c>
    </row>
    <row r="6422" spans="1:2">
      <c r="A6422" s="72">
        <f t="shared" si="195"/>
        <v>0</v>
      </c>
      <c r="B6422" s="73" t="e">
        <f>VLOOKUP(G6422,'Daily Flash NL'!A:D,4,0)</f>
        <v>#N/A</v>
      </c>
    </row>
    <row r="6423" spans="1:2">
      <c r="A6423" s="72">
        <f t="shared" si="195"/>
        <v>0</v>
      </c>
      <c r="B6423" s="73" t="e">
        <f>VLOOKUP(G6423,'Daily Flash NL'!A:D,4,0)</f>
        <v>#N/A</v>
      </c>
    </row>
    <row r="6424" spans="1:2">
      <c r="A6424" s="72">
        <f t="shared" si="195"/>
        <v>0</v>
      </c>
      <c r="B6424" s="73" t="e">
        <f>VLOOKUP(G6424,'Daily Flash NL'!A:D,4,0)</f>
        <v>#N/A</v>
      </c>
    </row>
    <row r="6425" spans="1:2">
      <c r="A6425" s="72">
        <f t="shared" si="195"/>
        <v>0</v>
      </c>
      <c r="B6425" s="73" t="e">
        <f>VLOOKUP(G6425,'Daily Flash NL'!A:D,4,0)</f>
        <v>#N/A</v>
      </c>
    </row>
    <row r="6426" spans="1:2">
      <c r="A6426" s="72">
        <f t="shared" si="195"/>
        <v>0</v>
      </c>
      <c r="B6426" s="73" t="e">
        <f>VLOOKUP(G6426,'Daily Flash NL'!A:D,4,0)</f>
        <v>#N/A</v>
      </c>
    </row>
    <row r="6427" spans="1:2">
      <c r="A6427" s="72">
        <f t="shared" si="195"/>
        <v>0</v>
      </c>
      <c r="B6427" s="73" t="e">
        <f>VLOOKUP(G6427,'Daily Flash NL'!A:D,4,0)</f>
        <v>#N/A</v>
      </c>
    </row>
    <row r="6428" spans="1:2">
      <c r="A6428" s="72">
        <f t="shared" si="195"/>
        <v>0</v>
      </c>
      <c r="B6428" s="73" t="e">
        <f>VLOOKUP(G6428,'Daily Flash NL'!A:D,4,0)</f>
        <v>#N/A</v>
      </c>
    </row>
    <row r="6429" spans="1:2">
      <c r="A6429" s="72">
        <f t="shared" si="195"/>
        <v>0</v>
      </c>
      <c r="B6429" s="73" t="e">
        <f>VLOOKUP(G6429,'Daily Flash NL'!A:D,4,0)</f>
        <v>#N/A</v>
      </c>
    </row>
    <row r="6430" spans="1:2">
      <c r="A6430" s="72">
        <f t="shared" si="195"/>
        <v>0</v>
      </c>
      <c r="B6430" s="73" t="e">
        <f>VLOOKUP(G6430,'Daily Flash NL'!A:D,4,0)</f>
        <v>#N/A</v>
      </c>
    </row>
    <row r="6431" spans="1:2">
      <c r="A6431" s="72">
        <f t="shared" si="195"/>
        <v>0</v>
      </c>
      <c r="B6431" s="73" t="e">
        <f>VLOOKUP(G6431,'Daily Flash NL'!A:D,4,0)</f>
        <v>#N/A</v>
      </c>
    </row>
    <row r="6432" spans="1:2">
      <c r="A6432" s="72">
        <f t="shared" si="195"/>
        <v>0</v>
      </c>
      <c r="B6432" s="73" t="e">
        <f>VLOOKUP(G6432,'Daily Flash NL'!A:D,4,0)</f>
        <v>#N/A</v>
      </c>
    </row>
    <row r="6433" spans="1:2">
      <c r="A6433" s="72">
        <f t="shared" si="195"/>
        <v>0</v>
      </c>
      <c r="B6433" s="73" t="e">
        <f>VLOOKUP(G6433,'Daily Flash NL'!A:D,4,0)</f>
        <v>#N/A</v>
      </c>
    </row>
    <row r="6434" spans="1:2">
      <c r="A6434" s="72">
        <f t="shared" si="195"/>
        <v>0</v>
      </c>
      <c r="B6434" s="73" t="e">
        <f>VLOOKUP(G6434,'Daily Flash NL'!A:D,4,0)</f>
        <v>#N/A</v>
      </c>
    </row>
    <row r="6435" spans="1:2">
      <c r="A6435" s="72">
        <f t="shared" si="195"/>
        <v>0</v>
      </c>
      <c r="B6435" s="73" t="e">
        <f>VLOOKUP(G6435,'Daily Flash NL'!A:D,4,0)</f>
        <v>#N/A</v>
      </c>
    </row>
    <row r="6436" spans="1:2">
      <c r="A6436" s="72">
        <f t="shared" si="195"/>
        <v>0</v>
      </c>
      <c r="B6436" s="73" t="e">
        <f>VLOOKUP(G6436,'Daily Flash NL'!A:D,4,0)</f>
        <v>#N/A</v>
      </c>
    </row>
    <row r="6437" spans="1:2">
      <c r="A6437" s="72">
        <f t="shared" si="195"/>
        <v>0</v>
      </c>
      <c r="B6437" s="73" t="e">
        <f>VLOOKUP(G6437,'Daily Flash NL'!A:D,4,0)</f>
        <v>#N/A</v>
      </c>
    </row>
    <row r="6438" spans="1:2">
      <c r="A6438" s="72">
        <f t="shared" si="195"/>
        <v>0</v>
      </c>
      <c r="B6438" s="73" t="e">
        <f>VLOOKUP(G6438,'Daily Flash NL'!A:D,4,0)</f>
        <v>#N/A</v>
      </c>
    </row>
    <row r="6439" spans="1:2">
      <c r="A6439" s="72">
        <f t="shared" si="195"/>
        <v>0</v>
      </c>
      <c r="B6439" s="73" t="e">
        <f>VLOOKUP(G6439,'Daily Flash NL'!A:D,4,0)</f>
        <v>#N/A</v>
      </c>
    </row>
    <row r="6440" spans="1:2">
      <c r="A6440" s="72">
        <f t="shared" si="195"/>
        <v>0</v>
      </c>
      <c r="B6440" s="73" t="e">
        <f>VLOOKUP(G6440,'Daily Flash NL'!A:D,4,0)</f>
        <v>#N/A</v>
      </c>
    </row>
    <row r="6441" spans="1:2">
      <c r="A6441" s="72">
        <f t="shared" si="195"/>
        <v>0</v>
      </c>
      <c r="B6441" s="73" t="e">
        <f>VLOOKUP(G6441,'Daily Flash NL'!A:D,4,0)</f>
        <v>#N/A</v>
      </c>
    </row>
    <row r="6442" spans="1:2">
      <c r="A6442" s="72">
        <f t="shared" si="195"/>
        <v>0</v>
      </c>
      <c r="B6442" s="73" t="e">
        <f>VLOOKUP(G6442,'Daily Flash NL'!A:D,4,0)</f>
        <v>#N/A</v>
      </c>
    </row>
    <row r="6443" spans="1:2">
      <c r="A6443" s="72">
        <f t="shared" si="195"/>
        <v>0</v>
      </c>
      <c r="B6443" s="73" t="e">
        <f>VLOOKUP(G6443,'Daily Flash NL'!A:D,4,0)</f>
        <v>#N/A</v>
      </c>
    </row>
    <row r="6444" spans="1:2">
      <c r="A6444" s="72">
        <f t="shared" si="195"/>
        <v>0</v>
      </c>
      <c r="B6444" s="73" t="e">
        <f>VLOOKUP(G6444,'Daily Flash NL'!A:D,4,0)</f>
        <v>#N/A</v>
      </c>
    </row>
    <row r="6445" spans="1:2">
      <c r="A6445" s="72">
        <f t="shared" si="195"/>
        <v>0</v>
      </c>
      <c r="B6445" s="73" t="e">
        <f>VLOOKUP(G6445,'Daily Flash NL'!A:D,4,0)</f>
        <v>#N/A</v>
      </c>
    </row>
    <row r="6446" spans="1:2">
      <c r="A6446" s="72">
        <f t="shared" si="195"/>
        <v>0</v>
      </c>
      <c r="B6446" s="73" t="e">
        <f>VLOOKUP(G6446,'Daily Flash NL'!A:D,4,0)</f>
        <v>#N/A</v>
      </c>
    </row>
    <row r="6447" spans="1:2">
      <c r="A6447" s="72">
        <f t="shared" si="195"/>
        <v>0</v>
      </c>
      <c r="B6447" s="73" t="e">
        <f>VLOOKUP(G6447,'Daily Flash NL'!A:D,4,0)</f>
        <v>#N/A</v>
      </c>
    </row>
    <row r="6448" spans="1:2">
      <c r="A6448" s="72">
        <f t="shared" si="195"/>
        <v>0</v>
      </c>
      <c r="B6448" s="73" t="e">
        <f>VLOOKUP(G6448,'Daily Flash NL'!A:D,4,0)</f>
        <v>#N/A</v>
      </c>
    </row>
    <row r="6449" spans="1:2">
      <c r="A6449" s="72">
        <f t="shared" si="195"/>
        <v>0</v>
      </c>
      <c r="B6449" s="73" t="e">
        <f>VLOOKUP(G6449,'Daily Flash NL'!A:D,4,0)</f>
        <v>#N/A</v>
      </c>
    </row>
    <row r="6450" spans="1:2">
      <c r="A6450" s="72">
        <f t="shared" si="195"/>
        <v>0</v>
      </c>
      <c r="B6450" s="73" t="e">
        <f>VLOOKUP(G6450,'Daily Flash NL'!A:D,4,0)</f>
        <v>#N/A</v>
      </c>
    </row>
    <row r="6451" spans="1:2">
      <c r="A6451" s="72">
        <f t="shared" si="195"/>
        <v>0</v>
      </c>
      <c r="B6451" s="73" t="e">
        <f>VLOOKUP(G6451,'Daily Flash NL'!A:D,4,0)</f>
        <v>#N/A</v>
      </c>
    </row>
    <row r="6452" spans="1:2">
      <c r="A6452" s="72">
        <f t="shared" si="195"/>
        <v>0</v>
      </c>
      <c r="B6452" s="73" t="e">
        <f>VLOOKUP(G6452,'Daily Flash NL'!A:D,4,0)</f>
        <v>#N/A</v>
      </c>
    </row>
    <row r="6453" spans="1:2">
      <c r="A6453" s="72">
        <f t="shared" si="195"/>
        <v>0</v>
      </c>
      <c r="B6453" s="73" t="e">
        <f>VLOOKUP(G6453,'Daily Flash NL'!A:D,4,0)</f>
        <v>#N/A</v>
      </c>
    </row>
    <row r="6454" spans="1:2">
      <c r="A6454" s="72">
        <f t="shared" si="195"/>
        <v>0</v>
      </c>
      <c r="B6454" s="73" t="e">
        <f>VLOOKUP(G6454,'Daily Flash NL'!A:D,4,0)</f>
        <v>#N/A</v>
      </c>
    </row>
    <row r="6455" spans="1:2">
      <c r="A6455" s="72">
        <f t="shared" si="195"/>
        <v>0</v>
      </c>
      <c r="B6455" s="73" t="e">
        <f>VLOOKUP(G6455,'Daily Flash NL'!A:D,4,0)</f>
        <v>#N/A</v>
      </c>
    </row>
    <row r="6456" spans="1:2">
      <c r="A6456" s="72">
        <f t="shared" si="195"/>
        <v>0</v>
      </c>
      <c r="B6456" s="73" t="e">
        <f>VLOOKUP(G6456,'Daily Flash NL'!A:D,4,0)</f>
        <v>#N/A</v>
      </c>
    </row>
    <row r="6457" spans="1:2">
      <c r="A6457" s="72">
        <f t="shared" si="195"/>
        <v>0</v>
      </c>
      <c r="B6457" s="73" t="e">
        <f>VLOOKUP(G6457,'Daily Flash NL'!A:D,4,0)</f>
        <v>#N/A</v>
      </c>
    </row>
    <row r="6458" spans="1:2">
      <c r="A6458" s="72">
        <f t="shared" si="195"/>
        <v>0</v>
      </c>
      <c r="B6458" s="73" t="e">
        <f>VLOOKUP(G6458,'Daily Flash NL'!A:D,4,0)</f>
        <v>#N/A</v>
      </c>
    </row>
    <row r="6459" spans="1:2">
      <c r="A6459" s="72">
        <f t="shared" ref="A6459:A6522" si="196">C6459</f>
        <v>0</v>
      </c>
      <c r="B6459" s="73" t="e">
        <f>VLOOKUP(G6459,'Daily Flash NL'!A:D,4,0)</f>
        <v>#N/A</v>
      </c>
    </row>
    <row r="6460" spans="1:2">
      <c r="A6460" s="72">
        <f t="shared" si="196"/>
        <v>0</v>
      </c>
      <c r="B6460" s="73" t="e">
        <f>VLOOKUP(G6460,'Daily Flash NL'!A:D,4,0)</f>
        <v>#N/A</v>
      </c>
    </row>
    <row r="6461" spans="1:2">
      <c r="A6461" s="72">
        <f t="shared" si="196"/>
        <v>0</v>
      </c>
      <c r="B6461" s="73" t="e">
        <f>VLOOKUP(G6461,'Daily Flash NL'!A:D,4,0)</f>
        <v>#N/A</v>
      </c>
    </row>
    <row r="6462" spans="1:2">
      <c r="A6462" s="72">
        <f t="shared" si="196"/>
        <v>0</v>
      </c>
      <c r="B6462" s="73" t="e">
        <f>VLOOKUP(G6462,'Daily Flash NL'!A:D,4,0)</f>
        <v>#N/A</v>
      </c>
    </row>
    <row r="6463" spans="1:2">
      <c r="A6463" s="72">
        <f t="shared" si="196"/>
        <v>0</v>
      </c>
      <c r="B6463" s="73" t="e">
        <f>VLOOKUP(G6463,'Daily Flash NL'!A:D,4,0)</f>
        <v>#N/A</v>
      </c>
    </row>
    <row r="6464" spans="1:2">
      <c r="A6464" s="72">
        <f t="shared" si="196"/>
        <v>0</v>
      </c>
      <c r="B6464" s="73" t="e">
        <f>VLOOKUP(G6464,'Daily Flash NL'!A:D,4,0)</f>
        <v>#N/A</v>
      </c>
    </row>
    <row r="6465" spans="1:2">
      <c r="A6465" s="72">
        <f t="shared" si="196"/>
        <v>0</v>
      </c>
      <c r="B6465" s="73" t="e">
        <f>VLOOKUP(G6465,'Daily Flash NL'!A:D,4,0)</f>
        <v>#N/A</v>
      </c>
    </row>
    <row r="6466" spans="1:2">
      <c r="A6466" s="72">
        <f t="shared" si="196"/>
        <v>0</v>
      </c>
      <c r="B6466" s="73" t="e">
        <f>VLOOKUP(G6466,'Daily Flash NL'!A:D,4,0)</f>
        <v>#N/A</v>
      </c>
    </row>
    <row r="6467" spans="1:2">
      <c r="A6467" s="72">
        <f t="shared" si="196"/>
        <v>0</v>
      </c>
      <c r="B6467" s="73" t="e">
        <f>VLOOKUP(G6467,'Daily Flash NL'!A:D,4,0)</f>
        <v>#N/A</v>
      </c>
    </row>
    <row r="6468" spans="1:2">
      <c r="A6468" s="72">
        <f t="shared" si="196"/>
        <v>0</v>
      </c>
      <c r="B6468" s="73" t="e">
        <f>VLOOKUP(G6468,'Daily Flash NL'!A:D,4,0)</f>
        <v>#N/A</v>
      </c>
    </row>
    <row r="6469" spans="1:2">
      <c r="A6469" s="72">
        <f t="shared" si="196"/>
        <v>0</v>
      </c>
      <c r="B6469" s="73" t="e">
        <f>VLOOKUP(G6469,'Daily Flash NL'!A:D,4,0)</f>
        <v>#N/A</v>
      </c>
    </row>
    <row r="6470" spans="1:2">
      <c r="A6470" s="72">
        <f t="shared" si="196"/>
        <v>0</v>
      </c>
      <c r="B6470" s="73" t="e">
        <f>VLOOKUP(G6470,'Daily Flash NL'!A:D,4,0)</f>
        <v>#N/A</v>
      </c>
    </row>
    <row r="6471" spans="1:2">
      <c r="A6471" s="72">
        <f t="shared" si="196"/>
        <v>0</v>
      </c>
      <c r="B6471" s="73" t="e">
        <f>VLOOKUP(G6471,'Daily Flash NL'!A:D,4,0)</f>
        <v>#N/A</v>
      </c>
    </row>
    <row r="6472" spans="1:2">
      <c r="A6472" s="72">
        <f t="shared" si="196"/>
        <v>0</v>
      </c>
      <c r="B6472" s="73" t="e">
        <f>VLOOKUP(G6472,'Daily Flash NL'!A:D,4,0)</f>
        <v>#N/A</v>
      </c>
    </row>
    <row r="6473" spans="1:2">
      <c r="A6473" s="72">
        <f t="shared" si="196"/>
        <v>0</v>
      </c>
      <c r="B6473" s="73" t="e">
        <f>VLOOKUP(G6473,'Daily Flash NL'!A:D,4,0)</f>
        <v>#N/A</v>
      </c>
    </row>
    <row r="6474" spans="1:2">
      <c r="A6474" s="72">
        <f t="shared" si="196"/>
        <v>0</v>
      </c>
      <c r="B6474" s="73" t="e">
        <f>VLOOKUP(G6474,'Daily Flash NL'!A:D,4,0)</f>
        <v>#N/A</v>
      </c>
    </row>
    <row r="6475" spans="1:2">
      <c r="A6475" s="72">
        <f t="shared" si="196"/>
        <v>0</v>
      </c>
      <c r="B6475" s="73" t="e">
        <f>VLOOKUP(G6475,'Daily Flash NL'!A:D,4,0)</f>
        <v>#N/A</v>
      </c>
    </row>
    <row r="6476" spans="1:2">
      <c r="A6476" s="72">
        <f t="shared" si="196"/>
        <v>0</v>
      </c>
      <c r="B6476" s="73" t="e">
        <f>VLOOKUP(G6476,'Daily Flash NL'!A:D,4,0)</f>
        <v>#N/A</v>
      </c>
    </row>
    <row r="6477" spans="1:2">
      <c r="A6477" s="72">
        <f t="shared" si="196"/>
        <v>0</v>
      </c>
      <c r="B6477" s="73" t="e">
        <f>VLOOKUP(G6477,'Daily Flash NL'!A:D,4,0)</f>
        <v>#N/A</v>
      </c>
    </row>
    <row r="6478" spans="1:2">
      <c r="A6478" s="72">
        <f t="shared" si="196"/>
        <v>0</v>
      </c>
      <c r="B6478" s="73" t="e">
        <f>VLOOKUP(G6478,'Daily Flash NL'!A:D,4,0)</f>
        <v>#N/A</v>
      </c>
    </row>
    <row r="6479" spans="1:2">
      <c r="A6479" s="72">
        <f t="shared" si="196"/>
        <v>0</v>
      </c>
      <c r="B6479" s="73" t="e">
        <f>VLOOKUP(G6479,'Daily Flash NL'!A:D,4,0)</f>
        <v>#N/A</v>
      </c>
    </row>
    <row r="6480" spans="1:2">
      <c r="A6480" s="72">
        <f t="shared" si="196"/>
        <v>0</v>
      </c>
      <c r="B6480" s="73" t="e">
        <f>VLOOKUP(G6480,'Daily Flash NL'!A:D,4,0)</f>
        <v>#N/A</v>
      </c>
    </row>
    <row r="6481" spans="1:2">
      <c r="A6481" s="72">
        <f t="shared" si="196"/>
        <v>0</v>
      </c>
      <c r="B6481" s="73" t="e">
        <f>VLOOKUP(G6481,'Daily Flash NL'!A:D,4,0)</f>
        <v>#N/A</v>
      </c>
    </row>
    <row r="6482" spans="1:2">
      <c r="A6482" s="72">
        <f t="shared" si="196"/>
        <v>0</v>
      </c>
      <c r="B6482" s="73" t="e">
        <f>VLOOKUP(G6482,'Daily Flash NL'!A:D,4,0)</f>
        <v>#N/A</v>
      </c>
    </row>
    <row r="6483" spans="1:2">
      <c r="A6483" s="72">
        <f t="shared" si="196"/>
        <v>0</v>
      </c>
      <c r="B6483" s="73" t="e">
        <f>VLOOKUP(G6483,'Daily Flash NL'!A:D,4,0)</f>
        <v>#N/A</v>
      </c>
    </row>
    <row r="6484" spans="1:2">
      <c r="A6484" s="72">
        <f t="shared" si="196"/>
        <v>0</v>
      </c>
      <c r="B6484" s="73" t="e">
        <f>VLOOKUP(G6484,'Daily Flash NL'!A:D,4,0)</f>
        <v>#N/A</v>
      </c>
    </row>
    <row r="6485" spans="1:2">
      <c r="A6485" s="72">
        <f t="shared" si="196"/>
        <v>0</v>
      </c>
      <c r="B6485" s="73" t="e">
        <f>VLOOKUP(G6485,'Daily Flash NL'!A:D,4,0)</f>
        <v>#N/A</v>
      </c>
    </row>
    <row r="6486" spans="1:2">
      <c r="A6486" s="72">
        <f t="shared" si="196"/>
        <v>0</v>
      </c>
      <c r="B6486" s="73" t="e">
        <f>VLOOKUP(G6486,'Daily Flash NL'!A:D,4,0)</f>
        <v>#N/A</v>
      </c>
    </row>
    <row r="6487" spans="1:2">
      <c r="A6487" s="72">
        <f t="shared" si="196"/>
        <v>0</v>
      </c>
      <c r="B6487" s="73" t="e">
        <f>VLOOKUP(G6487,'Daily Flash NL'!A:D,4,0)</f>
        <v>#N/A</v>
      </c>
    </row>
    <row r="6488" spans="1:2">
      <c r="A6488" s="72">
        <f t="shared" si="196"/>
        <v>0</v>
      </c>
      <c r="B6488" s="73" t="e">
        <f>VLOOKUP(G6488,'Daily Flash NL'!A:D,4,0)</f>
        <v>#N/A</v>
      </c>
    </row>
    <row r="6489" spans="1:2">
      <c r="A6489" s="72">
        <f t="shared" si="196"/>
        <v>0</v>
      </c>
      <c r="B6489" s="73" t="e">
        <f>VLOOKUP(G6489,'Daily Flash NL'!A:D,4,0)</f>
        <v>#N/A</v>
      </c>
    </row>
    <row r="6490" spans="1:2">
      <c r="A6490" s="72">
        <f t="shared" si="196"/>
        <v>0</v>
      </c>
      <c r="B6490" s="73" t="e">
        <f>VLOOKUP(G6490,'Daily Flash NL'!A:D,4,0)</f>
        <v>#N/A</v>
      </c>
    </row>
    <row r="6491" spans="1:2">
      <c r="A6491" s="72">
        <f t="shared" si="196"/>
        <v>0</v>
      </c>
      <c r="B6491" s="73" t="e">
        <f>VLOOKUP(G6491,'Daily Flash NL'!A:D,4,0)</f>
        <v>#N/A</v>
      </c>
    </row>
    <row r="6492" spans="1:2">
      <c r="A6492" s="72">
        <f t="shared" si="196"/>
        <v>0</v>
      </c>
      <c r="B6492" s="73" t="e">
        <f>VLOOKUP(G6492,'Daily Flash NL'!A:D,4,0)</f>
        <v>#N/A</v>
      </c>
    </row>
    <row r="6493" spans="1:2">
      <c r="A6493" s="72">
        <f t="shared" si="196"/>
        <v>0</v>
      </c>
      <c r="B6493" s="73" t="e">
        <f>VLOOKUP(G6493,'Daily Flash NL'!A:D,4,0)</f>
        <v>#N/A</v>
      </c>
    </row>
    <row r="6494" spans="1:2">
      <c r="A6494" s="72">
        <f t="shared" si="196"/>
        <v>0</v>
      </c>
      <c r="B6494" s="73" t="e">
        <f>VLOOKUP(G6494,'Daily Flash NL'!A:D,4,0)</f>
        <v>#N/A</v>
      </c>
    </row>
    <row r="6495" spans="1:2">
      <c r="A6495" s="72">
        <f t="shared" si="196"/>
        <v>0</v>
      </c>
      <c r="B6495" s="73" t="e">
        <f>VLOOKUP(G6495,'Daily Flash NL'!A:D,4,0)</f>
        <v>#N/A</v>
      </c>
    </row>
    <row r="6496" spans="1:2">
      <c r="A6496" s="72">
        <f t="shared" si="196"/>
        <v>0</v>
      </c>
      <c r="B6496" s="73" t="e">
        <f>VLOOKUP(G6496,'Daily Flash NL'!A:D,4,0)</f>
        <v>#N/A</v>
      </c>
    </row>
    <row r="6497" spans="1:2">
      <c r="A6497" s="72">
        <f t="shared" si="196"/>
        <v>0</v>
      </c>
      <c r="B6497" s="73" t="e">
        <f>VLOOKUP(G6497,'Daily Flash NL'!A:D,4,0)</f>
        <v>#N/A</v>
      </c>
    </row>
    <row r="6498" spans="1:2">
      <c r="A6498" s="72">
        <f t="shared" si="196"/>
        <v>0</v>
      </c>
      <c r="B6498" s="73" t="e">
        <f>VLOOKUP(G6498,'Daily Flash NL'!A:D,4,0)</f>
        <v>#N/A</v>
      </c>
    </row>
    <row r="6499" spans="1:2">
      <c r="A6499" s="72">
        <f t="shared" si="196"/>
        <v>0</v>
      </c>
      <c r="B6499" s="73" t="e">
        <f>VLOOKUP(G6499,'Daily Flash NL'!A:D,4,0)</f>
        <v>#N/A</v>
      </c>
    </row>
    <row r="6500" spans="1:2">
      <c r="A6500" s="72">
        <f t="shared" si="196"/>
        <v>0</v>
      </c>
      <c r="B6500" s="73" t="e">
        <f>VLOOKUP(G6500,'Daily Flash NL'!A:D,4,0)</f>
        <v>#N/A</v>
      </c>
    </row>
    <row r="6501" spans="1:2">
      <c r="A6501" s="72">
        <f t="shared" si="196"/>
        <v>0</v>
      </c>
      <c r="B6501" s="73" t="e">
        <f>VLOOKUP(G6501,'Daily Flash NL'!A:D,4,0)</f>
        <v>#N/A</v>
      </c>
    </row>
    <row r="6502" spans="1:2">
      <c r="A6502" s="72">
        <f t="shared" si="196"/>
        <v>0</v>
      </c>
      <c r="B6502" s="73" t="e">
        <f>VLOOKUP(G6502,'Daily Flash NL'!A:D,4,0)</f>
        <v>#N/A</v>
      </c>
    </row>
    <row r="6503" spans="1:2">
      <c r="A6503" s="72">
        <f t="shared" si="196"/>
        <v>0</v>
      </c>
      <c r="B6503" s="73" t="e">
        <f>VLOOKUP(G6503,'Daily Flash NL'!A:D,4,0)</f>
        <v>#N/A</v>
      </c>
    </row>
    <row r="6504" spans="1:2">
      <c r="A6504" s="72">
        <f t="shared" si="196"/>
        <v>0</v>
      </c>
      <c r="B6504" s="73" t="e">
        <f>VLOOKUP(G6504,'Daily Flash NL'!A:D,4,0)</f>
        <v>#N/A</v>
      </c>
    </row>
    <row r="6505" spans="1:2">
      <c r="A6505" s="72">
        <f t="shared" si="196"/>
        <v>0</v>
      </c>
      <c r="B6505" s="73" t="e">
        <f>VLOOKUP(G6505,'Daily Flash NL'!A:D,4,0)</f>
        <v>#N/A</v>
      </c>
    </row>
    <row r="6506" spans="1:2">
      <c r="A6506" s="72">
        <f t="shared" si="196"/>
        <v>0</v>
      </c>
      <c r="B6506" s="73" t="e">
        <f>VLOOKUP(G6506,'Daily Flash NL'!A:D,4,0)</f>
        <v>#N/A</v>
      </c>
    </row>
    <row r="6507" spans="1:2">
      <c r="A6507" s="72">
        <f t="shared" si="196"/>
        <v>0</v>
      </c>
      <c r="B6507" s="73" t="e">
        <f>VLOOKUP(G6507,'Daily Flash NL'!A:D,4,0)</f>
        <v>#N/A</v>
      </c>
    </row>
    <row r="6508" spans="1:2">
      <c r="A6508" s="72">
        <f t="shared" si="196"/>
        <v>0</v>
      </c>
      <c r="B6508" s="73" t="e">
        <f>VLOOKUP(G6508,'Daily Flash NL'!A:D,4,0)</f>
        <v>#N/A</v>
      </c>
    </row>
    <row r="6509" spans="1:2">
      <c r="A6509" s="72">
        <f t="shared" si="196"/>
        <v>0</v>
      </c>
      <c r="B6509" s="73" t="e">
        <f>VLOOKUP(G6509,'Daily Flash NL'!A:D,4,0)</f>
        <v>#N/A</v>
      </c>
    </row>
    <row r="6510" spans="1:2">
      <c r="A6510" s="72">
        <f t="shared" si="196"/>
        <v>0</v>
      </c>
      <c r="B6510" s="73" t="e">
        <f>VLOOKUP(G6510,'Daily Flash NL'!A:D,4,0)</f>
        <v>#N/A</v>
      </c>
    </row>
    <row r="6511" spans="1:2">
      <c r="A6511" s="72">
        <f t="shared" si="196"/>
        <v>0</v>
      </c>
      <c r="B6511" s="73" t="e">
        <f>VLOOKUP(G6511,'Daily Flash NL'!A:D,4,0)</f>
        <v>#N/A</v>
      </c>
    </row>
    <row r="6512" spans="1:2">
      <c r="A6512" s="72">
        <f t="shared" si="196"/>
        <v>0</v>
      </c>
      <c r="B6512" s="73" t="e">
        <f>VLOOKUP(G6512,'Daily Flash NL'!A:D,4,0)</f>
        <v>#N/A</v>
      </c>
    </row>
    <row r="6513" spans="1:2">
      <c r="A6513" s="72">
        <f t="shared" si="196"/>
        <v>0</v>
      </c>
      <c r="B6513" s="73" t="e">
        <f>VLOOKUP(G6513,'Daily Flash NL'!A:D,4,0)</f>
        <v>#N/A</v>
      </c>
    </row>
    <row r="6514" spans="1:2">
      <c r="A6514" s="72">
        <f t="shared" si="196"/>
        <v>0</v>
      </c>
      <c r="B6514" s="73" t="e">
        <f>VLOOKUP(G6514,'Daily Flash NL'!A:D,4,0)</f>
        <v>#N/A</v>
      </c>
    </row>
    <row r="6515" spans="1:2">
      <c r="A6515" s="72">
        <f t="shared" si="196"/>
        <v>0</v>
      </c>
      <c r="B6515" s="73" t="e">
        <f>VLOOKUP(G6515,'Daily Flash NL'!A:D,4,0)</f>
        <v>#N/A</v>
      </c>
    </row>
    <row r="6516" spans="1:2">
      <c r="A6516" s="72">
        <f t="shared" si="196"/>
        <v>0</v>
      </c>
      <c r="B6516" s="73" t="e">
        <f>VLOOKUP(G6516,'Daily Flash NL'!A:D,4,0)</f>
        <v>#N/A</v>
      </c>
    </row>
    <row r="6517" spans="1:2">
      <c r="A6517" s="72">
        <f t="shared" si="196"/>
        <v>0</v>
      </c>
      <c r="B6517" s="73" t="e">
        <f>VLOOKUP(G6517,'Daily Flash NL'!A:D,4,0)</f>
        <v>#N/A</v>
      </c>
    </row>
    <row r="6518" spans="1:2">
      <c r="A6518" s="72">
        <f t="shared" si="196"/>
        <v>0</v>
      </c>
      <c r="B6518" s="73" t="e">
        <f>VLOOKUP(G6518,'Daily Flash NL'!A:D,4,0)</f>
        <v>#N/A</v>
      </c>
    </row>
    <row r="6519" spans="1:2">
      <c r="A6519" s="72">
        <f t="shared" si="196"/>
        <v>0</v>
      </c>
      <c r="B6519" s="73" t="e">
        <f>VLOOKUP(G6519,'Daily Flash NL'!A:D,4,0)</f>
        <v>#N/A</v>
      </c>
    </row>
    <row r="6520" spans="1:2">
      <c r="A6520" s="72">
        <f t="shared" si="196"/>
        <v>0</v>
      </c>
      <c r="B6520" s="73" t="e">
        <f>VLOOKUP(G6520,'Daily Flash NL'!A:D,4,0)</f>
        <v>#N/A</v>
      </c>
    </row>
    <row r="6521" spans="1:2">
      <c r="A6521" s="72">
        <f t="shared" si="196"/>
        <v>0</v>
      </c>
      <c r="B6521" s="73" t="e">
        <f>VLOOKUP(G6521,'Daily Flash NL'!A:D,4,0)</f>
        <v>#N/A</v>
      </c>
    </row>
    <row r="6522" spans="1:2">
      <c r="A6522" s="72">
        <f t="shared" si="196"/>
        <v>0</v>
      </c>
      <c r="B6522" s="73" t="e">
        <f>VLOOKUP(G6522,'Daily Flash NL'!A:D,4,0)</f>
        <v>#N/A</v>
      </c>
    </row>
    <row r="6523" spans="1:2">
      <c r="A6523" s="72">
        <f t="shared" ref="A6523:A6586" si="197">C6523</f>
        <v>0</v>
      </c>
      <c r="B6523" s="73" t="e">
        <f>VLOOKUP(G6523,'Daily Flash NL'!A:D,4,0)</f>
        <v>#N/A</v>
      </c>
    </row>
    <row r="6524" spans="1:2">
      <c r="A6524" s="72">
        <f t="shared" si="197"/>
        <v>0</v>
      </c>
      <c r="B6524" s="73" t="e">
        <f>VLOOKUP(G6524,'Daily Flash NL'!A:D,4,0)</f>
        <v>#N/A</v>
      </c>
    </row>
    <row r="6525" spans="1:2">
      <c r="A6525" s="72">
        <f t="shared" si="197"/>
        <v>0</v>
      </c>
      <c r="B6525" s="73" t="e">
        <f>VLOOKUP(G6525,'Daily Flash NL'!A:D,4,0)</f>
        <v>#N/A</v>
      </c>
    </row>
    <row r="6526" spans="1:2">
      <c r="A6526" s="72">
        <f t="shared" si="197"/>
        <v>0</v>
      </c>
      <c r="B6526" s="73" t="e">
        <f>VLOOKUP(G6526,'Daily Flash NL'!A:D,4,0)</f>
        <v>#N/A</v>
      </c>
    </row>
    <row r="6527" spans="1:2">
      <c r="A6527" s="72">
        <f t="shared" si="197"/>
        <v>0</v>
      </c>
      <c r="B6527" s="73" t="e">
        <f>VLOOKUP(G6527,'Daily Flash NL'!A:D,4,0)</f>
        <v>#N/A</v>
      </c>
    </row>
    <row r="6528" spans="1:2">
      <c r="A6528" s="72">
        <f t="shared" si="197"/>
        <v>0</v>
      </c>
      <c r="B6528" s="73" t="e">
        <f>VLOOKUP(G6528,'Daily Flash NL'!A:D,4,0)</f>
        <v>#N/A</v>
      </c>
    </row>
    <row r="6529" spans="1:2">
      <c r="A6529" s="72">
        <f t="shared" si="197"/>
        <v>0</v>
      </c>
      <c r="B6529" s="73" t="e">
        <f>VLOOKUP(G6529,'Daily Flash NL'!A:D,4,0)</f>
        <v>#N/A</v>
      </c>
    </row>
    <row r="6530" spans="1:2">
      <c r="A6530" s="72">
        <f t="shared" si="197"/>
        <v>0</v>
      </c>
      <c r="B6530" s="73" t="e">
        <f>VLOOKUP(G6530,'Daily Flash NL'!A:D,4,0)</f>
        <v>#N/A</v>
      </c>
    </row>
    <row r="6531" spans="1:2">
      <c r="A6531" s="72">
        <f t="shared" si="197"/>
        <v>0</v>
      </c>
      <c r="B6531" s="73" t="e">
        <f>VLOOKUP(G6531,'Daily Flash NL'!A:D,4,0)</f>
        <v>#N/A</v>
      </c>
    </row>
    <row r="6532" spans="1:2">
      <c r="A6532" s="72">
        <f t="shared" si="197"/>
        <v>0</v>
      </c>
      <c r="B6532" s="73" t="e">
        <f>VLOOKUP(G6532,'Daily Flash NL'!A:D,4,0)</f>
        <v>#N/A</v>
      </c>
    </row>
    <row r="6533" spans="1:2">
      <c r="A6533" s="72">
        <f t="shared" si="197"/>
        <v>0</v>
      </c>
      <c r="B6533" s="73" t="e">
        <f>VLOOKUP(G6533,'Daily Flash NL'!A:D,4,0)</f>
        <v>#N/A</v>
      </c>
    </row>
    <row r="6534" spans="1:2">
      <c r="A6534" s="72">
        <f t="shared" si="197"/>
        <v>0</v>
      </c>
      <c r="B6534" s="73" t="e">
        <f>VLOOKUP(G6534,'Daily Flash NL'!A:D,4,0)</f>
        <v>#N/A</v>
      </c>
    </row>
    <row r="6535" spans="1:2">
      <c r="A6535" s="72">
        <f t="shared" si="197"/>
        <v>0</v>
      </c>
      <c r="B6535" s="73" t="e">
        <f>VLOOKUP(G6535,'Daily Flash NL'!A:D,4,0)</f>
        <v>#N/A</v>
      </c>
    </row>
    <row r="6536" spans="1:2">
      <c r="A6536" s="72">
        <f t="shared" si="197"/>
        <v>0</v>
      </c>
      <c r="B6536" s="73" t="e">
        <f>VLOOKUP(G6536,'Daily Flash NL'!A:D,4,0)</f>
        <v>#N/A</v>
      </c>
    </row>
    <row r="6537" spans="1:2">
      <c r="A6537" s="72">
        <f t="shared" si="197"/>
        <v>0</v>
      </c>
      <c r="B6537" s="73" t="e">
        <f>VLOOKUP(G6537,'Daily Flash NL'!A:D,4,0)</f>
        <v>#N/A</v>
      </c>
    </row>
    <row r="6538" spans="1:2">
      <c r="A6538" s="72">
        <f t="shared" si="197"/>
        <v>0</v>
      </c>
      <c r="B6538" s="73" t="e">
        <f>VLOOKUP(G6538,'Daily Flash NL'!A:D,4,0)</f>
        <v>#N/A</v>
      </c>
    </row>
    <row r="6539" spans="1:2">
      <c r="A6539" s="72">
        <f t="shared" si="197"/>
        <v>0</v>
      </c>
      <c r="B6539" s="73" t="e">
        <f>VLOOKUP(G6539,'Daily Flash NL'!A:D,4,0)</f>
        <v>#N/A</v>
      </c>
    </row>
    <row r="6540" spans="1:2">
      <c r="A6540" s="72">
        <f t="shared" si="197"/>
        <v>0</v>
      </c>
      <c r="B6540" s="73" t="e">
        <f>VLOOKUP(G6540,'Daily Flash NL'!A:D,4,0)</f>
        <v>#N/A</v>
      </c>
    </row>
    <row r="6541" spans="1:2">
      <c r="A6541" s="72">
        <f t="shared" si="197"/>
        <v>0</v>
      </c>
      <c r="B6541" s="73" t="e">
        <f>VLOOKUP(G6541,'Daily Flash NL'!A:D,4,0)</f>
        <v>#N/A</v>
      </c>
    </row>
    <row r="6542" spans="1:2">
      <c r="A6542" s="72">
        <f t="shared" si="197"/>
        <v>0</v>
      </c>
      <c r="B6542" s="73" t="e">
        <f>VLOOKUP(G6542,'Daily Flash NL'!A:D,4,0)</f>
        <v>#N/A</v>
      </c>
    </row>
    <row r="6543" spans="1:2">
      <c r="A6543" s="72">
        <f t="shared" si="197"/>
        <v>0</v>
      </c>
      <c r="B6543" s="73" t="e">
        <f>VLOOKUP(G6543,'Daily Flash NL'!A:D,4,0)</f>
        <v>#N/A</v>
      </c>
    </row>
    <row r="6544" spans="1:2">
      <c r="A6544" s="72">
        <f t="shared" si="197"/>
        <v>0</v>
      </c>
      <c r="B6544" s="73" t="e">
        <f>VLOOKUP(G6544,'Daily Flash NL'!A:D,4,0)</f>
        <v>#N/A</v>
      </c>
    </row>
    <row r="6545" spans="1:2">
      <c r="A6545" s="72">
        <f t="shared" si="197"/>
        <v>0</v>
      </c>
      <c r="B6545" s="73" t="e">
        <f>VLOOKUP(G6545,'Daily Flash NL'!A:D,4,0)</f>
        <v>#N/A</v>
      </c>
    </row>
    <row r="6546" spans="1:2">
      <c r="A6546" s="72">
        <f t="shared" si="197"/>
        <v>0</v>
      </c>
      <c r="B6546" s="73" t="e">
        <f>VLOOKUP(G6546,'Daily Flash NL'!A:D,4,0)</f>
        <v>#N/A</v>
      </c>
    </row>
    <row r="6547" spans="1:2">
      <c r="A6547" s="72">
        <f t="shared" si="197"/>
        <v>0</v>
      </c>
      <c r="B6547" s="73" t="e">
        <f>VLOOKUP(G6547,'Daily Flash NL'!A:D,4,0)</f>
        <v>#N/A</v>
      </c>
    </row>
    <row r="6548" spans="1:2">
      <c r="A6548" s="72">
        <f t="shared" si="197"/>
        <v>0</v>
      </c>
      <c r="B6548" s="73" t="e">
        <f>VLOOKUP(G6548,'Daily Flash NL'!A:D,4,0)</f>
        <v>#N/A</v>
      </c>
    </row>
    <row r="6549" spans="1:2">
      <c r="A6549" s="72">
        <f t="shared" si="197"/>
        <v>0</v>
      </c>
      <c r="B6549" s="73" t="e">
        <f>VLOOKUP(G6549,'Daily Flash NL'!A:D,4,0)</f>
        <v>#N/A</v>
      </c>
    </row>
    <row r="6550" spans="1:2">
      <c r="A6550" s="72">
        <f t="shared" si="197"/>
        <v>0</v>
      </c>
      <c r="B6550" s="73" t="e">
        <f>VLOOKUP(G6550,'Daily Flash NL'!A:D,4,0)</f>
        <v>#N/A</v>
      </c>
    </row>
    <row r="6551" spans="1:2">
      <c r="A6551" s="72">
        <f t="shared" si="197"/>
        <v>0</v>
      </c>
      <c r="B6551" s="73" t="e">
        <f>VLOOKUP(G6551,'Daily Flash NL'!A:D,4,0)</f>
        <v>#N/A</v>
      </c>
    </row>
    <row r="6552" spans="1:2">
      <c r="A6552" s="72">
        <f t="shared" si="197"/>
        <v>0</v>
      </c>
      <c r="B6552" s="73" t="e">
        <f>VLOOKUP(G6552,'Daily Flash NL'!A:D,4,0)</f>
        <v>#N/A</v>
      </c>
    </row>
    <row r="6553" spans="1:2">
      <c r="A6553" s="72">
        <f t="shared" si="197"/>
        <v>0</v>
      </c>
      <c r="B6553" s="73" t="e">
        <f>VLOOKUP(G6553,'Daily Flash NL'!A:D,4,0)</f>
        <v>#N/A</v>
      </c>
    </row>
    <row r="6554" spans="1:2">
      <c r="A6554" s="72">
        <f t="shared" si="197"/>
        <v>0</v>
      </c>
      <c r="B6554" s="73" t="e">
        <f>VLOOKUP(G6554,'Daily Flash NL'!A:D,4,0)</f>
        <v>#N/A</v>
      </c>
    </row>
    <row r="6555" spans="1:2">
      <c r="A6555" s="72">
        <f t="shared" si="197"/>
        <v>0</v>
      </c>
      <c r="B6555" s="73" t="e">
        <f>VLOOKUP(G6555,'Daily Flash NL'!A:D,4,0)</f>
        <v>#N/A</v>
      </c>
    </row>
    <row r="6556" spans="1:2">
      <c r="A6556" s="72">
        <f t="shared" si="197"/>
        <v>0</v>
      </c>
      <c r="B6556" s="73" t="e">
        <f>VLOOKUP(G6556,'Daily Flash NL'!A:D,4,0)</f>
        <v>#N/A</v>
      </c>
    </row>
    <row r="6557" spans="1:2">
      <c r="A6557" s="72">
        <f t="shared" si="197"/>
        <v>0</v>
      </c>
      <c r="B6557" s="73" t="e">
        <f>VLOOKUP(G6557,'Daily Flash NL'!A:D,4,0)</f>
        <v>#N/A</v>
      </c>
    </row>
    <row r="6558" spans="1:2">
      <c r="A6558" s="72">
        <f t="shared" si="197"/>
        <v>0</v>
      </c>
      <c r="B6558" s="73" t="e">
        <f>VLOOKUP(G6558,'Daily Flash NL'!A:D,4,0)</f>
        <v>#N/A</v>
      </c>
    </row>
    <row r="6559" spans="1:2">
      <c r="A6559" s="72">
        <f t="shared" si="197"/>
        <v>0</v>
      </c>
      <c r="B6559" s="73" t="e">
        <f>VLOOKUP(G6559,'Daily Flash NL'!A:D,4,0)</f>
        <v>#N/A</v>
      </c>
    </row>
    <row r="6560" spans="1:2">
      <c r="A6560" s="72">
        <f t="shared" si="197"/>
        <v>0</v>
      </c>
      <c r="B6560" s="73" t="e">
        <f>VLOOKUP(G6560,'Daily Flash NL'!A:D,4,0)</f>
        <v>#N/A</v>
      </c>
    </row>
    <row r="6561" spans="1:2">
      <c r="A6561" s="72">
        <f t="shared" si="197"/>
        <v>0</v>
      </c>
      <c r="B6561" s="73" t="e">
        <f>VLOOKUP(G6561,'Daily Flash NL'!A:D,4,0)</f>
        <v>#N/A</v>
      </c>
    </row>
    <row r="6562" spans="1:2">
      <c r="A6562" s="72">
        <f t="shared" si="197"/>
        <v>0</v>
      </c>
      <c r="B6562" s="73" t="e">
        <f>VLOOKUP(G6562,'Daily Flash NL'!A:D,4,0)</f>
        <v>#N/A</v>
      </c>
    </row>
    <row r="6563" spans="1:2">
      <c r="A6563" s="72">
        <f t="shared" si="197"/>
        <v>0</v>
      </c>
      <c r="B6563" s="73" t="e">
        <f>VLOOKUP(G6563,'Daily Flash NL'!A:D,4,0)</f>
        <v>#N/A</v>
      </c>
    </row>
    <row r="6564" spans="1:2">
      <c r="A6564" s="72">
        <f t="shared" si="197"/>
        <v>0</v>
      </c>
      <c r="B6564" s="73" t="e">
        <f>VLOOKUP(G6564,'Daily Flash NL'!A:D,4,0)</f>
        <v>#N/A</v>
      </c>
    </row>
    <row r="6565" spans="1:2">
      <c r="A6565" s="72">
        <f t="shared" si="197"/>
        <v>0</v>
      </c>
      <c r="B6565" s="73" t="e">
        <f>VLOOKUP(G6565,'Daily Flash NL'!A:D,4,0)</f>
        <v>#N/A</v>
      </c>
    </row>
    <row r="6566" spans="1:2">
      <c r="A6566" s="72">
        <f t="shared" si="197"/>
        <v>0</v>
      </c>
      <c r="B6566" s="73" t="e">
        <f>VLOOKUP(G6566,'Daily Flash NL'!A:D,4,0)</f>
        <v>#N/A</v>
      </c>
    </row>
    <row r="6567" spans="1:2">
      <c r="A6567" s="72">
        <f t="shared" si="197"/>
        <v>0</v>
      </c>
      <c r="B6567" s="73" t="e">
        <f>VLOOKUP(G6567,'Daily Flash NL'!A:D,4,0)</f>
        <v>#N/A</v>
      </c>
    </row>
    <row r="6568" spans="1:2">
      <c r="A6568" s="72">
        <f t="shared" si="197"/>
        <v>0</v>
      </c>
      <c r="B6568" s="73" t="e">
        <f>VLOOKUP(G6568,'Daily Flash NL'!A:D,4,0)</f>
        <v>#N/A</v>
      </c>
    </row>
    <row r="6569" spans="1:2">
      <c r="A6569" s="72">
        <f t="shared" si="197"/>
        <v>0</v>
      </c>
      <c r="B6569" s="73" t="e">
        <f>VLOOKUP(G6569,'Daily Flash NL'!A:D,4,0)</f>
        <v>#N/A</v>
      </c>
    </row>
    <row r="6570" spans="1:2">
      <c r="A6570" s="72">
        <f t="shared" si="197"/>
        <v>0</v>
      </c>
      <c r="B6570" s="73" t="e">
        <f>VLOOKUP(G6570,'Daily Flash NL'!A:D,4,0)</f>
        <v>#N/A</v>
      </c>
    </row>
    <row r="6571" spans="1:2">
      <c r="A6571" s="72">
        <f t="shared" si="197"/>
        <v>0</v>
      </c>
      <c r="B6571" s="73" t="e">
        <f>VLOOKUP(G6571,'Daily Flash NL'!A:D,4,0)</f>
        <v>#N/A</v>
      </c>
    </row>
    <row r="6572" spans="1:2">
      <c r="A6572" s="72">
        <f t="shared" si="197"/>
        <v>0</v>
      </c>
      <c r="B6572" s="73" t="e">
        <f>VLOOKUP(G6572,'Daily Flash NL'!A:D,4,0)</f>
        <v>#N/A</v>
      </c>
    </row>
    <row r="6573" spans="1:2">
      <c r="A6573" s="72">
        <f t="shared" si="197"/>
        <v>0</v>
      </c>
      <c r="B6573" s="73" t="e">
        <f>VLOOKUP(G6573,'Daily Flash NL'!A:D,4,0)</f>
        <v>#N/A</v>
      </c>
    </row>
    <row r="6574" spans="1:2">
      <c r="A6574" s="72">
        <f t="shared" si="197"/>
        <v>0</v>
      </c>
      <c r="B6574" s="73" t="e">
        <f>VLOOKUP(G6574,'Daily Flash NL'!A:D,4,0)</f>
        <v>#N/A</v>
      </c>
    </row>
    <row r="6575" spans="1:2">
      <c r="A6575" s="72">
        <f t="shared" si="197"/>
        <v>0</v>
      </c>
      <c r="B6575" s="73" t="e">
        <f>VLOOKUP(G6575,'Daily Flash NL'!A:D,4,0)</f>
        <v>#N/A</v>
      </c>
    </row>
    <row r="6576" spans="1:2">
      <c r="A6576" s="72">
        <f t="shared" si="197"/>
        <v>0</v>
      </c>
      <c r="B6576" s="73" t="e">
        <f>VLOOKUP(G6576,'Daily Flash NL'!A:D,4,0)</f>
        <v>#N/A</v>
      </c>
    </row>
    <row r="6577" spans="1:2">
      <c r="A6577" s="72">
        <f t="shared" si="197"/>
        <v>0</v>
      </c>
      <c r="B6577" s="73" t="e">
        <f>VLOOKUP(G6577,'Daily Flash NL'!A:D,4,0)</f>
        <v>#N/A</v>
      </c>
    </row>
    <row r="6578" spans="1:2">
      <c r="A6578" s="72">
        <f t="shared" si="197"/>
        <v>0</v>
      </c>
      <c r="B6578" s="73" t="e">
        <f>VLOOKUP(G6578,'Daily Flash NL'!A:D,4,0)</f>
        <v>#N/A</v>
      </c>
    </row>
    <row r="6579" spans="1:2">
      <c r="A6579" s="72">
        <f t="shared" si="197"/>
        <v>0</v>
      </c>
      <c r="B6579" s="73" t="e">
        <f>VLOOKUP(G6579,'Daily Flash NL'!A:D,4,0)</f>
        <v>#N/A</v>
      </c>
    </row>
    <row r="6580" spans="1:2">
      <c r="A6580" s="72">
        <f t="shared" si="197"/>
        <v>0</v>
      </c>
      <c r="B6580" s="73" t="e">
        <f>VLOOKUP(G6580,'Daily Flash NL'!A:D,4,0)</f>
        <v>#N/A</v>
      </c>
    </row>
    <row r="6581" spans="1:2">
      <c r="A6581" s="72">
        <f t="shared" si="197"/>
        <v>0</v>
      </c>
      <c r="B6581" s="73" t="e">
        <f>VLOOKUP(G6581,'Daily Flash NL'!A:D,4,0)</f>
        <v>#N/A</v>
      </c>
    </row>
    <row r="6582" spans="1:2">
      <c r="A6582" s="72">
        <f t="shared" si="197"/>
        <v>0</v>
      </c>
      <c r="B6582" s="73" t="e">
        <f>VLOOKUP(G6582,'Daily Flash NL'!A:D,4,0)</f>
        <v>#N/A</v>
      </c>
    </row>
    <row r="6583" spans="1:2">
      <c r="A6583" s="72">
        <f t="shared" si="197"/>
        <v>0</v>
      </c>
      <c r="B6583" s="73" t="e">
        <f>VLOOKUP(G6583,'Daily Flash NL'!A:D,4,0)</f>
        <v>#N/A</v>
      </c>
    </row>
    <row r="6584" spans="1:2">
      <c r="A6584" s="72">
        <f t="shared" si="197"/>
        <v>0</v>
      </c>
      <c r="B6584" s="73" t="e">
        <f>VLOOKUP(G6584,'Daily Flash NL'!A:D,4,0)</f>
        <v>#N/A</v>
      </c>
    </row>
    <row r="6585" spans="1:2">
      <c r="A6585" s="72">
        <f t="shared" si="197"/>
        <v>0</v>
      </c>
      <c r="B6585" s="73" t="e">
        <f>VLOOKUP(G6585,'Daily Flash NL'!A:D,4,0)</f>
        <v>#N/A</v>
      </c>
    </row>
    <row r="6586" spans="1:2">
      <c r="A6586" s="72">
        <f t="shared" si="197"/>
        <v>0</v>
      </c>
      <c r="B6586" s="73" t="e">
        <f>VLOOKUP(G6586,'Daily Flash NL'!A:D,4,0)</f>
        <v>#N/A</v>
      </c>
    </row>
    <row r="6587" spans="1:2">
      <c r="A6587" s="72">
        <f t="shared" ref="A6587:A6650" si="198">C6587</f>
        <v>0</v>
      </c>
      <c r="B6587" s="73" t="e">
        <f>VLOOKUP(G6587,'Daily Flash NL'!A:D,4,0)</f>
        <v>#N/A</v>
      </c>
    </row>
    <row r="6588" spans="1:2">
      <c r="A6588" s="72">
        <f t="shared" si="198"/>
        <v>0</v>
      </c>
      <c r="B6588" s="73" t="e">
        <f>VLOOKUP(G6588,'Daily Flash NL'!A:D,4,0)</f>
        <v>#N/A</v>
      </c>
    </row>
    <row r="6589" spans="1:2">
      <c r="A6589" s="72">
        <f t="shared" si="198"/>
        <v>0</v>
      </c>
      <c r="B6589" s="73" t="e">
        <f>VLOOKUP(G6589,'Daily Flash NL'!A:D,4,0)</f>
        <v>#N/A</v>
      </c>
    </row>
    <row r="6590" spans="1:2">
      <c r="A6590" s="72">
        <f t="shared" si="198"/>
        <v>0</v>
      </c>
      <c r="B6590" s="73" t="e">
        <f>VLOOKUP(G6590,'Daily Flash NL'!A:D,4,0)</f>
        <v>#N/A</v>
      </c>
    </row>
    <row r="6591" spans="1:2">
      <c r="A6591" s="72">
        <f t="shared" si="198"/>
        <v>0</v>
      </c>
      <c r="B6591" s="73" t="e">
        <f>VLOOKUP(G6591,'Daily Flash NL'!A:D,4,0)</f>
        <v>#N/A</v>
      </c>
    </row>
    <row r="6592" spans="1:2">
      <c r="A6592" s="72">
        <f t="shared" si="198"/>
        <v>0</v>
      </c>
      <c r="B6592" s="73" t="e">
        <f>VLOOKUP(G6592,'Daily Flash NL'!A:D,4,0)</f>
        <v>#N/A</v>
      </c>
    </row>
    <row r="6593" spans="1:2">
      <c r="A6593" s="72">
        <f t="shared" si="198"/>
        <v>0</v>
      </c>
      <c r="B6593" s="73" t="e">
        <f>VLOOKUP(G6593,'Daily Flash NL'!A:D,4,0)</f>
        <v>#N/A</v>
      </c>
    </row>
    <row r="6594" spans="1:2">
      <c r="A6594" s="72">
        <f t="shared" si="198"/>
        <v>0</v>
      </c>
      <c r="B6594" s="73" t="e">
        <f>VLOOKUP(G6594,'Daily Flash NL'!A:D,4,0)</f>
        <v>#N/A</v>
      </c>
    </row>
    <row r="6595" spans="1:2">
      <c r="A6595" s="72">
        <f t="shared" si="198"/>
        <v>0</v>
      </c>
      <c r="B6595" s="73" t="e">
        <f>VLOOKUP(G6595,'Daily Flash NL'!A:D,4,0)</f>
        <v>#N/A</v>
      </c>
    </row>
    <row r="6596" spans="1:2">
      <c r="A6596" s="72">
        <f t="shared" si="198"/>
        <v>0</v>
      </c>
      <c r="B6596" s="73" t="e">
        <f>VLOOKUP(G6596,'Daily Flash NL'!A:D,4,0)</f>
        <v>#N/A</v>
      </c>
    </row>
    <row r="6597" spans="1:2">
      <c r="A6597" s="72">
        <f t="shared" si="198"/>
        <v>0</v>
      </c>
      <c r="B6597" s="73" t="e">
        <f>VLOOKUP(G6597,'Daily Flash NL'!A:D,4,0)</f>
        <v>#N/A</v>
      </c>
    </row>
    <row r="6598" spans="1:2">
      <c r="A6598" s="72">
        <f t="shared" si="198"/>
        <v>0</v>
      </c>
      <c r="B6598" s="73" t="e">
        <f>VLOOKUP(G6598,'Daily Flash NL'!A:D,4,0)</f>
        <v>#N/A</v>
      </c>
    </row>
    <row r="6599" spans="1:2">
      <c r="A6599" s="72">
        <f t="shared" si="198"/>
        <v>0</v>
      </c>
      <c r="B6599" s="73" t="e">
        <f>VLOOKUP(G6599,'Daily Flash NL'!A:D,4,0)</f>
        <v>#N/A</v>
      </c>
    </row>
    <row r="6600" spans="1:2">
      <c r="A6600" s="72">
        <f t="shared" si="198"/>
        <v>0</v>
      </c>
      <c r="B6600" s="73" t="e">
        <f>VLOOKUP(G6600,'Daily Flash NL'!A:D,4,0)</f>
        <v>#N/A</v>
      </c>
    </row>
    <row r="6601" spans="1:2">
      <c r="A6601" s="72">
        <f t="shared" si="198"/>
        <v>0</v>
      </c>
      <c r="B6601" s="73" t="e">
        <f>VLOOKUP(G6601,'Daily Flash NL'!A:D,4,0)</f>
        <v>#N/A</v>
      </c>
    </row>
    <row r="6602" spans="1:2">
      <c r="A6602" s="72">
        <f t="shared" si="198"/>
        <v>0</v>
      </c>
      <c r="B6602" s="73" t="e">
        <f>VLOOKUP(G6602,'Daily Flash NL'!A:D,4,0)</f>
        <v>#N/A</v>
      </c>
    </row>
    <row r="6603" spans="1:2">
      <c r="A6603" s="72">
        <f t="shared" si="198"/>
        <v>0</v>
      </c>
      <c r="B6603" s="73" t="e">
        <f>VLOOKUP(G6603,'Daily Flash NL'!A:D,4,0)</f>
        <v>#N/A</v>
      </c>
    </row>
    <row r="6604" spans="1:2">
      <c r="A6604" s="72">
        <f t="shared" si="198"/>
        <v>0</v>
      </c>
      <c r="B6604" s="73" t="e">
        <f>VLOOKUP(G6604,'Daily Flash NL'!A:D,4,0)</f>
        <v>#N/A</v>
      </c>
    </row>
    <row r="6605" spans="1:2">
      <c r="A6605" s="72">
        <f t="shared" si="198"/>
        <v>0</v>
      </c>
      <c r="B6605" s="73" t="e">
        <f>VLOOKUP(G6605,'Daily Flash NL'!A:D,4,0)</f>
        <v>#N/A</v>
      </c>
    </row>
    <row r="6606" spans="1:2">
      <c r="A6606" s="72">
        <f t="shared" si="198"/>
        <v>0</v>
      </c>
      <c r="B6606" s="73" t="e">
        <f>VLOOKUP(G6606,'Daily Flash NL'!A:D,4,0)</f>
        <v>#N/A</v>
      </c>
    </row>
    <row r="6607" spans="1:2">
      <c r="A6607" s="72">
        <f t="shared" si="198"/>
        <v>0</v>
      </c>
      <c r="B6607" s="73" t="e">
        <f>VLOOKUP(G6607,'Daily Flash NL'!A:D,4,0)</f>
        <v>#N/A</v>
      </c>
    </row>
    <row r="6608" spans="1:2">
      <c r="A6608" s="72">
        <f t="shared" si="198"/>
        <v>0</v>
      </c>
      <c r="B6608" s="73" t="e">
        <f>VLOOKUP(G6608,'Daily Flash NL'!A:D,4,0)</f>
        <v>#N/A</v>
      </c>
    </row>
    <row r="6609" spans="1:2">
      <c r="A6609" s="72">
        <f t="shared" si="198"/>
        <v>0</v>
      </c>
      <c r="B6609" s="73" t="e">
        <f>VLOOKUP(G6609,'Daily Flash NL'!A:D,4,0)</f>
        <v>#N/A</v>
      </c>
    </row>
    <row r="6610" spans="1:2">
      <c r="A6610" s="72">
        <f t="shared" si="198"/>
        <v>0</v>
      </c>
      <c r="B6610" s="73" t="e">
        <f>VLOOKUP(G6610,'Daily Flash NL'!A:D,4,0)</f>
        <v>#N/A</v>
      </c>
    </row>
    <row r="6611" spans="1:2">
      <c r="A6611" s="72">
        <f t="shared" si="198"/>
        <v>0</v>
      </c>
      <c r="B6611" s="73" t="e">
        <f>VLOOKUP(G6611,'Daily Flash NL'!A:D,4,0)</f>
        <v>#N/A</v>
      </c>
    </row>
    <row r="6612" spans="1:2">
      <c r="A6612" s="72">
        <f t="shared" si="198"/>
        <v>0</v>
      </c>
      <c r="B6612" s="73" t="e">
        <f>VLOOKUP(G6612,'Daily Flash NL'!A:D,4,0)</f>
        <v>#N/A</v>
      </c>
    </row>
    <row r="6613" spans="1:2">
      <c r="A6613" s="72">
        <f t="shared" si="198"/>
        <v>0</v>
      </c>
      <c r="B6613" s="73" t="e">
        <f>VLOOKUP(G6613,'Daily Flash NL'!A:D,4,0)</f>
        <v>#N/A</v>
      </c>
    </row>
    <row r="6614" spans="1:2">
      <c r="A6614" s="72">
        <f t="shared" si="198"/>
        <v>0</v>
      </c>
      <c r="B6614" s="73" t="e">
        <f>VLOOKUP(G6614,'Daily Flash NL'!A:D,4,0)</f>
        <v>#N/A</v>
      </c>
    </row>
    <row r="6615" spans="1:2">
      <c r="A6615" s="72">
        <f t="shared" si="198"/>
        <v>0</v>
      </c>
      <c r="B6615" s="73" t="e">
        <f>VLOOKUP(G6615,'Daily Flash NL'!A:D,4,0)</f>
        <v>#N/A</v>
      </c>
    </row>
    <row r="6616" spans="1:2">
      <c r="A6616" s="72">
        <f t="shared" si="198"/>
        <v>0</v>
      </c>
      <c r="B6616" s="73" t="e">
        <f>VLOOKUP(G6616,'Daily Flash NL'!A:D,4,0)</f>
        <v>#N/A</v>
      </c>
    </row>
    <row r="6617" spans="1:2">
      <c r="A6617" s="72">
        <f t="shared" si="198"/>
        <v>0</v>
      </c>
      <c r="B6617" s="73" t="e">
        <f>VLOOKUP(G6617,'Daily Flash NL'!A:D,4,0)</f>
        <v>#N/A</v>
      </c>
    </row>
    <row r="6618" spans="1:2">
      <c r="A6618" s="72">
        <f t="shared" si="198"/>
        <v>0</v>
      </c>
      <c r="B6618" s="73" t="e">
        <f>VLOOKUP(G6618,'Daily Flash NL'!A:D,4,0)</f>
        <v>#N/A</v>
      </c>
    </row>
    <row r="6619" spans="1:2">
      <c r="A6619" s="72">
        <f t="shared" si="198"/>
        <v>0</v>
      </c>
      <c r="B6619" s="73" t="e">
        <f>VLOOKUP(G6619,'Daily Flash NL'!A:D,4,0)</f>
        <v>#N/A</v>
      </c>
    </row>
    <row r="6620" spans="1:2">
      <c r="A6620" s="72">
        <f t="shared" si="198"/>
        <v>0</v>
      </c>
      <c r="B6620" s="73" t="e">
        <f>VLOOKUP(G6620,'Daily Flash NL'!A:D,4,0)</f>
        <v>#N/A</v>
      </c>
    </row>
    <row r="6621" spans="1:2">
      <c r="A6621" s="72">
        <f t="shared" si="198"/>
        <v>0</v>
      </c>
      <c r="B6621" s="73" t="e">
        <f>VLOOKUP(G6621,'Daily Flash NL'!A:D,4,0)</f>
        <v>#N/A</v>
      </c>
    </row>
    <row r="6622" spans="1:2">
      <c r="A6622" s="72">
        <f t="shared" si="198"/>
        <v>0</v>
      </c>
      <c r="B6622" s="73" t="e">
        <f>VLOOKUP(G6622,'Daily Flash NL'!A:D,4,0)</f>
        <v>#N/A</v>
      </c>
    </row>
    <row r="6623" spans="1:2">
      <c r="A6623" s="72">
        <f t="shared" si="198"/>
        <v>0</v>
      </c>
      <c r="B6623" s="73" t="e">
        <f>VLOOKUP(G6623,'Daily Flash NL'!A:D,4,0)</f>
        <v>#N/A</v>
      </c>
    </row>
    <row r="6624" spans="1:2">
      <c r="A6624" s="72">
        <f t="shared" si="198"/>
        <v>0</v>
      </c>
      <c r="B6624" s="73" t="e">
        <f>VLOOKUP(G6624,'Daily Flash NL'!A:D,4,0)</f>
        <v>#N/A</v>
      </c>
    </row>
    <row r="6625" spans="1:2">
      <c r="A6625" s="72">
        <f t="shared" si="198"/>
        <v>0</v>
      </c>
      <c r="B6625" s="73" t="e">
        <f>VLOOKUP(G6625,'Daily Flash NL'!A:D,4,0)</f>
        <v>#N/A</v>
      </c>
    </row>
    <row r="6626" spans="1:2">
      <c r="A6626" s="72">
        <f t="shared" si="198"/>
        <v>0</v>
      </c>
      <c r="B6626" s="73" t="e">
        <f>VLOOKUP(G6626,'Daily Flash NL'!A:D,4,0)</f>
        <v>#N/A</v>
      </c>
    </row>
    <row r="6627" spans="1:2">
      <c r="A6627" s="72">
        <f t="shared" si="198"/>
        <v>0</v>
      </c>
      <c r="B6627" s="73" t="e">
        <f>VLOOKUP(G6627,'Daily Flash NL'!A:D,4,0)</f>
        <v>#N/A</v>
      </c>
    </row>
    <row r="6628" spans="1:2">
      <c r="A6628" s="72">
        <f t="shared" si="198"/>
        <v>0</v>
      </c>
      <c r="B6628" s="73" t="e">
        <f>VLOOKUP(G6628,'Daily Flash NL'!A:D,4,0)</f>
        <v>#N/A</v>
      </c>
    </row>
    <row r="6629" spans="1:2">
      <c r="A6629" s="72">
        <f t="shared" si="198"/>
        <v>0</v>
      </c>
      <c r="B6629" s="73" t="e">
        <f>VLOOKUP(G6629,'Daily Flash NL'!A:D,4,0)</f>
        <v>#N/A</v>
      </c>
    </row>
    <row r="6630" spans="1:2">
      <c r="A6630" s="72">
        <f t="shared" si="198"/>
        <v>0</v>
      </c>
      <c r="B6630" s="73" t="e">
        <f>VLOOKUP(G6630,'Daily Flash NL'!A:D,4,0)</f>
        <v>#N/A</v>
      </c>
    </row>
    <row r="6631" spans="1:2">
      <c r="A6631" s="72">
        <f t="shared" si="198"/>
        <v>0</v>
      </c>
      <c r="B6631" s="73" t="e">
        <f>VLOOKUP(G6631,'Daily Flash NL'!A:D,4,0)</f>
        <v>#N/A</v>
      </c>
    </row>
    <row r="6632" spans="1:2">
      <c r="A6632" s="72">
        <f t="shared" si="198"/>
        <v>0</v>
      </c>
      <c r="B6632" s="73" t="e">
        <f>VLOOKUP(G6632,'Daily Flash NL'!A:D,4,0)</f>
        <v>#N/A</v>
      </c>
    </row>
    <row r="6633" spans="1:2">
      <c r="A6633" s="72">
        <f t="shared" si="198"/>
        <v>0</v>
      </c>
      <c r="B6633" s="73" t="e">
        <f>VLOOKUP(G6633,'Daily Flash NL'!A:D,4,0)</f>
        <v>#N/A</v>
      </c>
    </row>
    <row r="6634" spans="1:2">
      <c r="A6634" s="72">
        <f t="shared" si="198"/>
        <v>0</v>
      </c>
      <c r="B6634" s="73" t="e">
        <f>VLOOKUP(G6634,'Daily Flash NL'!A:D,4,0)</f>
        <v>#N/A</v>
      </c>
    </row>
    <row r="6635" spans="1:2">
      <c r="A6635" s="72">
        <f t="shared" si="198"/>
        <v>0</v>
      </c>
      <c r="B6635" s="73" t="e">
        <f>VLOOKUP(G6635,'Daily Flash NL'!A:D,4,0)</f>
        <v>#N/A</v>
      </c>
    </row>
    <row r="6636" spans="1:2">
      <c r="A6636" s="72">
        <f t="shared" si="198"/>
        <v>0</v>
      </c>
      <c r="B6636" s="73" t="e">
        <f>VLOOKUP(G6636,'Daily Flash NL'!A:D,4,0)</f>
        <v>#N/A</v>
      </c>
    </row>
    <row r="6637" spans="1:2">
      <c r="A6637" s="72">
        <f t="shared" si="198"/>
        <v>0</v>
      </c>
      <c r="B6637" s="73" t="e">
        <f>VLOOKUP(G6637,'Daily Flash NL'!A:D,4,0)</f>
        <v>#N/A</v>
      </c>
    </row>
    <row r="6638" spans="1:2">
      <c r="A6638" s="72">
        <f t="shared" si="198"/>
        <v>0</v>
      </c>
      <c r="B6638" s="73" t="e">
        <f>VLOOKUP(G6638,'Daily Flash NL'!A:D,4,0)</f>
        <v>#N/A</v>
      </c>
    </row>
    <row r="6639" spans="1:2">
      <c r="A6639" s="72">
        <f t="shared" si="198"/>
        <v>0</v>
      </c>
      <c r="B6639" s="73" t="e">
        <f>VLOOKUP(G6639,'Daily Flash NL'!A:D,4,0)</f>
        <v>#N/A</v>
      </c>
    </row>
    <row r="6640" spans="1:2">
      <c r="A6640" s="72">
        <f t="shared" si="198"/>
        <v>0</v>
      </c>
      <c r="B6640" s="73" t="e">
        <f>VLOOKUP(G6640,'Daily Flash NL'!A:D,4,0)</f>
        <v>#N/A</v>
      </c>
    </row>
    <row r="6641" spans="1:2">
      <c r="A6641" s="72">
        <f t="shared" si="198"/>
        <v>0</v>
      </c>
      <c r="B6641" s="73" t="e">
        <f>VLOOKUP(G6641,'Daily Flash NL'!A:D,4,0)</f>
        <v>#N/A</v>
      </c>
    </row>
    <row r="6642" spans="1:2">
      <c r="A6642" s="72">
        <f t="shared" si="198"/>
        <v>0</v>
      </c>
      <c r="B6642" s="73" t="e">
        <f>VLOOKUP(G6642,'Daily Flash NL'!A:D,4,0)</f>
        <v>#N/A</v>
      </c>
    </row>
    <row r="6643" spans="1:2">
      <c r="A6643" s="72">
        <f t="shared" si="198"/>
        <v>0</v>
      </c>
      <c r="B6643" s="73" t="e">
        <f>VLOOKUP(G6643,'Daily Flash NL'!A:D,4,0)</f>
        <v>#N/A</v>
      </c>
    </row>
    <row r="6644" spans="1:2">
      <c r="A6644" s="72">
        <f t="shared" si="198"/>
        <v>0</v>
      </c>
      <c r="B6644" s="73" t="e">
        <f>VLOOKUP(G6644,'Daily Flash NL'!A:D,4,0)</f>
        <v>#N/A</v>
      </c>
    </row>
    <row r="6645" spans="1:2">
      <c r="A6645" s="72">
        <f t="shared" si="198"/>
        <v>0</v>
      </c>
      <c r="B6645" s="73" t="e">
        <f>VLOOKUP(G6645,'Daily Flash NL'!A:D,4,0)</f>
        <v>#N/A</v>
      </c>
    </row>
    <row r="6646" spans="1:2">
      <c r="A6646" s="72">
        <f t="shared" si="198"/>
        <v>0</v>
      </c>
      <c r="B6646" s="73" t="e">
        <f>VLOOKUP(G6646,'Daily Flash NL'!A:D,4,0)</f>
        <v>#N/A</v>
      </c>
    </row>
    <row r="6647" spans="1:2">
      <c r="A6647" s="72">
        <f t="shared" si="198"/>
        <v>0</v>
      </c>
      <c r="B6647" s="73" t="e">
        <f>VLOOKUP(G6647,'Daily Flash NL'!A:D,4,0)</f>
        <v>#N/A</v>
      </c>
    </row>
    <row r="6648" spans="1:2">
      <c r="A6648" s="72">
        <f t="shared" si="198"/>
        <v>0</v>
      </c>
      <c r="B6648" s="73" t="e">
        <f>VLOOKUP(G6648,'Daily Flash NL'!A:D,4,0)</f>
        <v>#N/A</v>
      </c>
    </row>
    <row r="6649" spans="1:2">
      <c r="A6649" s="72">
        <f t="shared" si="198"/>
        <v>0</v>
      </c>
      <c r="B6649" s="73" t="e">
        <f>VLOOKUP(G6649,'Daily Flash NL'!A:D,4,0)</f>
        <v>#N/A</v>
      </c>
    </row>
    <row r="6650" spans="1:2">
      <c r="A6650" s="72">
        <f t="shared" si="198"/>
        <v>0</v>
      </c>
      <c r="B6650" s="73" t="e">
        <f>VLOOKUP(G6650,'Daily Flash NL'!A:D,4,0)</f>
        <v>#N/A</v>
      </c>
    </row>
    <row r="6651" spans="1:2">
      <c r="A6651" s="72">
        <f t="shared" ref="A6651:A6714" si="199">C6651</f>
        <v>0</v>
      </c>
      <c r="B6651" s="73" t="e">
        <f>VLOOKUP(G6651,'Daily Flash NL'!A:D,4,0)</f>
        <v>#N/A</v>
      </c>
    </row>
    <row r="6652" spans="1:2">
      <c r="A6652" s="72">
        <f t="shared" si="199"/>
        <v>0</v>
      </c>
      <c r="B6652" s="73" t="e">
        <f>VLOOKUP(G6652,'Daily Flash NL'!A:D,4,0)</f>
        <v>#N/A</v>
      </c>
    </row>
    <row r="6653" spans="1:2">
      <c r="A6653" s="72">
        <f t="shared" si="199"/>
        <v>0</v>
      </c>
      <c r="B6653" s="73" t="e">
        <f>VLOOKUP(G6653,'Daily Flash NL'!A:D,4,0)</f>
        <v>#N/A</v>
      </c>
    </row>
    <row r="6654" spans="1:2">
      <c r="A6654" s="72">
        <f t="shared" si="199"/>
        <v>0</v>
      </c>
      <c r="B6654" s="73" t="e">
        <f>VLOOKUP(G6654,'Daily Flash NL'!A:D,4,0)</f>
        <v>#N/A</v>
      </c>
    </row>
    <row r="6655" spans="1:2">
      <c r="A6655" s="72">
        <f t="shared" si="199"/>
        <v>0</v>
      </c>
      <c r="B6655" s="73" t="e">
        <f>VLOOKUP(G6655,'Daily Flash NL'!A:D,4,0)</f>
        <v>#N/A</v>
      </c>
    </row>
    <row r="6656" spans="1:2">
      <c r="A6656" s="72">
        <f t="shared" si="199"/>
        <v>0</v>
      </c>
      <c r="B6656" s="73" t="e">
        <f>VLOOKUP(G6656,'Daily Flash NL'!A:D,4,0)</f>
        <v>#N/A</v>
      </c>
    </row>
    <row r="6657" spans="1:2">
      <c r="A6657" s="72">
        <f t="shared" si="199"/>
        <v>0</v>
      </c>
      <c r="B6657" s="73" t="e">
        <f>VLOOKUP(G6657,'Daily Flash NL'!A:D,4,0)</f>
        <v>#N/A</v>
      </c>
    </row>
    <row r="6658" spans="1:2">
      <c r="A6658" s="72">
        <f t="shared" si="199"/>
        <v>0</v>
      </c>
      <c r="B6658" s="73" t="e">
        <f>VLOOKUP(G6658,'Daily Flash NL'!A:D,4,0)</f>
        <v>#N/A</v>
      </c>
    </row>
    <row r="6659" spans="1:2">
      <c r="A6659" s="72">
        <f t="shared" si="199"/>
        <v>0</v>
      </c>
      <c r="B6659" s="73" t="e">
        <f>VLOOKUP(G6659,'Daily Flash NL'!A:D,4,0)</f>
        <v>#N/A</v>
      </c>
    </row>
    <row r="6660" spans="1:2">
      <c r="A6660" s="72">
        <f t="shared" si="199"/>
        <v>0</v>
      </c>
      <c r="B6660" s="73" t="e">
        <f>VLOOKUP(G6660,'Daily Flash NL'!A:D,4,0)</f>
        <v>#N/A</v>
      </c>
    </row>
    <row r="6661" spans="1:2">
      <c r="A6661" s="72">
        <f t="shared" si="199"/>
        <v>0</v>
      </c>
      <c r="B6661" s="73" t="e">
        <f>VLOOKUP(G6661,'Daily Flash NL'!A:D,4,0)</f>
        <v>#N/A</v>
      </c>
    </row>
    <row r="6662" spans="1:2">
      <c r="A6662" s="72">
        <f t="shared" si="199"/>
        <v>0</v>
      </c>
      <c r="B6662" s="73" t="e">
        <f>VLOOKUP(G6662,'Daily Flash NL'!A:D,4,0)</f>
        <v>#N/A</v>
      </c>
    </row>
    <row r="6663" spans="1:2">
      <c r="A6663" s="72">
        <f t="shared" si="199"/>
        <v>0</v>
      </c>
      <c r="B6663" s="73" t="e">
        <f>VLOOKUP(G6663,'Daily Flash NL'!A:D,4,0)</f>
        <v>#N/A</v>
      </c>
    </row>
    <row r="6664" spans="1:2">
      <c r="A6664" s="72">
        <f t="shared" si="199"/>
        <v>0</v>
      </c>
      <c r="B6664" s="73" t="e">
        <f>VLOOKUP(G6664,'Daily Flash NL'!A:D,4,0)</f>
        <v>#N/A</v>
      </c>
    </row>
    <row r="6665" spans="1:2">
      <c r="A6665" s="72">
        <f t="shared" si="199"/>
        <v>0</v>
      </c>
      <c r="B6665" s="73" t="e">
        <f>VLOOKUP(G6665,'Daily Flash NL'!A:D,4,0)</f>
        <v>#N/A</v>
      </c>
    </row>
    <row r="6666" spans="1:2">
      <c r="A6666" s="72">
        <f t="shared" si="199"/>
        <v>0</v>
      </c>
      <c r="B6666" s="73" t="e">
        <f>VLOOKUP(G6666,'Daily Flash NL'!A:D,4,0)</f>
        <v>#N/A</v>
      </c>
    </row>
    <row r="6667" spans="1:2">
      <c r="A6667" s="72">
        <f t="shared" si="199"/>
        <v>0</v>
      </c>
      <c r="B6667" s="73" t="e">
        <f>VLOOKUP(G6667,'Daily Flash NL'!A:D,4,0)</f>
        <v>#N/A</v>
      </c>
    </row>
    <row r="6668" spans="1:2">
      <c r="A6668" s="72">
        <f t="shared" si="199"/>
        <v>0</v>
      </c>
      <c r="B6668" s="73" t="e">
        <f>VLOOKUP(G6668,'Daily Flash NL'!A:D,4,0)</f>
        <v>#N/A</v>
      </c>
    </row>
    <row r="6669" spans="1:2">
      <c r="A6669" s="72">
        <f t="shared" si="199"/>
        <v>0</v>
      </c>
      <c r="B6669" s="73" t="e">
        <f>VLOOKUP(G6669,'Daily Flash NL'!A:D,4,0)</f>
        <v>#N/A</v>
      </c>
    </row>
    <row r="6670" spans="1:2">
      <c r="A6670" s="72">
        <f t="shared" si="199"/>
        <v>0</v>
      </c>
      <c r="B6670" s="73" t="e">
        <f>VLOOKUP(G6670,'Daily Flash NL'!A:D,4,0)</f>
        <v>#N/A</v>
      </c>
    </row>
    <row r="6671" spans="1:2">
      <c r="A6671" s="72">
        <f t="shared" si="199"/>
        <v>0</v>
      </c>
      <c r="B6671" s="73" t="e">
        <f>VLOOKUP(G6671,'Daily Flash NL'!A:D,4,0)</f>
        <v>#N/A</v>
      </c>
    </row>
    <row r="6672" spans="1:2">
      <c r="A6672" s="72">
        <f t="shared" si="199"/>
        <v>0</v>
      </c>
      <c r="B6672" s="73" t="e">
        <f>VLOOKUP(G6672,'Daily Flash NL'!A:D,4,0)</f>
        <v>#N/A</v>
      </c>
    </row>
    <row r="6673" spans="1:2">
      <c r="A6673" s="72">
        <f t="shared" si="199"/>
        <v>0</v>
      </c>
      <c r="B6673" s="73" t="e">
        <f>VLOOKUP(G6673,'Daily Flash NL'!A:D,4,0)</f>
        <v>#N/A</v>
      </c>
    </row>
    <row r="6674" spans="1:2">
      <c r="A6674" s="72">
        <f t="shared" si="199"/>
        <v>0</v>
      </c>
      <c r="B6674" s="73" t="e">
        <f>VLOOKUP(G6674,'Daily Flash NL'!A:D,4,0)</f>
        <v>#N/A</v>
      </c>
    </row>
    <row r="6675" spans="1:2">
      <c r="A6675" s="72">
        <f t="shared" si="199"/>
        <v>0</v>
      </c>
      <c r="B6675" s="73" t="e">
        <f>VLOOKUP(G6675,'Daily Flash NL'!A:D,4,0)</f>
        <v>#N/A</v>
      </c>
    </row>
    <row r="6676" spans="1:2">
      <c r="A6676" s="72">
        <f t="shared" si="199"/>
        <v>0</v>
      </c>
      <c r="B6676" s="73" t="e">
        <f>VLOOKUP(G6676,'Daily Flash NL'!A:D,4,0)</f>
        <v>#N/A</v>
      </c>
    </row>
    <row r="6677" spans="1:2">
      <c r="A6677" s="72">
        <f t="shared" si="199"/>
        <v>0</v>
      </c>
      <c r="B6677" s="73" t="e">
        <f>VLOOKUP(G6677,'Daily Flash NL'!A:D,4,0)</f>
        <v>#N/A</v>
      </c>
    </row>
    <row r="6678" spans="1:2">
      <c r="A6678" s="72">
        <f t="shared" si="199"/>
        <v>0</v>
      </c>
      <c r="B6678" s="73" t="e">
        <f>VLOOKUP(G6678,'Daily Flash NL'!A:D,4,0)</f>
        <v>#N/A</v>
      </c>
    </row>
    <row r="6679" spans="1:2">
      <c r="A6679" s="72">
        <f t="shared" si="199"/>
        <v>0</v>
      </c>
      <c r="B6679" s="73" t="e">
        <f>VLOOKUP(G6679,'Daily Flash NL'!A:D,4,0)</f>
        <v>#N/A</v>
      </c>
    </row>
    <row r="6680" spans="1:2">
      <c r="A6680" s="72">
        <f t="shared" si="199"/>
        <v>0</v>
      </c>
      <c r="B6680" s="73" t="e">
        <f>VLOOKUP(G6680,'Daily Flash NL'!A:D,4,0)</f>
        <v>#N/A</v>
      </c>
    </row>
    <row r="6681" spans="1:2">
      <c r="A6681" s="72">
        <f t="shared" si="199"/>
        <v>0</v>
      </c>
      <c r="B6681" s="73" t="e">
        <f>VLOOKUP(G6681,'Daily Flash NL'!A:D,4,0)</f>
        <v>#N/A</v>
      </c>
    </row>
    <row r="6682" spans="1:2">
      <c r="A6682" s="72">
        <f t="shared" si="199"/>
        <v>0</v>
      </c>
      <c r="B6682" s="73" t="e">
        <f>VLOOKUP(G6682,'Daily Flash NL'!A:D,4,0)</f>
        <v>#N/A</v>
      </c>
    </row>
    <row r="6683" spans="1:2">
      <c r="A6683" s="72">
        <f t="shared" si="199"/>
        <v>0</v>
      </c>
      <c r="B6683" s="73" t="e">
        <f>VLOOKUP(G6683,'Daily Flash NL'!A:D,4,0)</f>
        <v>#N/A</v>
      </c>
    </row>
    <row r="6684" spans="1:2">
      <c r="A6684" s="72">
        <f t="shared" si="199"/>
        <v>0</v>
      </c>
      <c r="B6684" s="73" t="e">
        <f>VLOOKUP(G6684,'Daily Flash NL'!A:D,4,0)</f>
        <v>#N/A</v>
      </c>
    </row>
    <row r="6685" spans="1:2">
      <c r="A6685" s="72">
        <f t="shared" si="199"/>
        <v>0</v>
      </c>
      <c r="B6685" s="73" t="e">
        <f>VLOOKUP(G6685,'Daily Flash NL'!A:D,4,0)</f>
        <v>#N/A</v>
      </c>
    </row>
    <row r="6686" spans="1:2">
      <c r="A6686" s="72">
        <f t="shared" si="199"/>
        <v>0</v>
      </c>
      <c r="B6686" s="73" t="e">
        <f>VLOOKUP(G6686,'Daily Flash NL'!A:D,4,0)</f>
        <v>#N/A</v>
      </c>
    </row>
    <row r="6687" spans="1:2">
      <c r="A6687" s="72">
        <f t="shared" si="199"/>
        <v>0</v>
      </c>
      <c r="B6687" s="73" t="e">
        <f>VLOOKUP(G6687,'Daily Flash NL'!A:D,4,0)</f>
        <v>#N/A</v>
      </c>
    </row>
    <row r="6688" spans="1:2">
      <c r="A6688" s="72">
        <f t="shared" si="199"/>
        <v>0</v>
      </c>
      <c r="B6688" s="73" t="e">
        <f>VLOOKUP(G6688,'Daily Flash NL'!A:D,4,0)</f>
        <v>#N/A</v>
      </c>
    </row>
    <row r="6689" spans="1:2">
      <c r="A6689" s="72">
        <f t="shared" si="199"/>
        <v>0</v>
      </c>
      <c r="B6689" s="73" t="e">
        <f>VLOOKUP(G6689,'Daily Flash NL'!A:D,4,0)</f>
        <v>#N/A</v>
      </c>
    </row>
    <row r="6690" spans="1:2">
      <c r="A6690" s="72">
        <f t="shared" si="199"/>
        <v>0</v>
      </c>
      <c r="B6690" s="73" t="e">
        <f>VLOOKUP(G6690,'Daily Flash NL'!A:D,4,0)</f>
        <v>#N/A</v>
      </c>
    </row>
    <row r="6691" spans="1:2">
      <c r="A6691" s="72">
        <f t="shared" si="199"/>
        <v>0</v>
      </c>
      <c r="B6691" s="73" t="e">
        <f>VLOOKUP(G6691,'Daily Flash NL'!A:D,4,0)</f>
        <v>#N/A</v>
      </c>
    </row>
    <row r="6692" spans="1:2">
      <c r="A6692" s="72">
        <f t="shared" si="199"/>
        <v>0</v>
      </c>
      <c r="B6692" s="73" t="e">
        <f>VLOOKUP(G6692,'Daily Flash NL'!A:D,4,0)</f>
        <v>#N/A</v>
      </c>
    </row>
    <row r="6693" spans="1:2">
      <c r="A6693" s="72">
        <f t="shared" si="199"/>
        <v>0</v>
      </c>
      <c r="B6693" s="73" t="e">
        <f>VLOOKUP(G6693,'Daily Flash NL'!A:D,4,0)</f>
        <v>#N/A</v>
      </c>
    </row>
    <row r="6694" spans="1:2">
      <c r="A6694" s="72">
        <f t="shared" si="199"/>
        <v>0</v>
      </c>
      <c r="B6694" s="73" t="e">
        <f>VLOOKUP(G6694,'Daily Flash NL'!A:D,4,0)</f>
        <v>#N/A</v>
      </c>
    </row>
    <row r="6695" spans="1:2">
      <c r="A6695" s="72">
        <f t="shared" si="199"/>
        <v>0</v>
      </c>
      <c r="B6695" s="73" t="e">
        <f>VLOOKUP(G6695,'Daily Flash NL'!A:D,4,0)</f>
        <v>#N/A</v>
      </c>
    </row>
    <row r="6696" spans="1:2">
      <c r="A6696" s="72">
        <f t="shared" si="199"/>
        <v>0</v>
      </c>
      <c r="B6696" s="73" t="e">
        <f>VLOOKUP(G6696,'Daily Flash NL'!A:D,4,0)</f>
        <v>#N/A</v>
      </c>
    </row>
    <row r="6697" spans="1:2">
      <c r="A6697" s="72">
        <f t="shared" si="199"/>
        <v>0</v>
      </c>
      <c r="B6697" s="73" t="e">
        <f>VLOOKUP(G6697,'Daily Flash NL'!A:D,4,0)</f>
        <v>#N/A</v>
      </c>
    </row>
    <row r="6698" spans="1:2">
      <c r="A6698" s="72">
        <f t="shared" si="199"/>
        <v>0</v>
      </c>
      <c r="B6698" s="73" t="e">
        <f>VLOOKUP(G6698,'Daily Flash NL'!A:D,4,0)</f>
        <v>#N/A</v>
      </c>
    </row>
    <row r="6699" spans="1:2">
      <c r="A6699" s="72">
        <f t="shared" si="199"/>
        <v>0</v>
      </c>
      <c r="B6699" s="73" t="e">
        <f>VLOOKUP(G6699,'Daily Flash NL'!A:D,4,0)</f>
        <v>#N/A</v>
      </c>
    </row>
    <row r="6700" spans="1:2">
      <c r="A6700" s="72">
        <f t="shared" si="199"/>
        <v>0</v>
      </c>
      <c r="B6700" s="73" t="e">
        <f>VLOOKUP(G6700,'Daily Flash NL'!A:D,4,0)</f>
        <v>#N/A</v>
      </c>
    </row>
    <row r="6701" spans="1:2">
      <c r="A6701" s="72">
        <f t="shared" si="199"/>
        <v>0</v>
      </c>
      <c r="B6701" s="73" t="e">
        <f>VLOOKUP(G6701,'Daily Flash NL'!A:D,4,0)</f>
        <v>#N/A</v>
      </c>
    </row>
    <row r="6702" spans="1:2">
      <c r="A6702" s="72">
        <f t="shared" si="199"/>
        <v>0</v>
      </c>
      <c r="B6702" s="73" t="e">
        <f>VLOOKUP(G6702,'Daily Flash NL'!A:D,4,0)</f>
        <v>#N/A</v>
      </c>
    </row>
    <row r="6703" spans="1:2">
      <c r="A6703" s="72">
        <f t="shared" si="199"/>
        <v>0</v>
      </c>
      <c r="B6703" s="73" t="e">
        <f>VLOOKUP(G6703,'Daily Flash NL'!A:D,4,0)</f>
        <v>#N/A</v>
      </c>
    </row>
    <row r="6704" spans="1:2">
      <c r="A6704" s="72">
        <f t="shared" si="199"/>
        <v>0</v>
      </c>
      <c r="B6704" s="73" t="e">
        <f>VLOOKUP(G6704,'Daily Flash NL'!A:D,4,0)</f>
        <v>#N/A</v>
      </c>
    </row>
    <row r="6705" spans="1:2">
      <c r="A6705" s="72">
        <f t="shared" si="199"/>
        <v>0</v>
      </c>
      <c r="B6705" s="73" t="e">
        <f>VLOOKUP(G6705,'Daily Flash NL'!A:D,4,0)</f>
        <v>#N/A</v>
      </c>
    </row>
    <row r="6706" spans="1:2">
      <c r="A6706" s="72">
        <f t="shared" si="199"/>
        <v>0</v>
      </c>
      <c r="B6706" s="73" t="e">
        <f>VLOOKUP(G6706,'Daily Flash NL'!A:D,4,0)</f>
        <v>#N/A</v>
      </c>
    </row>
    <row r="6707" spans="1:2">
      <c r="A6707" s="72">
        <f t="shared" si="199"/>
        <v>0</v>
      </c>
      <c r="B6707" s="73" t="e">
        <f>VLOOKUP(G6707,'Daily Flash NL'!A:D,4,0)</f>
        <v>#N/A</v>
      </c>
    </row>
    <row r="6708" spans="1:2">
      <c r="A6708" s="72">
        <f t="shared" si="199"/>
        <v>0</v>
      </c>
      <c r="B6708" s="73" t="e">
        <f>VLOOKUP(G6708,'Daily Flash NL'!A:D,4,0)</f>
        <v>#N/A</v>
      </c>
    </row>
    <row r="6709" spans="1:2">
      <c r="A6709" s="72">
        <f t="shared" si="199"/>
        <v>0</v>
      </c>
      <c r="B6709" s="73" t="e">
        <f>VLOOKUP(G6709,'Daily Flash NL'!A:D,4,0)</f>
        <v>#N/A</v>
      </c>
    </row>
    <row r="6710" spans="1:2">
      <c r="A6710" s="72">
        <f t="shared" si="199"/>
        <v>0</v>
      </c>
      <c r="B6710" s="73" t="e">
        <f>VLOOKUP(G6710,'Daily Flash NL'!A:D,4,0)</f>
        <v>#N/A</v>
      </c>
    </row>
    <row r="6711" spans="1:2">
      <c r="A6711" s="72">
        <f t="shared" si="199"/>
        <v>0</v>
      </c>
      <c r="B6711" s="73" t="e">
        <f>VLOOKUP(G6711,'Daily Flash NL'!A:D,4,0)</f>
        <v>#N/A</v>
      </c>
    </row>
    <row r="6712" spans="1:2">
      <c r="A6712" s="72">
        <f t="shared" si="199"/>
        <v>0</v>
      </c>
      <c r="B6712" s="73" t="e">
        <f>VLOOKUP(G6712,'Daily Flash NL'!A:D,4,0)</f>
        <v>#N/A</v>
      </c>
    </row>
    <row r="6713" spans="1:2">
      <c r="A6713" s="72">
        <f t="shared" si="199"/>
        <v>0</v>
      </c>
      <c r="B6713" s="73" t="e">
        <f>VLOOKUP(G6713,'Daily Flash NL'!A:D,4,0)</f>
        <v>#N/A</v>
      </c>
    </row>
    <row r="6714" spans="1:2">
      <c r="A6714" s="72">
        <f t="shared" si="199"/>
        <v>0</v>
      </c>
      <c r="B6714" s="73" t="e">
        <f>VLOOKUP(G6714,'Daily Flash NL'!A:D,4,0)</f>
        <v>#N/A</v>
      </c>
    </row>
    <row r="6715" spans="1:2">
      <c r="A6715" s="72">
        <f t="shared" ref="A6715:A6774" si="200">C6715</f>
        <v>0</v>
      </c>
      <c r="B6715" s="73" t="e">
        <f>VLOOKUP(G6715,'Daily Flash NL'!A:D,4,0)</f>
        <v>#N/A</v>
      </c>
    </row>
    <row r="6716" spans="1:2">
      <c r="A6716" s="72">
        <f t="shared" si="200"/>
        <v>0</v>
      </c>
      <c r="B6716" s="73" t="e">
        <f>VLOOKUP(G6716,'Daily Flash NL'!A:D,4,0)</f>
        <v>#N/A</v>
      </c>
    </row>
    <row r="6717" spans="1:2">
      <c r="A6717" s="72">
        <f t="shared" si="200"/>
        <v>0</v>
      </c>
      <c r="B6717" s="73" t="e">
        <f>VLOOKUP(G6717,'Daily Flash NL'!A:D,4,0)</f>
        <v>#N/A</v>
      </c>
    </row>
    <row r="6718" spans="1:2">
      <c r="A6718" s="72">
        <f t="shared" si="200"/>
        <v>0</v>
      </c>
      <c r="B6718" s="73" t="e">
        <f>VLOOKUP(G6718,'Daily Flash NL'!A:D,4,0)</f>
        <v>#N/A</v>
      </c>
    </row>
    <row r="6719" spans="1:2">
      <c r="A6719" s="72">
        <f t="shared" si="200"/>
        <v>0</v>
      </c>
      <c r="B6719" s="73" t="e">
        <f>VLOOKUP(G6719,'Daily Flash NL'!A:D,4,0)</f>
        <v>#N/A</v>
      </c>
    </row>
    <row r="6720" spans="1:2">
      <c r="A6720" s="72">
        <f t="shared" si="200"/>
        <v>0</v>
      </c>
      <c r="B6720" s="73" t="e">
        <f>VLOOKUP(G6720,'Daily Flash NL'!A:D,4,0)</f>
        <v>#N/A</v>
      </c>
    </row>
    <row r="6721" spans="1:2">
      <c r="A6721" s="72">
        <f t="shared" si="200"/>
        <v>0</v>
      </c>
      <c r="B6721" s="73" t="e">
        <f>VLOOKUP(G6721,'Daily Flash NL'!A:D,4,0)</f>
        <v>#N/A</v>
      </c>
    </row>
    <row r="6722" spans="1:2">
      <c r="A6722" s="72">
        <f t="shared" si="200"/>
        <v>0</v>
      </c>
      <c r="B6722" s="73" t="e">
        <f>VLOOKUP(G6722,'Daily Flash NL'!A:D,4,0)</f>
        <v>#N/A</v>
      </c>
    </row>
    <row r="6723" spans="1:2">
      <c r="A6723" s="72">
        <f t="shared" si="200"/>
        <v>0</v>
      </c>
      <c r="B6723" s="73" t="e">
        <f>VLOOKUP(G6723,'Daily Flash NL'!A:D,4,0)</f>
        <v>#N/A</v>
      </c>
    </row>
    <row r="6724" spans="1:2">
      <c r="A6724" s="72">
        <f t="shared" si="200"/>
        <v>0</v>
      </c>
      <c r="B6724" s="73" t="e">
        <f>VLOOKUP(G6724,'Daily Flash NL'!A:D,4,0)</f>
        <v>#N/A</v>
      </c>
    </row>
    <row r="6725" spans="1:2">
      <c r="A6725" s="72">
        <f t="shared" si="200"/>
        <v>0</v>
      </c>
      <c r="B6725" s="73" t="e">
        <f>VLOOKUP(G6725,'Daily Flash NL'!A:D,4,0)</f>
        <v>#N/A</v>
      </c>
    </row>
    <row r="6726" spans="1:2">
      <c r="A6726" s="72">
        <f t="shared" si="200"/>
        <v>0</v>
      </c>
      <c r="B6726" s="73" t="e">
        <f>VLOOKUP(G6726,'Daily Flash NL'!A:D,4,0)</f>
        <v>#N/A</v>
      </c>
    </row>
    <row r="6727" spans="1:2">
      <c r="A6727" s="72">
        <f t="shared" si="200"/>
        <v>0</v>
      </c>
      <c r="B6727" s="73" t="e">
        <f>VLOOKUP(G6727,'Daily Flash NL'!A:D,4,0)</f>
        <v>#N/A</v>
      </c>
    </row>
    <row r="6728" spans="1:2">
      <c r="A6728" s="72">
        <f t="shared" si="200"/>
        <v>0</v>
      </c>
      <c r="B6728" s="73" t="e">
        <f>VLOOKUP(G6728,'Daily Flash NL'!A:D,4,0)</f>
        <v>#N/A</v>
      </c>
    </row>
    <row r="6729" spans="1:2">
      <c r="A6729" s="72">
        <f t="shared" si="200"/>
        <v>0</v>
      </c>
      <c r="B6729" s="73" t="e">
        <f>VLOOKUP(G6729,'Daily Flash NL'!A:D,4,0)</f>
        <v>#N/A</v>
      </c>
    </row>
    <row r="6730" spans="1:2">
      <c r="A6730" s="72">
        <f t="shared" si="200"/>
        <v>0</v>
      </c>
      <c r="B6730" s="73" t="e">
        <f>VLOOKUP(G6730,'Daily Flash NL'!A:D,4,0)</f>
        <v>#N/A</v>
      </c>
    </row>
    <row r="6731" spans="1:2">
      <c r="A6731" s="72">
        <f t="shared" si="200"/>
        <v>0</v>
      </c>
      <c r="B6731" s="73" t="e">
        <f>VLOOKUP(G6731,'Daily Flash NL'!A:D,4,0)</f>
        <v>#N/A</v>
      </c>
    </row>
    <row r="6732" spans="1:2">
      <c r="A6732" s="72">
        <f t="shared" si="200"/>
        <v>0</v>
      </c>
      <c r="B6732" s="73" t="e">
        <f>VLOOKUP(G6732,'Daily Flash NL'!A:D,4,0)</f>
        <v>#N/A</v>
      </c>
    </row>
    <row r="6733" spans="1:2">
      <c r="A6733" s="72">
        <f t="shared" si="200"/>
        <v>0</v>
      </c>
      <c r="B6733" s="73" t="e">
        <f>VLOOKUP(G6733,'Daily Flash NL'!A:D,4,0)</f>
        <v>#N/A</v>
      </c>
    </row>
    <row r="6734" spans="1:2">
      <c r="A6734" s="72">
        <f t="shared" si="200"/>
        <v>0</v>
      </c>
      <c r="B6734" s="73" t="e">
        <f>VLOOKUP(G6734,'Daily Flash NL'!A:D,4,0)</f>
        <v>#N/A</v>
      </c>
    </row>
    <row r="6735" spans="1:2">
      <c r="A6735" s="72">
        <f t="shared" si="200"/>
        <v>0</v>
      </c>
      <c r="B6735" s="73" t="e">
        <f>VLOOKUP(G6735,'Daily Flash NL'!A:D,4,0)</f>
        <v>#N/A</v>
      </c>
    </row>
    <row r="6736" spans="1:2">
      <c r="A6736" s="72">
        <f t="shared" si="200"/>
        <v>0</v>
      </c>
      <c r="B6736" s="73" t="e">
        <f>VLOOKUP(G6736,'Daily Flash NL'!A:D,4,0)</f>
        <v>#N/A</v>
      </c>
    </row>
    <row r="6737" spans="1:2">
      <c r="A6737" s="72">
        <f t="shared" si="200"/>
        <v>0</v>
      </c>
      <c r="B6737" s="73" t="e">
        <f>VLOOKUP(G6737,'Daily Flash NL'!A:D,4,0)</f>
        <v>#N/A</v>
      </c>
    </row>
    <row r="6738" spans="1:2">
      <c r="A6738" s="72">
        <f t="shared" si="200"/>
        <v>0</v>
      </c>
      <c r="B6738" s="73" t="e">
        <f>VLOOKUP(G6738,'Daily Flash NL'!A:D,4,0)</f>
        <v>#N/A</v>
      </c>
    </row>
    <row r="6739" spans="1:2">
      <c r="A6739" s="72">
        <f t="shared" si="200"/>
        <v>0</v>
      </c>
      <c r="B6739" s="73" t="e">
        <f>VLOOKUP(G6739,'Daily Flash NL'!A:D,4,0)</f>
        <v>#N/A</v>
      </c>
    </row>
    <row r="6740" spans="1:2">
      <c r="A6740" s="72">
        <f t="shared" si="200"/>
        <v>0</v>
      </c>
      <c r="B6740" s="73" t="e">
        <f>VLOOKUP(G6740,'Daily Flash NL'!A:D,4,0)</f>
        <v>#N/A</v>
      </c>
    </row>
    <row r="6741" spans="1:2">
      <c r="A6741" s="72">
        <f t="shared" si="200"/>
        <v>0</v>
      </c>
      <c r="B6741" s="73" t="e">
        <f>VLOOKUP(G6741,'Daily Flash NL'!A:D,4,0)</f>
        <v>#N/A</v>
      </c>
    </row>
    <row r="6742" spans="1:2">
      <c r="A6742" s="72">
        <f t="shared" si="200"/>
        <v>0</v>
      </c>
      <c r="B6742" s="73" t="e">
        <f>VLOOKUP(G6742,'Daily Flash NL'!A:D,4,0)</f>
        <v>#N/A</v>
      </c>
    </row>
    <row r="6743" spans="1:2">
      <c r="A6743" s="72">
        <f t="shared" si="200"/>
        <v>0</v>
      </c>
      <c r="B6743" s="73" t="e">
        <f>VLOOKUP(G6743,'Daily Flash NL'!A:D,4,0)</f>
        <v>#N/A</v>
      </c>
    </row>
    <row r="6744" spans="1:2">
      <c r="A6744" s="72">
        <f t="shared" si="200"/>
        <v>0</v>
      </c>
      <c r="B6744" s="73" t="e">
        <f>VLOOKUP(G6744,'Daily Flash NL'!A:D,4,0)</f>
        <v>#N/A</v>
      </c>
    </row>
    <row r="6745" spans="1:2">
      <c r="A6745" s="72">
        <f t="shared" si="200"/>
        <v>0</v>
      </c>
      <c r="B6745" s="73" t="e">
        <f>VLOOKUP(G6745,'Daily Flash NL'!A:D,4,0)</f>
        <v>#N/A</v>
      </c>
    </row>
    <row r="6746" spans="1:2">
      <c r="A6746" s="72">
        <f t="shared" si="200"/>
        <v>0</v>
      </c>
      <c r="B6746" s="73" t="e">
        <f>VLOOKUP(G6746,'Daily Flash NL'!A:D,4,0)</f>
        <v>#N/A</v>
      </c>
    </row>
    <row r="6747" spans="1:2">
      <c r="A6747" s="72">
        <f t="shared" si="200"/>
        <v>0</v>
      </c>
      <c r="B6747" s="73" t="e">
        <f>VLOOKUP(G6747,'Daily Flash NL'!A:D,4,0)</f>
        <v>#N/A</v>
      </c>
    </row>
    <row r="6748" spans="1:2">
      <c r="A6748" s="72">
        <f t="shared" si="200"/>
        <v>0</v>
      </c>
      <c r="B6748" s="73" t="e">
        <f>VLOOKUP(G6748,'Daily Flash NL'!A:D,4,0)</f>
        <v>#N/A</v>
      </c>
    </row>
    <row r="6749" spans="1:2">
      <c r="A6749" s="72">
        <f t="shared" si="200"/>
        <v>0</v>
      </c>
      <c r="B6749" s="73" t="e">
        <f>VLOOKUP(G6749,'Daily Flash NL'!A:D,4,0)</f>
        <v>#N/A</v>
      </c>
    </row>
    <row r="6750" spans="1:2">
      <c r="A6750" s="72">
        <f t="shared" si="200"/>
        <v>0</v>
      </c>
      <c r="B6750" s="73" t="e">
        <f>VLOOKUP(G6750,'Daily Flash NL'!A:D,4,0)</f>
        <v>#N/A</v>
      </c>
    </row>
    <row r="6751" spans="1:2">
      <c r="A6751" s="72">
        <f t="shared" si="200"/>
        <v>0</v>
      </c>
      <c r="B6751" s="73" t="e">
        <f>VLOOKUP(G6751,'Daily Flash NL'!A:D,4,0)</f>
        <v>#N/A</v>
      </c>
    </row>
    <row r="6752" spans="1:2">
      <c r="A6752" s="72">
        <f t="shared" si="200"/>
        <v>0</v>
      </c>
      <c r="B6752" s="73" t="e">
        <f>VLOOKUP(G6752,'Daily Flash NL'!A:D,4,0)</f>
        <v>#N/A</v>
      </c>
    </row>
    <row r="6753" spans="1:2">
      <c r="A6753" s="72">
        <f t="shared" si="200"/>
        <v>0</v>
      </c>
      <c r="B6753" s="73" t="e">
        <f>VLOOKUP(G6753,'Daily Flash NL'!A:D,4,0)</f>
        <v>#N/A</v>
      </c>
    </row>
    <row r="6754" spans="1:2">
      <c r="A6754" s="72">
        <f t="shared" si="200"/>
        <v>0</v>
      </c>
      <c r="B6754" s="73" t="e">
        <f>VLOOKUP(G6754,'Daily Flash NL'!A:D,4,0)</f>
        <v>#N/A</v>
      </c>
    </row>
    <row r="6755" spans="1:2">
      <c r="A6755" s="72">
        <f t="shared" si="200"/>
        <v>0</v>
      </c>
      <c r="B6755" s="73" t="e">
        <f>VLOOKUP(G6755,'Daily Flash NL'!A:D,4,0)</f>
        <v>#N/A</v>
      </c>
    </row>
    <row r="6756" spans="1:2">
      <c r="A6756" s="72">
        <f t="shared" si="200"/>
        <v>0</v>
      </c>
      <c r="B6756" s="73" t="e">
        <f>VLOOKUP(G6756,'Daily Flash NL'!A:D,4,0)</f>
        <v>#N/A</v>
      </c>
    </row>
    <row r="6757" spans="1:2">
      <c r="A6757" s="72">
        <f t="shared" si="200"/>
        <v>0</v>
      </c>
      <c r="B6757" s="73" t="e">
        <f>VLOOKUP(G6757,'Daily Flash NL'!A:D,4,0)</f>
        <v>#N/A</v>
      </c>
    </row>
    <row r="6758" spans="1:2">
      <c r="A6758" s="72">
        <f t="shared" si="200"/>
        <v>0</v>
      </c>
      <c r="B6758" s="73" t="e">
        <f>VLOOKUP(G6758,'Daily Flash NL'!A:D,4,0)</f>
        <v>#N/A</v>
      </c>
    </row>
    <row r="6759" spans="1:2">
      <c r="A6759" s="72">
        <f t="shared" si="200"/>
        <v>0</v>
      </c>
      <c r="B6759" s="73" t="e">
        <f>VLOOKUP(G6759,'Daily Flash NL'!A:D,4,0)</f>
        <v>#N/A</v>
      </c>
    </row>
    <row r="6760" spans="1:2">
      <c r="A6760" s="72">
        <f t="shared" si="200"/>
        <v>0</v>
      </c>
      <c r="B6760" s="73" t="e">
        <f>VLOOKUP(G6760,'Daily Flash NL'!A:D,4,0)</f>
        <v>#N/A</v>
      </c>
    </row>
    <row r="6761" spans="1:2">
      <c r="A6761" s="72">
        <f t="shared" si="200"/>
        <v>0</v>
      </c>
      <c r="B6761" s="73" t="e">
        <f>VLOOKUP(G6761,'Daily Flash NL'!A:D,4,0)</f>
        <v>#N/A</v>
      </c>
    </row>
    <row r="6762" spans="1:2">
      <c r="A6762" s="72">
        <f t="shared" si="200"/>
        <v>0</v>
      </c>
      <c r="B6762" s="73" t="e">
        <f>VLOOKUP(G6762,'Daily Flash NL'!A:D,4,0)</f>
        <v>#N/A</v>
      </c>
    </row>
    <row r="6763" spans="1:2">
      <c r="A6763" s="72">
        <f t="shared" si="200"/>
        <v>0</v>
      </c>
      <c r="B6763" s="73" t="e">
        <f>VLOOKUP(G6763,'Daily Flash NL'!A:D,4,0)</f>
        <v>#N/A</v>
      </c>
    </row>
    <row r="6764" spans="1:2">
      <c r="A6764" s="72">
        <f t="shared" si="200"/>
        <v>0</v>
      </c>
      <c r="B6764" s="73" t="e">
        <f>VLOOKUP(G6764,'Daily Flash NL'!A:D,4,0)</f>
        <v>#N/A</v>
      </c>
    </row>
    <row r="6765" spans="1:2">
      <c r="A6765" s="72">
        <f t="shared" si="200"/>
        <v>0</v>
      </c>
      <c r="B6765" s="73" t="e">
        <f>VLOOKUP(G6765,'Daily Flash NL'!A:D,4,0)</f>
        <v>#N/A</v>
      </c>
    </row>
    <row r="6766" spans="1:2">
      <c r="A6766" s="72">
        <f t="shared" si="200"/>
        <v>0</v>
      </c>
      <c r="B6766" s="73" t="e">
        <f>VLOOKUP(G6766,'Daily Flash NL'!A:D,4,0)</f>
        <v>#N/A</v>
      </c>
    </row>
    <row r="6767" spans="1:2">
      <c r="A6767" s="72">
        <f t="shared" si="200"/>
        <v>0</v>
      </c>
      <c r="B6767" s="73" t="e">
        <f>VLOOKUP(G6767,'Daily Flash NL'!A:D,4,0)</f>
        <v>#N/A</v>
      </c>
    </row>
    <row r="6768" spans="1:2">
      <c r="A6768" s="72">
        <f t="shared" si="200"/>
        <v>0</v>
      </c>
      <c r="B6768" s="73" t="e">
        <f>VLOOKUP(G6768,'Daily Flash NL'!A:D,4,0)</f>
        <v>#N/A</v>
      </c>
    </row>
    <row r="6769" spans="1:2">
      <c r="A6769" s="72">
        <f t="shared" si="200"/>
        <v>0</v>
      </c>
      <c r="B6769" s="73" t="e">
        <f>VLOOKUP(G6769,'Daily Flash NL'!A:D,4,0)</f>
        <v>#N/A</v>
      </c>
    </row>
    <row r="6770" spans="1:2">
      <c r="A6770" s="72">
        <f t="shared" si="200"/>
        <v>0</v>
      </c>
      <c r="B6770" s="73" t="e">
        <f>VLOOKUP(G6770,'Daily Flash NL'!A:D,4,0)</f>
        <v>#N/A</v>
      </c>
    </row>
    <row r="6771" spans="1:2">
      <c r="A6771" s="72">
        <f t="shared" si="200"/>
        <v>0</v>
      </c>
      <c r="B6771" s="73" t="e">
        <f>VLOOKUP(G6771,'Daily Flash NL'!A:D,4,0)</f>
        <v>#N/A</v>
      </c>
    </row>
    <row r="6772" spans="1:2">
      <c r="A6772" s="72">
        <f t="shared" si="200"/>
        <v>0</v>
      </c>
      <c r="B6772" s="73" t="e">
        <f>VLOOKUP(G6772,'Daily Flash NL'!A:D,4,0)</f>
        <v>#N/A</v>
      </c>
    </row>
    <row r="6773" spans="1:2">
      <c r="A6773" s="72">
        <f t="shared" si="200"/>
        <v>0</v>
      </c>
      <c r="B6773" s="73" t="e">
        <f>VLOOKUP(G6773,'Daily Flash NL'!A:D,4,0)</f>
        <v>#N/A</v>
      </c>
    </row>
    <row r="6774" spans="1:2">
      <c r="A6774" s="72">
        <f t="shared" si="200"/>
        <v>0</v>
      </c>
      <c r="B6774" s="73" t="e">
        <f>VLOOKUP(G6774,'Daily Flash NL'!A:D,4,0)</f>
        <v>#N/A</v>
      </c>
    </row>
  </sheetData>
  <conditionalFormatting sqref="H7:H12">
    <cfRule type="cellIs" dxfId="81" priority="1" operator="lessThan">
      <formula>0.7</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E7EE-F22B-4CCB-A6AB-0141D329D920}">
  <dimension ref="A1:B35"/>
  <sheetViews>
    <sheetView workbookViewId="0">
      <selection sqref="A1:B35"/>
    </sheetView>
  </sheetViews>
  <sheetFormatPr defaultColWidth="10.88671875" defaultRowHeight="13.2"/>
  <sheetData>
    <row r="1" spans="1:2" ht="13.8">
      <c r="A1" s="38" t="s">
        <v>52</v>
      </c>
      <c r="B1" s="38" t="s">
        <v>53</v>
      </c>
    </row>
    <row r="2" spans="1:2">
      <c r="A2" s="44">
        <v>4</v>
      </c>
      <c r="B2" s="44">
        <v>1</v>
      </c>
    </row>
    <row r="3" spans="1:2">
      <c r="A3" s="44">
        <v>5</v>
      </c>
      <c r="B3" s="44">
        <v>2</v>
      </c>
    </row>
    <row r="4" spans="1:2">
      <c r="A4" s="44">
        <v>5</v>
      </c>
      <c r="B4" s="44">
        <v>2</v>
      </c>
    </row>
    <row r="5" spans="1:2">
      <c r="A5" s="44">
        <v>6</v>
      </c>
      <c r="B5" s="44">
        <v>2</v>
      </c>
    </row>
    <row r="6" spans="1:2">
      <c r="A6" s="44">
        <v>6</v>
      </c>
      <c r="B6" s="44">
        <v>1</v>
      </c>
    </row>
    <row r="7" spans="1:2">
      <c r="A7" s="44">
        <v>5</v>
      </c>
      <c r="B7" s="44">
        <v>1</v>
      </c>
    </row>
    <row r="8" spans="1:2">
      <c r="A8" s="44">
        <v>5</v>
      </c>
      <c r="B8" s="44">
        <v>0</v>
      </c>
    </row>
    <row r="9" spans="1:2">
      <c r="A9" s="44">
        <v>6</v>
      </c>
      <c r="B9" s="44">
        <v>0</v>
      </c>
    </row>
    <row r="10" spans="1:2">
      <c r="A10" s="44">
        <v>6</v>
      </c>
      <c r="B10" s="44">
        <v>0</v>
      </c>
    </row>
    <row r="11" spans="1:2">
      <c r="A11" s="44">
        <v>7</v>
      </c>
      <c r="B11" s="44">
        <v>0</v>
      </c>
    </row>
    <row r="12" spans="1:2">
      <c r="A12" s="44">
        <v>4</v>
      </c>
      <c r="B12" s="44">
        <v>0</v>
      </c>
    </row>
    <row r="13" spans="1:2">
      <c r="A13" s="44">
        <v>3</v>
      </c>
      <c r="B13" s="44">
        <v>0</v>
      </c>
    </row>
    <row r="14" spans="1:2">
      <c r="A14" s="44">
        <v>4</v>
      </c>
      <c r="B14" s="44">
        <v>1</v>
      </c>
    </row>
    <row r="15" spans="1:2">
      <c r="A15" s="44">
        <v>4</v>
      </c>
      <c r="B15" s="44">
        <v>1</v>
      </c>
    </row>
    <row r="16" spans="1:2">
      <c r="A16" s="44">
        <v>4</v>
      </c>
      <c r="B16" s="44">
        <v>1</v>
      </c>
    </row>
    <row r="17" spans="1:2">
      <c r="A17" s="44">
        <v>3</v>
      </c>
      <c r="B17" s="44">
        <v>1</v>
      </c>
    </row>
    <row r="18" spans="1:2">
      <c r="A18" s="44"/>
      <c r="B18" s="44"/>
    </row>
    <row r="19" spans="1:2" ht="13.8">
      <c r="A19" s="38" t="s">
        <v>52</v>
      </c>
      <c r="B19" s="38" t="s">
        <v>53</v>
      </c>
    </row>
    <row r="20" spans="1:2">
      <c r="A20" s="44">
        <v>4</v>
      </c>
      <c r="B20" s="44"/>
    </row>
    <row r="21" spans="1:2">
      <c r="A21" s="44">
        <v>4</v>
      </c>
      <c r="B21" s="44"/>
    </row>
    <row r="22" spans="1:2">
      <c r="A22" s="44">
        <v>5</v>
      </c>
      <c r="B22" s="44"/>
    </row>
    <row r="23" spans="1:2">
      <c r="A23" s="44">
        <v>5</v>
      </c>
      <c r="B23" s="44"/>
    </row>
    <row r="24" spans="1:2">
      <c r="A24" s="44">
        <v>5</v>
      </c>
      <c r="B24" s="44"/>
    </row>
    <row r="25" spans="1:2">
      <c r="A25" s="44">
        <v>5</v>
      </c>
      <c r="B25" s="44"/>
    </row>
    <row r="26" spans="1:2">
      <c r="A26" s="44">
        <v>9</v>
      </c>
      <c r="B26" s="44"/>
    </row>
    <row r="27" spans="1:2">
      <c r="A27" s="44">
        <v>9</v>
      </c>
      <c r="B27" s="44"/>
    </row>
    <row r="28" spans="1:2">
      <c r="A28" s="44">
        <v>9</v>
      </c>
      <c r="B28" s="44"/>
    </row>
    <row r="29" spans="1:2">
      <c r="A29" s="44">
        <v>9</v>
      </c>
      <c r="B29" s="44"/>
    </row>
    <row r="30" spans="1:2">
      <c r="A30" s="44">
        <v>5</v>
      </c>
      <c r="B30" s="44"/>
    </row>
    <row r="31" spans="1:2">
      <c r="A31" s="44">
        <v>5</v>
      </c>
      <c r="B31" s="44"/>
    </row>
    <row r="32" spans="1:2">
      <c r="A32" s="44">
        <v>4</v>
      </c>
      <c r="B32" s="44"/>
    </row>
    <row r="33" spans="1:2">
      <c r="A33" s="44">
        <v>4</v>
      </c>
      <c r="B33" s="44"/>
    </row>
    <row r="34" spans="1:2">
      <c r="A34" s="44">
        <v>4</v>
      </c>
      <c r="B34" s="44"/>
    </row>
    <row r="35" spans="1:2">
      <c r="A35" s="44">
        <v>4</v>
      </c>
      <c r="B35"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D854-BFD6-47AD-8C58-C35CE6E11825}">
  <dimension ref="A1:N237"/>
  <sheetViews>
    <sheetView tabSelected="1" topLeftCell="A212" workbookViewId="0">
      <selection activeCell="D152" sqref="D152"/>
    </sheetView>
  </sheetViews>
  <sheetFormatPr defaultColWidth="9.109375" defaultRowHeight="13.2"/>
  <cols>
    <col min="1" max="1" width="14.5546875" bestFit="1" customWidth="1"/>
    <col min="4" max="4" width="10.44140625" bestFit="1" customWidth="1"/>
    <col min="12" max="12" width="18" bestFit="1" customWidth="1"/>
  </cols>
  <sheetData>
    <row r="1" spans="1:14">
      <c r="F1" t="s">
        <v>122</v>
      </c>
      <c r="G1" t="s">
        <v>20</v>
      </c>
    </row>
    <row r="2" spans="1:14">
      <c r="F2" t="s">
        <v>123</v>
      </c>
      <c r="H2" t="s">
        <v>124</v>
      </c>
      <c r="J2" t="s">
        <v>125</v>
      </c>
      <c r="L2" t="s">
        <v>126</v>
      </c>
      <c r="M2" t="s">
        <v>127</v>
      </c>
      <c r="N2" t="s">
        <v>128</v>
      </c>
    </row>
    <row r="3" spans="1:14">
      <c r="A3" s="74" t="s">
        <v>21</v>
      </c>
      <c r="B3" s="74"/>
      <c r="C3" s="74" t="s">
        <v>150</v>
      </c>
      <c r="D3" t="s">
        <v>21</v>
      </c>
      <c r="E3" t="s">
        <v>129</v>
      </c>
      <c r="F3" t="s">
        <v>67</v>
      </c>
      <c r="G3" t="s">
        <v>130</v>
      </c>
      <c r="H3" t="s">
        <v>67</v>
      </c>
      <c r="I3" t="s">
        <v>130</v>
      </c>
      <c r="J3" t="s">
        <v>67</v>
      </c>
      <c r="K3" t="s">
        <v>130</v>
      </c>
    </row>
    <row r="4" spans="1:14">
      <c r="A4" s="72">
        <f t="shared" ref="A4:A35" si="0">D4</f>
        <v>46143</v>
      </c>
      <c r="B4" s="73" t="e">
        <f>VLOOKUP(E4*1,'Daily Flash NL'!A:D,4,0)</f>
        <v>#N/A</v>
      </c>
      <c r="C4" s="90">
        <f t="shared" ref="C4:C35" si="1">E4*1</f>
        <v>6</v>
      </c>
      <c r="D4" s="72">
        <v>46143</v>
      </c>
      <c r="E4" t="s">
        <v>131</v>
      </c>
      <c r="G4">
        <v>1</v>
      </c>
      <c r="H4" s="130" t="e">
        <v>#DIV/0!</v>
      </c>
      <c r="I4" s="130">
        <v>92</v>
      </c>
      <c r="J4" s="131" t="e">
        <v>#DIV/0!</v>
      </c>
      <c r="K4" s="131">
        <v>0</v>
      </c>
      <c r="L4">
        <v>1</v>
      </c>
      <c r="M4" s="130">
        <v>92</v>
      </c>
      <c r="N4" s="131">
        <v>0</v>
      </c>
    </row>
    <row r="5" spans="1:14">
      <c r="A5" s="72">
        <f t="shared" si="0"/>
        <v>46143</v>
      </c>
      <c r="B5" s="73">
        <f>VLOOKUP(E5*1,'Daily Flash NL'!A:D,4,0)</f>
        <v>0.29166666666666669</v>
      </c>
      <c r="C5" s="90">
        <f t="shared" si="1"/>
        <v>7</v>
      </c>
      <c r="D5" s="72">
        <v>46143</v>
      </c>
      <c r="E5" t="s">
        <v>132</v>
      </c>
      <c r="F5">
        <v>7</v>
      </c>
      <c r="G5">
        <v>7</v>
      </c>
      <c r="H5" s="130">
        <v>248.57142857142858</v>
      </c>
      <c r="I5" s="130">
        <v>183.42857142857142</v>
      </c>
      <c r="J5" s="131">
        <v>0.7142857142857143</v>
      </c>
      <c r="K5" s="131">
        <v>0.8571428571428571</v>
      </c>
      <c r="L5">
        <v>14</v>
      </c>
      <c r="M5" s="130">
        <v>216</v>
      </c>
      <c r="N5" s="131">
        <v>0.7857142857142857</v>
      </c>
    </row>
    <row r="6" spans="1:14">
      <c r="A6" s="72">
        <f t="shared" si="0"/>
        <v>46143</v>
      </c>
      <c r="B6" s="73">
        <f>VLOOKUP(E6*1,'Daily Flash NL'!A:D,4,0)</f>
        <v>0.33333333333333298</v>
      </c>
      <c r="C6" s="90">
        <f t="shared" si="1"/>
        <v>8</v>
      </c>
      <c r="D6" s="72">
        <v>46143</v>
      </c>
      <c r="E6" t="s">
        <v>133</v>
      </c>
      <c r="F6">
        <v>17</v>
      </c>
      <c r="G6">
        <v>14</v>
      </c>
      <c r="H6" s="130">
        <v>267.05882352941177</v>
      </c>
      <c r="I6" s="130">
        <v>406.78571428571428</v>
      </c>
      <c r="J6" s="131">
        <v>0.29411764705882354</v>
      </c>
      <c r="K6" s="131">
        <v>0.14285714285714285</v>
      </c>
      <c r="L6">
        <v>31</v>
      </c>
      <c r="M6" s="130">
        <v>330.16129032258067</v>
      </c>
      <c r="N6" s="131">
        <v>0.22580645161290322</v>
      </c>
    </row>
    <row r="7" spans="1:14">
      <c r="A7" s="72">
        <f t="shared" si="0"/>
        <v>46143</v>
      </c>
      <c r="B7" s="73">
        <f>VLOOKUP(E7*1,'Daily Flash NL'!A:D,4,0)</f>
        <v>0.375</v>
      </c>
      <c r="C7" s="90">
        <f t="shared" si="1"/>
        <v>9</v>
      </c>
      <c r="D7" s="72">
        <v>46143</v>
      </c>
      <c r="E7" t="s">
        <v>134</v>
      </c>
      <c r="F7">
        <v>13</v>
      </c>
      <c r="G7">
        <v>33</v>
      </c>
      <c r="H7" s="130">
        <v>475.53846153846155</v>
      </c>
      <c r="I7" s="130">
        <v>419.33333333333326</v>
      </c>
      <c r="J7" s="131">
        <v>0.30769230769230771</v>
      </c>
      <c r="K7" s="131">
        <v>6.0606060606060608E-2</v>
      </c>
      <c r="L7">
        <v>46</v>
      </c>
      <c r="M7" s="130">
        <v>435.21739130434781</v>
      </c>
      <c r="N7" s="131">
        <v>0.13043478260869565</v>
      </c>
    </row>
    <row r="8" spans="1:14">
      <c r="A8" s="72">
        <f t="shared" si="0"/>
        <v>46143</v>
      </c>
      <c r="B8" s="73">
        <f>VLOOKUP(E8*1,'Daily Flash NL'!A:D,4,0)</f>
        <v>0.41666666666666702</v>
      </c>
      <c r="C8" s="90">
        <f t="shared" si="1"/>
        <v>10</v>
      </c>
      <c r="D8" s="72">
        <v>46143</v>
      </c>
      <c r="E8" t="s">
        <v>135</v>
      </c>
      <c r="F8">
        <v>7</v>
      </c>
      <c r="G8">
        <v>32</v>
      </c>
      <c r="H8" s="130">
        <v>321.42857142857144</v>
      </c>
      <c r="I8" s="130">
        <v>509.56250000000006</v>
      </c>
      <c r="J8" s="131">
        <v>0.2857142857142857</v>
      </c>
      <c r="K8" s="131">
        <v>0.25</v>
      </c>
      <c r="L8">
        <v>39</v>
      </c>
      <c r="M8" s="130">
        <v>475.79487179487177</v>
      </c>
      <c r="N8" s="131">
        <v>0.25641025641025639</v>
      </c>
    </row>
    <row r="9" spans="1:14">
      <c r="A9" s="72">
        <f t="shared" si="0"/>
        <v>46143</v>
      </c>
      <c r="B9" s="73">
        <f>VLOOKUP(E9*1,'Daily Flash NL'!A:D,4,0)</f>
        <v>0.45833333333333298</v>
      </c>
      <c r="C9" s="90">
        <f t="shared" si="1"/>
        <v>11</v>
      </c>
      <c r="D9" s="72">
        <v>46143</v>
      </c>
      <c r="E9" t="s">
        <v>136</v>
      </c>
      <c r="F9">
        <v>16</v>
      </c>
      <c r="G9">
        <v>28</v>
      </c>
      <c r="H9" s="130">
        <v>453.81249999999994</v>
      </c>
      <c r="I9" s="130">
        <v>539.50000000000011</v>
      </c>
      <c r="J9" s="131">
        <v>0.1875</v>
      </c>
      <c r="K9" s="131">
        <v>7.1428571428571425E-2</v>
      </c>
      <c r="L9">
        <v>44</v>
      </c>
      <c r="M9" s="130">
        <v>508.34090909090907</v>
      </c>
      <c r="N9" s="131">
        <v>0.11363636363636363</v>
      </c>
    </row>
    <row r="10" spans="1:14">
      <c r="A10" s="72">
        <f t="shared" si="0"/>
        <v>46143</v>
      </c>
      <c r="B10" s="73">
        <f>VLOOKUP(E10*1,'Daily Flash NL'!A:D,4,0)</f>
        <v>0.5</v>
      </c>
      <c r="C10" s="90">
        <f t="shared" si="1"/>
        <v>12</v>
      </c>
      <c r="D10" s="72">
        <v>46143</v>
      </c>
      <c r="E10" t="s">
        <v>137</v>
      </c>
      <c r="F10">
        <v>10</v>
      </c>
      <c r="G10">
        <v>29</v>
      </c>
      <c r="H10" s="130">
        <v>610.1</v>
      </c>
      <c r="I10" s="130">
        <v>429.31034482758622</v>
      </c>
      <c r="J10" s="131">
        <v>0</v>
      </c>
      <c r="K10" s="131">
        <v>0</v>
      </c>
      <c r="L10">
        <v>39</v>
      </c>
      <c r="M10" s="130">
        <v>475.66666666666669</v>
      </c>
      <c r="N10" s="131">
        <v>0</v>
      </c>
    </row>
    <row r="11" spans="1:14">
      <c r="A11" s="72">
        <f t="shared" si="0"/>
        <v>46143</v>
      </c>
      <c r="B11" s="73">
        <f>VLOOKUP(E11*1,'Daily Flash NL'!A:D,4,0)</f>
        <v>0.54166666666666696</v>
      </c>
      <c r="C11" s="90">
        <f t="shared" si="1"/>
        <v>13</v>
      </c>
      <c r="D11" s="72">
        <v>46143</v>
      </c>
      <c r="E11" t="s">
        <v>138</v>
      </c>
      <c r="F11">
        <v>16</v>
      </c>
      <c r="G11">
        <v>27</v>
      </c>
      <c r="H11" s="130">
        <v>287.62499999999994</v>
      </c>
      <c r="I11" s="130">
        <v>377.25925925925935</v>
      </c>
      <c r="J11" s="131">
        <v>0.625</v>
      </c>
      <c r="K11" s="131">
        <v>0.44444444444444442</v>
      </c>
      <c r="L11">
        <v>43</v>
      </c>
      <c r="M11" s="130">
        <v>343.90697674418607</v>
      </c>
      <c r="N11" s="131">
        <v>0.51162790697674421</v>
      </c>
    </row>
    <row r="12" spans="1:14">
      <c r="A12" s="72">
        <f t="shared" si="0"/>
        <v>46143</v>
      </c>
      <c r="B12" s="73">
        <f>VLOOKUP(E12*1,'Daily Flash NL'!A:D,4,0)</f>
        <v>0.58333333333333304</v>
      </c>
      <c r="C12" s="90">
        <f t="shared" si="1"/>
        <v>14</v>
      </c>
      <c r="D12" s="72">
        <v>46143</v>
      </c>
      <c r="E12" t="s">
        <v>139</v>
      </c>
      <c r="F12">
        <v>12</v>
      </c>
      <c r="G12">
        <v>33</v>
      </c>
      <c r="H12" s="130">
        <v>363.33333333333331</v>
      </c>
      <c r="I12" s="130">
        <v>391.75757575757575</v>
      </c>
      <c r="J12" s="131">
        <v>0.83333333333333337</v>
      </c>
      <c r="K12" s="131">
        <v>0.60606060606060608</v>
      </c>
      <c r="L12">
        <v>45</v>
      </c>
      <c r="M12" s="130">
        <v>384.17777777777769</v>
      </c>
      <c r="N12" s="131">
        <v>0.66666666666666663</v>
      </c>
    </row>
    <row r="13" spans="1:14">
      <c r="A13" s="72">
        <f t="shared" si="0"/>
        <v>46143</v>
      </c>
      <c r="B13" s="73">
        <f>VLOOKUP(E13*1,'Daily Flash NL'!A:D,4,0)</f>
        <v>0.625</v>
      </c>
      <c r="C13" s="90">
        <f t="shared" si="1"/>
        <v>15</v>
      </c>
      <c r="D13" s="72">
        <v>46143</v>
      </c>
      <c r="E13" t="s">
        <v>140</v>
      </c>
      <c r="F13">
        <v>17</v>
      </c>
      <c r="G13">
        <v>35</v>
      </c>
      <c r="H13" s="130">
        <v>241.05882352941182</v>
      </c>
      <c r="I13" s="130">
        <v>438.94285714285706</v>
      </c>
      <c r="J13" s="131">
        <v>0.6470588235294118</v>
      </c>
      <c r="K13" s="131">
        <v>0.5714285714285714</v>
      </c>
      <c r="L13">
        <v>52</v>
      </c>
      <c r="M13" s="130">
        <v>374.24999999999994</v>
      </c>
      <c r="N13" s="131">
        <v>0.59615384615384615</v>
      </c>
    </row>
    <row r="14" spans="1:14">
      <c r="A14" s="72">
        <f t="shared" si="0"/>
        <v>46143</v>
      </c>
      <c r="B14" s="73">
        <f>VLOOKUP(E14*1,'Daily Flash NL'!A:D,4,0)</f>
        <v>0.66666666666666696</v>
      </c>
      <c r="C14" s="90">
        <f t="shared" si="1"/>
        <v>16</v>
      </c>
      <c r="D14" s="72">
        <v>46143</v>
      </c>
      <c r="E14" t="s">
        <v>141</v>
      </c>
      <c r="F14">
        <v>17</v>
      </c>
      <c r="G14">
        <v>35</v>
      </c>
      <c r="H14" s="130">
        <v>262.29411764705878</v>
      </c>
      <c r="I14" s="130">
        <v>453.37142857142868</v>
      </c>
      <c r="J14" s="131">
        <v>0.76470588235294112</v>
      </c>
      <c r="K14" s="131">
        <v>0.8571428571428571</v>
      </c>
      <c r="L14">
        <v>52</v>
      </c>
      <c r="M14" s="130">
        <v>390.90384615384613</v>
      </c>
      <c r="N14" s="131">
        <v>0.82692307692307687</v>
      </c>
    </row>
    <row r="15" spans="1:14">
      <c r="A15" s="72">
        <f t="shared" si="0"/>
        <v>46143</v>
      </c>
      <c r="B15" s="73" t="e">
        <f>VLOOKUP(E15*1,'Daily Flash NL'!A:D,4,0)</f>
        <v>#N/A</v>
      </c>
      <c r="C15" s="90">
        <f t="shared" si="1"/>
        <v>17</v>
      </c>
      <c r="D15" s="72">
        <v>46143</v>
      </c>
      <c r="E15" t="s">
        <v>142</v>
      </c>
      <c r="F15">
        <v>9</v>
      </c>
      <c r="G15">
        <v>20</v>
      </c>
      <c r="H15" s="130">
        <v>317.77777777777783</v>
      </c>
      <c r="I15" s="130">
        <v>388.1</v>
      </c>
      <c r="J15" s="131">
        <v>0.77777777777777779</v>
      </c>
      <c r="K15" s="131">
        <v>0.7</v>
      </c>
      <c r="L15">
        <v>29</v>
      </c>
      <c r="M15" s="130">
        <v>366.27586206896552</v>
      </c>
      <c r="N15" s="131">
        <v>0.72413793103448276</v>
      </c>
    </row>
    <row r="16" spans="1:14">
      <c r="A16" s="72">
        <f t="shared" si="0"/>
        <v>46143</v>
      </c>
      <c r="B16" s="73" t="e">
        <f>VLOOKUP(E16*1,'Daily Flash NL'!A:D,4,0)</f>
        <v>#N/A</v>
      </c>
      <c r="C16" s="90">
        <f t="shared" si="1"/>
        <v>18</v>
      </c>
      <c r="D16" s="72">
        <v>46143</v>
      </c>
      <c r="E16" t="s">
        <v>143</v>
      </c>
      <c r="F16">
        <v>6</v>
      </c>
      <c r="G16">
        <v>10</v>
      </c>
      <c r="H16" s="130">
        <v>185.83333333333334</v>
      </c>
      <c r="I16" s="130">
        <v>326.60000000000002</v>
      </c>
      <c r="J16" s="131">
        <v>1</v>
      </c>
      <c r="K16" s="131">
        <v>0.8</v>
      </c>
      <c r="L16">
        <v>16</v>
      </c>
      <c r="M16" s="130">
        <v>273.8125</v>
      </c>
      <c r="N16" s="131">
        <v>0.875</v>
      </c>
    </row>
    <row r="17" spans="1:14">
      <c r="A17" s="72">
        <f t="shared" si="0"/>
        <v>46143</v>
      </c>
      <c r="B17" s="73" t="e">
        <f>VLOOKUP(E17*1,'Daily Flash NL'!A:D,4,0)</f>
        <v>#N/A</v>
      </c>
      <c r="C17" s="90">
        <f t="shared" si="1"/>
        <v>19</v>
      </c>
      <c r="D17" s="72">
        <v>46143</v>
      </c>
      <c r="E17" t="s">
        <v>144</v>
      </c>
      <c r="F17">
        <v>8</v>
      </c>
      <c r="G17">
        <v>4</v>
      </c>
      <c r="H17" s="130">
        <v>234.875</v>
      </c>
      <c r="I17" s="130">
        <v>232.75000000000003</v>
      </c>
      <c r="J17" s="131">
        <v>0.625</v>
      </c>
      <c r="K17" s="131">
        <v>0.5</v>
      </c>
      <c r="L17">
        <v>12</v>
      </c>
      <c r="M17" s="130">
        <v>234.16666666666666</v>
      </c>
      <c r="N17" s="131">
        <v>0.58333333333333337</v>
      </c>
    </row>
    <row r="18" spans="1:14">
      <c r="A18" s="72">
        <f t="shared" si="0"/>
        <v>46143</v>
      </c>
      <c r="B18" s="73" t="e">
        <f>VLOOKUP(E18*1,'Daily Flash NL'!A:D,4,0)</f>
        <v>#N/A</v>
      </c>
      <c r="C18" s="90">
        <f t="shared" si="1"/>
        <v>20</v>
      </c>
      <c r="D18" s="72">
        <v>46143</v>
      </c>
      <c r="E18" t="s">
        <v>145</v>
      </c>
      <c r="F18">
        <v>11</v>
      </c>
      <c r="G18">
        <v>7</v>
      </c>
      <c r="H18" s="130">
        <v>167.45454545454547</v>
      </c>
      <c r="I18" s="130">
        <v>210.57142857142853</v>
      </c>
      <c r="J18" s="131">
        <v>1</v>
      </c>
      <c r="K18" s="131">
        <v>0.8571428571428571</v>
      </c>
      <c r="L18">
        <v>18</v>
      </c>
      <c r="M18" s="130">
        <v>184.22222222222223</v>
      </c>
      <c r="N18" s="131">
        <v>0.94444444444444442</v>
      </c>
    </row>
    <row r="19" spans="1:14">
      <c r="A19" s="72">
        <f t="shared" si="0"/>
        <v>46143</v>
      </c>
      <c r="B19" s="73" t="e">
        <f>VLOOKUP(E19*1,'Daily Flash NL'!A:D,4,0)</f>
        <v>#N/A</v>
      </c>
      <c r="C19" s="90">
        <f t="shared" si="1"/>
        <v>21</v>
      </c>
      <c r="D19" s="72">
        <v>46143</v>
      </c>
      <c r="E19" t="s">
        <v>146</v>
      </c>
      <c r="G19">
        <v>6</v>
      </c>
      <c r="H19" s="130" t="e">
        <v>#DIV/0!</v>
      </c>
      <c r="I19" s="130">
        <v>337.83333333333331</v>
      </c>
      <c r="J19" s="131" t="e">
        <v>#DIV/0!</v>
      </c>
      <c r="K19" s="131">
        <v>0.83333333333333337</v>
      </c>
      <c r="L19">
        <v>6</v>
      </c>
      <c r="M19" s="130">
        <v>337.83333333333331</v>
      </c>
      <c r="N19" s="131">
        <v>0.83333333333333337</v>
      </c>
    </row>
    <row r="20" spans="1:14">
      <c r="A20" s="72">
        <f t="shared" si="0"/>
        <v>46143</v>
      </c>
      <c r="B20" s="73" t="e">
        <f>VLOOKUP(E20*1,'Daily Flash NL'!A:D,4,0)</f>
        <v>#N/A</v>
      </c>
      <c r="C20" s="90">
        <f t="shared" si="1"/>
        <v>22</v>
      </c>
      <c r="D20" s="72">
        <v>46143</v>
      </c>
      <c r="E20" t="s">
        <v>147</v>
      </c>
      <c r="F20">
        <v>3</v>
      </c>
      <c r="G20">
        <v>2</v>
      </c>
      <c r="H20" s="130">
        <v>120.33333333333333</v>
      </c>
      <c r="I20" s="130">
        <v>366</v>
      </c>
      <c r="J20" s="131">
        <v>1</v>
      </c>
      <c r="K20" s="131">
        <v>1</v>
      </c>
      <c r="L20">
        <v>5</v>
      </c>
      <c r="M20" s="130">
        <v>218.6</v>
      </c>
      <c r="N20" s="131">
        <v>1</v>
      </c>
    </row>
    <row r="21" spans="1:14">
      <c r="A21" s="72" t="str">
        <f t="shared" si="0"/>
        <v>Total 01/05/2026</v>
      </c>
      <c r="B21" s="73" t="e">
        <f>VLOOKUP(E21*1,'Daily Flash NL'!A:D,4,0)</f>
        <v>#N/A</v>
      </c>
      <c r="C21" s="90">
        <f t="shared" si="1"/>
        <v>0</v>
      </c>
      <c r="D21" t="s">
        <v>148</v>
      </c>
      <c r="F21">
        <v>169</v>
      </c>
      <c r="G21">
        <v>323</v>
      </c>
      <c r="H21" s="130">
        <v>317.45562130177512</v>
      </c>
      <c r="I21" s="130">
        <v>418.91021671826633</v>
      </c>
      <c r="J21" s="131">
        <v>0.56213017751479288</v>
      </c>
      <c r="K21" s="131">
        <v>0.43034055727554177</v>
      </c>
      <c r="L21">
        <v>492</v>
      </c>
      <c r="M21" s="130">
        <v>384.06097560975604</v>
      </c>
      <c r="N21" s="131">
        <v>0.47560975609756095</v>
      </c>
    </row>
    <row r="22" spans="1:14">
      <c r="A22" s="72">
        <f t="shared" si="0"/>
        <v>46144</v>
      </c>
      <c r="B22" s="73">
        <f>VLOOKUP(E22*1,'Daily Flash NL'!A:D,4,0)</f>
        <v>0.29166666666666669</v>
      </c>
      <c r="C22" s="90">
        <f t="shared" si="1"/>
        <v>7</v>
      </c>
      <c r="D22" s="72">
        <v>46144</v>
      </c>
      <c r="E22" t="s">
        <v>132</v>
      </c>
      <c r="F22">
        <v>2</v>
      </c>
      <c r="G22">
        <v>7</v>
      </c>
      <c r="H22" s="130">
        <v>317</v>
      </c>
      <c r="I22" s="130">
        <v>302.85714285714283</v>
      </c>
      <c r="J22" s="131">
        <v>0</v>
      </c>
      <c r="K22" s="131">
        <v>0.7142857142857143</v>
      </c>
      <c r="L22">
        <v>9</v>
      </c>
      <c r="M22" s="130">
        <v>306</v>
      </c>
      <c r="N22" s="131">
        <v>0.55555555555555558</v>
      </c>
    </row>
    <row r="23" spans="1:14">
      <c r="A23" s="72">
        <f t="shared" si="0"/>
        <v>46144</v>
      </c>
      <c r="B23" s="73">
        <f>VLOOKUP(E23*1,'Daily Flash NL'!A:D,4,0)</f>
        <v>0.33333333333333298</v>
      </c>
      <c r="C23" s="90">
        <f t="shared" si="1"/>
        <v>8</v>
      </c>
      <c r="D23" s="72">
        <v>46144</v>
      </c>
      <c r="E23" t="s">
        <v>133</v>
      </c>
      <c r="F23">
        <v>8</v>
      </c>
      <c r="G23">
        <v>9</v>
      </c>
      <c r="H23" s="130">
        <v>233.375</v>
      </c>
      <c r="I23" s="130">
        <v>462.22222222222223</v>
      </c>
      <c r="J23" s="131">
        <v>0.375</v>
      </c>
      <c r="K23" s="131">
        <v>0.66666666666666663</v>
      </c>
      <c r="L23">
        <v>17</v>
      </c>
      <c r="M23" s="130">
        <v>354.52941176470586</v>
      </c>
      <c r="N23" s="131">
        <v>0.52941176470588236</v>
      </c>
    </row>
    <row r="24" spans="1:14">
      <c r="A24" s="72">
        <f t="shared" si="0"/>
        <v>46144</v>
      </c>
      <c r="B24" s="73">
        <f>VLOOKUP(E24*1,'Daily Flash NL'!A:D,4,0)</f>
        <v>0.375</v>
      </c>
      <c r="C24" s="90">
        <f t="shared" si="1"/>
        <v>9</v>
      </c>
      <c r="D24" s="72">
        <v>46144</v>
      </c>
      <c r="E24" t="s">
        <v>134</v>
      </c>
      <c r="F24">
        <v>7</v>
      </c>
      <c r="G24">
        <v>17</v>
      </c>
      <c r="H24" s="130">
        <v>309.71428571428572</v>
      </c>
      <c r="I24" s="130">
        <v>258.23529411764713</v>
      </c>
      <c r="J24" s="131">
        <v>0.2857142857142857</v>
      </c>
      <c r="K24" s="131">
        <v>0.52941176470588236</v>
      </c>
      <c r="L24">
        <v>24</v>
      </c>
      <c r="M24" s="130">
        <v>273.25000000000006</v>
      </c>
      <c r="N24" s="131">
        <v>0.45833333333333331</v>
      </c>
    </row>
    <row r="25" spans="1:14">
      <c r="A25" s="72">
        <f t="shared" si="0"/>
        <v>46144</v>
      </c>
      <c r="B25" s="73">
        <f>VLOOKUP(E25*1,'Daily Flash NL'!A:D,4,0)</f>
        <v>0.41666666666666702</v>
      </c>
      <c r="C25" s="90">
        <f t="shared" si="1"/>
        <v>10</v>
      </c>
      <c r="D25" s="72">
        <v>46144</v>
      </c>
      <c r="E25" t="s">
        <v>135</v>
      </c>
      <c r="F25">
        <v>19</v>
      </c>
      <c r="G25">
        <v>22</v>
      </c>
      <c r="H25" s="130">
        <v>301.68421052631578</v>
      </c>
      <c r="I25" s="130">
        <v>264.36363636363632</v>
      </c>
      <c r="J25" s="131">
        <v>0.26315789473684209</v>
      </c>
      <c r="K25" s="131">
        <v>0.31818181818181818</v>
      </c>
      <c r="L25">
        <v>41</v>
      </c>
      <c r="M25" s="130">
        <v>281.65853658536588</v>
      </c>
      <c r="N25" s="131">
        <v>0.29268292682926828</v>
      </c>
    </row>
    <row r="26" spans="1:14">
      <c r="A26" s="72">
        <f t="shared" si="0"/>
        <v>46144</v>
      </c>
      <c r="B26" s="73">
        <f>VLOOKUP(E26*1,'Daily Flash NL'!A:D,4,0)</f>
        <v>0.45833333333333298</v>
      </c>
      <c r="C26" s="90">
        <f t="shared" si="1"/>
        <v>11</v>
      </c>
      <c r="D26" s="72">
        <v>46144</v>
      </c>
      <c r="E26" t="s">
        <v>136</v>
      </c>
      <c r="F26">
        <v>13</v>
      </c>
      <c r="G26">
        <v>24</v>
      </c>
      <c r="H26" s="130">
        <v>322.69230769230768</v>
      </c>
      <c r="I26" s="130">
        <v>286.79166666666669</v>
      </c>
      <c r="J26" s="131">
        <v>0</v>
      </c>
      <c r="K26" s="131">
        <v>0.125</v>
      </c>
      <c r="L26">
        <v>37</v>
      </c>
      <c r="M26" s="130">
        <v>299.40540540540542</v>
      </c>
      <c r="N26" s="131">
        <v>8.1081081081081086E-2</v>
      </c>
    </row>
    <row r="27" spans="1:14">
      <c r="A27" s="72">
        <f t="shared" si="0"/>
        <v>46144</v>
      </c>
      <c r="B27" s="73">
        <f>VLOOKUP(E27*1,'Daily Flash NL'!A:D,4,0)</f>
        <v>0.5</v>
      </c>
      <c r="C27" s="90">
        <f t="shared" si="1"/>
        <v>12</v>
      </c>
      <c r="D27" s="72">
        <v>46144</v>
      </c>
      <c r="E27" t="s">
        <v>137</v>
      </c>
      <c r="F27">
        <v>12</v>
      </c>
      <c r="G27">
        <v>19</v>
      </c>
      <c r="H27" s="130">
        <v>245.25</v>
      </c>
      <c r="I27" s="130">
        <v>403.8947368421052</v>
      </c>
      <c r="J27" s="131">
        <v>8.3333333333333329E-2</v>
      </c>
      <c r="K27" s="131">
        <v>5.2631578947368418E-2</v>
      </c>
      <c r="L27">
        <v>31</v>
      </c>
      <c r="M27" s="130">
        <v>342.48387096774189</v>
      </c>
      <c r="N27" s="131">
        <v>6.4516129032258063E-2</v>
      </c>
    </row>
    <row r="28" spans="1:14">
      <c r="A28" s="72">
        <f t="shared" si="0"/>
        <v>46144</v>
      </c>
      <c r="B28" s="73">
        <f>VLOOKUP(E28*1,'Daily Flash NL'!A:D,4,0)</f>
        <v>0.54166666666666696</v>
      </c>
      <c r="C28" s="90">
        <f t="shared" si="1"/>
        <v>13</v>
      </c>
      <c r="D28" s="72">
        <v>46144</v>
      </c>
      <c r="E28" t="s">
        <v>138</v>
      </c>
      <c r="F28">
        <v>13</v>
      </c>
      <c r="G28">
        <v>23</v>
      </c>
      <c r="H28" s="130">
        <v>232.61538461538458</v>
      </c>
      <c r="I28" s="130">
        <v>276.95652173913038</v>
      </c>
      <c r="J28" s="131">
        <v>0.69230769230769229</v>
      </c>
      <c r="K28" s="131">
        <v>0.39130434782608697</v>
      </c>
      <c r="L28">
        <v>36</v>
      </c>
      <c r="M28" s="130">
        <v>260.94444444444446</v>
      </c>
      <c r="N28" s="131">
        <v>0.5</v>
      </c>
    </row>
    <row r="29" spans="1:14">
      <c r="A29" s="72">
        <f t="shared" si="0"/>
        <v>46144</v>
      </c>
      <c r="B29" s="73">
        <f>VLOOKUP(E29*1,'Daily Flash NL'!A:D,4,0)</f>
        <v>0.58333333333333304</v>
      </c>
      <c r="C29" s="90">
        <f t="shared" si="1"/>
        <v>14</v>
      </c>
      <c r="D29" s="72">
        <v>46144</v>
      </c>
      <c r="E29" t="s">
        <v>139</v>
      </c>
      <c r="F29">
        <v>16</v>
      </c>
      <c r="G29">
        <v>27</v>
      </c>
      <c r="H29" s="130">
        <v>284.6875</v>
      </c>
      <c r="I29" s="130">
        <v>268.7407407407407</v>
      </c>
      <c r="J29" s="131">
        <v>0.5</v>
      </c>
      <c r="K29" s="131">
        <v>0.62962962962962965</v>
      </c>
      <c r="L29">
        <v>43</v>
      </c>
      <c r="M29" s="130">
        <v>274.67441860465112</v>
      </c>
      <c r="N29" s="131">
        <v>0.58139534883720934</v>
      </c>
    </row>
    <row r="30" spans="1:14">
      <c r="A30" s="72">
        <f t="shared" si="0"/>
        <v>46144</v>
      </c>
      <c r="B30" s="73">
        <f>VLOOKUP(E30*1,'Daily Flash NL'!A:D,4,0)</f>
        <v>0.625</v>
      </c>
      <c r="C30" s="90">
        <f t="shared" si="1"/>
        <v>15</v>
      </c>
      <c r="D30" s="72">
        <v>46144</v>
      </c>
      <c r="E30" t="s">
        <v>140</v>
      </c>
      <c r="F30">
        <v>12</v>
      </c>
      <c r="G30">
        <v>22</v>
      </c>
      <c r="H30" s="130">
        <v>322.33333333333331</v>
      </c>
      <c r="I30" s="130">
        <v>320.04545454545456</v>
      </c>
      <c r="J30" s="131">
        <v>0.91666666666666663</v>
      </c>
      <c r="K30" s="131">
        <v>0.86363636363636365</v>
      </c>
      <c r="L30">
        <v>34</v>
      </c>
      <c r="M30" s="130">
        <v>320.85294117647061</v>
      </c>
      <c r="N30" s="131">
        <v>0.88235294117647056</v>
      </c>
    </row>
    <row r="31" spans="1:14">
      <c r="A31" s="72">
        <f t="shared" si="0"/>
        <v>46144</v>
      </c>
      <c r="B31" s="73">
        <f>VLOOKUP(E31*1,'Daily Flash NL'!A:D,4,0)</f>
        <v>0.66666666666666696</v>
      </c>
      <c r="C31" s="90">
        <f t="shared" si="1"/>
        <v>16</v>
      </c>
      <c r="D31" s="72">
        <v>46144</v>
      </c>
      <c r="E31" t="s">
        <v>141</v>
      </c>
      <c r="F31">
        <v>12</v>
      </c>
      <c r="G31">
        <v>15</v>
      </c>
      <c r="H31" s="130">
        <v>370.25</v>
      </c>
      <c r="I31" s="130">
        <v>334.86666666666667</v>
      </c>
      <c r="J31" s="131">
        <v>1</v>
      </c>
      <c r="K31" s="131">
        <v>1</v>
      </c>
      <c r="L31">
        <v>27</v>
      </c>
      <c r="M31" s="130">
        <v>350.59259259259267</v>
      </c>
      <c r="N31" s="131">
        <v>1</v>
      </c>
    </row>
    <row r="32" spans="1:14">
      <c r="A32" s="72">
        <f t="shared" si="0"/>
        <v>46144</v>
      </c>
      <c r="B32" s="73" t="e">
        <f>VLOOKUP(E32*1,'Daily Flash NL'!A:D,4,0)</f>
        <v>#N/A</v>
      </c>
      <c r="C32" s="90">
        <f t="shared" si="1"/>
        <v>17</v>
      </c>
      <c r="D32" s="72">
        <v>46144</v>
      </c>
      <c r="E32" t="s">
        <v>142</v>
      </c>
      <c r="F32">
        <v>7</v>
      </c>
      <c r="G32">
        <v>20</v>
      </c>
      <c r="H32" s="130">
        <v>393.71428571428567</v>
      </c>
      <c r="I32" s="130">
        <v>284.64999999999998</v>
      </c>
      <c r="J32" s="131">
        <v>0.42857142857142855</v>
      </c>
      <c r="K32" s="131">
        <v>0.6</v>
      </c>
      <c r="L32">
        <v>27</v>
      </c>
      <c r="M32" s="130">
        <v>312.92592592592592</v>
      </c>
      <c r="N32" s="131">
        <v>0.55555555555555558</v>
      </c>
    </row>
    <row r="33" spans="1:14">
      <c r="A33" s="72">
        <f t="shared" si="0"/>
        <v>46144</v>
      </c>
      <c r="B33" s="73" t="e">
        <f>VLOOKUP(E33*1,'Daily Flash NL'!A:D,4,0)</f>
        <v>#N/A</v>
      </c>
      <c r="C33" s="90">
        <f t="shared" si="1"/>
        <v>18</v>
      </c>
      <c r="D33" s="72">
        <v>46144</v>
      </c>
      <c r="E33" t="s">
        <v>143</v>
      </c>
      <c r="F33">
        <v>5</v>
      </c>
      <c r="G33">
        <v>20</v>
      </c>
      <c r="H33" s="130">
        <v>165</v>
      </c>
      <c r="I33" s="130">
        <v>369.00000000000011</v>
      </c>
      <c r="J33" s="131">
        <v>0.2</v>
      </c>
      <c r="K33" s="131">
        <v>0.3</v>
      </c>
      <c r="L33">
        <v>25</v>
      </c>
      <c r="M33" s="130">
        <v>328.2</v>
      </c>
      <c r="N33" s="131">
        <v>0.28000000000000003</v>
      </c>
    </row>
    <row r="34" spans="1:14">
      <c r="A34" s="72">
        <f t="shared" si="0"/>
        <v>46144</v>
      </c>
      <c r="B34" s="73" t="e">
        <f>VLOOKUP(E34*1,'Daily Flash NL'!A:D,4,0)</f>
        <v>#N/A</v>
      </c>
      <c r="C34" s="90">
        <f t="shared" si="1"/>
        <v>19</v>
      </c>
      <c r="D34" s="72">
        <v>46144</v>
      </c>
      <c r="E34" t="s">
        <v>144</v>
      </c>
      <c r="F34">
        <v>12</v>
      </c>
      <c r="G34">
        <v>9</v>
      </c>
      <c r="H34" s="130">
        <v>297.66666666666663</v>
      </c>
      <c r="I34" s="130">
        <v>239.11111111111111</v>
      </c>
      <c r="J34" s="131">
        <v>0.16666666666666666</v>
      </c>
      <c r="K34" s="131">
        <v>0.33333333333333331</v>
      </c>
      <c r="L34">
        <v>21</v>
      </c>
      <c r="M34" s="130">
        <v>272.57142857142861</v>
      </c>
      <c r="N34" s="131">
        <v>0.23809523809523808</v>
      </c>
    </row>
    <row r="35" spans="1:14">
      <c r="A35" s="72">
        <f t="shared" si="0"/>
        <v>46144</v>
      </c>
      <c r="B35" s="73" t="e">
        <f>VLOOKUP(E35*1,'Daily Flash NL'!A:D,4,0)</f>
        <v>#N/A</v>
      </c>
      <c r="C35" s="90">
        <f t="shared" si="1"/>
        <v>20</v>
      </c>
      <c r="D35" s="72">
        <v>46144</v>
      </c>
      <c r="E35" t="s">
        <v>145</v>
      </c>
      <c r="F35">
        <v>2</v>
      </c>
      <c r="G35">
        <v>13</v>
      </c>
      <c r="H35" s="130">
        <v>231.5</v>
      </c>
      <c r="I35" s="130">
        <v>265.15384615384613</v>
      </c>
      <c r="J35" s="131">
        <v>0.5</v>
      </c>
      <c r="K35" s="131">
        <v>0.53846153846153844</v>
      </c>
      <c r="L35">
        <v>15</v>
      </c>
      <c r="M35" s="130">
        <v>260.66666666666669</v>
      </c>
      <c r="N35" s="131">
        <v>0.53333333333333333</v>
      </c>
    </row>
    <row r="36" spans="1:14">
      <c r="A36" s="72">
        <f t="shared" ref="A36:A67" si="2">D36</f>
        <v>46144</v>
      </c>
      <c r="B36" s="73" t="e">
        <f>VLOOKUP(E36*1,'Daily Flash NL'!A:D,4,0)</f>
        <v>#N/A</v>
      </c>
      <c r="C36" s="90">
        <f t="shared" ref="C36:C67" si="3">E36*1</f>
        <v>21</v>
      </c>
      <c r="D36" s="72">
        <v>46144</v>
      </c>
      <c r="E36" t="s">
        <v>146</v>
      </c>
      <c r="F36">
        <v>2</v>
      </c>
      <c r="G36">
        <v>9</v>
      </c>
      <c r="H36" s="130">
        <v>390.5</v>
      </c>
      <c r="I36" s="130">
        <v>395.88888888888891</v>
      </c>
      <c r="J36" s="131">
        <v>0</v>
      </c>
      <c r="K36" s="131">
        <v>0.22222222222222221</v>
      </c>
      <c r="L36">
        <v>11</v>
      </c>
      <c r="M36" s="130">
        <v>394.90909090909093</v>
      </c>
      <c r="N36" s="131">
        <v>0.18181818181818182</v>
      </c>
    </row>
    <row r="37" spans="1:14">
      <c r="A37" s="72">
        <f t="shared" si="2"/>
        <v>46144</v>
      </c>
      <c r="B37" s="73" t="e">
        <f>VLOOKUP(E37*1,'Daily Flash NL'!A:D,4,0)</f>
        <v>#N/A</v>
      </c>
      <c r="C37" s="90">
        <f t="shared" si="3"/>
        <v>22</v>
      </c>
      <c r="D37" s="72">
        <v>46144</v>
      </c>
      <c r="E37" t="s">
        <v>147</v>
      </c>
      <c r="F37">
        <v>2</v>
      </c>
      <c r="G37">
        <v>5</v>
      </c>
      <c r="H37" s="130">
        <v>414.5</v>
      </c>
      <c r="I37" s="130">
        <v>252.6</v>
      </c>
      <c r="J37" s="131">
        <v>1</v>
      </c>
      <c r="K37" s="131">
        <v>1</v>
      </c>
      <c r="L37">
        <v>7</v>
      </c>
      <c r="M37" s="130">
        <v>298.85714285714278</v>
      </c>
      <c r="N37" s="131">
        <v>1</v>
      </c>
    </row>
    <row r="38" spans="1:14">
      <c r="A38" s="72">
        <f t="shared" si="2"/>
        <v>46144</v>
      </c>
      <c r="B38" s="73" t="e">
        <f>VLOOKUP(E38*1,'Daily Flash NL'!A:D,4,0)</f>
        <v>#N/A</v>
      </c>
      <c r="C38" s="90">
        <f t="shared" si="3"/>
        <v>23</v>
      </c>
      <c r="D38" s="72">
        <v>46144</v>
      </c>
      <c r="E38" t="s">
        <v>149</v>
      </c>
      <c r="F38">
        <v>1</v>
      </c>
      <c r="G38">
        <v>2</v>
      </c>
      <c r="H38" s="130">
        <v>198</v>
      </c>
      <c r="I38" s="130">
        <v>517.5</v>
      </c>
      <c r="J38" s="131">
        <v>1</v>
      </c>
      <c r="K38" s="131">
        <v>1</v>
      </c>
      <c r="L38">
        <v>3</v>
      </c>
      <c r="M38" s="130">
        <v>411</v>
      </c>
      <c r="N38" s="131">
        <v>1</v>
      </c>
    </row>
    <row r="39" spans="1:14">
      <c r="A39" s="72" t="str">
        <f t="shared" si="2"/>
        <v>Total 02/05/2026</v>
      </c>
      <c r="B39" s="73" t="e">
        <f>VLOOKUP(E39*1,'Daily Flash NL'!A:D,4,0)</f>
        <v>#N/A</v>
      </c>
      <c r="C39" s="90">
        <f t="shared" si="3"/>
        <v>0</v>
      </c>
      <c r="D39" t="s">
        <v>118</v>
      </c>
      <c r="F39">
        <v>145</v>
      </c>
      <c r="G39">
        <v>263</v>
      </c>
      <c r="H39" s="130">
        <v>295.53793103448271</v>
      </c>
      <c r="I39" s="130">
        <v>308.99619771863115</v>
      </c>
      <c r="J39" s="131">
        <v>0.4206896551724138</v>
      </c>
      <c r="K39" s="131">
        <v>0.48669201520912547</v>
      </c>
      <c r="L39">
        <v>408</v>
      </c>
      <c r="M39" s="130">
        <v>304.21323529411762</v>
      </c>
      <c r="N39" s="131">
        <v>0.46323529411764708</v>
      </c>
    </row>
    <row r="40" spans="1:14">
      <c r="A40" s="72">
        <f t="shared" si="2"/>
        <v>46145</v>
      </c>
      <c r="B40" s="73">
        <f>VLOOKUP(E40*1,'Daily Flash NL'!A:D,4,0)</f>
        <v>0.29166666666666669</v>
      </c>
      <c r="C40" s="90">
        <f t="shared" si="3"/>
        <v>7</v>
      </c>
      <c r="D40" s="72">
        <v>46145</v>
      </c>
      <c r="E40" t="s">
        <v>132</v>
      </c>
      <c r="F40">
        <v>3</v>
      </c>
      <c r="G40">
        <v>4</v>
      </c>
      <c r="H40" s="130">
        <v>667.33333333333337</v>
      </c>
      <c r="I40" s="130">
        <v>365.99999999999994</v>
      </c>
      <c r="J40" s="131">
        <v>0.66666666666666663</v>
      </c>
      <c r="K40" s="131">
        <v>0.5</v>
      </c>
      <c r="L40">
        <v>7</v>
      </c>
      <c r="M40" s="130">
        <v>495.14285714285722</v>
      </c>
      <c r="N40" s="131">
        <v>0.5714285714285714</v>
      </c>
    </row>
    <row r="41" spans="1:14">
      <c r="A41" s="72">
        <f t="shared" si="2"/>
        <v>46145</v>
      </c>
      <c r="B41" s="73">
        <f>VLOOKUP(E41*1,'Daily Flash NL'!A:D,4,0)</f>
        <v>0.33333333333333298</v>
      </c>
      <c r="C41" s="90">
        <f t="shared" si="3"/>
        <v>8</v>
      </c>
      <c r="D41" s="72">
        <v>46145</v>
      </c>
      <c r="E41" t="s">
        <v>133</v>
      </c>
      <c r="F41">
        <v>7</v>
      </c>
      <c r="G41">
        <v>6</v>
      </c>
      <c r="H41" s="130">
        <v>290.71428571428572</v>
      </c>
      <c r="I41" s="130">
        <v>567.5</v>
      </c>
      <c r="J41" s="131">
        <v>0.8571428571428571</v>
      </c>
      <c r="K41" s="131">
        <v>1</v>
      </c>
      <c r="L41">
        <v>13</v>
      </c>
      <c r="M41" s="130">
        <v>418.46153846153845</v>
      </c>
      <c r="N41" s="131">
        <v>0.92307692307692313</v>
      </c>
    </row>
    <row r="42" spans="1:14">
      <c r="A42" s="72">
        <f t="shared" si="2"/>
        <v>46145</v>
      </c>
      <c r="B42" s="73">
        <f>VLOOKUP(E42*1,'Daily Flash NL'!A:D,4,0)</f>
        <v>0.375</v>
      </c>
      <c r="C42" s="90">
        <f t="shared" si="3"/>
        <v>9</v>
      </c>
      <c r="D42" s="72">
        <v>46145</v>
      </c>
      <c r="E42" t="s">
        <v>134</v>
      </c>
      <c r="F42">
        <v>7</v>
      </c>
      <c r="G42">
        <v>11</v>
      </c>
      <c r="H42" s="130">
        <v>307.57142857142856</v>
      </c>
      <c r="I42" s="130">
        <v>342.81818181818187</v>
      </c>
      <c r="J42" s="131">
        <v>1</v>
      </c>
      <c r="K42" s="131">
        <v>0.90909090909090906</v>
      </c>
      <c r="L42">
        <v>18</v>
      </c>
      <c r="M42" s="130">
        <v>329.11111111111109</v>
      </c>
      <c r="N42" s="131">
        <v>0.94444444444444442</v>
      </c>
    </row>
    <row r="43" spans="1:14">
      <c r="A43" s="72">
        <f t="shared" si="2"/>
        <v>46145</v>
      </c>
      <c r="B43" s="73">
        <f>VLOOKUP(E43*1,'Daily Flash NL'!A:D,4,0)</f>
        <v>0.41666666666666702</v>
      </c>
      <c r="C43" s="90">
        <f t="shared" si="3"/>
        <v>10</v>
      </c>
      <c r="D43" s="72">
        <v>46145</v>
      </c>
      <c r="E43" t="s">
        <v>135</v>
      </c>
      <c r="F43">
        <v>12</v>
      </c>
      <c r="G43">
        <v>9</v>
      </c>
      <c r="H43" s="130">
        <v>358.5</v>
      </c>
      <c r="I43" s="130">
        <v>326.88888888888891</v>
      </c>
      <c r="J43" s="131">
        <v>0.66666666666666663</v>
      </c>
      <c r="K43" s="131">
        <v>0.44444444444444442</v>
      </c>
      <c r="L43">
        <v>21</v>
      </c>
      <c r="M43" s="130">
        <v>344.95238095238096</v>
      </c>
      <c r="N43" s="131">
        <v>0.5714285714285714</v>
      </c>
    </row>
    <row r="44" spans="1:14">
      <c r="A44" s="72">
        <f t="shared" si="2"/>
        <v>46145</v>
      </c>
      <c r="B44" s="73">
        <f>VLOOKUP(E44*1,'Daily Flash NL'!A:D,4,0)</f>
        <v>0.45833333333333298</v>
      </c>
      <c r="C44" s="90">
        <f t="shared" si="3"/>
        <v>11</v>
      </c>
      <c r="D44" s="72">
        <v>46145</v>
      </c>
      <c r="E44" t="s">
        <v>136</v>
      </c>
      <c r="F44">
        <v>16</v>
      </c>
      <c r="G44">
        <v>30</v>
      </c>
      <c r="H44" s="130">
        <v>325.49999999999994</v>
      </c>
      <c r="I44" s="130">
        <v>379.76666666666671</v>
      </c>
      <c r="J44" s="131">
        <v>0.125</v>
      </c>
      <c r="K44" s="131">
        <v>3.3333333333333333E-2</v>
      </c>
      <c r="L44">
        <v>46</v>
      </c>
      <c r="M44" s="130">
        <v>360.89130434782618</v>
      </c>
      <c r="N44" s="131">
        <v>6.5217391304347824E-2</v>
      </c>
    </row>
    <row r="45" spans="1:14">
      <c r="A45" s="72">
        <f t="shared" si="2"/>
        <v>46145</v>
      </c>
      <c r="B45" s="73">
        <f>VLOOKUP(E45*1,'Daily Flash NL'!A:D,4,0)</f>
        <v>0.5</v>
      </c>
      <c r="C45" s="90">
        <f t="shared" si="3"/>
        <v>12</v>
      </c>
      <c r="D45" s="72">
        <v>46145</v>
      </c>
      <c r="E45" t="s">
        <v>137</v>
      </c>
      <c r="F45">
        <v>13</v>
      </c>
      <c r="G45">
        <v>18</v>
      </c>
      <c r="H45" s="130">
        <v>286.38461538461536</v>
      </c>
      <c r="I45" s="130">
        <v>333.05555555555549</v>
      </c>
      <c r="J45" s="131">
        <v>0.30769230769230771</v>
      </c>
      <c r="K45" s="131">
        <v>0.33333333333333331</v>
      </c>
      <c r="L45">
        <v>31</v>
      </c>
      <c r="M45" s="130">
        <v>313.48387096774201</v>
      </c>
      <c r="N45" s="131">
        <v>0.32258064516129031</v>
      </c>
    </row>
    <row r="46" spans="1:14">
      <c r="A46" s="72">
        <f t="shared" si="2"/>
        <v>46145</v>
      </c>
      <c r="B46" s="73">
        <f>VLOOKUP(E46*1,'Daily Flash NL'!A:D,4,0)</f>
        <v>0.54166666666666696</v>
      </c>
      <c r="C46" s="90">
        <f t="shared" si="3"/>
        <v>13</v>
      </c>
      <c r="D46" s="72">
        <v>46145</v>
      </c>
      <c r="E46" t="s">
        <v>138</v>
      </c>
      <c r="F46">
        <v>9</v>
      </c>
      <c r="G46">
        <v>23</v>
      </c>
      <c r="H46" s="130">
        <v>294.77777777777777</v>
      </c>
      <c r="I46" s="130">
        <v>263.43478260869563</v>
      </c>
      <c r="J46" s="131">
        <v>0.33333333333333331</v>
      </c>
      <c r="K46" s="131">
        <v>0.65217391304347827</v>
      </c>
      <c r="L46">
        <v>32</v>
      </c>
      <c r="M46" s="130">
        <v>272.25</v>
      </c>
      <c r="N46" s="131">
        <v>0.5625</v>
      </c>
    </row>
    <row r="47" spans="1:14">
      <c r="A47" s="72">
        <f t="shared" si="2"/>
        <v>46145</v>
      </c>
      <c r="B47" s="73">
        <f>VLOOKUP(E47*1,'Daily Flash NL'!A:D,4,0)</f>
        <v>0.58333333333333304</v>
      </c>
      <c r="C47" s="90">
        <f t="shared" si="3"/>
        <v>14</v>
      </c>
      <c r="D47" s="72">
        <v>46145</v>
      </c>
      <c r="E47" t="s">
        <v>139</v>
      </c>
      <c r="F47">
        <v>8</v>
      </c>
      <c r="G47">
        <v>21</v>
      </c>
      <c r="H47" s="130">
        <v>274.12500000000006</v>
      </c>
      <c r="I47" s="130">
        <v>263.28571428571422</v>
      </c>
      <c r="J47" s="131">
        <v>0.75</v>
      </c>
      <c r="K47" s="131">
        <v>0.90476190476190477</v>
      </c>
      <c r="L47">
        <v>29</v>
      </c>
      <c r="M47" s="130">
        <v>266.27586206896547</v>
      </c>
      <c r="N47" s="131">
        <v>0.86206896551724133</v>
      </c>
    </row>
    <row r="48" spans="1:14">
      <c r="A48" s="72">
        <f t="shared" si="2"/>
        <v>46145</v>
      </c>
      <c r="B48" s="73">
        <f>VLOOKUP(E48*1,'Daily Flash NL'!A:D,4,0)</f>
        <v>0.625</v>
      </c>
      <c r="C48" s="90">
        <f t="shared" si="3"/>
        <v>15</v>
      </c>
      <c r="D48" s="72">
        <v>46145</v>
      </c>
      <c r="E48" t="s">
        <v>140</v>
      </c>
      <c r="F48">
        <v>7</v>
      </c>
      <c r="G48">
        <v>20</v>
      </c>
      <c r="H48" s="130">
        <v>332.42857142857144</v>
      </c>
      <c r="I48" s="130">
        <v>339.05</v>
      </c>
      <c r="J48" s="131">
        <v>0.5714285714285714</v>
      </c>
      <c r="K48" s="131">
        <v>0.45</v>
      </c>
      <c r="L48">
        <v>27</v>
      </c>
      <c r="M48" s="130">
        <v>337.33333333333331</v>
      </c>
      <c r="N48" s="131">
        <v>0.48148148148148145</v>
      </c>
    </row>
    <row r="49" spans="1:14">
      <c r="A49" s="72">
        <f t="shared" si="2"/>
        <v>46145</v>
      </c>
      <c r="B49" s="73">
        <f>VLOOKUP(E49*1,'Daily Flash NL'!A:D,4,0)</f>
        <v>0.66666666666666696</v>
      </c>
      <c r="C49" s="90">
        <f t="shared" si="3"/>
        <v>16</v>
      </c>
      <c r="D49" s="72">
        <v>46145</v>
      </c>
      <c r="E49" t="s">
        <v>141</v>
      </c>
      <c r="F49">
        <v>10</v>
      </c>
      <c r="G49">
        <v>19</v>
      </c>
      <c r="H49" s="130">
        <v>301.60000000000002</v>
      </c>
      <c r="I49" s="130">
        <v>275.57894736842098</v>
      </c>
      <c r="J49" s="131">
        <v>0.6</v>
      </c>
      <c r="K49" s="131">
        <v>0.42105263157894735</v>
      </c>
      <c r="L49">
        <v>29</v>
      </c>
      <c r="M49" s="130">
        <v>284.55172413793105</v>
      </c>
      <c r="N49" s="131">
        <v>0.48275862068965519</v>
      </c>
    </row>
    <row r="50" spans="1:14">
      <c r="A50" s="72">
        <f t="shared" si="2"/>
        <v>46145</v>
      </c>
      <c r="B50" s="73" t="e">
        <f>VLOOKUP(E50*1,'Daily Flash NL'!A:D,4,0)</f>
        <v>#N/A</v>
      </c>
      <c r="C50" s="90">
        <f t="shared" si="3"/>
        <v>17</v>
      </c>
      <c r="D50" s="72">
        <v>46145</v>
      </c>
      <c r="E50" t="s">
        <v>142</v>
      </c>
      <c r="F50">
        <v>8</v>
      </c>
      <c r="G50">
        <v>9</v>
      </c>
      <c r="H50" s="130">
        <v>247.125</v>
      </c>
      <c r="I50" s="130">
        <v>613.66666666666663</v>
      </c>
      <c r="J50" s="131">
        <v>1</v>
      </c>
      <c r="K50" s="131">
        <v>1</v>
      </c>
      <c r="L50">
        <v>17</v>
      </c>
      <c r="M50" s="130">
        <v>441.17647058823525</v>
      </c>
      <c r="N50" s="131">
        <v>1</v>
      </c>
    </row>
    <row r="51" spans="1:14">
      <c r="A51" s="72">
        <f t="shared" si="2"/>
        <v>46145</v>
      </c>
      <c r="B51" s="73" t="e">
        <f>VLOOKUP(E51*1,'Daily Flash NL'!A:D,4,0)</f>
        <v>#N/A</v>
      </c>
      <c r="C51" s="90">
        <f t="shared" si="3"/>
        <v>18</v>
      </c>
      <c r="D51" s="72">
        <v>46145</v>
      </c>
      <c r="E51" t="s">
        <v>143</v>
      </c>
      <c r="F51">
        <v>6</v>
      </c>
      <c r="G51">
        <v>10</v>
      </c>
      <c r="H51" s="130">
        <v>476.66666666666669</v>
      </c>
      <c r="I51" s="130">
        <v>260.30000000000007</v>
      </c>
      <c r="J51" s="131">
        <v>0.66666666666666663</v>
      </c>
      <c r="K51" s="131">
        <v>0.6</v>
      </c>
      <c r="L51">
        <v>16</v>
      </c>
      <c r="M51" s="130">
        <v>341.4375</v>
      </c>
      <c r="N51" s="131">
        <v>0.625</v>
      </c>
    </row>
    <row r="52" spans="1:14">
      <c r="A52" s="72">
        <f t="shared" si="2"/>
        <v>46145</v>
      </c>
      <c r="B52" s="73" t="e">
        <f>VLOOKUP(E52*1,'Daily Flash NL'!A:D,4,0)</f>
        <v>#N/A</v>
      </c>
      <c r="C52" s="90">
        <f t="shared" si="3"/>
        <v>19</v>
      </c>
      <c r="D52" s="72">
        <v>46145</v>
      </c>
      <c r="E52" t="s">
        <v>144</v>
      </c>
      <c r="F52">
        <v>5</v>
      </c>
      <c r="G52">
        <v>7</v>
      </c>
      <c r="H52" s="130">
        <v>480.8</v>
      </c>
      <c r="I52" s="130">
        <v>313.42857142857144</v>
      </c>
      <c r="J52" s="131">
        <v>0.8</v>
      </c>
      <c r="K52" s="131">
        <v>1</v>
      </c>
      <c r="L52">
        <v>12</v>
      </c>
      <c r="M52" s="130">
        <v>383.16666666666674</v>
      </c>
      <c r="N52" s="131">
        <v>0.91666666666666663</v>
      </c>
    </row>
    <row r="53" spans="1:14">
      <c r="A53" s="72">
        <f t="shared" si="2"/>
        <v>46145</v>
      </c>
      <c r="B53" s="73" t="e">
        <f>VLOOKUP(E53*1,'Daily Flash NL'!A:D,4,0)</f>
        <v>#N/A</v>
      </c>
      <c r="C53" s="90">
        <f t="shared" si="3"/>
        <v>20</v>
      </c>
      <c r="D53" s="72">
        <v>46145</v>
      </c>
      <c r="E53" t="s">
        <v>145</v>
      </c>
      <c r="F53">
        <v>6</v>
      </c>
      <c r="G53">
        <v>8</v>
      </c>
      <c r="H53" s="130">
        <v>368</v>
      </c>
      <c r="I53" s="130">
        <v>358</v>
      </c>
      <c r="J53" s="131">
        <v>0.66666666666666663</v>
      </c>
      <c r="K53" s="131">
        <v>0.875</v>
      </c>
      <c r="L53">
        <v>14</v>
      </c>
      <c r="M53" s="130">
        <v>362.28571428571428</v>
      </c>
      <c r="N53" s="131">
        <v>0.7857142857142857</v>
      </c>
    </row>
    <row r="54" spans="1:14">
      <c r="A54" s="72">
        <f t="shared" si="2"/>
        <v>46145</v>
      </c>
      <c r="B54" s="73" t="e">
        <f>VLOOKUP(E54*1,'Daily Flash NL'!A:D,4,0)</f>
        <v>#N/A</v>
      </c>
      <c r="C54" s="90">
        <f t="shared" si="3"/>
        <v>21</v>
      </c>
      <c r="D54" s="72">
        <v>46145</v>
      </c>
      <c r="E54" t="s">
        <v>146</v>
      </c>
      <c r="F54">
        <v>1</v>
      </c>
      <c r="G54">
        <v>7</v>
      </c>
      <c r="H54" s="130">
        <v>191.00000000000003</v>
      </c>
      <c r="I54" s="130">
        <v>410.28571428571428</v>
      </c>
      <c r="J54" s="131">
        <v>0</v>
      </c>
      <c r="K54" s="131">
        <v>0.8571428571428571</v>
      </c>
      <c r="L54">
        <v>8</v>
      </c>
      <c r="M54" s="130">
        <v>382.87499999999994</v>
      </c>
      <c r="N54" s="131">
        <v>0.75</v>
      </c>
    </row>
    <row r="55" spans="1:14">
      <c r="A55" s="72">
        <f t="shared" si="2"/>
        <v>46145</v>
      </c>
      <c r="B55" s="73" t="e">
        <f>VLOOKUP(E55*1,'Daily Flash NL'!A:D,4,0)</f>
        <v>#N/A</v>
      </c>
      <c r="C55" s="90">
        <f t="shared" si="3"/>
        <v>22</v>
      </c>
      <c r="D55" s="72">
        <v>46145</v>
      </c>
      <c r="E55" t="s">
        <v>147</v>
      </c>
      <c r="G55">
        <v>4</v>
      </c>
      <c r="H55" s="130" t="e">
        <v>#DIV/0!</v>
      </c>
      <c r="I55" s="130">
        <v>378.75</v>
      </c>
      <c r="J55" s="131" t="e">
        <v>#DIV/0!</v>
      </c>
      <c r="K55" s="131">
        <v>1</v>
      </c>
      <c r="L55">
        <v>4</v>
      </c>
      <c r="M55" s="130">
        <v>378.75</v>
      </c>
      <c r="N55" s="131">
        <v>1</v>
      </c>
    </row>
    <row r="56" spans="1:14">
      <c r="A56" s="72">
        <f t="shared" si="2"/>
        <v>46145</v>
      </c>
      <c r="B56" s="73" t="e">
        <f>VLOOKUP(E56*1,'Daily Flash NL'!A:D,4,0)</f>
        <v>#N/A</v>
      </c>
      <c r="C56" s="90">
        <f t="shared" si="3"/>
        <v>23</v>
      </c>
      <c r="D56" s="72">
        <v>46145</v>
      </c>
      <c r="E56" t="s">
        <v>149</v>
      </c>
      <c r="G56">
        <v>1</v>
      </c>
      <c r="H56" s="130" t="e">
        <v>#DIV/0!</v>
      </c>
      <c r="I56" s="130">
        <v>1265</v>
      </c>
      <c r="J56" s="131" t="e">
        <v>#DIV/0!</v>
      </c>
      <c r="K56" s="131">
        <v>1</v>
      </c>
      <c r="L56">
        <v>1</v>
      </c>
      <c r="M56" s="130">
        <v>1265</v>
      </c>
      <c r="N56" s="131">
        <v>1</v>
      </c>
    </row>
    <row r="57" spans="1:14">
      <c r="A57" s="72" t="str">
        <f t="shared" si="2"/>
        <v>Total 03/05/2026</v>
      </c>
      <c r="B57" s="73" t="e">
        <f>VLOOKUP(E57*1,'Daily Flash NL'!A:D,4,0)</f>
        <v>#N/A</v>
      </c>
      <c r="C57" s="90">
        <f t="shared" si="3"/>
        <v>0</v>
      </c>
      <c r="D57" t="s">
        <v>119</v>
      </c>
      <c r="F57">
        <v>118</v>
      </c>
      <c r="G57">
        <v>207</v>
      </c>
      <c r="H57" s="130">
        <v>332.6440677966101</v>
      </c>
      <c r="I57" s="130">
        <v>344.98067632850234</v>
      </c>
      <c r="J57" s="131">
        <v>0.57627118644067798</v>
      </c>
      <c r="K57" s="131">
        <v>0.57971014492753625</v>
      </c>
      <c r="L57">
        <v>325</v>
      </c>
      <c r="M57" s="130">
        <v>340.50153846153853</v>
      </c>
      <c r="N57" s="131">
        <v>0.57846153846153847</v>
      </c>
    </row>
    <row r="58" spans="1:14">
      <c r="A58" s="72" t="str">
        <f t="shared" si="2"/>
        <v>Total général</v>
      </c>
      <c r="B58" s="73" t="e">
        <f>VLOOKUP(E58*1,'Daily Flash NL'!A:D,4,0)</f>
        <v>#N/A</v>
      </c>
      <c r="C58" s="90">
        <f t="shared" si="3"/>
        <v>0</v>
      </c>
      <c r="D58" t="s">
        <v>73</v>
      </c>
      <c r="F58">
        <v>432</v>
      </c>
      <c r="G58">
        <v>793</v>
      </c>
      <c r="H58" s="130">
        <v>314.24768518518511</v>
      </c>
      <c r="I58" s="130">
        <v>363.15889029003813</v>
      </c>
      <c r="J58" s="131">
        <v>0.51851851851851849</v>
      </c>
      <c r="K58" s="131">
        <v>0.4880201765447667</v>
      </c>
      <c r="L58">
        <v>1225</v>
      </c>
      <c r="M58" s="130">
        <v>345.91020408163263</v>
      </c>
      <c r="N58" s="131">
        <v>0.49877551020408162</v>
      </c>
    </row>
    <row r="59" spans="1:14" ht="14.4">
      <c r="A59" s="72">
        <f t="shared" si="2"/>
        <v>46146</v>
      </c>
      <c r="B59" s="73" t="e">
        <f>VLOOKUP(E59*1,'Daily Flash NL'!A:D,4,0)</f>
        <v>#N/A</v>
      </c>
      <c r="C59" s="90">
        <f t="shared" si="3"/>
        <v>6</v>
      </c>
      <c r="D59" s="139">
        <v>46146</v>
      </c>
      <c r="E59" t="s">
        <v>131</v>
      </c>
      <c r="G59">
        <v>1</v>
      </c>
      <c r="H59" s="130" t="e">
        <v>#DIV/0!</v>
      </c>
      <c r="I59" s="130">
        <v>212</v>
      </c>
      <c r="J59" s="131" t="e">
        <v>#DIV/0!</v>
      </c>
      <c r="K59" s="131">
        <v>0</v>
      </c>
      <c r="L59">
        <v>1</v>
      </c>
      <c r="M59" s="130">
        <v>212</v>
      </c>
      <c r="N59" s="131">
        <v>0</v>
      </c>
    </row>
    <row r="60" spans="1:14" ht="14.4">
      <c r="A60" s="72">
        <f t="shared" si="2"/>
        <v>46146</v>
      </c>
      <c r="B60" s="73">
        <f>VLOOKUP(E60*1,'Daily Flash NL'!A:D,4,0)</f>
        <v>0.29166666666666669</v>
      </c>
      <c r="C60" s="90">
        <f t="shared" si="3"/>
        <v>7</v>
      </c>
      <c r="D60" s="139">
        <v>46146</v>
      </c>
      <c r="E60" t="s">
        <v>132</v>
      </c>
      <c r="F60">
        <v>11</v>
      </c>
      <c r="G60">
        <v>30</v>
      </c>
      <c r="H60" s="130">
        <v>223.09090909090912</v>
      </c>
      <c r="I60" s="130">
        <v>224.60000000000002</v>
      </c>
      <c r="J60" s="131">
        <v>0.72727272727272729</v>
      </c>
      <c r="K60" s="131">
        <v>0.53333333333333333</v>
      </c>
      <c r="L60">
        <v>41</v>
      </c>
      <c r="M60" s="130">
        <v>224.19512195121951</v>
      </c>
      <c r="N60" s="131">
        <v>0.58536585365853655</v>
      </c>
    </row>
    <row r="61" spans="1:14" ht="14.4">
      <c r="A61" s="72">
        <f t="shared" si="2"/>
        <v>46146</v>
      </c>
      <c r="B61" s="73">
        <f>VLOOKUP(E61*1,'Daily Flash NL'!A:D,4,0)</f>
        <v>0.33333333333333298</v>
      </c>
      <c r="C61" s="90">
        <f t="shared" si="3"/>
        <v>8</v>
      </c>
      <c r="D61" s="139">
        <v>46146</v>
      </c>
      <c r="E61" t="s">
        <v>133</v>
      </c>
      <c r="F61">
        <v>22</v>
      </c>
      <c r="G61">
        <v>56</v>
      </c>
      <c r="H61" s="130">
        <v>220.04545454545459</v>
      </c>
      <c r="I61" s="130">
        <v>228.42857142857147</v>
      </c>
      <c r="J61" s="131">
        <v>0.18181818181818182</v>
      </c>
      <c r="K61" s="131">
        <v>0.10714285714285714</v>
      </c>
      <c r="L61">
        <v>78</v>
      </c>
      <c r="M61" s="130">
        <v>226.06410256410251</v>
      </c>
      <c r="N61" s="131">
        <v>0.12820512820512819</v>
      </c>
    </row>
    <row r="62" spans="1:14" ht="14.4">
      <c r="A62" s="72">
        <f t="shared" si="2"/>
        <v>46146</v>
      </c>
      <c r="B62" s="73">
        <f>VLOOKUP(E62*1,'Daily Flash NL'!A:D,4,0)</f>
        <v>0.375</v>
      </c>
      <c r="C62" s="90">
        <f t="shared" si="3"/>
        <v>9</v>
      </c>
      <c r="D62" s="139">
        <v>46146</v>
      </c>
      <c r="E62" t="s">
        <v>134</v>
      </c>
      <c r="F62">
        <v>23</v>
      </c>
      <c r="G62">
        <v>59</v>
      </c>
      <c r="H62" s="130">
        <v>398.26086956521738</v>
      </c>
      <c r="I62" s="130">
        <v>336.76271186440687</v>
      </c>
      <c r="J62" s="131">
        <v>8.6956521739130432E-2</v>
      </c>
      <c r="K62" s="131">
        <v>0.11864406779661017</v>
      </c>
      <c r="L62">
        <v>82</v>
      </c>
      <c r="M62" s="130">
        <v>354.01219512195127</v>
      </c>
      <c r="N62" s="131">
        <v>0.10975609756097561</v>
      </c>
    </row>
    <row r="63" spans="1:14" ht="14.4">
      <c r="A63" s="72">
        <f t="shared" si="2"/>
        <v>46146</v>
      </c>
      <c r="B63" s="73">
        <f>VLOOKUP(E63*1,'Daily Flash NL'!A:D,4,0)</f>
        <v>0.41666666666666702</v>
      </c>
      <c r="C63" s="90">
        <f t="shared" si="3"/>
        <v>10</v>
      </c>
      <c r="D63" s="139">
        <v>46146</v>
      </c>
      <c r="E63" t="s">
        <v>135</v>
      </c>
      <c r="F63">
        <v>22</v>
      </c>
      <c r="G63">
        <v>63</v>
      </c>
      <c r="H63" s="130">
        <v>412.77272727272725</v>
      </c>
      <c r="I63" s="130">
        <v>388.23809523809547</v>
      </c>
      <c r="J63" s="131">
        <v>4.5454545454545456E-2</v>
      </c>
      <c r="K63" s="131">
        <v>6.3492063492063489E-2</v>
      </c>
      <c r="L63">
        <v>85</v>
      </c>
      <c r="M63" s="130">
        <v>394.58823529411762</v>
      </c>
      <c r="N63" s="131">
        <v>5.8823529411764705E-2</v>
      </c>
    </row>
    <row r="64" spans="1:14" ht="14.4">
      <c r="A64" s="72">
        <f t="shared" si="2"/>
        <v>46146</v>
      </c>
      <c r="B64" s="73">
        <f>VLOOKUP(E64*1,'Daily Flash NL'!A:D,4,0)</f>
        <v>0.45833333333333298</v>
      </c>
      <c r="C64" s="90">
        <f t="shared" si="3"/>
        <v>11</v>
      </c>
      <c r="D64" s="139">
        <v>46146</v>
      </c>
      <c r="E64" t="s">
        <v>136</v>
      </c>
      <c r="F64">
        <v>26</v>
      </c>
      <c r="G64">
        <v>50</v>
      </c>
      <c r="H64" s="130">
        <v>412.88461538461536</v>
      </c>
      <c r="I64" s="130">
        <v>388.68000000000006</v>
      </c>
      <c r="J64" s="131">
        <v>0.38461538461538464</v>
      </c>
      <c r="K64" s="131">
        <v>0.22</v>
      </c>
      <c r="L64">
        <v>76</v>
      </c>
      <c r="M64" s="130">
        <v>396.96052631578937</v>
      </c>
      <c r="N64" s="131">
        <v>0.27631578947368424</v>
      </c>
    </row>
    <row r="65" spans="1:14" ht="14.4">
      <c r="A65" s="72">
        <f t="shared" si="2"/>
        <v>46146</v>
      </c>
      <c r="B65" s="73">
        <f>VLOOKUP(E65*1,'Daily Flash NL'!A:D,4,0)</f>
        <v>0.5</v>
      </c>
      <c r="C65" s="90">
        <f t="shared" si="3"/>
        <v>12</v>
      </c>
      <c r="D65" s="139">
        <v>46146</v>
      </c>
      <c r="E65" t="s">
        <v>137</v>
      </c>
      <c r="F65">
        <v>24</v>
      </c>
      <c r="G65">
        <v>66</v>
      </c>
      <c r="H65" s="130">
        <v>261.54166666666669</v>
      </c>
      <c r="I65" s="130">
        <v>364.8636363636362</v>
      </c>
      <c r="J65" s="131">
        <v>0.58333333333333337</v>
      </c>
      <c r="K65" s="131">
        <v>0.30303030303030304</v>
      </c>
      <c r="L65">
        <v>90</v>
      </c>
      <c r="M65" s="130">
        <v>337.31111111111113</v>
      </c>
      <c r="N65" s="131">
        <v>0.37777777777777777</v>
      </c>
    </row>
    <row r="66" spans="1:14" ht="14.4">
      <c r="A66" s="72">
        <f t="shared" si="2"/>
        <v>46146</v>
      </c>
      <c r="B66" s="73">
        <f>VLOOKUP(E66*1,'Daily Flash NL'!A:D,4,0)</f>
        <v>0.54166666666666696</v>
      </c>
      <c r="C66" s="90">
        <f t="shared" si="3"/>
        <v>13</v>
      </c>
      <c r="D66" s="139">
        <v>46146</v>
      </c>
      <c r="E66" t="s">
        <v>138</v>
      </c>
      <c r="F66">
        <v>17</v>
      </c>
      <c r="G66">
        <v>66</v>
      </c>
      <c r="H66" s="130">
        <v>318</v>
      </c>
      <c r="I66" s="130">
        <v>375.37878787878793</v>
      </c>
      <c r="J66" s="131">
        <v>0.29411764705882354</v>
      </c>
      <c r="K66" s="131">
        <v>0.59090909090909094</v>
      </c>
      <c r="L66">
        <v>83</v>
      </c>
      <c r="M66" s="130">
        <v>363.62650602409639</v>
      </c>
      <c r="N66" s="131">
        <v>0.53012048192771088</v>
      </c>
    </row>
    <row r="67" spans="1:14" ht="14.4">
      <c r="A67" s="72">
        <f t="shared" si="2"/>
        <v>46146</v>
      </c>
      <c r="B67" s="73">
        <f>VLOOKUP(E67*1,'Daily Flash NL'!A:D,4,0)</f>
        <v>0.58333333333333304</v>
      </c>
      <c r="C67" s="90">
        <f t="shared" si="3"/>
        <v>14</v>
      </c>
      <c r="D67" s="129">
        <v>46146</v>
      </c>
      <c r="E67" t="s">
        <v>139</v>
      </c>
      <c r="F67">
        <v>22</v>
      </c>
      <c r="G67">
        <v>55</v>
      </c>
      <c r="H67" s="130">
        <v>294.68181818181807</v>
      </c>
      <c r="I67" s="130">
        <v>385.12727272727267</v>
      </c>
      <c r="J67" s="131">
        <v>0.45454545454545453</v>
      </c>
      <c r="K67" s="131">
        <v>0.5636363636363636</v>
      </c>
      <c r="L67">
        <v>77</v>
      </c>
      <c r="M67" s="130">
        <v>359.28571428571416</v>
      </c>
      <c r="N67" s="131">
        <v>0.53246753246753242</v>
      </c>
    </row>
    <row r="68" spans="1:14" ht="14.4">
      <c r="A68" s="72">
        <f t="shared" ref="A68:A96" si="4">D68</f>
        <v>46146</v>
      </c>
      <c r="B68" s="73">
        <f>VLOOKUP(E68*1,'Daily Flash NL'!A:D,4,0)</f>
        <v>0.625</v>
      </c>
      <c r="C68" s="90">
        <f t="shared" ref="C68:C96" si="5">E68*1</f>
        <v>15</v>
      </c>
      <c r="D68" s="129">
        <v>46146</v>
      </c>
      <c r="E68" t="s">
        <v>140</v>
      </c>
      <c r="F68">
        <v>15</v>
      </c>
      <c r="G68">
        <v>37</v>
      </c>
      <c r="H68" s="130">
        <v>281.8</v>
      </c>
      <c r="I68" s="130">
        <v>340.59459459459464</v>
      </c>
      <c r="J68" s="131">
        <v>0.6</v>
      </c>
      <c r="K68" s="131">
        <v>0.72972972972972971</v>
      </c>
      <c r="L68">
        <v>52</v>
      </c>
      <c r="M68" s="130">
        <v>323.63461538461536</v>
      </c>
      <c r="N68" s="131">
        <v>0.69230769230769229</v>
      </c>
    </row>
    <row r="69" spans="1:14" ht="14.4">
      <c r="A69" s="72">
        <f t="shared" si="4"/>
        <v>46146</v>
      </c>
      <c r="B69" s="73">
        <f>VLOOKUP(E69*1,'Daily Flash NL'!A:D,4,0)</f>
        <v>0.66666666666666696</v>
      </c>
      <c r="C69" s="90">
        <f t="shared" si="5"/>
        <v>16</v>
      </c>
      <c r="D69" s="129">
        <v>46146</v>
      </c>
      <c r="E69" t="s">
        <v>141</v>
      </c>
      <c r="F69">
        <v>17</v>
      </c>
      <c r="G69">
        <v>53</v>
      </c>
      <c r="H69" s="130">
        <v>283.41176470588243</v>
      </c>
      <c r="I69" s="130">
        <v>336.58490566037744</v>
      </c>
      <c r="J69" s="131">
        <v>0.58823529411764708</v>
      </c>
      <c r="K69" s="131">
        <v>0.50943396226415094</v>
      </c>
      <c r="L69">
        <v>70</v>
      </c>
      <c r="M69" s="130">
        <v>323.67142857142852</v>
      </c>
      <c r="N69" s="131">
        <v>0.52857142857142858</v>
      </c>
    </row>
    <row r="70" spans="1:14" ht="14.4">
      <c r="A70" s="72">
        <f t="shared" si="4"/>
        <v>46146</v>
      </c>
      <c r="B70" s="73" t="e">
        <f>VLOOKUP(E70*1,'Daily Flash NL'!A:D,4,0)</f>
        <v>#N/A</v>
      </c>
      <c r="C70" s="90">
        <f t="shared" si="5"/>
        <v>17</v>
      </c>
      <c r="D70" s="129">
        <v>46146</v>
      </c>
      <c r="E70" t="s">
        <v>142</v>
      </c>
      <c r="F70">
        <v>6</v>
      </c>
      <c r="G70">
        <v>26</v>
      </c>
      <c r="H70" s="130">
        <v>331.33333333333331</v>
      </c>
      <c r="I70" s="130">
        <v>380.19230769230774</v>
      </c>
      <c r="J70" s="131">
        <v>0.33333333333333331</v>
      </c>
      <c r="K70" s="131">
        <v>0.46153846153846156</v>
      </c>
      <c r="L70">
        <v>32</v>
      </c>
      <c r="M70" s="130">
        <v>371.03125000000006</v>
      </c>
      <c r="N70" s="131">
        <v>0.4375</v>
      </c>
    </row>
    <row r="71" spans="1:14" ht="14.4">
      <c r="A71" s="72">
        <f t="shared" si="4"/>
        <v>46146</v>
      </c>
      <c r="B71" s="73" t="e">
        <f>VLOOKUP(E71*1,'Daily Flash NL'!A:D,4,0)</f>
        <v>#N/A</v>
      </c>
      <c r="C71" s="90">
        <f t="shared" si="5"/>
        <v>18</v>
      </c>
      <c r="D71" s="129">
        <v>46146</v>
      </c>
      <c r="E71" t="s">
        <v>143</v>
      </c>
      <c r="F71">
        <v>8</v>
      </c>
      <c r="G71">
        <v>11</v>
      </c>
      <c r="H71" s="130">
        <v>237.87499999999997</v>
      </c>
      <c r="I71" s="130">
        <v>268.72727272727275</v>
      </c>
      <c r="J71" s="131">
        <v>1</v>
      </c>
      <c r="K71" s="131">
        <v>1</v>
      </c>
      <c r="L71">
        <v>19</v>
      </c>
      <c r="M71" s="130">
        <v>255.73684210526315</v>
      </c>
      <c r="N71" s="131">
        <v>1</v>
      </c>
    </row>
    <row r="72" spans="1:14" ht="14.4">
      <c r="A72" s="72">
        <f t="shared" si="4"/>
        <v>46146</v>
      </c>
      <c r="B72" s="73" t="e">
        <f>VLOOKUP(E72*1,'Daily Flash NL'!A:D,4,0)</f>
        <v>#N/A</v>
      </c>
      <c r="C72" s="90">
        <f t="shared" si="5"/>
        <v>19</v>
      </c>
      <c r="D72" s="129">
        <v>46146</v>
      </c>
      <c r="E72" t="s">
        <v>144</v>
      </c>
      <c r="G72">
        <v>10</v>
      </c>
      <c r="H72" s="130" t="e">
        <v>#DIV/0!</v>
      </c>
      <c r="I72" s="130">
        <v>257.2</v>
      </c>
      <c r="J72" s="131" t="e">
        <v>#DIV/0!</v>
      </c>
      <c r="K72" s="131">
        <v>0.9</v>
      </c>
      <c r="L72">
        <v>10</v>
      </c>
      <c r="M72" s="130">
        <v>257.2</v>
      </c>
      <c r="N72" s="131">
        <v>0.9</v>
      </c>
    </row>
    <row r="73" spans="1:14" ht="14.4">
      <c r="A73" s="72">
        <f t="shared" si="4"/>
        <v>46146</v>
      </c>
      <c r="B73" s="73" t="e">
        <f>VLOOKUP(E73*1,'Daily Flash NL'!A:D,4,0)</f>
        <v>#N/A</v>
      </c>
      <c r="C73" s="90">
        <f t="shared" si="5"/>
        <v>20</v>
      </c>
      <c r="D73" s="132">
        <v>46146</v>
      </c>
      <c r="E73" t="s">
        <v>145</v>
      </c>
      <c r="F73">
        <v>4</v>
      </c>
      <c r="G73">
        <v>5</v>
      </c>
      <c r="H73" s="130">
        <v>192.5</v>
      </c>
      <c r="I73" s="130">
        <v>218</v>
      </c>
      <c r="J73" s="131">
        <v>1</v>
      </c>
      <c r="K73" s="131">
        <v>1</v>
      </c>
      <c r="L73">
        <v>9</v>
      </c>
      <c r="M73" s="130">
        <v>206.66666666666666</v>
      </c>
      <c r="N73" s="131">
        <v>1</v>
      </c>
    </row>
    <row r="74" spans="1:14" ht="14.4">
      <c r="A74" s="72" t="str">
        <f t="shared" si="4"/>
        <v>Total 04/05/2026</v>
      </c>
      <c r="B74" s="73" t="e">
        <f>VLOOKUP(E74*1,'Daily Flash NL'!A:D,4,0)</f>
        <v>#N/A</v>
      </c>
      <c r="C74" s="90">
        <f t="shared" si="5"/>
        <v>0</v>
      </c>
      <c r="D74" s="133" t="s">
        <v>151</v>
      </c>
      <c r="E74" s="133"/>
      <c r="F74" s="133">
        <v>217</v>
      </c>
      <c r="G74" s="133">
        <v>588</v>
      </c>
      <c r="H74" s="134">
        <v>314.02304147465452</v>
      </c>
      <c r="I74" s="134">
        <v>340.96258503401367</v>
      </c>
      <c r="J74" s="135">
        <v>0.4009216589861751</v>
      </c>
      <c r="K74" s="135">
        <v>0.38265306122448978</v>
      </c>
      <c r="L74" s="133">
        <v>805</v>
      </c>
      <c r="M74" s="134">
        <v>333.70062111801235</v>
      </c>
      <c r="N74" s="135">
        <v>0.38757763975155279</v>
      </c>
    </row>
    <row r="75" spans="1:14" ht="14.4">
      <c r="A75" s="72" t="str">
        <f t="shared" si="4"/>
        <v>Total général</v>
      </c>
      <c r="B75" s="73" t="e">
        <f>VLOOKUP(E75*1,'Daily Flash NL'!A:D,4,0)</f>
        <v>#N/A</v>
      </c>
      <c r="C75" s="90">
        <f t="shared" si="5"/>
        <v>0</v>
      </c>
      <c r="D75" s="136" t="s">
        <v>73</v>
      </c>
      <c r="E75" s="136"/>
      <c r="F75" s="136">
        <v>217</v>
      </c>
      <c r="G75" s="136">
        <v>588</v>
      </c>
      <c r="H75" s="137">
        <v>314.02304147465452</v>
      </c>
      <c r="I75" s="137">
        <v>340.96258503401367</v>
      </c>
      <c r="J75" s="138">
        <v>0.4009216589861751</v>
      </c>
      <c r="K75" s="138">
        <v>0.38265306122448978</v>
      </c>
      <c r="L75" s="136">
        <v>805</v>
      </c>
      <c r="M75" s="137">
        <v>333.70062111801235</v>
      </c>
      <c r="N75" s="138">
        <v>0.38757763975155279</v>
      </c>
    </row>
    <row r="76" spans="1:14">
      <c r="A76" s="72">
        <f t="shared" si="4"/>
        <v>0</v>
      </c>
      <c r="B76" s="73" t="e">
        <f>VLOOKUP(E76*1,'Daily Flash NL'!A:D,4,0)</f>
        <v>#N/A</v>
      </c>
      <c r="C76" s="90">
        <f t="shared" si="5"/>
        <v>0</v>
      </c>
    </row>
    <row r="77" spans="1:14" ht="14.4">
      <c r="A77" s="72" t="str">
        <f t="shared" si="4"/>
        <v>Date</v>
      </c>
      <c r="B77" s="73" t="e">
        <f>VLOOKUP(E77*1,'Daily Flash NL'!A:D,4,0)</f>
        <v>#VALUE!</v>
      </c>
      <c r="C77" s="90" t="e">
        <f t="shared" si="5"/>
        <v>#VALUE!</v>
      </c>
      <c r="D77" s="171" t="s">
        <v>21</v>
      </c>
      <c r="E77" s="171" t="s">
        <v>129</v>
      </c>
      <c r="F77" s="171" t="s">
        <v>67</v>
      </c>
      <c r="G77" s="171" t="s">
        <v>130</v>
      </c>
      <c r="H77" s="171" t="s">
        <v>67</v>
      </c>
      <c r="I77" s="171" t="s">
        <v>130</v>
      </c>
      <c r="J77" s="171" t="s">
        <v>67</v>
      </c>
      <c r="K77" s="171" t="s">
        <v>130</v>
      </c>
      <c r="L77" s="171"/>
      <c r="M77" s="171"/>
      <c r="N77" s="171"/>
    </row>
    <row r="78" spans="1:14" ht="14.4">
      <c r="A78" s="72" t="str">
        <f t="shared" si="4"/>
        <v>Date</v>
      </c>
      <c r="B78" s="73" t="e">
        <f>VLOOKUP(E78*1,'Daily Flash NL'!A:D,4,0)</f>
        <v>#VALUE!</v>
      </c>
      <c r="C78" s="90" t="e">
        <f t="shared" si="5"/>
        <v>#VALUE!</v>
      </c>
      <c r="D78" s="171" t="s">
        <v>21</v>
      </c>
      <c r="E78" s="171" t="s">
        <v>129</v>
      </c>
      <c r="F78" s="171" t="s">
        <v>67</v>
      </c>
      <c r="G78" s="171" t="s">
        <v>130</v>
      </c>
      <c r="H78" s="171" t="s">
        <v>67</v>
      </c>
      <c r="I78" s="171" t="s">
        <v>130</v>
      </c>
      <c r="J78" s="171" t="s">
        <v>67</v>
      </c>
      <c r="K78" s="171" t="s">
        <v>130</v>
      </c>
      <c r="L78" s="171"/>
      <c r="M78" s="171"/>
      <c r="N78" s="171"/>
    </row>
    <row r="79" spans="1:14" ht="14.4">
      <c r="A79" s="72">
        <f t="shared" si="4"/>
        <v>46147</v>
      </c>
      <c r="B79" s="73" t="e">
        <f>VLOOKUP(E79*1,'Daily Flash NL'!A:D,4,0)</f>
        <v>#N/A</v>
      </c>
      <c r="C79" s="90">
        <f t="shared" si="5"/>
        <v>6</v>
      </c>
      <c r="D79" s="139">
        <v>46147</v>
      </c>
      <c r="E79" t="s">
        <v>131</v>
      </c>
      <c r="G79">
        <v>1</v>
      </c>
      <c r="H79" s="130" t="e">
        <v>#DIV/0!</v>
      </c>
      <c r="I79" s="130">
        <v>131</v>
      </c>
      <c r="J79" s="131" t="e">
        <v>#DIV/0!</v>
      </c>
      <c r="K79" s="131">
        <v>1</v>
      </c>
      <c r="L79">
        <v>1</v>
      </c>
      <c r="M79" s="130">
        <v>131</v>
      </c>
      <c r="N79" s="131">
        <v>1</v>
      </c>
    </row>
    <row r="80" spans="1:14" ht="14.4">
      <c r="A80" s="72">
        <f t="shared" si="4"/>
        <v>46147</v>
      </c>
      <c r="B80" s="73">
        <f>VLOOKUP(E80*1,'Daily Flash NL'!A:D,4,0)</f>
        <v>0.29166666666666669</v>
      </c>
      <c r="C80" s="90">
        <f t="shared" si="5"/>
        <v>7</v>
      </c>
      <c r="D80" s="139">
        <v>46147</v>
      </c>
      <c r="E80" t="s">
        <v>132</v>
      </c>
      <c r="F80">
        <v>3</v>
      </c>
      <c r="G80">
        <v>9</v>
      </c>
      <c r="H80" s="130">
        <v>255.00000000000003</v>
      </c>
      <c r="I80" s="130">
        <v>313.44444444444446</v>
      </c>
      <c r="J80" s="131">
        <v>1</v>
      </c>
      <c r="K80" s="131">
        <v>0.88888888888888884</v>
      </c>
      <c r="L80">
        <v>12</v>
      </c>
      <c r="M80" s="130">
        <v>298.83333333333331</v>
      </c>
      <c r="N80" s="131">
        <v>0.91666666666666663</v>
      </c>
    </row>
    <row r="81" spans="1:14" ht="14.4">
      <c r="A81" s="72">
        <f t="shared" si="4"/>
        <v>46147</v>
      </c>
      <c r="B81" s="73">
        <f>VLOOKUP(E81*1,'Daily Flash NL'!A:D,4,0)</f>
        <v>0.33333333333333298</v>
      </c>
      <c r="C81" s="90">
        <f t="shared" si="5"/>
        <v>8</v>
      </c>
      <c r="D81" s="139">
        <v>46147</v>
      </c>
      <c r="E81" t="s">
        <v>133</v>
      </c>
      <c r="F81">
        <v>8</v>
      </c>
      <c r="G81">
        <v>15</v>
      </c>
      <c r="H81" s="130">
        <v>242.625</v>
      </c>
      <c r="I81" s="130">
        <v>308.06666666666672</v>
      </c>
      <c r="J81" s="131">
        <v>0.875</v>
      </c>
      <c r="K81" s="131">
        <v>1</v>
      </c>
      <c r="L81">
        <v>23</v>
      </c>
      <c r="M81" s="130">
        <v>285.30434782608705</v>
      </c>
      <c r="N81" s="131">
        <v>0.95652173913043481</v>
      </c>
    </row>
    <row r="82" spans="1:14" ht="14.4">
      <c r="A82" s="72">
        <f t="shared" si="4"/>
        <v>46147</v>
      </c>
      <c r="B82" s="73">
        <f>VLOOKUP(E82*1,'Daily Flash NL'!A:D,4,0)</f>
        <v>0.375</v>
      </c>
      <c r="C82" s="90">
        <f t="shared" si="5"/>
        <v>9</v>
      </c>
      <c r="D82" s="139">
        <v>46147</v>
      </c>
      <c r="E82" t="s">
        <v>134</v>
      </c>
      <c r="F82">
        <v>13</v>
      </c>
      <c r="G82">
        <v>18</v>
      </c>
      <c r="H82" s="130">
        <v>269.07692307692309</v>
      </c>
      <c r="I82" s="130">
        <v>370.88888888888891</v>
      </c>
      <c r="J82" s="131">
        <v>0.84615384615384615</v>
      </c>
      <c r="K82" s="131">
        <v>0.88888888888888884</v>
      </c>
      <c r="L82">
        <v>31</v>
      </c>
      <c r="M82" s="130">
        <v>328.19354838709677</v>
      </c>
      <c r="N82" s="131">
        <v>0.87096774193548387</v>
      </c>
    </row>
    <row r="83" spans="1:14" ht="14.4">
      <c r="A83" s="72">
        <f t="shared" si="4"/>
        <v>46147</v>
      </c>
      <c r="B83" s="73">
        <f>VLOOKUP(E83*1,'Daily Flash NL'!A:D,4,0)</f>
        <v>0.41666666666666702</v>
      </c>
      <c r="C83" s="90">
        <f t="shared" si="5"/>
        <v>10</v>
      </c>
      <c r="D83" s="139">
        <v>46147</v>
      </c>
      <c r="E83" t="s">
        <v>135</v>
      </c>
      <c r="F83">
        <v>15</v>
      </c>
      <c r="G83">
        <v>26</v>
      </c>
      <c r="H83" s="130">
        <v>442.40000000000003</v>
      </c>
      <c r="I83" s="130">
        <v>354.5</v>
      </c>
      <c r="J83" s="131">
        <v>0.73333333333333328</v>
      </c>
      <c r="K83" s="131">
        <v>0.65384615384615385</v>
      </c>
      <c r="L83">
        <v>41</v>
      </c>
      <c r="M83" s="130">
        <v>386.65853658536594</v>
      </c>
      <c r="N83" s="131">
        <v>0.68292682926829273</v>
      </c>
    </row>
    <row r="84" spans="1:14" ht="14.4">
      <c r="A84" s="72">
        <f t="shared" si="4"/>
        <v>46147</v>
      </c>
      <c r="B84" s="73">
        <f>VLOOKUP(E84*1,'Daily Flash NL'!A:D,4,0)</f>
        <v>0.45833333333333298</v>
      </c>
      <c r="C84" s="90">
        <f t="shared" si="5"/>
        <v>11</v>
      </c>
      <c r="D84" s="139">
        <v>46147</v>
      </c>
      <c r="E84" t="s">
        <v>136</v>
      </c>
      <c r="F84">
        <v>9</v>
      </c>
      <c r="G84">
        <v>31</v>
      </c>
      <c r="H84" s="130">
        <v>253.88888888888889</v>
      </c>
      <c r="I84" s="130">
        <v>491.48387096774189</v>
      </c>
      <c r="J84" s="131">
        <v>0.33333333333333331</v>
      </c>
      <c r="K84" s="131">
        <v>0.58064516129032262</v>
      </c>
      <c r="L84">
        <v>40</v>
      </c>
      <c r="M84" s="130">
        <v>438.02500000000009</v>
      </c>
      <c r="N84" s="131">
        <v>0.52500000000000002</v>
      </c>
    </row>
    <row r="85" spans="1:14" ht="14.4">
      <c r="A85" s="72">
        <f t="shared" si="4"/>
        <v>46147</v>
      </c>
      <c r="B85" s="73">
        <f>VLOOKUP(E85*1,'Daily Flash NL'!A:D,4,0)</f>
        <v>0.5</v>
      </c>
      <c r="C85" s="90">
        <f t="shared" si="5"/>
        <v>12</v>
      </c>
      <c r="D85" s="139">
        <v>46147</v>
      </c>
      <c r="E85" t="s">
        <v>137</v>
      </c>
      <c r="F85">
        <v>14</v>
      </c>
      <c r="G85">
        <v>38</v>
      </c>
      <c r="H85" s="130">
        <v>419.92857142857144</v>
      </c>
      <c r="I85" s="130">
        <v>275.26315789473688</v>
      </c>
      <c r="J85" s="131">
        <v>0.42857142857142855</v>
      </c>
      <c r="K85" s="131">
        <v>0.31578947368421051</v>
      </c>
      <c r="L85">
        <v>52</v>
      </c>
      <c r="M85" s="130">
        <v>314.21153846153851</v>
      </c>
      <c r="N85" s="131">
        <v>0.34615384615384615</v>
      </c>
    </row>
    <row r="86" spans="1:14" ht="14.4">
      <c r="A86" s="72">
        <f t="shared" si="4"/>
        <v>46147</v>
      </c>
      <c r="B86" s="73">
        <f>VLOOKUP(E86*1,'Daily Flash NL'!A:D,4,0)</f>
        <v>0.54166666666666696</v>
      </c>
      <c r="C86" s="90">
        <f t="shared" si="5"/>
        <v>13</v>
      </c>
      <c r="D86" s="139">
        <v>46147</v>
      </c>
      <c r="E86" t="s">
        <v>138</v>
      </c>
      <c r="F86">
        <v>19</v>
      </c>
      <c r="G86">
        <v>26</v>
      </c>
      <c r="H86" s="130">
        <v>295.6315789473685</v>
      </c>
      <c r="I86" s="130">
        <v>285.96153846153851</v>
      </c>
      <c r="J86" s="131">
        <v>0.57894736842105265</v>
      </c>
      <c r="K86" s="131">
        <v>0.76923076923076927</v>
      </c>
      <c r="L86">
        <v>45</v>
      </c>
      <c r="M86" s="130">
        <v>290.04444444444448</v>
      </c>
      <c r="N86" s="131">
        <v>0.68888888888888888</v>
      </c>
    </row>
    <row r="87" spans="1:14" ht="14.4">
      <c r="A87" s="72">
        <f t="shared" si="4"/>
        <v>46147</v>
      </c>
      <c r="B87" s="73">
        <f>VLOOKUP(E87*1,'Daily Flash NL'!A:D,4,0)</f>
        <v>0.58333333333333304</v>
      </c>
      <c r="C87" s="90">
        <f t="shared" si="5"/>
        <v>14</v>
      </c>
      <c r="D87" s="139">
        <v>46147</v>
      </c>
      <c r="E87" t="s">
        <v>139</v>
      </c>
      <c r="F87">
        <v>20</v>
      </c>
      <c r="G87">
        <v>25</v>
      </c>
      <c r="H87" s="130">
        <v>430.99999999999989</v>
      </c>
      <c r="I87" s="130">
        <v>332.2</v>
      </c>
      <c r="J87" s="131">
        <v>0.6</v>
      </c>
      <c r="K87" s="131">
        <v>0.08</v>
      </c>
      <c r="L87">
        <v>45</v>
      </c>
      <c r="M87" s="130">
        <v>376.1111111111112</v>
      </c>
      <c r="N87" s="131">
        <v>0.31111111111111112</v>
      </c>
    </row>
    <row r="88" spans="1:14" ht="14.4">
      <c r="A88" s="72">
        <f t="shared" si="4"/>
        <v>46147</v>
      </c>
      <c r="B88" s="73">
        <f>VLOOKUP(E88*1,'Daily Flash NL'!A:D,4,0)</f>
        <v>0.625</v>
      </c>
      <c r="C88" s="90">
        <f t="shared" si="5"/>
        <v>15</v>
      </c>
      <c r="D88" s="139">
        <v>46147</v>
      </c>
      <c r="E88" t="s">
        <v>140</v>
      </c>
      <c r="F88">
        <v>27</v>
      </c>
      <c r="G88">
        <v>26</v>
      </c>
      <c r="H88" s="130">
        <v>334.37037037037044</v>
      </c>
      <c r="I88" s="130">
        <v>366.46153846153845</v>
      </c>
      <c r="J88" s="131">
        <v>0.48148148148148145</v>
      </c>
      <c r="K88" s="131">
        <v>0.30769230769230771</v>
      </c>
      <c r="L88">
        <v>53</v>
      </c>
      <c r="M88" s="130">
        <v>350.11320754716979</v>
      </c>
      <c r="N88" s="131">
        <v>0.39622641509433965</v>
      </c>
    </row>
    <row r="89" spans="1:14" ht="14.4">
      <c r="A89" s="72">
        <f t="shared" si="4"/>
        <v>46147</v>
      </c>
      <c r="B89" s="73">
        <f>VLOOKUP(E89*1,'Daily Flash NL'!A:D,4,0)</f>
        <v>0.66666666666666696</v>
      </c>
      <c r="C89" s="90">
        <f t="shared" si="5"/>
        <v>16</v>
      </c>
      <c r="D89" s="139">
        <v>46147</v>
      </c>
      <c r="E89" t="s">
        <v>141</v>
      </c>
      <c r="F89">
        <v>10</v>
      </c>
      <c r="G89">
        <v>27</v>
      </c>
      <c r="H89" s="130">
        <v>500.3</v>
      </c>
      <c r="I89" s="130">
        <v>325.03703703703701</v>
      </c>
      <c r="J89" s="131">
        <v>0.2</v>
      </c>
      <c r="K89" s="131">
        <v>0.37037037037037035</v>
      </c>
      <c r="L89">
        <v>37</v>
      </c>
      <c r="M89" s="130">
        <v>372.40540540540536</v>
      </c>
      <c r="N89" s="131">
        <v>0.32432432432432434</v>
      </c>
    </row>
    <row r="90" spans="1:14" ht="14.4">
      <c r="A90" s="72">
        <f t="shared" si="4"/>
        <v>46147</v>
      </c>
      <c r="B90" s="73" t="e">
        <f>VLOOKUP(E90*1,'Daily Flash NL'!A:D,4,0)</f>
        <v>#N/A</v>
      </c>
      <c r="C90" s="90">
        <f t="shared" si="5"/>
        <v>17</v>
      </c>
      <c r="D90" s="139">
        <v>46147</v>
      </c>
      <c r="E90" t="s">
        <v>142</v>
      </c>
      <c r="F90">
        <v>16</v>
      </c>
      <c r="G90">
        <v>19</v>
      </c>
      <c r="H90" s="130">
        <v>264.3125</v>
      </c>
      <c r="I90" s="130">
        <v>361.15789473684208</v>
      </c>
      <c r="J90" s="131">
        <v>0.75</v>
      </c>
      <c r="K90" s="131">
        <v>0.84210526315789469</v>
      </c>
      <c r="L90">
        <v>35</v>
      </c>
      <c r="M90" s="130">
        <v>316.88571428571436</v>
      </c>
      <c r="N90" s="131">
        <v>0.8</v>
      </c>
    </row>
    <row r="91" spans="1:14" ht="14.4">
      <c r="A91" s="72">
        <f t="shared" si="4"/>
        <v>46147</v>
      </c>
      <c r="B91" s="73" t="e">
        <f>VLOOKUP(E91*1,'Daily Flash NL'!A:D,4,0)</f>
        <v>#N/A</v>
      </c>
      <c r="C91" s="90">
        <f t="shared" si="5"/>
        <v>18</v>
      </c>
      <c r="D91" s="139">
        <v>46147</v>
      </c>
      <c r="E91" t="s">
        <v>143</v>
      </c>
      <c r="F91">
        <v>10</v>
      </c>
      <c r="G91">
        <v>14</v>
      </c>
      <c r="H91" s="130">
        <v>227</v>
      </c>
      <c r="I91" s="130">
        <v>298.71428571428572</v>
      </c>
      <c r="J91" s="131">
        <v>0.8</v>
      </c>
      <c r="K91" s="131">
        <v>0.7142857142857143</v>
      </c>
      <c r="L91">
        <v>24</v>
      </c>
      <c r="M91" s="130">
        <v>268.83333333333331</v>
      </c>
      <c r="N91" s="131">
        <v>0.75</v>
      </c>
    </row>
    <row r="92" spans="1:14" ht="14.4">
      <c r="A92" s="72">
        <f t="shared" si="4"/>
        <v>46147</v>
      </c>
      <c r="B92" s="73" t="e">
        <f>VLOOKUP(E92*1,'Daily Flash NL'!A:D,4,0)</f>
        <v>#N/A</v>
      </c>
      <c r="C92" s="90">
        <f t="shared" si="5"/>
        <v>19</v>
      </c>
      <c r="D92" s="139">
        <v>46147</v>
      </c>
      <c r="E92" t="s">
        <v>144</v>
      </c>
      <c r="F92">
        <v>10</v>
      </c>
      <c r="G92">
        <v>11</v>
      </c>
      <c r="H92" s="130">
        <v>308.50000000000006</v>
      </c>
      <c r="I92" s="130">
        <v>227.63636363636363</v>
      </c>
      <c r="J92" s="131">
        <v>0.7</v>
      </c>
      <c r="K92" s="131">
        <v>0.63636363636363635</v>
      </c>
      <c r="L92">
        <v>21</v>
      </c>
      <c r="M92" s="130">
        <v>266.14285714285717</v>
      </c>
      <c r="N92" s="131">
        <v>0.66666666666666663</v>
      </c>
    </row>
    <row r="93" spans="1:14" ht="14.4">
      <c r="A93" s="72">
        <f t="shared" si="4"/>
        <v>46147</v>
      </c>
      <c r="B93" s="73" t="e">
        <f>VLOOKUP(E93*1,'Daily Flash NL'!A:D,4,0)</f>
        <v>#N/A</v>
      </c>
      <c r="C93" s="90">
        <f t="shared" si="5"/>
        <v>20</v>
      </c>
      <c r="D93" s="139">
        <v>46147</v>
      </c>
      <c r="E93" t="s">
        <v>145</v>
      </c>
      <c r="F93">
        <v>2</v>
      </c>
      <c r="G93">
        <v>8</v>
      </c>
      <c r="H93" s="130">
        <v>856.49999999999989</v>
      </c>
      <c r="I93" s="130">
        <v>297.75</v>
      </c>
      <c r="J93" s="131">
        <v>1</v>
      </c>
      <c r="K93" s="131">
        <v>0.5</v>
      </c>
      <c r="L93">
        <v>10</v>
      </c>
      <c r="M93" s="130">
        <v>409.49999999999994</v>
      </c>
      <c r="N93" s="131">
        <v>0.6</v>
      </c>
    </row>
    <row r="94" spans="1:14" ht="14.4">
      <c r="A94" s="72">
        <f t="shared" si="4"/>
        <v>46147</v>
      </c>
      <c r="B94" s="73" t="e">
        <f>VLOOKUP(E94*1,'Daily Flash NL'!A:D,4,0)</f>
        <v>#N/A</v>
      </c>
      <c r="C94" s="90">
        <f t="shared" si="5"/>
        <v>21</v>
      </c>
      <c r="D94" s="139">
        <v>46147</v>
      </c>
      <c r="E94" t="s">
        <v>146</v>
      </c>
      <c r="F94">
        <v>4</v>
      </c>
      <c r="G94">
        <v>6</v>
      </c>
      <c r="H94" s="130">
        <v>255</v>
      </c>
      <c r="I94" s="130">
        <v>328.5</v>
      </c>
      <c r="J94" s="131">
        <v>0.75</v>
      </c>
      <c r="K94" s="131">
        <v>0.5</v>
      </c>
      <c r="L94">
        <v>10</v>
      </c>
      <c r="M94" s="130">
        <v>299.10000000000002</v>
      </c>
      <c r="N94" s="131">
        <v>0.6</v>
      </c>
    </row>
    <row r="95" spans="1:14" ht="14.4">
      <c r="A95" s="72">
        <f t="shared" si="4"/>
        <v>46147</v>
      </c>
      <c r="B95" s="73" t="e">
        <f>VLOOKUP(E95*1,'Daily Flash NL'!A:D,4,0)</f>
        <v>#N/A</v>
      </c>
      <c r="C95" s="90">
        <f t="shared" si="5"/>
        <v>22</v>
      </c>
      <c r="D95" s="140">
        <v>46147</v>
      </c>
      <c r="E95" t="s">
        <v>147</v>
      </c>
      <c r="F95">
        <v>4</v>
      </c>
      <c r="G95">
        <v>3</v>
      </c>
      <c r="H95" s="130">
        <v>180.5</v>
      </c>
      <c r="I95" s="130">
        <v>153</v>
      </c>
      <c r="J95" s="131">
        <v>1</v>
      </c>
      <c r="K95" s="131">
        <v>1</v>
      </c>
      <c r="L95">
        <v>7</v>
      </c>
      <c r="M95" s="130">
        <v>168.71428571428572</v>
      </c>
      <c r="N95" s="131">
        <v>1</v>
      </c>
    </row>
    <row r="96" spans="1:14" ht="14.4">
      <c r="A96" s="72" t="str">
        <f t="shared" si="4"/>
        <v>Total 05/05/2026</v>
      </c>
      <c r="B96" s="73" t="e">
        <f>VLOOKUP(E96*1,'Daily Flash NL'!A:D,4,0)</f>
        <v>#N/A</v>
      </c>
      <c r="C96" s="90">
        <f t="shared" si="5"/>
        <v>0</v>
      </c>
      <c r="D96" s="141" t="s">
        <v>165</v>
      </c>
      <c r="E96" s="141"/>
      <c r="F96" s="141">
        <v>184</v>
      </c>
      <c r="G96" s="141">
        <v>303</v>
      </c>
      <c r="H96" s="142">
        <v>338.64673913043481</v>
      </c>
      <c r="I96" s="142">
        <v>335.20132013201317</v>
      </c>
      <c r="J96" s="143">
        <v>0.625</v>
      </c>
      <c r="K96" s="143">
        <v>0.56105610561056107</v>
      </c>
      <c r="L96" s="141">
        <v>487</v>
      </c>
      <c r="M96" s="142">
        <v>336.50308008213551</v>
      </c>
      <c r="N96" s="143">
        <v>0.58521560574948661</v>
      </c>
    </row>
    <row r="97" spans="1:14" ht="14.4">
      <c r="A97" s="72" t="str">
        <f>D97</f>
        <v>Total général</v>
      </c>
      <c r="B97" s="73" t="e">
        <f>VLOOKUP(E97*1,'Daily Flash NL'!A:D,4,0)</f>
        <v>#N/A</v>
      </c>
      <c r="C97" s="90">
        <f>E97*1</f>
        <v>0</v>
      </c>
      <c r="D97" s="144" t="s">
        <v>73</v>
      </c>
      <c r="E97" s="144"/>
      <c r="F97" s="144">
        <v>184</v>
      </c>
      <c r="G97" s="144">
        <v>303</v>
      </c>
      <c r="H97" s="145">
        <v>338.64673913043481</v>
      </c>
      <c r="I97" s="145">
        <v>335.20132013201317</v>
      </c>
      <c r="J97" s="146">
        <v>0.625</v>
      </c>
      <c r="K97" s="146">
        <v>0.56105610561056107</v>
      </c>
      <c r="L97" s="144">
        <v>487</v>
      </c>
      <c r="M97" s="145">
        <v>336.50308008213551</v>
      </c>
      <c r="N97" s="146">
        <v>0.58521560574948661</v>
      </c>
    </row>
    <row r="98" spans="1:14" ht="14.4">
      <c r="A98" s="72">
        <f>D98</f>
        <v>46148</v>
      </c>
      <c r="B98" s="73" t="e">
        <f>VLOOKUP(E98*1,'Daily Flash NL'!A:D,4,0)</f>
        <v>#N/A</v>
      </c>
      <c r="C98" s="90">
        <f>E98*1</f>
        <v>6</v>
      </c>
      <c r="D98" s="139">
        <v>46148</v>
      </c>
      <c r="E98" t="s">
        <v>131</v>
      </c>
      <c r="F98">
        <v>1</v>
      </c>
      <c r="H98" s="130">
        <v>373</v>
      </c>
      <c r="I98" s="130" t="e">
        <v>#DIV/0!</v>
      </c>
      <c r="J98" s="131">
        <v>0</v>
      </c>
      <c r="K98" s="131" t="e">
        <v>#DIV/0!</v>
      </c>
      <c r="L98">
        <v>1</v>
      </c>
      <c r="M98" s="130">
        <v>373</v>
      </c>
      <c r="N98" s="131">
        <v>0</v>
      </c>
    </row>
    <row r="99" spans="1:14" ht="14.4">
      <c r="A99" s="72">
        <f>D99</f>
        <v>46148</v>
      </c>
      <c r="B99" s="73">
        <f>VLOOKUP(E99*1,'Daily Flash NL'!A:D,4,0)</f>
        <v>0.29166666666666669</v>
      </c>
      <c r="C99" s="90">
        <f>E99*1</f>
        <v>7</v>
      </c>
      <c r="D99" s="139">
        <v>46148</v>
      </c>
      <c r="E99" t="s">
        <v>132</v>
      </c>
      <c r="F99">
        <v>6</v>
      </c>
      <c r="G99">
        <v>8</v>
      </c>
      <c r="H99" s="130">
        <v>229.00000000000003</v>
      </c>
      <c r="I99" s="130">
        <v>285.25</v>
      </c>
      <c r="J99" s="131">
        <v>0.66666666666666663</v>
      </c>
      <c r="K99" s="131">
        <v>0.75</v>
      </c>
      <c r="L99">
        <v>14</v>
      </c>
      <c r="M99" s="130">
        <v>261.14285714285717</v>
      </c>
      <c r="N99" s="131">
        <v>0.7142857142857143</v>
      </c>
    </row>
    <row r="100" spans="1:14" ht="14.4">
      <c r="A100" s="72">
        <f t="shared" ref="A100:A116" si="6">D100</f>
        <v>46148</v>
      </c>
      <c r="B100" s="73">
        <f>VLOOKUP(E100*1,'Daily Flash NL'!A:D,4,0)</f>
        <v>0.33333333333333298</v>
      </c>
      <c r="C100" s="90">
        <f t="shared" ref="C100:C116" si="7">E100*1</f>
        <v>8</v>
      </c>
      <c r="D100" s="139">
        <v>46148</v>
      </c>
      <c r="E100" t="s">
        <v>133</v>
      </c>
      <c r="F100">
        <v>12</v>
      </c>
      <c r="G100">
        <v>22</v>
      </c>
      <c r="H100" s="130">
        <v>266.5</v>
      </c>
      <c r="I100" s="130">
        <v>272.36363636363637</v>
      </c>
      <c r="J100" s="131">
        <v>0</v>
      </c>
      <c r="K100" s="131">
        <v>0</v>
      </c>
      <c r="L100">
        <v>34</v>
      </c>
      <c r="M100" s="130">
        <v>270.29411764705878</v>
      </c>
      <c r="N100" s="131">
        <v>0</v>
      </c>
    </row>
    <row r="101" spans="1:14" ht="14.4">
      <c r="A101" s="72">
        <f t="shared" si="6"/>
        <v>46148</v>
      </c>
      <c r="B101" s="73">
        <f>VLOOKUP(E101*1,'Daily Flash NL'!A:D,4,0)</f>
        <v>0.375</v>
      </c>
      <c r="C101" s="90">
        <f t="shared" si="7"/>
        <v>9</v>
      </c>
      <c r="D101" s="139">
        <v>46148</v>
      </c>
      <c r="E101" t="s">
        <v>134</v>
      </c>
      <c r="F101">
        <v>17</v>
      </c>
      <c r="G101">
        <v>49</v>
      </c>
      <c r="H101" s="130">
        <v>387.70588235294116</v>
      </c>
      <c r="I101" s="130">
        <v>418</v>
      </c>
      <c r="J101" s="131">
        <v>0</v>
      </c>
      <c r="K101" s="131">
        <v>0</v>
      </c>
      <c r="L101">
        <v>66</v>
      </c>
      <c r="M101" s="130">
        <v>410.19696969696975</v>
      </c>
      <c r="N101" s="131">
        <v>0</v>
      </c>
    </row>
    <row r="102" spans="1:14" ht="14.4">
      <c r="A102" s="72">
        <f t="shared" si="6"/>
        <v>46148</v>
      </c>
      <c r="B102" s="73">
        <f>VLOOKUP(E102*1,'Daily Flash NL'!A:D,4,0)</f>
        <v>0.41666666666666702</v>
      </c>
      <c r="C102" s="90">
        <f t="shared" si="7"/>
        <v>10</v>
      </c>
      <c r="D102" s="139">
        <v>46148</v>
      </c>
      <c r="E102" t="s">
        <v>135</v>
      </c>
      <c r="F102">
        <v>15</v>
      </c>
      <c r="G102">
        <v>27</v>
      </c>
      <c r="H102" s="130">
        <v>366.66666666666669</v>
      </c>
      <c r="I102" s="130">
        <v>516.11111111111109</v>
      </c>
      <c r="J102" s="131">
        <v>0</v>
      </c>
      <c r="K102" s="131">
        <v>0</v>
      </c>
      <c r="L102">
        <v>42</v>
      </c>
      <c r="M102" s="130">
        <v>462.73809523809524</v>
      </c>
      <c r="N102" s="131">
        <v>0</v>
      </c>
    </row>
    <row r="103" spans="1:14" ht="14.4">
      <c r="A103" s="72">
        <f t="shared" si="6"/>
        <v>46148</v>
      </c>
      <c r="B103" s="73">
        <f>VLOOKUP(E103*1,'Daily Flash NL'!A:D,4,0)</f>
        <v>0.45833333333333298</v>
      </c>
      <c r="C103" s="90">
        <f t="shared" si="7"/>
        <v>11</v>
      </c>
      <c r="D103" s="139">
        <v>46148</v>
      </c>
      <c r="E103" t="s">
        <v>136</v>
      </c>
      <c r="F103">
        <v>9</v>
      </c>
      <c r="G103">
        <v>42</v>
      </c>
      <c r="H103" s="130">
        <v>296.88888888888886</v>
      </c>
      <c r="I103" s="130">
        <v>474.6904761904762</v>
      </c>
      <c r="J103" s="131">
        <v>0.1111111111111111</v>
      </c>
      <c r="K103" s="131">
        <v>7.1428571428571425E-2</v>
      </c>
      <c r="L103">
        <v>51</v>
      </c>
      <c r="M103" s="130">
        <v>443.31372549019608</v>
      </c>
      <c r="N103" s="131">
        <v>7.8431372549019607E-2</v>
      </c>
    </row>
    <row r="104" spans="1:14" ht="14.4">
      <c r="A104" s="72">
        <f t="shared" si="6"/>
        <v>46148</v>
      </c>
      <c r="B104" s="73">
        <f>VLOOKUP(E104*1,'Daily Flash NL'!A:D,4,0)</f>
        <v>0.5</v>
      </c>
      <c r="C104" s="90">
        <f t="shared" si="7"/>
        <v>12</v>
      </c>
      <c r="D104" s="139">
        <v>46148</v>
      </c>
      <c r="E104" t="s">
        <v>137</v>
      </c>
      <c r="F104">
        <v>13</v>
      </c>
      <c r="G104">
        <v>47</v>
      </c>
      <c r="H104" s="130">
        <v>367.53846153846155</v>
      </c>
      <c r="I104" s="130">
        <v>421.27659574468072</v>
      </c>
      <c r="J104" s="131">
        <v>0.15384615384615385</v>
      </c>
      <c r="K104" s="131">
        <v>8.5106382978723402E-2</v>
      </c>
      <c r="L104">
        <v>60</v>
      </c>
      <c r="M104" s="130">
        <v>409.63333333333333</v>
      </c>
      <c r="N104" s="131">
        <v>0.1</v>
      </c>
    </row>
    <row r="105" spans="1:14" ht="14.4">
      <c r="A105" s="72">
        <f t="shared" si="6"/>
        <v>46148</v>
      </c>
      <c r="B105" s="73">
        <f>VLOOKUP(E105*1,'Daily Flash NL'!A:D,4,0)</f>
        <v>0.54166666666666696</v>
      </c>
      <c r="C105" s="90">
        <f t="shared" si="7"/>
        <v>13</v>
      </c>
      <c r="D105" s="139">
        <v>46148</v>
      </c>
      <c r="E105" t="s">
        <v>138</v>
      </c>
      <c r="F105">
        <v>10</v>
      </c>
      <c r="G105">
        <v>38</v>
      </c>
      <c r="H105" s="130">
        <v>445.5</v>
      </c>
      <c r="I105" s="130">
        <v>340.18421052631578</v>
      </c>
      <c r="J105" s="131">
        <v>0.8</v>
      </c>
      <c r="K105" s="131">
        <v>0.57894736842105265</v>
      </c>
      <c r="L105">
        <v>48</v>
      </c>
      <c r="M105" s="130">
        <v>362.12500000000006</v>
      </c>
      <c r="N105" s="131">
        <v>0.625</v>
      </c>
    </row>
    <row r="106" spans="1:14" ht="14.4">
      <c r="A106" s="72">
        <f t="shared" si="6"/>
        <v>46148</v>
      </c>
      <c r="B106" s="73">
        <f>VLOOKUP(E106*1,'Daily Flash NL'!A:D,4,0)</f>
        <v>0.58333333333333304</v>
      </c>
      <c r="C106" s="90">
        <f t="shared" si="7"/>
        <v>14</v>
      </c>
      <c r="D106" s="139">
        <v>46148</v>
      </c>
      <c r="E106" t="s">
        <v>139</v>
      </c>
      <c r="F106">
        <v>12</v>
      </c>
      <c r="G106">
        <v>41</v>
      </c>
      <c r="H106" s="130">
        <v>208.08333333333334</v>
      </c>
      <c r="I106" s="130">
        <v>372.34146341463418</v>
      </c>
      <c r="J106" s="131">
        <v>0.75</v>
      </c>
      <c r="K106" s="131">
        <v>0.75609756097560976</v>
      </c>
      <c r="L106">
        <v>53</v>
      </c>
      <c r="M106" s="130">
        <v>335.15094339622635</v>
      </c>
      <c r="N106" s="131">
        <v>0.75471698113207553</v>
      </c>
    </row>
    <row r="107" spans="1:14" ht="14.4">
      <c r="A107" s="72">
        <f t="shared" si="6"/>
        <v>46148</v>
      </c>
      <c r="B107" s="73">
        <f>VLOOKUP(E107*1,'Daily Flash NL'!A:D,4,0)</f>
        <v>0.625</v>
      </c>
      <c r="C107" s="90">
        <f t="shared" si="7"/>
        <v>15</v>
      </c>
      <c r="D107" s="139">
        <v>46148</v>
      </c>
      <c r="E107" t="s">
        <v>140</v>
      </c>
      <c r="F107">
        <v>12</v>
      </c>
      <c r="G107">
        <v>46</v>
      </c>
      <c r="H107" s="130">
        <v>223.74999999999997</v>
      </c>
      <c r="I107" s="130">
        <v>490.17391304347836</v>
      </c>
      <c r="J107" s="131">
        <v>0.66666666666666663</v>
      </c>
      <c r="K107" s="131">
        <v>0.47826086956521741</v>
      </c>
      <c r="L107">
        <v>58</v>
      </c>
      <c r="M107" s="130">
        <v>435.0517241379311</v>
      </c>
      <c r="N107" s="131">
        <v>0.51724137931034486</v>
      </c>
    </row>
    <row r="108" spans="1:14" ht="14.4">
      <c r="A108" s="72">
        <f t="shared" si="6"/>
        <v>46148</v>
      </c>
      <c r="B108" s="73">
        <f>VLOOKUP(E108*1,'Daily Flash NL'!A:D,4,0)</f>
        <v>0.66666666666666696</v>
      </c>
      <c r="C108" s="90">
        <f t="shared" si="7"/>
        <v>16</v>
      </c>
      <c r="D108" s="139">
        <v>46148</v>
      </c>
      <c r="E108" t="s">
        <v>141</v>
      </c>
      <c r="F108">
        <v>18</v>
      </c>
      <c r="G108">
        <v>39</v>
      </c>
      <c r="H108" s="130">
        <v>411.83333333333326</v>
      </c>
      <c r="I108" s="130">
        <v>381.25641025641033</v>
      </c>
      <c r="J108" s="131">
        <v>0.61111111111111116</v>
      </c>
      <c r="K108" s="131">
        <v>0.46153846153846156</v>
      </c>
      <c r="L108">
        <v>57</v>
      </c>
      <c r="M108" s="130">
        <v>390.91228070175424</v>
      </c>
      <c r="N108" s="131">
        <v>0.50877192982456143</v>
      </c>
    </row>
    <row r="109" spans="1:14" ht="14.4">
      <c r="A109" s="72">
        <f t="shared" si="6"/>
        <v>46148</v>
      </c>
      <c r="B109" s="73" t="e">
        <f>VLOOKUP(E109*1,'Daily Flash NL'!A:D,4,0)</f>
        <v>#N/A</v>
      </c>
      <c r="C109" s="90">
        <f t="shared" si="7"/>
        <v>17</v>
      </c>
      <c r="D109" s="139">
        <v>46148</v>
      </c>
      <c r="E109" t="s">
        <v>142</v>
      </c>
      <c r="F109">
        <v>10</v>
      </c>
      <c r="G109">
        <v>21</v>
      </c>
      <c r="H109" s="130">
        <v>451.4</v>
      </c>
      <c r="I109" s="130">
        <v>343.47619047619048</v>
      </c>
      <c r="J109" s="131">
        <v>0.8</v>
      </c>
      <c r="K109" s="131">
        <v>0.47619047619047616</v>
      </c>
      <c r="L109">
        <v>31</v>
      </c>
      <c r="M109" s="130">
        <v>378.29032258064518</v>
      </c>
      <c r="N109" s="131">
        <v>0.58064516129032262</v>
      </c>
    </row>
    <row r="110" spans="1:14" ht="14.4">
      <c r="A110" s="72">
        <f t="shared" si="6"/>
        <v>46148</v>
      </c>
      <c r="B110" s="73" t="e">
        <f>VLOOKUP(E110*1,'Daily Flash NL'!A:D,4,0)</f>
        <v>#N/A</v>
      </c>
      <c r="C110" s="90">
        <f t="shared" si="7"/>
        <v>18</v>
      </c>
      <c r="D110" s="139">
        <v>46148</v>
      </c>
      <c r="E110" t="s">
        <v>143</v>
      </c>
      <c r="F110">
        <v>9</v>
      </c>
      <c r="G110">
        <v>12</v>
      </c>
      <c r="H110" s="130">
        <v>192.55555555555554</v>
      </c>
      <c r="I110" s="130">
        <v>348.25</v>
      </c>
      <c r="J110" s="131">
        <v>0.44444444444444442</v>
      </c>
      <c r="K110" s="131">
        <v>0.66666666666666663</v>
      </c>
      <c r="L110">
        <v>21</v>
      </c>
      <c r="M110" s="130">
        <v>281.52380952380952</v>
      </c>
      <c r="N110" s="131">
        <v>0.5714285714285714</v>
      </c>
    </row>
    <row r="111" spans="1:14" ht="14.4">
      <c r="A111" s="72">
        <f t="shared" si="6"/>
        <v>46148</v>
      </c>
      <c r="B111" s="73" t="e">
        <f>VLOOKUP(E111*1,'Daily Flash NL'!A:D,4,0)</f>
        <v>#N/A</v>
      </c>
      <c r="C111" s="90">
        <f t="shared" si="7"/>
        <v>19</v>
      </c>
      <c r="D111" s="139">
        <v>46148</v>
      </c>
      <c r="E111" t="s">
        <v>144</v>
      </c>
      <c r="F111">
        <v>3</v>
      </c>
      <c r="G111">
        <v>7</v>
      </c>
      <c r="H111" s="130">
        <v>218.99999999999997</v>
      </c>
      <c r="I111" s="130">
        <v>467.71428571428572</v>
      </c>
      <c r="J111" s="131">
        <v>0.66666666666666663</v>
      </c>
      <c r="K111" s="131">
        <v>0.2857142857142857</v>
      </c>
      <c r="L111">
        <v>10</v>
      </c>
      <c r="M111" s="130">
        <v>393.1</v>
      </c>
      <c r="N111" s="131">
        <v>0.4</v>
      </c>
    </row>
    <row r="112" spans="1:14" ht="14.4">
      <c r="A112" s="72">
        <f t="shared" si="6"/>
        <v>46148</v>
      </c>
      <c r="B112" s="73" t="e">
        <f>VLOOKUP(E112*1,'Daily Flash NL'!A:D,4,0)</f>
        <v>#N/A</v>
      </c>
      <c r="C112" s="90">
        <f t="shared" si="7"/>
        <v>20</v>
      </c>
      <c r="D112" s="139">
        <v>46148</v>
      </c>
      <c r="E112" t="s">
        <v>145</v>
      </c>
      <c r="F112">
        <v>5</v>
      </c>
      <c r="H112" s="130">
        <v>211</v>
      </c>
      <c r="I112" s="130" t="e">
        <v>#DIV/0!</v>
      </c>
      <c r="J112" s="131">
        <v>0.8</v>
      </c>
      <c r="K112" s="131" t="e">
        <v>#DIV/0!</v>
      </c>
      <c r="L112">
        <v>5</v>
      </c>
      <c r="M112" s="130">
        <v>211</v>
      </c>
      <c r="N112" s="131">
        <v>0.8</v>
      </c>
    </row>
    <row r="113" spans="1:14" ht="14.4">
      <c r="A113" s="72">
        <f t="shared" si="6"/>
        <v>46148</v>
      </c>
      <c r="B113" s="73" t="e">
        <f>VLOOKUP(E113*1,'Daily Flash NL'!A:D,4,0)</f>
        <v>#N/A</v>
      </c>
      <c r="C113" s="90">
        <f t="shared" si="7"/>
        <v>21</v>
      </c>
      <c r="D113" s="139">
        <v>46148</v>
      </c>
      <c r="E113" t="s">
        <v>146</v>
      </c>
      <c r="F113">
        <v>2</v>
      </c>
      <c r="G113">
        <v>8</v>
      </c>
      <c r="H113" s="130">
        <v>234.5</v>
      </c>
      <c r="I113" s="130">
        <v>367.37500000000006</v>
      </c>
      <c r="J113" s="131">
        <v>1</v>
      </c>
      <c r="K113" s="131">
        <v>0.875</v>
      </c>
      <c r="L113">
        <v>10</v>
      </c>
      <c r="M113" s="130">
        <v>340.8</v>
      </c>
      <c r="N113" s="131">
        <v>0.9</v>
      </c>
    </row>
    <row r="114" spans="1:14" ht="14.4">
      <c r="A114" s="72">
        <f t="shared" si="6"/>
        <v>46148</v>
      </c>
      <c r="B114" s="73" t="e">
        <f>VLOOKUP(E114*1,'Daily Flash NL'!A:D,4,0)</f>
        <v>#N/A</v>
      </c>
      <c r="C114" s="90">
        <f t="shared" si="7"/>
        <v>22</v>
      </c>
      <c r="D114" s="140">
        <v>46148</v>
      </c>
      <c r="E114" t="s">
        <v>147</v>
      </c>
      <c r="F114">
        <v>1</v>
      </c>
      <c r="G114">
        <v>2</v>
      </c>
      <c r="H114" s="130">
        <v>150</v>
      </c>
      <c r="I114" s="130">
        <v>135.5</v>
      </c>
      <c r="J114" s="131">
        <v>1</v>
      </c>
      <c r="K114" s="131">
        <v>0.5</v>
      </c>
      <c r="L114">
        <v>3</v>
      </c>
      <c r="M114" s="130">
        <v>140.33333333333334</v>
      </c>
      <c r="N114" s="131">
        <v>0.66666666666666663</v>
      </c>
    </row>
    <row r="115" spans="1:14" ht="14.4">
      <c r="A115" s="72" t="str">
        <f t="shared" si="6"/>
        <v>Total 06/05/2026</v>
      </c>
      <c r="B115" s="73" t="e">
        <f>VLOOKUP(E115*1,'Daily Flash NL'!A:D,4,0)</f>
        <v>#N/A</v>
      </c>
      <c r="C115" s="90">
        <f t="shared" si="7"/>
        <v>0</v>
      </c>
      <c r="D115" s="141" t="s">
        <v>166</v>
      </c>
      <c r="E115" s="141"/>
      <c r="F115" s="141">
        <v>155</v>
      </c>
      <c r="G115" s="141">
        <v>409</v>
      </c>
      <c r="H115" s="142">
        <v>323.31612903225789</v>
      </c>
      <c r="I115" s="142">
        <v>405.65770171149171</v>
      </c>
      <c r="J115" s="143">
        <v>0.41290322580645161</v>
      </c>
      <c r="K115" s="143">
        <v>0.32762836185819072</v>
      </c>
      <c r="L115" s="141">
        <v>564</v>
      </c>
      <c r="M115" s="142">
        <v>383.0283687943263</v>
      </c>
      <c r="N115" s="143">
        <v>0.35106382978723405</v>
      </c>
    </row>
    <row r="116" spans="1:14" ht="14.4">
      <c r="A116" s="72" t="str">
        <f t="shared" si="6"/>
        <v>Total général</v>
      </c>
      <c r="B116" s="73" t="e">
        <f>VLOOKUP(E116*1,'Daily Flash NL'!A:D,4,0)</f>
        <v>#N/A</v>
      </c>
      <c r="C116" s="90">
        <f t="shared" si="7"/>
        <v>0</v>
      </c>
      <c r="D116" s="144" t="s">
        <v>73</v>
      </c>
      <c r="E116" s="144"/>
      <c r="F116" s="144">
        <v>155</v>
      </c>
      <c r="G116" s="144">
        <v>409</v>
      </c>
      <c r="H116" s="145">
        <v>323.31612903225789</v>
      </c>
      <c r="I116" s="145">
        <v>405.65770171149171</v>
      </c>
      <c r="J116" s="146">
        <v>0.41290322580645161</v>
      </c>
      <c r="K116" s="146">
        <v>0.32762836185819072</v>
      </c>
      <c r="L116" s="144">
        <v>564</v>
      </c>
      <c r="M116" s="145">
        <v>383.0283687943263</v>
      </c>
      <c r="N116" s="146">
        <v>0.35106382978723405</v>
      </c>
    </row>
    <row r="117" spans="1:14" ht="14.4">
      <c r="A117" s="72">
        <f>D117</f>
        <v>46149</v>
      </c>
      <c r="B117" s="73" t="e">
        <f>VLOOKUP(E117*1,'Daily Flash NL'!A:D,4,0)</f>
        <v>#N/A</v>
      </c>
      <c r="C117" s="90">
        <f>E117*1</f>
        <v>6</v>
      </c>
      <c r="D117" s="139">
        <v>46149</v>
      </c>
      <c r="E117" t="s">
        <v>131</v>
      </c>
      <c r="G117">
        <v>1</v>
      </c>
      <c r="H117" s="130" t="e">
        <v>#DIV/0!</v>
      </c>
      <c r="I117" s="130">
        <v>474</v>
      </c>
      <c r="J117" s="131" t="e">
        <v>#DIV/0!</v>
      </c>
      <c r="K117" s="131">
        <v>1</v>
      </c>
      <c r="L117">
        <v>1</v>
      </c>
      <c r="M117" s="130">
        <v>474</v>
      </c>
      <c r="N117" s="131">
        <v>1</v>
      </c>
    </row>
    <row r="118" spans="1:14" ht="14.4">
      <c r="A118" s="72">
        <f t="shared" ref="A118:A130" si="8">D118</f>
        <v>46149</v>
      </c>
      <c r="B118" s="73">
        <f>VLOOKUP(E118*1,'Daily Flash NL'!A:D,4,0)</f>
        <v>0.29166666666666669</v>
      </c>
      <c r="C118" s="90">
        <f t="shared" ref="C118:C130" si="9">E118*1</f>
        <v>7</v>
      </c>
      <c r="D118" s="139">
        <v>46149</v>
      </c>
      <c r="E118" t="s">
        <v>132</v>
      </c>
      <c r="F118">
        <v>3</v>
      </c>
      <c r="G118">
        <v>15</v>
      </c>
      <c r="H118" s="130">
        <v>254</v>
      </c>
      <c r="I118" s="130">
        <v>294.13333333333338</v>
      </c>
      <c r="J118" s="131">
        <v>0.33333333333333331</v>
      </c>
      <c r="K118" s="131">
        <v>0.46666666666666667</v>
      </c>
      <c r="L118">
        <v>18</v>
      </c>
      <c r="M118" s="130">
        <v>287.44444444444446</v>
      </c>
      <c r="N118" s="131">
        <v>0.44444444444444442</v>
      </c>
    </row>
    <row r="119" spans="1:14" ht="14.4">
      <c r="A119" s="72">
        <f t="shared" si="8"/>
        <v>46149</v>
      </c>
      <c r="B119" s="73">
        <f>VLOOKUP(E119*1,'Daily Flash NL'!A:D,4,0)</f>
        <v>0.33333333333333298</v>
      </c>
      <c r="C119" s="90">
        <f t="shared" si="9"/>
        <v>8</v>
      </c>
      <c r="D119" s="139">
        <v>46149</v>
      </c>
      <c r="E119" t="s">
        <v>133</v>
      </c>
      <c r="F119">
        <v>12</v>
      </c>
      <c r="G119">
        <v>22</v>
      </c>
      <c r="H119" s="130">
        <v>355.5</v>
      </c>
      <c r="I119" s="130">
        <v>400.95454545454555</v>
      </c>
      <c r="J119" s="131">
        <v>8.3333333333333329E-2</v>
      </c>
      <c r="K119" s="131">
        <v>9.0909090909090912E-2</v>
      </c>
      <c r="L119">
        <v>34</v>
      </c>
      <c r="M119" s="130">
        <v>384.91176470588238</v>
      </c>
      <c r="N119" s="131">
        <v>8.8235294117647065E-2</v>
      </c>
    </row>
    <row r="120" spans="1:14" ht="14.4">
      <c r="A120" s="72">
        <f t="shared" si="8"/>
        <v>46149</v>
      </c>
      <c r="B120" s="73">
        <f>VLOOKUP(E120*1,'Daily Flash NL'!A:D,4,0)</f>
        <v>0.375</v>
      </c>
      <c r="C120" s="90">
        <f t="shared" si="9"/>
        <v>9</v>
      </c>
      <c r="D120" s="139">
        <v>46149</v>
      </c>
      <c r="E120" t="s">
        <v>134</v>
      </c>
      <c r="F120">
        <v>13</v>
      </c>
      <c r="G120">
        <v>29</v>
      </c>
      <c r="H120" s="130">
        <v>318.53846153846155</v>
      </c>
      <c r="I120" s="130">
        <v>457.44827586206895</v>
      </c>
      <c r="J120" s="131">
        <v>0.53846153846153844</v>
      </c>
      <c r="K120" s="131">
        <v>0.48275862068965519</v>
      </c>
      <c r="L120">
        <v>42</v>
      </c>
      <c r="M120" s="130">
        <v>414.45238095238085</v>
      </c>
      <c r="N120" s="131">
        <v>0.5</v>
      </c>
    </row>
    <row r="121" spans="1:14" ht="14.4">
      <c r="A121" s="72">
        <f t="shared" si="8"/>
        <v>46149</v>
      </c>
      <c r="B121" s="73">
        <f>VLOOKUP(E121*1,'Daily Flash NL'!A:D,4,0)</f>
        <v>0.41666666666666702</v>
      </c>
      <c r="C121" s="90">
        <f t="shared" si="9"/>
        <v>10</v>
      </c>
      <c r="D121" s="139">
        <v>46149</v>
      </c>
      <c r="E121" t="s">
        <v>135</v>
      </c>
      <c r="F121">
        <v>10</v>
      </c>
      <c r="G121">
        <v>30</v>
      </c>
      <c r="H121" s="130">
        <v>272</v>
      </c>
      <c r="I121" s="130">
        <v>497.56666666666666</v>
      </c>
      <c r="J121" s="131">
        <v>0.6</v>
      </c>
      <c r="K121" s="131">
        <v>0.5</v>
      </c>
      <c r="L121">
        <v>40</v>
      </c>
      <c r="M121" s="130">
        <v>441.17500000000001</v>
      </c>
      <c r="N121" s="131">
        <v>0.52500000000000002</v>
      </c>
    </row>
    <row r="122" spans="1:14" ht="14.4">
      <c r="A122" s="72">
        <f t="shared" si="8"/>
        <v>46149</v>
      </c>
      <c r="B122" s="73">
        <f>VLOOKUP(E122*1,'Daily Flash NL'!A:D,4,0)</f>
        <v>0.45833333333333298</v>
      </c>
      <c r="C122" s="90">
        <f t="shared" si="9"/>
        <v>11</v>
      </c>
      <c r="D122" s="139">
        <v>46149</v>
      </c>
      <c r="E122" t="s">
        <v>136</v>
      </c>
      <c r="F122">
        <v>10</v>
      </c>
      <c r="G122">
        <v>35</v>
      </c>
      <c r="H122" s="130">
        <v>303.10000000000002</v>
      </c>
      <c r="I122" s="130">
        <v>416.79999999999995</v>
      </c>
      <c r="J122" s="131">
        <v>0.8</v>
      </c>
      <c r="K122" s="131">
        <v>0.54285714285714282</v>
      </c>
      <c r="L122">
        <v>45</v>
      </c>
      <c r="M122" s="130">
        <v>391.53333333333325</v>
      </c>
      <c r="N122" s="131">
        <v>0.6</v>
      </c>
    </row>
    <row r="123" spans="1:14" ht="14.4">
      <c r="A123" s="72">
        <f t="shared" si="8"/>
        <v>46149</v>
      </c>
      <c r="B123" s="73">
        <f>VLOOKUP(E123*1,'Daily Flash NL'!A:D,4,0)</f>
        <v>0.5</v>
      </c>
      <c r="C123" s="90">
        <f t="shared" si="9"/>
        <v>12</v>
      </c>
      <c r="D123" s="139">
        <v>46149</v>
      </c>
      <c r="E123" t="s">
        <v>137</v>
      </c>
      <c r="F123">
        <v>13</v>
      </c>
      <c r="G123">
        <v>33</v>
      </c>
      <c r="H123" s="130">
        <v>380.92307692307702</v>
      </c>
      <c r="I123" s="130">
        <v>449.27272727272725</v>
      </c>
      <c r="J123" s="131">
        <v>0.53846153846153844</v>
      </c>
      <c r="K123" s="131">
        <v>0.30303030303030304</v>
      </c>
      <c r="L123">
        <v>46</v>
      </c>
      <c r="M123" s="130">
        <v>429.95652173913044</v>
      </c>
      <c r="N123" s="131">
        <v>0.36956521739130432</v>
      </c>
    </row>
    <row r="124" spans="1:14" ht="14.4">
      <c r="A124" s="72">
        <f t="shared" si="8"/>
        <v>46149</v>
      </c>
      <c r="B124" s="73">
        <f>VLOOKUP(E124*1,'Daily Flash NL'!A:D,4,0)</f>
        <v>0.54166666666666696</v>
      </c>
      <c r="C124" s="90">
        <f t="shared" si="9"/>
        <v>13</v>
      </c>
      <c r="D124" s="139">
        <v>46149</v>
      </c>
      <c r="E124" t="s">
        <v>138</v>
      </c>
      <c r="F124">
        <v>17</v>
      </c>
      <c r="G124">
        <v>37</v>
      </c>
      <c r="H124" s="130">
        <v>410.58823529411762</v>
      </c>
      <c r="I124" s="130">
        <v>539.9729729729728</v>
      </c>
      <c r="J124" s="131">
        <v>0.52941176470588236</v>
      </c>
      <c r="K124" s="131">
        <v>0.48648648648648651</v>
      </c>
      <c r="L124">
        <v>54</v>
      </c>
      <c r="M124" s="130">
        <v>499.24074074074082</v>
      </c>
      <c r="N124" s="131">
        <v>0.5</v>
      </c>
    </row>
    <row r="125" spans="1:14" ht="14.4">
      <c r="A125" s="72">
        <f t="shared" si="8"/>
        <v>46149</v>
      </c>
      <c r="B125" s="73">
        <f>VLOOKUP(E125*1,'Daily Flash NL'!A:D,4,0)</f>
        <v>0.58333333333333304</v>
      </c>
      <c r="C125" s="90">
        <f t="shared" si="9"/>
        <v>14</v>
      </c>
      <c r="D125" s="139">
        <v>46149</v>
      </c>
      <c r="E125" t="s">
        <v>139</v>
      </c>
      <c r="F125">
        <v>15</v>
      </c>
      <c r="G125">
        <v>30</v>
      </c>
      <c r="H125" s="130">
        <v>355.06666666666666</v>
      </c>
      <c r="I125" s="130">
        <v>426.63333333333333</v>
      </c>
      <c r="J125" s="131">
        <v>0.53333333333333333</v>
      </c>
      <c r="K125" s="131">
        <v>0.53333333333333333</v>
      </c>
      <c r="L125">
        <v>45</v>
      </c>
      <c r="M125" s="130">
        <v>402.77777777777777</v>
      </c>
      <c r="N125" s="131">
        <v>0.53333333333333333</v>
      </c>
    </row>
    <row r="126" spans="1:14" ht="14.4">
      <c r="A126" s="72">
        <f t="shared" si="8"/>
        <v>46149</v>
      </c>
      <c r="B126" s="73">
        <f>VLOOKUP(E126*1,'Daily Flash NL'!A:D,4,0)</f>
        <v>0.625</v>
      </c>
      <c r="C126" s="90">
        <f t="shared" si="9"/>
        <v>15</v>
      </c>
      <c r="D126" s="139">
        <v>46149</v>
      </c>
      <c r="E126" t="s">
        <v>140</v>
      </c>
      <c r="F126">
        <v>10</v>
      </c>
      <c r="G126">
        <v>26</v>
      </c>
      <c r="H126" s="130">
        <v>558</v>
      </c>
      <c r="I126" s="130">
        <v>498.84615384615392</v>
      </c>
      <c r="J126" s="131">
        <v>0</v>
      </c>
      <c r="K126" s="131">
        <v>0.23076923076923078</v>
      </c>
      <c r="L126">
        <v>36</v>
      </c>
      <c r="M126" s="130">
        <v>515.27777777777783</v>
      </c>
      <c r="N126" s="131">
        <v>0.16666666666666666</v>
      </c>
    </row>
    <row r="127" spans="1:14" ht="14.4">
      <c r="A127" s="72">
        <f t="shared" si="8"/>
        <v>46149</v>
      </c>
      <c r="B127" s="73">
        <f>VLOOKUP(E127*1,'Daily Flash NL'!A:D,4,0)</f>
        <v>0.66666666666666696</v>
      </c>
      <c r="C127" s="90">
        <f t="shared" si="9"/>
        <v>16</v>
      </c>
      <c r="D127" s="139">
        <v>46149</v>
      </c>
      <c r="E127" t="s">
        <v>141</v>
      </c>
      <c r="F127">
        <v>10</v>
      </c>
      <c r="G127">
        <v>22</v>
      </c>
      <c r="H127" s="130">
        <v>317.80000000000007</v>
      </c>
      <c r="I127" s="130">
        <v>547.31818181818187</v>
      </c>
      <c r="J127" s="131">
        <v>0.8</v>
      </c>
      <c r="K127" s="131">
        <v>0.90909090909090906</v>
      </c>
      <c r="L127">
        <v>32</v>
      </c>
      <c r="M127" s="130">
        <v>475.59375</v>
      </c>
      <c r="N127" s="131">
        <v>0.875</v>
      </c>
    </row>
    <row r="128" spans="1:14" ht="14.4">
      <c r="A128" s="72">
        <f t="shared" si="8"/>
        <v>46149</v>
      </c>
      <c r="B128" s="73" t="e">
        <f>VLOOKUP(E128*1,'Daily Flash NL'!A:D,4,0)</f>
        <v>#N/A</v>
      </c>
      <c r="C128" s="90">
        <f t="shared" si="9"/>
        <v>17</v>
      </c>
      <c r="D128" s="140">
        <v>46149</v>
      </c>
      <c r="E128" t="s">
        <v>142</v>
      </c>
      <c r="F128">
        <v>10</v>
      </c>
      <c r="G128">
        <v>24</v>
      </c>
      <c r="H128" s="130">
        <v>294.10000000000002</v>
      </c>
      <c r="I128" s="130">
        <v>557.95833333333337</v>
      </c>
      <c r="J128" s="131">
        <v>0.6</v>
      </c>
      <c r="K128" s="131">
        <v>0.79166666666666663</v>
      </c>
      <c r="L128">
        <v>34</v>
      </c>
      <c r="M128" s="130">
        <v>480.35294117647049</v>
      </c>
      <c r="N128" s="131">
        <v>0.73529411764705888</v>
      </c>
    </row>
    <row r="129" spans="1:14" ht="14.4">
      <c r="A129" s="72" t="str">
        <f t="shared" si="8"/>
        <v>Total 07/05/2026</v>
      </c>
      <c r="B129" s="73" t="e">
        <f>VLOOKUP(E129*1,'Daily Flash NL'!A:D,4,0)</f>
        <v>#N/A</v>
      </c>
      <c r="C129" s="90">
        <f t="shared" si="9"/>
        <v>0</v>
      </c>
      <c r="D129" s="141" t="s">
        <v>168</v>
      </c>
      <c r="E129" s="141"/>
      <c r="F129" s="141">
        <v>123</v>
      </c>
      <c r="G129" s="141">
        <v>304</v>
      </c>
      <c r="H129" s="142">
        <v>356.7235772357725</v>
      </c>
      <c r="I129" s="142">
        <v>468.73026315789491</v>
      </c>
      <c r="J129" s="143">
        <v>0.49593495934959347</v>
      </c>
      <c r="K129" s="143">
        <v>0.48355263157894735</v>
      </c>
      <c r="L129" s="141">
        <v>427</v>
      </c>
      <c r="M129" s="142">
        <v>436.46604215456676</v>
      </c>
      <c r="N129" s="143">
        <v>0.48711943793911006</v>
      </c>
    </row>
    <row r="130" spans="1:14" ht="14.4">
      <c r="A130" s="72" t="str">
        <f t="shared" si="8"/>
        <v>Total général</v>
      </c>
      <c r="B130" s="73" t="e">
        <f>VLOOKUP(E130*1,'Daily Flash NL'!A:D,4,0)</f>
        <v>#N/A</v>
      </c>
      <c r="C130" s="90">
        <f t="shared" si="9"/>
        <v>0</v>
      </c>
      <c r="D130" s="144" t="s">
        <v>73</v>
      </c>
      <c r="E130" s="144"/>
      <c r="F130" s="144">
        <v>123</v>
      </c>
      <c r="G130" s="144">
        <v>304</v>
      </c>
      <c r="H130" s="145">
        <v>356.7235772357725</v>
      </c>
      <c r="I130" s="145">
        <v>468.73026315789491</v>
      </c>
      <c r="J130" s="146">
        <v>0.49593495934959347</v>
      </c>
      <c r="K130" s="146">
        <v>0.48355263157894735</v>
      </c>
      <c r="L130" s="144">
        <v>427</v>
      </c>
      <c r="M130" s="145">
        <v>436.46604215456676</v>
      </c>
      <c r="N130" s="146">
        <v>0.48711943793911006</v>
      </c>
    </row>
    <row r="131" spans="1:14" ht="14.4">
      <c r="A131" s="72">
        <f t="shared" ref="A131:A147" si="10">D131</f>
        <v>46153</v>
      </c>
      <c r="B131" s="73">
        <f>VLOOKUP(E131*1,'Daily Flash NL'!A:D,4,0)</f>
        <v>0.29166666666666669</v>
      </c>
      <c r="C131" s="90">
        <f t="shared" ref="C131:C147" si="11">E131*1</f>
        <v>7</v>
      </c>
      <c r="D131" s="139">
        <v>46153</v>
      </c>
      <c r="E131" t="s">
        <v>132</v>
      </c>
      <c r="F131">
        <v>6</v>
      </c>
      <c r="G131">
        <v>4</v>
      </c>
      <c r="H131" s="130">
        <v>351.66666666666669</v>
      </c>
      <c r="I131" s="130">
        <v>309.25</v>
      </c>
      <c r="J131" s="131">
        <v>0.83333333333333337</v>
      </c>
      <c r="K131" s="131">
        <v>1</v>
      </c>
      <c r="L131">
        <v>10</v>
      </c>
      <c r="M131" s="130">
        <v>334.70000000000005</v>
      </c>
      <c r="N131" s="131">
        <v>0.9</v>
      </c>
    </row>
    <row r="132" spans="1:14" ht="14.4">
      <c r="A132" s="72">
        <f t="shared" si="10"/>
        <v>46153</v>
      </c>
      <c r="B132" s="73">
        <f>VLOOKUP(E132*1,'Daily Flash NL'!A:D,4,0)</f>
        <v>0.33333333333333298</v>
      </c>
      <c r="C132" s="90">
        <f t="shared" si="11"/>
        <v>8</v>
      </c>
      <c r="D132" s="139">
        <v>46153</v>
      </c>
      <c r="E132" t="s">
        <v>133</v>
      </c>
      <c r="F132">
        <v>20</v>
      </c>
      <c r="G132">
        <v>21</v>
      </c>
      <c r="H132" s="130">
        <v>391.2</v>
      </c>
      <c r="I132" s="130">
        <v>283.8095238095238</v>
      </c>
      <c r="J132" s="131">
        <v>0.1</v>
      </c>
      <c r="K132" s="131">
        <v>4.7619047619047616E-2</v>
      </c>
      <c r="L132">
        <v>41</v>
      </c>
      <c r="M132" s="130">
        <v>336.19512195121945</v>
      </c>
      <c r="N132" s="131">
        <v>7.3170731707317069E-2</v>
      </c>
    </row>
    <row r="133" spans="1:14" ht="14.4">
      <c r="A133" s="72">
        <f t="shared" si="10"/>
        <v>46153</v>
      </c>
      <c r="B133" s="73">
        <f>VLOOKUP(E133*1,'Daily Flash NL'!A:D,4,0)</f>
        <v>0.375</v>
      </c>
      <c r="C133" s="90">
        <f t="shared" si="11"/>
        <v>9</v>
      </c>
      <c r="D133" s="139">
        <v>46153</v>
      </c>
      <c r="E133" t="s">
        <v>134</v>
      </c>
      <c r="F133">
        <v>14</v>
      </c>
      <c r="G133">
        <v>39</v>
      </c>
      <c r="H133" s="130">
        <v>325.00000000000006</v>
      </c>
      <c r="I133" s="130">
        <v>371.99999999999989</v>
      </c>
      <c r="J133" s="131">
        <v>0.35714285714285715</v>
      </c>
      <c r="K133" s="131">
        <v>0.35897435897435898</v>
      </c>
      <c r="L133">
        <v>53</v>
      </c>
      <c r="M133" s="130">
        <v>359.58490566037733</v>
      </c>
      <c r="N133" s="131">
        <v>0.35849056603773582</v>
      </c>
    </row>
    <row r="134" spans="1:14" ht="14.4">
      <c r="A134" s="72">
        <f t="shared" si="10"/>
        <v>46153</v>
      </c>
      <c r="B134" s="73">
        <f>VLOOKUP(E134*1,'Daily Flash NL'!A:D,4,0)</f>
        <v>0.41666666666666702</v>
      </c>
      <c r="C134" s="90">
        <f t="shared" si="11"/>
        <v>10</v>
      </c>
      <c r="D134" s="139">
        <v>46153</v>
      </c>
      <c r="E134" t="s">
        <v>135</v>
      </c>
      <c r="F134">
        <v>19</v>
      </c>
      <c r="G134">
        <v>42</v>
      </c>
      <c r="H134" s="130">
        <v>354.84210526315792</v>
      </c>
      <c r="I134" s="130">
        <v>362.78571428571428</v>
      </c>
      <c r="J134" s="131">
        <v>0.42105263157894735</v>
      </c>
      <c r="K134" s="131">
        <v>0.52380952380952384</v>
      </c>
      <c r="L134">
        <v>61</v>
      </c>
      <c r="M134" s="130">
        <v>360.31147540983613</v>
      </c>
      <c r="N134" s="131">
        <v>0.49180327868852458</v>
      </c>
    </row>
    <row r="135" spans="1:14" ht="14.4">
      <c r="A135" s="72">
        <f t="shared" si="10"/>
        <v>46153</v>
      </c>
      <c r="B135" s="73">
        <f>VLOOKUP(E135*1,'Daily Flash NL'!A:D,4,0)</f>
        <v>0.45833333333333298</v>
      </c>
      <c r="C135" s="90">
        <f t="shared" si="11"/>
        <v>11</v>
      </c>
      <c r="D135" s="139">
        <v>46153</v>
      </c>
      <c r="E135" t="s">
        <v>136</v>
      </c>
      <c r="F135">
        <v>8</v>
      </c>
      <c r="G135">
        <v>27</v>
      </c>
      <c r="H135" s="130">
        <v>446.37499999999994</v>
      </c>
      <c r="I135" s="130">
        <v>327.92592592592598</v>
      </c>
      <c r="J135" s="131">
        <v>0.5</v>
      </c>
      <c r="K135" s="131">
        <v>0.37037037037037035</v>
      </c>
      <c r="L135">
        <v>35</v>
      </c>
      <c r="M135" s="130">
        <v>354.99999999999994</v>
      </c>
      <c r="N135" s="131">
        <v>0.4</v>
      </c>
    </row>
    <row r="136" spans="1:14" ht="14.4">
      <c r="A136" s="72">
        <f t="shared" si="10"/>
        <v>46153</v>
      </c>
      <c r="B136" s="73">
        <f>VLOOKUP(E136*1,'Daily Flash NL'!A:D,4,0)</f>
        <v>0.5</v>
      </c>
      <c r="C136" s="90">
        <f t="shared" si="11"/>
        <v>12</v>
      </c>
      <c r="D136" s="139">
        <v>46153</v>
      </c>
      <c r="E136" t="s">
        <v>137</v>
      </c>
      <c r="F136">
        <v>17</v>
      </c>
      <c r="G136">
        <v>31</v>
      </c>
      <c r="H136" s="130">
        <v>402.82352941176464</v>
      </c>
      <c r="I136" s="130">
        <v>284.03225806451604</v>
      </c>
      <c r="J136" s="131">
        <v>0.76470588235294112</v>
      </c>
      <c r="K136" s="131">
        <v>0.87096774193548387</v>
      </c>
      <c r="L136">
        <v>48</v>
      </c>
      <c r="M136" s="130">
        <v>326.10416666666657</v>
      </c>
      <c r="N136" s="131">
        <v>0.83333333333333337</v>
      </c>
    </row>
    <row r="137" spans="1:14" ht="14.4">
      <c r="A137" s="72">
        <f t="shared" si="10"/>
        <v>46153</v>
      </c>
      <c r="B137" s="73">
        <f>VLOOKUP(E137*1,'Daily Flash NL'!A:D,4,0)</f>
        <v>0.54166666666666696</v>
      </c>
      <c r="C137" s="90">
        <f t="shared" si="11"/>
        <v>13</v>
      </c>
      <c r="D137" s="139">
        <v>46153</v>
      </c>
      <c r="E137" t="s">
        <v>138</v>
      </c>
      <c r="F137">
        <v>20</v>
      </c>
      <c r="G137">
        <v>37</v>
      </c>
      <c r="H137" s="130">
        <v>263.80000000000007</v>
      </c>
      <c r="I137" s="130">
        <v>300.43243243243251</v>
      </c>
      <c r="J137" s="131">
        <v>0.65</v>
      </c>
      <c r="K137" s="131">
        <v>0.86486486486486491</v>
      </c>
      <c r="L137">
        <v>57</v>
      </c>
      <c r="M137" s="130">
        <v>287.57894736842115</v>
      </c>
      <c r="N137" s="131">
        <v>0.78947368421052633</v>
      </c>
    </row>
    <row r="138" spans="1:14" ht="14.4">
      <c r="A138" s="72">
        <f t="shared" si="10"/>
        <v>46153</v>
      </c>
      <c r="B138" s="73">
        <f>VLOOKUP(E138*1,'Daily Flash NL'!A:D,4,0)</f>
        <v>0.58333333333333304</v>
      </c>
      <c r="C138" s="90">
        <f t="shared" si="11"/>
        <v>14</v>
      </c>
      <c r="D138" s="139">
        <v>46153</v>
      </c>
      <c r="E138" t="s">
        <v>139</v>
      </c>
      <c r="F138">
        <v>18</v>
      </c>
      <c r="G138">
        <v>36</v>
      </c>
      <c r="H138" s="130">
        <v>348.16666666666669</v>
      </c>
      <c r="I138" s="130">
        <v>365.38888888888891</v>
      </c>
      <c r="J138" s="131">
        <v>0.66666666666666663</v>
      </c>
      <c r="K138" s="131">
        <v>0.52777777777777779</v>
      </c>
      <c r="L138">
        <v>54</v>
      </c>
      <c r="M138" s="130">
        <v>359.64814814814815</v>
      </c>
      <c r="N138" s="131">
        <v>0.57407407407407407</v>
      </c>
    </row>
    <row r="139" spans="1:14" ht="14.4">
      <c r="A139" s="72">
        <f t="shared" si="10"/>
        <v>46153</v>
      </c>
      <c r="B139" s="73">
        <f>VLOOKUP(E139*1,'Daily Flash NL'!A:D,4,0)</f>
        <v>0.625</v>
      </c>
      <c r="C139" s="90">
        <f t="shared" si="11"/>
        <v>15</v>
      </c>
      <c r="D139" s="139">
        <v>46153</v>
      </c>
      <c r="E139" t="s">
        <v>140</v>
      </c>
      <c r="F139">
        <v>14</v>
      </c>
      <c r="G139">
        <v>40</v>
      </c>
      <c r="H139" s="130">
        <v>338.35714285714283</v>
      </c>
      <c r="I139" s="130">
        <v>336.0499999999999</v>
      </c>
      <c r="J139" s="131">
        <v>0.5</v>
      </c>
      <c r="K139" s="131">
        <v>0.4</v>
      </c>
      <c r="L139">
        <v>54</v>
      </c>
      <c r="M139" s="130">
        <v>336.6481481481481</v>
      </c>
      <c r="N139" s="131">
        <v>0.42592592592592593</v>
      </c>
    </row>
    <row r="140" spans="1:14" ht="14.4">
      <c r="A140" s="72">
        <f t="shared" si="10"/>
        <v>46153</v>
      </c>
      <c r="B140" s="73">
        <f>VLOOKUP(E140*1,'Daily Flash NL'!A:D,4,0)</f>
        <v>0.66666666666666696</v>
      </c>
      <c r="C140" s="90">
        <f t="shared" si="11"/>
        <v>16</v>
      </c>
      <c r="D140" s="139">
        <v>46153</v>
      </c>
      <c r="E140" t="s">
        <v>141</v>
      </c>
      <c r="F140">
        <v>16</v>
      </c>
      <c r="G140">
        <v>58</v>
      </c>
      <c r="H140" s="130">
        <v>334.12499999999994</v>
      </c>
      <c r="I140" s="130">
        <v>305.08620689655157</v>
      </c>
      <c r="J140" s="131">
        <v>0.3125</v>
      </c>
      <c r="K140" s="131">
        <v>6.8965517241379309E-2</v>
      </c>
      <c r="L140">
        <v>74</v>
      </c>
      <c r="M140" s="130">
        <v>311.36486486486473</v>
      </c>
      <c r="N140" s="131">
        <v>0.12162162162162163</v>
      </c>
    </row>
    <row r="141" spans="1:14" ht="14.4">
      <c r="A141" s="72">
        <f t="shared" si="10"/>
        <v>46153</v>
      </c>
      <c r="B141" s="73" t="e">
        <f>VLOOKUP(E141*1,'Daily Flash NL'!A:D,4,0)</f>
        <v>#N/A</v>
      </c>
      <c r="C141" s="90">
        <f t="shared" si="11"/>
        <v>17</v>
      </c>
      <c r="D141" s="139">
        <v>46153</v>
      </c>
      <c r="E141" t="s">
        <v>142</v>
      </c>
      <c r="F141">
        <v>17</v>
      </c>
      <c r="G141">
        <v>26</v>
      </c>
      <c r="H141" s="130">
        <v>324.47058823529414</v>
      </c>
      <c r="I141" s="130">
        <v>404.15384615384608</v>
      </c>
      <c r="J141" s="131">
        <v>0.41176470588235292</v>
      </c>
      <c r="K141" s="131">
        <v>0.65384615384615385</v>
      </c>
      <c r="L141">
        <v>43</v>
      </c>
      <c r="M141" s="130">
        <v>372.65116279069758</v>
      </c>
      <c r="N141" s="131">
        <v>0.55813953488372092</v>
      </c>
    </row>
    <row r="142" spans="1:14" ht="14.4">
      <c r="A142" s="72">
        <f t="shared" si="10"/>
        <v>46153</v>
      </c>
      <c r="B142" s="73" t="e">
        <f>VLOOKUP(E142*1,'Daily Flash NL'!A:D,4,0)</f>
        <v>#N/A</v>
      </c>
      <c r="C142" s="90">
        <f t="shared" si="11"/>
        <v>18</v>
      </c>
      <c r="D142" s="139">
        <v>46153</v>
      </c>
      <c r="E142" t="s">
        <v>143</v>
      </c>
      <c r="F142">
        <v>8</v>
      </c>
      <c r="G142">
        <v>20</v>
      </c>
      <c r="H142" s="130">
        <v>351.00000000000006</v>
      </c>
      <c r="I142" s="130">
        <v>222.7</v>
      </c>
      <c r="J142" s="131">
        <v>0.5</v>
      </c>
      <c r="K142" s="131">
        <v>0.8</v>
      </c>
      <c r="L142">
        <v>28</v>
      </c>
      <c r="M142" s="130">
        <v>259.35714285714289</v>
      </c>
      <c r="N142" s="131">
        <v>0.7142857142857143</v>
      </c>
    </row>
    <row r="143" spans="1:14" ht="14.4">
      <c r="A143" s="72">
        <f t="shared" si="10"/>
        <v>46153</v>
      </c>
      <c r="B143" s="73" t="e">
        <f>VLOOKUP(E143*1,'Daily Flash NL'!A:D,4,0)</f>
        <v>#N/A</v>
      </c>
      <c r="C143" s="90">
        <f t="shared" si="11"/>
        <v>19</v>
      </c>
      <c r="D143" s="139">
        <v>46153</v>
      </c>
      <c r="E143" t="s">
        <v>144</v>
      </c>
      <c r="F143">
        <v>3</v>
      </c>
      <c r="G143">
        <v>16</v>
      </c>
      <c r="H143" s="130">
        <v>194.66666666666666</v>
      </c>
      <c r="I143" s="130">
        <v>313.875</v>
      </c>
      <c r="J143" s="131">
        <v>0.66666666666666663</v>
      </c>
      <c r="K143" s="131">
        <v>0.5</v>
      </c>
      <c r="L143">
        <v>19</v>
      </c>
      <c r="M143" s="130">
        <v>295.05263157894734</v>
      </c>
      <c r="N143" s="131">
        <v>0.52631578947368418</v>
      </c>
    </row>
    <row r="144" spans="1:14" ht="14.4">
      <c r="A144" s="72">
        <f t="shared" si="10"/>
        <v>46153</v>
      </c>
      <c r="B144" s="73" t="e">
        <f>VLOOKUP(E144*1,'Daily Flash NL'!A:D,4,0)</f>
        <v>#N/A</v>
      </c>
      <c r="C144" s="90">
        <f t="shared" si="11"/>
        <v>20</v>
      </c>
      <c r="D144" s="140">
        <v>46153</v>
      </c>
      <c r="E144" t="s">
        <v>145</v>
      </c>
      <c r="F144">
        <v>5</v>
      </c>
      <c r="G144">
        <v>8</v>
      </c>
      <c r="H144" s="130">
        <v>333.6</v>
      </c>
      <c r="I144" s="130">
        <v>255.62500000000003</v>
      </c>
      <c r="J144" s="131">
        <v>0.6</v>
      </c>
      <c r="K144" s="131">
        <v>0.375</v>
      </c>
      <c r="L144">
        <v>13</v>
      </c>
      <c r="M144" s="130">
        <v>285.61538461538464</v>
      </c>
      <c r="N144" s="131">
        <v>0.46153846153846156</v>
      </c>
    </row>
    <row r="145" spans="1:14" ht="14.4">
      <c r="A145" s="72" t="str">
        <f t="shared" si="10"/>
        <v>Total 11/05/2026</v>
      </c>
      <c r="B145" s="73" t="e">
        <f>VLOOKUP(E145*1,'Daily Flash NL'!A:D,4,0)</f>
        <v>#N/A</v>
      </c>
      <c r="C145" s="90">
        <f t="shared" si="11"/>
        <v>0</v>
      </c>
      <c r="D145" s="141" t="s">
        <v>169</v>
      </c>
      <c r="E145" s="141"/>
      <c r="F145" s="141">
        <v>185</v>
      </c>
      <c r="G145" s="141">
        <v>405</v>
      </c>
      <c r="H145" s="142">
        <v>345.11891891891889</v>
      </c>
      <c r="I145" s="142">
        <v>326.0172839506173</v>
      </c>
      <c r="J145" s="143">
        <v>0.48648648648648651</v>
      </c>
      <c r="K145" s="143">
        <v>0.47654320987654319</v>
      </c>
      <c r="L145" s="141">
        <v>590</v>
      </c>
      <c r="M145" s="142">
        <v>332.00677966101688</v>
      </c>
      <c r="N145" s="143">
        <v>0.47966101694915253</v>
      </c>
    </row>
    <row r="146" spans="1:14" ht="14.4">
      <c r="A146" s="72" t="str">
        <f t="shared" si="10"/>
        <v>Total général</v>
      </c>
      <c r="B146" s="73" t="e">
        <f>VLOOKUP(E146*1,'Daily Flash NL'!A:D,4,0)</f>
        <v>#N/A</v>
      </c>
      <c r="C146" s="90">
        <f t="shared" si="11"/>
        <v>0</v>
      </c>
      <c r="D146" s="144" t="s">
        <v>73</v>
      </c>
      <c r="E146" s="144"/>
      <c r="F146" s="144">
        <v>185</v>
      </c>
      <c r="G146" s="144">
        <v>405</v>
      </c>
      <c r="H146" s="145">
        <v>345.11891891891889</v>
      </c>
      <c r="I146" s="145">
        <v>326.0172839506173</v>
      </c>
      <c r="J146" s="146">
        <v>0.48648648648648651</v>
      </c>
      <c r="K146" s="146">
        <v>0.47654320987654319</v>
      </c>
      <c r="L146" s="144">
        <v>590</v>
      </c>
      <c r="M146" s="145">
        <v>332.00677966101688</v>
      </c>
      <c r="N146" s="146">
        <v>0.47966101694915253</v>
      </c>
    </row>
    <row r="147" spans="1:14" ht="14.4">
      <c r="A147" s="72">
        <f t="shared" si="10"/>
        <v>46154</v>
      </c>
      <c r="B147" s="73" t="e">
        <f>VLOOKUP(E147*1,'Daily Flash NL'!A:D,4,0)</f>
        <v>#N/A</v>
      </c>
      <c r="C147" s="90">
        <f t="shared" si="11"/>
        <v>6</v>
      </c>
      <c r="D147" s="139">
        <v>46154</v>
      </c>
      <c r="E147" t="s">
        <v>131</v>
      </c>
      <c r="G147">
        <v>1</v>
      </c>
      <c r="H147" s="130" t="e">
        <v>#DIV/0!</v>
      </c>
      <c r="I147" s="130">
        <v>266</v>
      </c>
      <c r="J147" s="131" t="e">
        <v>#DIV/0!</v>
      </c>
      <c r="K147" s="131">
        <v>0</v>
      </c>
      <c r="L147">
        <v>1</v>
      </c>
      <c r="M147" s="130">
        <v>266</v>
      </c>
      <c r="N147" s="131">
        <v>0</v>
      </c>
    </row>
    <row r="148" spans="1:14" ht="14.4">
      <c r="A148" s="72">
        <f t="shared" ref="A148:A176" si="12">D148</f>
        <v>46154</v>
      </c>
      <c r="B148" s="73">
        <f>VLOOKUP(E148*1,'Daily Flash NL'!A:D,4,0)</f>
        <v>0.29166666666666669</v>
      </c>
      <c r="C148" s="90">
        <f t="shared" ref="C148:C176" si="13">E148*1</f>
        <v>7</v>
      </c>
      <c r="D148" s="139">
        <v>46154</v>
      </c>
      <c r="E148" t="s">
        <v>132</v>
      </c>
      <c r="F148">
        <v>3</v>
      </c>
      <c r="G148">
        <v>7</v>
      </c>
      <c r="H148" s="130">
        <v>256</v>
      </c>
      <c r="I148" s="130">
        <v>256.42857142857139</v>
      </c>
      <c r="J148" s="131">
        <v>0.66666666666666663</v>
      </c>
      <c r="K148" s="131">
        <v>1</v>
      </c>
      <c r="L148">
        <v>10</v>
      </c>
      <c r="M148" s="130">
        <v>256.3</v>
      </c>
      <c r="N148" s="131">
        <v>0.9</v>
      </c>
    </row>
    <row r="149" spans="1:14" ht="14.4">
      <c r="A149" s="72">
        <f t="shared" si="12"/>
        <v>46154</v>
      </c>
      <c r="B149" s="73">
        <f>VLOOKUP(E149*1,'Daily Flash NL'!A:D,4,0)</f>
        <v>0.33333333333333298</v>
      </c>
      <c r="C149" s="90">
        <f t="shared" si="13"/>
        <v>8</v>
      </c>
      <c r="D149" s="139">
        <v>46154</v>
      </c>
      <c r="E149" t="s">
        <v>133</v>
      </c>
      <c r="F149">
        <v>19</v>
      </c>
      <c r="G149">
        <v>22</v>
      </c>
      <c r="H149" s="130">
        <v>238.84210526315789</v>
      </c>
      <c r="I149" s="130">
        <v>327.45454545454555</v>
      </c>
      <c r="J149" s="131">
        <v>0.26315789473684209</v>
      </c>
      <c r="K149" s="131">
        <v>0.54545454545454541</v>
      </c>
      <c r="L149">
        <v>41</v>
      </c>
      <c r="M149" s="130">
        <v>286.39024390243901</v>
      </c>
      <c r="N149" s="131">
        <v>0.41463414634146339</v>
      </c>
    </row>
    <row r="150" spans="1:14" ht="14.4">
      <c r="A150" s="72">
        <f t="shared" si="12"/>
        <v>46154</v>
      </c>
      <c r="B150" s="73">
        <f>VLOOKUP(E150*1,'Daily Flash NL'!A:D,4,0)</f>
        <v>0.375</v>
      </c>
      <c r="C150" s="90">
        <f t="shared" si="13"/>
        <v>9</v>
      </c>
      <c r="D150" s="139">
        <v>46154</v>
      </c>
      <c r="E150" t="s">
        <v>134</v>
      </c>
      <c r="F150">
        <v>14</v>
      </c>
      <c r="G150">
        <v>35</v>
      </c>
      <c r="H150" s="130">
        <v>287</v>
      </c>
      <c r="I150" s="130">
        <v>303.4285714285715</v>
      </c>
      <c r="J150" s="131">
        <v>0.9285714285714286</v>
      </c>
      <c r="K150" s="131">
        <v>0.8571428571428571</v>
      </c>
      <c r="L150">
        <v>49</v>
      </c>
      <c r="M150" s="130">
        <v>298.73469387755097</v>
      </c>
      <c r="N150" s="131">
        <v>0.87755102040816324</v>
      </c>
    </row>
    <row r="151" spans="1:14" ht="14.4">
      <c r="A151" s="72">
        <f t="shared" si="12"/>
        <v>46154</v>
      </c>
      <c r="B151" s="73">
        <f>VLOOKUP(E151*1,'Daily Flash NL'!A:D,4,0)</f>
        <v>0.41666666666666702</v>
      </c>
      <c r="C151" s="90">
        <f t="shared" si="13"/>
        <v>10</v>
      </c>
      <c r="D151" s="139">
        <v>46154</v>
      </c>
      <c r="E151" t="s">
        <v>135</v>
      </c>
      <c r="F151">
        <v>9</v>
      </c>
      <c r="G151">
        <v>36</v>
      </c>
      <c r="H151" s="130">
        <v>576.33333333333337</v>
      </c>
      <c r="I151" s="130">
        <v>410.05555555555549</v>
      </c>
      <c r="J151" s="131">
        <v>0.44444444444444442</v>
      </c>
      <c r="K151" s="131">
        <v>0.41666666666666669</v>
      </c>
      <c r="L151">
        <v>45</v>
      </c>
      <c r="M151" s="130">
        <v>443.31111111111113</v>
      </c>
      <c r="N151" s="131">
        <v>0.42222222222222222</v>
      </c>
    </row>
    <row r="152" spans="1:14" ht="14.4">
      <c r="A152" s="72">
        <f t="shared" si="12"/>
        <v>46154</v>
      </c>
      <c r="B152" s="73">
        <f>VLOOKUP(E152*1,'Daily Flash NL'!A:D,4,0)</f>
        <v>0.45833333333333298</v>
      </c>
      <c r="C152" s="90">
        <f t="shared" si="13"/>
        <v>11</v>
      </c>
      <c r="D152" s="139">
        <v>46154</v>
      </c>
      <c r="E152" t="s">
        <v>136</v>
      </c>
      <c r="F152">
        <v>13</v>
      </c>
      <c r="G152">
        <v>38</v>
      </c>
      <c r="H152" s="130">
        <v>381.84615384615387</v>
      </c>
      <c r="I152" s="130">
        <v>340.92105263157896</v>
      </c>
      <c r="J152" s="131">
        <v>0.69230769230769229</v>
      </c>
      <c r="K152" s="131">
        <v>0.63157894736842102</v>
      </c>
      <c r="L152">
        <v>51</v>
      </c>
      <c r="M152" s="130">
        <v>351.35294117647067</v>
      </c>
      <c r="N152" s="131">
        <v>0.6470588235294118</v>
      </c>
    </row>
    <row r="153" spans="1:14" ht="14.4">
      <c r="A153" s="72">
        <f t="shared" si="12"/>
        <v>46154</v>
      </c>
      <c r="B153" s="73">
        <f>VLOOKUP(E153*1,'Daily Flash NL'!A:D,4,0)</f>
        <v>0.5</v>
      </c>
      <c r="C153" s="90">
        <f t="shared" si="13"/>
        <v>12</v>
      </c>
      <c r="D153" s="139">
        <v>46154</v>
      </c>
      <c r="E153" t="s">
        <v>137</v>
      </c>
      <c r="F153">
        <v>9</v>
      </c>
      <c r="G153">
        <v>33</v>
      </c>
      <c r="H153" s="130">
        <v>353.55555555555554</v>
      </c>
      <c r="I153" s="130">
        <v>453.57575757575756</v>
      </c>
      <c r="J153" s="131">
        <v>0.77777777777777779</v>
      </c>
      <c r="K153" s="131">
        <v>0.84848484848484851</v>
      </c>
      <c r="L153">
        <v>42</v>
      </c>
      <c r="M153" s="130">
        <v>432.142857142857</v>
      </c>
      <c r="N153" s="131">
        <v>0.83333333333333337</v>
      </c>
    </row>
    <row r="154" spans="1:14" ht="14.4">
      <c r="A154" s="72">
        <f t="shared" si="12"/>
        <v>46154</v>
      </c>
      <c r="B154" s="73">
        <f>VLOOKUP(E154*1,'Daily Flash NL'!A:D,4,0)</f>
        <v>0.54166666666666696</v>
      </c>
      <c r="C154" s="90">
        <f t="shared" si="13"/>
        <v>13</v>
      </c>
      <c r="D154" s="139">
        <v>46154</v>
      </c>
      <c r="E154" t="s">
        <v>138</v>
      </c>
      <c r="F154">
        <v>10</v>
      </c>
      <c r="G154">
        <v>48</v>
      </c>
      <c r="H154" s="130">
        <v>431.9</v>
      </c>
      <c r="I154" s="130">
        <v>281.72916666666669</v>
      </c>
      <c r="J154" s="131">
        <v>0.9</v>
      </c>
      <c r="K154" s="131">
        <v>0.91666666666666663</v>
      </c>
      <c r="L154">
        <v>58</v>
      </c>
      <c r="M154" s="130">
        <v>307.62068965517244</v>
      </c>
      <c r="N154" s="131">
        <v>0.91379310344827591</v>
      </c>
    </row>
    <row r="155" spans="1:14" ht="14.4">
      <c r="A155" s="72">
        <f t="shared" si="12"/>
        <v>46154</v>
      </c>
      <c r="B155" s="73">
        <f>VLOOKUP(E155*1,'Daily Flash NL'!A:D,4,0)</f>
        <v>0.58333333333333304</v>
      </c>
      <c r="C155" s="90">
        <f t="shared" si="13"/>
        <v>14</v>
      </c>
      <c r="D155" s="139">
        <v>46154</v>
      </c>
      <c r="E155" t="s">
        <v>139</v>
      </c>
      <c r="F155">
        <v>10</v>
      </c>
      <c r="G155">
        <v>45</v>
      </c>
      <c r="H155" s="130">
        <v>184.5</v>
      </c>
      <c r="I155" s="130">
        <v>331.6444444444445</v>
      </c>
      <c r="J155" s="131">
        <v>0.7</v>
      </c>
      <c r="K155" s="131">
        <v>0.64444444444444449</v>
      </c>
      <c r="L155">
        <v>55</v>
      </c>
      <c r="M155" s="130">
        <v>304.89090909090925</v>
      </c>
      <c r="N155" s="131">
        <v>0.65454545454545454</v>
      </c>
    </row>
    <row r="156" spans="1:14" ht="14.4">
      <c r="A156" s="72">
        <f t="shared" si="12"/>
        <v>46154</v>
      </c>
      <c r="B156" s="73">
        <f>VLOOKUP(E156*1,'Daily Flash NL'!A:D,4,0)</f>
        <v>0.625</v>
      </c>
      <c r="C156" s="90">
        <f t="shared" si="13"/>
        <v>15</v>
      </c>
      <c r="D156" s="139">
        <v>46154</v>
      </c>
      <c r="E156" t="s">
        <v>140</v>
      </c>
      <c r="F156">
        <v>10</v>
      </c>
      <c r="G156">
        <v>49</v>
      </c>
      <c r="H156" s="130">
        <v>164.70000000000002</v>
      </c>
      <c r="I156" s="130">
        <v>420.42857142857156</v>
      </c>
      <c r="J156" s="131">
        <v>0.2</v>
      </c>
      <c r="K156" s="131">
        <v>0.46938775510204084</v>
      </c>
      <c r="L156">
        <v>59</v>
      </c>
      <c r="M156" s="130">
        <v>377.08474576271203</v>
      </c>
      <c r="N156" s="131">
        <v>0.42372881355932202</v>
      </c>
    </row>
    <row r="157" spans="1:14" ht="14.4">
      <c r="A157" s="72">
        <f t="shared" si="12"/>
        <v>46154</v>
      </c>
      <c r="B157" s="73">
        <f>VLOOKUP(E157*1,'Daily Flash NL'!A:D,4,0)</f>
        <v>0.66666666666666696</v>
      </c>
      <c r="C157" s="90">
        <f t="shared" si="13"/>
        <v>16</v>
      </c>
      <c r="D157" s="139">
        <v>46154</v>
      </c>
      <c r="E157" t="s">
        <v>141</v>
      </c>
      <c r="F157">
        <v>13</v>
      </c>
      <c r="G157">
        <v>36</v>
      </c>
      <c r="H157" s="130">
        <v>324.46153846153845</v>
      </c>
      <c r="I157" s="130">
        <v>311.41666666666669</v>
      </c>
      <c r="J157" s="131">
        <v>0.84615384615384615</v>
      </c>
      <c r="K157" s="131">
        <v>1</v>
      </c>
      <c r="L157">
        <v>49</v>
      </c>
      <c r="M157" s="130">
        <v>314.87755102040819</v>
      </c>
      <c r="N157" s="131">
        <v>0.95918367346938771</v>
      </c>
    </row>
    <row r="158" spans="1:14" ht="14.4">
      <c r="A158" s="72">
        <f t="shared" si="12"/>
        <v>46154</v>
      </c>
      <c r="B158" s="73" t="e">
        <f>VLOOKUP(E158*1,'Daily Flash NL'!A:D,4,0)</f>
        <v>#N/A</v>
      </c>
      <c r="C158" s="90">
        <f t="shared" si="13"/>
        <v>17</v>
      </c>
      <c r="D158" s="139">
        <v>46154</v>
      </c>
      <c r="E158" t="s">
        <v>142</v>
      </c>
      <c r="F158">
        <v>24</v>
      </c>
      <c r="G158">
        <v>27</v>
      </c>
      <c r="H158" s="130">
        <v>166.5</v>
      </c>
      <c r="I158" s="130">
        <v>380.22222222222223</v>
      </c>
      <c r="J158" s="131">
        <v>0.5</v>
      </c>
      <c r="K158" s="131">
        <v>0.77777777777777779</v>
      </c>
      <c r="L158">
        <v>51</v>
      </c>
      <c r="M158" s="130">
        <v>279.64705882352951</v>
      </c>
      <c r="N158" s="131">
        <v>0.6470588235294118</v>
      </c>
    </row>
    <row r="159" spans="1:14" ht="14.4">
      <c r="A159" s="72">
        <f t="shared" si="12"/>
        <v>46154</v>
      </c>
      <c r="B159" s="73" t="e">
        <f>VLOOKUP(E159*1,'Daily Flash NL'!A:D,4,0)</f>
        <v>#N/A</v>
      </c>
      <c r="C159" s="90">
        <f t="shared" si="13"/>
        <v>18</v>
      </c>
      <c r="D159" s="139">
        <v>46154</v>
      </c>
      <c r="E159" t="s">
        <v>143</v>
      </c>
      <c r="F159">
        <v>4</v>
      </c>
      <c r="G159">
        <v>16</v>
      </c>
      <c r="H159" s="130">
        <v>572</v>
      </c>
      <c r="I159" s="130">
        <v>309.5</v>
      </c>
      <c r="J159" s="131">
        <v>1</v>
      </c>
      <c r="K159" s="131">
        <v>0.9375</v>
      </c>
      <c r="L159">
        <v>20</v>
      </c>
      <c r="M159" s="130">
        <v>361.99999999999994</v>
      </c>
      <c r="N159" s="131">
        <v>0.95</v>
      </c>
    </row>
    <row r="160" spans="1:14" ht="14.4">
      <c r="A160" s="72">
        <f t="shared" si="12"/>
        <v>46154</v>
      </c>
      <c r="B160" s="73" t="e">
        <f>VLOOKUP(E160*1,'Daily Flash NL'!A:D,4,0)</f>
        <v>#N/A</v>
      </c>
      <c r="C160" s="90">
        <f t="shared" si="13"/>
        <v>19</v>
      </c>
      <c r="D160" s="139">
        <v>46154</v>
      </c>
      <c r="E160" t="s">
        <v>144</v>
      </c>
      <c r="F160">
        <v>3</v>
      </c>
      <c r="G160">
        <v>7</v>
      </c>
      <c r="H160" s="130">
        <v>270.33333333333331</v>
      </c>
      <c r="I160" s="130">
        <v>258.85714285714289</v>
      </c>
      <c r="J160" s="131">
        <v>1</v>
      </c>
      <c r="K160" s="131">
        <v>0.8571428571428571</v>
      </c>
      <c r="L160">
        <v>10</v>
      </c>
      <c r="M160" s="130">
        <v>262.3</v>
      </c>
      <c r="N160" s="131">
        <v>0.9</v>
      </c>
    </row>
    <row r="161" spans="1:14" ht="14.4">
      <c r="A161" s="72">
        <f t="shared" si="12"/>
        <v>46154</v>
      </c>
      <c r="B161" s="73" t="e">
        <f>VLOOKUP(E161*1,'Daily Flash NL'!A:D,4,0)</f>
        <v>#N/A</v>
      </c>
      <c r="C161" s="90">
        <f t="shared" si="13"/>
        <v>20</v>
      </c>
      <c r="D161" s="140">
        <v>46154</v>
      </c>
      <c r="E161" t="s">
        <v>145</v>
      </c>
      <c r="F161">
        <v>5</v>
      </c>
      <c r="G161">
        <v>6</v>
      </c>
      <c r="H161" s="130">
        <v>194</v>
      </c>
      <c r="I161" s="130">
        <v>350</v>
      </c>
      <c r="J161" s="131">
        <v>0.6</v>
      </c>
      <c r="K161" s="131">
        <v>0.5</v>
      </c>
      <c r="L161">
        <v>11</v>
      </c>
      <c r="M161" s="130">
        <v>279.09090909090907</v>
      </c>
      <c r="N161" s="131">
        <v>0.54545454545454541</v>
      </c>
    </row>
    <row r="162" spans="1:14" ht="14.4">
      <c r="A162" s="72" t="str">
        <f t="shared" si="12"/>
        <v>Total 12/05/2026</v>
      </c>
      <c r="B162" s="73" t="e">
        <f>VLOOKUP(E162*1,'Daily Flash NL'!A:D,4,0)</f>
        <v>#N/A</v>
      </c>
      <c r="C162" s="90">
        <f t="shared" si="13"/>
        <v>0</v>
      </c>
      <c r="D162" s="141" t="s">
        <v>170</v>
      </c>
      <c r="E162" s="141"/>
      <c r="F162" s="141">
        <v>146</v>
      </c>
      <c r="G162" s="141">
        <v>406</v>
      </c>
      <c r="H162" s="142">
        <v>292.81506849315076</v>
      </c>
      <c r="I162" s="142">
        <v>349.65270935960569</v>
      </c>
      <c r="J162" s="143">
        <v>0.62328767123287676</v>
      </c>
      <c r="K162" s="143">
        <v>0.72167487684729059</v>
      </c>
      <c r="L162" s="141">
        <v>552</v>
      </c>
      <c r="M162" s="142">
        <v>334.61956521739137</v>
      </c>
      <c r="N162" s="143">
        <v>0.69565217391304346</v>
      </c>
    </row>
    <row r="163" spans="1:14" ht="14.4">
      <c r="A163" s="72" t="str">
        <f t="shared" si="12"/>
        <v>Total général</v>
      </c>
      <c r="B163" s="73" t="e">
        <f>VLOOKUP(E163*1,'Daily Flash NL'!A:D,4,0)</f>
        <v>#N/A</v>
      </c>
      <c r="C163" s="90">
        <f t="shared" si="13"/>
        <v>0</v>
      </c>
      <c r="D163" s="144" t="s">
        <v>73</v>
      </c>
      <c r="E163" s="144"/>
      <c r="F163" s="144">
        <v>146</v>
      </c>
      <c r="G163" s="144">
        <v>406</v>
      </c>
      <c r="H163" s="145">
        <v>292.81506849315076</v>
      </c>
      <c r="I163" s="145">
        <v>349.65270935960569</v>
      </c>
      <c r="J163" s="146">
        <v>0.62328767123287676</v>
      </c>
      <c r="K163" s="146">
        <v>0.72167487684729059</v>
      </c>
      <c r="L163" s="144">
        <v>552</v>
      </c>
      <c r="M163" s="145">
        <v>334.61956521739137</v>
      </c>
      <c r="N163" s="146">
        <v>0.69565217391304346</v>
      </c>
    </row>
    <row r="164" spans="1:14" ht="14.4">
      <c r="A164" s="72" t="str">
        <f t="shared" si="12"/>
        <v>Date</v>
      </c>
      <c r="B164" s="73" t="e">
        <f>VLOOKUP(E164*1,'Daily Flash NL'!A:D,4,0)</f>
        <v>#VALUE!</v>
      </c>
      <c r="C164" s="90" t="e">
        <f t="shared" si="13"/>
        <v>#VALUE!</v>
      </c>
      <c r="D164" s="171" t="s">
        <v>21</v>
      </c>
      <c r="E164" s="171" t="s">
        <v>129</v>
      </c>
      <c r="F164" s="171" t="s">
        <v>67</v>
      </c>
      <c r="G164" s="171" t="s">
        <v>130</v>
      </c>
      <c r="H164" s="171" t="s">
        <v>67</v>
      </c>
      <c r="I164" s="171" t="s">
        <v>130</v>
      </c>
      <c r="J164" s="171" t="s">
        <v>67</v>
      </c>
      <c r="K164" s="171" t="s">
        <v>130</v>
      </c>
      <c r="L164" s="171"/>
      <c r="M164" s="171"/>
      <c r="N164" s="171"/>
    </row>
    <row r="165" spans="1:14" ht="14.4">
      <c r="A165" s="72">
        <f t="shared" si="12"/>
        <v>46155</v>
      </c>
      <c r="B165" s="73" t="e">
        <f>VLOOKUP(E165*1,'Daily Flash NL'!A:D,4,0)</f>
        <v>#N/A</v>
      </c>
      <c r="C165" s="90">
        <f t="shared" si="13"/>
        <v>6</v>
      </c>
      <c r="D165" s="139">
        <v>46155</v>
      </c>
      <c r="E165" t="s">
        <v>131</v>
      </c>
      <c r="G165">
        <v>1</v>
      </c>
      <c r="H165" s="130" t="e">
        <v>#DIV/0!</v>
      </c>
      <c r="I165" s="130">
        <v>289</v>
      </c>
      <c r="J165" s="131" t="e">
        <v>#DIV/0!</v>
      </c>
      <c r="K165" s="131">
        <v>0</v>
      </c>
      <c r="L165">
        <v>1</v>
      </c>
      <c r="M165" s="130">
        <v>289</v>
      </c>
      <c r="N165" s="131">
        <v>0</v>
      </c>
    </row>
    <row r="166" spans="1:14" ht="14.4">
      <c r="A166" s="72">
        <f t="shared" si="12"/>
        <v>46155</v>
      </c>
      <c r="B166" s="73">
        <f>VLOOKUP(E166*1,'Daily Flash NL'!A:D,4,0)</f>
        <v>0.29166666666666669</v>
      </c>
      <c r="C166" s="90">
        <f t="shared" si="13"/>
        <v>7</v>
      </c>
      <c r="D166" s="139">
        <v>46155</v>
      </c>
      <c r="E166" t="s">
        <v>132</v>
      </c>
      <c r="F166">
        <v>1</v>
      </c>
      <c r="G166">
        <v>8</v>
      </c>
      <c r="H166" s="130">
        <v>252</v>
      </c>
      <c r="I166" s="130">
        <v>313.375</v>
      </c>
      <c r="J166" s="131">
        <v>0</v>
      </c>
      <c r="K166" s="131">
        <v>0.625</v>
      </c>
      <c r="L166">
        <v>9</v>
      </c>
      <c r="M166" s="130">
        <v>306.55555555555554</v>
      </c>
      <c r="N166" s="131">
        <v>0.55555555555555558</v>
      </c>
    </row>
    <row r="167" spans="1:14" ht="14.4">
      <c r="A167" s="72">
        <f t="shared" si="12"/>
        <v>46155</v>
      </c>
      <c r="B167" s="73">
        <f>VLOOKUP(E167*1,'Daily Flash NL'!A:D,4,0)</f>
        <v>0.33333333333333298</v>
      </c>
      <c r="C167" s="90">
        <f t="shared" si="13"/>
        <v>8</v>
      </c>
      <c r="D167" s="139">
        <v>46155</v>
      </c>
      <c r="E167" t="s">
        <v>133</v>
      </c>
      <c r="F167">
        <v>12</v>
      </c>
      <c r="G167">
        <v>30</v>
      </c>
      <c r="H167" s="130">
        <v>258.83333333333337</v>
      </c>
      <c r="I167" s="130">
        <v>308.73333333333341</v>
      </c>
      <c r="J167" s="131">
        <v>0.75</v>
      </c>
      <c r="K167" s="131">
        <v>0.6</v>
      </c>
      <c r="L167">
        <v>42</v>
      </c>
      <c r="M167" s="130">
        <v>294.47619047619054</v>
      </c>
      <c r="N167" s="131">
        <v>0.6428571428571429</v>
      </c>
    </row>
    <row r="168" spans="1:14" ht="14.4">
      <c r="A168" s="72">
        <f t="shared" si="12"/>
        <v>46155</v>
      </c>
      <c r="B168" s="73">
        <f>VLOOKUP(E168*1,'Daily Flash NL'!A:D,4,0)</f>
        <v>0.375</v>
      </c>
      <c r="C168" s="90">
        <f t="shared" si="13"/>
        <v>9</v>
      </c>
      <c r="D168" s="139">
        <v>46155</v>
      </c>
      <c r="E168" t="s">
        <v>134</v>
      </c>
      <c r="F168">
        <v>15</v>
      </c>
      <c r="G168">
        <v>41</v>
      </c>
      <c r="H168" s="130">
        <v>428.33333333333331</v>
      </c>
      <c r="I168" s="130">
        <v>380.80487804878049</v>
      </c>
      <c r="J168" s="131">
        <v>0.2</v>
      </c>
      <c r="K168" s="131">
        <v>0.17073170731707318</v>
      </c>
      <c r="L168">
        <v>56</v>
      </c>
      <c r="M168" s="130">
        <v>393.53571428571428</v>
      </c>
      <c r="N168" s="131">
        <v>0.17857142857142858</v>
      </c>
    </row>
    <row r="169" spans="1:14" ht="14.4">
      <c r="A169" s="72">
        <f t="shared" si="12"/>
        <v>46155</v>
      </c>
      <c r="B169" s="73">
        <f>VLOOKUP(E169*1,'Daily Flash NL'!A:D,4,0)</f>
        <v>0.41666666666666702</v>
      </c>
      <c r="C169" s="90">
        <f t="shared" si="13"/>
        <v>10</v>
      </c>
      <c r="D169" s="139">
        <v>46155</v>
      </c>
      <c r="E169" t="s">
        <v>135</v>
      </c>
      <c r="F169">
        <v>19</v>
      </c>
      <c r="G169">
        <v>44</v>
      </c>
      <c r="H169" s="130">
        <v>339.31578947368422</v>
      </c>
      <c r="I169" s="130">
        <v>303.75</v>
      </c>
      <c r="J169" s="131">
        <v>0.36842105263157893</v>
      </c>
      <c r="K169" s="131">
        <v>0.40909090909090912</v>
      </c>
      <c r="L169">
        <v>63</v>
      </c>
      <c r="M169" s="130">
        <v>314.47619047619054</v>
      </c>
      <c r="N169" s="131">
        <v>0.3968253968253968</v>
      </c>
    </row>
    <row r="170" spans="1:14" ht="14.4">
      <c r="A170" s="72">
        <f t="shared" si="12"/>
        <v>46155</v>
      </c>
      <c r="B170" s="73">
        <f>VLOOKUP(E170*1,'Daily Flash NL'!A:D,4,0)</f>
        <v>0.45833333333333298</v>
      </c>
      <c r="C170" s="90">
        <f t="shared" si="13"/>
        <v>11</v>
      </c>
      <c r="D170" s="139">
        <v>46155</v>
      </c>
      <c r="E170" t="s">
        <v>136</v>
      </c>
      <c r="F170">
        <v>9</v>
      </c>
      <c r="G170">
        <v>39</v>
      </c>
      <c r="H170" s="130">
        <v>448.77777777777783</v>
      </c>
      <c r="I170" s="130">
        <v>422.94871794871784</v>
      </c>
      <c r="J170" s="131">
        <v>0.1111111111111111</v>
      </c>
      <c r="K170" s="131">
        <v>0.17948717948717949</v>
      </c>
      <c r="L170">
        <v>48</v>
      </c>
      <c r="M170" s="130">
        <v>427.79166666666657</v>
      </c>
      <c r="N170" s="131">
        <v>0.16666666666666666</v>
      </c>
    </row>
    <row r="171" spans="1:14" ht="14.4">
      <c r="A171" s="72">
        <f t="shared" si="12"/>
        <v>46155</v>
      </c>
      <c r="B171" s="73">
        <f>VLOOKUP(E171*1,'Daily Flash NL'!A:D,4,0)</f>
        <v>0.5</v>
      </c>
      <c r="C171" s="90">
        <f t="shared" si="13"/>
        <v>12</v>
      </c>
      <c r="D171" s="139">
        <v>46155</v>
      </c>
      <c r="E171" t="s">
        <v>137</v>
      </c>
      <c r="F171">
        <v>9</v>
      </c>
      <c r="G171">
        <v>38</v>
      </c>
      <c r="H171" s="130">
        <v>210.88888888888889</v>
      </c>
      <c r="I171" s="130">
        <v>336.0263157894737</v>
      </c>
      <c r="J171" s="131">
        <v>0.33333333333333331</v>
      </c>
      <c r="K171" s="131">
        <v>0.5</v>
      </c>
      <c r="L171">
        <v>47</v>
      </c>
      <c r="M171" s="130">
        <v>312.06382978723406</v>
      </c>
      <c r="N171" s="131">
        <v>0.46808510638297873</v>
      </c>
    </row>
    <row r="172" spans="1:14" ht="14.4">
      <c r="A172" s="72">
        <f t="shared" si="12"/>
        <v>46155</v>
      </c>
      <c r="B172" s="73">
        <f>VLOOKUP(E172*1,'Daily Flash NL'!A:D,4,0)</f>
        <v>0.54166666666666696</v>
      </c>
      <c r="C172" s="90">
        <f t="shared" si="13"/>
        <v>13</v>
      </c>
      <c r="D172" s="139">
        <v>46155</v>
      </c>
      <c r="E172" t="s">
        <v>138</v>
      </c>
      <c r="F172">
        <v>14</v>
      </c>
      <c r="G172">
        <v>41</v>
      </c>
      <c r="H172" s="130">
        <v>430.42857142857144</v>
      </c>
      <c r="I172" s="130">
        <v>350.73170731707324</v>
      </c>
      <c r="J172" s="131">
        <v>0.5714285714285714</v>
      </c>
      <c r="K172" s="131">
        <v>0.46341463414634149</v>
      </c>
      <c r="L172">
        <v>55</v>
      </c>
      <c r="M172" s="130">
        <v>371.01818181818186</v>
      </c>
      <c r="N172" s="131">
        <v>0.49090909090909091</v>
      </c>
    </row>
    <row r="173" spans="1:14" ht="14.4">
      <c r="A173" s="72">
        <f t="shared" si="12"/>
        <v>46155</v>
      </c>
      <c r="B173" s="73">
        <f>VLOOKUP(E173*1,'Daily Flash NL'!A:D,4,0)</f>
        <v>0.58333333333333304</v>
      </c>
      <c r="C173" s="90">
        <f t="shared" si="13"/>
        <v>14</v>
      </c>
      <c r="D173" s="139">
        <v>46155</v>
      </c>
      <c r="E173" t="s">
        <v>139</v>
      </c>
      <c r="F173">
        <v>17</v>
      </c>
      <c r="G173">
        <v>39</v>
      </c>
      <c r="H173" s="130">
        <v>344.88235294117646</v>
      </c>
      <c r="I173" s="130">
        <v>347.61538461538464</v>
      </c>
      <c r="J173" s="131">
        <v>0.6470588235294118</v>
      </c>
      <c r="K173" s="131">
        <v>0.89743589743589747</v>
      </c>
      <c r="L173">
        <v>56</v>
      </c>
      <c r="M173" s="130">
        <v>346.78571428571428</v>
      </c>
      <c r="N173" s="131">
        <v>0.8214285714285714</v>
      </c>
    </row>
    <row r="174" spans="1:14" ht="14.4">
      <c r="A174" s="72">
        <f t="shared" si="12"/>
        <v>46155</v>
      </c>
      <c r="B174" s="73">
        <f>VLOOKUP(E174*1,'Daily Flash NL'!A:D,4,0)</f>
        <v>0.625</v>
      </c>
      <c r="C174" s="90">
        <f t="shared" si="13"/>
        <v>15</v>
      </c>
      <c r="D174" s="139">
        <v>46155</v>
      </c>
      <c r="E174" t="s">
        <v>140</v>
      </c>
      <c r="F174">
        <v>9</v>
      </c>
      <c r="G174">
        <v>32</v>
      </c>
      <c r="H174" s="130">
        <v>281.33333333333331</v>
      </c>
      <c r="I174" s="130">
        <v>408.15625</v>
      </c>
      <c r="J174" s="131">
        <v>0.44444444444444442</v>
      </c>
      <c r="K174" s="131">
        <v>0.8125</v>
      </c>
      <c r="L174">
        <v>41</v>
      </c>
      <c r="M174" s="130">
        <v>380.31707317073176</v>
      </c>
      <c r="N174" s="131">
        <v>0.73170731707317072</v>
      </c>
    </row>
    <row r="175" spans="1:14" ht="14.4">
      <c r="A175" s="72">
        <f t="shared" si="12"/>
        <v>46155</v>
      </c>
      <c r="B175" s="73">
        <f>VLOOKUP(E175*1,'Daily Flash NL'!A:D,4,0)</f>
        <v>0.66666666666666696</v>
      </c>
      <c r="C175" s="90">
        <f t="shared" si="13"/>
        <v>16</v>
      </c>
      <c r="D175" s="139">
        <v>46155</v>
      </c>
      <c r="E175" t="s">
        <v>141</v>
      </c>
      <c r="F175">
        <v>13</v>
      </c>
      <c r="G175">
        <v>30</v>
      </c>
      <c r="H175" s="130">
        <v>328.84615384615387</v>
      </c>
      <c r="I175" s="130">
        <v>389.86666666666673</v>
      </c>
      <c r="J175" s="131">
        <v>0.84615384615384615</v>
      </c>
      <c r="K175" s="131">
        <v>0.96666666666666667</v>
      </c>
      <c r="L175">
        <v>43</v>
      </c>
      <c r="M175" s="130">
        <v>371.41860465116281</v>
      </c>
      <c r="N175" s="131">
        <v>0.93023255813953487</v>
      </c>
    </row>
    <row r="176" spans="1:14" ht="14.4">
      <c r="A176" s="72">
        <f t="shared" si="12"/>
        <v>46155</v>
      </c>
      <c r="B176" s="73" t="e">
        <f>VLOOKUP(E176*1,'Daily Flash NL'!A:D,4,0)</f>
        <v>#N/A</v>
      </c>
      <c r="C176" s="90">
        <f t="shared" si="13"/>
        <v>17</v>
      </c>
      <c r="D176" s="139">
        <v>46155</v>
      </c>
      <c r="E176" t="s">
        <v>142</v>
      </c>
      <c r="F176">
        <v>23</v>
      </c>
      <c r="G176">
        <v>26</v>
      </c>
      <c r="H176" s="130">
        <v>220.2608695652174</v>
      </c>
      <c r="I176" s="130">
        <v>314.5</v>
      </c>
      <c r="J176" s="131">
        <v>0.52173913043478259</v>
      </c>
      <c r="K176" s="131">
        <v>0.88461538461538458</v>
      </c>
      <c r="L176">
        <v>49</v>
      </c>
      <c r="M176" s="130">
        <v>270.26530612244898</v>
      </c>
      <c r="N176" s="131">
        <v>0.7142857142857143</v>
      </c>
    </row>
    <row r="177" spans="1:14" ht="14.4">
      <c r="A177" s="72">
        <f t="shared" ref="A177:A190" si="14">D177</f>
        <v>46155</v>
      </c>
      <c r="B177" s="73" t="e">
        <f>VLOOKUP(E177*1,'Daily Flash NL'!A:D,4,0)</f>
        <v>#N/A</v>
      </c>
      <c r="C177" s="90">
        <f t="shared" ref="C177:C190" si="15">E177*1</f>
        <v>18</v>
      </c>
      <c r="D177" s="139">
        <v>46155</v>
      </c>
      <c r="E177" t="s">
        <v>143</v>
      </c>
      <c r="F177">
        <v>13</v>
      </c>
      <c r="G177">
        <v>17</v>
      </c>
      <c r="H177" s="130">
        <v>229.07692307692312</v>
      </c>
      <c r="I177" s="130">
        <v>230.11764705882356</v>
      </c>
      <c r="J177" s="131">
        <v>0.30769230769230771</v>
      </c>
      <c r="K177" s="131">
        <v>0.6470588235294118</v>
      </c>
      <c r="L177">
        <v>30</v>
      </c>
      <c r="M177" s="130">
        <v>229.66666666666663</v>
      </c>
      <c r="N177" s="131">
        <v>0.5</v>
      </c>
    </row>
    <row r="178" spans="1:14" ht="14.4">
      <c r="A178" s="72">
        <f t="shared" si="14"/>
        <v>46155</v>
      </c>
      <c r="B178" s="73" t="e">
        <f>VLOOKUP(E178*1,'Daily Flash NL'!A:D,4,0)</f>
        <v>#N/A</v>
      </c>
      <c r="C178" s="90">
        <f t="shared" si="15"/>
        <v>19</v>
      </c>
      <c r="D178" s="139">
        <v>46155</v>
      </c>
      <c r="E178" t="s">
        <v>144</v>
      </c>
      <c r="F178">
        <v>6</v>
      </c>
      <c r="G178">
        <v>10</v>
      </c>
      <c r="H178" s="130">
        <v>214</v>
      </c>
      <c r="I178" s="130">
        <v>271</v>
      </c>
      <c r="J178" s="131">
        <v>0.83333333333333337</v>
      </c>
      <c r="K178" s="131">
        <v>0.7</v>
      </c>
      <c r="L178">
        <v>16</v>
      </c>
      <c r="M178" s="130">
        <v>249.62499999999997</v>
      </c>
      <c r="N178" s="131">
        <v>0.75</v>
      </c>
    </row>
    <row r="179" spans="1:14" ht="14.4">
      <c r="A179" s="72">
        <f t="shared" si="14"/>
        <v>46155</v>
      </c>
      <c r="B179" s="73" t="e">
        <f>VLOOKUP(E179*1,'Daily Flash NL'!A:D,4,0)</f>
        <v>#N/A</v>
      </c>
      <c r="C179" s="90">
        <f t="shared" si="15"/>
        <v>20</v>
      </c>
      <c r="D179" s="139">
        <v>46155</v>
      </c>
      <c r="E179" t="s">
        <v>145</v>
      </c>
      <c r="F179">
        <v>6</v>
      </c>
      <c r="G179">
        <v>9</v>
      </c>
      <c r="H179" s="130">
        <v>234.33333333333337</v>
      </c>
      <c r="I179" s="130">
        <v>137.44444444444446</v>
      </c>
      <c r="J179" s="131">
        <v>0.83333333333333337</v>
      </c>
      <c r="K179" s="131">
        <v>0.66666666666666663</v>
      </c>
      <c r="L179">
        <v>15</v>
      </c>
      <c r="M179" s="130">
        <v>176.2</v>
      </c>
      <c r="N179" s="131">
        <v>0.73333333333333328</v>
      </c>
    </row>
    <row r="180" spans="1:14" ht="14.4">
      <c r="A180" s="72">
        <f t="shared" si="14"/>
        <v>46155</v>
      </c>
      <c r="B180" s="73" t="e">
        <f>VLOOKUP(E180*1,'Daily Flash NL'!A:D,4,0)</f>
        <v>#N/A</v>
      </c>
      <c r="C180" s="90">
        <f t="shared" si="15"/>
        <v>21</v>
      </c>
      <c r="D180" s="139">
        <v>46155</v>
      </c>
      <c r="E180" t="s">
        <v>146</v>
      </c>
      <c r="F180">
        <v>8</v>
      </c>
      <c r="G180">
        <v>13</v>
      </c>
      <c r="H180" s="130">
        <v>131.75</v>
      </c>
      <c r="I180" s="130">
        <v>350.15384615384613</v>
      </c>
      <c r="J180" s="131">
        <v>0.5</v>
      </c>
      <c r="K180" s="131">
        <v>0.53846153846153844</v>
      </c>
      <c r="L180">
        <v>21</v>
      </c>
      <c r="M180" s="130">
        <v>266.95238095238096</v>
      </c>
      <c r="N180" s="131">
        <v>0.52380952380952384</v>
      </c>
    </row>
    <row r="181" spans="1:14" ht="14.4">
      <c r="A181" s="72">
        <f t="shared" si="14"/>
        <v>46155</v>
      </c>
      <c r="B181" s="73" t="e">
        <f>VLOOKUP(E181*1,'Daily Flash NL'!A:D,4,0)</f>
        <v>#N/A</v>
      </c>
      <c r="C181" s="90">
        <f t="shared" si="15"/>
        <v>22</v>
      </c>
      <c r="D181" s="140">
        <v>46155</v>
      </c>
      <c r="E181" t="s">
        <v>147</v>
      </c>
      <c r="F181">
        <v>3</v>
      </c>
      <c r="G181">
        <v>10</v>
      </c>
      <c r="H181" s="130">
        <v>390.33333333333331</v>
      </c>
      <c r="I181" s="130">
        <v>340</v>
      </c>
      <c r="J181" s="131">
        <v>0</v>
      </c>
      <c r="K181" s="131">
        <v>0.2</v>
      </c>
      <c r="L181">
        <v>13</v>
      </c>
      <c r="M181" s="130">
        <v>351.61538461538464</v>
      </c>
      <c r="N181" s="131">
        <v>0.15384615384615385</v>
      </c>
    </row>
    <row r="182" spans="1:14" ht="14.4">
      <c r="A182" s="72" t="str">
        <f t="shared" si="14"/>
        <v>Total 13/05/2026</v>
      </c>
      <c r="B182" s="73" t="e">
        <f>VLOOKUP(E182*1,'Daily Flash NL'!A:D,4,0)</f>
        <v>#N/A</v>
      </c>
      <c r="C182" s="90">
        <f t="shared" si="15"/>
        <v>0</v>
      </c>
      <c r="D182" s="141" t="s">
        <v>171</v>
      </c>
      <c r="E182" s="141"/>
      <c r="F182" s="141">
        <v>177</v>
      </c>
      <c r="G182" s="141">
        <v>428</v>
      </c>
      <c r="H182" s="142">
        <v>304.0790960451979</v>
      </c>
      <c r="I182" s="142">
        <v>343.41588785046702</v>
      </c>
      <c r="J182" s="143">
        <v>0.49152542372881358</v>
      </c>
      <c r="K182" s="143">
        <v>0.55841121495327106</v>
      </c>
      <c r="L182" s="141">
        <v>605</v>
      </c>
      <c r="M182" s="142">
        <v>331.90743801652894</v>
      </c>
      <c r="N182" s="143">
        <v>0.53884297520661162</v>
      </c>
    </row>
    <row r="183" spans="1:14" ht="14.4">
      <c r="A183" s="72" t="str">
        <f t="shared" si="14"/>
        <v>Total général</v>
      </c>
      <c r="B183" s="73" t="e">
        <f>VLOOKUP(E183*1,'Daily Flash NL'!A:D,4,0)</f>
        <v>#N/A</v>
      </c>
      <c r="C183" s="90">
        <f t="shared" si="15"/>
        <v>0</v>
      </c>
      <c r="D183" s="144" t="s">
        <v>73</v>
      </c>
      <c r="E183" s="144"/>
      <c r="F183" s="144">
        <v>177</v>
      </c>
      <c r="G183" s="144">
        <v>428</v>
      </c>
      <c r="H183" s="145">
        <v>304.0790960451979</v>
      </c>
      <c r="I183" s="145">
        <v>343.41588785046702</v>
      </c>
      <c r="J183" s="146">
        <v>0.49152542372881358</v>
      </c>
      <c r="K183" s="146">
        <v>0.55841121495327106</v>
      </c>
      <c r="L183" s="144">
        <v>605</v>
      </c>
      <c r="M183" s="145">
        <v>331.90743801652894</v>
      </c>
      <c r="N183" s="146">
        <v>0.53884297520661162</v>
      </c>
    </row>
    <row r="184" spans="1:14" ht="14.4">
      <c r="A184" s="72">
        <f t="shared" si="14"/>
        <v>46156</v>
      </c>
      <c r="B184" s="73">
        <f>VLOOKUP(E184*1,'Daily Flash NL'!A:D,4,0)</f>
        <v>0.29166666666666669</v>
      </c>
      <c r="C184" s="90">
        <f t="shared" si="15"/>
        <v>7</v>
      </c>
      <c r="D184" s="139">
        <v>46156</v>
      </c>
      <c r="E184" t="s">
        <v>132</v>
      </c>
      <c r="G184">
        <v>2</v>
      </c>
      <c r="H184" s="130" t="e">
        <v>#DIV/0!</v>
      </c>
      <c r="I184" s="130">
        <v>548</v>
      </c>
      <c r="J184" s="131" t="e">
        <v>#DIV/0!</v>
      </c>
      <c r="K184" s="131">
        <v>1</v>
      </c>
      <c r="L184">
        <v>2</v>
      </c>
      <c r="M184" s="130">
        <v>548</v>
      </c>
      <c r="N184" s="131">
        <v>1</v>
      </c>
    </row>
    <row r="185" spans="1:14" ht="14.4">
      <c r="A185" s="72">
        <f t="shared" si="14"/>
        <v>46156</v>
      </c>
      <c r="B185" s="73">
        <f>VLOOKUP(E185*1,'Daily Flash NL'!A:D,4,0)</f>
        <v>0.33333333333333298</v>
      </c>
      <c r="C185" s="90">
        <f t="shared" si="15"/>
        <v>8</v>
      </c>
      <c r="D185" s="139">
        <v>46156</v>
      </c>
      <c r="E185" t="s">
        <v>133</v>
      </c>
      <c r="G185">
        <v>5</v>
      </c>
      <c r="H185" s="130" t="e">
        <v>#DIV/0!</v>
      </c>
      <c r="I185" s="130">
        <v>320.8</v>
      </c>
      <c r="J185" s="131" t="e">
        <v>#DIV/0!</v>
      </c>
      <c r="K185" s="131">
        <v>1</v>
      </c>
      <c r="L185">
        <v>5</v>
      </c>
      <c r="M185" s="130">
        <v>320.8</v>
      </c>
      <c r="N185" s="131">
        <v>1</v>
      </c>
    </row>
    <row r="186" spans="1:14" ht="14.4">
      <c r="A186" s="72">
        <f t="shared" si="14"/>
        <v>46156</v>
      </c>
      <c r="B186" s="73">
        <f>VLOOKUP(E186*1,'Daily Flash NL'!A:D,4,0)</f>
        <v>0.375</v>
      </c>
      <c r="C186" s="90">
        <f t="shared" si="15"/>
        <v>9</v>
      </c>
      <c r="D186" s="139">
        <v>46156</v>
      </c>
      <c r="E186" t="s">
        <v>134</v>
      </c>
      <c r="F186">
        <v>4</v>
      </c>
      <c r="G186">
        <v>13</v>
      </c>
      <c r="H186" s="130">
        <v>547.5</v>
      </c>
      <c r="I186" s="130">
        <v>380.69230769230768</v>
      </c>
      <c r="J186" s="131">
        <v>0.75</v>
      </c>
      <c r="K186" s="131">
        <v>1</v>
      </c>
      <c r="L186">
        <v>17</v>
      </c>
      <c r="M186" s="130">
        <v>419.94117647058812</v>
      </c>
      <c r="N186" s="131">
        <v>0.94117647058823528</v>
      </c>
    </row>
    <row r="187" spans="1:14" ht="14.4">
      <c r="A187" s="72">
        <f t="shared" si="14"/>
        <v>46156</v>
      </c>
      <c r="B187" s="73">
        <f>VLOOKUP(E187*1,'Daily Flash NL'!A:D,4,0)</f>
        <v>0.41666666666666702</v>
      </c>
      <c r="C187" s="90">
        <f t="shared" si="15"/>
        <v>10</v>
      </c>
      <c r="D187" s="139">
        <v>46156</v>
      </c>
      <c r="E187" t="s">
        <v>135</v>
      </c>
      <c r="F187">
        <v>6</v>
      </c>
      <c r="G187">
        <v>11</v>
      </c>
      <c r="H187" s="130">
        <v>701</v>
      </c>
      <c r="I187" s="130">
        <v>336.54545454545456</v>
      </c>
      <c r="J187" s="131">
        <v>1</v>
      </c>
      <c r="K187" s="131">
        <v>1</v>
      </c>
      <c r="L187">
        <v>17</v>
      </c>
      <c r="M187" s="130">
        <v>465.17647058823519</v>
      </c>
      <c r="N187" s="131">
        <v>1</v>
      </c>
    </row>
    <row r="188" spans="1:14" ht="14.4">
      <c r="A188" s="72">
        <f t="shared" si="14"/>
        <v>46156</v>
      </c>
      <c r="B188" s="73">
        <f>VLOOKUP(E188*1,'Daily Flash NL'!A:D,4,0)</f>
        <v>0.45833333333333298</v>
      </c>
      <c r="C188" s="90">
        <f t="shared" si="15"/>
        <v>11</v>
      </c>
      <c r="D188" s="139">
        <v>46156</v>
      </c>
      <c r="E188" t="s">
        <v>136</v>
      </c>
      <c r="F188">
        <v>6</v>
      </c>
      <c r="G188">
        <v>16</v>
      </c>
      <c r="H188" s="130">
        <v>241.83333333333334</v>
      </c>
      <c r="I188" s="130">
        <v>459.31249999999994</v>
      </c>
      <c r="J188" s="131">
        <v>1</v>
      </c>
      <c r="K188" s="131">
        <v>1</v>
      </c>
      <c r="L188">
        <v>22</v>
      </c>
      <c r="M188" s="130">
        <v>400</v>
      </c>
      <c r="N188" s="131">
        <v>1</v>
      </c>
    </row>
    <row r="189" spans="1:14" ht="14.4">
      <c r="A189" s="72">
        <f t="shared" si="14"/>
        <v>46156</v>
      </c>
      <c r="B189" s="73">
        <f>VLOOKUP(E189*1,'Daily Flash NL'!A:D,4,0)</f>
        <v>0.5</v>
      </c>
      <c r="C189" s="90">
        <f t="shared" si="15"/>
        <v>12</v>
      </c>
      <c r="D189" s="139">
        <v>46156</v>
      </c>
      <c r="E189" t="s">
        <v>137</v>
      </c>
      <c r="F189">
        <v>4</v>
      </c>
      <c r="G189">
        <v>19</v>
      </c>
      <c r="H189" s="130">
        <v>257.75</v>
      </c>
      <c r="I189" s="130">
        <v>300.26315789473688</v>
      </c>
      <c r="J189" s="131">
        <v>1</v>
      </c>
      <c r="K189" s="131">
        <v>0.84210526315789469</v>
      </c>
      <c r="L189">
        <v>23</v>
      </c>
      <c r="M189" s="130">
        <v>292.86956521739131</v>
      </c>
      <c r="N189" s="131">
        <v>0.86956521739130432</v>
      </c>
    </row>
    <row r="190" spans="1:14" ht="14.4">
      <c r="A190" s="72">
        <f t="shared" si="14"/>
        <v>46156</v>
      </c>
      <c r="B190" s="73">
        <f>VLOOKUP(E190*1,'Daily Flash NL'!A:D,4,0)</f>
        <v>0.54166666666666696</v>
      </c>
      <c r="C190" s="90">
        <f t="shared" si="15"/>
        <v>13</v>
      </c>
      <c r="D190" s="139">
        <v>46156</v>
      </c>
      <c r="E190" t="s">
        <v>138</v>
      </c>
      <c r="F190">
        <v>3</v>
      </c>
      <c r="G190">
        <v>16</v>
      </c>
      <c r="H190" s="130">
        <v>179.33333333333334</v>
      </c>
      <c r="I190" s="130">
        <v>308.43749999999994</v>
      </c>
      <c r="J190" s="131">
        <v>0.66666666666666663</v>
      </c>
      <c r="K190" s="131">
        <v>1</v>
      </c>
      <c r="L190">
        <v>19</v>
      </c>
      <c r="M190" s="130">
        <v>288.05263157894734</v>
      </c>
      <c r="N190" s="131">
        <v>0.94736842105263153</v>
      </c>
    </row>
    <row r="191" spans="1:14" ht="14.4">
      <c r="A191" s="72">
        <f t="shared" ref="A191:A205" si="16">D191</f>
        <v>46156</v>
      </c>
      <c r="B191" s="73">
        <f>VLOOKUP(E191*1,'Daily Flash NL'!A:D,4,0)</f>
        <v>0.58333333333333304</v>
      </c>
      <c r="C191" s="90">
        <f t="shared" ref="C191:C205" si="17">E191*1</f>
        <v>14</v>
      </c>
      <c r="D191" s="139">
        <v>46156</v>
      </c>
      <c r="E191" t="s">
        <v>139</v>
      </c>
      <c r="F191">
        <v>4</v>
      </c>
      <c r="G191">
        <v>16</v>
      </c>
      <c r="H191" s="130">
        <v>110.25</v>
      </c>
      <c r="I191" s="130">
        <v>472.625</v>
      </c>
      <c r="J191" s="131">
        <v>0.5</v>
      </c>
      <c r="K191" s="131">
        <v>1</v>
      </c>
      <c r="L191">
        <v>20</v>
      </c>
      <c r="M191" s="130">
        <v>400.15</v>
      </c>
      <c r="N191" s="131">
        <v>0.9</v>
      </c>
    </row>
    <row r="192" spans="1:14" ht="14.4">
      <c r="A192" s="72">
        <f t="shared" si="16"/>
        <v>46156</v>
      </c>
      <c r="B192" s="73">
        <f>VLOOKUP(E192*1,'Daily Flash NL'!A:D,4,0)</f>
        <v>0.625</v>
      </c>
      <c r="C192" s="90">
        <f t="shared" si="17"/>
        <v>15</v>
      </c>
      <c r="D192" s="139">
        <v>46156</v>
      </c>
      <c r="E192" t="s">
        <v>140</v>
      </c>
      <c r="F192">
        <v>3</v>
      </c>
      <c r="G192">
        <v>17</v>
      </c>
      <c r="H192" s="130">
        <v>130.33333333333334</v>
      </c>
      <c r="I192" s="130">
        <v>299</v>
      </c>
      <c r="J192" s="131">
        <v>1</v>
      </c>
      <c r="K192" s="131">
        <v>0.82352941176470584</v>
      </c>
      <c r="L192">
        <v>20</v>
      </c>
      <c r="M192" s="130">
        <v>273.70000000000005</v>
      </c>
      <c r="N192" s="131">
        <v>0.85</v>
      </c>
    </row>
    <row r="193" spans="1:14" ht="14.4">
      <c r="A193" s="72">
        <f t="shared" si="16"/>
        <v>46156</v>
      </c>
      <c r="B193" s="73">
        <f>VLOOKUP(E193*1,'Daily Flash NL'!A:D,4,0)</f>
        <v>0.66666666666666696</v>
      </c>
      <c r="C193" s="90">
        <f t="shared" si="17"/>
        <v>16</v>
      </c>
      <c r="D193" s="139">
        <v>46156</v>
      </c>
      <c r="E193" t="s">
        <v>141</v>
      </c>
      <c r="F193">
        <v>3</v>
      </c>
      <c r="G193">
        <v>20</v>
      </c>
      <c r="H193" s="130">
        <v>621</v>
      </c>
      <c r="I193" s="130">
        <v>319.10000000000002</v>
      </c>
      <c r="J193" s="131">
        <v>1</v>
      </c>
      <c r="K193" s="131">
        <v>1</v>
      </c>
      <c r="L193">
        <v>23</v>
      </c>
      <c r="M193" s="130">
        <v>358.47826086956519</v>
      </c>
      <c r="N193" s="131">
        <v>1</v>
      </c>
    </row>
    <row r="194" spans="1:14" ht="14.4">
      <c r="A194" s="72">
        <f t="shared" si="16"/>
        <v>46156</v>
      </c>
      <c r="B194" s="73" t="e">
        <f>VLOOKUP(E194*1,'Daily Flash NL'!A:D,4,0)</f>
        <v>#N/A</v>
      </c>
      <c r="C194" s="90">
        <f t="shared" si="17"/>
        <v>17</v>
      </c>
      <c r="D194" s="139">
        <v>46156</v>
      </c>
      <c r="E194" t="s">
        <v>142</v>
      </c>
      <c r="F194">
        <v>4</v>
      </c>
      <c r="G194">
        <v>12</v>
      </c>
      <c r="H194" s="130">
        <v>355.5</v>
      </c>
      <c r="I194" s="130">
        <v>250.41666666666671</v>
      </c>
      <c r="J194" s="131">
        <v>1</v>
      </c>
      <c r="K194" s="131">
        <v>1</v>
      </c>
      <c r="L194">
        <v>16</v>
      </c>
      <c r="M194" s="130">
        <v>276.6875</v>
      </c>
      <c r="N194" s="131">
        <v>1</v>
      </c>
    </row>
    <row r="195" spans="1:14" ht="14.4">
      <c r="A195" s="72">
        <f t="shared" si="16"/>
        <v>46156</v>
      </c>
      <c r="B195" s="73" t="e">
        <f>VLOOKUP(E195*1,'Daily Flash NL'!A:D,4,0)</f>
        <v>#N/A</v>
      </c>
      <c r="C195" s="90">
        <f t="shared" si="17"/>
        <v>18</v>
      </c>
      <c r="D195" s="139">
        <v>46156</v>
      </c>
      <c r="E195" t="s">
        <v>143</v>
      </c>
      <c r="F195">
        <v>2</v>
      </c>
      <c r="G195">
        <v>7</v>
      </c>
      <c r="H195" s="130">
        <v>241.49999999999997</v>
      </c>
      <c r="I195" s="130">
        <v>340.28571428571428</v>
      </c>
      <c r="J195" s="131">
        <v>0.5</v>
      </c>
      <c r="K195" s="131">
        <v>0.8571428571428571</v>
      </c>
      <c r="L195">
        <v>9</v>
      </c>
      <c r="M195" s="130">
        <v>318.33333333333337</v>
      </c>
      <c r="N195" s="131">
        <v>0.77777777777777779</v>
      </c>
    </row>
    <row r="196" spans="1:14" ht="14.4">
      <c r="A196" s="72">
        <f t="shared" si="16"/>
        <v>46156</v>
      </c>
      <c r="B196" s="73" t="e">
        <f>VLOOKUP(E196*1,'Daily Flash NL'!A:D,4,0)</f>
        <v>#N/A</v>
      </c>
      <c r="C196" s="90">
        <f t="shared" si="17"/>
        <v>19</v>
      </c>
      <c r="D196" s="140">
        <v>46156</v>
      </c>
      <c r="E196" t="s">
        <v>144</v>
      </c>
      <c r="G196">
        <v>5</v>
      </c>
      <c r="H196" s="130" t="e">
        <v>#DIV/0!</v>
      </c>
      <c r="I196" s="130">
        <v>241.8</v>
      </c>
      <c r="J196" s="131" t="e">
        <v>#DIV/0!</v>
      </c>
      <c r="K196" s="131">
        <v>1</v>
      </c>
      <c r="L196">
        <v>5</v>
      </c>
      <c r="M196" s="130">
        <v>241.8</v>
      </c>
      <c r="N196" s="131">
        <v>1</v>
      </c>
    </row>
    <row r="197" spans="1:14" ht="14.4">
      <c r="A197" s="72" t="str">
        <f t="shared" si="16"/>
        <v>Total 14/05/2026</v>
      </c>
      <c r="B197" s="73" t="e">
        <f>VLOOKUP(E197*1,'Daily Flash NL'!A:D,4,0)</f>
        <v>#N/A</v>
      </c>
      <c r="C197" s="90">
        <f t="shared" si="17"/>
        <v>0</v>
      </c>
      <c r="D197" s="141" t="s">
        <v>172</v>
      </c>
      <c r="E197" s="141"/>
      <c r="F197" s="141">
        <v>39</v>
      </c>
      <c r="G197" s="141">
        <v>159</v>
      </c>
      <c r="H197" s="142">
        <v>359.38461538461536</v>
      </c>
      <c r="I197" s="142">
        <v>345.67924528301893</v>
      </c>
      <c r="J197" s="143">
        <v>0.87179487179487181</v>
      </c>
      <c r="K197" s="143">
        <v>0.95597484276729561</v>
      </c>
      <c r="L197" s="141">
        <v>198</v>
      </c>
      <c r="M197" s="142">
        <v>348.37878787878793</v>
      </c>
      <c r="N197" s="143">
        <v>0.93939393939393945</v>
      </c>
    </row>
    <row r="198" spans="1:14" ht="14.4">
      <c r="A198" s="72" t="str">
        <f t="shared" si="16"/>
        <v>Total général</v>
      </c>
      <c r="B198" s="73" t="e">
        <f>VLOOKUP(E198*1,'Daily Flash NL'!A:D,4,0)</f>
        <v>#N/A</v>
      </c>
      <c r="C198" s="90">
        <f t="shared" si="17"/>
        <v>0</v>
      </c>
      <c r="D198" s="144" t="s">
        <v>73</v>
      </c>
      <c r="E198" s="144"/>
      <c r="F198" s="144">
        <v>39</v>
      </c>
      <c r="G198" s="144">
        <v>159</v>
      </c>
      <c r="H198" s="145">
        <v>359.38461538461536</v>
      </c>
      <c r="I198" s="145">
        <v>345.67924528301893</v>
      </c>
      <c r="J198" s="146">
        <v>0.87179487179487181</v>
      </c>
      <c r="K198" s="146">
        <v>0.95597484276729561</v>
      </c>
      <c r="L198" s="144">
        <v>198</v>
      </c>
      <c r="M198" s="145">
        <v>348.37878787878793</v>
      </c>
      <c r="N198" s="146">
        <v>0.93939393939393945</v>
      </c>
    </row>
    <row r="199" spans="1:14" ht="14.4">
      <c r="A199" s="72">
        <f t="shared" si="16"/>
        <v>46159</v>
      </c>
      <c r="B199" s="73">
        <f>VLOOKUP(E199*1,'Daily Flash NL'!A:D,4,0)</f>
        <v>0.29166666666666669</v>
      </c>
      <c r="C199" s="90">
        <f t="shared" si="17"/>
        <v>7</v>
      </c>
      <c r="D199" s="139">
        <v>46159</v>
      </c>
      <c r="E199" t="s">
        <v>132</v>
      </c>
      <c r="G199">
        <v>1</v>
      </c>
      <c r="H199" s="130" t="e">
        <v>#DIV/0!</v>
      </c>
      <c r="I199" s="130">
        <v>565</v>
      </c>
      <c r="J199" s="131" t="e">
        <v>#DIV/0!</v>
      </c>
      <c r="K199" s="131">
        <v>1</v>
      </c>
      <c r="L199">
        <v>1</v>
      </c>
      <c r="M199" s="130">
        <v>565</v>
      </c>
      <c r="N199" s="131">
        <v>1</v>
      </c>
    </row>
    <row r="200" spans="1:14" ht="14.4">
      <c r="A200" s="72">
        <f t="shared" si="16"/>
        <v>46159</v>
      </c>
      <c r="B200" s="73">
        <f>VLOOKUP(E200*1,'Daily Flash NL'!A:D,4,0)</f>
        <v>0.33333333333333298</v>
      </c>
      <c r="C200" s="90">
        <f t="shared" si="17"/>
        <v>8</v>
      </c>
      <c r="D200" s="139">
        <v>46159</v>
      </c>
      <c r="E200" t="s">
        <v>133</v>
      </c>
      <c r="F200">
        <v>1</v>
      </c>
      <c r="G200">
        <v>4</v>
      </c>
      <c r="H200" s="130">
        <v>286</v>
      </c>
      <c r="I200" s="130">
        <v>491.25</v>
      </c>
      <c r="J200" s="131">
        <v>1</v>
      </c>
      <c r="K200" s="131">
        <v>0.75</v>
      </c>
      <c r="L200">
        <v>5</v>
      </c>
      <c r="M200" s="130">
        <v>450.2</v>
      </c>
      <c r="N200" s="131">
        <v>0.8</v>
      </c>
    </row>
    <row r="201" spans="1:14" ht="14.4">
      <c r="A201" s="72">
        <f t="shared" si="16"/>
        <v>46159</v>
      </c>
      <c r="B201" s="73">
        <f>VLOOKUP(E201*1,'Daily Flash NL'!A:D,4,0)</f>
        <v>0.375</v>
      </c>
      <c r="C201" s="90">
        <f t="shared" si="17"/>
        <v>9</v>
      </c>
      <c r="D201" s="139">
        <v>46159</v>
      </c>
      <c r="E201" t="s">
        <v>134</v>
      </c>
      <c r="F201">
        <v>4</v>
      </c>
      <c r="G201">
        <v>8</v>
      </c>
      <c r="H201" s="130">
        <v>301.75</v>
      </c>
      <c r="I201" s="130">
        <v>257.12499999999994</v>
      </c>
      <c r="J201" s="131">
        <v>1</v>
      </c>
      <c r="K201" s="131">
        <v>0.875</v>
      </c>
      <c r="L201">
        <v>12</v>
      </c>
      <c r="M201" s="130">
        <v>272.00000000000006</v>
      </c>
      <c r="N201" s="131">
        <v>0.91666666666666663</v>
      </c>
    </row>
    <row r="202" spans="1:14" ht="14.4">
      <c r="A202" s="72">
        <f t="shared" si="16"/>
        <v>46159</v>
      </c>
      <c r="B202" s="73">
        <f>VLOOKUP(E202*1,'Daily Flash NL'!A:D,4,0)</f>
        <v>0.41666666666666702</v>
      </c>
      <c r="C202" s="90">
        <f t="shared" si="17"/>
        <v>10</v>
      </c>
      <c r="D202" s="139">
        <v>46159</v>
      </c>
      <c r="E202" t="s">
        <v>135</v>
      </c>
      <c r="F202">
        <v>12</v>
      </c>
      <c r="G202">
        <v>15</v>
      </c>
      <c r="H202" s="130">
        <v>364.75</v>
      </c>
      <c r="I202" s="130">
        <v>410.06666666666672</v>
      </c>
      <c r="J202" s="131">
        <v>1</v>
      </c>
      <c r="K202" s="131">
        <v>0.8</v>
      </c>
      <c r="L202">
        <v>27</v>
      </c>
      <c r="M202" s="130">
        <v>389.92592592592587</v>
      </c>
      <c r="N202" s="131">
        <v>0.88888888888888884</v>
      </c>
    </row>
    <row r="203" spans="1:14" ht="14.4">
      <c r="A203" s="72">
        <f t="shared" si="16"/>
        <v>46159</v>
      </c>
      <c r="B203" s="73">
        <f>VLOOKUP(E203*1,'Daily Flash NL'!A:D,4,0)</f>
        <v>0.45833333333333298</v>
      </c>
      <c r="C203" s="90">
        <f t="shared" si="17"/>
        <v>11</v>
      </c>
      <c r="D203" s="139">
        <v>46159</v>
      </c>
      <c r="E203" t="s">
        <v>136</v>
      </c>
      <c r="F203">
        <v>12</v>
      </c>
      <c r="G203">
        <v>14</v>
      </c>
      <c r="H203" s="130">
        <v>310.74999999999994</v>
      </c>
      <c r="I203" s="130">
        <v>383.57142857142861</v>
      </c>
      <c r="J203" s="131">
        <v>0.66666666666666663</v>
      </c>
      <c r="K203" s="131">
        <v>0.8571428571428571</v>
      </c>
      <c r="L203">
        <v>26</v>
      </c>
      <c r="M203" s="130">
        <v>349.9615384615384</v>
      </c>
      <c r="N203" s="131">
        <v>0.76923076923076927</v>
      </c>
    </row>
    <row r="204" spans="1:14" ht="14.4">
      <c r="A204" s="72">
        <f t="shared" si="16"/>
        <v>46159</v>
      </c>
      <c r="B204" s="73">
        <f>VLOOKUP(E204*1,'Daily Flash NL'!A:D,4,0)</f>
        <v>0.5</v>
      </c>
      <c r="C204" s="90">
        <f t="shared" si="17"/>
        <v>12</v>
      </c>
      <c r="D204" s="139">
        <v>46159</v>
      </c>
      <c r="E204" t="s">
        <v>137</v>
      </c>
      <c r="F204">
        <v>17</v>
      </c>
      <c r="G204">
        <v>19</v>
      </c>
      <c r="H204" s="130">
        <v>272.76470588235293</v>
      </c>
      <c r="I204" s="130">
        <v>414.73684210526318</v>
      </c>
      <c r="J204" s="131">
        <v>0.94117647058823528</v>
      </c>
      <c r="K204" s="131">
        <v>0.84210526315789469</v>
      </c>
      <c r="L204">
        <v>36</v>
      </c>
      <c r="M204" s="130">
        <v>347.69444444444446</v>
      </c>
      <c r="N204" s="131">
        <v>0.88888888888888884</v>
      </c>
    </row>
    <row r="205" spans="1:14" ht="14.4">
      <c r="A205" s="72">
        <f t="shared" si="16"/>
        <v>46159</v>
      </c>
      <c r="B205" s="73">
        <f>VLOOKUP(E205*1,'Daily Flash NL'!A:D,4,0)</f>
        <v>0.54166666666666696</v>
      </c>
      <c r="C205" s="90">
        <f t="shared" si="17"/>
        <v>13</v>
      </c>
      <c r="D205" s="140">
        <v>46159</v>
      </c>
      <c r="E205" t="s">
        <v>138</v>
      </c>
      <c r="F205">
        <v>11</v>
      </c>
      <c r="G205">
        <v>11</v>
      </c>
      <c r="H205" s="130">
        <v>272.63636363636363</v>
      </c>
      <c r="I205" s="130">
        <v>323.63636363636363</v>
      </c>
      <c r="J205" s="131">
        <v>0.90909090909090906</v>
      </c>
      <c r="K205" s="131">
        <v>0.90909090909090906</v>
      </c>
      <c r="L205">
        <v>22</v>
      </c>
      <c r="M205" s="130">
        <v>298.13636363636363</v>
      </c>
      <c r="N205" s="131">
        <v>0.90909090909090906</v>
      </c>
    </row>
    <row r="206" spans="1:14" ht="14.4">
      <c r="A206" s="72" t="str">
        <f t="shared" ref="A206:A217" si="18">D206</f>
        <v>Total 17/05/2026</v>
      </c>
      <c r="B206" s="73" t="e">
        <f>VLOOKUP(E206*1,'Daily Flash NL'!A:D,4,0)</f>
        <v>#N/A</v>
      </c>
      <c r="C206" s="90">
        <f t="shared" ref="C206:C217" si="19">E206*1</f>
        <v>0</v>
      </c>
      <c r="D206" s="141" t="s">
        <v>173</v>
      </c>
      <c r="E206" s="141"/>
      <c r="F206" s="141">
        <v>57</v>
      </c>
      <c r="G206" s="141">
        <v>72</v>
      </c>
      <c r="H206" s="142">
        <v>302.3684210526315</v>
      </c>
      <c r="I206" s="142">
        <v>382.61111111111114</v>
      </c>
      <c r="J206" s="143">
        <v>0.89473684210526316</v>
      </c>
      <c r="K206" s="143">
        <v>0.84722222222222221</v>
      </c>
      <c r="L206" s="141">
        <v>129</v>
      </c>
      <c r="M206" s="142">
        <v>347.15503875968994</v>
      </c>
      <c r="N206" s="143">
        <v>0.86821705426356588</v>
      </c>
    </row>
    <row r="207" spans="1:14" ht="14.4">
      <c r="A207" s="72" t="str">
        <f t="shared" si="18"/>
        <v>Total général</v>
      </c>
      <c r="B207" s="73" t="e">
        <f>VLOOKUP(E207*1,'Daily Flash NL'!A:D,4,0)</f>
        <v>#N/A</v>
      </c>
      <c r="C207" s="90">
        <f t="shared" si="19"/>
        <v>0</v>
      </c>
      <c r="D207" s="144" t="s">
        <v>73</v>
      </c>
      <c r="E207" s="144"/>
      <c r="F207" s="144">
        <v>57</v>
      </c>
      <c r="G207" s="144">
        <v>72</v>
      </c>
      <c r="H207" s="145">
        <v>302.3684210526315</v>
      </c>
      <c r="I207" s="145">
        <v>382.61111111111114</v>
      </c>
      <c r="J207" s="146">
        <v>0.89473684210526316</v>
      </c>
      <c r="K207" s="146">
        <v>0.84722222222222221</v>
      </c>
      <c r="L207" s="144">
        <v>129</v>
      </c>
      <c r="M207" s="145">
        <v>347.15503875968994</v>
      </c>
      <c r="N207" s="146">
        <v>0.86821705426356588</v>
      </c>
    </row>
    <row r="208" spans="1:14" ht="14.4">
      <c r="A208" s="72">
        <f t="shared" si="18"/>
        <v>46160</v>
      </c>
      <c r="B208" s="73">
        <f>VLOOKUP(E208*1,'Daily Flash NL'!A:D,4,0)</f>
        <v>0.29166666666666669</v>
      </c>
      <c r="C208" s="90">
        <f t="shared" si="19"/>
        <v>7</v>
      </c>
      <c r="D208" s="139">
        <v>46160</v>
      </c>
      <c r="E208" t="s">
        <v>132</v>
      </c>
      <c r="F208">
        <v>7</v>
      </c>
      <c r="G208">
        <v>7</v>
      </c>
      <c r="H208" s="130">
        <v>323.42857142857144</v>
      </c>
      <c r="I208" s="130">
        <v>293.85714285714283</v>
      </c>
      <c r="J208" s="131">
        <v>0.5714285714285714</v>
      </c>
      <c r="K208" s="131">
        <v>0.42857142857142855</v>
      </c>
      <c r="L208">
        <v>14</v>
      </c>
      <c r="M208" s="130">
        <v>308.64285714285717</v>
      </c>
      <c r="N208" s="131">
        <v>0.5</v>
      </c>
    </row>
    <row r="209" spans="1:14" ht="14.4">
      <c r="A209" s="72">
        <f t="shared" si="18"/>
        <v>46160</v>
      </c>
      <c r="B209" s="73">
        <f>VLOOKUP(E209*1,'Daily Flash NL'!A:D,4,0)</f>
        <v>0.33333333333333298</v>
      </c>
      <c r="C209" s="90">
        <f t="shared" si="19"/>
        <v>8</v>
      </c>
      <c r="D209" s="139">
        <v>46160</v>
      </c>
      <c r="E209" t="s">
        <v>133</v>
      </c>
      <c r="F209">
        <v>31</v>
      </c>
      <c r="G209">
        <v>34</v>
      </c>
      <c r="H209" s="130">
        <v>332.58064516129031</v>
      </c>
      <c r="I209" s="130">
        <v>358.23529411764702</v>
      </c>
      <c r="J209" s="131">
        <v>0.61290322580645162</v>
      </c>
      <c r="K209" s="131">
        <v>0.70588235294117652</v>
      </c>
      <c r="L209">
        <v>65</v>
      </c>
      <c r="M209" s="130">
        <v>346</v>
      </c>
      <c r="N209" s="131">
        <v>0.66153846153846152</v>
      </c>
    </row>
    <row r="210" spans="1:14" ht="14.4">
      <c r="A210" s="72">
        <f t="shared" si="18"/>
        <v>46160</v>
      </c>
      <c r="B210" s="73">
        <f>VLOOKUP(E210*1,'Daily Flash NL'!A:D,4,0)</f>
        <v>0.375</v>
      </c>
      <c r="C210" s="90">
        <f t="shared" si="19"/>
        <v>9</v>
      </c>
      <c r="D210" s="139">
        <v>46160</v>
      </c>
      <c r="E210" t="s">
        <v>134</v>
      </c>
      <c r="F210">
        <v>30</v>
      </c>
      <c r="G210">
        <v>61</v>
      </c>
      <c r="H210" s="130">
        <v>349.43333333333328</v>
      </c>
      <c r="I210" s="130">
        <v>394.72131147540983</v>
      </c>
      <c r="J210" s="131">
        <v>0.8666666666666667</v>
      </c>
      <c r="K210" s="131">
        <v>0.73770491803278693</v>
      </c>
      <c r="L210">
        <v>91</v>
      </c>
      <c r="M210" s="130">
        <v>379.7912087912087</v>
      </c>
      <c r="N210" s="131">
        <v>0.78021978021978022</v>
      </c>
    </row>
    <row r="211" spans="1:14" ht="14.4">
      <c r="A211" s="72">
        <f t="shared" si="18"/>
        <v>46160</v>
      </c>
      <c r="B211" s="73">
        <f>VLOOKUP(E211*1,'Daily Flash NL'!A:D,4,0)</f>
        <v>0.41666666666666702</v>
      </c>
      <c r="C211" s="90">
        <f t="shared" si="19"/>
        <v>10</v>
      </c>
      <c r="D211" s="139">
        <v>46160</v>
      </c>
      <c r="E211" t="s">
        <v>135</v>
      </c>
      <c r="F211">
        <v>34</v>
      </c>
      <c r="G211">
        <v>55</v>
      </c>
      <c r="H211" s="130">
        <v>381.76470588235281</v>
      </c>
      <c r="I211" s="130">
        <v>428.10909090909098</v>
      </c>
      <c r="J211" s="131">
        <v>0.61764705882352944</v>
      </c>
      <c r="K211" s="131">
        <v>0.65454545454545454</v>
      </c>
      <c r="L211">
        <v>89</v>
      </c>
      <c r="M211" s="130">
        <v>410.40449438202234</v>
      </c>
      <c r="N211" s="131">
        <v>0.6404494382022472</v>
      </c>
    </row>
    <row r="212" spans="1:14" ht="14.4">
      <c r="A212" s="72">
        <f t="shared" si="18"/>
        <v>46160</v>
      </c>
      <c r="B212" s="73">
        <f>VLOOKUP(E212*1,'Daily Flash NL'!A:D,4,0)</f>
        <v>0.45833333333333298</v>
      </c>
      <c r="C212" s="90">
        <f t="shared" si="19"/>
        <v>11</v>
      </c>
      <c r="D212" s="139">
        <v>46160</v>
      </c>
      <c r="E212" t="s">
        <v>136</v>
      </c>
      <c r="F212">
        <v>29</v>
      </c>
      <c r="G212">
        <v>54</v>
      </c>
      <c r="H212" s="130">
        <v>296.31034482758622</v>
      </c>
      <c r="I212" s="130">
        <v>353.09259259259261</v>
      </c>
      <c r="J212" s="131">
        <v>0.75862068965517238</v>
      </c>
      <c r="K212" s="131">
        <v>0.7407407407407407</v>
      </c>
      <c r="L212">
        <v>83</v>
      </c>
      <c r="M212" s="130">
        <v>333.25301204819277</v>
      </c>
      <c r="N212" s="131">
        <v>0.74698795180722888</v>
      </c>
    </row>
    <row r="213" spans="1:14" ht="14.4">
      <c r="A213" s="72">
        <f t="shared" si="18"/>
        <v>46160</v>
      </c>
      <c r="B213" s="73">
        <f>VLOOKUP(E213*1,'Daily Flash NL'!A:D,4,0)</f>
        <v>0.5</v>
      </c>
      <c r="C213" s="90">
        <f t="shared" si="19"/>
        <v>12</v>
      </c>
      <c r="D213" s="139">
        <v>46160</v>
      </c>
      <c r="E213" t="s">
        <v>137</v>
      </c>
      <c r="F213">
        <v>23</v>
      </c>
      <c r="G213">
        <v>48</v>
      </c>
      <c r="H213" s="130">
        <v>428.26086956521738</v>
      </c>
      <c r="I213" s="130">
        <v>399.5625</v>
      </c>
      <c r="J213" s="131">
        <v>0.69565217391304346</v>
      </c>
      <c r="K213" s="131">
        <v>0.58333333333333337</v>
      </c>
      <c r="L213">
        <v>71</v>
      </c>
      <c r="M213" s="130">
        <v>408.8591549295773</v>
      </c>
      <c r="N213" s="131">
        <v>0.61971830985915488</v>
      </c>
    </row>
    <row r="214" spans="1:14" ht="14.4">
      <c r="A214" s="72">
        <f t="shared" si="18"/>
        <v>46160</v>
      </c>
      <c r="B214" s="73">
        <f>VLOOKUP(E214*1,'Daily Flash NL'!A:D,4,0)</f>
        <v>0.54166666666666696</v>
      </c>
      <c r="C214" s="90">
        <f t="shared" si="19"/>
        <v>13</v>
      </c>
      <c r="D214" s="139">
        <v>46160</v>
      </c>
      <c r="E214" t="s">
        <v>138</v>
      </c>
      <c r="F214">
        <v>22</v>
      </c>
      <c r="G214">
        <v>59</v>
      </c>
      <c r="H214" s="130">
        <v>379.13636363636357</v>
      </c>
      <c r="I214" s="130">
        <v>294</v>
      </c>
      <c r="J214" s="131">
        <v>0.81818181818181823</v>
      </c>
      <c r="K214" s="131">
        <v>0.5423728813559322</v>
      </c>
      <c r="L214">
        <v>81</v>
      </c>
      <c r="M214" s="130">
        <v>317.1234567901235</v>
      </c>
      <c r="N214" s="131">
        <v>0.61728395061728392</v>
      </c>
    </row>
    <row r="215" spans="1:14" ht="14.4">
      <c r="A215" s="72">
        <f t="shared" si="18"/>
        <v>46160</v>
      </c>
      <c r="B215" s="73">
        <f>VLOOKUP(E215*1,'Daily Flash NL'!A:D,4,0)</f>
        <v>0.58333333333333304</v>
      </c>
      <c r="C215" s="90">
        <f t="shared" si="19"/>
        <v>14</v>
      </c>
      <c r="D215" s="139">
        <v>46160</v>
      </c>
      <c r="E215" t="s">
        <v>139</v>
      </c>
      <c r="F215">
        <v>16</v>
      </c>
      <c r="G215">
        <v>47</v>
      </c>
      <c r="H215" s="130">
        <v>507.18750000000006</v>
      </c>
      <c r="I215" s="130">
        <v>273.97872340425533</v>
      </c>
      <c r="J215" s="131">
        <v>0.8125</v>
      </c>
      <c r="K215" s="131">
        <v>0.46808510638297873</v>
      </c>
      <c r="L215">
        <v>63</v>
      </c>
      <c r="M215" s="130">
        <v>333.20634920634916</v>
      </c>
      <c r="N215" s="131">
        <v>0.55555555555555558</v>
      </c>
    </row>
    <row r="216" spans="1:14" ht="14.4">
      <c r="A216" s="72">
        <f t="shared" si="18"/>
        <v>46160</v>
      </c>
      <c r="B216" s="73">
        <f>VLOOKUP(E216*1,'Daily Flash NL'!A:D,4,0)</f>
        <v>0.625</v>
      </c>
      <c r="C216" s="90">
        <f t="shared" si="19"/>
        <v>15</v>
      </c>
      <c r="D216" s="140">
        <v>46160</v>
      </c>
      <c r="E216" t="s">
        <v>140</v>
      </c>
      <c r="F216">
        <v>24</v>
      </c>
      <c r="G216">
        <v>44</v>
      </c>
      <c r="H216" s="130">
        <v>267.16666666666669</v>
      </c>
      <c r="I216" s="130">
        <v>363.68181818181813</v>
      </c>
      <c r="J216" s="131">
        <v>0.875</v>
      </c>
      <c r="K216" s="131">
        <v>0.77272727272727271</v>
      </c>
      <c r="L216">
        <v>68</v>
      </c>
      <c r="M216" s="130">
        <v>329.61764705882342</v>
      </c>
      <c r="N216" s="131">
        <v>0.80882352941176472</v>
      </c>
    </row>
    <row r="217" spans="1:14" ht="14.4">
      <c r="A217" s="72" t="str">
        <f t="shared" si="18"/>
        <v>Total 18/05/2026</v>
      </c>
      <c r="B217" s="73" t="e">
        <f>VLOOKUP(E217*1,'Daily Flash NL'!A:D,4,0)</f>
        <v>#N/A</v>
      </c>
      <c r="C217" s="90">
        <f t="shared" si="19"/>
        <v>0</v>
      </c>
      <c r="D217" s="141" t="s">
        <v>174</v>
      </c>
      <c r="E217" s="141"/>
      <c r="F217" s="141">
        <v>216</v>
      </c>
      <c r="G217" s="141">
        <v>409</v>
      </c>
      <c r="H217" s="142">
        <v>358.09259259259255</v>
      </c>
      <c r="I217" s="142">
        <v>357.77995110024449</v>
      </c>
      <c r="J217" s="143">
        <v>0.7407407407407407</v>
      </c>
      <c r="K217" s="143">
        <v>0.6454767726161369</v>
      </c>
      <c r="L217" s="141">
        <v>625</v>
      </c>
      <c r="M217" s="142">
        <v>357.88799999999998</v>
      </c>
      <c r="N217" s="143">
        <v>0.6784</v>
      </c>
    </row>
    <row r="218" spans="1:14" ht="14.4">
      <c r="A218" s="72" t="str">
        <f>D218</f>
        <v>Total général</v>
      </c>
      <c r="B218" s="73" t="e">
        <f>VLOOKUP(E218*1,'Daily Flash NL'!A:D,4,0)</f>
        <v>#N/A</v>
      </c>
      <c r="C218" s="90">
        <f>E218*1</f>
        <v>0</v>
      </c>
      <c r="D218" s="144" t="s">
        <v>73</v>
      </c>
      <c r="E218" s="144"/>
      <c r="F218" s="144">
        <v>216</v>
      </c>
      <c r="G218" s="144">
        <v>409</v>
      </c>
      <c r="H218" s="145">
        <v>358.09259259259255</v>
      </c>
      <c r="I218" s="145">
        <v>357.77995110024449</v>
      </c>
      <c r="J218" s="146">
        <v>0.7407407407407407</v>
      </c>
      <c r="K218" s="146">
        <v>0.6454767726161369</v>
      </c>
      <c r="L218" s="144">
        <v>625</v>
      </c>
      <c r="M218" s="145">
        <v>357.88799999999998</v>
      </c>
      <c r="N218" s="146">
        <v>0.6784</v>
      </c>
    </row>
    <row r="219" spans="1:14" ht="14.4">
      <c r="A219" s="72">
        <f>D219</f>
        <v>46172</v>
      </c>
      <c r="B219" s="73">
        <f>VLOOKUP(E219*1,'Daily Flash NL'!A:D,4,0)</f>
        <v>0.29166666666666669</v>
      </c>
      <c r="C219" s="90">
        <f>E219*1</f>
        <v>7</v>
      </c>
      <c r="D219" s="139">
        <v>46172</v>
      </c>
      <c r="E219" t="s">
        <v>132</v>
      </c>
      <c r="F219">
        <v>3</v>
      </c>
      <c r="G219">
        <v>5</v>
      </c>
      <c r="H219" s="130">
        <v>247</v>
      </c>
      <c r="I219" s="130">
        <v>386</v>
      </c>
      <c r="J219" s="131">
        <v>1</v>
      </c>
      <c r="K219" s="131">
        <v>0.4</v>
      </c>
      <c r="L219">
        <v>8</v>
      </c>
      <c r="M219" s="130">
        <v>333.875</v>
      </c>
      <c r="N219" s="131">
        <v>0.625</v>
      </c>
    </row>
    <row r="220" spans="1:14" ht="14.4">
      <c r="A220" s="72">
        <f>D220</f>
        <v>46172</v>
      </c>
      <c r="B220" s="73">
        <f>VLOOKUP(E220*1,'Daily Flash NL'!A:D,4,0)</f>
        <v>0.33333333333333298</v>
      </c>
      <c r="C220" s="90">
        <f>E220*1</f>
        <v>8</v>
      </c>
      <c r="D220" s="139">
        <v>46172</v>
      </c>
      <c r="E220" t="s">
        <v>133</v>
      </c>
      <c r="F220">
        <v>11</v>
      </c>
      <c r="G220">
        <v>17</v>
      </c>
      <c r="H220" s="130">
        <v>275.09090909090907</v>
      </c>
      <c r="I220" s="130">
        <v>333.29411764705878</v>
      </c>
      <c r="J220" s="131">
        <v>0.18181818181818182</v>
      </c>
      <c r="K220" s="131">
        <v>0.23529411764705882</v>
      </c>
      <c r="L220">
        <v>28</v>
      </c>
      <c r="M220" s="130">
        <v>310.42857142857144</v>
      </c>
      <c r="N220" s="131">
        <v>0.21428571428571427</v>
      </c>
    </row>
    <row r="221" spans="1:14" ht="14.4">
      <c r="A221" s="72">
        <f t="shared" ref="A221:A237" si="20">D221</f>
        <v>46172</v>
      </c>
      <c r="B221" s="73">
        <f>VLOOKUP(E221*1,'Daily Flash NL'!A:D,4,0)</f>
        <v>0.375</v>
      </c>
      <c r="C221" s="90">
        <f t="shared" ref="C221:C237" si="21">E221*1</f>
        <v>9</v>
      </c>
      <c r="D221" s="140">
        <v>46172</v>
      </c>
      <c r="E221" t="s">
        <v>134</v>
      </c>
      <c r="F221">
        <v>26</v>
      </c>
      <c r="G221">
        <v>30</v>
      </c>
      <c r="H221" s="130">
        <v>272.07692307692309</v>
      </c>
      <c r="I221" s="130">
        <v>334.7</v>
      </c>
      <c r="J221" s="131">
        <v>0.46153846153846156</v>
      </c>
      <c r="K221" s="131">
        <v>0.1</v>
      </c>
      <c r="L221">
        <v>56</v>
      </c>
      <c r="M221" s="130">
        <v>305.62500000000011</v>
      </c>
      <c r="N221" s="131">
        <v>0.26785714285714285</v>
      </c>
    </row>
    <row r="222" spans="1:14" ht="14.4">
      <c r="A222" s="72" t="str">
        <f t="shared" si="20"/>
        <v>Total 30/05/2026</v>
      </c>
      <c r="B222" s="73" t="e">
        <f>VLOOKUP(E222*1,'Daily Flash NL'!A:D,4,0)</f>
        <v>#N/A</v>
      </c>
      <c r="C222" s="90">
        <f t="shared" si="21"/>
        <v>0</v>
      </c>
      <c r="D222" s="141" t="s">
        <v>217</v>
      </c>
      <c r="E222" s="141"/>
      <c r="F222" s="141">
        <v>40</v>
      </c>
      <c r="G222" s="141">
        <v>52</v>
      </c>
      <c r="H222" s="142">
        <v>271.02500000000003</v>
      </c>
      <c r="I222" s="142">
        <v>339.17307692307702</v>
      </c>
      <c r="J222" s="143">
        <v>0.42499999999999999</v>
      </c>
      <c r="K222" s="143">
        <v>0.17307692307692307</v>
      </c>
      <c r="L222" s="141">
        <v>92</v>
      </c>
      <c r="M222" s="142">
        <v>309.54347826086962</v>
      </c>
      <c r="N222" s="143">
        <v>0.28260869565217389</v>
      </c>
    </row>
    <row r="223" spans="1:14" ht="14.4">
      <c r="A223" s="72" t="str">
        <f t="shared" si="20"/>
        <v>Total général</v>
      </c>
      <c r="B223" s="73" t="e">
        <f>VLOOKUP(E223*1,'Daily Flash NL'!A:D,4,0)</f>
        <v>#N/A</v>
      </c>
      <c r="C223" s="90">
        <f t="shared" si="21"/>
        <v>0</v>
      </c>
      <c r="D223" s="144" t="s">
        <v>73</v>
      </c>
      <c r="E223" s="144"/>
      <c r="F223" s="144">
        <v>40</v>
      </c>
      <c r="G223" s="144">
        <v>52</v>
      </c>
      <c r="H223" s="145">
        <v>271.02500000000003</v>
      </c>
      <c r="I223" s="145">
        <v>339.17307692307702</v>
      </c>
      <c r="J223" s="146">
        <v>0.42499999999999999</v>
      </c>
      <c r="K223" s="146">
        <v>0.17307692307692307</v>
      </c>
      <c r="L223" s="144">
        <v>92</v>
      </c>
      <c r="M223" s="145">
        <v>309.54347826086962</v>
      </c>
      <c r="N223" s="146">
        <v>0.28260869565217389</v>
      </c>
    </row>
    <row r="224" spans="1:14">
      <c r="A224" s="72">
        <f t="shared" si="20"/>
        <v>0</v>
      </c>
      <c r="B224" s="73" t="e">
        <f>VLOOKUP(E224*1,'Daily Flash NL'!A:D,4,0)</f>
        <v>#N/A</v>
      </c>
      <c r="C224" s="90">
        <f t="shared" si="21"/>
        <v>0</v>
      </c>
    </row>
    <row r="225" spans="1:3">
      <c r="A225" s="72">
        <f t="shared" si="20"/>
        <v>0</v>
      </c>
      <c r="B225" s="73" t="e">
        <f>VLOOKUP(E225*1,'Daily Flash NL'!A:D,4,0)</f>
        <v>#N/A</v>
      </c>
      <c r="C225" s="90">
        <f t="shared" si="21"/>
        <v>0</v>
      </c>
    </row>
    <row r="226" spans="1:3">
      <c r="A226" s="72">
        <f t="shared" si="20"/>
        <v>0</v>
      </c>
      <c r="B226" s="73" t="e">
        <f>VLOOKUP(E226*1,'Daily Flash NL'!A:D,4,0)</f>
        <v>#N/A</v>
      </c>
      <c r="C226" s="90">
        <f t="shared" si="21"/>
        <v>0</v>
      </c>
    </row>
    <row r="227" spans="1:3">
      <c r="A227" s="72">
        <f t="shared" si="20"/>
        <v>0</v>
      </c>
      <c r="B227" s="73" t="e">
        <f>VLOOKUP(E227*1,'Daily Flash NL'!A:D,4,0)</f>
        <v>#N/A</v>
      </c>
      <c r="C227" s="90">
        <f t="shared" si="21"/>
        <v>0</v>
      </c>
    </row>
    <row r="228" spans="1:3">
      <c r="A228" s="72">
        <f t="shared" si="20"/>
        <v>0</v>
      </c>
      <c r="B228" s="73" t="e">
        <f>VLOOKUP(E228*1,'Daily Flash NL'!A:D,4,0)</f>
        <v>#N/A</v>
      </c>
      <c r="C228" s="90">
        <f t="shared" si="21"/>
        <v>0</v>
      </c>
    </row>
    <row r="229" spans="1:3">
      <c r="A229" s="72">
        <f t="shared" si="20"/>
        <v>0</v>
      </c>
      <c r="B229" s="73" t="e">
        <f>VLOOKUP(E229*1,'Daily Flash NL'!A:D,4,0)</f>
        <v>#N/A</v>
      </c>
      <c r="C229" s="90">
        <f t="shared" si="21"/>
        <v>0</v>
      </c>
    </row>
    <row r="230" spans="1:3">
      <c r="A230" s="72">
        <f t="shared" si="20"/>
        <v>0</v>
      </c>
      <c r="B230" s="73" t="e">
        <f>VLOOKUP(E230*1,'Daily Flash NL'!A:D,4,0)</f>
        <v>#N/A</v>
      </c>
      <c r="C230" s="90">
        <f t="shared" si="21"/>
        <v>0</v>
      </c>
    </row>
    <row r="231" spans="1:3">
      <c r="A231" s="72">
        <f t="shared" si="20"/>
        <v>0</v>
      </c>
      <c r="B231" s="73" t="e">
        <f>VLOOKUP(E231*1,'Daily Flash NL'!A:D,4,0)</f>
        <v>#N/A</v>
      </c>
      <c r="C231" s="90">
        <f t="shared" si="21"/>
        <v>0</v>
      </c>
    </row>
    <row r="232" spans="1:3">
      <c r="A232" s="72">
        <f t="shared" si="20"/>
        <v>0</v>
      </c>
      <c r="B232" s="73" t="e">
        <f>VLOOKUP(E232*1,'Daily Flash NL'!A:D,4,0)</f>
        <v>#N/A</v>
      </c>
      <c r="C232" s="90">
        <f t="shared" si="21"/>
        <v>0</v>
      </c>
    </row>
    <row r="233" spans="1:3">
      <c r="A233" s="72">
        <f t="shared" si="20"/>
        <v>0</v>
      </c>
      <c r="B233" s="73" t="e">
        <f>VLOOKUP(E233*1,'Daily Flash NL'!A:D,4,0)</f>
        <v>#N/A</v>
      </c>
      <c r="C233" s="90">
        <f t="shared" si="21"/>
        <v>0</v>
      </c>
    </row>
    <row r="234" spans="1:3">
      <c r="A234" s="72">
        <f t="shared" si="20"/>
        <v>0</v>
      </c>
      <c r="B234" s="73" t="e">
        <f>VLOOKUP(E234*1,'Daily Flash NL'!A:D,4,0)</f>
        <v>#N/A</v>
      </c>
      <c r="C234" s="90">
        <f t="shared" si="21"/>
        <v>0</v>
      </c>
    </row>
    <row r="235" spans="1:3">
      <c r="A235" s="72">
        <f t="shared" si="20"/>
        <v>0</v>
      </c>
      <c r="B235" s="73" t="e">
        <f>VLOOKUP(E235*1,'Daily Flash NL'!A:D,4,0)</f>
        <v>#N/A</v>
      </c>
      <c r="C235" s="90">
        <f t="shared" si="21"/>
        <v>0</v>
      </c>
    </row>
    <row r="236" spans="1:3">
      <c r="A236" s="72">
        <f t="shared" si="20"/>
        <v>0</v>
      </c>
      <c r="B236" s="73" t="e">
        <f>VLOOKUP(E236*1,'Daily Flash NL'!A:D,4,0)</f>
        <v>#N/A</v>
      </c>
      <c r="C236" s="90">
        <f t="shared" si="21"/>
        <v>0</v>
      </c>
    </row>
    <row r="237" spans="1:3">
      <c r="A237" s="72">
        <f t="shared" si="20"/>
        <v>0</v>
      </c>
      <c r="B237" s="73" t="e">
        <f>VLOOKUP(E237*1,'Daily Flash NL'!A:D,4,0)</f>
        <v>#N/A</v>
      </c>
      <c r="C237" s="90">
        <f t="shared" si="2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6D96-B347-4697-81BD-002020B8F598}">
  <sheetPr>
    <tabColor theme="8" tint="0.39997558519241921"/>
  </sheetPr>
  <dimension ref="D5:O45"/>
  <sheetViews>
    <sheetView showGridLines="0" zoomScale="70" zoomScaleNormal="70" workbookViewId="0">
      <selection activeCell="I42" sqref="I42"/>
    </sheetView>
  </sheetViews>
  <sheetFormatPr defaultColWidth="8.88671875" defaultRowHeight="13.2"/>
  <cols>
    <col min="1" max="1" width="8.88671875" customWidth="1"/>
    <col min="4" max="4" width="18.109375" customWidth="1"/>
    <col min="5" max="5" width="20.109375" customWidth="1"/>
    <col min="6" max="6" width="21.88671875" customWidth="1"/>
    <col min="7" max="7" width="18.5546875" customWidth="1"/>
    <col min="8" max="8" width="18.5546875" hidden="1" customWidth="1"/>
    <col min="9" max="9" width="18.5546875" customWidth="1"/>
    <col min="10" max="10" width="15.109375" customWidth="1"/>
    <col min="11" max="11" width="11.109375" bestFit="1" customWidth="1"/>
    <col min="12" max="12" width="11.109375" customWidth="1"/>
    <col min="13" max="13" width="8.88671875" customWidth="1"/>
    <col min="14" max="14" width="6.88671875" customWidth="1"/>
    <col min="15" max="15" width="18" customWidth="1"/>
    <col min="16" max="16" width="8.88671875" customWidth="1"/>
  </cols>
  <sheetData>
    <row r="5" spans="4:15" ht="13.8" thickBot="1"/>
    <row r="6" spans="4:15" ht="13.8" thickBot="1">
      <c r="D6" s="35" t="s">
        <v>81</v>
      </c>
    </row>
    <row r="8" spans="4:15">
      <c r="D8" s="36" t="s">
        <v>55</v>
      </c>
      <c r="F8" s="36" t="s">
        <v>6</v>
      </c>
      <c r="J8" s="36" t="s">
        <v>47</v>
      </c>
      <c r="O8" s="36" t="s">
        <v>48</v>
      </c>
    </row>
    <row r="9" spans="4:15" ht="17.399999999999999">
      <c r="D9" s="37" t="e">
        <f>H45/G45</f>
        <v>#REF!</v>
      </c>
      <c r="F9" s="37" t="e">
        <f>+SUM(G14:G44)/SUM(F14:F44)</f>
        <v>#REF!</v>
      </c>
      <c r="J9" s="37" t="e">
        <f>+SUM(F14:F44)/SUM(E14:E44)</f>
        <v>#REF!</v>
      </c>
      <c r="O9" s="37" t="e">
        <f>SUM(N14:N44)/SUM(M14:M44)</f>
        <v>#DIV/0!</v>
      </c>
    </row>
    <row r="13" spans="4:15" ht="28.5" customHeight="1">
      <c r="D13" s="38" t="s">
        <v>71</v>
      </c>
      <c r="E13" s="38" t="s">
        <v>49</v>
      </c>
      <c r="F13" s="38" t="s">
        <v>50</v>
      </c>
      <c r="G13" s="38" t="s">
        <v>51</v>
      </c>
      <c r="H13" s="38" t="s">
        <v>76</v>
      </c>
      <c r="I13" s="38" t="s">
        <v>47</v>
      </c>
      <c r="J13" s="38" t="s">
        <v>7</v>
      </c>
      <c r="K13" s="38" t="s">
        <v>6</v>
      </c>
      <c r="L13" s="38" t="s">
        <v>56</v>
      </c>
      <c r="M13" s="38" t="s">
        <v>52</v>
      </c>
      <c r="N13" s="38" t="s">
        <v>53</v>
      </c>
      <c r="O13" s="38" t="s">
        <v>54</v>
      </c>
    </row>
    <row r="14" spans="4:15">
      <c r="D14" s="19">
        <v>46054</v>
      </c>
      <c r="E14" s="1" t="e">
        <f>IF(F14="","",SUMIFS('Daily Forecast'!D:D,'Daily Forecast'!B:B,'Monthly Flash'!D14))</f>
        <v>#REF!</v>
      </c>
      <c r="F14" s="1" t="e">
        <f>IF(SUMIFS(#REF!,#REF!,D14,#REF!,"Total RSA")=0,"",SUMIFS(#REF!,#REF!,D14,#REF!,"Total RSA"))</f>
        <v>#REF!</v>
      </c>
      <c r="G14" s="1" t="e">
        <f>SUMIFS(#REF!,#REF!,D14,#REF!,"Total RSA")</f>
        <v>#REF!</v>
      </c>
      <c r="H14" s="1" t="e">
        <f>SUMIFS(#REF!,#REF!,D14,#REF!,"Total RSA")</f>
        <v>#REF!</v>
      </c>
      <c r="I14" s="51" t="str">
        <f>IFERROR(Table13[[#This Row],[Volume Actual]]/Table13[[#This Row],[Volume Forcasted]],"")</f>
        <v/>
      </c>
      <c r="J14" s="39" t="e">
        <f>SUMIFS(#REF!,#REF!,D14,#REF!,"Total RSA")</f>
        <v>#REF!</v>
      </c>
      <c r="K14" s="39" t="str">
        <f>+IFERROR(Table13[[#This Row],[Volume Handled]]/Table13[[#This Row],[Volume Actual]],"")</f>
        <v/>
      </c>
      <c r="L14" s="45" t="e">
        <f>SUMIFS(#REF!,#REF!,D14,#REF!,"Total RSA")</f>
        <v>#REF!</v>
      </c>
      <c r="M14" s="44"/>
      <c r="N14" s="44"/>
      <c r="O14" s="39" t="str">
        <f>IFERROR(Table13[[#This Row],[Abs]]/Table13[[#This Row],[Planned]],"")</f>
        <v/>
      </c>
    </row>
    <row r="15" spans="4:15">
      <c r="D15" s="19">
        <f t="shared" ref="D15:D44" si="0">D14+1</f>
        <v>46055</v>
      </c>
      <c r="E15" s="1" t="e">
        <f>IF(F15="","",SUMIFS('Daily Forecast'!D:D,'Daily Forecast'!B:B,'Monthly Flash'!D15))</f>
        <v>#REF!</v>
      </c>
      <c r="F15" s="1" t="e">
        <f>IF(SUMIFS(#REF!,#REF!,D15,#REF!,"Total RSA")=0,"",SUMIFS(#REF!,#REF!,D15,#REF!,"Total RSA"))</f>
        <v>#REF!</v>
      </c>
      <c r="G15" s="1" t="e">
        <f>SUMIFS(#REF!,#REF!,D15,#REF!,"Total RSA")</f>
        <v>#REF!</v>
      </c>
      <c r="H15" s="1" t="e">
        <f>SUMIFS(#REF!,#REF!,D15,#REF!,"Total RSA")</f>
        <v>#REF!</v>
      </c>
      <c r="I15" s="51" t="str">
        <f>IFERROR(Table13[[#This Row],[Volume Actual]]/Table13[[#This Row],[Volume Forcasted]],"")</f>
        <v/>
      </c>
      <c r="J15" s="39" t="e">
        <f>SUMIFS(#REF!,#REF!,D15,#REF!,"Total RSA")</f>
        <v>#REF!</v>
      </c>
      <c r="K15" s="39" t="str">
        <f>+IFERROR(Table13[[#This Row],[Volume Handled]]/Table13[[#This Row],[Volume Actual]],"")</f>
        <v/>
      </c>
      <c r="L15" s="45" t="e">
        <f>SUMIFS(#REF!,#REF!,D15,#REF!,"Total RSA")</f>
        <v>#REF!</v>
      </c>
      <c r="M15" s="44"/>
      <c r="N15" s="44"/>
      <c r="O15" s="39" t="str">
        <f>IFERROR(Table13[[#This Row],[Abs]]/Table13[[#This Row],[Planned]],"")</f>
        <v/>
      </c>
    </row>
    <row r="16" spans="4:15">
      <c r="D16" s="19">
        <f t="shared" si="0"/>
        <v>46056</v>
      </c>
      <c r="E16" s="1" t="e">
        <f>IF(F16="","",SUMIFS('Daily Forecast'!D:D,'Daily Forecast'!B:B,'Monthly Flash'!D16))</f>
        <v>#REF!</v>
      </c>
      <c r="F16" s="1" t="e">
        <f>IF(SUMIFS(#REF!,#REF!,D16,#REF!,"Total RSA")=0,"",SUMIFS(#REF!,#REF!,D16,#REF!,"Total RSA"))</f>
        <v>#REF!</v>
      </c>
      <c r="G16" s="1" t="e">
        <f>SUMIFS(#REF!,#REF!,D16,#REF!,"Total RSA")</f>
        <v>#REF!</v>
      </c>
      <c r="H16" s="1" t="e">
        <f>SUMIFS(#REF!,#REF!,D16,#REF!,"Total RSA")</f>
        <v>#REF!</v>
      </c>
      <c r="I16" s="51" t="str">
        <f>IFERROR(Table13[[#This Row],[Volume Actual]]/Table13[[#This Row],[Volume Forcasted]],"")</f>
        <v/>
      </c>
      <c r="J16" s="39" t="e">
        <f>SUMIFS(#REF!,#REF!,D16,#REF!,"Total RSA")</f>
        <v>#REF!</v>
      </c>
      <c r="K16" s="39" t="str">
        <f>+IFERROR(Table13[[#This Row],[Volume Handled]]/Table13[[#This Row],[Volume Actual]],"")</f>
        <v/>
      </c>
      <c r="L16" s="45" t="e">
        <f>SUMIFS(#REF!,#REF!,D16,#REF!,"Total RSA")</f>
        <v>#REF!</v>
      </c>
      <c r="M16" s="44"/>
      <c r="N16" s="44"/>
      <c r="O16" s="39" t="str">
        <f>IFERROR(Table13[[#This Row],[Abs]]/Table13[[#This Row],[Planned]],"")</f>
        <v/>
      </c>
    </row>
    <row r="17" spans="4:15">
      <c r="D17" s="19">
        <f t="shared" si="0"/>
        <v>46057</v>
      </c>
      <c r="E17" s="1" t="e">
        <f>IF(F17="","",SUMIFS('Daily Forecast'!D:D,'Daily Forecast'!B:B,'Monthly Flash'!D17))</f>
        <v>#REF!</v>
      </c>
      <c r="F17" s="1" t="e">
        <f>IF(SUMIFS(#REF!,#REF!,D17,#REF!,"Total RSA")=0,"",SUMIFS(#REF!,#REF!,D17,#REF!,"Total RSA"))</f>
        <v>#REF!</v>
      </c>
      <c r="G17" s="1" t="e">
        <f>SUMIFS(#REF!,#REF!,D17,#REF!,"Total RSA")</f>
        <v>#REF!</v>
      </c>
      <c r="H17" s="1" t="e">
        <f>SUMIFS(#REF!,#REF!,D17,#REF!,"Total RSA")</f>
        <v>#REF!</v>
      </c>
      <c r="I17" s="51" t="str">
        <f>IFERROR(Table13[[#This Row],[Volume Actual]]/Table13[[#This Row],[Volume Forcasted]],"")</f>
        <v/>
      </c>
      <c r="J17" s="39" t="e">
        <f>SUMIFS(#REF!,#REF!,D17,#REF!,"Total RSA")</f>
        <v>#REF!</v>
      </c>
      <c r="K17" s="39" t="str">
        <f>+IFERROR(Table13[[#This Row],[Volume Handled]]/Table13[[#This Row],[Volume Actual]],"")</f>
        <v/>
      </c>
      <c r="L17" s="45" t="e">
        <f>SUMIFS(#REF!,#REF!,D17,#REF!,"Total RSA")</f>
        <v>#REF!</v>
      </c>
      <c r="M17" s="44"/>
      <c r="N17" s="44"/>
      <c r="O17" s="39" t="str">
        <f>IFERROR(Table13[[#This Row],[Abs]]/Table13[[#This Row],[Planned]],"")</f>
        <v/>
      </c>
    </row>
    <row r="18" spans="4:15">
      <c r="D18" s="19">
        <f t="shared" si="0"/>
        <v>46058</v>
      </c>
      <c r="E18" s="1" t="e">
        <f>IF(F18="","",SUMIFS('Daily Forecast'!D:D,'Daily Forecast'!B:B,'Monthly Flash'!D18))</f>
        <v>#REF!</v>
      </c>
      <c r="F18" s="1" t="e">
        <f>IF(SUMIFS(#REF!,#REF!,D18,#REF!,"Total RSA")=0,"",SUMIFS(#REF!,#REF!,D18,#REF!,"Total RSA"))</f>
        <v>#REF!</v>
      </c>
      <c r="G18" s="1" t="e">
        <f>SUMIFS(#REF!,#REF!,D18,#REF!,"Total RSA")</f>
        <v>#REF!</v>
      </c>
      <c r="H18" s="1" t="e">
        <f>SUMIFS(#REF!,#REF!,D18,#REF!,"Total RSA")</f>
        <v>#REF!</v>
      </c>
      <c r="I18" s="51" t="str">
        <f>IFERROR(Table13[[#This Row],[Volume Actual]]/Table13[[#This Row],[Volume Forcasted]],"")</f>
        <v/>
      </c>
      <c r="J18" s="39" t="e">
        <f>SUMIFS(#REF!,#REF!,D18,#REF!,"Total RSA")</f>
        <v>#REF!</v>
      </c>
      <c r="K18" s="39" t="str">
        <f>+IFERROR(Table13[[#This Row],[Volume Handled]]/Table13[[#This Row],[Volume Actual]],"")</f>
        <v/>
      </c>
      <c r="L18" s="45" t="e">
        <f>SUMIFS(#REF!,#REF!,D18,#REF!,"Total RSA")</f>
        <v>#REF!</v>
      </c>
      <c r="M18" s="44"/>
      <c r="N18" s="44"/>
      <c r="O18" s="39" t="str">
        <f>IFERROR(Table13[[#This Row],[Abs]]/Table13[[#This Row],[Planned]],"")</f>
        <v/>
      </c>
    </row>
    <row r="19" spans="4:15">
      <c r="D19" s="19">
        <f t="shared" si="0"/>
        <v>46059</v>
      </c>
      <c r="E19" s="1" t="e">
        <f>IF(F19="","",SUMIFS('Daily Forecast'!D:D,'Daily Forecast'!B:B,'Monthly Flash'!D19))</f>
        <v>#REF!</v>
      </c>
      <c r="F19" s="1" t="e">
        <f>IF(SUMIFS(#REF!,#REF!,D19,#REF!,"Total RSA")=0,"",SUMIFS(#REF!,#REF!,D19,#REF!,"Total RSA"))</f>
        <v>#REF!</v>
      </c>
      <c r="G19" s="1" t="e">
        <f>SUMIFS(#REF!,#REF!,D19,#REF!,"Total RSA")</f>
        <v>#REF!</v>
      </c>
      <c r="H19" s="1" t="e">
        <f>SUMIFS(#REF!,#REF!,D19,#REF!,"Total RSA")</f>
        <v>#REF!</v>
      </c>
      <c r="I19" s="51" t="str">
        <f>IFERROR(Table13[[#This Row],[Volume Actual]]/Table13[[#This Row],[Volume Forcasted]],"")</f>
        <v/>
      </c>
      <c r="J19" s="39" t="e">
        <f>SUMIFS(#REF!,#REF!,D19,#REF!,"Total RSA")</f>
        <v>#REF!</v>
      </c>
      <c r="K19" s="39" t="str">
        <f>+IFERROR(Table13[[#This Row],[Volume Handled]]/Table13[[#This Row],[Volume Actual]],"")</f>
        <v/>
      </c>
      <c r="L19" s="45" t="e">
        <f>SUMIFS(#REF!,#REF!,D19,#REF!,"Total RSA")</f>
        <v>#REF!</v>
      </c>
      <c r="M19" s="44"/>
      <c r="N19" s="44"/>
      <c r="O19" s="39" t="str">
        <f>IFERROR(Table13[[#This Row],[Abs]]/Table13[[#This Row],[Planned]],"")</f>
        <v/>
      </c>
    </row>
    <row r="20" spans="4:15">
      <c r="D20" s="19">
        <f t="shared" si="0"/>
        <v>46060</v>
      </c>
      <c r="E20" s="1" t="e">
        <f>IF(F20="","",SUMIFS('Daily Forecast'!D:D,'Daily Forecast'!B:B,'Monthly Flash'!D20))</f>
        <v>#REF!</v>
      </c>
      <c r="F20" s="1" t="e">
        <f>IF(SUMIFS(#REF!,#REF!,D20,#REF!,"Total RSA")=0,"",SUMIFS(#REF!,#REF!,D20,#REF!,"Total RSA"))</f>
        <v>#REF!</v>
      </c>
      <c r="G20" s="1" t="e">
        <f>SUMIFS(#REF!,#REF!,D20,#REF!,"Total RSA")</f>
        <v>#REF!</v>
      </c>
      <c r="H20" s="1" t="e">
        <f>SUMIFS(#REF!,#REF!,D20,#REF!,"Total RSA")</f>
        <v>#REF!</v>
      </c>
      <c r="I20" s="51" t="str">
        <f>IFERROR(Table13[[#This Row],[Volume Actual]]/Table13[[#This Row],[Volume Forcasted]],"")</f>
        <v/>
      </c>
      <c r="J20" s="39" t="e">
        <f>SUMIFS(#REF!,#REF!,D20,#REF!,"Total RSA")</f>
        <v>#REF!</v>
      </c>
      <c r="K20" s="39" t="str">
        <f>+IFERROR(Table13[[#This Row],[Volume Handled]]/Table13[[#This Row],[Volume Actual]],"")</f>
        <v/>
      </c>
      <c r="L20" s="45" t="e">
        <f>SUMIFS(#REF!,#REF!,D20,#REF!,"Total RSA")</f>
        <v>#REF!</v>
      </c>
      <c r="M20" s="44"/>
      <c r="N20" s="44"/>
      <c r="O20" s="39" t="str">
        <f>IFERROR(Table13[[#This Row],[Abs]]/Table13[[#This Row],[Planned]],"")</f>
        <v/>
      </c>
    </row>
    <row r="21" spans="4:15">
      <c r="D21" s="19">
        <f t="shared" si="0"/>
        <v>46061</v>
      </c>
      <c r="E21" s="1" t="e">
        <f>IF(F21="","",SUMIFS('Daily Forecast'!D:D,'Daily Forecast'!B:B,'Monthly Flash'!D21))</f>
        <v>#REF!</v>
      </c>
      <c r="F21" s="1" t="e">
        <f>IF(SUMIFS(#REF!,#REF!,D21,#REF!,"Total RSA")=0,"",SUMIFS(#REF!,#REF!,D21,#REF!,"Total RSA"))</f>
        <v>#REF!</v>
      </c>
      <c r="G21" s="1" t="e">
        <f>SUMIFS(#REF!,#REF!,D21,#REF!,"Total RSA")</f>
        <v>#REF!</v>
      </c>
      <c r="H21" s="1" t="e">
        <f>SUMIFS(#REF!,#REF!,D21,#REF!,"Total RSA")</f>
        <v>#REF!</v>
      </c>
      <c r="I21" s="51" t="str">
        <f>IFERROR(Table13[[#This Row],[Volume Actual]]/Table13[[#This Row],[Volume Forcasted]],"")</f>
        <v/>
      </c>
      <c r="J21" s="39" t="e">
        <f>SUMIFS(#REF!,#REF!,D21,#REF!,"Total RSA")</f>
        <v>#REF!</v>
      </c>
      <c r="K21" s="39" t="str">
        <f>+IFERROR(Table13[[#This Row],[Volume Handled]]/Table13[[#This Row],[Volume Actual]],"")</f>
        <v/>
      </c>
      <c r="L21" s="45" t="e">
        <f>SUMIFS(#REF!,#REF!,D21,#REF!,"Total RSA")</f>
        <v>#REF!</v>
      </c>
      <c r="M21" s="44"/>
      <c r="N21" s="44"/>
      <c r="O21" s="39" t="str">
        <f>IFERROR(Table13[[#This Row],[Abs]]/Table13[[#This Row],[Planned]],"")</f>
        <v/>
      </c>
    </row>
    <row r="22" spans="4:15">
      <c r="D22" s="19">
        <f t="shared" si="0"/>
        <v>46062</v>
      </c>
      <c r="E22" s="1" t="e">
        <f>IF(F22="","",SUMIFS('Daily Forecast'!D:D,'Daily Forecast'!B:B,'Monthly Flash'!D22))</f>
        <v>#REF!</v>
      </c>
      <c r="F22" s="1" t="e">
        <f>IF(SUMIFS(#REF!,#REF!,D22,#REF!,"Total RSA")=0,"",SUMIFS(#REF!,#REF!,D22,#REF!,"Total RSA"))</f>
        <v>#REF!</v>
      </c>
      <c r="G22" s="1" t="e">
        <f>SUMIFS(#REF!,#REF!,D22,#REF!,"Total RSA")</f>
        <v>#REF!</v>
      </c>
      <c r="H22" s="1" t="e">
        <f>SUMIFS(#REF!,#REF!,D22,#REF!,"Total RSA")</f>
        <v>#REF!</v>
      </c>
      <c r="I22" s="51" t="str">
        <f>IFERROR(Table13[[#This Row],[Volume Actual]]/Table13[[#This Row],[Volume Forcasted]],"")</f>
        <v/>
      </c>
      <c r="J22" s="39" t="e">
        <f>SUMIFS(#REF!,#REF!,D22,#REF!,"Total RSA")</f>
        <v>#REF!</v>
      </c>
      <c r="K22" s="39" t="str">
        <f>+IFERROR(Table13[[#This Row],[Volume Handled]]/Table13[[#This Row],[Volume Actual]],"")</f>
        <v/>
      </c>
      <c r="L22" s="45" t="e">
        <f>SUMIFS(#REF!,#REF!,D22,#REF!,"Total RSA")</f>
        <v>#REF!</v>
      </c>
      <c r="M22" s="44"/>
      <c r="N22" s="44"/>
      <c r="O22" s="39" t="str">
        <f>IFERROR(Table13[[#This Row],[Abs]]/Table13[[#This Row],[Planned]],"")</f>
        <v/>
      </c>
    </row>
    <row r="23" spans="4:15">
      <c r="D23" s="19">
        <f t="shared" si="0"/>
        <v>46063</v>
      </c>
      <c r="E23" s="1" t="e">
        <f>IF(F23="","",SUMIFS('Daily Forecast'!D:D,'Daily Forecast'!B:B,'Monthly Flash'!D23))</f>
        <v>#REF!</v>
      </c>
      <c r="F23" s="1" t="e">
        <f>IF(SUMIFS(#REF!,#REF!,D23,#REF!,"Total RSA")=0,"",SUMIFS(#REF!,#REF!,D23,#REF!,"Total RSA"))</f>
        <v>#REF!</v>
      </c>
      <c r="G23" s="1" t="e">
        <f>SUMIFS(#REF!,#REF!,D23,#REF!,"Total RSA")</f>
        <v>#REF!</v>
      </c>
      <c r="H23" s="1" t="e">
        <f>SUMIFS(#REF!,#REF!,D23,#REF!,"Total RSA")</f>
        <v>#REF!</v>
      </c>
      <c r="I23" s="51" t="str">
        <f>IFERROR(Table13[[#This Row],[Volume Actual]]/Table13[[#This Row],[Volume Forcasted]],"")</f>
        <v/>
      </c>
      <c r="J23" s="39" t="e">
        <f>SUMIFS(#REF!,#REF!,D23,#REF!,"Total RSA")</f>
        <v>#REF!</v>
      </c>
      <c r="K23" s="39" t="str">
        <f>+IFERROR(Table13[[#This Row],[Volume Handled]]/Table13[[#This Row],[Volume Actual]],"")</f>
        <v/>
      </c>
      <c r="L23" s="45" t="e">
        <f>SUMIFS(#REF!,#REF!,D23,#REF!,"Total RSA")</f>
        <v>#REF!</v>
      </c>
      <c r="M23" s="44"/>
      <c r="N23" s="44"/>
      <c r="O23" s="39" t="str">
        <f>IFERROR(Table13[[#This Row],[Abs]]/Table13[[#This Row],[Planned]],"")</f>
        <v/>
      </c>
    </row>
    <row r="24" spans="4:15">
      <c r="D24" s="19">
        <f t="shared" si="0"/>
        <v>46064</v>
      </c>
      <c r="E24" s="1" t="e">
        <f>IF(F24="","",SUMIFS('Daily Forecast'!D:D,'Daily Forecast'!B:B,'Monthly Flash'!D24))</f>
        <v>#REF!</v>
      </c>
      <c r="F24" s="1" t="e">
        <f>IF(SUMIFS(#REF!,#REF!,D24,#REF!,"Total RSA")=0,"",SUMIFS(#REF!,#REF!,D24,#REF!,"Total RSA"))</f>
        <v>#REF!</v>
      </c>
      <c r="G24" s="1" t="e">
        <f>SUMIFS(#REF!,#REF!,D24,#REF!,"Total RSA")</f>
        <v>#REF!</v>
      </c>
      <c r="H24" s="1" t="e">
        <f>SUMIFS(#REF!,#REF!,D24,#REF!,"Total RSA")</f>
        <v>#REF!</v>
      </c>
      <c r="I24" s="51" t="str">
        <f>IFERROR(Table13[[#This Row],[Volume Actual]]/Table13[[#This Row],[Volume Forcasted]],"")</f>
        <v/>
      </c>
      <c r="J24" s="39" t="e">
        <f>SUMIFS(#REF!,#REF!,D24,#REF!,"Total RSA")</f>
        <v>#REF!</v>
      </c>
      <c r="K24" s="39" t="str">
        <f>+IFERROR(Table13[[#This Row],[Volume Handled]]/Table13[[#This Row],[Volume Actual]],"")</f>
        <v/>
      </c>
      <c r="L24" s="45" t="e">
        <f>SUMIFS(#REF!,#REF!,D24,#REF!,"Total RSA")</f>
        <v>#REF!</v>
      </c>
      <c r="M24" s="44"/>
      <c r="N24" s="44"/>
      <c r="O24" s="39" t="str">
        <f>IFERROR(Table13[[#This Row],[Abs]]/Table13[[#This Row],[Planned]],"")</f>
        <v/>
      </c>
    </row>
    <row r="25" spans="4:15">
      <c r="D25" s="19">
        <f t="shared" si="0"/>
        <v>46065</v>
      </c>
      <c r="E25" s="1" t="e">
        <f>IF(F25="","",SUMIFS('Daily Forecast'!D:D,'Daily Forecast'!B:B,'Monthly Flash'!D25))</f>
        <v>#REF!</v>
      </c>
      <c r="F25" s="1" t="e">
        <f>IF(SUMIFS(#REF!,#REF!,D25,#REF!,"Total RSA")=0,"",SUMIFS(#REF!,#REF!,D25,#REF!,"Total RSA"))</f>
        <v>#REF!</v>
      </c>
      <c r="G25" s="1" t="e">
        <f>SUMIFS(#REF!,#REF!,D25,#REF!,"Total RSA")</f>
        <v>#REF!</v>
      </c>
      <c r="H25" s="1" t="e">
        <f>SUMIFS(#REF!,#REF!,D25,#REF!,"Total RSA")</f>
        <v>#REF!</v>
      </c>
      <c r="I25" s="51" t="str">
        <f>IFERROR(Table13[[#This Row],[Volume Actual]]/Table13[[#This Row],[Volume Forcasted]],"")</f>
        <v/>
      </c>
      <c r="J25" s="39" t="e">
        <f>SUMIFS(#REF!,#REF!,D25,#REF!,"Total RSA")</f>
        <v>#REF!</v>
      </c>
      <c r="K25" s="39" t="str">
        <f>+IFERROR(Table13[[#This Row],[Volume Handled]]/Table13[[#This Row],[Volume Actual]],"")</f>
        <v/>
      </c>
      <c r="L25" s="45" t="e">
        <f>SUMIFS(#REF!,#REF!,D25,#REF!,"Total RSA")</f>
        <v>#REF!</v>
      </c>
      <c r="M25" s="44"/>
      <c r="N25" s="44"/>
      <c r="O25" s="39" t="str">
        <f>IFERROR(Table13[[#This Row],[Abs]]/Table13[[#This Row],[Planned]],"")</f>
        <v/>
      </c>
    </row>
    <row r="26" spans="4:15">
      <c r="D26" s="19">
        <f t="shared" si="0"/>
        <v>46066</v>
      </c>
      <c r="E26" s="1" t="e">
        <f>IF(F26="","",SUMIFS('Daily Forecast'!D:D,'Daily Forecast'!B:B,'Monthly Flash'!D26))</f>
        <v>#REF!</v>
      </c>
      <c r="F26" s="1" t="e">
        <f>IF(SUMIFS(#REF!,#REF!,D26,#REF!,"Total RSA")=0,"",SUMIFS(#REF!,#REF!,D26,#REF!,"Total RSA"))</f>
        <v>#REF!</v>
      </c>
      <c r="G26" s="1" t="e">
        <f>SUMIFS(#REF!,#REF!,D26,#REF!,"Total RSA")</f>
        <v>#REF!</v>
      </c>
      <c r="H26" s="1" t="e">
        <f>SUMIFS(#REF!,#REF!,D26,#REF!,"Total RSA")</f>
        <v>#REF!</v>
      </c>
      <c r="I26" s="51" t="str">
        <f>IFERROR(Table13[[#This Row],[Volume Actual]]/Table13[[#This Row],[Volume Forcasted]],"")</f>
        <v/>
      </c>
      <c r="J26" s="39" t="e">
        <f>SUMIFS(#REF!,#REF!,D26,#REF!,"Total RSA")</f>
        <v>#REF!</v>
      </c>
      <c r="K26" s="39" t="str">
        <f>+IFERROR(Table13[[#This Row],[Volume Handled]]/Table13[[#This Row],[Volume Actual]],"")</f>
        <v/>
      </c>
      <c r="L26" s="45" t="e">
        <f>SUMIFS(#REF!,#REF!,D26,#REF!,"Total RSA")</f>
        <v>#REF!</v>
      </c>
      <c r="M26" s="44"/>
      <c r="N26" s="44"/>
      <c r="O26" s="39" t="str">
        <f>IFERROR(Table13[[#This Row],[Abs]]/Table13[[#This Row],[Planned]],"")</f>
        <v/>
      </c>
    </row>
    <row r="27" spans="4:15">
      <c r="D27" s="19">
        <f t="shared" si="0"/>
        <v>46067</v>
      </c>
      <c r="E27" s="1" t="e">
        <f>IF(F27="","",SUMIFS('Daily Forecast'!D:D,'Daily Forecast'!B:B,'Monthly Flash'!D27))</f>
        <v>#REF!</v>
      </c>
      <c r="F27" s="1" t="e">
        <f>IF(SUMIFS(#REF!,#REF!,D27,#REF!,"Total RSA")=0,"",SUMIFS(#REF!,#REF!,D27,#REF!,"Total RSA"))</f>
        <v>#REF!</v>
      </c>
      <c r="G27" s="1" t="e">
        <f>SUMIFS(#REF!,#REF!,D27,#REF!,"Total RSA")</f>
        <v>#REF!</v>
      </c>
      <c r="H27" s="1" t="e">
        <f>SUMIFS(#REF!,#REF!,D27,#REF!,"Total RSA")</f>
        <v>#REF!</v>
      </c>
      <c r="I27" s="51" t="str">
        <f>IFERROR(Table13[[#This Row],[Volume Actual]]/Table13[[#This Row],[Volume Forcasted]],"")</f>
        <v/>
      </c>
      <c r="J27" s="39" t="e">
        <f>SUMIFS(#REF!,#REF!,D27,#REF!,"Total RSA")</f>
        <v>#REF!</v>
      </c>
      <c r="K27" s="39" t="str">
        <f>+IFERROR(Table13[[#This Row],[Volume Handled]]/Table13[[#This Row],[Volume Actual]],"")</f>
        <v/>
      </c>
      <c r="L27" s="45" t="e">
        <f>SUMIFS(#REF!,#REF!,D27,#REF!,"Total RSA")</f>
        <v>#REF!</v>
      </c>
      <c r="M27" s="44"/>
      <c r="N27" s="44"/>
      <c r="O27" s="39" t="str">
        <f>IFERROR(Table13[[#This Row],[Abs]]/Table13[[#This Row],[Planned]],"")</f>
        <v/>
      </c>
    </row>
    <row r="28" spans="4:15">
      <c r="D28" s="19">
        <f t="shared" si="0"/>
        <v>46068</v>
      </c>
      <c r="E28" s="1" t="e">
        <f>IF(F28="","",SUMIFS('Daily Forecast'!D:D,'Daily Forecast'!B:B,'Monthly Flash'!D28))</f>
        <v>#REF!</v>
      </c>
      <c r="F28" s="1" t="e">
        <f>IF(SUMIFS(#REF!,#REF!,D28,#REF!,"Total RSA")=0,"",SUMIFS(#REF!,#REF!,D28,#REF!,"Total RSA"))</f>
        <v>#REF!</v>
      </c>
      <c r="G28" s="1" t="e">
        <f>SUMIFS(#REF!,#REF!,D28,#REF!,"Total RSA")</f>
        <v>#REF!</v>
      </c>
      <c r="H28" s="1" t="e">
        <f>SUMIFS(#REF!,#REF!,D28,#REF!,"Total RSA")</f>
        <v>#REF!</v>
      </c>
      <c r="I28" s="51" t="str">
        <f>IFERROR(Table13[[#This Row],[Volume Actual]]/Table13[[#This Row],[Volume Forcasted]],"")</f>
        <v/>
      </c>
      <c r="J28" s="39" t="e">
        <f>SUMIFS(#REF!,#REF!,D28,#REF!,"Total RSA")</f>
        <v>#REF!</v>
      </c>
      <c r="K28" s="39" t="str">
        <f>+IFERROR(Table13[[#This Row],[Volume Handled]]/Table13[[#This Row],[Volume Actual]],"")</f>
        <v/>
      </c>
      <c r="L28" s="45" t="e">
        <f>SUMIFS(#REF!,#REF!,D28,#REF!,"Total RSA")</f>
        <v>#REF!</v>
      </c>
      <c r="M28" s="44"/>
      <c r="N28" s="44"/>
      <c r="O28" s="39" t="str">
        <f>IFERROR(Table13[[#This Row],[Abs]]/Table13[[#This Row],[Planned]],"")</f>
        <v/>
      </c>
    </row>
    <row r="29" spans="4:15">
      <c r="D29" s="19">
        <f t="shared" si="0"/>
        <v>46069</v>
      </c>
      <c r="E29" s="1" t="e">
        <f>IF(F29="","",SUMIFS('Daily Forecast'!D:D,'Daily Forecast'!B:B,'Monthly Flash'!D29))</f>
        <v>#REF!</v>
      </c>
      <c r="F29" s="1" t="e">
        <f>IF(SUMIFS(#REF!,#REF!,D29,#REF!,"Total RSA")=0,"",SUMIFS(#REF!,#REF!,D29,#REF!,"Total RSA"))</f>
        <v>#REF!</v>
      </c>
      <c r="G29" s="1" t="e">
        <f>SUMIFS(#REF!,#REF!,D29,#REF!,"Total RSA")</f>
        <v>#REF!</v>
      </c>
      <c r="H29" s="1" t="e">
        <f>SUMIFS(#REF!,#REF!,D29,#REF!,"Total RSA")</f>
        <v>#REF!</v>
      </c>
      <c r="I29" s="51" t="str">
        <f>IFERROR(Table13[[#This Row],[Volume Actual]]/Table13[[#This Row],[Volume Forcasted]],"")</f>
        <v/>
      </c>
      <c r="J29" s="39" t="e">
        <f>SUMIFS(#REF!,#REF!,D29,#REF!,"Total RSA")</f>
        <v>#REF!</v>
      </c>
      <c r="K29" s="39" t="str">
        <f>+IFERROR(Table13[[#This Row],[Volume Handled]]/Table13[[#This Row],[Volume Actual]],"")</f>
        <v/>
      </c>
      <c r="L29" s="45" t="e">
        <f>SUMIFS(#REF!,#REF!,D29,#REF!,"Total RSA")</f>
        <v>#REF!</v>
      </c>
      <c r="M29" s="44"/>
      <c r="N29" s="44"/>
      <c r="O29" s="39" t="str">
        <f>IFERROR(Table13[[#This Row],[Abs]]/Table13[[#This Row],[Planned]],"")</f>
        <v/>
      </c>
    </row>
    <row r="30" spans="4:15">
      <c r="D30" s="19">
        <f t="shared" si="0"/>
        <v>46070</v>
      </c>
      <c r="E30" s="1" t="e">
        <f>IF(F30="","",SUMIFS('Daily Forecast'!D:D,'Daily Forecast'!B:B,'Monthly Flash'!D30))</f>
        <v>#REF!</v>
      </c>
      <c r="F30" s="1" t="e">
        <f>IF(SUMIFS(#REF!,#REF!,D30,#REF!,"Total RSA")=0,"",SUMIFS(#REF!,#REF!,D30,#REF!,"Total RSA"))</f>
        <v>#REF!</v>
      </c>
      <c r="G30" s="1" t="e">
        <f>SUMIFS(#REF!,#REF!,D30,#REF!,"Total RSA")</f>
        <v>#REF!</v>
      </c>
      <c r="H30" s="1" t="e">
        <f>SUMIFS(#REF!,#REF!,D30,#REF!,"Total RSA")</f>
        <v>#REF!</v>
      </c>
      <c r="I30" s="51" t="str">
        <f>IFERROR(Table13[[#This Row],[Volume Actual]]/Table13[[#This Row],[Volume Forcasted]],"")</f>
        <v/>
      </c>
      <c r="J30" s="39" t="e">
        <f>SUMIFS(#REF!,#REF!,D30,#REF!,"Total RSA")</f>
        <v>#REF!</v>
      </c>
      <c r="K30" s="39" t="str">
        <f>+IFERROR(Table13[[#This Row],[Volume Handled]]/Table13[[#This Row],[Volume Actual]],"")</f>
        <v/>
      </c>
      <c r="L30" s="45" t="e">
        <f>SUMIFS(#REF!,#REF!,D30,#REF!,"Total RSA")</f>
        <v>#REF!</v>
      </c>
      <c r="M30" s="44"/>
      <c r="N30" s="44"/>
      <c r="O30" s="39"/>
    </row>
    <row r="31" spans="4:15">
      <c r="D31" s="19">
        <f t="shared" si="0"/>
        <v>46071</v>
      </c>
      <c r="E31" s="1" t="e">
        <f>IF(F31="","",SUMIFS('Daily Forecast'!D:D,'Daily Forecast'!B:B,'Monthly Flash'!D31))</f>
        <v>#REF!</v>
      </c>
      <c r="F31" s="1" t="e">
        <f>IF(SUMIFS(#REF!,#REF!,D31,#REF!,"Total RSA")=0,"",SUMIFS(#REF!,#REF!,D31,#REF!,"Total RSA"))</f>
        <v>#REF!</v>
      </c>
      <c r="G31" s="1" t="e">
        <f>SUMIFS(#REF!,#REF!,D31,#REF!,"Total RSA")</f>
        <v>#REF!</v>
      </c>
      <c r="H31" s="1" t="e">
        <f>SUMIFS(#REF!,#REF!,D31,#REF!,"Total RSA")</f>
        <v>#REF!</v>
      </c>
      <c r="I31" s="51" t="str">
        <f>IFERROR(Table13[[#This Row],[Volume Actual]]/Table13[[#This Row],[Volume Forcasted]],"")</f>
        <v/>
      </c>
      <c r="J31" s="39" t="e">
        <f>SUMIFS(#REF!,#REF!,D31,#REF!,"Total RSA")</f>
        <v>#REF!</v>
      </c>
      <c r="K31" s="39" t="str">
        <f>+IFERROR(Table13[[#This Row],[Volume Handled]]/Table13[[#This Row],[Volume Actual]],"")</f>
        <v/>
      </c>
      <c r="L31" s="45" t="e">
        <f>SUMIFS(#REF!,#REF!,D31,#REF!,"Total RSA")</f>
        <v>#REF!</v>
      </c>
      <c r="M31" s="44"/>
      <c r="N31" s="44"/>
      <c r="O31" s="39"/>
    </row>
    <row r="32" spans="4:15">
      <c r="D32" s="19">
        <f t="shared" si="0"/>
        <v>46072</v>
      </c>
      <c r="E32" s="1" t="e">
        <f>IF(F32="","",SUMIFS('Daily Forecast'!D:D,'Daily Forecast'!B:B,'Monthly Flash'!D32))</f>
        <v>#REF!</v>
      </c>
      <c r="F32" s="1" t="e">
        <f>IF(SUMIFS(#REF!,#REF!,D32,#REF!,"Total RSA")=0,"",SUMIFS(#REF!,#REF!,D32,#REF!,"Total RSA"))</f>
        <v>#REF!</v>
      </c>
      <c r="G32" s="1" t="e">
        <f>SUMIFS(#REF!,#REF!,D32,#REF!,"Total RSA")</f>
        <v>#REF!</v>
      </c>
      <c r="H32" s="1" t="e">
        <f>SUMIFS(#REF!,#REF!,D32,#REF!,"Total RSA")</f>
        <v>#REF!</v>
      </c>
      <c r="I32" s="51" t="str">
        <f>IFERROR(Table13[[#This Row],[Volume Actual]]/Table13[[#This Row],[Volume Forcasted]],"")</f>
        <v/>
      </c>
      <c r="J32" s="39" t="e">
        <f>SUMIFS(#REF!,#REF!,D32,#REF!,"Total RSA")</f>
        <v>#REF!</v>
      </c>
      <c r="K32" s="39" t="str">
        <f>+IFERROR(Table13[[#This Row],[Volume Handled]]/Table13[[#This Row],[Volume Actual]],"")</f>
        <v/>
      </c>
      <c r="L32" s="45" t="e">
        <f>SUMIFS(#REF!,#REF!,D32,#REF!,"Total RSA")</f>
        <v>#REF!</v>
      </c>
      <c r="M32" s="44"/>
      <c r="N32" s="44"/>
      <c r="O32" s="39"/>
    </row>
    <row r="33" spans="4:15">
      <c r="D33" s="19">
        <f t="shared" si="0"/>
        <v>46073</v>
      </c>
      <c r="E33" s="1" t="e">
        <f>IF(F33="","",SUMIFS('Daily Forecast'!D:D,'Daily Forecast'!B:B,'Monthly Flash'!D33))</f>
        <v>#REF!</v>
      </c>
      <c r="F33" s="1" t="e">
        <f>IF(SUMIFS(#REF!,#REF!,D33,#REF!,"Total RSA")=0,"",SUMIFS(#REF!,#REF!,D33,#REF!,"Total RSA"))</f>
        <v>#REF!</v>
      </c>
      <c r="G33" s="1" t="e">
        <f>SUMIFS(#REF!,#REF!,D33,#REF!,"Total RSA")</f>
        <v>#REF!</v>
      </c>
      <c r="H33" s="1" t="e">
        <f>SUMIFS(#REF!,#REF!,D33,#REF!,"Total RSA")</f>
        <v>#REF!</v>
      </c>
      <c r="I33" s="51" t="str">
        <f>IFERROR(Table13[[#This Row],[Volume Actual]]/Table13[[#This Row],[Volume Forcasted]],"")</f>
        <v/>
      </c>
      <c r="J33" s="39" t="e">
        <f>SUMIFS(#REF!,#REF!,D33,#REF!,"Total RSA")</f>
        <v>#REF!</v>
      </c>
      <c r="K33" s="39" t="str">
        <f>+IFERROR(Table13[[#This Row],[Volume Handled]]/Table13[[#This Row],[Volume Actual]],"")</f>
        <v/>
      </c>
      <c r="L33" s="45" t="e">
        <f>SUMIFS(#REF!,#REF!,D33,#REF!,"Total RSA")</f>
        <v>#REF!</v>
      </c>
      <c r="M33" s="44"/>
      <c r="N33" s="44"/>
      <c r="O33" s="39"/>
    </row>
    <row r="34" spans="4:15">
      <c r="D34" s="19">
        <f t="shared" si="0"/>
        <v>46074</v>
      </c>
      <c r="E34" s="1" t="e">
        <f>IF(F34="","",SUMIFS('Daily Forecast'!D:D,'Daily Forecast'!B:B,'Monthly Flash'!D34))</f>
        <v>#REF!</v>
      </c>
      <c r="F34" s="1" t="e">
        <f>IF(SUMIFS(#REF!,#REF!,D34,#REF!,"Total RSA")=0,"",SUMIFS(#REF!,#REF!,D34,#REF!,"Total RSA"))</f>
        <v>#REF!</v>
      </c>
      <c r="G34" s="1" t="e">
        <f>SUMIFS(#REF!,#REF!,D34,#REF!,"Total RSA")</f>
        <v>#REF!</v>
      </c>
      <c r="H34" s="1" t="e">
        <f>SUMIFS(#REF!,#REF!,D34,#REF!,"Total RSA")</f>
        <v>#REF!</v>
      </c>
      <c r="I34" s="51" t="str">
        <f>IFERROR(Table13[[#This Row],[Volume Actual]]/Table13[[#This Row],[Volume Forcasted]],"")</f>
        <v/>
      </c>
      <c r="J34" s="39" t="e">
        <f>SUMIFS(#REF!,#REF!,D34,#REF!,"Total RSA")</f>
        <v>#REF!</v>
      </c>
      <c r="K34" s="39" t="str">
        <f>+IFERROR(Table13[[#This Row],[Volume Handled]]/Table13[[#This Row],[Volume Actual]],"")</f>
        <v/>
      </c>
      <c r="L34" s="45" t="e">
        <f>SUMIFS(#REF!,#REF!,D34,#REF!,"Total RSA")</f>
        <v>#REF!</v>
      </c>
      <c r="M34" s="44"/>
      <c r="N34" s="44"/>
      <c r="O34" s="39"/>
    </row>
    <row r="35" spans="4:15">
      <c r="D35" s="19">
        <f t="shared" si="0"/>
        <v>46075</v>
      </c>
      <c r="E35" s="1" t="e">
        <f>IF(F35="","",SUMIFS('Daily Forecast'!D:D,'Daily Forecast'!B:B,'Monthly Flash'!D35))</f>
        <v>#REF!</v>
      </c>
      <c r="F35" s="1" t="e">
        <f>IF(SUMIFS(#REF!,#REF!,D35,#REF!,"Total RSA")=0,"",SUMIFS(#REF!,#REF!,D35,#REF!,"Total RSA"))</f>
        <v>#REF!</v>
      </c>
      <c r="G35" s="1" t="e">
        <f>SUMIFS(#REF!,#REF!,D35,#REF!,"Total RSA")</f>
        <v>#REF!</v>
      </c>
      <c r="H35" s="1" t="e">
        <f>SUMIFS(#REF!,#REF!,D35,#REF!,"Total RSA")</f>
        <v>#REF!</v>
      </c>
      <c r="I35" s="51" t="str">
        <f>IFERROR(Table13[[#This Row],[Volume Actual]]/Table13[[#This Row],[Volume Forcasted]],"")</f>
        <v/>
      </c>
      <c r="J35" s="39" t="e">
        <f>SUMIFS(#REF!,#REF!,D35,#REF!,"Total RSA")</f>
        <v>#REF!</v>
      </c>
      <c r="K35" s="39" t="str">
        <f>+IFERROR(Table13[[#This Row],[Volume Handled]]/Table13[[#This Row],[Volume Actual]],"")</f>
        <v/>
      </c>
      <c r="L35" s="45" t="e">
        <f>SUMIFS(#REF!,#REF!,D35,#REF!,"Total RSA")</f>
        <v>#REF!</v>
      </c>
      <c r="M35" s="44"/>
      <c r="N35" s="44"/>
      <c r="O35" s="39"/>
    </row>
    <row r="36" spans="4:15">
      <c r="D36" s="19">
        <f t="shared" si="0"/>
        <v>46076</v>
      </c>
      <c r="E36" s="1" t="e">
        <f>IF(F36="","",SUMIFS('Daily Forecast'!D:D,'Daily Forecast'!B:B,'Monthly Flash'!D36))</f>
        <v>#REF!</v>
      </c>
      <c r="F36" s="1" t="e">
        <f>IF(SUMIFS(#REF!,#REF!,D36,#REF!,"Total RSA")=0,"",SUMIFS(#REF!,#REF!,D36,#REF!,"Total RSA"))</f>
        <v>#REF!</v>
      </c>
      <c r="G36" s="1" t="e">
        <f>SUMIFS(#REF!,#REF!,D36,#REF!,"Total RSA")</f>
        <v>#REF!</v>
      </c>
      <c r="H36" s="1" t="e">
        <f>SUMIFS(#REF!,#REF!,D36,#REF!,"Total RSA")</f>
        <v>#REF!</v>
      </c>
      <c r="I36" s="51" t="str">
        <f>IFERROR(Table13[[#This Row],[Volume Actual]]/Table13[[#This Row],[Volume Forcasted]],"")</f>
        <v/>
      </c>
      <c r="J36" s="39" t="e">
        <f>SUMIFS(#REF!,#REF!,D36,#REF!,"Total RSA")</f>
        <v>#REF!</v>
      </c>
      <c r="K36" s="39" t="str">
        <f>+IFERROR(Table13[[#This Row],[Volume Handled]]/Table13[[#This Row],[Volume Actual]],"")</f>
        <v/>
      </c>
      <c r="L36" s="45" t="e">
        <f>SUMIFS(#REF!,#REF!,D36,#REF!,"Total RSA")</f>
        <v>#REF!</v>
      </c>
      <c r="M36" s="44"/>
      <c r="N36" s="44"/>
      <c r="O36" s="39"/>
    </row>
    <row r="37" spans="4:15">
      <c r="D37" s="19">
        <f t="shared" si="0"/>
        <v>46077</v>
      </c>
      <c r="E37" s="1" t="e">
        <f>IF(F37="","",SUMIFS('Daily Forecast'!D:D,'Daily Forecast'!B:B,'Monthly Flash'!D37))</f>
        <v>#REF!</v>
      </c>
      <c r="F37" s="1" t="e">
        <f>IF(SUMIFS(#REF!,#REF!,D37,#REF!,"Total RSA")=0,"",SUMIFS(#REF!,#REF!,D37,#REF!,"Total RSA"))</f>
        <v>#REF!</v>
      </c>
      <c r="G37" s="1" t="e">
        <f>SUMIFS(#REF!,#REF!,D37,#REF!,"Total RSA")</f>
        <v>#REF!</v>
      </c>
      <c r="H37" s="1" t="e">
        <f>SUMIFS(#REF!,#REF!,D37,#REF!,"Total RSA")</f>
        <v>#REF!</v>
      </c>
      <c r="I37" s="51" t="str">
        <f>IFERROR(Table13[[#This Row],[Volume Actual]]/Table13[[#This Row],[Volume Forcasted]],"")</f>
        <v/>
      </c>
      <c r="J37" s="39" t="e">
        <f>SUMIFS(#REF!,#REF!,D37,#REF!,"Total RSA")</f>
        <v>#REF!</v>
      </c>
      <c r="K37" s="39" t="str">
        <f>+IFERROR(Table13[[#This Row],[Volume Handled]]/Table13[[#This Row],[Volume Actual]],"")</f>
        <v/>
      </c>
      <c r="L37" s="45" t="e">
        <f>SUMIFS(#REF!,#REF!,D37,#REF!,"Total RSA")</f>
        <v>#REF!</v>
      </c>
      <c r="M37" s="75"/>
      <c r="N37" s="76"/>
      <c r="O37" s="39"/>
    </row>
    <row r="38" spans="4:15">
      <c r="D38" s="19">
        <f t="shared" si="0"/>
        <v>46078</v>
      </c>
      <c r="E38" s="1" t="e">
        <f>IF(F38="","",SUMIFS('Daily Forecast'!D:D,'Daily Forecast'!B:B,'Monthly Flash'!D38))</f>
        <v>#REF!</v>
      </c>
      <c r="F38" s="1" t="e">
        <f>IF(SUMIFS(#REF!,#REF!,D38,#REF!,"Total RSA")=0,"",SUMIFS(#REF!,#REF!,D38,#REF!,"Total RSA"))</f>
        <v>#REF!</v>
      </c>
      <c r="G38" s="1" t="e">
        <f>SUMIFS(#REF!,#REF!,D38,#REF!,"Total RSA")</f>
        <v>#REF!</v>
      </c>
      <c r="H38" s="1" t="e">
        <f>SUMIFS(#REF!,#REF!,D38,#REF!,"Total RSA")</f>
        <v>#REF!</v>
      </c>
      <c r="I38" s="51" t="str">
        <f>IFERROR(Table13[[#This Row],[Volume Actual]]/Table13[[#This Row],[Volume Forcasted]],"")</f>
        <v/>
      </c>
      <c r="J38" s="39" t="e">
        <f>SUMIFS(#REF!,#REF!,D38,#REF!,"Total RSA")</f>
        <v>#REF!</v>
      </c>
      <c r="K38" s="39" t="str">
        <f>+IFERROR(Table13[[#This Row],[Volume Handled]]/Table13[[#This Row],[Volume Actual]],"")</f>
        <v/>
      </c>
      <c r="L38" s="45" t="e">
        <f>SUMIFS(#REF!,#REF!,D38,#REF!,"Total RSA")</f>
        <v>#REF!</v>
      </c>
      <c r="M38" s="75"/>
      <c r="N38" s="46"/>
      <c r="O38" s="39"/>
    </row>
    <row r="39" spans="4:15">
      <c r="D39" s="19">
        <f t="shared" si="0"/>
        <v>46079</v>
      </c>
      <c r="E39" s="1" t="e">
        <f>IF(F39="","",SUMIFS('Daily Forecast'!D:D,'Daily Forecast'!B:B,'Monthly Flash'!D39))</f>
        <v>#REF!</v>
      </c>
      <c r="F39" s="1" t="e">
        <f>IF(SUMIFS(#REF!,#REF!,D39,#REF!,"Total RSA")=0,"",SUMIFS(#REF!,#REF!,D39,#REF!,"Total RSA"))</f>
        <v>#REF!</v>
      </c>
      <c r="G39" s="1" t="e">
        <f>SUMIFS(#REF!,#REF!,D39,#REF!,"Total RSA")</f>
        <v>#REF!</v>
      </c>
      <c r="H39" s="1" t="e">
        <f>SUMIFS(#REF!,#REF!,D39,#REF!,"Total RSA")</f>
        <v>#REF!</v>
      </c>
      <c r="I39" s="51" t="str">
        <f>IFERROR(Table13[[#This Row],[Volume Actual]]/Table13[[#This Row],[Volume Forcasted]],"")</f>
        <v/>
      </c>
      <c r="J39" s="39" t="e">
        <f>SUMIFS(#REF!,#REF!,D39,#REF!,"Total RSA")</f>
        <v>#REF!</v>
      </c>
      <c r="K39" s="39" t="str">
        <f>+IFERROR(Table13[[#This Row],[Volume Handled]]/Table13[[#This Row],[Volume Actual]],"")</f>
        <v/>
      </c>
      <c r="L39" s="45" t="e">
        <f>SUMIFS(#REF!,#REF!,D39,#REF!,"Total RSA")</f>
        <v>#REF!</v>
      </c>
      <c r="M39" s="75"/>
      <c r="N39" s="76"/>
      <c r="O39" s="39"/>
    </row>
    <row r="40" spans="4:15">
      <c r="D40" s="19">
        <f t="shared" si="0"/>
        <v>46080</v>
      </c>
      <c r="E40" s="1" t="e">
        <f>IF(F40="","",SUMIFS('Daily Forecast'!D:D,'Daily Forecast'!B:B,'Monthly Flash'!D40))</f>
        <v>#REF!</v>
      </c>
      <c r="F40" s="1" t="e">
        <f>IF(SUMIFS(#REF!,#REF!,D40,#REF!,"Total RSA")=0,"",SUMIFS(#REF!,#REF!,D40,#REF!,"Total RSA"))</f>
        <v>#REF!</v>
      </c>
      <c r="G40" s="1" t="e">
        <f>SUMIFS(#REF!,#REF!,D40,#REF!,"Total RSA")</f>
        <v>#REF!</v>
      </c>
      <c r="H40" s="1" t="e">
        <f>SUMIFS(#REF!,#REF!,D40,#REF!,"Total RSA")</f>
        <v>#REF!</v>
      </c>
      <c r="I40" s="51" t="str">
        <f>IFERROR(Table13[[#This Row],[Volume Actual]]/Table13[[#This Row],[Volume Forcasted]],"")</f>
        <v/>
      </c>
      <c r="J40" s="39" t="e">
        <f>SUMIFS(#REF!,#REF!,D40,#REF!,"Total RSA")</f>
        <v>#REF!</v>
      </c>
      <c r="K40" s="39" t="str">
        <f>+IFERROR(Table13[[#This Row],[Volume Handled]]/Table13[[#This Row],[Volume Actual]],"")</f>
        <v/>
      </c>
      <c r="L40" s="45" t="e">
        <f>SUMIFS(#REF!,#REF!,D40,#REF!,"Total RSA")</f>
        <v>#REF!</v>
      </c>
      <c r="M40" s="45"/>
      <c r="N40" s="46"/>
      <c r="O40" s="39"/>
    </row>
    <row r="41" spans="4:15">
      <c r="D41" s="19">
        <f t="shared" si="0"/>
        <v>46081</v>
      </c>
      <c r="E41" s="1" t="e">
        <f>IF(F41="","",SUMIFS('Daily Forecast'!D:D,'Daily Forecast'!B:B,'Monthly Flash'!D41))</f>
        <v>#REF!</v>
      </c>
      <c r="F41" s="1" t="e">
        <f>IF(SUMIFS(#REF!,#REF!,D41,#REF!,"Total RSA")=0,"",SUMIFS(#REF!,#REF!,D41,#REF!,"Total RSA"))</f>
        <v>#REF!</v>
      </c>
      <c r="G41" s="1" t="e">
        <f>SUMIFS(#REF!,#REF!,D41,#REF!,"Total RSA")</f>
        <v>#REF!</v>
      </c>
      <c r="H41" s="1" t="e">
        <f>SUMIFS(#REF!,#REF!,D41,#REF!,"Total RSA")</f>
        <v>#REF!</v>
      </c>
      <c r="I41" s="51" t="str">
        <f>IFERROR(Table13[[#This Row],[Volume Actual]]/Table13[[#This Row],[Volume Forcasted]],"")</f>
        <v/>
      </c>
      <c r="J41" s="39" t="e">
        <f>SUMIFS(#REF!,#REF!,D41,#REF!,"Total RSA")</f>
        <v>#REF!</v>
      </c>
      <c r="K41" s="39" t="str">
        <f>+IFERROR(Table13[[#This Row],[Volume Handled]]/Table13[[#This Row],[Volume Actual]],"")</f>
        <v/>
      </c>
      <c r="L41" s="45" t="e">
        <f>SUMIFS(#REF!,#REF!,D41,#REF!,"Total RSA")</f>
        <v>#REF!</v>
      </c>
      <c r="M41" s="45"/>
      <c r="N41" s="46"/>
      <c r="O41" s="39"/>
    </row>
    <row r="42" spans="4:15">
      <c r="D42" s="19">
        <f t="shared" si="0"/>
        <v>46082</v>
      </c>
      <c r="E42" s="1" t="e">
        <f>IF(F42="","",SUMIFS('Daily Forecast'!D:D,'Daily Forecast'!B:B,'Monthly Flash'!D42))</f>
        <v>#REF!</v>
      </c>
      <c r="F42" s="1" t="e">
        <f>IF(SUMIFS(#REF!,#REF!,D42,#REF!,"Total RSA")=0,"",SUMIFS(#REF!,#REF!,D42,#REF!,"Total RSA"))</f>
        <v>#REF!</v>
      </c>
      <c r="G42" s="1" t="e">
        <f>SUMIFS(#REF!,#REF!,D42,#REF!,"Total RSA")</f>
        <v>#REF!</v>
      </c>
      <c r="H42" s="1" t="e">
        <f>SUMIFS(#REF!,#REF!,D42,#REF!,"Total RSA")</f>
        <v>#REF!</v>
      </c>
      <c r="I42" s="51" t="str">
        <f>IFERROR(Table13[[#This Row],[Volume Actual]]/Table13[[#This Row],[Volume Forcasted]],"")</f>
        <v/>
      </c>
      <c r="J42" s="39" t="e">
        <f>SUMIFS(#REF!,#REF!,D42,#REF!,"Total RSA")</f>
        <v>#REF!</v>
      </c>
      <c r="K42" s="39" t="str">
        <f>+IFERROR(Table13[[#This Row],[Volume Handled]]/Table13[[#This Row],[Volume Actual]],"")</f>
        <v/>
      </c>
      <c r="L42" s="45" t="e">
        <f>SUMIFS(#REF!,#REF!,D42,#REF!,"Total RSA")</f>
        <v>#REF!</v>
      </c>
      <c r="M42" s="45"/>
      <c r="N42" s="46"/>
      <c r="O42" s="39"/>
    </row>
    <row r="43" spans="4:15">
      <c r="D43" s="19">
        <f t="shared" si="0"/>
        <v>46083</v>
      </c>
      <c r="E43" s="1" t="e">
        <f>IF(F43="","",SUMIFS('Daily Forecast'!D:D,'Daily Forecast'!B:B,'Monthly Flash'!D43))</f>
        <v>#REF!</v>
      </c>
      <c r="F43" s="1" t="e">
        <f>IF(SUMIFS(#REF!,#REF!,D43,#REF!,"Total RSA")=0,"",SUMIFS(#REF!,#REF!,D43,#REF!,"Total RSA"))</f>
        <v>#REF!</v>
      </c>
      <c r="G43" s="1" t="e">
        <f>SUMIFS(#REF!,#REF!,D43,#REF!,"Total RSA")</f>
        <v>#REF!</v>
      </c>
      <c r="H43" s="1" t="e">
        <f>SUMIFS(#REF!,#REF!,D43,#REF!,"Total RSA")</f>
        <v>#REF!</v>
      </c>
      <c r="I43" s="51" t="str">
        <f>IFERROR(Table13[[#This Row],[Volume Actual]]/Table13[[#This Row],[Volume Forcasted]],"")</f>
        <v/>
      </c>
      <c r="J43" s="39" t="e">
        <f>SUMIFS(#REF!,#REF!,D43,#REF!,"Total RSA")</f>
        <v>#REF!</v>
      </c>
      <c r="K43" s="39" t="str">
        <f>+IFERROR(Table13[[#This Row],[Volume Handled]]/Table13[[#This Row],[Volume Actual]],"")</f>
        <v/>
      </c>
      <c r="L43" s="45" t="e">
        <f>SUMIFS(#REF!,#REF!,D43,#REF!,"Total RSA")</f>
        <v>#REF!</v>
      </c>
      <c r="M43" s="45"/>
      <c r="N43" s="46"/>
      <c r="O43" s="39"/>
    </row>
    <row r="44" spans="4:15">
      <c r="D44" s="19">
        <f t="shared" si="0"/>
        <v>46084</v>
      </c>
      <c r="E44" s="1" t="e">
        <f>IF(F44="","",SUMIFS('Daily Forecast'!D:D,'Daily Forecast'!B:B,'Monthly Flash'!D44))</f>
        <v>#REF!</v>
      </c>
      <c r="F44" s="1" t="e">
        <f>IF(SUMIFS(#REF!,#REF!,D44,#REF!,"Total RSA")=0,"",SUMIFS(#REF!,#REF!,D44,#REF!,"Total RSA"))</f>
        <v>#REF!</v>
      </c>
      <c r="G44" s="1" t="e">
        <f>SUMIFS(#REF!,#REF!,D44,#REF!,"Total RSA")</f>
        <v>#REF!</v>
      </c>
      <c r="H44" s="1" t="e">
        <f>SUMIFS(#REF!,#REF!,D44,#REF!,"Total RSA")</f>
        <v>#REF!</v>
      </c>
      <c r="I44" s="51" t="str">
        <f>IFERROR(Table13[[#This Row],[Volume Actual]]/Table13[[#This Row],[Volume Forcasted]],"")</f>
        <v/>
      </c>
      <c r="J44" s="39" t="e">
        <f>SUMIFS(#REF!,#REF!,D44,#REF!,"Total RSA")</f>
        <v>#REF!</v>
      </c>
      <c r="K44" s="39" t="str">
        <f>+IFERROR(Table13[[#This Row],[Volume Handled]]/Table13[[#This Row],[Volume Actual]],"")</f>
        <v/>
      </c>
      <c r="L44" s="45" t="e">
        <f>SUMIFS(#REF!,#REF!,D44,#REF!,"Total RSA")</f>
        <v>#REF!</v>
      </c>
      <c r="M44" s="45"/>
      <c r="N44" s="46"/>
      <c r="O44" s="39"/>
    </row>
    <row r="45" spans="4:15">
      <c r="D45" s="41" t="s">
        <v>33</v>
      </c>
      <c r="E45" s="42" t="e">
        <f>SUM(E14:E44)</f>
        <v>#REF!</v>
      </c>
      <c r="F45" s="42" t="e">
        <f>SUM(F14:F44)</f>
        <v>#REF!</v>
      </c>
      <c r="G45" s="42" t="e">
        <f>SUM(G14:G44)</f>
        <v>#REF!</v>
      </c>
      <c r="H45" s="42" t="e">
        <f>SUM(H14:H44)</f>
        <v>#REF!</v>
      </c>
      <c r="I45" s="52" t="e">
        <f>Table13[[#This Row],[Volume Actual]]/Table13[[#This Row],[Volume Forcasted]]</f>
        <v>#REF!</v>
      </c>
      <c r="J45" s="43" t="e">
        <f>H45/G45</f>
        <v>#REF!</v>
      </c>
      <c r="K45" s="43" t="str">
        <f>+IFERROR(Table13[[#This Row],[Volume Handled]]/Table13[[#This Row],[Volume Actual]],"")</f>
        <v/>
      </c>
      <c r="L45" s="50" t="e">
        <f>+SUMPRODUCT(F14:F39,L14:L39)/SUM(F14:F39)</f>
        <v>#REF!</v>
      </c>
      <c r="M45" s="47">
        <f>SUM(M14:M44)</f>
        <v>0</v>
      </c>
      <c r="N45" s="47">
        <f>SUM(N14:N44)</f>
        <v>0</v>
      </c>
      <c r="O45" s="40" t="str">
        <f>IFERROR(Table13[[#This Row],[Abs]]/Table13[[#This Row],[Planned]],"")</f>
        <v/>
      </c>
    </row>
  </sheetData>
  <conditionalFormatting sqref="D9">
    <cfRule type="iconSet" priority="1">
      <iconSet>
        <cfvo type="percent" val="0"/>
        <cfvo type="num" val="0.75"/>
        <cfvo type="num" val="0.8"/>
      </iconSet>
    </cfRule>
  </conditionalFormatting>
  <conditionalFormatting sqref="F9">
    <cfRule type="iconSet" priority="12">
      <iconSet>
        <cfvo type="percent" val="0"/>
        <cfvo type="percent" val="0.9"/>
        <cfvo type="percent" val="0.95"/>
      </iconSet>
    </cfRule>
  </conditionalFormatting>
  <conditionalFormatting sqref="J9">
    <cfRule type="cellIs" dxfId="80" priority="11" operator="lessThan">
      <formula>0.8</formula>
    </cfRule>
  </conditionalFormatting>
  <conditionalFormatting sqref="J14:J45">
    <cfRule type="iconSet" priority="14">
      <iconSet>
        <cfvo type="percent" val="0"/>
        <cfvo type="num" val="0.75"/>
        <cfvo type="num" val="0.8"/>
      </iconSet>
    </cfRule>
  </conditionalFormatting>
  <conditionalFormatting sqref="M42:M44 K14:K45">
    <cfRule type="iconSet" priority="13">
      <iconSet>
        <cfvo type="percent" val="0"/>
        <cfvo type="num" val="0.8"/>
        <cfvo type="num" val="0.9"/>
      </iconSet>
    </cfRule>
  </conditionalFormatting>
  <conditionalFormatting sqref="N41:N44">
    <cfRule type="iconSet" priority="9">
      <iconSet>
        <cfvo type="percent" val="0"/>
        <cfvo type="percent" val="0.9"/>
        <cfvo type="percent" val="0.95"/>
      </iconSet>
    </cfRule>
    <cfRule type="iconSet" priority="10">
      <iconSet>
        <cfvo type="percent" val="0"/>
        <cfvo type="percent" val="0.8"/>
        <cfvo type="percent" val="0.9"/>
      </iconSet>
    </cfRule>
  </conditionalFormatting>
  <conditionalFormatting sqref="O9">
    <cfRule type="cellIs" dxfId="79" priority="6" operator="lessThan">
      <formula>0.06</formula>
    </cfRule>
    <cfRule type="cellIs" dxfId="78" priority="7" operator="greaterThan">
      <formula>0.08</formula>
    </cfRule>
  </conditionalFormatting>
  <conditionalFormatting sqref="O14:O45">
    <cfRule type="cellIs" dxfId="77" priority="4" operator="lessThan">
      <formula>0.06</formula>
    </cfRule>
    <cfRule type="cellIs" dxfId="76" priority="5" operator="greaterThan">
      <formula>0.08</formula>
    </cfRule>
  </conditionalFormatting>
  <pageMargins left="0.7" right="0.7" top="0.75" bottom="0.75" header="0.3" footer="0.3"/>
  <headerFooter>
    <oddHeader>&amp;C&amp;"Calibri"&amp;10&amp;K000000 Internal&amp;1#_x000D_</oddHeader>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2B17-72F8-4487-9A36-232559D10B34}">
  <dimension ref="A1:V13226"/>
  <sheetViews>
    <sheetView topLeftCell="A4" zoomScale="85" zoomScaleNormal="85" workbookViewId="0">
      <selection activeCell="E10331" sqref="E10331"/>
    </sheetView>
  </sheetViews>
  <sheetFormatPr defaultColWidth="8.88671875" defaultRowHeight="13.2"/>
  <cols>
    <col min="1" max="1" width="11.109375" customWidth="1"/>
    <col min="2" max="2" width="10.109375" bestFit="1" customWidth="1"/>
    <col min="4" max="4" width="14.88671875" customWidth="1"/>
    <col min="6" max="6" width="21.44140625" customWidth="1"/>
    <col min="15" max="15" width="22.44140625" bestFit="1" customWidth="1"/>
    <col min="16" max="16" width="10.33203125" bestFit="1" customWidth="1"/>
    <col min="17" max="17" width="6.109375" bestFit="1" customWidth="1"/>
    <col min="21" max="21" width="10.109375" bestFit="1" customWidth="1"/>
  </cols>
  <sheetData>
    <row r="1" spans="1:22">
      <c r="L1" t="s">
        <v>80</v>
      </c>
      <c r="M1" t="s">
        <v>79</v>
      </c>
    </row>
    <row r="2" spans="1:22">
      <c r="L2" s="49">
        <v>0.25</v>
      </c>
      <c r="M2">
        <v>6</v>
      </c>
    </row>
    <row r="3" spans="1:22">
      <c r="A3" t="s">
        <v>87</v>
      </c>
      <c r="B3" t="s">
        <v>21</v>
      </c>
      <c r="C3" t="s">
        <v>77</v>
      </c>
      <c r="D3" t="s">
        <v>72</v>
      </c>
      <c r="E3" t="s">
        <v>75</v>
      </c>
      <c r="F3" t="s">
        <v>78</v>
      </c>
      <c r="L3" s="49">
        <v>0.29166666666666669</v>
      </c>
      <c r="M3">
        <v>7</v>
      </c>
      <c r="O3" s="80" t="s">
        <v>84</v>
      </c>
    </row>
    <row r="4" spans="1:22">
      <c r="A4" t="s">
        <v>68</v>
      </c>
      <c r="B4" s="72">
        <v>46054</v>
      </c>
      <c r="C4" s="79">
        <v>0.29166666666666669</v>
      </c>
      <c r="D4">
        <v>2</v>
      </c>
      <c r="E4" t="str">
        <f t="shared" ref="E4:E67" si="0">TEXT(B4,"mmmm")</f>
        <v>février</v>
      </c>
      <c r="F4">
        <f t="shared" ref="F4:F67" si="1">VLOOKUP(C4,$L$1:$M$24,2,0)</f>
        <v>7</v>
      </c>
      <c r="L4" s="49">
        <v>0.33333333333333331</v>
      </c>
      <c r="M4">
        <v>8</v>
      </c>
      <c r="O4" s="80" t="s">
        <v>87</v>
      </c>
      <c r="P4" s="80" t="s">
        <v>21</v>
      </c>
      <c r="Q4" t="s">
        <v>229</v>
      </c>
    </row>
    <row r="5" spans="1:22">
      <c r="A5" t="s">
        <v>68</v>
      </c>
      <c r="B5" s="72">
        <v>46054</v>
      </c>
      <c r="C5" s="79">
        <v>0.33333333333333331</v>
      </c>
      <c r="D5">
        <v>8</v>
      </c>
      <c r="E5" t="str">
        <f t="shared" si="0"/>
        <v>février</v>
      </c>
      <c r="F5">
        <f t="shared" si="1"/>
        <v>8</v>
      </c>
      <c r="L5" s="49">
        <v>0.375</v>
      </c>
      <c r="M5">
        <v>9</v>
      </c>
      <c r="O5" t="s">
        <v>85</v>
      </c>
      <c r="P5" s="72">
        <v>46235</v>
      </c>
      <c r="Q5">
        <v>259</v>
      </c>
      <c r="T5" s="208" t="s">
        <v>206</v>
      </c>
      <c r="U5" s="72">
        <v>46028</v>
      </c>
      <c r="V5">
        <v>296</v>
      </c>
    </row>
    <row r="6" spans="1:22">
      <c r="A6" t="s">
        <v>68</v>
      </c>
      <c r="B6" s="72">
        <v>46054</v>
      </c>
      <c r="C6" s="79">
        <v>0.375</v>
      </c>
      <c r="D6">
        <v>18</v>
      </c>
      <c r="E6" t="str">
        <f t="shared" si="0"/>
        <v>février</v>
      </c>
      <c r="F6">
        <f t="shared" si="1"/>
        <v>9</v>
      </c>
      <c r="L6" s="79">
        <v>0.41666666666666669</v>
      </c>
      <c r="M6">
        <v>10</v>
      </c>
      <c r="O6" t="s">
        <v>85</v>
      </c>
      <c r="P6" s="72">
        <v>46236</v>
      </c>
      <c r="Q6">
        <v>201</v>
      </c>
      <c r="T6" s="208" t="s">
        <v>206</v>
      </c>
      <c r="U6" s="72">
        <v>46059</v>
      </c>
      <c r="V6">
        <v>265</v>
      </c>
    </row>
    <row r="7" spans="1:22">
      <c r="A7" t="s">
        <v>68</v>
      </c>
      <c r="B7" s="72">
        <v>46054</v>
      </c>
      <c r="C7" s="79">
        <v>0.41666666666666669</v>
      </c>
      <c r="D7">
        <v>24</v>
      </c>
      <c r="E7" t="str">
        <f t="shared" si="0"/>
        <v>février</v>
      </c>
      <c r="F7">
        <f t="shared" si="1"/>
        <v>10</v>
      </c>
      <c r="L7" s="79">
        <v>0.45833333333333331</v>
      </c>
      <c r="M7">
        <v>11</v>
      </c>
      <c r="O7" t="s">
        <v>85</v>
      </c>
      <c r="P7" s="72">
        <v>46237</v>
      </c>
      <c r="Q7">
        <v>449</v>
      </c>
      <c r="T7" s="208" t="s">
        <v>206</v>
      </c>
      <c r="U7" s="72">
        <v>46087</v>
      </c>
      <c r="V7">
        <v>253</v>
      </c>
    </row>
    <row r="8" spans="1:22">
      <c r="A8" t="s">
        <v>68</v>
      </c>
      <c r="B8" s="72">
        <v>46054</v>
      </c>
      <c r="C8" s="79">
        <v>0.45833333333333331</v>
      </c>
      <c r="D8">
        <v>31</v>
      </c>
      <c r="E8" t="str">
        <f t="shared" si="0"/>
        <v>février</v>
      </c>
      <c r="F8">
        <f t="shared" si="1"/>
        <v>11</v>
      </c>
      <c r="L8" s="49">
        <v>0.5</v>
      </c>
      <c r="M8">
        <v>12</v>
      </c>
      <c r="O8" t="s">
        <v>85</v>
      </c>
      <c r="P8" s="72">
        <v>46238</v>
      </c>
      <c r="Q8">
        <v>360</v>
      </c>
      <c r="T8" s="208" t="s">
        <v>206</v>
      </c>
      <c r="U8" s="72">
        <v>46118</v>
      </c>
      <c r="V8">
        <v>178</v>
      </c>
    </row>
    <row r="9" spans="1:22">
      <c r="A9" t="s">
        <v>68</v>
      </c>
      <c r="B9" s="72">
        <v>46054</v>
      </c>
      <c r="C9" s="79">
        <v>0.5</v>
      </c>
      <c r="D9">
        <v>33</v>
      </c>
      <c r="E9" t="str">
        <f t="shared" si="0"/>
        <v>février</v>
      </c>
      <c r="F9">
        <f t="shared" si="1"/>
        <v>12</v>
      </c>
      <c r="L9" s="79">
        <v>0.54166666666666663</v>
      </c>
      <c r="M9">
        <v>13</v>
      </c>
      <c r="O9" t="s">
        <v>85</v>
      </c>
      <c r="P9" s="72">
        <v>46239</v>
      </c>
      <c r="Q9">
        <v>348</v>
      </c>
      <c r="T9" s="208" t="s">
        <v>206</v>
      </c>
      <c r="U9" s="72">
        <v>46148</v>
      </c>
      <c r="V9">
        <v>248</v>
      </c>
    </row>
    <row r="10" spans="1:22">
      <c r="A10" t="s">
        <v>68</v>
      </c>
      <c r="B10" s="72">
        <v>46054</v>
      </c>
      <c r="C10" s="79">
        <v>0.54166666666666663</v>
      </c>
      <c r="D10">
        <v>30</v>
      </c>
      <c r="E10" t="str">
        <f t="shared" si="0"/>
        <v>février</v>
      </c>
      <c r="F10">
        <f t="shared" si="1"/>
        <v>13</v>
      </c>
      <c r="L10" s="79">
        <v>0.58333333333333337</v>
      </c>
      <c r="M10">
        <v>14</v>
      </c>
      <c r="O10" t="s">
        <v>85</v>
      </c>
      <c r="P10" s="72">
        <v>46240</v>
      </c>
      <c r="Q10">
        <v>347</v>
      </c>
      <c r="T10" s="208" t="s">
        <v>206</v>
      </c>
      <c r="U10" s="72">
        <v>46179</v>
      </c>
      <c r="V10">
        <v>178</v>
      </c>
    </row>
    <row r="11" spans="1:22">
      <c r="A11" t="s">
        <v>68</v>
      </c>
      <c r="B11" s="72">
        <v>46054</v>
      </c>
      <c r="C11" s="79">
        <v>0.58333333333333337</v>
      </c>
      <c r="D11">
        <v>29</v>
      </c>
      <c r="E11" t="str">
        <f t="shared" si="0"/>
        <v>février</v>
      </c>
      <c r="F11">
        <f t="shared" si="1"/>
        <v>14</v>
      </c>
      <c r="L11" s="49">
        <v>0.625</v>
      </c>
      <c r="M11">
        <v>15</v>
      </c>
      <c r="O11" t="s">
        <v>85</v>
      </c>
      <c r="P11" s="72">
        <v>46241</v>
      </c>
      <c r="Q11">
        <v>374</v>
      </c>
      <c r="T11" s="208" t="s">
        <v>206</v>
      </c>
      <c r="U11" s="72">
        <v>46209</v>
      </c>
      <c r="V11">
        <v>148</v>
      </c>
    </row>
    <row r="12" spans="1:22">
      <c r="A12" t="s">
        <v>68</v>
      </c>
      <c r="B12" s="72">
        <v>46054</v>
      </c>
      <c r="C12" s="79">
        <v>0.625</v>
      </c>
      <c r="D12">
        <v>23</v>
      </c>
      <c r="E12" t="str">
        <f t="shared" si="0"/>
        <v>février</v>
      </c>
      <c r="F12">
        <f t="shared" si="1"/>
        <v>15</v>
      </c>
      <c r="L12" s="79">
        <v>0.66666666666666663</v>
      </c>
      <c r="M12">
        <v>16</v>
      </c>
      <c r="O12" t="s">
        <v>85</v>
      </c>
      <c r="P12" s="72">
        <v>46242</v>
      </c>
      <c r="Q12">
        <v>279</v>
      </c>
      <c r="T12" s="208" t="s">
        <v>206</v>
      </c>
      <c r="U12" s="72">
        <v>46240</v>
      </c>
      <c r="V12">
        <v>296</v>
      </c>
    </row>
    <row r="13" spans="1:22">
      <c r="A13" t="s">
        <v>68</v>
      </c>
      <c r="B13" s="72">
        <v>46054</v>
      </c>
      <c r="C13" s="79">
        <v>0.66666666666666663</v>
      </c>
      <c r="D13">
        <v>18</v>
      </c>
      <c r="E13" t="str">
        <f t="shared" si="0"/>
        <v>février</v>
      </c>
      <c r="F13">
        <f t="shared" si="1"/>
        <v>16</v>
      </c>
      <c r="L13" s="79">
        <v>0.70833333333333337</v>
      </c>
      <c r="M13">
        <v>17</v>
      </c>
      <c r="O13" t="s">
        <v>85</v>
      </c>
      <c r="P13" s="72">
        <v>46243</v>
      </c>
      <c r="Q13">
        <v>201</v>
      </c>
      <c r="T13" s="208" t="s">
        <v>206</v>
      </c>
      <c r="U13" s="72">
        <v>46271</v>
      </c>
      <c r="V13">
        <v>275</v>
      </c>
    </row>
    <row r="14" spans="1:22">
      <c r="A14" t="s">
        <v>68</v>
      </c>
      <c r="B14" s="72">
        <v>46054</v>
      </c>
      <c r="C14" s="79">
        <v>0.70833333333333337</v>
      </c>
      <c r="D14">
        <v>18</v>
      </c>
      <c r="E14" t="str">
        <f t="shared" si="0"/>
        <v>février</v>
      </c>
      <c r="F14">
        <f t="shared" si="1"/>
        <v>17</v>
      </c>
      <c r="L14" s="49">
        <v>0.75</v>
      </c>
      <c r="M14">
        <v>18</v>
      </c>
      <c r="O14" t="s">
        <v>85</v>
      </c>
      <c r="P14" s="72">
        <v>46244</v>
      </c>
      <c r="Q14">
        <v>419</v>
      </c>
      <c r="T14" s="208" t="s">
        <v>206</v>
      </c>
      <c r="U14" s="72">
        <v>46301</v>
      </c>
      <c r="V14">
        <v>253</v>
      </c>
    </row>
    <row r="15" spans="1:22">
      <c r="A15" t="s">
        <v>68</v>
      </c>
      <c r="B15" s="72">
        <v>46054</v>
      </c>
      <c r="C15" s="79">
        <v>0.75</v>
      </c>
      <c r="D15">
        <v>11</v>
      </c>
      <c r="E15" t="str">
        <f t="shared" si="0"/>
        <v>février</v>
      </c>
      <c r="F15">
        <f t="shared" si="1"/>
        <v>18</v>
      </c>
      <c r="L15" s="79">
        <v>0.79166666666666663</v>
      </c>
      <c r="M15">
        <v>19</v>
      </c>
      <c r="O15" t="s">
        <v>85</v>
      </c>
      <c r="P15" s="72">
        <v>46245</v>
      </c>
      <c r="Q15">
        <v>369</v>
      </c>
      <c r="T15" s="208" t="s">
        <v>206</v>
      </c>
      <c r="U15" s="72">
        <v>46332</v>
      </c>
      <c r="V15">
        <v>210</v>
      </c>
    </row>
    <row r="16" spans="1:22">
      <c r="A16" t="s">
        <v>68</v>
      </c>
      <c r="B16" s="72">
        <v>46054</v>
      </c>
      <c r="C16" s="79">
        <v>0.79166666666666663</v>
      </c>
      <c r="D16">
        <v>10</v>
      </c>
      <c r="E16" t="str">
        <f t="shared" si="0"/>
        <v>février</v>
      </c>
      <c r="F16">
        <f t="shared" si="1"/>
        <v>19</v>
      </c>
      <c r="L16" s="79">
        <v>0.83333333333333337</v>
      </c>
      <c r="M16">
        <v>20</v>
      </c>
      <c r="O16" t="s">
        <v>85</v>
      </c>
      <c r="P16" s="72">
        <v>46246</v>
      </c>
      <c r="Q16">
        <v>353</v>
      </c>
      <c r="T16" s="208" t="s">
        <v>206</v>
      </c>
      <c r="U16" s="72">
        <v>46362</v>
      </c>
      <c r="V16">
        <v>265</v>
      </c>
    </row>
    <row r="17" spans="1:22">
      <c r="A17" t="s">
        <v>68</v>
      </c>
      <c r="B17" s="72">
        <v>46054</v>
      </c>
      <c r="C17" s="79">
        <v>0.83333333333333337</v>
      </c>
      <c r="D17">
        <v>6</v>
      </c>
      <c r="E17" t="str">
        <f t="shared" si="0"/>
        <v>février</v>
      </c>
      <c r="F17">
        <f t="shared" si="1"/>
        <v>20</v>
      </c>
      <c r="L17" s="49">
        <v>0.875</v>
      </c>
      <c r="M17">
        <v>21</v>
      </c>
      <c r="O17" t="s">
        <v>85</v>
      </c>
      <c r="P17" s="72">
        <v>46247</v>
      </c>
      <c r="Q17">
        <v>352</v>
      </c>
      <c r="T17" s="208" t="s">
        <v>206</v>
      </c>
      <c r="U17" s="72">
        <v>46186</v>
      </c>
      <c r="V17">
        <v>212</v>
      </c>
    </row>
    <row r="18" spans="1:22">
      <c r="A18" t="s">
        <v>68</v>
      </c>
      <c r="B18" s="72">
        <v>46054</v>
      </c>
      <c r="C18" s="79">
        <v>0.875</v>
      </c>
      <c r="D18">
        <v>5</v>
      </c>
      <c r="E18" t="str">
        <f t="shared" si="0"/>
        <v>février</v>
      </c>
      <c r="F18">
        <f t="shared" si="1"/>
        <v>21</v>
      </c>
      <c r="L18" s="79">
        <v>0.91666666666666663</v>
      </c>
      <c r="M18">
        <v>22</v>
      </c>
      <c r="O18" t="s">
        <v>85</v>
      </c>
      <c r="P18" s="72">
        <v>46248</v>
      </c>
      <c r="Q18">
        <v>396</v>
      </c>
      <c r="T18" s="208" t="s">
        <v>206</v>
      </c>
      <c r="U18" s="72">
        <v>46187</v>
      </c>
      <c r="V18">
        <v>170</v>
      </c>
    </row>
    <row r="19" spans="1:22">
      <c r="A19" t="s">
        <v>68</v>
      </c>
      <c r="B19" s="72">
        <v>46054</v>
      </c>
      <c r="C19" s="79">
        <v>0.91666666666666663</v>
      </c>
      <c r="D19">
        <v>5</v>
      </c>
      <c r="E19" t="str">
        <f t="shared" si="0"/>
        <v>février</v>
      </c>
      <c r="F19">
        <f t="shared" si="1"/>
        <v>22</v>
      </c>
      <c r="L19" s="79">
        <v>0.95833333333333337</v>
      </c>
      <c r="M19">
        <v>23</v>
      </c>
      <c r="O19" t="s">
        <v>85</v>
      </c>
      <c r="P19" s="72">
        <v>46249</v>
      </c>
      <c r="Q19">
        <v>277</v>
      </c>
      <c r="T19" s="208" t="s">
        <v>206</v>
      </c>
      <c r="U19" s="72">
        <v>46188</v>
      </c>
      <c r="V19">
        <v>313</v>
      </c>
    </row>
    <row r="20" spans="1:22">
      <c r="A20" t="s">
        <v>85</v>
      </c>
      <c r="B20" s="72">
        <v>46054</v>
      </c>
      <c r="C20" s="79">
        <v>0.25</v>
      </c>
      <c r="D20">
        <v>0</v>
      </c>
      <c r="E20" t="str">
        <f t="shared" si="0"/>
        <v>février</v>
      </c>
      <c r="F20">
        <f t="shared" si="1"/>
        <v>6</v>
      </c>
      <c r="L20" s="79">
        <v>0</v>
      </c>
      <c r="M20">
        <v>24</v>
      </c>
      <c r="O20" t="s">
        <v>85</v>
      </c>
      <c r="P20" s="72">
        <v>46250</v>
      </c>
      <c r="Q20">
        <v>205</v>
      </c>
      <c r="T20" s="208" t="s">
        <v>206</v>
      </c>
      <c r="U20" s="72">
        <v>46189</v>
      </c>
      <c r="V20">
        <v>296</v>
      </c>
    </row>
    <row r="21" spans="1:22">
      <c r="A21" t="s">
        <v>85</v>
      </c>
      <c r="B21" s="72">
        <v>46054</v>
      </c>
      <c r="C21" s="79">
        <v>0.29166666666666669</v>
      </c>
      <c r="D21">
        <v>2</v>
      </c>
      <c r="E21" t="str">
        <f t="shared" si="0"/>
        <v>février</v>
      </c>
      <c r="F21">
        <f t="shared" si="1"/>
        <v>7</v>
      </c>
      <c r="L21" s="79">
        <v>4.1666666666666664E-2</v>
      </c>
      <c r="M21">
        <v>1</v>
      </c>
      <c r="O21" t="s">
        <v>85</v>
      </c>
      <c r="P21" s="72">
        <v>46251</v>
      </c>
      <c r="Q21">
        <v>436</v>
      </c>
      <c r="T21" s="208" t="s">
        <v>206</v>
      </c>
      <c r="U21" s="72">
        <v>46190</v>
      </c>
      <c r="V21">
        <v>266</v>
      </c>
    </row>
    <row r="22" spans="1:22">
      <c r="A22" t="s">
        <v>85</v>
      </c>
      <c r="B22" s="72">
        <v>46054</v>
      </c>
      <c r="C22" s="79">
        <v>0.33333333333333331</v>
      </c>
      <c r="D22">
        <v>2</v>
      </c>
      <c r="E22" t="str">
        <f t="shared" si="0"/>
        <v>février</v>
      </c>
      <c r="F22">
        <f t="shared" si="1"/>
        <v>8</v>
      </c>
      <c r="L22" s="79">
        <v>8.3333333333333329E-2</v>
      </c>
      <c r="M22">
        <v>2</v>
      </c>
      <c r="O22" t="s">
        <v>85</v>
      </c>
      <c r="P22" s="72">
        <v>46252</v>
      </c>
      <c r="Q22">
        <v>374</v>
      </c>
      <c r="T22" s="208" t="s">
        <v>206</v>
      </c>
      <c r="U22" s="72">
        <v>46191</v>
      </c>
      <c r="V22">
        <v>254</v>
      </c>
    </row>
    <row r="23" spans="1:22">
      <c r="A23" t="s">
        <v>85</v>
      </c>
      <c r="B23" s="72">
        <v>46054</v>
      </c>
      <c r="C23" s="79">
        <v>0.375</v>
      </c>
      <c r="D23">
        <v>3</v>
      </c>
      <c r="E23" t="str">
        <f t="shared" si="0"/>
        <v>février</v>
      </c>
      <c r="F23">
        <f t="shared" si="1"/>
        <v>9</v>
      </c>
      <c r="L23" s="79">
        <v>0.125</v>
      </c>
      <c r="M23">
        <v>3</v>
      </c>
      <c r="O23" t="s">
        <v>85</v>
      </c>
      <c r="P23" s="72">
        <v>46253</v>
      </c>
      <c r="Q23">
        <v>345</v>
      </c>
      <c r="T23" s="208" t="s">
        <v>206</v>
      </c>
      <c r="U23" s="72">
        <v>46192</v>
      </c>
      <c r="V23">
        <v>282</v>
      </c>
    </row>
    <row r="24" spans="1:22">
      <c r="A24" t="s">
        <v>85</v>
      </c>
      <c r="B24" s="72">
        <v>46054</v>
      </c>
      <c r="C24" s="79">
        <v>0.41666666666666669</v>
      </c>
      <c r="D24">
        <v>5</v>
      </c>
      <c r="E24" t="str">
        <f t="shared" si="0"/>
        <v>février</v>
      </c>
      <c r="F24">
        <f t="shared" si="1"/>
        <v>10</v>
      </c>
      <c r="L24" s="79">
        <v>0.16666666666666666</v>
      </c>
      <c r="M24">
        <v>4</v>
      </c>
      <c r="O24" t="s">
        <v>85</v>
      </c>
      <c r="P24" s="72">
        <v>46254</v>
      </c>
      <c r="Q24">
        <v>376</v>
      </c>
      <c r="T24" s="208" t="s">
        <v>206</v>
      </c>
      <c r="U24" s="72">
        <v>46193</v>
      </c>
      <c r="V24">
        <v>232</v>
      </c>
    </row>
    <row r="25" spans="1:22">
      <c r="A25" t="s">
        <v>85</v>
      </c>
      <c r="B25" s="72">
        <v>46054</v>
      </c>
      <c r="C25" s="79">
        <v>0.45833333333333331</v>
      </c>
      <c r="D25">
        <v>4</v>
      </c>
      <c r="E25" t="str">
        <f t="shared" si="0"/>
        <v>février</v>
      </c>
      <c r="F25">
        <f t="shared" si="1"/>
        <v>11</v>
      </c>
      <c r="L25" s="79">
        <v>0.20833333333333334</v>
      </c>
      <c r="M25">
        <v>5</v>
      </c>
      <c r="O25" t="s">
        <v>85</v>
      </c>
      <c r="P25" s="72">
        <v>46255</v>
      </c>
      <c r="Q25">
        <v>428</v>
      </c>
      <c r="T25" s="208" t="s">
        <v>206</v>
      </c>
      <c r="U25" s="72">
        <v>46194</v>
      </c>
      <c r="V25">
        <v>180</v>
      </c>
    </row>
    <row r="26" spans="1:22">
      <c r="A26" t="s">
        <v>85</v>
      </c>
      <c r="B26" s="72">
        <v>46054</v>
      </c>
      <c r="C26" s="79">
        <v>0.5</v>
      </c>
      <c r="D26">
        <v>4</v>
      </c>
      <c r="E26" t="str">
        <f t="shared" si="0"/>
        <v>février</v>
      </c>
      <c r="F26">
        <f t="shared" si="1"/>
        <v>12</v>
      </c>
      <c r="O26" t="s">
        <v>85</v>
      </c>
      <c r="P26" s="72">
        <v>46256</v>
      </c>
      <c r="Q26">
        <v>285</v>
      </c>
      <c r="T26" s="208" t="s">
        <v>206</v>
      </c>
      <c r="U26" s="72">
        <v>46195</v>
      </c>
      <c r="V26">
        <v>316</v>
      </c>
    </row>
    <row r="27" spans="1:22">
      <c r="A27" t="s">
        <v>85</v>
      </c>
      <c r="B27" s="72">
        <v>46054</v>
      </c>
      <c r="C27" s="79">
        <v>0.54166666666666663</v>
      </c>
      <c r="D27">
        <v>8</v>
      </c>
      <c r="E27" t="str">
        <f t="shared" si="0"/>
        <v>février</v>
      </c>
      <c r="F27">
        <f t="shared" si="1"/>
        <v>13</v>
      </c>
      <c r="O27" t="s">
        <v>85</v>
      </c>
      <c r="P27" s="72">
        <v>46257</v>
      </c>
      <c r="Q27">
        <v>203</v>
      </c>
      <c r="T27" s="208" t="s">
        <v>206</v>
      </c>
      <c r="U27" s="72">
        <v>46196</v>
      </c>
      <c r="V27">
        <v>302</v>
      </c>
    </row>
    <row r="28" spans="1:22">
      <c r="A28" t="s">
        <v>85</v>
      </c>
      <c r="B28" s="72">
        <v>46054</v>
      </c>
      <c r="C28" s="79">
        <v>0.58333333333333337</v>
      </c>
      <c r="D28">
        <v>4</v>
      </c>
      <c r="E28" t="str">
        <f t="shared" si="0"/>
        <v>février</v>
      </c>
      <c r="F28">
        <f t="shared" si="1"/>
        <v>14</v>
      </c>
      <c r="O28" t="s">
        <v>85</v>
      </c>
      <c r="P28" s="72">
        <v>46258</v>
      </c>
      <c r="Q28">
        <v>497</v>
      </c>
      <c r="T28" s="208" t="s">
        <v>206</v>
      </c>
      <c r="U28" s="72">
        <v>46197</v>
      </c>
      <c r="V28">
        <v>264</v>
      </c>
    </row>
    <row r="29" spans="1:22">
      <c r="A29" t="s">
        <v>85</v>
      </c>
      <c r="B29" s="72">
        <v>46054</v>
      </c>
      <c r="C29" s="79">
        <v>0.625</v>
      </c>
      <c r="D29">
        <v>6</v>
      </c>
      <c r="E29" t="str">
        <f t="shared" si="0"/>
        <v>février</v>
      </c>
      <c r="F29">
        <f t="shared" si="1"/>
        <v>15</v>
      </c>
      <c r="O29" t="s">
        <v>85</v>
      </c>
      <c r="P29" s="72">
        <v>46259</v>
      </c>
      <c r="Q29">
        <v>422</v>
      </c>
      <c r="T29" s="208" t="s">
        <v>206</v>
      </c>
      <c r="U29" s="72">
        <v>46198</v>
      </c>
      <c r="V29">
        <v>265</v>
      </c>
    </row>
    <row r="30" spans="1:22">
      <c r="A30" t="s">
        <v>85</v>
      </c>
      <c r="B30" s="72">
        <v>46054</v>
      </c>
      <c r="C30" s="79">
        <v>0.66666666666666663</v>
      </c>
      <c r="D30">
        <v>6</v>
      </c>
      <c r="E30" t="str">
        <f t="shared" si="0"/>
        <v>février</v>
      </c>
      <c r="F30">
        <f t="shared" si="1"/>
        <v>16</v>
      </c>
      <c r="O30" t="s">
        <v>85</v>
      </c>
      <c r="P30" s="72">
        <v>46260</v>
      </c>
      <c r="Q30">
        <v>391</v>
      </c>
      <c r="T30" s="208" t="s">
        <v>206</v>
      </c>
      <c r="U30" s="72">
        <v>46199</v>
      </c>
      <c r="V30">
        <v>304</v>
      </c>
    </row>
    <row r="31" spans="1:22">
      <c r="A31" t="s">
        <v>85</v>
      </c>
      <c r="B31" s="72">
        <v>46054</v>
      </c>
      <c r="C31" s="79">
        <v>0.70833333333333337</v>
      </c>
      <c r="D31">
        <v>4</v>
      </c>
      <c r="E31" t="str">
        <f t="shared" si="0"/>
        <v>février</v>
      </c>
      <c r="F31">
        <f t="shared" si="1"/>
        <v>17</v>
      </c>
      <c r="O31" t="s">
        <v>85</v>
      </c>
      <c r="P31" s="72">
        <v>46261</v>
      </c>
      <c r="Q31">
        <v>419</v>
      </c>
      <c r="T31" s="208" t="s">
        <v>206</v>
      </c>
      <c r="U31" s="72">
        <v>46200</v>
      </c>
      <c r="V31">
        <v>240</v>
      </c>
    </row>
    <row r="32" spans="1:22">
      <c r="A32" t="s">
        <v>85</v>
      </c>
      <c r="B32" s="72">
        <v>46054</v>
      </c>
      <c r="C32" s="79">
        <v>0.75</v>
      </c>
      <c r="D32">
        <v>6</v>
      </c>
      <c r="E32" t="str">
        <f t="shared" si="0"/>
        <v>février</v>
      </c>
      <c r="F32">
        <f t="shared" si="1"/>
        <v>18</v>
      </c>
      <c r="O32" t="s">
        <v>85</v>
      </c>
      <c r="P32" s="72">
        <v>46262</v>
      </c>
      <c r="Q32">
        <v>460</v>
      </c>
      <c r="T32" s="208" t="s">
        <v>206</v>
      </c>
      <c r="U32" s="72">
        <v>46201</v>
      </c>
      <c r="V32">
        <v>176</v>
      </c>
    </row>
    <row r="33" spans="1:22">
      <c r="A33" t="s">
        <v>85</v>
      </c>
      <c r="B33" s="72">
        <v>46054</v>
      </c>
      <c r="C33" s="79">
        <v>0.79166666666666663</v>
      </c>
      <c r="D33">
        <v>3</v>
      </c>
      <c r="E33" t="str">
        <f t="shared" si="0"/>
        <v>février</v>
      </c>
      <c r="F33">
        <f t="shared" si="1"/>
        <v>19</v>
      </c>
      <c r="O33" t="s">
        <v>85</v>
      </c>
      <c r="P33" s="72">
        <v>46263</v>
      </c>
      <c r="Q33">
        <v>325</v>
      </c>
      <c r="T33" s="208" t="s">
        <v>206</v>
      </c>
      <c r="U33" s="72">
        <v>46202</v>
      </c>
      <c r="V33">
        <v>337</v>
      </c>
    </row>
    <row r="34" spans="1:22">
      <c r="A34" t="s">
        <v>85</v>
      </c>
      <c r="B34" s="72">
        <v>46054</v>
      </c>
      <c r="C34" s="79">
        <v>0.83333333333333337</v>
      </c>
      <c r="D34">
        <v>2</v>
      </c>
      <c r="E34" t="str">
        <f t="shared" si="0"/>
        <v>février</v>
      </c>
      <c r="F34">
        <f t="shared" si="1"/>
        <v>20</v>
      </c>
      <c r="O34" t="s">
        <v>85</v>
      </c>
      <c r="P34" s="72">
        <v>46264</v>
      </c>
      <c r="Q34">
        <v>242</v>
      </c>
      <c r="T34" s="208" t="s">
        <v>206</v>
      </c>
      <c r="U34" s="72">
        <v>46203</v>
      </c>
      <c r="V34">
        <v>295</v>
      </c>
    </row>
    <row r="35" spans="1:22">
      <c r="A35" t="s">
        <v>85</v>
      </c>
      <c r="B35" s="72">
        <v>46054</v>
      </c>
      <c r="C35" s="79">
        <v>0.875</v>
      </c>
      <c r="D35">
        <v>1</v>
      </c>
      <c r="E35" t="str">
        <f t="shared" si="0"/>
        <v>février</v>
      </c>
      <c r="F35">
        <f t="shared" si="1"/>
        <v>21</v>
      </c>
      <c r="O35" t="s">
        <v>85</v>
      </c>
      <c r="P35" s="72">
        <v>46265</v>
      </c>
      <c r="Q35">
        <v>127</v>
      </c>
      <c r="T35" s="207" t="s">
        <v>230</v>
      </c>
      <c r="U35" s="207"/>
      <c r="V35" s="207">
        <v>7569</v>
      </c>
    </row>
    <row r="36" spans="1:22">
      <c r="A36" t="s">
        <v>85</v>
      </c>
      <c r="B36" s="72">
        <v>46054</v>
      </c>
      <c r="C36" s="79">
        <v>0.91666666666666663</v>
      </c>
      <c r="D36">
        <v>2</v>
      </c>
      <c r="E36" t="str">
        <f t="shared" si="0"/>
        <v>février</v>
      </c>
      <c r="F36">
        <f t="shared" si="1"/>
        <v>22</v>
      </c>
      <c r="O36" t="s">
        <v>230</v>
      </c>
      <c r="Q36">
        <v>10519</v>
      </c>
      <c r="T36" s="208" t="s">
        <v>205</v>
      </c>
      <c r="U36" s="72">
        <v>46028</v>
      </c>
      <c r="V36">
        <v>753</v>
      </c>
    </row>
    <row r="37" spans="1:22">
      <c r="A37" t="s">
        <v>85</v>
      </c>
      <c r="B37" s="72">
        <v>46054</v>
      </c>
      <c r="C37" s="79">
        <v>0.95833333333333337</v>
      </c>
      <c r="D37">
        <v>1</v>
      </c>
      <c r="E37" t="str">
        <f t="shared" si="0"/>
        <v>février</v>
      </c>
      <c r="F37">
        <f t="shared" si="1"/>
        <v>23</v>
      </c>
      <c r="O37" t="s">
        <v>68</v>
      </c>
      <c r="P37" s="72">
        <v>46235</v>
      </c>
      <c r="Q37">
        <v>588</v>
      </c>
      <c r="T37" s="208" t="s">
        <v>205</v>
      </c>
      <c r="U37" s="72">
        <v>46059</v>
      </c>
      <c r="V37">
        <v>647</v>
      </c>
    </row>
    <row r="38" spans="1:22">
      <c r="A38" t="s">
        <v>85</v>
      </c>
      <c r="B38" s="72">
        <v>46054</v>
      </c>
      <c r="C38" s="79">
        <v>0.25</v>
      </c>
      <c r="D38">
        <v>1</v>
      </c>
      <c r="E38" t="str">
        <f t="shared" si="0"/>
        <v>février</v>
      </c>
      <c r="F38">
        <f t="shared" si="1"/>
        <v>6</v>
      </c>
      <c r="O38" t="s">
        <v>68</v>
      </c>
      <c r="P38" s="72">
        <v>46236</v>
      </c>
      <c r="Q38">
        <v>450</v>
      </c>
      <c r="T38" s="208" t="s">
        <v>205</v>
      </c>
      <c r="U38" s="72">
        <v>46087</v>
      </c>
      <c r="V38">
        <v>594</v>
      </c>
    </row>
    <row r="39" spans="1:22">
      <c r="A39" t="s">
        <v>85</v>
      </c>
      <c r="B39" s="72">
        <v>46054</v>
      </c>
      <c r="C39" s="79">
        <v>0.29166666666666669</v>
      </c>
      <c r="D39">
        <v>2</v>
      </c>
      <c r="E39" t="str">
        <f t="shared" si="0"/>
        <v>février</v>
      </c>
      <c r="F39">
        <f t="shared" si="1"/>
        <v>7</v>
      </c>
      <c r="O39" t="s">
        <v>68</v>
      </c>
      <c r="P39" s="72">
        <v>46237</v>
      </c>
      <c r="Q39">
        <v>1216</v>
      </c>
      <c r="T39" s="208" t="s">
        <v>205</v>
      </c>
      <c r="U39" s="72">
        <v>46118</v>
      </c>
      <c r="V39">
        <v>654</v>
      </c>
    </row>
    <row r="40" spans="1:22">
      <c r="A40" t="s">
        <v>85</v>
      </c>
      <c r="B40" s="72">
        <v>46054</v>
      </c>
      <c r="C40" s="79">
        <v>0.33333333333333331</v>
      </c>
      <c r="D40">
        <v>6</v>
      </c>
      <c r="E40" t="str">
        <f t="shared" si="0"/>
        <v>février</v>
      </c>
      <c r="F40">
        <f t="shared" si="1"/>
        <v>8</v>
      </c>
      <c r="O40" t="s">
        <v>68</v>
      </c>
      <c r="P40" s="72">
        <v>46238</v>
      </c>
      <c r="Q40">
        <v>982</v>
      </c>
      <c r="T40" s="208" t="s">
        <v>205</v>
      </c>
      <c r="U40" s="72">
        <v>46148</v>
      </c>
      <c r="V40">
        <v>653</v>
      </c>
    </row>
    <row r="41" spans="1:22">
      <c r="A41" t="s">
        <v>85</v>
      </c>
      <c r="B41" s="72">
        <v>46054</v>
      </c>
      <c r="C41" s="79">
        <v>0.375</v>
      </c>
      <c r="D41">
        <v>4</v>
      </c>
      <c r="E41" t="str">
        <f t="shared" si="0"/>
        <v>février</v>
      </c>
      <c r="F41">
        <f t="shared" si="1"/>
        <v>9</v>
      </c>
      <c r="O41" t="s">
        <v>68</v>
      </c>
      <c r="P41" s="72">
        <v>46239</v>
      </c>
      <c r="Q41">
        <v>940</v>
      </c>
      <c r="T41" s="208" t="s">
        <v>205</v>
      </c>
      <c r="U41" s="72">
        <v>46179</v>
      </c>
      <c r="V41">
        <v>597</v>
      </c>
    </row>
    <row r="42" spans="1:22">
      <c r="A42" t="s">
        <v>85</v>
      </c>
      <c r="B42" s="72">
        <v>46054</v>
      </c>
      <c r="C42" s="79">
        <v>0.41666666666666669</v>
      </c>
      <c r="D42">
        <v>8</v>
      </c>
      <c r="E42" t="str">
        <f t="shared" si="0"/>
        <v>février</v>
      </c>
      <c r="F42">
        <f t="shared" si="1"/>
        <v>10</v>
      </c>
      <c r="O42" t="s">
        <v>68</v>
      </c>
      <c r="P42" s="72">
        <v>46240</v>
      </c>
      <c r="Q42">
        <v>940</v>
      </c>
      <c r="T42" s="208" t="s">
        <v>205</v>
      </c>
      <c r="U42" s="72">
        <v>46209</v>
      </c>
      <c r="V42">
        <v>468</v>
      </c>
    </row>
    <row r="43" spans="1:22">
      <c r="A43" t="s">
        <v>85</v>
      </c>
      <c r="B43" s="72">
        <v>46054</v>
      </c>
      <c r="C43" s="79">
        <v>0.45833333333333331</v>
      </c>
      <c r="D43">
        <v>7</v>
      </c>
      <c r="E43" t="str">
        <f t="shared" si="0"/>
        <v>février</v>
      </c>
      <c r="F43">
        <f t="shared" si="1"/>
        <v>11</v>
      </c>
      <c r="O43" t="s">
        <v>68</v>
      </c>
      <c r="P43" s="72">
        <v>46241</v>
      </c>
      <c r="Q43">
        <v>1037</v>
      </c>
      <c r="T43" s="208" t="s">
        <v>205</v>
      </c>
      <c r="U43" s="72">
        <v>46240</v>
      </c>
      <c r="V43">
        <v>753</v>
      </c>
    </row>
    <row r="44" spans="1:22">
      <c r="A44" t="s">
        <v>85</v>
      </c>
      <c r="B44" s="72">
        <v>46054</v>
      </c>
      <c r="C44" s="79">
        <v>0.5</v>
      </c>
      <c r="D44">
        <v>7</v>
      </c>
      <c r="E44" t="str">
        <f t="shared" si="0"/>
        <v>février</v>
      </c>
      <c r="F44">
        <f t="shared" si="1"/>
        <v>12</v>
      </c>
      <c r="O44" t="s">
        <v>68</v>
      </c>
      <c r="P44" s="72">
        <v>46242</v>
      </c>
      <c r="Q44">
        <v>746</v>
      </c>
      <c r="T44" s="208" t="s">
        <v>205</v>
      </c>
      <c r="U44" s="72">
        <v>46271</v>
      </c>
      <c r="V44">
        <v>647</v>
      </c>
    </row>
    <row r="45" spans="1:22">
      <c r="A45" t="s">
        <v>85</v>
      </c>
      <c r="B45" s="72">
        <v>46054</v>
      </c>
      <c r="C45" s="79">
        <v>0.54166666666666663</v>
      </c>
      <c r="D45">
        <v>6</v>
      </c>
      <c r="E45" t="str">
        <f t="shared" si="0"/>
        <v>février</v>
      </c>
      <c r="F45">
        <f t="shared" si="1"/>
        <v>13</v>
      </c>
      <c r="O45" t="s">
        <v>68</v>
      </c>
      <c r="P45" s="72">
        <v>46243</v>
      </c>
      <c r="Q45">
        <v>576</v>
      </c>
      <c r="T45" s="208" t="s">
        <v>205</v>
      </c>
      <c r="U45" s="72">
        <v>46301</v>
      </c>
      <c r="V45">
        <v>594</v>
      </c>
    </row>
    <row r="46" spans="1:22">
      <c r="A46" t="s">
        <v>85</v>
      </c>
      <c r="B46" s="72">
        <v>46054</v>
      </c>
      <c r="C46" s="79">
        <v>0.58333333333333337</v>
      </c>
      <c r="D46">
        <v>7</v>
      </c>
      <c r="E46" t="str">
        <f t="shared" si="0"/>
        <v>février</v>
      </c>
      <c r="F46">
        <f t="shared" si="1"/>
        <v>14</v>
      </c>
      <c r="O46" t="s">
        <v>68</v>
      </c>
      <c r="P46" s="72">
        <v>46244</v>
      </c>
      <c r="Q46">
        <v>1036</v>
      </c>
      <c r="T46" s="208" t="s">
        <v>205</v>
      </c>
      <c r="U46" s="72">
        <v>46332</v>
      </c>
      <c r="V46">
        <v>654</v>
      </c>
    </row>
    <row r="47" spans="1:22">
      <c r="A47" t="s">
        <v>85</v>
      </c>
      <c r="B47" s="72">
        <v>46054</v>
      </c>
      <c r="C47" s="79">
        <v>0.625</v>
      </c>
      <c r="D47">
        <v>7</v>
      </c>
      <c r="E47" t="str">
        <f t="shared" si="0"/>
        <v>février</v>
      </c>
      <c r="F47">
        <f t="shared" si="1"/>
        <v>15</v>
      </c>
      <c r="O47" t="s">
        <v>68</v>
      </c>
      <c r="P47" s="72">
        <v>46245</v>
      </c>
      <c r="Q47">
        <v>837</v>
      </c>
      <c r="T47" s="208" t="s">
        <v>205</v>
      </c>
      <c r="U47" s="72">
        <v>46362</v>
      </c>
      <c r="V47">
        <v>653</v>
      </c>
    </row>
    <row r="48" spans="1:22">
      <c r="A48" t="s">
        <v>85</v>
      </c>
      <c r="B48" s="72">
        <v>46054</v>
      </c>
      <c r="C48" s="79">
        <v>0.66666666666666663</v>
      </c>
      <c r="D48">
        <v>4</v>
      </c>
      <c r="E48" t="str">
        <f t="shared" si="0"/>
        <v>février</v>
      </c>
      <c r="F48">
        <f t="shared" si="1"/>
        <v>16</v>
      </c>
      <c r="O48" t="s">
        <v>68</v>
      </c>
      <c r="P48" s="72">
        <v>46246</v>
      </c>
      <c r="Q48">
        <v>800</v>
      </c>
      <c r="T48" s="208" t="s">
        <v>205</v>
      </c>
      <c r="U48" s="72">
        <v>46186</v>
      </c>
      <c r="V48">
        <v>597</v>
      </c>
    </row>
    <row r="49" spans="1:22">
      <c r="A49" t="s">
        <v>85</v>
      </c>
      <c r="B49" s="72">
        <v>46054</v>
      </c>
      <c r="C49" s="79">
        <v>0.70833333333333337</v>
      </c>
      <c r="D49">
        <v>7</v>
      </c>
      <c r="E49" t="str">
        <f t="shared" si="0"/>
        <v>février</v>
      </c>
      <c r="F49">
        <f t="shared" si="1"/>
        <v>17</v>
      </c>
      <c r="O49" t="s">
        <v>68</v>
      </c>
      <c r="P49" s="72">
        <v>46247</v>
      </c>
      <c r="Q49">
        <v>805</v>
      </c>
      <c r="T49" s="208" t="s">
        <v>205</v>
      </c>
      <c r="U49" s="72">
        <v>46187</v>
      </c>
      <c r="V49">
        <v>468</v>
      </c>
    </row>
    <row r="50" spans="1:22">
      <c r="A50" t="s">
        <v>85</v>
      </c>
      <c r="B50" s="72">
        <v>46054</v>
      </c>
      <c r="C50" s="79">
        <v>0.75</v>
      </c>
      <c r="D50">
        <v>9</v>
      </c>
      <c r="E50" t="str">
        <f t="shared" si="0"/>
        <v>février</v>
      </c>
      <c r="F50">
        <f t="shared" si="1"/>
        <v>18</v>
      </c>
      <c r="O50" t="s">
        <v>68</v>
      </c>
      <c r="P50" s="72">
        <v>46248</v>
      </c>
      <c r="Q50">
        <v>892</v>
      </c>
      <c r="T50" s="208" t="s">
        <v>205</v>
      </c>
      <c r="U50" s="72">
        <v>46188</v>
      </c>
      <c r="V50">
        <v>753</v>
      </c>
    </row>
    <row r="51" spans="1:22">
      <c r="A51" t="s">
        <v>85</v>
      </c>
      <c r="B51" s="72">
        <v>46054</v>
      </c>
      <c r="C51" s="79">
        <v>0.79166666666666663</v>
      </c>
      <c r="D51">
        <v>4</v>
      </c>
      <c r="E51" t="str">
        <f t="shared" si="0"/>
        <v>février</v>
      </c>
      <c r="F51">
        <f t="shared" si="1"/>
        <v>19</v>
      </c>
      <c r="O51" t="s">
        <v>68</v>
      </c>
      <c r="P51" s="72">
        <v>46249</v>
      </c>
      <c r="Q51">
        <v>636</v>
      </c>
      <c r="T51" s="208" t="s">
        <v>205</v>
      </c>
      <c r="U51" s="72">
        <v>46189</v>
      </c>
      <c r="V51">
        <v>647</v>
      </c>
    </row>
    <row r="52" spans="1:22">
      <c r="A52" t="s">
        <v>85</v>
      </c>
      <c r="B52" s="72">
        <v>46054</v>
      </c>
      <c r="C52" s="79">
        <v>0.83333333333333337</v>
      </c>
      <c r="D52">
        <v>6</v>
      </c>
      <c r="E52" t="str">
        <f t="shared" si="0"/>
        <v>février</v>
      </c>
      <c r="F52">
        <f t="shared" si="1"/>
        <v>20</v>
      </c>
      <c r="O52" t="s">
        <v>68</v>
      </c>
      <c r="P52" s="72">
        <v>46250</v>
      </c>
      <c r="Q52">
        <v>498</v>
      </c>
      <c r="T52" s="208" t="s">
        <v>205</v>
      </c>
      <c r="U52" s="72">
        <v>46190</v>
      </c>
      <c r="V52">
        <v>594</v>
      </c>
    </row>
    <row r="53" spans="1:22">
      <c r="A53" t="s">
        <v>85</v>
      </c>
      <c r="B53" s="72">
        <v>46054</v>
      </c>
      <c r="C53" s="79">
        <v>0.875</v>
      </c>
      <c r="D53">
        <v>3</v>
      </c>
      <c r="E53" t="str">
        <f t="shared" si="0"/>
        <v>février</v>
      </c>
      <c r="F53">
        <f t="shared" si="1"/>
        <v>21</v>
      </c>
      <c r="O53" t="s">
        <v>68</v>
      </c>
      <c r="P53" s="72">
        <v>46251</v>
      </c>
      <c r="Q53">
        <v>834</v>
      </c>
      <c r="T53" s="208" t="s">
        <v>205</v>
      </c>
      <c r="U53" s="72">
        <v>46191</v>
      </c>
      <c r="V53">
        <v>654</v>
      </c>
    </row>
    <row r="54" spans="1:22">
      <c r="A54" t="s">
        <v>85</v>
      </c>
      <c r="B54" s="72">
        <v>46054</v>
      </c>
      <c r="C54" s="79">
        <v>0.91666666666666663</v>
      </c>
      <c r="D54">
        <v>3</v>
      </c>
      <c r="E54" t="str">
        <f t="shared" si="0"/>
        <v>février</v>
      </c>
      <c r="F54">
        <f t="shared" si="1"/>
        <v>22</v>
      </c>
      <c r="O54" t="s">
        <v>68</v>
      </c>
      <c r="P54" s="72">
        <v>46252</v>
      </c>
      <c r="Q54">
        <v>673</v>
      </c>
      <c r="T54" s="208" t="s">
        <v>205</v>
      </c>
      <c r="U54" s="72">
        <v>46192</v>
      </c>
      <c r="V54">
        <v>653</v>
      </c>
    </row>
    <row r="55" spans="1:22">
      <c r="A55" t="s">
        <v>85</v>
      </c>
      <c r="B55" s="72">
        <v>46054</v>
      </c>
      <c r="C55" s="79">
        <v>0.95833333333333337</v>
      </c>
      <c r="D55">
        <v>3</v>
      </c>
      <c r="E55" t="str">
        <f t="shared" si="0"/>
        <v>février</v>
      </c>
      <c r="F55">
        <f t="shared" si="1"/>
        <v>23</v>
      </c>
      <c r="O55" t="s">
        <v>68</v>
      </c>
      <c r="P55" s="72">
        <v>46253</v>
      </c>
      <c r="Q55">
        <v>641</v>
      </c>
      <c r="T55" s="208" t="s">
        <v>205</v>
      </c>
      <c r="U55" s="72">
        <v>46193</v>
      </c>
      <c r="V55">
        <v>597</v>
      </c>
    </row>
    <row r="56" spans="1:22">
      <c r="A56" t="s">
        <v>68</v>
      </c>
      <c r="B56" s="72">
        <v>46055</v>
      </c>
      <c r="C56" s="79">
        <v>0.29166666666666669</v>
      </c>
      <c r="D56">
        <v>25</v>
      </c>
      <c r="E56" t="str">
        <f t="shared" si="0"/>
        <v>février</v>
      </c>
      <c r="F56">
        <f t="shared" si="1"/>
        <v>7</v>
      </c>
      <c r="O56" t="s">
        <v>68</v>
      </c>
      <c r="P56" s="72">
        <v>46254</v>
      </c>
      <c r="Q56">
        <v>645</v>
      </c>
      <c r="T56" s="208" t="s">
        <v>205</v>
      </c>
      <c r="U56" s="72">
        <v>46194</v>
      </c>
      <c r="V56">
        <v>468</v>
      </c>
    </row>
    <row r="57" spans="1:22">
      <c r="A57" t="s">
        <v>68</v>
      </c>
      <c r="B57" s="72">
        <v>46055</v>
      </c>
      <c r="C57" s="79">
        <v>0.33333333333333331</v>
      </c>
      <c r="D57">
        <v>82</v>
      </c>
      <c r="E57" t="str">
        <f t="shared" si="0"/>
        <v>février</v>
      </c>
      <c r="F57">
        <f t="shared" si="1"/>
        <v>8</v>
      </c>
      <c r="O57" t="s">
        <v>68</v>
      </c>
      <c r="P57" s="72">
        <v>46255</v>
      </c>
      <c r="Q57">
        <v>714</v>
      </c>
      <c r="T57" s="208" t="s">
        <v>205</v>
      </c>
      <c r="U57" s="72">
        <v>46195</v>
      </c>
      <c r="V57">
        <v>753</v>
      </c>
    </row>
    <row r="58" spans="1:22">
      <c r="A58" t="s">
        <v>68</v>
      </c>
      <c r="B58" s="72">
        <v>46055</v>
      </c>
      <c r="C58" s="79">
        <v>0.375</v>
      </c>
      <c r="D58">
        <v>103</v>
      </c>
      <c r="E58" t="str">
        <f t="shared" si="0"/>
        <v>février</v>
      </c>
      <c r="F58">
        <f t="shared" si="1"/>
        <v>9</v>
      </c>
      <c r="O58" t="s">
        <v>68</v>
      </c>
      <c r="P58" s="72">
        <v>46256</v>
      </c>
      <c r="Q58">
        <v>510</v>
      </c>
      <c r="T58" s="208" t="s">
        <v>205</v>
      </c>
      <c r="U58" s="72">
        <v>46196</v>
      </c>
      <c r="V58">
        <v>647</v>
      </c>
    </row>
    <row r="59" spans="1:22">
      <c r="A59" t="s">
        <v>68</v>
      </c>
      <c r="B59" s="72">
        <v>46055</v>
      </c>
      <c r="C59" s="79">
        <v>0.41666666666666669</v>
      </c>
      <c r="D59">
        <v>95</v>
      </c>
      <c r="E59" t="str">
        <f t="shared" si="0"/>
        <v>février</v>
      </c>
      <c r="F59">
        <f t="shared" si="1"/>
        <v>10</v>
      </c>
      <c r="O59" t="s">
        <v>68</v>
      </c>
      <c r="P59" s="72">
        <v>46257</v>
      </c>
      <c r="Q59">
        <v>398</v>
      </c>
      <c r="T59" s="208" t="s">
        <v>205</v>
      </c>
      <c r="U59" s="72">
        <v>46197</v>
      </c>
      <c r="V59">
        <v>594</v>
      </c>
    </row>
    <row r="60" spans="1:22">
      <c r="A60" t="s">
        <v>68</v>
      </c>
      <c r="B60" s="72">
        <v>46055</v>
      </c>
      <c r="C60" s="79">
        <v>0.45833333333333331</v>
      </c>
      <c r="D60">
        <v>70</v>
      </c>
      <c r="E60" t="str">
        <f t="shared" si="0"/>
        <v>février</v>
      </c>
      <c r="F60">
        <f t="shared" si="1"/>
        <v>11</v>
      </c>
      <c r="O60" t="s">
        <v>68</v>
      </c>
      <c r="P60" s="72">
        <v>46258</v>
      </c>
      <c r="Q60">
        <v>791</v>
      </c>
      <c r="T60" s="208" t="s">
        <v>205</v>
      </c>
      <c r="U60" s="72">
        <v>46198</v>
      </c>
      <c r="V60">
        <v>654</v>
      </c>
    </row>
    <row r="61" spans="1:22">
      <c r="A61" t="s">
        <v>68</v>
      </c>
      <c r="B61" s="72">
        <v>46055</v>
      </c>
      <c r="C61" s="79">
        <v>0.5</v>
      </c>
      <c r="D61">
        <v>67</v>
      </c>
      <c r="E61" t="str">
        <f t="shared" si="0"/>
        <v>février</v>
      </c>
      <c r="F61">
        <f t="shared" si="1"/>
        <v>12</v>
      </c>
      <c r="O61" t="s">
        <v>68</v>
      </c>
      <c r="P61" s="72">
        <v>46259</v>
      </c>
      <c r="Q61">
        <v>636</v>
      </c>
      <c r="T61" s="208" t="s">
        <v>205</v>
      </c>
      <c r="U61" s="72">
        <v>46199</v>
      </c>
      <c r="V61">
        <v>653</v>
      </c>
    </row>
    <row r="62" spans="1:22">
      <c r="A62" t="s">
        <v>68</v>
      </c>
      <c r="B62" s="72">
        <v>46055</v>
      </c>
      <c r="C62" s="79">
        <v>0.54166666666666663</v>
      </c>
      <c r="D62">
        <v>70</v>
      </c>
      <c r="E62" t="str">
        <f t="shared" si="0"/>
        <v>février</v>
      </c>
      <c r="F62">
        <f t="shared" si="1"/>
        <v>13</v>
      </c>
      <c r="O62" t="s">
        <v>68</v>
      </c>
      <c r="P62" s="72">
        <v>46260</v>
      </c>
      <c r="Q62">
        <v>609</v>
      </c>
      <c r="T62" s="208" t="s">
        <v>205</v>
      </c>
      <c r="U62" s="72">
        <v>46200</v>
      </c>
      <c r="V62">
        <v>597</v>
      </c>
    </row>
    <row r="63" spans="1:22">
      <c r="A63" t="s">
        <v>68</v>
      </c>
      <c r="B63" s="72">
        <v>46055</v>
      </c>
      <c r="C63" s="79">
        <v>0.58333333333333337</v>
      </c>
      <c r="D63">
        <v>70</v>
      </c>
      <c r="E63" t="str">
        <f t="shared" si="0"/>
        <v>février</v>
      </c>
      <c r="F63">
        <f t="shared" si="1"/>
        <v>14</v>
      </c>
      <c r="O63" t="s">
        <v>68</v>
      </c>
      <c r="P63" s="72">
        <v>46261</v>
      </c>
      <c r="Q63">
        <v>610</v>
      </c>
      <c r="T63" s="208" t="s">
        <v>205</v>
      </c>
      <c r="U63" s="72">
        <v>46201</v>
      </c>
      <c r="V63">
        <v>468</v>
      </c>
    </row>
    <row r="64" spans="1:22">
      <c r="A64" t="s">
        <v>68</v>
      </c>
      <c r="B64" s="72">
        <v>46055</v>
      </c>
      <c r="C64" s="79">
        <v>0.625</v>
      </c>
      <c r="D64">
        <v>52</v>
      </c>
      <c r="E64" t="str">
        <f t="shared" si="0"/>
        <v>février</v>
      </c>
      <c r="F64">
        <f t="shared" si="1"/>
        <v>15</v>
      </c>
      <c r="O64" t="s">
        <v>68</v>
      </c>
      <c r="P64" s="72">
        <v>46262</v>
      </c>
      <c r="Q64">
        <v>676</v>
      </c>
      <c r="T64" s="208" t="s">
        <v>205</v>
      </c>
      <c r="U64" s="72">
        <v>46202</v>
      </c>
      <c r="V64">
        <v>725</v>
      </c>
    </row>
    <row r="65" spans="1:22">
      <c r="A65" t="s">
        <v>68</v>
      </c>
      <c r="B65" s="72">
        <v>46055</v>
      </c>
      <c r="C65" s="79">
        <v>0.66666666666666663</v>
      </c>
      <c r="D65">
        <v>60</v>
      </c>
      <c r="E65" t="str">
        <f t="shared" si="0"/>
        <v>février</v>
      </c>
      <c r="F65">
        <f t="shared" si="1"/>
        <v>16</v>
      </c>
      <c r="O65" t="s">
        <v>68</v>
      </c>
      <c r="P65" s="72">
        <v>46263</v>
      </c>
      <c r="Q65">
        <v>488</v>
      </c>
      <c r="T65" s="208" t="s">
        <v>205</v>
      </c>
      <c r="U65" s="72">
        <v>46203</v>
      </c>
      <c r="V65">
        <v>572</v>
      </c>
    </row>
    <row r="66" spans="1:22">
      <c r="A66" t="s">
        <v>68</v>
      </c>
      <c r="B66" s="72">
        <v>46055</v>
      </c>
      <c r="C66" s="79">
        <v>0.70833333333333337</v>
      </c>
      <c r="D66">
        <v>37</v>
      </c>
      <c r="E66" t="str">
        <f t="shared" si="0"/>
        <v>février</v>
      </c>
      <c r="F66">
        <f t="shared" si="1"/>
        <v>17</v>
      </c>
      <c r="O66" t="s">
        <v>68</v>
      </c>
      <c r="P66" s="72">
        <v>46264</v>
      </c>
      <c r="Q66">
        <v>381</v>
      </c>
      <c r="T66" s="208" t="s">
        <v>205</v>
      </c>
      <c r="U66" s="207"/>
      <c r="V66" s="207">
        <v>18761</v>
      </c>
    </row>
    <row r="67" spans="1:22">
      <c r="A67" t="s">
        <v>68</v>
      </c>
      <c r="B67" s="72">
        <v>46055</v>
      </c>
      <c r="C67" s="79">
        <v>0.75</v>
      </c>
      <c r="D67">
        <v>17</v>
      </c>
      <c r="E67" t="str">
        <f t="shared" si="0"/>
        <v>février</v>
      </c>
      <c r="F67">
        <f t="shared" si="1"/>
        <v>18</v>
      </c>
      <c r="O67" t="s">
        <v>68</v>
      </c>
      <c r="P67" s="72">
        <v>46265</v>
      </c>
      <c r="Q67">
        <v>348</v>
      </c>
    </row>
    <row r="68" spans="1:22">
      <c r="A68" t="s">
        <v>68</v>
      </c>
      <c r="B68" s="72">
        <v>46055</v>
      </c>
      <c r="C68" s="79">
        <v>0.79166666666666663</v>
      </c>
      <c r="D68">
        <v>15</v>
      </c>
      <c r="E68" t="str">
        <f t="shared" ref="E68:E131" si="2">TEXT(B68,"mmmm")</f>
        <v>février</v>
      </c>
      <c r="F68">
        <f t="shared" ref="F68:F131" si="3">VLOOKUP(C68,$L$1:$M$24,2,0)</f>
        <v>19</v>
      </c>
      <c r="O68" t="s">
        <v>231</v>
      </c>
      <c r="Q68">
        <v>21933</v>
      </c>
    </row>
    <row r="69" spans="1:22">
      <c r="A69" t="s">
        <v>68</v>
      </c>
      <c r="B69" s="72">
        <v>46055</v>
      </c>
      <c r="C69" s="79">
        <v>0.83333333333333337</v>
      </c>
      <c r="D69">
        <v>12</v>
      </c>
      <c r="E69" t="str">
        <f t="shared" si="2"/>
        <v>février</v>
      </c>
      <c r="F69">
        <f t="shared" si="3"/>
        <v>20</v>
      </c>
      <c r="O69" t="s">
        <v>73</v>
      </c>
      <c r="Q69">
        <v>32452</v>
      </c>
    </row>
    <row r="70" spans="1:22">
      <c r="A70" t="s">
        <v>68</v>
      </c>
      <c r="B70" s="72">
        <v>46055</v>
      </c>
      <c r="C70" s="79">
        <v>0.875</v>
      </c>
      <c r="D70">
        <v>7</v>
      </c>
      <c r="E70" t="str">
        <f t="shared" si="2"/>
        <v>février</v>
      </c>
      <c r="F70">
        <f t="shared" si="3"/>
        <v>21</v>
      </c>
    </row>
    <row r="71" spans="1:22">
      <c r="A71" t="s">
        <v>68</v>
      </c>
      <c r="B71" s="72">
        <v>46055</v>
      </c>
      <c r="C71" s="79">
        <v>0.91666666666666663</v>
      </c>
      <c r="D71">
        <v>5</v>
      </c>
      <c r="E71" t="str">
        <f t="shared" si="2"/>
        <v>février</v>
      </c>
      <c r="F71">
        <f t="shared" si="3"/>
        <v>22</v>
      </c>
    </row>
    <row r="72" spans="1:22">
      <c r="A72" t="s">
        <v>85</v>
      </c>
      <c r="B72" s="72">
        <v>46055</v>
      </c>
      <c r="C72" s="79">
        <v>0.25</v>
      </c>
      <c r="D72">
        <v>2</v>
      </c>
      <c r="E72" t="str">
        <f t="shared" si="2"/>
        <v>février</v>
      </c>
      <c r="F72">
        <f t="shared" si="3"/>
        <v>6</v>
      </c>
    </row>
    <row r="73" spans="1:22">
      <c r="A73" t="s">
        <v>85</v>
      </c>
      <c r="B73" s="72">
        <v>46055</v>
      </c>
      <c r="C73" s="79">
        <v>0.29166666666666669</v>
      </c>
      <c r="D73">
        <v>4</v>
      </c>
      <c r="E73" t="str">
        <f t="shared" si="2"/>
        <v>février</v>
      </c>
      <c r="F73">
        <f t="shared" si="3"/>
        <v>7</v>
      </c>
    </row>
    <row r="74" spans="1:22">
      <c r="A74" t="s">
        <v>85</v>
      </c>
      <c r="B74" s="72">
        <v>46055</v>
      </c>
      <c r="C74" s="79">
        <v>0.33333333333333331</v>
      </c>
      <c r="D74">
        <v>9</v>
      </c>
      <c r="E74" t="str">
        <f t="shared" si="2"/>
        <v>février</v>
      </c>
      <c r="F74">
        <f t="shared" si="3"/>
        <v>8</v>
      </c>
    </row>
    <row r="75" spans="1:22">
      <c r="A75" t="s">
        <v>85</v>
      </c>
      <c r="B75" s="72">
        <v>46055</v>
      </c>
      <c r="C75" s="79">
        <v>0.375</v>
      </c>
      <c r="D75">
        <v>18</v>
      </c>
      <c r="E75" t="str">
        <f t="shared" si="2"/>
        <v>février</v>
      </c>
      <c r="F75">
        <f t="shared" si="3"/>
        <v>9</v>
      </c>
    </row>
    <row r="76" spans="1:22">
      <c r="A76" t="s">
        <v>85</v>
      </c>
      <c r="B76" s="72">
        <v>46055</v>
      </c>
      <c r="C76" s="79">
        <v>0.41666666666666669</v>
      </c>
      <c r="D76">
        <v>12</v>
      </c>
      <c r="E76" t="str">
        <f t="shared" si="2"/>
        <v>février</v>
      </c>
      <c r="F76">
        <f t="shared" si="3"/>
        <v>10</v>
      </c>
    </row>
    <row r="77" spans="1:22">
      <c r="A77" t="s">
        <v>85</v>
      </c>
      <c r="B77" s="72">
        <v>46055</v>
      </c>
      <c r="C77" s="79">
        <v>0.45833333333333331</v>
      </c>
      <c r="D77">
        <v>14</v>
      </c>
      <c r="E77" t="str">
        <f t="shared" si="2"/>
        <v>février</v>
      </c>
      <c r="F77">
        <f t="shared" si="3"/>
        <v>11</v>
      </c>
    </row>
    <row r="78" spans="1:22">
      <c r="A78" t="s">
        <v>85</v>
      </c>
      <c r="B78" s="72">
        <v>46055</v>
      </c>
      <c r="C78" s="79">
        <v>0.5</v>
      </c>
      <c r="D78">
        <v>11</v>
      </c>
      <c r="E78" t="str">
        <f t="shared" si="2"/>
        <v>février</v>
      </c>
      <c r="F78">
        <f t="shared" si="3"/>
        <v>12</v>
      </c>
    </row>
    <row r="79" spans="1:22">
      <c r="A79" t="s">
        <v>85</v>
      </c>
      <c r="B79" s="72">
        <v>46055</v>
      </c>
      <c r="C79" s="79">
        <v>0.54166666666666663</v>
      </c>
      <c r="D79">
        <v>10</v>
      </c>
      <c r="E79" t="str">
        <f t="shared" si="2"/>
        <v>février</v>
      </c>
      <c r="F79">
        <f t="shared" si="3"/>
        <v>13</v>
      </c>
    </row>
    <row r="80" spans="1:22">
      <c r="A80" t="s">
        <v>85</v>
      </c>
      <c r="B80" s="72">
        <v>46055</v>
      </c>
      <c r="C80" s="79">
        <v>0.58333333333333337</v>
      </c>
      <c r="D80">
        <v>13</v>
      </c>
      <c r="E80" t="str">
        <f t="shared" si="2"/>
        <v>février</v>
      </c>
      <c r="F80">
        <f t="shared" si="3"/>
        <v>14</v>
      </c>
    </row>
    <row r="81" spans="1:6">
      <c r="A81" t="s">
        <v>85</v>
      </c>
      <c r="B81" s="72">
        <v>46055</v>
      </c>
      <c r="C81" s="79">
        <v>0.625</v>
      </c>
      <c r="D81">
        <v>10</v>
      </c>
      <c r="E81" t="str">
        <f t="shared" si="2"/>
        <v>février</v>
      </c>
      <c r="F81">
        <f t="shared" si="3"/>
        <v>15</v>
      </c>
    </row>
    <row r="82" spans="1:6">
      <c r="A82" t="s">
        <v>85</v>
      </c>
      <c r="B82" s="72">
        <v>46055</v>
      </c>
      <c r="C82" s="79">
        <v>0.66666666666666663</v>
      </c>
      <c r="D82">
        <v>11</v>
      </c>
      <c r="E82" t="str">
        <f t="shared" si="2"/>
        <v>février</v>
      </c>
      <c r="F82">
        <f t="shared" si="3"/>
        <v>16</v>
      </c>
    </row>
    <row r="83" spans="1:6">
      <c r="A83" t="s">
        <v>85</v>
      </c>
      <c r="B83" s="72">
        <v>46055</v>
      </c>
      <c r="C83" s="79">
        <v>0.70833333333333337</v>
      </c>
      <c r="D83">
        <v>5</v>
      </c>
      <c r="E83" t="str">
        <f t="shared" si="2"/>
        <v>février</v>
      </c>
      <c r="F83">
        <f t="shared" si="3"/>
        <v>17</v>
      </c>
    </row>
    <row r="84" spans="1:6">
      <c r="A84" t="s">
        <v>85</v>
      </c>
      <c r="B84" s="72">
        <v>46055</v>
      </c>
      <c r="C84" s="79">
        <v>0.75</v>
      </c>
      <c r="D84">
        <v>9</v>
      </c>
      <c r="E84" t="str">
        <f t="shared" si="2"/>
        <v>février</v>
      </c>
      <c r="F84">
        <f t="shared" si="3"/>
        <v>18</v>
      </c>
    </row>
    <row r="85" spans="1:6">
      <c r="A85" t="s">
        <v>85</v>
      </c>
      <c r="B85" s="72">
        <v>46055</v>
      </c>
      <c r="C85" s="79">
        <v>0.79166666666666663</v>
      </c>
      <c r="D85">
        <v>3</v>
      </c>
      <c r="E85" t="str">
        <f t="shared" si="2"/>
        <v>février</v>
      </c>
      <c r="F85">
        <f t="shared" si="3"/>
        <v>19</v>
      </c>
    </row>
    <row r="86" spans="1:6">
      <c r="A86" t="s">
        <v>85</v>
      </c>
      <c r="B86" s="72">
        <v>46055</v>
      </c>
      <c r="C86" s="79">
        <v>0.83333333333333337</v>
      </c>
      <c r="D86">
        <v>0</v>
      </c>
      <c r="E86" t="str">
        <f t="shared" si="2"/>
        <v>février</v>
      </c>
      <c r="F86">
        <f t="shared" si="3"/>
        <v>20</v>
      </c>
    </row>
    <row r="87" spans="1:6">
      <c r="A87" t="s">
        <v>85</v>
      </c>
      <c r="B87" s="72">
        <v>46055</v>
      </c>
      <c r="C87" s="79">
        <v>0.875</v>
      </c>
      <c r="D87">
        <v>1</v>
      </c>
      <c r="E87" t="str">
        <f t="shared" si="2"/>
        <v>février</v>
      </c>
      <c r="F87">
        <f t="shared" si="3"/>
        <v>21</v>
      </c>
    </row>
    <row r="88" spans="1:6">
      <c r="A88" t="s">
        <v>85</v>
      </c>
      <c r="B88" s="72">
        <v>46055</v>
      </c>
      <c r="C88" s="79">
        <v>0.91666666666666663</v>
      </c>
      <c r="D88">
        <v>1</v>
      </c>
      <c r="E88" t="str">
        <f t="shared" si="2"/>
        <v>février</v>
      </c>
      <c r="F88">
        <f t="shared" si="3"/>
        <v>22</v>
      </c>
    </row>
    <row r="89" spans="1:6">
      <c r="A89" t="s">
        <v>85</v>
      </c>
      <c r="B89" s="72">
        <v>46055</v>
      </c>
      <c r="C89" s="79">
        <v>0.95833333333333337</v>
      </c>
      <c r="D89">
        <v>0</v>
      </c>
      <c r="E89" t="str">
        <f t="shared" si="2"/>
        <v>février</v>
      </c>
      <c r="F89">
        <f t="shared" si="3"/>
        <v>23</v>
      </c>
    </row>
    <row r="90" spans="1:6">
      <c r="A90" t="s">
        <v>85</v>
      </c>
      <c r="B90" s="72">
        <v>46055</v>
      </c>
      <c r="C90" s="79">
        <v>0.25</v>
      </c>
      <c r="D90">
        <v>3</v>
      </c>
      <c r="E90" t="str">
        <f t="shared" si="2"/>
        <v>février</v>
      </c>
      <c r="F90">
        <f t="shared" si="3"/>
        <v>6</v>
      </c>
    </row>
    <row r="91" spans="1:6">
      <c r="A91" t="s">
        <v>85</v>
      </c>
      <c r="B91" s="72">
        <v>46055</v>
      </c>
      <c r="C91" s="79">
        <v>0.29166666666666669</v>
      </c>
      <c r="D91">
        <v>7</v>
      </c>
      <c r="E91" t="str">
        <f t="shared" si="2"/>
        <v>février</v>
      </c>
      <c r="F91">
        <f t="shared" si="3"/>
        <v>7</v>
      </c>
    </row>
    <row r="92" spans="1:6">
      <c r="A92" t="s">
        <v>85</v>
      </c>
      <c r="B92" s="72">
        <v>46055</v>
      </c>
      <c r="C92" s="79">
        <v>0.33333333333333331</v>
      </c>
      <c r="D92">
        <v>18</v>
      </c>
      <c r="E92" t="str">
        <f t="shared" si="2"/>
        <v>février</v>
      </c>
      <c r="F92">
        <f t="shared" si="3"/>
        <v>8</v>
      </c>
    </row>
    <row r="93" spans="1:6">
      <c r="A93" t="s">
        <v>85</v>
      </c>
      <c r="B93" s="72">
        <v>46055</v>
      </c>
      <c r="C93" s="79">
        <v>0.375</v>
      </c>
      <c r="D93">
        <v>30</v>
      </c>
      <c r="E93" t="str">
        <f t="shared" si="2"/>
        <v>février</v>
      </c>
      <c r="F93">
        <f t="shared" si="3"/>
        <v>9</v>
      </c>
    </row>
    <row r="94" spans="1:6">
      <c r="A94" t="s">
        <v>85</v>
      </c>
      <c r="B94" s="72">
        <v>46055</v>
      </c>
      <c r="C94" s="79">
        <v>0.41666666666666669</v>
      </c>
      <c r="D94">
        <v>29</v>
      </c>
      <c r="E94" t="str">
        <f t="shared" si="2"/>
        <v>février</v>
      </c>
      <c r="F94">
        <f t="shared" si="3"/>
        <v>10</v>
      </c>
    </row>
    <row r="95" spans="1:6">
      <c r="A95" t="s">
        <v>85</v>
      </c>
      <c r="B95" s="72">
        <v>46055</v>
      </c>
      <c r="C95" s="79">
        <v>0.45833333333333331</v>
      </c>
      <c r="D95">
        <v>23</v>
      </c>
      <c r="E95" t="str">
        <f t="shared" si="2"/>
        <v>février</v>
      </c>
      <c r="F95">
        <f t="shared" si="3"/>
        <v>11</v>
      </c>
    </row>
    <row r="96" spans="1:6">
      <c r="A96" t="s">
        <v>85</v>
      </c>
      <c r="B96" s="72">
        <v>46055</v>
      </c>
      <c r="C96" s="79">
        <v>0.5</v>
      </c>
      <c r="D96">
        <v>18</v>
      </c>
      <c r="E96" t="str">
        <f t="shared" si="2"/>
        <v>février</v>
      </c>
      <c r="F96">
        <f t="shared" si="3"/>
        <v>12</v>
      </c>
    </row>
    <row r="97" spans="1:6">
      <c r="A97" t="s">
        <v>85</v>
      </c>
      <c r="B97" s="72">
        <v>46055</v>
      </c>
      <c r="C97" s="79">
        <v>0.54166666666666663</v>
      </c>
      <c r="D97">
        <v>18</v>
      </c>
      <c r="E97" t="str">
        <f t="shared" si="2"/>
        <v>février</v>
      </c>
      <c r="F97">
        <f t="shared" si="3"/>
        <v>13</v>
      </c>
    </row>
    <row r="98" spans="1:6">
      <c r="A98" t="s">
        <v>85</v>
      </c>
      <c r="B98" s="72">
        <v>46055</v>
      </c>
      <c r="C98" s="79">
        <v>0.58333333333333337</v>
      </c>
      <c r="D98">
        <v>21</v>
      </c>
      <c r="E98" t="str">
        <f t="shared" si="2"/>
        <v>février</v>
      </c>
      <c r="F98">
        <f t="shared" si="3"/>
        <v>14</v>
      </c>
    </row>
    <row r="99" spans="1:6">
      <c r="A99" t="s">
        <v>85</v>
      </c>
      <c r="B99" s="72">
        <v>46055</v>
      </c>
      <c r="C99" s="79">
        <v>0.625</v>
      </c>
      <c r="D99">
        <v>20</v>
      </c>
      <c r="E99" t="str">
        <f t="shared" si="2"/>
        <v>février</v>
      </c>
      <c r="F99">
        <f t="shared" si="3"/>
        <v>15</v>
      </c>
    </row>
    <row r="100" spans="1:6">
      <c r="A100" t="s">
        <v>85</v>
      </c>
      <c r="B100" s="72">
        <v>46055</v>
      </c>
      <c r="C100" s="79">
        <v>0.66666666666666663</v>
      </c>
      <c r="D100">
        <v>18</v>
      </c>
      <c r="E100" t="str">
        <f t="shared" si="2"/>
        <v>février</v>
      </c>
      <c r="F100">
        <f t="shared" si="3"/>
        <v>16</v>
      </c>
    </row>
    <row r="101" spans="1:6">
      <c r="A101" t="s">
        <v>85</v>
      </c>
      <c r="B101" s="72">
        <v>46055</v>
      </c>
      <c r="C101" s="79">
        <v>0.70833333333333337</v>
      </c>
      <c r="D101">
        <v>13</v>
      </c>
      <c r="E101" t="str">
        <f t="shared" si="2"/>
        <v>février</v>
      </c>
      <c r="F101">
        <f t="shared" si="3"/>
        <v>17</v>
      </c>
    </row>
    <row r="102" spans="1:6">
      <c r="A102" t="s">
        <v>85</v>
      </c>
      <c r="B102" s="72">
        <v>46055</v>
      </c>
      <c r="C102" s="79">
        <v>0.75</v>
      </c>
      <c r="D102">
        <v>11</v>
      </c>
      <c r="E102" t="str">
        <f t="shared" si="2"/>
        <v>février</v>
      </c>
      <c r="F102">
        <f t="shared" si="3"/>
        <v>18</v>
      </c>
    </row>
    <row r="103" spans="1:6">
      <c r="A103" t="s">
        <v>85</v>
      </c>
      <c r="B103" s="72">
        <v>46055</v>
      </c>
      <c r="C103" s="79">
        <v>0.79166666666666663</v>
      </c>
      <c r="D103">
        <v>5</v>
      </c>
      <c r="E103" t="str">
        <f t="shared" si="2"/>
        <v>février</v>
      </c>
      <c r="F103">
        <f t="shared" si="3"/>
        <v>19</v>
      </c>
    </row>
    <row r="104" spans="1:6">
      <c r="A104" t="s">
        <v>85</v>
      </c>
      <c r="B104" s="72">
        <v>46055</v>
      </c>
      <c r="C104" s="79">
        <v>0.83333333333333337</v>
      </c>
      <c r="D104">
        <v>4</v>
      </c>
      <c r="E104" t="str">
        <f t="shared" si="2"/>
        <v>février</v>
      </c>
      <c r="F104">
        <f t="shared" si="3"/>
        <v>20</v>
      </c>
    </row>
    <row r="105" spans="1:6">
      <c r="A105" t="s">
        <v>85</v>
      </c>
      <c r="B105" s="72">
        <v>46055</v>
      </c>
      <c r="C105" s="79">
        <v>0.875</v>
      </c>
      <c r="D105">
        <v>2</v>
      </c>
      <c r="E105" t="str">
        <f t="shared" si="2"/>
        <v>février</v>
      </c>
      <c r="F105">
        <f t="shared" si="3"/>
        <v>21</v>
      </c>
    </row>
    <row r="106" spans="1:6">
      <c r="A106" t="s">
        <v>85</v>
      </c>
      <c r="B106" s="72">
        <v>46055</v>
      </c>
      <c r="C106" s="79">
        <v>0.91666666666666663</v>
      </c>
      <c r="D106">
        <v>2</v>
      </c>
      <c r="E106" t="str">
        <f t="shared" si="2"/>
        <v>février</v>
      </c>
      <c r="F106">
        <f t="shared" si="3"/>
        <v>22</v>
      </c>
    </row>
    <row r="107" spans="1:6">
      <c r="A107" t="s">
        <v>85</v>
      </c>
      <c r="B107" s="72">
        <v>46055</v>
      </c>
      <c r="C107" s="79">
        <v>0.95833333333333337</v>
      </c>
      <c r="D107">
        <v>1</v>
      </c>
      <c r="E107" t="str">
        <f t="shared" si="2"/>
        <v>février</v>
      </c>
      <c r="F107">
        <f t="shared" si="3"/>
        <v>23</v>
      </c>
    </row>
    <row r="108" spans="1:6">
      <c r="A108" t="s">
        <v>68</v>
      </c>
      <c r="B108" s="72">
        <v>46056</v>
      </c>
      <c r="C108" s="79">
        <v>0.29166666666666669</v>
      </c>
      <c r="D108">
        <v>16</v>
      </c>
      <c r="E108" t="str">
        <f t="shared" si="2"/>
        <v>février</v>
      </c>
      <c r="F108">
        <f t="shared" si="3"/>
        <v>7</v>
      </c>
    </row>
    <row r="109" spans="1:6">
      <c r="A109" t="s">
        <v>68</v>
      </c>
      <c r="B109" s="72">
        <v>46056</v>
      </c>
      <c r="C109" s="79">
        <v>0.375</v>
      </c>
      <c r="D109">
        <v>65</v>
      </c>
      <c r="E109" t="str">
        <f t="shared" si="2"/>
        <v>février</v>
      </c>
      <c r="F109">
        <f t="shared" si="3"/>
        <v>9</v>
      </c>
    </row>
    <row r="110" spans="1:6">
      <c r="A110" t="s">
        <v>68</v>
      </c>
      <c r="B110" s="72">
        <v>46056</v>
      </c>
      <c r="C110" s="79">
        <v>0.41666666666666669</v>
      </c>
      <c r="D110">
        <v>67</v>
      </c>
      <c r="E110" t="str">
        <f t="shared" si="2"/>
        <v>février</v>
      </c>
      <c r="F110">
        <f t="shared" si="3"/>
        <v>10</v>
      </c>
    </row>
    <row r="111" spans="1:6">
      <c r="A111" t="s">
        <v>68</v>
      </c>
      <c r="B111" s="72">
        <v>46056</v>
      </c>
      <c r="C111" s="79">
        <v>0.45833333333333331</v>
      </c>
      <c r="D111">
        <v>59</v>
      </c>
      <c r="E111" t="str">
        <f t="shared" si="2"/>
        <v>février</v>
      </c>
      <c r="F111">
        <f t="shared" si="3"/>
        <v>11</v>
      </c>
    </row>
    <row r="112" spans="1:6">
      <c r="A112" t="s">
        <v>68</v>
      </c>
      <c r="B112" s="72">
        <v>46056</v>
      </c>
      <c r="C112" s="79">
        <v>0.5</v>
      </c>
      <c r="D112">
        <v>55</v>
      </c>
      <c r="E112" t="str">
        <f t="shared" si="2"/>
        <v>février</v>
      </c>
      <c r="F112">
        <f t="shared" si="3"/>
        <v>12</v>
      </c>
    </row>
    <row r="113" spans="1:6">
      <c r="A113" t="s">
        <v>68</v>
      </c>
      <c r="B113" s="72">
        <v>46056</v>
      </c>
      <c r="C113" s="79">
        <v>0.54166666666666663</v>
      </c>
      <c r="D113">
        <v>56</v>
      </c>
      <c r="E113" t="str">
        <f t="shared" si="2"/>
        <v>février</v>
      </c>
      <c r="F113">
        <f t="shared" si="3"/>
        <v>13</v>
      </c>
    </row>
    <row r="114" spans="1:6">
      <c r="A114" t="s">
        <v>68</v>
      </c>
      <c r="B114" s="72">
        <v>46056</v>
      </c>
      <c r="C114" s="79">
        <v>0.58333333333333337</v>
      </c>
      <c r="D114">
        <v>56</v>
      </c>
      <c r="E114" t="str">
        <f t="shared" si="2"/>
        <v>février</v>
      </c>
      <c r="F114">
        <f t="shared" si="3"/>
        <v>14</v>
      </c>
    </row>
    <row r="115" spans="1:6">
      <c r="A115" t="s">
        <v>68</v>
      </c>
      <c r="B115" s="72">
        <v>46056</v>
      </c>
      <c r="C115" s="79">
        <v>0.625</v>
      </c>
      <c r="D115">
        <v>50</v>
      </c>
      <c r="E115" t="str">
        <f t="shared" si="2"/>
        <v>février</v>
      </c>
      <c r="F115">
        <f t="shared" si="3"/>
        <v>15</v>
      </c>
    </row>
    <row r="116" spans="1:6">
      <c r="A116" t="s">
        <v>68</v>
      </c>
      <c r="B116" s="72">
        <v>46056</v>
      </c>
      <c r="C116" s="79">
        <v>0.66666666666666663</v>
      </c>
      <c r="D116">
        <v>46</v>
      </c>
      <c r="E116" t="str">
        <f t="shared" si="2"/>
        <v>février</v>
      </c>
      <c r="F116">
        <f t="shared" si="3"/>
        <v>16</v>
      </c>
    </row>
    <row r="117" spans="1:6">
      <c r="A117" t="s">
        <v>68</v>
      </c>
      <c r="B117" s="72">
        <v>46056</v>
      </c>
      <c r="C117" s="79">
        <v>0.70833333333333337</v>
      </c>
      <c r="D117">
        <v>33</v>
      </c>
      <c r="E117" t="str">
        <f t="shared" si="2"/>
        <v>février</v>
      </c>
      <c r="F117">
        <f t="shared" si="3"/>
        <v>17</v>
      </c>
    </row>
    <row r="118" spans="1:6">
      <c r="A118" t="s">
        <v>68</v>
      </c>
      <c r="B118" s="72">
        <v>46056</v>
      </c>
      <c r="C118" s="79">
        <v>0.75</v>
      </c>
      <c r="D118">
        <v>19</v>
      </c>
      <c r="E118" t="str">
        <f t="shared" si="2"/>
        <v>février</v>
      </c>
      <c r="F118">
        <f t="shared" si="3"/>
        <v>18</v>
      </c>
    </row>
    <row r="119" spans="1:6">
      <c r="A119" t="s">
        <v>68</v>
      </c>
      <c r="B119" s="72">
        <v>46056</v>
      </c>
      <c r="C119" s="79">
        <v>0.79166666666666663</v>
      </c>
      <c r="D119">
        <v>14</v>
      </c>
      <c r="E119" t="str">
        <f t="shared" si="2"/>
        <v>février</v>
      </c>
      <c r="F119">
        <f t="shared" si="3"/>
        <v>19</v>
      </c>
    </row>
    <row r="120" spans="1:6">
      <c r="A120" t="s">
        <v>68</v>
      </c>
      <c r="B120" s="72">
        <v>46056</v>
      </c>
      <c r="C120" s="79">
        <v>0.83333333333333337</v>
      </c>
      <c r="D120">
        <v>10</v>
      </c>
      <c r="E120" t="str">
        <f t="shared" si="2"/>
        <v>février</v>
      </c>
      <c r="F120">
        <f t="shared" si="3"/>
        <v>20</v>
      </c>
    </row>
    <row r="121" spans="1:6">
      <c r="A121" t="s">
        <v>68</v>
      </c>
      <c r="B121" s="72">
        <v>46056</v>
      </c>
      <c r="C121" s="79">
        <v>0.875</v>
      </c>
      <c r="D121">
        <v>6</v>
      </c>
      <c r="E121" t="str">
        <f t="shared" si="2"/>
        <v>février</v>
      </c>
      <c r="F121">
        <f t="shared" si="3"/>
        <v>21</v>
      </c>
    </row>
    <row r="122" spans="1:6">
      <c r="A122" t="s">
        <v>68</v>
      </c>
      <c r="B122" s="72">
        <v>46056</v>
      </c>
      <c r="C122" s="79">
        <v>0.91666666666666663</v>
      </c>
      <c r="D122">
        <v>6</v>
      </c>
      <c r="E122" t="str">
        <f t="shared" si="2"/>
        <v>février</v>
      </c>
      <c r="F122">
        <f t="shared" si="3"/>
        <v>22</v>
      </c>
    </row>
    <row r="123" spans="1:6">
      <c r="A123" t="s">
        <v>85</v>
      </c>
      <c r="B123" s="72">
        <v>46056</v>
      </c>
      <c r="C123" s="79">
        <v>0.25</v>
      </c>
      <c r="D123">
        <v>1</v>
      </c>
      <c r="E123" t="str">
        <f t="shared" si="2"/>
        <v>février</v>
      </c>
      <c r="F123">
        <f t="shared" si="3"/>
        <v>6</v>
      </c>
    </row>
    <row r="124" spans="1:6">
      <c r="A124" t="s">
        <v>85</v>
      </c>
      <c r="B124" s="72">
        <v>46056</v>
      </c>
      <c r="C124" s="79">
        <v>0.29166666666666669</v>
      </c>
      <c r="D124">
        <v>4</v>
      </c>
      <c r="E124" t="str">
        <f t="shared" si="2"/>
        <v>février</v>
      </c>
      <c r="F124">
        <f t="shared" si="3"/>
        <v>7</v>
      </c>
    </row>
    <row r="125" spans="1:6">
      <c r="A125" t="s">
        <v>85</v>
      </c>
      <c r="B125" s="72">
        <v>46056</v>
      </c>
      <c r="C125" s="79">
        <v>0.33333333333333331</v>
      </c>
      <c r="D125">
        <v>6</v>
      </c>
      <c r="E125" t="str">
        <f t="shared" si="2"/>
        <v>février</v>
      </c>
      <c r="F125">
        <f t="shared" si="3"/>
        <v>8</v>
      </c>
    </row>
    <row r="126" spans="1:6">
      <c r="A126" t="s">
        <v>85</v>
      </c>
      <c r="B126" s="72">
        <v>46056</v>
      </c>
      <c r="C126" s="79">
        <v>0.375</v>
      </c>
      <c r="D126">
        <v>14</v>
      </c>
      <c r="E126" t="str">
        <f t="shared" si="2"/>
        <v>février</v>
      </c>
      <c r="F126">
        <f t="shared" si="3"/>
        <v>9</v>
      </c>
    </row>
    <row r="127" spans="1:6">
      <c r="A127" t="s">
        <v>85</v>
      </c>
      <c r="B127" s="72">
        <v>46056</v>
      </c>
      <c r="C127" s="79">
        <v>0.41666666666666669</v>
      </c>
      <c r="D127">
        <v>8</v>
      </c>
      <c r="E127" t="str">
        <f t="shared" si="2"/>
        <v>février</v>
      </c>
      <c r="F127">
        <f t="shared" si="3"/>
        <v>10</v>
      </c>
    </row>
    <row r="128" spans="1:6">
      <c r="A128" t="s">
        <v>85</v>
      </c>
      <c r="B128" s="72">
        <v>46056</v>
      </c>
      <c r="C128" s="79">
        <v>0.45833333333333331</v>
      </c>
      <c r="D128">
        <v>10</v>
      </c>
      <c r="E128" t="str">
        <f t="shared" si="2"/>
        <v>février</v>
      </c>
      <c r="F128">
        <f t="shared" si="3"/>
        <v>11</v>
      </c>
    </row>
    <row r="129" spans="1:6">
      <c r="A129" t="s">
        <v>85</v>
      </c>
      <c r="B129" s="72">
        <v>46056</v>
      </c>
      <c r="C129" s="79">
        <v>0.5</v>
      </c>
      <c r="D129">
        <v>8</v>
      </c>
      <c r="E129" t="str">
        <f t="shared" si="2"/>
        <v>février</v>
      </c>
      <c r="F129">
        <f t="shared" si="3"/>
        <v>12</v>
      </c>
    </row>
    <row r="130" spans="1:6">
      <c r="A130" t="s">
        <v>85</v>
      </c>
      <c r="B130" s="72">
        <v>46056</v>
      </c>
      <c r="C130" s="79">
        <v>0.54166666666666663</v>
      </c>
      <c r="D130">
        <v>7</v>
      </c>
      <c r="E130" t="str">
        <f t="shared" si="2"/>
        <v>février</v>
      </c>
      <c r="F130">
        <f t="shared" si="3"/>
        <v>13</v>
      </c>
    </row>
    <row r="131" spans="1:6">
      <c r="A131" t="s">
        <v>85</v>
      </c>
      <c r="B131" s="72">
        <v>46056</v>
      </c>
      <c r="C131" s="79">
        <v>0.58333333333333337</v>
      </c>
      <c r="D131">
        <v>11</v>
      </c>
      <c r="E131" t="str">
        <f t="shared" si="2"/>
        <v>février</v>
      </c>
      <c r="F131">
        <f t="shared" si="3"/>
        <v>14</v>
      </c>
    </row>
    <row r="132" spans="1:6">
      <c r="A132" t="s">
        <v>85</v>
      </c>
      <c r="B132" s="72">
        <v>46056</v>
      </c>
      <c r="C132" s="79">
        <v>0.625</v>
      </c>
      <c r="D132">
        <v>10</v>
      </c>
      <c r="E132" t="str">
        <f t="shared" ref="E132:E195" si="4">TEXT(B132,"mmmm")</f>
        <v>février</v>
      </c>
      <c r="F132">
        <f t="shared" ref="F132:F195" si="5">VLOOKUP(C132,$L$1:$M$24,2,0)</f>
        <v>15</v>
      </c>
    </row>
    <row r="133" spans="1:6">
      <c r="A133" t="s">
        <v>85</v>
      </c>
      <c r="B133" s="72">
        <v>46056</v>
      </c>
      <c r="C133" s="79">
        <v>0.66666666666666663</v>
      </c>
      <c r="D133">
        <v>8</v>
      </c>
      <c r="E133" t="str">
        <f t="shared" si="4"/>
        <v>février</v>
      </c>
      <c r="F133">
        <f t="shared" si="5"/>
        <v>16</v>
      </c>
    </row>
    <row r="134" spans="1:6">
      <c r="A134" t="s">
        <v>85</v>
      </c>
      <c r="B134" s="72">
        <v>46056</v>
      </c>
      <c r="C134" s="79">
        <v>0.70833333333333337</v>
      </c>
      <c r="D134">
        <v>5</v>
      </c>
      <c r="E134" t="str">
        <f t="shared" si="4"/>
        <v>février</v>
      </c>
      <c r="F134">
        <f t="shared" si="5"/>
        <v>17</v>
      </c>
    </row>
    <row r="135" spans="1:6">
      <c r="A135" t="s">
        <v>85</v>
      </c>
      <c r="B135" s="72">
        <v>46056</v>
      </c>
      <c r="C135" s="79">
        <v>0.75</v>
      </c>
      <c r="D135">
        <v>8</v>
      </c>
      <c r="E135" t="str">
        <f t="shared" si="4"/>
        <v>février</v>
      </c>
      <c r="F135">
        <f t="shared" si="5"/>
        <v>18</v>
      </c>
    </row>
    <row r="136" spans="1:6">
      <c r="A136" t="s">
        <v>85</v>
      </c>
      <c r="B136" s="72">
        <v>46056</v>
      </c>
      <c r="C136" s="79">
        <v>0.79166666666666663</v>
      </c>
      <c r="D136">
        <v>3</v>
      </c>
      <c r="E136" t="str">
        <f t="shared" si="4"/>
        <v>février</v>
      </c>
      <c r="F136">
        <f t="shared" si="5"/>
        <v>19</v>
      </c>
    </row>
    <row r="137" spans="1:6">
      <c r="A137" t="s">
        <v>85</v>
      </c>
      <c r="B137" s="72">
        <v>46056</v>
      </c>
      <c r="C137" s="79">
        <v>0.83333333333333337</v>
      </c>
      <c r="D137">
        <v>4</v>
      </c>
      <c r="E137" t="str">
        <f t="shared" si="4"/>
        <v>février</v>
      </c>
      <c r="F137">
        <f t="shared" si="5"/>
        <v>20</v>
      </c>
    </row>
    <row r="138" spans="1:6">
      <c r="A138" t="s">
        <v>85</v>
      </c>
      <c r="B138" s="72">
        <v>46056</v>
      </c>
      <c r="C138" s="79">
        <v>0.875</v>
      </c>
      <c r="D138">
        <v>1</v>
      </c>
      <c r="E138" t="str">
        <f t="shared" si="4"/>
        <v>février</v>
      </c>
      <c r="F138">
        <f t="shared" si="5"/>
        <v>21</v>
      </c>
    </row>
    <row r="139" spans="1:6">
      <c r="A139" t="s">
        <v>85</v>
      </c>
      <c r="B139" s="72">
        <v>46056</v>
      </c>
      <c r="C139" s="79">
        <v>0.91666666666666663</v>
      </c>
      <c r="D139">
        <v>1</v>
      </c>
      <c r="E139" t="str">
        <f t="shared" si="4"/>
        <v>février</v>
      </c>
      <c r="F139">
        <f t="shared" si="5"/>
        <v>22</v>
      </c>
    </row>
    <row r="140" spans="1:6">
      <c r="A140" t="s">
        <v>85</v>
      </c>
      <c r="B140" s="72">
        <v>46056</v>
      </c>
      <c r="C140" s="79">
        <v>0.95833333333333337</v>
      </c>
      <c r="D140">
        <v>2</v>
      </c>
      <c r="E140" t="str">
        <f t="shared" si="4"/>
        <v>février</v>
      </c>
      <c r="F140">
        <f t="shared" si="5"/>
        <v>23</v>
      </c>
    </row>
    <row r="141" spans="1:6">
      <c r="A141" t="s">
        <v>85</v>
      </c>
      <c r="B141" s="72">
        <v>46056</v>
      </c>
      <c r="C141" s="79">
        <v>0.25</v>
      </c>
      <c r="D141">
        <v>1</v>
      </c>
      <c r="E141" t="str">
        <f t="shared" si="4"/>
        <v>février</v>
      </c>
      <c r="F141">
        <f t="shared" si="5"/>
        <v>6</v>
      </c>
    </row>
    <row r="142" spans="1:6">
      <c r="A142" t="s">
        <v>85</v>
      </c>
      <c r="B142" s="72">
        <v>46056</v>
      </c>
      <c r="C142" s="79">
        <v>0.29166666666666669</v>
      </c>
      <c r="D142">
        <v>9</v>
      </c>
      <c r="E142" t="str">
        <f t="shared" si="4"/>
        <v>février</v>
      </c>
      <c r="F142">
        <f t="shared" si="5"/>
        <v>7</v>
      </c>
    </row>
    <row r="143" spans="1:6">
      <c r="A143" t="s">
        <v>85</v>
      </c>
      <c r="B143" s="72">
        <v>46056</v>
      </c>
      <c r="C143" s="79">
        <v>0.33333333333333331</v>
      </c>
      <c r="D143">
        <v>16</v>
      </c>
      <c r="E143" t="str">
        <f t="shared" si="4"/>
        <v>février</v>
      </c>
      <c r="F143">
        <f t="shared" si="5"/>
        <v>8</v>
      </c>
    </row>
    <row r="144" spans="1:6">
      <c r="A144" t="s">
        <v>85</v>
      </c>
      <c r="B144" s="72">
        <v>46056</v>
      </c>
      <c r="C144" s="79">
        <v>0.375</v>
      </c>
      <c r="D144">
        <v>23</v>
      </c>
      <c r="E144" t="str">
        <f t="shared" si="4"/>
        <v>février</v>
      </c>
      <c r="F144">
        <f t="shared" si="5"/>
        <v>9</v>
      </c>
    </row>
    <row r="145" spans="1:6">
      <c r="A145" t="s">
        <v>85</v>
      </c>
      <c r="B145" s="72">
        <v>46056</v>
      </c>
      <c r="C145" s="79">
        <v>0.41666666666666669</v>
      </c>
      <c r="D145">
        <v>26</v>
      </c>
      <c r="E145" t="str">
        <f t="shared" si="4"/>
        <v>février</v>
      </c>
      <c r="F145">
        <f t="shared" si="5"/>
        <v>10</v>
      </c>
    </row>
    <row r="146" spans="1:6">
      <c r="A146" t="s">
        <v>85</v>
      </c>
      <c r="B146" s="72">
        <v>46056</v>
      </c>
      <c r="C146" s="79">
        <v>0.45833333333333331</v>
      </c>
      <c r="D146">
        <v>23</v>
      </c>
      <c r="E146" t="str">
        <f t="shared" si="4"/>
        <v>février</v>
      </c>
      <c r="F146">
        <f t="shared" si="5"/>
        <v>11</v>
      </c>
    </row>
    <row r="147" spans="1:6">
      <c r="A147" t="s">
        <v>85</v>
      </c>
      <c r="B147" s="72">
        <v>46056</v>
      </c>
      <c r="C147" s="79">
        <v>0.5</v>
      </c>
      <c r="D147">
        <v>13</v>
      </c>
      <c r="E147" t="str">
        <f t="shared" si="4"/>
        <v>février</v>
      </c>
      <c r="F147">
        <f t="shared" si="5"/>
        <v>12</v>
      </c>
    </row>
    <row r="148" spans="1:6">
      <c r="A148" t="s">
        <v>85</v>
      </c>
      <c r="B148" s="72">
        <v>46056</v>
      </c>
      <c r="C148" s="79">
        <v>0.54166666666666663</v>
      </c>
      <c r="D148">
        <v>15</v>
      </c>
      <c r="E148" t="str">
        <f t="shared" si="4"/>
        <v>février</v>
      </c>
      <c r="F148">
        <f t="shared" si="5"/>
        <v>13</v>
      </c>
    </row>
    <row r="149" spans="1:6">
      <c r="A149" t="s">
        <v>85</v>
      </c>
      <c r="B149" s="72">
        <v>46056</v>
      </c>
      <c r="C149" s="79">
        <v>0.58333333333333337</v>
      </c>
      <c r="D149">
        <v>14</v>
      </c>
      <c r="E149" t="str">
        <f t="shared" si="4"/>
        <v>février</v>
      </c>
      <c r="F149">
        <f t="shared" si="5"/>
        <v>14</v>
      </c>
    </row>
    <row r="150" spans="1:6">
      <c r="A150" t="s">
        <v>85</v>
      </c>
      <c r="B150" s="72">
        <v>46056</v>
      </c>
      <c r="C150" s="79">
        <v>0.625</v>
      </c>
      <c r="D150">
        <v>24</v>
      </c>
      <c r="E150" t="str">
        <f t="shared" si="4"/>
        <v>février</v>
      </c>
      <c r="F150">
        <f t="shared" si="5"/>
        <v>15</v>
      </c>
    </row>
    <row r="151" spans="1:6">
      <c r="A151" t="s">
        <v>85</v>
      </c>
      <c r="B151" s="72">
        <v>46056</v>
      </c>
      <c r="C151" s="79">
        <v>0.66666666666666663</v>
      </c>
      <c r="D151">
        <v>14</v>
      </c>
      <c r="E151" t="str">
        <f t="shared" si="4"/>
        <v>février</v>
      </c>
      <c r="F151">
        <f t="shared" si="5"/>
        <v>16</v>
      </c>
    </row>
    <row r="152" spans="1:6">
      <c r="A152" t="s">
        <v>85</v>
      </c>
      <c r="B152" s="72">
        <v>46056</v>
      </c>
      <c r="C152" s="79">
        <v>0.70833333333333337</v>
      </c>
      <c r="D152">
        <v>18</v>
      </c>
      <c r="E152" t="str">
        <f t="shared" si="4"/>
        <v>février</v>
      </c>
      <c r="F152">
        <f t="shared" si="5"/>
        <v>17</v>
      </c>
    </row>
    <row r="153" spans="1:6">
      <c r="A153" t="s">
        <v>85</v>
      </c>
      <c r="B153" s="72">
        <v>46056</v>
      </c>
      <c r="C153" s="79">
        <v>0.75</v>
      </c>
      <c r="D153">
        <v>10</v>
      </c>
      <c r="E153" t="str">
        <f t="shared" si="4"/>
        <v>février</v>
      </c>
      <c r="F153">
        <f t="shared" si="5"/>
        <v>18</v>
      </c>
    </row>
    <row r="154" spans="1:6">
      <c r="A154" t="s">
        <v>85</v>
      </c>
      <c r="B154" s="72">
        <v>46056</v>
      </c>
      <c r="C154" s="79">
        <v>0.79166666666666663</v>
      </c>
      <c r="D154">
        <v>7</v>
      </c>
      <c r="E154" t="str">
        <f t="shared" si="4"/>
        <v>février</v>
      </c>
      <c r="F154">
        <f t="shared" si="5"/>
        <v>19</v>
      </c>
    </row>
    <row r="155" spans="1:6">
      <c r="A155" t="s">
        <v>85</v>
      </c>
      <c r="B155" s="72">
        <v>46056</v>
      </c>
      <c r="C155" s="79">
        <v>0.83333333333333337</v>
      </c>
      <c r="D155">
        <v>2</v>
      </c>
      <c r="E155" t="str">
        <f t="shared" si="4"/>
        <v>février</v>
      </c>
      <c r="F155">
        <f t="shared" si="5"/>
        <v>20</v>
      </c>
    </row>
    <row r="156" spans="1:6">
      <c r="A156" t="s">
        <v>85</v>
      </c>
      <c r="B156" s="72">
        <v>46056</v>
      </c>
      <c r="C156" s="79">
        <v>0.875</v>
      </c>
      <c r="D156">
        <v>4</v>
      </c>
      <c r="E156" t="str">
        <f t="shared" si="4"/>
        <v>février</v>
      </c>
      <c r="F156">
        <f t="shared" si="5"/>
        <v>21</v>
      </c>
    </row>
    <row r="157" spans="1:6">
      <c r="A157" t="s">
        <v>85</v>
      </c>
      <c r="B157" s="72">
        <v>46056</v>
      </c>
      <c r="C157" s="79">
        <v>0.91666666666666663</v>
      </c>
      <c r="D157">
        <v>4</v>
      </c>
      <c r="E157" t="str">
        <f t="shared" si="4"/>
        <v>février</v>
      </c>
      <c r="F157">
        <f t="shared" si="5"/>
        <v>22</v>
      </c>
    </row>
    <row r="158" spans="1:6">
      <c r="A158" t="s">
        <v>85</v>
      </c>
      <c r="B158" s="72">
        <v>46056</v>
      </c>
      <c r="C158" s="79">
        <v>0.95833333333333337</v>
      </c>
      <c r="D158">
        <v>4</v>
      </c>
      <c r="E158" t="str">
        <f t="shared" si="4"/>
        <v>février</v>
      </c>
      <c r="F158">
        <f t="shared" si="5"/>
        <v>23</v>
      </c>
    </row>
    <row r="159" spans="1:6">
      <c r="A159" t="s">
        <v>68</v>
      </c>
      <c r="B159" s="72">
        <v>46057</v>
      </c>
      <c r="C159" s="79">
        <v>0.29166666666666669</v>
      </c>
      <c r="D159">
        <v>15</v>
      </c>
      <c r="E159" t="str">
        <f t="shared" si="4"/>
        <v>février</v>
      </c>
      <c r="F159">
        <f t="shared" si="5"/>
        <v>7</v>
      </c>
    </row>
    <row r="160" spans="1:6">
      <c r="A160" t="s">
        <v>68</v>
      </c>
      <c r="B160" s="72">
        <v>46057</v>
      </c>
      <c r="C160" s="79">
        <v>0.33333333333333331</v>
      </c>
      <c r="D160">
        <v>39</v>
      </c>
      <c r="E160" t="str">
        <f t="shared" si="4"/>
        <v>février</v>
      </c>
      <c r="F160">
        <f t="shared" si="5"/>
        <v>8</v>
      </c>
    </row>
    <row r="161" spans="1:6">
      <c r="A161" t="s">
        <v>68</v>
      </c>
      <c r="B161" s="72">
        <v>46057</v>
      </c>
      <c r="C161" s="79">
        <v>0.375</v>
      </c>
      <c r="D161">
        <v>64</v>
      </c>
      <c r="E161" t="str">
        <f t="shared" si="4"/>
        <v>février</v>
      </c>
      <c r="F161">
        <f t="shared" si="5"/>
        <v>9</v>
      </c>
    </row>
    <row r="162" spans="1:6">
      <c r="A162" t="s">
        <v>68</v>
      </c>
      <c r="B162" s="72">
        <v>46057</v>
      </c>
      <c r="C162" s="79">
        <v>0.41666666666666669</v>
      </c>
      <c r="D162">
        <v>55</v>
      </c>
      <c r="E162" t="str">
        <f t="shared" si="4"/>
        <v>février</v>
      </c>
      <c r="F162">
        <f t="shared" si="5"/>
        <v>10</v>
      </c>
    </row>
    <row r="163" spans="1:6">
      <c r="A163" t="s">
        <v>68</v>
      </c>
      <c r="B163" s="72">
        <v>46057</v>
      </c>
      <c r="C163" s="79">
        <v>0.45833333333333331</v>
      </c>
      <c r="D163">
        <v>64</v>
      </c>
      <c r="E163" t="str">
        <f t="shared" si="4"/>
        <v>février</v>
      </c>
      <c r="F163">
        <f t="shared" si="5"/>
        <v>11</v>
      </c>
    </row>
    <row r="164" spans="1:6">
      <c r="A164" t="s">
        <v>68</v>
      </c>
      <c r="B164" s="72">
        <v>46057</v>
      </c>
      <c r="C164" s="79">
        <v>0.5</v>
      </c>
      <c r="D164">
        <v>57</v>
      </c>
      <c r="E164" t="str">
        <f t="shared" si="4"/>
        <v>février</v>
      </c>
      <c r="F164">
        <f t="shared" si="5"/>
        <v>12</v>
      </c>
    </row>
    <row r="165" spans="1:6">
      <c r="A165" t="s">
        <v>68</v>
      </c>
      <c r="B165" s="72">
        <v>46057</v>
      </c>
      <c r="C165" s="79">
        <v>0.54166666666666663</v>
      </c>
      <c r="D165">
        <v>59</v>
      </c>
      <c r="E165" t="str">
        <f t="shared" si="4"/>
        <v>février</v>
      </c>
      <c r="F165">
        <f t="shared" si="5"/>
        <v>13</v>
      </c>
    </row>
    <row r="166" spans="1:6">
      <c r="A166" t="s">
        <v>68</v>
      </c>
      <c r="B166" s="72">
        <v>46057</v>
      </c>
      <c r="C166" s="79">
        <v>0.58333333333333337</v>
      </c>
      <c r="D166">
        <v>49</v>
      </c>
      <c r="E166" t="str">
        <f t="shared" si="4"/>
        <v>février</v>
      </c>
      <c r="F166">
        <f t="shared" si="5"/>
        <v>14</v>
      </c>
    </row>
    <row r="167" spans="1:6">
      <c r="A167" t="s">
        <v>68</v>
      </c>
      <c r="B167" s="72">
        <v>46057</v>
      </c>
      <c r="C167" s="79">
        <v>0.625</v>
      </c>
      <c r="D167">
        <v>51</v>
      </c>
      <c r="E167" t="str">
        <f t="shared" si="4"/>
        <v>février</v>
      </c>
      <c r="F167">
        <f t="shared" si="5"/>
        <v>15</v>
      </c>
    </row>
    <row r="168" spans="1:6">
      <c r="A168" t="s">
        <v>68</v>
      </c>
      <c r="B168" s="72">
        <v>46057</v>
      </c>
      <c r="C168" s="79">
        <v>0.66666666666666663</v>
      </c>
      <c r="D168">
        <v>45</v>
      </c>
      <c r="E168" t="str">
        <f t="shared" si="4"/>
        <v>février</v>
      </c>
      <c r="F168">
        <f t="shared" si="5"/>
        <v>16</v>
      </c>
    </row>
    <row r="169" spans="1:6">
      <c r="A169" t="s">
        <v>68</v>
      </c>
      <c r="B169" s="72">
        <v>46057</v>
      </c>
      <c r="C169" s="79">
        <v>0.70833333333333337</v>
      </c>
      <c r="D169">
        <v>33</v>
      </c>
      <c r="E169" t="str">
        <f t="shared" si="4"/>
        <v>février</v>
      </c>
      <c r="F169">
        <f t="shared" si="5"/>
        <v>17</v>
      </c>
    </row>
    <row r="170" spans="1:6">
      <c r="A170" t="s">
        <v>68</v>
      </c>
      <c r="B170" s="72">
        <v>46057</v>
      </c>
      <c r="C170" s="79">
        <v>0.75</v>
      </c>
      <c r="D170">
        <v>20</v>
      </c>
      <c r="E170" t="str">
        <f t="shared" si="4"/>
        <v>février</v>
      </c>
      <c r="F170">
        <f t="shared" si="5"/>
        <v>18</v>
      </c>
    </row>
    <row r="171" spans="1:6">
      <c r="A171" t="s">
        <v>68</v>
      </c>
      <c r="B171" s="72">
        <v>46057</v>
      </c>
      <c r="C171" s="79">
        <v>0.79166666666666663</v>
      </c>
      <c r="D171">
        <v>18</v>
      </c>
      <c r="E171" t="str">
        <f t="shared" si="4"/>
        <v>février</v>
      </c>
      <c r="F171">
        <f t="shared" si="5"/>
        <v>19</v>
      </c>
    </row>
    <row r="172" spans="1:6">
      <c r="A172" t="s">
        <v>68</v>
      </c>
      <c r="B172" s="72">
        <v>46057</v>
      </c>
      <c r="C172" s="79">
        <v>0.83333333333333337</v>
      </c>
      <c r="D172">
        <v>9</v>
      </c>
      <c r="E172" t="str">
        <f t="shared" si="4"/>
        <v>février</v>
      </c>
      <c r="F172">
        <f t="shared" si="5"/>
        <v>20</v>
      </c>
    </row>
    <row r="173" spans="1:6">
      <c r="A173" t="s">
        <v>68</v>
      </c>
      <c r="B173" s="72">
        <v>46057</v>
      </c>
      <c r="C173" s="79">
        <v>0.875</v>
      </c>
      <c r="D173">
        <v>6</v>
      </c>
      <c r="E173" t="str">
        <f t="shared" si="4"/>
        <v>février</v>
      </c>
      <c r="F173">
        <f t="shared" si="5"/>
        <v>21</v>
      </c>
    </row>
    <row r="174" spans="1:6">
      <c r="A174" t="s">
        <v>68</v>
      </c>
      <c r="B174" s="72">
        <v>46057</v>
      </c>
      <c r="C174" s="79">
        <v>0.91666666666666663</v>
      </c>
      <c r="D174">
        <v>7</v>
      </c>
      <c r="E174" t="str">
        <f t="shared" si="4"/>
        <v>février</v>
      </c>
      <c r="F174">
        <f t="shared" si="5"/>
        <v>22</v>
      </c>
    </row>
    <row r="175" spans="1:6">
      <c r="A175" t="s">
        <v>85</v>
      </c>
      <c r="B175" s="72">
        <v>46057</v>
      </c>
      <c r="C175" s="79">
        <v>0.25</v>
      </c>
      <c r="D175">
        <v>1</v>
      </c>
      <c r="E175" t="str">
        <f t="shared" si="4"/>
        <v>février</v>
      </c>
      <c r="F175">
        <f t="shared" si="5"/>
        <v>6</v>
      </c>
    </row>
    <row r="176" spans="1:6">
      <c r="A176" t="s">
        <v>85</v>
      </c>
      <c r="B176" s="72">
        <v>46057</v>
      </c>
      <c r="C176" s="79">
        <v>0.29166666666666669</v>
      </c>
      <c r="D176">
        <v>1</v>
      </c>
      <c r="E176" t="str">
        <f t="shared" si="4"/>
        <v>février</v>
      </c>
      <c r="F176">
        <f t="shared" si="5"/>
        <v>7</v>
      </c>
    </row>
    <row r="177" spans="1:6">
      <c r="A177" t="s">
        <v>85</v>
      </c>
      <c r="B177" s="72">
        <v>46057</v>
      </c>
      <c r="C177" s="79">
        <v>0.33333333333333331</v>
      </c>
      <c r="D177">
        <v>6</v>
      </c>
      <c r="E177" t="str">
        <f t="shared" si="4"/>
        <v>février</v>
      </c>
      <c r="F177">
        <f t="shared" si="5"/>
        <v>8</v>
      </c>
    </row>
    <row r="178" spans="1:6">
      <c r="A178" t="s">
        <v>85</v>
      </c>
      <c r="B178" s="72">
        <v>46057</v>
      </c>
      <c r="C178" s="79">
        <v>0.375</v>
      </c>
      <c r="D178">
        <v>12</v>
      </c>
      <c r="E178" t="str">
        <f t="shared" si="4"/>
        <v>février</v>
      </c>
      <c r="F178">
        <f t="shared" si="5"/>
        <v>9</v>
      </c>
    </row>
    <row r="179" spans="1:6">
      <c r="A179" t="s">
        <v>85</v>
      </c>
      <c r="B179" s="72">
        <v>46057</v>
      </c>
      <c r="C179" s="79">
        <v>0.41666666666666669</v>
      </c>
      <c r="D179">
        <v>12</v>
      </c>
      <c r="E179" t="str">
        <f t="shared" si="4"/>
        <v>février</v>
      </c>
      <c r="F179">
        <f t="shared" si="5"/>
        <v>10</v>
      </c>
    </row>
    <row r="180" spans="1:6">
      <c r="A180" t="s">
        <v>85</v>
      </c>
      <c r="B180" s="72">
        <v>46057</v>
      </c>
      <c r="C180" s="79">
        <v>0.45833333333333331</v>
      </c>
      <c r="D180">
        <v>7</v>
      </c>
      <c r="E180" t="str">
        <f t="shared" si="4"/>
        <v>février</v>
      </c>
      <c r="F180">
        <f t="shared" si="5"/>
        <v>11</v>
      </c>
    </row>
    <row r="181" spans="1:6">
      <c r="A181" t="s">
        <v>85</v>
      </c>
      <c r="B181" s="72">
        <v>46057</v>
      </c>
      <c r="C181" s="79">
        <v>0.5</v>
      </c>
      <c r="D181">
        <v>8</v>
      </c>
      <c r="E181" t="str">
        <f t="shared" si="4"/>
        <v>février</v>
      </c>
      <c r="F181">
        <f t="shared" si="5"/>
        <v>12</v>
      </c>
    </row>
    <row r="182" spans="1:6">
      <c r="A182" t="s">
        <v>85</v>
      </c>
      <c r="B182" s="72">
        <v>46057</v>
      </c>
      <c r="C182" s="79">
        <v>0.54166666666666663</v>
      </c>
      <c r="D182">
        <v>9</v>
      </c>
      <c r="E182" t="str">
        <f t="shared" si="4"/>
        <v>février</v>
      </c>
      <c r="F182">
        <f t="shared" si="5"/>
        <v>13</v>
      </c>
    </row>
    <row r="183" spans="1:6">
      <c r="A183" t="s">
        <v>85</v>
      </c>
      <c r="B183" s="72">
        <v>46057</v>
      </c>
      <c r="C183" s="79">
        <v>0.58333333333333337</v>
      </c>
      <c r="D183">
        <v>6</v>
      </c>
      <c r="E183" t="str">
        <f t="shared" si="4"/>
        <v>février</v>
      </c>
      <c r="F183">
        <f t="shared" si="5"/>
        <v>14</v>
      </c>
    </row>
    <row r="184" spans="1:6">
      <c r="A184" t="s">
        <v>85</v>
      </c>
      <c r="B184" s="72">
        <v>46057</v>
      </c>
      <c r="C184" s="79">
        <v>0.625</v>
      </c>
      <c r="D184">
        <v>9</v>
      </c>
      <c r="E184" t="str">
        <f t="shared" si="4"/>
        <v>février</v>
      </c>
      <c r="F184">
        <f t="shared" si="5"/>
        <v>15</v>
      </c>
    </row>
    <row r="185" spans="1:6">
      <c r="A185" t="s">
        <v>85</v>
      </c>
      <c r="B185" s="72">
        <v>46057</v>
      </c>
      <c r="C185" s="79">
        <v>0.66666666666666663</v>
      </c>
      <c r="D185">
        <v>9</v>
      </c>
      <c r="E185" t="str">
        <f t="shared" si="4"/>
        <v>février</v>
      </c>
      <c r="F185">
        <f t="shared" si="5"/>
        <v>16</v>
      </c>
    </row>
    <row r="186" spans="1:6">
      <c r="A186" t="s">
        <v>85</v>
      </c>
      <c r="B186" s="72">
        <v>46057</v>
      </c>
      <c r="C186" s="79">
        <v>0.70833333333333337</v>
      </c>
      <c r="D186">
        <v>8</v>
      </c>
      <c r="E186" t="str">
        <f t="shared" si="4"/>
        <v>février</v>
      </c>
      <c r="F186">
        <f t="shared" si="5"/>
        <v>17</v>
      </c>
    </row>
    <row r="187" spans="1:6">
      <c r="A187" t="s">
        <v>85</v>
      </c>
      <c r="B187" s="72">
        <v>46057</v>
      </c>
      <c r="C187" s="79">
        <v>0.75</v>
      </c>
      <c r="D187">
        <v>3</v>
      </c>
      <c r="E187" t="str">
        <f t="shared" si="4"/>
        <v>février</v>
      </c>
      <c r="F187">
        <f t="shared" si="5"/>
        <v>18</v>
      </c>
    </row>
    <row r="188" spans="1:6">
      <c r="A188" t="s">
        <v>85</v>
      </c>
      <c r="B188" s="72">
        <v>46057</v>
      </c>
      <c r="C188" s="79">
        <v>0.79166666666666663</v>
      </c>
      <c r="D188">
        <v>2</v>
      </c>
      <c r="E188" t="str">
        <f t="shared" si="4"/>
        <v>février</v>
      </c>
      <c r="F188">
        <f t="shared" si="5"/>
        <v>19</v>
      </c>
    </row>
    <row r="189" spans="1:6">
      <c r="A189" t="s">
        <v>85</v>
      </c>
      <c r="B189" s="72">
        <v>46057</v>
      </c>
      <c r="C189" s="79">
        <v>0.83333333333333337</v>
      </c>
      <c r="D189">
        <v>4</v>
      </c>
      <c r="E189" t="str">
        <f t="shared" si="4"/>
        <v>février</v>
      </c>
      <c r="F189">
        <f t="shared" si="5"/>
        <v>20</v>
      </c>
    </row>
    <row r="190" spans="1:6">
      <c r="A190" t="s">
        <v>85</v>
      </c>
      <c r="B190" s="72">
        <v>46057</v>
      </c>
      <c r="C190" s="79">
        <v>0.875</v>
      </c>
      <c r="D190">
        <v>1</v>
      </c>
      <c r="E190" t="str">
        <f t="shared" si="4"/>
        <v>février</v>
      </c>
      <c r="F190">
        <f t="shared" si="5"/>
        <v>21</v>
      </c>
    </row>
    <row r="191" spans="1:6">
      <c r="A191" t="s">
        <v>85</v>
      </c>
      <c r="B191" s="72">
        <v>46057</v>
      </c>
      <c r="C191" s="79">
        <v>0.91666666666666663</v>
      </c>
      <c r="D191">
        <v>0</v>
      </c>
      <c r="E191" t="str">
        <f t="shared" si="4"/>
        <v>février</v>
      </c>
      <c r="F191">
        <f t="shared" si="5"/>
        <v>22</v>
      </c>
    </row>
    <row r="192" spans="1:6">
      <c r="A192" t="s">
        <v>85</v>
      </c>
      <c r="B192" s="72">
        <v>46057</v>
      </c>
      <c r="C192" s="79">
        <v>0.95833333333333337</v>
      </c>
      <c r="D192">
        <v>1</v>
      </c>
      <c r="E192" t="str">
        <f t="shared" si="4"/>
        <v>février</v>
      </c>
      <c r="F192">
        <f t="shared" si="5"/>
        <v>23</v>
      </c>
    </row>
    <row r="193" spans="1:6">
      <c r="A193" t="s">
        <v>85</v>
      </c>
      <c r="B193" s="72">
        <v>46057</v>
      </c>
      <c r="C193" s="79">
        <v>0.25</v>
      </c>
      <c r="D193">
        <v>0</v>
      </c>
      <c r="E193" t="str">
        <f t="shared" si="4"/>
        <v>février</v>
      </c>
      <c r="F193">
        <f t="shared" si="5"/>
        <v>6</v>
      </c>
    </row>
    <row r="194" spans="1:6">
      <c r="A194" t="s">
        <v>85</v>
      </c>
      <c r="B194" s="72">
        <v>46057</v>
      </c>
      <c r="C194" s="79">
        <v>0.29166666666666669</v>
      </c>
      <c r="D194">
        <v>8</v>
      </c>
      <c r="E194" t="str">
        <f t="shared" si="4"/>
        <v>février</v>
      </c>
      <c r="F194">
        <f t="shared" si="5"/>
        <v>7</v>
      </c>
    </row>
    <row r="195" spans="1:6">
      <c r="A195" t="s">
        <v>85</v>
      </c>
      <c r="B195" s="72">
        <v>46057</v>
      </c>
      <c r="C195" s="79">
        <v>0.33333333333333331</v>
      </c>
      <c r="D195">
        <v>9</v>
      </c>
      <c r="E195" t="str">
        <f t="shared" si="4"/>
        <v>février</v>
      </c>
      <c r="F195">
        <f t="shared" si="5"/>
        <v>8</v>
      </c>
    </row>
    <row r="196" spans="1:6">
      <c r="A196" t="s">
        <v>85</v>
      </c>
      <c r="B196" s="72">
        <v>46057</v>
      </c>
      <c r="C196" s="79">
        <v>0.375</v>
      </c>
      <c r="D196">
        <v>23</v>
      </c>
      <c r="E196" t="str">
        <f t="shared" ref="E196:E259" si="6">TEXT(B196,"mmmm")</f>
        <v>février</v>
      </c>
      <c r="F196">
        <f t="shared" ref="F196:F259" si="7">VLOOKUP(C196,$L$1:$M$24,2,0)</f>
        <v>9</v>
      </c>
    </row>
    <row r="197" spans="1:6">
      <c r="A197" t="s">
        <v>85</v>
      </c>
      <c r="B197" s="72">
        <v>46057</v>
      </c>
      <c r="C197" s="79">
        <v>0.41666666666666669</v>
      </c>
      <c r="D197">
        <v>24</v>
      </c>
      <c r="E197" t="str">
        <f t="shared" si="6"/>
        <v>février</v>
      </c>
      <c r="F197">
        <f t="shared" si="7"/>
        <v>10</v>
      </c>
    </row>
    <row r="198" spans="1:6">
      <c r="A198" t="s">
        <v>85</v>
      </c>
      <c r="B198" s="72">
        <v>46057</v>
      </c>
      <c r="C198" s="79">
        <v>0.45833333333333331</v>
      </c>
      <c r="D198">
        <v>20</v>
      </c>
      <c r="E198" t="str">
        <f t="shared" si="6"/>
        <v>février</v>
      </c>
      <c r="F198">
        <f t="shared" si="7"/>
        <v>11</v>
      </c>
    </row>
    <row r="199" spans="1:6">
      <c r="A199" t="s">
        <v>85</v>
      </c>
      <c r="B199" s="72">
        <v>46057</v>
      </c>
      <c r="C199" s="79">
        <v>0.5</v>
      </c>
      <c r="D199">
        <v>13</v>
      </c>
      <c r="E199" t="str">
        <f t="shared" si="6"/>
        <v>février</v>
      </c>
      <c r="F199">
        <f t="shared" si="7"/>
        <v>12</v>
      </c>
    </row>
    <row r="200" spans="1:6">
      <c r="A200" t="s">
        <v>85</v>
      </c>
      <c r="B200" s="72">
        <v>46057</v>
      </c>
      <c r="C200" s="79">
        <v>0.54166666666666663</v>
      </c>
      <c r="D200">
        <v>18</v>
      </c>
      <c r="E200" t="str">
        <f t="shared" si="6"/>
        <v>février</v>
      </c>
      <c r="F200">
        <f t="shared" si="7"/>
        <v>13</v>
      </c>
    </row>
    <row r="201" spans="1:6">
      <c r="A201" t="s">
        <v>85</v>
      </c>
      <c r="B201" s="72">
        <v>46057</v>
      </c>
      <c r="C201" s="79">
        <v>0.58333333333333337</v>
      </c>
      <c r="D201">
        <v>23</v>
      </c>
      <c r="E201" t="str">
        <f t="shared" si="6"/>
        <v>février</v>
      </c>
      <c r="F201">
        <f t="shared" si="7"/>
        <v>14</v>
      </c>
    </row>
    <row r="202" spans="1:6">
      <c r="A202" t="s">
        <v>85</v>
      </c>
      <c r="B202" s="72">
        <v>46057</v>
      </c>
      <c r="C202" s="79">
        <v>0.625</v>
      </c>
      <c r="D202">
        <v>15</v>
      </c>
      <c r="E202" t="str">
        <f t="shared" si="6"/>
        <v>février</v>
      </c>
      <c r="F202">
        <f t="shared" si="7"/>
        <v>15</v>
      </c>
    </row>
    <row r="203" spans="1:6">
      <c r="A203" t="s">
        <v>85</v>
      </c>
      <c r="B203" s="72">
        <v>46057</v>
      </c>
      <c r="C203" s="79">
        <v>0.66666666666666663</v>
      </c>
      <c r="D203">
        <v>16</v>
      </c>
      <c r="E203" t="str">
        <f t="shared" si="6"/>
        <v>février</v>
      </c>
      <c r="F203">
        <f t="shared" si="7"/>
        <v>16</v>
      </c>
    </row>
    <row r="204" spans="1:6">
      <c r="A204" t="s">
        <v>85</v>
      </c>
      <c r="B204" s="72">
        <v>46057</v>
      </c>
      <c r="C204" s="79">
        <v>0.70833333333333337</v>
      </c>
      <c r="D204">
        <v>13</v>
      </c>
      <c r="E204" t="str">
        <f t="shared" si="6"/>
        <v>février</v>
      </c>
      <c r="F204">
        <f t="shared" si="7"/>
        <v>17</v>
      </c>
    </row>
    <row r="205" spans="1:6">
      <c r="A205" t="s">
        <v>85</v>
      </c>
      <c r="B205" s="72">
        <v>46057</v>
      </c>
      <c r="C205" s="79">
        <v>0.75</v>
      </c>
      <c r="D205">
        <v>9</v>
      </c>
      <c r="E205" t="str">
        <f t="shared" si="6"/>
        <v>février</v>
      </c>
      <c r="F205">
        <f t="shared" si="7"/>
        <v>18</v>
      </c>
    </row>
    <row r="206" spans="1:6">
      <c r="A206" t="s">
        <v>85</v>
      </c>
      <c r="B206" s="72">
        <v>46057</v>
      </c>
      <c r="C206" s="79">
        <v>0.79166666666666663</v>
      </c>
      <c r="D206">
        <v>7</v>
      </c>
      <c r="E206" t="str">
        <f t="shared" si="6"/>
        <v>février</v>
      </c>
      <c r="F206">
        <f t="shared" si="7"/>
        <v>19</v>
      </c>
    </row>
    <row r="207" spans="1:6">
      <c r="A207" t="s">
        <v>85</v>
      </c>
      <c r="B207" s="72">
        <v>46057</v>
      </c>
      <c r="C207" s="79">
        <v>0.83333333333333337</v>
      </c>
      <c r="D207">
        <v>4</v>
      </c>
      <c r="E207" t="str">
        <f t="shared" si="6"/>
        <v>février</v>
      </c>
      <c r="F207">
        <f t="shared" si="7"/>
        <v>20</v>
      </c>
    </row>
    <row r="208" spans="1:6">
      <c r="A208" t="s">
        <v>85</v>
      </c>
      <c r="B208" s="72">
        <v>46057</v>
      </c>
      <c r="C208" s="79">
        <v>0.875</v>
      </c>
      <c r="D208">
        <v>3</v>
      </c>
      <c r="E208" t="str">
        <f t="shared" si="6"/>
        <v>février</v>
      </c>
      <c r="F208">
        <f t="shared" si="7"/>
        <v>21</v>
      </c>
    </row>
    <row r="209" spans="1:6">
      <c r="A209" t="s">
        <v>85</v>
      </c>
      <c r="B209" s="72">
        <v>46057</v>
      </c>
      <c r="C209" s="79">
        <v>0.91666666666666663</v>
      </c>
      <c r="D209">
        <v>1</v>
      </c>
      <c r="E209" t="str">
        <f t="shared" si="6"/>
        <v>février</v>
      </c>
      <c r="F209">
        <f t="shared" si="7"/>
        <v>22</v>
      </c>
    </row>
    <row r="210" spans="1:6">
      <c r="A210" t="s">
        <v>85</v>
      </c>
      <c r="B210" s="72">
        <v>46057</v>
      </c>
      <c r="C210" s="79">
        <v>0.95833333333333337</v>
      </c>
      <c r="D210">
        <v>1</v>
      </c>
      <c r="E210" t="str">
        <f t="shared" si="6"/>
        <v>février</v>
      </c>
      <c r="F210">
        <f t="shared" si="7"/>
        <v>23</v>
      </c>
    </row>
    <row r="211" spans="1:6">
      <c r="A211" t="s">
        <v>68</v>
      </c>
      <c r="B211" s="72">
        <v>46058</v>
      </c>
      <c r="C211" s="79">
        <v>0.29166666666666669</v>
      </c>
      <c r="D211">
        <v>11</v>
      </c>
      <c r="E211" t="str">
        <f t="shared" si="6"/>
        <v>février</v>
      </c>
      <c r="F211">
        <f t="shared" si="7"/>
        <v>7</v>
      </c>
    </row>
    <row r="212" spans="1:6">
      <c r="A212" t="s">
        <v>68</v>
      </c>
      <c r="B212" s="72">
        <v>46058</v>
      </c>
      <c r="C212" s="79">
        <v>0.33333333333333331</v>
      </c>
      <c r="D212">
        <v>41</v>
      </c>
      <c r="E212" t="str">
        <f t="shared" si="6"/>
        <v>février</v>
      </c>
      <c r="F212">
        <f t="shared" si="7"/>
        <v>8</v>
      </c>
    </row>
    <row r="213" spans="1:6">
      <c r="A213" t="s">
        <v>68</v>
      </c>
      <c r="B213" s="72">
        <v>46058</v>
      </c>
      <c r="C213" s="79">
        <v>0.375</v>
      </c>
      <c r="D213">
        <v>53</v>
      </c>
      <c r="E213" t="str">
        <f t="shared" si="6"/>
        <v>février</v>
      </c>
      <c r="F213">
        <f t="shared" si="7"/>
        <v>9</v>
      </c>
    </row>
    <row r="214" spans="1:6">
      <c r="A214" t="s">
        <v>68</v>
      </c>
      <c r="B214" s="72">
        <v>46058</v>
      </c>
      <c r="C214" s="79">
        <v>0.41666666666666669</v>
      </c>
      <c r="D214">
        <v>50</v>
      </c>
      <c r="E214" t="str">
        <f t="shared" si="6"/>
        <v>février</v>
      </c>
      <c r="F214">
        <f t="shared" si="7"/>
        <v>10</v>
      </c>
    </row>
    <row r="215" spans="1:6">
      <c r="A215" t="s">
        <v>68</v>
      </c>
      <c r="B215" s="72">
        <v>46058</v>
      </c>
      <c r="C215" s="79">
        <v>0.45833333333333331</v>
      </c>
      <c r="D215">
        <v>48</v>
      </c>
      <c r="E215" t="str">
        <f t="shared" si="6"/>
        <v>février</v>
      </c>
      <c r="F215">
        <f t="shared" si="7"/>
        <v>11</v>
      </c>
    </row>
    <row r="216" spans="1:6">
      <c r="A216" t="s">
        <v>68</v>
      </c>
      <c r="B216" s="72">
        <v>46058</v>
      </c>
      <c r="C216" s="79">
        <v>0.5</v>
      </c>
      <c r="D216">
        <v>48</v>
      </c>
      <c r="E216" t="str">
        <f t="shared" si="6"/>
        <v>février</v>
      </c>
      <c r="F216">
        <f t="shared" si="7"/>
        <v>12</v>
      </c>
    </row>
    <row r="217" spans="1:6">
      <c r="A217" t="s">
        <v>68</v>
      </c>
      <c r="B217" s="72">
        <v>46058</v>
      </c>
      <c r="C217" s="79">
        <v>0.54166666666666663</v>
      </c>
      <c r="D217">
        <v>47</v>
      </c>
      <c r="E217" t="str">
        <f t="shared" si="6"/>
        <v>février</v>
      </c>
      <c r="F217">
        <f t="shared" si="7"/>
        <v>13</v>
      </c>
    </row>
    <row r="218" spans="1:6">
      <c r="A218" t="s">
        <v>68</v>
      </c>
      <c r="B218" s="72">
        <v>46058</v>
      </c>
      <c r="C218" s="79">
        <v>0.58333333333333337</v>
      </c>
      <c r="D218">
        <v>46</v>
      </c>
      <c r="E218" t="str">
        <f t="shared" si="6"/>
        <v>février</v>
      </c>
      <c r="F218">
        <f t="shared" si="7"/>
        <v>14</v>
      </c>
    </row>
    <row r="219" spans="1:6">
      <c r="A219" t="s">
        <v>68</v>
      </c>
      <c r="B219" s="72">
        <v>46058</v>
      </c>
      <c r="C219" s="79">
        <v>0.625</v>
      </c>
      <c r="D219">
        <v>43</v>
      </c>
      <c r="E219" t="str">
        <f t="shared" si="6"/>
        <v>février</v>
      </c>
      <c r="F219">
        <f t="shared" si="7"/>
        <v>15</v>
      </c>
    </row>
    <row r="220" spans="1:6">
      <c r="A220" t="s">
        <v>68</v>
      </c>
      <c r="B220" s="72">
        <v>46058</v>
      </c>
      <c r="C220" s="79">
        <v>0.66666666666666663</v>
      </c>
      <c r="D220">
        <v>40</v>
      </c>
      <c r="E220" t="str">
        <f t="shared" si="6"/>
        <v>février</v>
      </c>
      <c r="F220">
        <f t="shared" si="7"/>
        <v>16</v>
      </c>
    </row>
    <row r="221" spans="1:6">
      <c r="A221" t="s">
        <v>68</v>
      </c>
      <c r="B221" s="72">
        <v>46058</v>
      </c>
      <c r="C221" s="79">
        <v>0.70833333333333337</v>
      </c>
      <c r="D221">
        <v>37</v>
      </c>
      <c r="E221" t="str">
        <f t="shared" si="6"/>
        <v>février</v>
      </c>
      <c r="F221">
        <f t="shared" si="7"/>
        <v>17</v>
      </c>
    </row>
    <row r="222" spans="1:6">
      <c r="A222" t="s">
        <v>68</v>
      </c>
      <c r="B222" s="72">
        <v>46058</v>
      </c>
      <c r="C222" s="79">
        <v>0.75</v>
      </c>
      <c r="D222">
        <v>20</v>
      </c>
      <c r="E222" t="str">
        <f t="shared" si="6"/>
        <v>février</v>
      </c>
      <c r="F222">
        <f t="shared" si="7"/>
        <v>18</v>
      </c>
    </row>
    <row r="223" spans="1:6">
      <c r="A223" t="s">
        <v>68</v>
      </c>
      <c r="B223" s="72">
        <v>46058</v>
      </c>
      <c r="C223" s="79">
        <v>0.79166666666666663</v>
      </c>
      <c r="D223">
        <v>12</v>
      </c>
      <c r="E223" t="str">
        <f t="shared" si="6"/>
        <v>février</v>
      </c>
      <c r="F223">
        <f t="shared" si="7"/>
        <v>19</v>
      </c>
    </row>
    <row r="224" spans="1:6">
      <c r="A224" t="s">
        <v>68</v>
      </c>
      <c r="B224" s="72">
        <v>46058</v>
      </c>
      <c r="C224" s="79">
        <v>0.83333333333333337</v>
      </c>
      <c r="D224">
        <v>16</v>
      </c>
      <c r="E224" t="str">
        <f t="shared" si="6"/>
        <v>février</v>
      </c>
      <c r="F224">
        <f t="shared" si="7"/>
        <v>20</v>
      </c>
    </row>
    <row r="225" spans="1:6">
      <c r="A225" t="s">
        <v>68</v>
      </c>
      <c r="B225" s="72">
        <v>46058</v>
      </c>
      <c r="C225" s="79">
        <v>0.875</v>
      </c>
      <c r="D225">
        <v>9</v>
      </c>
      <c r="E225" t="str">
        <f t="shared" si="6"/>
        <v>février</v>
      </c>
      <c r="F225">
        <f t="shared" si="7"/>
        <v>21</v>
      </c>
    </row>
    <row r="226" spans="1:6">
      <c r="A226" t="s">
        <v>68</v>
      </c>
      <c r="B226" s="72">
        <v>46058</v>
      </c>
      <c r="C226" s="79">
        <v>0.91666666666666663</v>
      </c>
      <c r="D226">
        <v>8</v>
      </c>
      <c r="E226" t="str">
        <f t="shared" si="6"/>
        <v>février</v>
      </c>
      <c r="F226">
        <f t="shared" si="7"/>
        <v>22</v>
      </c>
    </row>
    <row r="227" spans="1:6">
      <c r="A227" t="s">
        <v>85</v>
      </c>
      <c r="B227" s="72">
        <v>46058</v>
      </c>
      <c r="C227" s="79">
        <v>0.25</v>
      </c>
      <c r="D227">
        <v>3</v>
      </c>
      <c r="E227" t="str">
        <f t="shared" si="6"/>
        <v>février</v>
      </c>
      <c r="F227">
        <f t="shared" si="7"/>
        <v>6</v>
      </c>
    </row>
    <row r="228" spans="1:6">
      <c r="A228" t="s">
        <v>85</v>
      </c>
      <c r="B228" s="72">
        <v>46058</v>
      </c>
      <c r="C228" s="79">
        <v>0.29166666666666669</v>
      </c>
      <c r="D228">
        <v>1</v>
      </c>
      <c r="E228" t="str">
        <f t="shared" si="6"/>
        <v>février</v>
      </c>
      <c r="F228">
        <f t="shared" si="7"/>
        <v>7</v>
      </c>
    </row>
    <row r="229" spans="1:6">
      <c r="A229" t="s">
        <v>85</v>
      </c>
      <c r="B229" s="72">
        <v>46058</v>
      </c>
      <c r="C229" s="79">
        <v>0.33333333333333331</v>
      </c>
      <c r="D229">
        <v>8</v>
      </c>
      <c r="E229" t="str">
        <f t="shared" si="6"/>
        <v>février</v>
      </c>
      <c r="F229">
        <f t="shared" si="7"/>
        <v>8</v>
      </c>
    </row>
    <row r="230" spans="1:6">
      <c r="A230" t="s">
        <v>85</v>
      </c>
      <c r="B230" s="72">
        <v>46058</v>
      </c>
      <c r="C230" s="79">
        <v>0.375</v>
      </c>
      <c r="D230">
        <v>9</v>
      </c>
      <c r="E230" t="str">
        <f t="shared" si="6"/>
        <v>février</v>
      </c>
      <c r="F230">
        <f t="shared" si="7"/>
        <v>9</v>
      </c>
    </row>
    <row r="231" spans="1:6">
      <c r="A231" t="s">
        <v>85</v>
      </c>
      <c r="B231" s="72">
        <v>46058</v>
      </c>
      <c r="C231" s="79">
        <v>0.41666666666666669</v>
      </c>
      <c r="D231">
        <v>8</v>
      </c>
      <c r="E231" t="str">
        <f t="shared" si="6"/>
        <v>février</v>
      </c>
      <c r="F231">
        <f t="shared" si="7"/>
        <v>10</v>
      </c>
    </row>
    <row r="232" spans="1:6">
      <c r="A232" t="s">
        <v>85</v>
      </c>
      <c r="B232" s="72">
        <v>46058</v>
      </c>
      <c r="C232" s="79">
        <v>0.45833333333333331</v>
      </c>
      <c r="D232">
        <v>10</v>
      </c>
      <c r="E232" t="str">
        <f t="shared" si="6"/>
        <v>février</v>
      </c>
      <c r="F232">
        <f t="shared" si="7"/>
        <v>11</v>
      </c>
    </row>
    <row r="233" spans="1:6">
      <c r="A233" t="s">
        <v>85</v>
      </c>
      <c r="B233" s="72">
        <v>46058</v>
      </c>
      <c r="C233" s="79">
        <v>0.5</v>
      </c>
      <c r="D233">
        <v>8</v>
      </c>
      <c r="E233" t="str">
        <f t="shared" si="6"/>
        <v>février</v>
      </c>
      <c r="F233">
        <f t="shared" si="7"/>
        <v>12</v>
      </c>
    </row>
    <row r="234" spans="1:6">
      <c r="A234" t="s">
        <v>85</v>
      </c>
      <c r="B234" s="72">
        <v>46058</v>
      </c>
      <c r="C234" s="79">
        <v>0.54166666666666663</v>
      </c>
      <c r="D234">
        <v>9</v>
      </c>
      <c r="E234" t="str">
        <f t="shared" si="6"/>
        <v>février</v>
      </c>
      <c r="F234">
        <f t="shared" si="7"/>
        <v>13</v>
      </c>
    </row>
    <row r="235" spans="1:6">
      <c r="A235" t="s">
        <v>85</v>
      </c>
      <c r="B235" s="72">
        <v>46058</v>
      </c>
      <c r="C235" s="79">
        <v>0.58333333333333337</v>
      </c>
      <c r="D235">
        <v>8</v>
      </c>
      <c r="E235" t="str">
        <f t="shared" si="6"/>
        <v>février</v>
      </c>
      <c r="F235">
        <f t="shared" si="7"/>
        <v>14</v>
      </c>
    </row>
    <row r="236" spans="1:6">
      <c r="A236" t="s">
        <v>85</v>
      </c>
      <c r="B236" s="72">
        <v>46058</v>
      </c>
      <c r="C236" s="79">
        <v>0.625</v>
      </c>
      <c r="D236">
        <v>9</v>
      </c>
      <c r="E236" t="str">
        <f t="shared" si="6"/>
        <v>février</v>
      </c>
      <c r="F236">
        <f t="shared" si="7"/>
        <v>15</v>
      </c>
    </row>
    <row r="237" spans="1:6">
      <c r="A237" t="s">
        <v>85</v>
      </c>
      <c r="B237" s="72">
        <v>46058</v>
      </c>
      <c r="C237" s="79">
        <v>0.66666666666666663</v>
      </c>
      <c r="D237">
        <v>5</v>
      </c>
      <c r="E237" t="str">
        <f t="shared" si="6"/>
        <v>février</v>
      </c>
      <c r="F237">
        <f t="shared" si="7"/>
        <v>16</v>
      </c>
    </row>
    <row r="238" spans="1:6">
      <c r="A238" t="s">
        <v>85</v>
      </c>
      <c r="B238" s="72">
        <v>46058</v>
      </c>
      <c r="C238" s="79">
        <v>0.70833333333333337</v>
      </c>
      <c r="D238">
        <v>9</v>
      </c>
      <c r="E238" t="str">
        <f t="shared" si="6"/>
        <v>février</v>
      </c>
      <c r="F238">
        <f t="shared" si="7"/>
        <v>17</v>
      </c>
    </row>
    <row r="239" spans="1:6">
      <c r="A239" t="s">
        <v>85</v>
      </c>
      <c r="B239" s="72">
        <v>46058</v>
      </c>
      <c r="C239" s="79">
        <v>0.75</v>
      </c>
      <c r="D239">
        <v>4</v>
      </c>
      <c r="E239" t="str">
        <f t="shared" si="6"/>
        <v>février</v>
      </c>
      <c r="F239">
        <f t="shared" si="7"/>
        <v>18</v>
      </c>
    </row>
    <row r="240" spans="1:6">
      <c r="A240" t="s">
        <v>85</v>
      </c>
      <c r="B240" s="72">
        <v>46058</v>
      </c>
      <c r="C240" s="79">
        <v>0.79166666666666663</v>
      </c>
      <c r="D240">
        <v>3</v>
      </c>
      <c r="E240" t="str">
        <f t="shared" si="6"/>
        <v>février</v>
      </c>
      <c r="F240">
        <f t="shared" si="7"/>
        <v>19</v>
      </c>
    </row>
    <row r="241" spans="1:6">
      <c r="A241" t="s">
        <v>85</v>
      </c>
      <c r="B241" s="72">
        <v>46058</v>
      </c>
      <c r="C241" s="79">
        <v>0.83333333333333337</v>
      </c>
      <c r="D241">
        <v>5</v>
      </c>
      <c r="E241" t="str">
        <f t="shared" si="6"/>
        <v>février</v>
      </c>
      <c r="F241">
        <f t="shared" si="7"/>
        <v>20</v>
      </c>
    </row>
    <row r="242" spans="1:6">
      <c r="A242" t="s">
        <v>85</v>
      </c>
      <c r="B242" s="72">
        <v>46058</v>
      </c>
      <c r="C242" s="79">
        <v>0.875</v>
      </c>
      <c r="D242">
        <v>1</v>
      </c>
      <c r="E242" t="str">
        <f t="shared" si="6"/>
        <v>février</v>
      </c>
      <c r="F242">
        <f t="shared" si="7"/>
        <v>21</v>
      </c>
    </row>
    <row r="243" spans="1:6">
      <c r="A243" t="s">
        <v>85</v>
      </c>
      <c r="B243" s="72">
        <v>46058</v>
      </c>
      <c r="C243" s="79">
        <v>0.91666666666666663</v>
      </c>
      <c r="D243">
        <v>0</v>
      </c>
      <c r="E243" t="str">
        <f t="shared" si="6"/>
        <v>février</v>
      </c>
      <c r="F243">
        <f t="shared" si="7"/>
        <v>22</v>
      </c>
    </row>
    <row r="244" spans="1:6">
      <c r="A244" t="s">
        <v>85</v>
      </c>
      <c r="B244" s="72">
        <v>46058</v>
      </c>
      <c r="C244" s="79">
        <v>0.95833333333333337</v>
      </c>
      <c r="D244">
        <v>1</v>
      </c>
      <c r="E244" t="str">
        <f t="shared" si="6"/>
        <v>février</v>
      </c>
      <c r="F244">
        <f t="shared" si="7"/>
        <v>23</v>
      </c>
    </row>
    <row r="245" spans="1:6">
      <c r="A245" t="s">
        <v>85</v>
      </c>
      <c r="B245" s="72">
        <v>46058</v>
      </c>
      <c r="C245" s="79">
        <v>0.25</v>
      </c>
      <c r="D245">
        <v>1</v>
      </c>
      <c r="E245" t="str">
        <f t="shared" si="6"/>
        <v>février</v>
      </c>
      <c r="F245">
        <f t="shared" si="7"/>
        <v>6</v>
      </c>
    </row>
    <row r="246" spans="1:6">
      <c r="A246" t="s">
        <v>85</v>
      </c>
      <c r="B246" s="72">
        <v>46058</v>
      </c>
      <c r="C246" s="79">
        <v>0.29166666666666669</v>
      </c>
      <c r="D246">
        <v>6</v>
      </c>
      <c r="E246" t="str">
        <f t="shared" si="6"/>
        <v>février</v>
      </c>
      <c r="F246">
        <f t="shared" si="7"/>
        <v>7</v>
      </c>
    </row>
    <row r="247" spans="1:6">
      <c r="A247" t="s">
        <v>85</v>
      </c>
      <c r="B247" s="72">
        <v>46058</v>
      </c>
      <c r="C247" s="79">
        <v>0.33333333333333331</v>
      </c>
      <c r="D247">
        <v>11</v>
      </c>
      <c r="E247" t="str">
        <f t="shared" si="6"/>
        <v>février</v>
      </c>
      <c r="F247">
        <f t="shared" si="7"/>
        <v>8</v>
      </c>
    </row>
    <row r="248" spans="1:6">
      <c r="A248" t="s">
        <v>85</v>
      </c>
      <c r="B248" s="72">
        <v>46058</v>
      </c>
      <c r="C248" s="79">
        <v>0.375</v>
      </c>
      <c r="D248">
        <v>22</v>
      </c>
      <c r="E248" t="str">
        <f t="shared" si="6"/>
        <v>février</v>
      </c>
      <c r="F248">
        <f t="shared" si="7"/>
        <v>9</v>
      </c>
    </row>
    <row r="249" spans="1:6">
      <c r="A249" t="s">
        <v>85</v>
      </c>
      <c r="B249" s="72">
        <v>46058</v>
      </c>
      <c r="C249" s="79">
        <v>0.41666666666666669</v>
      </c>
      <c r="D249">
        <v>20</v>
      </c>
      <c r="E249" t="str">
        <f t="shared" si="6"/>
        <v>février</v>
      </c>
      <c r="F249">
        <f t="shared" si="7"/>
        <v>10</v>
      </c>
    </row>
    <row r="250" spans="1:6">
      <c r="A250" t="s">
        <v>85</v>
      </c>
      <c r="B250" s="72">
        <v>46058</v>
      </c>
      <c r="C250" s="79">
        <v>0.45833333333333331</v>
      </c>
      <c r="D250">
        <v>18</v>
      </c>
      <c r="E250" t="str">
        <f t="shared" si="6"/>
        <v>février</v>
      </c>
      <c r="F250">
        <f t="shared" si="7"/>
        <v>11</v>
      </c>
    </row>
    <row r="251" spans="1:6">
      <c r="A251" t="s">
        <v>85</v>
      </c>
      <c r="B251" s="72">
        <v>46058</v>
      </c>
      <c r="C251" s="79">
        <v>0.5</v>
      </c>
      <c r="D251">
        <v>17</v>
      </c>
      <c r="E251" t="str">
        <f t="shared" si="6"/>
        <v>février</v>
      </c>
      <c r="F251">
        <f t="shared" si="7"/>
        <v>12</v>
      </c>
    </row>
    <row r="252" spans="1:6">
      <c r="A252" t="s">
        <v>85</v>
      </c>
      <c r="B252" s="72">
        <v>46058</v>
      </c>
      <c r="C252" s="79">
        <v>0.54166666666666663</v>
      </c>
      <c r="D252">
        <v>21</v>
      </c>
      <c r="E252" t="str">
        <f t="shared" si="6"/>
        <v>février</v>
      </c>
      <c r="F252">
        <f t="shared" si="7"/>
        <v>13</v>
      </c>
    </row>
    <row r="253" spans="1:6">
      <c r="A253" t="s">
        <v>85</v>
      </c>
      <c r="B253" s="72">
        <v>46058</v>
      </c>
      <c r="C253" s="79">
        <v>0.58333333333333337</v>
      </c>
      <c r="D253">
        <v>19</v>
      </c>
      <c r="E253" t="str">
        <f t="shared" si="6"/>
        <v>février</v>
      </c>
      <c r="F253">
        <f t="shared" si="7"/>
        <v>14</v>
      </c>
    </row>
    <row r="254" spans="1:6">
      <c r="A254" t="s">
        <v>85</v>
      </c>
      <c r="B254" s="72">
        <v>46058</v>
      </c>
      <c r="C254" s="79">
        <v>0.625</v>
      </c>
      <c r="D254">
        <v>14</v>
      </c>
      <c r="E254" t="str">
        <f t="shared" si="6"/>
        <v>février</v>
      </c>
      <c r="F254">
        <f t="shared" si="7"/>
        <v>15</v>
      </c>
    </row>
    <row r="255" spans="1:6">
      <c r="A255" t="s">
        <v>85</v>
      </c>
      <c r="B255" s="72">
        <v>46058</v>
      </c>
      <c r="C255" s="79">
        <v>0.66666666666666663</v>
      </c>
      <c r="D255">
        <v>18</v>
      </c>
      <c r="E255" t="str">
        <f t="shared" si="6"/>
        <v>février</v>
      </c>
      <c r="F255">
        <f t="shared" si="7"/>
        <v>16</v>
      </c>
    </row>
    <row r="256" spans="1:6">
      <c r="A256" t="s">
        <v>85</v>
      </c>
      <c r="B256" s="72">
        <v>46058</v>
      </c>
      <c r="C256" s="79">
        <v>0.70833333333333337</v>
      </c>
      <c r="D256">
        <v>16</v>
      </c>
      <c r="E256" t="str">
        <f t="shared" si="6"/>
        <v>février</v>
      </c>
      <c r="F256">
        <f t="shared" si="7"/>
        <v>17</v>
      </c>
    </row>
    <row r="257" spans="1:6">
      <c r="A257" t="s">
        <v>85</v>
      </c>
      <c r="B257" s="72">
        <v>46058</v>
      </c>
      <c r="C257" s="79">
        <v>0.75</v>
      </c>
      <c r="D257">
        <v>9</v>
      </c>
      <c r="E257" t="str">
        <f t="shared" si="6"/>
        <v>février</v>
      </c>
      <c r="F257">
        <f t="shared" si="7"/>
        <v>18</v>
      </c>
    </row>
    <row r="258" spans="1:6">
      <c r="A258" t="s">
        <v>85</v>
      </c>
      <c r="B258" s="72">
        <v>46058</v>
      </c>
      <c r="C258" s="79">
        <v>0.79166666666666663</v>
      </c>
      <c r="D258">
        <v>8</v>
      </c>
      <c r="E258" t="str">
        <f t="shared" si="6"/>
        <v>février</v>
      </c>
      <c r="F258">
        <f t="shared" si="7"/>
        <v>19</v>
      </c>
    </row>
    <row r="259" spans="1:6">
      <c r="A259" t="s">
        <v>85</v>
      </c>
      <c r="B259" s="72">
        <v>46058</v>
      </c>
      <c r="C259" s="79">
        <v>0.83333333333333337</v>
      </c>
      <c r="D259">
        <v>9</v>
      </c>
      <c r="E259" t="str">
        <f t="shared" si="6"/>
        <v>février</v>
      </c>
      <c r="F259">
        <f t="shared" si="7"/>
        <v>20</v>
      </c>
    </row>
    <row r="260" spans="1:6">
      <c r="A260" t="s">
        <v>85</v>
      </c>
      <c r="B260" s="72">
        <v>46058</v>
      </c>
      <c r="C260" s="79">
        <v>0.875</v>
      </c>
      <c r="D260">
        <v>6</v>
      </c>
      <c r="E260" t="str">
        <f t="shared" ref="E260:E323" si="8">TEXT(B260,"mmmm")</f>
        <v>février</v>
      </c>
      <c r="F260">
        <f t="shared" ref="F260:F323" si="9">VLOOKUP(C260,$L$1:$M$24,2,0)</f>
        <v>21</v>
      </c>
    </row>
    <row r="261" spans="1:6">
      <c r="A261" t="s">
        <v>85</v>
      </c>
      <c r="B261" s="72">
        <v>46058</v>
      </c>
      <c r="C261" s="79">
        <v>0.91666666666666663</v>
      </c>
      <c r="D261">
        <v>1</v>
      </c>
      <c r="E261" t="str">
        <f t="shared" si="8"/>
        <v>février</v>
      </c>
      <c r="F261">
        <f t="shared" si="9"/>
        <v>22</v>
      </c>
    </row>
    <row r="262" spans="1:6">
      <c r="A262" t="s">
        <v>85</v>
      </c>
      <c r="B262" s="72">
        <v>46058</v>
      </c>
      <c r="C262" s="79">
        <v>0.95833333333333337</v>
      </c>
      <c r="D262">
        <v>2</v>
      </c>
      <c r="E262" t="str">
        <f t="shared" si="8"/>
        <v>février</v>
      </c>
      <c r="F262">
        <f t="shared" si="9"/>
        <v>23</v>
      </c>
    </row>
    <row r="263" spans="1:6">
      <c r="A263" t="s">
        <v>68</v>
      </c>
      <c r="B263" s="72">
        <v>46059</v>
      </c>
      <c r="C263" s="79">
        <v>0.29166666666666669</v>
      </c>
      <c r="D263">
        <v>10</v>
      </c>
      <c r="E263" t="str">
        <f t="shared" si="8"/>
        <v>février</v>
      </c>
      <c r="F263">
        <f t="shared" si="9"/>
        <v>7</v>
      </c>
    </row>
    <row r="264" spans="1:6">
      <c r="A264" t="s">
        <v>68</v>
      </c>
      <c r="B264" s="72">
        <v>46059</v>
      </c>
      <c r="C264" s="79">
        <v>0.33333333333333331</v>
      </c>
      <c r="D264">
        <v>44</v>
      </c>
      <c r="E264" t="str">
        <f t="shared" si="8"/>
        <v>février</v>
      </c>
      <c r="F264">
        <f t="shared" si="9"/>
        <v>8</v>
      </c>
    </row>
    <row r="265" spans="1:6">
      <c r="A265" t="s">
        <v>68</v>
      </c>
      <c r="B265" s="72">
        <v>46059</v>
      </c>
      <c r="C265" s="79">
        <v>0.375</v>
      </c>
      <c r="D265">
        <v>63</v>
      </c>
      <c r="E265" t="str">
        <f t="shared" si="8"/>
        <v>février</v>
      </c>
      <c r="F265">
        <f t="shared" si="9"/>
        <v>9</v>
      </c>
    </row>
    <row r="266" spans="1:6">
      <c r="A266" t="s">
        <v>68</v>
      </c>
      <c r="B266" s="72">
        <v>46059</v>
      </c>
      <c r="C266" s="79">
        <v>0.41666666666666669</v>
      </c>
      <c r="D266">
        <v>57</v>
      </c>
      <c r="E266" t="str">
        <f t="shared" si="8"/>
        <v>février</v>
      </c>
      <c r="F266">
        <f t="shared" si="9"/>
        <v>10</v>
      </c>
    </row>
    <row r="267" spans="1:6">
      <c r="A267" t="s">
        <v>68</v>
      </c>
      <c r="B267" s="72">
        <v>46059</v>
      </c>
      <c r="C267" s="79">
        <v>0.45833333333333331</v>
      </c>
      <c r="D267">
        <v>59</v>
      </c>
      <c r="E267" t="str">
        <f t="shared" si="8"/>
        <v>février</v>
      </c>
      <c r="F267">
        <f t="shared" si="9"/>
        <v>11</v>
      </c>
    </row>
    <row r="268" spans="1:6">
      <c r="A268" t="s">
        <v>68</v>
      </c>
      <c r="B268" s="72">
        <v>46059</v>
      </c>
      <c r="C268" s="79">
        <v>0.5</v>
      </c>
      <c r="D268">
        <v>56</v>
      </c>
      <c r="E268" t="str">
        <f t="shared" si="8"/>
        <v>février</v>
      </c>
      <c r="F268">
        <f t="shared" si="9"/>
        <v>12</v>
      </c>
    </row>
    <row r="269" spans="1:6">
      <c r="A269" t="s">
        <v>68</v>
      </c>
      <c r="B269" s="72">
        <v>46059</v>
      </c>
      <c r="C269" s="79">
        <v>0.54166666666666663</v>
      </c>
      <c r="D269">
        <v>63</v>
      </c>
      <c r="E269" t="str">
        <f t="shared" si="8"/>
        <v>février</v>
      </c>
      <c r="F269">
        <f t="shared" si="9"/>
        <v>13</v>
      </c>
    </row>
    <row r="270" spans="1:6">
      <c r="A270" t="s">
        <v>68</v>
      </c>
      <c r="B270" s="72">
        <v>46059</v>
      </c>
      <c r="C270" s="79">
        <v>0.58333333333333337</v>
      </c>
      <c r="D270">
        <v>58</v>
      </c>
      <c r="E270" t="str">
        <f t="shared" si="8"/>
        <v>février</v>
      </c>
      <c r="F270">
        <f t="shared" si="9"/>
        <v>14</v>
      </c>
    </row>
    <row r="271" spans="1:6">
      <c r="A271" t="s">
        <v>68</v>
      </c>
      <c r="B271" s="72">
        <v>46059</v>
      </c>
      <c r="C271" s="79">
        <v>0.625</v>
      </c>
      <c r="D271">
        <v>51</v>
      </c>
      <c r="E271" t="str">
        <f t="shared" si="8"/>
        <v>février</v>
      </c>
      <c r="F271">
        <f t="shared" si="9"/>
        <v>15</v>
      </c>
    </row>
    <row r="272" spans="1:6">
      <c r="A272" t="s">
        <v>68</v>
      </c>
      <c r="B272" s="72">
        <v>46059</v>
      </c>
      <c r="C272" s="79">
        <v>0.66666666666666663</v>
      </c>
      <c r="D272">
        <v>40</v>
      </c>
      <c r="E272" t="str">
        <f t="shared" si="8"/>
        <v>février</v>
      </c>
      <c r="F272">
        <f t="shared" si="9"/>
        <v>16</v>
      </c>
    </row>
    <row r="273" spans="1:6">
      <c r="A273" t="s">
        <v>68</v>
      </c>
      <c r="B273" s="72">
        <v>46059</v>
      </c>
      <c r="C273" s="79">
        <v>0.70833333333333337</v>
      </c>
      <c r="D273">
        <v>34</v>
      </c>
      <c r="E273" t="str">
        <f t="shared" si="8"/>
        <v>février</v>
      </c>
      <c r="F273">
        <f t="shared" si="9"/>
        <v>17</v>
      </c>
    </row>
    <row r="274" spans="1:6">
      <c r="A274" t="s">
        <v>68</v>
      </c>
      <c r="B274" s="72">
        <v>46059</v>
      </c>
      <c r="C274" s="79">
        <v>0.75</v>
      </c>
      <c r="D274">
        <v>20</v>
      </c>
      <c r="E274" t="str">
        <f t="shared" si="8"/>
        <v>février</v>
      </c>
      <c r="F274">
        <f t="shared" si="9"/>
        <v>18</v>
      </c>
    </row>
    <row r="275" spans="1:6">
      <c r="A275" t="s">
        <v>68</v>
      </c>
      <c r="B275" s="72">
        <v>46059</v>
      </c>
      <c r="C275" s="79">
        <v>0.79166666666666663</v>
      </c>
      <c r="D275">
        <v>14</v>
      </c>
      <c r="E275" t="str">
        <f t="shared" si="8"/>
        <v>février</v>
      </c>
      <c r="F275">
        <f t="shared" si="9"/>
        <v>19</v>
      </c>
    </row>
    <row r="276" spans="1:6">
      <c r="A276" t="s">
        <v>68</v>
      </c>
      <c r="B276" s="72">
        <v>46059</v>
      </c>
      <c r="C276" s="79">
        <v>0.83333333333333337</v>
      </c>
      <c r="D276">
        <v>12</v>
      </c>
      <c r="E276" t="str">
        <f t="shared" si="8"/>
        <v>février</v>
      </c>
      <c r="F276">
        <f t="shared" si="9"/>
        <v>20</v>
      </c>
    </row>
    <row r="277" spans="1:6">
      <c r="A277" t="s">
        <v>68</v>
      </c>
      <c r="B277" s="72">
        <v>46059</v>
      </c>
      <c r="C277" s="79">
        <v>0.875</v>
      </c>
      <c r="D277">
        <v>8</v>
      </c>
      <c r="E277" t="str">
        <f t="shared" si="8"/>
        <v>février</v>
      </c>
      <c r="F277">
        <f t="shared" si="9"/>
        <v>21</v>
      </c>
    </row>
    <row r="278" spans="1:6">
      <c r="A278" t="s">
        <v>68</v>
      </c>
      <c r="B278" s="72">
        <v>46059</v>
      </c>
      <c r="C278" s="79">
        <v>0.91666666666666663</v>
      </c>
      <c r="D278">
        <v>7</v>
      </c>
      <c r="E278" t="str">
        <f t="shared" si="8"/>
        <v>février</v>
      </c>
      <c r="F278">
        <f t="shared" si="9"/>
        <v>22</v>
      </c>
    </row>
    <row r="279" spans="1:6">
      <c r="A279" t="s">
        <v>85</v>
      </c>
      <c r="B279" s="72">
        <v>46059</v>
      </c>
      <c r="C279" s="79">
        <v>0.25</v>
      </c>
      <c r="D279">
        <v>1</v>
      </c>
      <c r="E279" t="str">
        <f t="shared" si="8"/>
        <v>février</v>
      </c>
      <c r="F279">
        <f t="shared" si="9"/>
        <v>6</v>
      </c>
    </row>
    <row r="280" spans="1:6">
      <c r="A280" t="s">
        <v>85</v>
      </c>
      <c r="B280" s="72">
        <v>46059</v>
      </c>
      <c r="C280" s="79">
        <v>0.29166666666666669</v>
      </c>
      <c r="D280">
        <v>3</v>
      </c>
      <c r="E280" t="str">
        <f t="shared" si="8"/>
        <v>février</v>
      </c>
      <c r="F280">
        <f t="shared" si="9"/>
        <v>7</v>
      </c>
    </row>
    <row r="281" spans="1:6">
      <c r="A281" t="s">
        <v>85</v>
      </c>
      <c r="B281" s="72">
        <v>46059</v>
      </c>
      <c r="C281" s="79">
        <v>0.33333333333333331</v>
      </c>
      <c r="D281">
        <v>4</v>
      </c>
      <c r="E281" t="str">
        <f t="shared" si="8"/>
        <v>février</v>
      </c>
      <c r="F281">
        <f t="shared" si="9"/>
        <v>8</v>
      </c>
    </row>
    <row r="282" spans="1:6">
      <c r="A282" t="s">
        <v>85</v>
      </c>
      <c r="B282" s="72">
        <v>46059</v>
      </c>
      <c r="C282" s="79">
        <v>0.375</v>
      </c>
      <c r="D282">
        <v>11</v>
      </c>
      <c r="E282" t="str">
        <f t="shared" si="8"/>
        <v>février</v>
      </c>
      <c r="F282">
        <f t="shared" si="9"/>
        <v>9</v>
      </c>
    </row>
    <row r="283" spans="1:6">
      <c r="A283" t="s">
        <v>85</v>
      </c>
      <c r="B283" s="72">
        <v>46059</v>
      </c>
      <c r="C283" s="79">
        <v>0.41666666666666669</v>
      </c>
      <c r="D283">
        <v>8</v>
      </c>
      <c r="E283" t="str">
        <f t="shared" si="8"/>
        <v>février</v>
      </c>
      <c r="F283">
        <f t="shared" si="9"/>
        <v>10</v>
      </c>
    </row>
    <row r="284" spans="1:6">
      <c r="A284" t="s">
        <v>85</v>
      </c>
      <c r="B284" s="72">
        <v>46059</v>
      </c>
      <c r="C284" s="79">
        <v>0.45833333333333331</v>
      </c>
      <c r="D284">
        <v>10</v>
      </c>
      <c r="E284" t="str">
        <f t="shared" si="8"/>
        <v>février</v>
      </c>
      <c r="F284">
        <f t="shared" si="9"/>
        <v>11</v>
      </c>
    </row>
    <row r="285" spans="1:6">
      <c r="A285" t="s">
        <v>85</v>
      </c>
      <c r="B285" s="72">
        <v>46059</v>
      </c>
      <c r="C285" s="79">
        <v>0.5</v>
      </c>
      <c r="D285">
        <v>7</v>
      </c>
      <c r="E285" t="str">
        <f t="shared" si="8"/>
        <v>février</v>
      </c>
      <c r="F285">
        <f t="shared" si="9"/>
        <v>12</v>
      </c>
    </row>
    <row r="286" spans="1:6">
      <c r="A286" t="s">
        <v>85</v>
      </c>
      <c r="B286" s="72">
        <v>46059</v>
      </c>
      <c r="C286" s="79">
        <v>0.54166666666666663</v>
      </c>
      <c r="D286">
        <v>11</v>
      </c>
      <c r="E286" t="str">
        <f t="shared" si="8"/>
        <v>février</v>
      </c>
      <c r="F286">
        <f t="shared" si="9"/>
        <v>13</v>
      </c>
    </row>
    <row r="287" spans="1:6">
      <c r="A287" t="s">
        <v>85</v>
      </c>
      <c r="B287" s="72">
        <v>46059</v>
      </c>
      <c r="C287" s="79">
        <v>0.58333333333333337</v>
      </c>
      <c r="D287">
        <v>8</v>
      </c>
      <c r="E287" t="str">
        <f t="shared" si="8"/>
        <v>février</v>
      </c>
      <c r="F287">
        <f t="shared" si="9"/>
        <v>14</v>
      </c>
    </row>
    <row r="288" spans="1:6">
      <c r="A288" t="s">
        <v>85</v>
      </c>
      <c r="B288" s="72">
        <v>46059</v>
      </c>
      <c r="C288" s="79">
        <v>0.625</v>
      </c>
      <c r="D288">
        <v>7</v>
      </c>
      <c r="E288" t="str">
        <f t="shared" si="8"/>
        <v>février</v>
      </c>
      <c r="F288">
        <f t="shared" si="9"/>
        <v>15</v>
      </c>
    </row>
    <row r="289" spans="1:6">
      <c r="A289" t="s">
        <v>85</v>
      </c>
      <c r="B289" s="72">
        <v>46059</v>
      </c>
      <c r="C289" s="79">
        <v>0.66666666666666663</v>
      </c>
      <c r="D289">
        <v>6</v>
      </c>
      <c r="E289" t="str">
        <f t="shared" si="8"/>
        <v>février</v>
      </c>
      <c r="F289">
        <f t="shared" si="9"/>
        <v>16</v>
      </c>
    </row>
    <row r="290" spans="1:6">
      <c r="A290" t="s">
        <v>85</v>
      </c>
      <c r="B290" s="72">
        <v>46059</v>
      </c>
      <c r="C290" s="79">
        <v>0.70833333333333337</v>
      </c>
      <c r="D290">
        <v>5</v>
      </c>
      <c r="E290" t="str">
        <f t="shared" si="8"/>
        <v>février</v>
      </c>
      <c r="F290">
        <f t="shared" si="9"/>
        <v>17</v>
      </c>
    </row>
    <row r="291" spans="1:6">
      <c r="A291" t="s">
        <v>85</v>
      </c>
      <c r="B291" s="72">
        <v>46059</v>
      </c>
      <c r="C291" s="79">
        <v>0.75</v>
      </c>
      <c r="D291">
        <v>4</v>
      </c>
      <c r="E291" t="str">
        <f t="shared" si="8"/>
        <v>février</v>
      </c>
      <c r="F291">
        <f t="shared" si="9"/>
        <v>18</v>
      </c>
    </row>
    <row r="292" spans="1:6">
      <c r="A292" t="s">
        <v>85</v>
      </c>
      <c r="B292" s="72">
        <v>46059</v>
      </c>
      <c r="C292" s="79">
        <v>0.79166666666666663</v>
      </c>
      <c r="D292">
        <v>3</v>
      </c>
      <c r="E292" t="str">
        <f t="shared" si="8"/>
        <v>février</v>
      </c>
      <c r="F292">
        <f t="shared" si="9"/>
        <v>19</v>
      </c>
    </row>
    <row r="293" spans="1:6">
      <c r="A293" t="s">
        <v>85</v>
      </c>
      <c r="B293" s="72">
        <v>46059</v>
      </c>
      <c r="C293" s="79">
        <v>0.83333333333333337</v>
      </c>
      <c r="D293">
        <v>1</v>
      </c>
      <c r="E293" t="str">
        <f t="shared" si="8"/>
        <v>février</v>
      </c>
      <c r="F293">
        <f t="shared" si="9"/>
        <v>20</v>
      </c>
    </row>
    <row r="294" spans="1:6">
      <c r="A294" t="s">
        <v>85</v>
      </c>
      <c r="B294" s="72">
        <v>46059</v>
      </c>
      <c r="C294" s="79">
        <v>0.875</v>
      </c>
      <c r="D294">
        <v>3</v>
      </c>
      <c r="E294" t="str">
        <f t="shared" si="8"/>
        <v>février</v>
      </c>
      <c r="F294">
        <f t="shared" si="9"/>
        <v>21</v>
      </c>
    </row>
    <row r="295" spans="1:6">
      <c r="A295" t="s">
        <v>85</v>
      </c>
      <c r="B295" s="72">
        <v>46059</v>
      </c>
      <c r="C295" s="79">
        <v>0.91666666666666663</v>
      </c>
      <c r="D295">
        <v>1</v>
      </c>
      <c r="E295" t="str">
        <f t="shared" si="8"/>
        <v>février</v>
      </c>
      <c r="F295">
        <f t="shared" si="9"/>
        <v>22</v>
      </c>
    </row>
    <row r="296" spans="1:6">
      <c r="A296" t="s">
        <v>85</v>
      </c>
      <c r="B296" s="72">
        <v>46059</v>
      </c>
      <c r="C296" s="79">
        <v>0.95833333333333337</v>
      </c>
      <c r="D296">
        <v>2</v>
      </c>
      <c r="E296" t="str">
        <f t="shared" si="8"/>
        <v>février</v>
      </c>
      <c r="F296">
        <f t="shared" si="9"/>
        <v>23</v>
      </c>
    </row>
    <row r="297" spans="1:6">
      <c r="A297" t="s">
        <v>85</v>
      </c>
      <c r="B297" s="72">
        <v>46059</v>
      </c>
      <c r="C297" s="79">
        <v>0.25</v>
      </c>
      <c r="D297">
        <v>0</v>
      </c>
      <c r="E297" t="str">
        <f t="shared" si="8"/>
        <v>février</v>
      </c>
      <c r="F297">
        <f t="shared" si="9"/>
        <v>6</v>
      </c>
    </row>
    <row r="298" spans="1:6">
      <c r="A298" t="s">
        <v>85</v>
      </c>
      <c r="B298" s="72">
        <v>46059</v>
      </c>
      <c r="C298" s="79">
        <v>0.29166666666666669</v>
      </c>
      <c r="D298">
        <v>4</v>
      </c>
      <c r="E298" t="str">
        <f t="shared" si="8"/>
        <v>février</v>
      </c>
      <c r="F298">
        <f t="shared" si="9"/>
        <v>7</v>
      </c>
    </row>
    <row r="299" spans="1:6">
      <c r="A299" t="s">
        <v>85</v>
      </c>
      <c r="B299" s="72">
        <v>46059</v>
      </c>
      <c r="C299" s="79">
        <v>0.33333333333333331</v>
      </c>
      <c r="D299">
        <v>8</v>
      </c>
      <c r="E299" t="str">
        <f t="shared" si="8"/>
        <v>février</v>
      </c>
      <c r="F299">
        <f t="shared" si="9"/>
        <v>8</v>
      </c>
    </row>
    <row r="300" spans="1:6">
      <c r="A300" t="s">
        <v>85</v>
      </c>
      <c r="B300" s="72">
        <v>46059</v>
      </c>
      <c r="C300" s="79">
        <v>0.375</v>
      </c>
      <c r="D300">
        <v>18</v>
      </c>
      <c r="E300" t="str">
        <f t="shared" si="8"/>
        <v>février</v>
      </c>
      <c r="F300">
        <f t="shared" si="9"/>
        <v>9</v>
      </c>
    </row>
    <row r="301" spans="1:6">
      <c r="A301" t="s">
        <v>85</v>
      </c>
      <c r="B301" s="72">
        <v>46059</v>
      </c>
      <c r="C301" s="79">
        <v>0.41666666666666669</v>
      </c>
      <c r="D301">
        <v>14</v>
      </c>
      <c r="E301" t="str">
        <f t="shared" si="8"/>
        <v>février</v>
      </c>
      <c r="F301">
        <f t="shared" si="9"/>
        <v>10</v>
      </c>
    </row>
    <row r="302" spans="1:6">
      <c r="A302" t="s">
        <v>85</v>
      </c>
      <c r="B302" s="72">
        <v>46059</v>
      </c>
      <c r="C302" s="79">
        <v>0.45833333333333331</v>
      </c>
      <c r="D302">
        <v>13</v>
      </c>
      <c r="E302" t="str">
        <f t="shared" si="8"/>
        <v>février</v>
      </c>
      <c r="F302">
        <f t="shared" si="9"/>
        <v>11</v>
      </c>
    </row>
    <row r="303" spans="1:6">
      <c r="A303" t="s">
        <v>85</v>
      </c>
      <c r="B303" s="72">
        <v>46059</v>
      </c>
      <c r="C303" s="79">
        <v>0.5</v>
      </c>
      <c r="D303">
        <v>10</v>
      </c>
      <c r="E303" t="str">
        <f t="shared" si="8"/>
        <v>février</v>
      </c>
      <c r="F303">
        <f t="shared" si="9"/>
        <v>12</v>
      </c>
    </row>
    <row r="304" spans="1:6">
      <c r="A304" t="s">
        <v>85</v>
      </c>
      <c r="B304" s="72">
        <v>46059</v>
      </c>
      <c r="C304" s="79">
        <v>0.54166666666666663</v>
      </c>
      <c r="D304">
        <v>14</v>
      </c>
      <c r="E304" t="str">
        <f t="shared" si="8"/>
        <v>février</v>
      </c>
      <c r="F304">
        <f t="shared" si="9"/>
        <v>13</v>
      </c>
    </row>
    <row r="305" spans="1:6">
      <c r="A305" t="s">
        <v>85</v>
      </c>
      <c r="B305" s="72">
        <v>46059</v>
      </c>
      <c r="C305" s="79">
        <v>0.58333333333333337</v>
      </c>
      <c r="D305">
        <v>15</v>
      </c>
      <c r="E305" t="str">
        <f t="shared" si="8"/>
        <v>février</v>
      </c>
      <c r="F305">
        <f t="shared" si="9"/>
        <v>14</v>
      </c>
    </row>
    <row r="306" spans="1:6">
      <c r="A306" t="s">
        <v>85</v>
      </c>
      <c r="B306" s="72">
        <v>46059</v>
      </c>
      <c r="C306" s="79">
        <v>0.625</v>
      </c>
      <c r="D306">
        <v>11</v>
      </c>
      <c r="E306" t="str">
        <f t="shared" si="8"/>
        <v>février</v>
      </c>
      <c r="F306">
        <f t="shared" si="9"/>
        <v>15</v>
      </c>
    </row>
    <row r="307" spans="1:6">
      <c r="A307" t="s">
        <v>85</v>
      </c>
      <c r="B307" s="72">
        <v>46059</v>
      </c>
      <c r="C307" s="79">
        <v>0.66666666666666663</v>
      </c>
      <c r="D307">
        <v>13</v>
      </c>
      <c r="E307" t="str">
        <f t="shared" si="8"/>
        <v>février</v>
      </c>
      <c r="F307">
        <f t="shared" si="9"/>
        <v>16</v>
      </c>
    </row>
    <row r="308" spans="1:6">
      <c r="A308" t="s">
        <v>85</v>
      </c>
      <c r="B308" s="72">
        <v>46059</v>
      </c>
      <c r="C308" s="79">
        <v>0.70833333333333337</v>
      </c>
      <c r="D308">
        <v>9</v>
      </c>
      <c r="E308" t="str">
        <f t="shared" si="8"/>
        <v>février</v>
      </c>
      <c r="F308">
        <f t="shared" si="9"/>
        <v>17</v>
      </c>
    </row>
    <row r="309" spans="1:6">
      <c r="A309" t="s">
        <v>85</v>
      </c>
      <c r="B309" s="72">
        <v>46059</v>
      </c>
      <c r="C309" s="79">
        <v>0.75</v>
      </c>
      <c r="D309">
        <v>4</v>
      </c>
      <c r="E309" t="str">
        <f t="shared" si="8"/>
        <v>février</v>
      </c>
      <c r="F309">
        <f t="shared" si="9"/>
        <v>18</v>
      </c>
    </row>
    <row r="310" spans="1:6">
      <c r="A310" t="s">
        <v>85</v>
      </c>
      <c r="B310" s="72">
        <v>46059</v>
      </c>
      <c r="C310" s="79">
        <v>0.79166666666666663</v>
      </c>
      <c r="D310">
        <v>5</v>
      </c>
      <c r="E310" t="str">
        <f t="shared" si="8"/>
        <v>février</v>
      </c>
      <c r="F310">
        <f t="shared" si="9"/>
        <v>19</v>
      </c>
    </row>
    <row r="311" spans="1:6">
      <c r="A311" t="s">
        <v>85</v>
      </c>
      <c r="B311" s="72">
        <v>46059</v>
      </c>
      <c r="C311" s="79">
        <v>0.83333333333333337</v>
      </c>
      <c r="D311">
        <v>3</v>
      </c>
      <c r="E311" t="str">
        <f t="shared" si="8"/>
        <v>février</v>
      </c>
      <c r="F311">
        <f t="shared" si="9"/>
        <v>20</v>
      </c>
    </row>
    <row r="312" spans="1:6">
      <c r="A312" t="s">
        <v>85</v>
      </c>
      <c r="B312" s="72">
        <v>46059</v>
      </c>
      <c r="C312" s="79">
        <v>0.875</v>
      </c>
      <c r="D312">
        <v>1</v>
      </c>
      <c r="E312" t="str">
        <f t="shared" si="8"/>
        <v>février</v>
      </c>
      <c r="F312">
        <f t="shared" si="9"/>
        <v>21</v>
      </c>
    </row>
    <row r="313" spans="1:6">
      <c r="A313" t="s">
        <v>85</v>
      </c>
      <c r="B313" s="72">
        <v>46059</v>
      </c>
      <c r="C313" s="79">
        <v>0.91666666666666663</v>
      </c>
      <c r="D313">
        <v>1</v>
      </c>
      <c r="E313" t="str">
        <f t="shared" si="8"/>
        <v>février</v>
      </c>
      <c r="F313">
        <f t="shared" si="9"/>
        <v>22</v>
      </c>
    </row>
    <row r="314" spans="1:6">
      <c r="A314" t="s">
        <v>85</v>
      </c>
      <c r="B314" s="72">
        <v>46059</v>
      </c>
      <c r="C314" s="79">
        <v>0.95833333333333337</v>
      </c>
      <c r="D314">
        <v>3</v>
      </c>
      <c r="E314" t="str">
        <f t="shared" si="8"/>
        <v>février</v>
      </c>
      <c r="F314">
        <f t="shared" si="9"/>
        <v>23</v>
      </c>
    </row>
    <row r="315" spans="1:6">
      <c r="A315" t="s">
        <v>68</v>
      </c>
      <c r="B315" s="72">
        <v>46060</v>
      </c>
      <c r="C315" s="79">
        <v>0.29166666666666669</v>
      </c>
      <c r="D315">
        <v>4</v>
      </c>
      <c r="E315" t="str">
        <f t="shared" si="8"/>
        <v>février</v>
      </c>
      <c r="F315">
        <f t="shared" si="9"/>
        <v>7</v>
      </c>
    </row>
    <row r="316" spans="1:6">
      <c r="A316" t="s">
        <v>68</v>
      </c>
      <c r="B316" s="72">
        <v>46060</v>
      </c>
      <c r="C316" s="79">
        <v>0.33333333333333331</v>
      </c>
      <c r="D316">
        <v>18</v>
      </c>
      <c r="E316" t="str">
        <f t="shared" si="8"/>
        <v>février</v>
      </c>
      <c r="F316">
        <f t="shared" si="9"/>
        <v>8</v>
      </c>
    </row>
    <row r="317" spans="1:6">
      <c r="A317" t="s">
        <v>68</v>
      </c>
      <c r="B317" s="72">
        <v>46060</v>
      </c>
      <c r="C317" s="79">
        <v>0.375</v>
      </c>
      <c r="D317">
        <v>30</v>
      </c>
      <c r="E317" t="str">
        <f t="shared" si="8"/>
        <v>février</v>
      </c>
      <c r="F317">
        <f t="shared" si="9"/>
        <v>9</v>
      </c>
    </row>
    <row r="318" spans="1:6">
      <c r="A318" t="s">
        <v>68</v>
      </c>
      <c r="B318" s="72">
        <v>46060</v>
      </c>
      <c r="C318" s="79">
        <v>0.41666666666666669</v>
      </c>
      <c r="D318">
        <v>41</v>
      </c>
      <c r="E318" t="str">
        <f t="shared" si="8"/>
        <v>février</v>
      </c>
      <c r="F318">
        <f t="shared" si="9"/>
        <v>10</v>
      </c>
    </row>
    <row r="319" spans="1:6">
      <c r="A319" t="s">
        <v>68</v>
      </c>
      <c r="B319" s="72">
        <v>46060</v>
      </c>
      <c r="C319" s="79">
        <v>0.45833333333333331</v>
      </c>
      <c r="D319">
        <v>36</v>
      </c>
      <c r="E319" t="str">
        <f t="shared" si="8"/>
        <v>février</v>
      </c>
      <c r="F319">
        <f t="shared" si="9"/>
        <v>11</v>
      </c>
    </row>
    <row r="320" spans="1:6">
      <c r="A320" t="s">
        <v>68</v>
      </c>
      <c r="B320" s="72">
        <v>46060</v>
      </c>
      <c r="C320" s="79">
        <v>0.5</v>
      </c>
      <c r="D320">
        <v>33</v>
      </c>
      <c r="E320" t="str">
        <f t="shared" si="8"/>
        <v>février</v>
      </c>
      <c r="F320">
        <f t="shared" si="9"/>
        <v>12</v>
      </c>
    </row>
    <row r="321" spans="1:6">
      <c r="A321" t="s">
        <v>68</v>
      </c>
      <c r="B321" s="72">
        <v>46060</v>
      </c>
      <c r="C321" s="79">
        <v>0.54166666666666663</v>
      </c>
      <c r="D321">
        <v>38</v>
      </c>
      <c r="E321" t="str">
        <f t="shared" si="8"/>
        <v>février</v>
      </c>
      <c r="F321">
        <f t="shared" si="9"/>
        <v>13</v>
      </c>
    </row>
    <row r="322" spans="1:6">
      <c r="A322" t="s">
        <v>68</v>
      </c>
      <c r="B322" s="72">
        <v>46060</v>
      </c>
      <c r="C322" s="79">
        <v>0.58333333333333337</v>
      </c>
      <c r="D322">
        <v>35</v>
      </c>
      <c r="E322" t="str">
        <f t="shared" si="8"/>
        <v>février</v>
      </c>
      <c r="F322">
        <f t="shared" si="9"/>
        <v>14</v>
      </c>
    </row>
    <row r="323" spans="1:6">
      <c r="A323" t="s">
        <v>68</v>
      </c>
      <c r="B323" s="72">
        <v>46060</v>
      </c>
      <c r="C323" s="79">
        <v>0.625</v>
      </c>
      <c r="D323">
        <v>28</v>
      </c>
      <c r="E323" t="str">
        <f t="shared" si="8"/>
        <v>février</v>
      </c>
      <c r="F323">
        <f t="shared" si="9"/>
        <v>15</v>
      </c>
    </row>
    <row r="324" spans="1:6">
      <c r="A324" t="s">
        <v>68</v>
      </c>
      <c r="B324" s="72">
        <v>46060</v>
      </c>
      <c r="C324" s="79">
        <v>0.66666666666666663</v>
      </c>
      <c r="D324">
        <v>21</v>
      </c>
      <c r="E324" t="str">
        <f t="shared" ref="E324:E387" si="10">TEXT(B324,"mmmm")</f>
        <v>février</v>
      </c>
      <c r="F324">
        <f t="shared" ref="F324:F387" si="11">VLOOKUP(C324,$L$1:$M$24,2,0)</f>
        <v>16</v>
      </c>
    </row>
    <row r="325" spans="1:6">
      <c r="A325" t="s">
        <v>68</v>
      </c>
      <c r="B325" s="72">
        <v>46060</v>
      </c>
      <c r="C325" s="79">
        <v>0.70833333333333337</v>
      </c>
      <c r="D325">
        <v>21</v>
      </c>
      <c r="E325" t="str">
        <f t="shared" si="10"/>
        <v>février</v>
      </c>
      <c r="F325">
        <f t="shared" si="11"/>
        <v>17</v>
      </c>
    </row>
    <row r="326" spans="1:6">
      <c r="A326" t="s">
        <v>68</v>
      </c>
      <c r="B326" s="72">
        <v>46060</v>
      </c>
      <c r="C326" s="79">
        <v>0.75</v>
      </c>
      <c r="D326">
        <v>15</v>
      </c>
      <c r="E326" t="str">
        <f t="shared" si="10"/>
        <v>février</v>
      </c>
      <c r="F326">
        <f t="shared" si="11"/>
        <v>18</v>
      </c>
    </row>
    <row r="327" spans="1:6">
      <c r="A327" t="s">
        <v>68</v>
      </c>
      <c r="B327" s="72">
        <v>46060</v>
      </c>
      <c r="C327" s="79">
        <v>0.79166666666666663</v>
      </c>
      <c r="D327">
        <v>13</v>
      </c>
      <c r="E327" t="str">
        <f t="shared" si="10"/>
        <v>février</v>
      </c>
      <c r="F327">
        <f t="shared" si="11"/>
        <v>19</v>
      </c>
    </row>
    <row r="328" spans="1:6">
      <c r="A328" t="s">
        <v>68</v>
      </c>
      <c r="B328" s="72">
        <v>46060</v>
      </c>
      <c r="C328" s="79">
        <v>0.83333333333333337</v>
      </c>
      <c r="D328">
        <v>10</v>
      </c>
      <c r="E328" t="str">
        <f t="shared" si="10"/>
        <v>février</v>
      </c>
      <c r="F328">
        <f t="shared" si="11"/>
        <v>20</v>
      </c>
    </row>
    <row r="329" spans="1:6">
      <c r="A329" t="s">
        <v>68</v>
      </c>
      <c r="B329" s="72">
        <v>46060</v>
      </c>
      <c r="C329" s="79">
        <v>0.875</v>
      </c>
      <c r="D329">
        <v>7</v>
      </c>
      <c r="E329" t="str">
        <f t="shared" si="10"/>
        <v>février</v>
      </c>
      <c r="F329">
        <f t="shared" si="11"/>
        <v>21</v>
      </c>
    </row>
    <row r="330" spans="1:6">
      <c r="A330" t="s">
        <v>68</v>
      </c>
      <c r="B330" s="72">
        <v>46060</v>
      </c>
      <c r="C330" s="79">
        <v>0.91666666666666663</v>
      </c>
      <c r="D330">
        <v>6</v>
      </c>
      <c r="E330" t="str">
        <f t="shared" si="10"/>
        <v>février</v>
      </c>
      <c r="F330">
        <f t="shared" si="11"/>
        <v>22</v>
      </c>
    </row>
    <row r="331" spans="1:6">
      <c r="A331" t="s">
        <v>85</v>
      </c>
      <c r="B331" s="72">
        <v>46060</v>
      </c>
      <c r="C331" s="79">
        <v>0.25</v>
      </c>
      <c r="D331">
        <v>1</v>
      </c>
      <c r="E331" t="str">
        <f t="shared" si="10"/>
        <v>février</v>
      </c>
      <c r="F331">
        <f t="shared" si="11"/>
        <v>6</v>
      </c>
    </row>
    <row r="332" spans="1:6">
      <c r="A332" t="s">
        <v>85</v>
      </c>
      <c r="B332" s="72">
        <v>46060</v>
      </c>
      <c r="C332" s="79">
        <v>0.29166666666666669</v>
      </c>
      <c r="D332">
        <v>2</v>
      </c>
      <c r="E332" t="str">
        <f t="shared" si="10"/>
        <v>février</v>
      </c>
      <c r="F332">
        <f t="shared" si="11"/>
        <v>7</v>
      </c>
    </row>
    <row r="333" spans="1:6">
      <c r="A333" t="s">
        <v>85</v>
      </c>
      <c r="B333" s="72">
        <v>46060</v>
      </c>
      <c r="C333" s="79">
        <v>0.33333333333333331</v>
      </c>
      <c r="D333">
        <v>5</v>
      </c>
      <c r="E333" t="str">
        <f t="shared" si="10"/>
        <v>février</v>
      </c>
      <c r="F333">
        <f t="shared" si="11"/>
        <v>8</v>
      </c>
    </row>
    <row r="334" spans="1:6">
      <c r="A334" t="s">
        <v>85</v>
      </c>
      <c r="B334" s="72">
        <v>46060</v>
      </c>
      <c r="C334" s="79">
        <v>0.375</v>
      </c>
      <c r="D334">
        <v>7</v>
      </c>
      <c r="E334" t="str">
        <f t="shared" si="10"/>
        <v>février</v>
      </c>
      <c r="F334">
        <f t="shared" si="11"/>
        <v>9</v>
      </c>
    </row>
    <row r="335" spans="1:6">
      <c r="A335" t="s">
        <v>85</v>
      </c>
      <c r="B335" s="72">
        <v>46060</v>
      </c>
      <c r="C335" s="79">
        <v>0.41666666666666669</v>
      </c>
      <c r="D335">
        <v>8</v>
      </c>
      <c r="E335" t="str">
        <f t="shared" si="10"/>
        <v>février</v>
      </c>
      <c r="F335">
        <f t="shared" si="11"/>
        <v>10</v>
      </c>
    </row>
    <row r="336" spans="1:6">
      <c r="A336" t="s">
        <v>85</v>
      </c>
      <c r="B336" s="72">
        <v>46060</v>
      </c>
      <c r="C336" s="79">
        <v>0.45833333333333331</v>
      </c>
      <c r="D336">
        <v>7</v>
      </c>
      <c r="E336" t="str">
        <f t="shared" si="10"/>
        <v>février</v>
      </c>
      <c r="F336">
        <f t="shared" si="11"/>
        <v>11</v>
      </c>
    </row>
    <row r="337" spans="1:6">
      <c r="A337" t="s">
        <v>85</v>
      </c>
      <c r="B337" s="72">
        <v>46060</v>
      </c>
      <c r="C337" s="79">
        <v>0.5</v>
      </c>
      <c r="D337">
        <v>5</v>
      </c>
      <c r="E337" t="str">
        <f t="shared" si="10"/>
        <v>février</v>
      </c>
      <c r="F337">
        <f t="shared" si="11"/>
        <v>12</v>
      </c>
    </row>
    <row r="338" spans="1:6">
      <c r="A338" t="s">
        <v>85</v>
      </c>
      <c r="B338" s="72">
        <v>46060</v>
      </c>
      <c r="C338" s="79">
        <v>0.54166666666666663</v>
      </c>
      <c r="D338">
        <v>7</v>
      </c>
      <c r="E338" t="str">
        <f t="shared" si="10"/>
        <v>février</v>
      </c>
      <c r="F338">
        <f t="shared" si="11"/>
        <v>13</v>
      </c>
    </row>
    <row r="339" spans="1:6">
      <c r="A339" t="s">
        <v>85</v>
      </c>
      <c r="B339" s="72">
        <v>46060</v>
      </c>
      <c r="C339" s="79">
        <v>0.58333333333333337</v>
      </c>
      <c r="D339">
        <v>6</v>
      </c>
      <c r="E339" t="str">
        <f t="shared" si="10"/>
        <v>février</v>
      </c>
      <c r="F339">
        <f t="shared" si="11"/>
        <v>14</v>
      </c>
    </row>
    <row r="340" spans="1:6">
      <c r="A340" t="s">
        <v>85</v>
      </c>
      <c r="B340" s="72">
        <v>46060</v>
      </c>
      <c r="C340" s="79">
        <v>0.625</v>
      </c>
      <c r="D340">
        <v>6</v>
      </c>
      <c r="E340" t="str">
        <f t="shared" si="10"/>
        <v>février</v>
      </c>
      <c r="F340">
        <f t="shared" si="11"/>
        <v>15</v>
      </c>
    </row>
    <row r="341" spans="1:6">
      <c r="A341" t="s">
        <v>85</v>
      </c>
      <c r="B341" s="72">
        <v>46060</v>
      </c>
      <c r="C341" s="79">
        <v>0.66666666666666663</v>
      </c>
      <c r="D341">
        <v>6</v>
      </c>
      <c r="E341" t="str">
        <f t="shared" si="10"/>
        <v>février</v>
      </c>
      <c r="F341">
        <f t="shared" si="11"/>
        <v>16</v>
      </c>
    </row>
    <row r="342" spans="1:6">
      <c r="A342" t="s">
        <v>85</v>
      </c>
      <c r="B342" s="72">
        <v>46060</v>
      </c>
      <c r="C342" s="79">
        <v>0.70833333333333337</v>
      </c>
      <c r="D342">
        <v>4</v>
      </c>
      <c r="E342" t="str">
        <f t="shared" si="10"/>
        <v>février</v>
      </c>
      <c r="F342">
        <f t="shared" si="11"/>
        <v>17</v>
      </c>
    </row>
    <row r="343" spans="1:6">
      <c r="A343" t="s">
        <v>85</v>
      </c>
      <c r="B343" s="72">
        <v>46060</v>
      </c>
      <c r="C343" s="79">
        <v>0.75</v>
      </c>
      <c r="D343">
        <v>4</v>
      </c>
      <c r="E343" t="str">
        <f t="shared" si="10"/>
        <v>février</v>
      </c>
      <c r="F343">
        <f t="shared" si="11"/>
        <v>18</v>
      </c>
    </row>
    <row r="344" spans="1:6">
      <c r="A344" t="s">
        <v>85</v>
      </c>
      <c r="B344" s="72">
        <v>46060</v>
      </c>
      <c r="C344" s="79">
        <v>0.79166666666666663</v>
      </c>
      <c r="D344">
        <v>1</v>
      </c>
      <c r="E344" t="str">
        <f t="shared" si="10"/>
        <v>février</v>
      </c>
      <c r="F344">
        <f t="shared" si="11"/>
        <v>19</v>
      </c>
    </row>
    <row r="345" spans="1:6">
      <c r="A345" t="s">
        <v>85</v>
      </c>
      <c r="B345" s="72">
        <v>46060</v>
      </c>
      <c r="C345" s="79">
        <v>0.83333333333333337</v>
      </c>
      <c r="D345">
        <v>2</v>
      </c>
      <c r="E345" t="str">
        <f t="shared" si="10"/>
        <v>février</v>
      </c>
      <c r="F345">
        <f t="shared" si="11"/>
        <v>20</v>
      </c>
    </row>
    <row r="346" spans="1:6">
      <c r="A346" t="s">
        <v>85</v>
      </c>
      <c r="B346" s="72">
        <v>46060</v>
      </c>
      <c r="C346" s="79">
        <v>0.875</v>
      </c>
      <c r="D346">
        <v>3</v>
      </c>
      <c r="E346" t="str">
        <f t="shared" si="10"/>
        <v>février</v>
      </c>
      <c r="F346">
        <f t="shared" si="11"/>
        <v>21</v>
      </c>
    </row>
    <row r="347" spans="1:6">
      <c r="A347" t="s">
        <v>85</v>
      </c>
      <c r="B347" s="72">
        <v>46060</v>
      </c>
      <c r="C347" s="79">
        <v>0.91666666666666663</v>
      </c>
      <c r="D347">
        <v>1</v>
      </c>
      <c r="E347" t="str">
        <f t="shared" si="10"/>
        <v>février</v>
      </c>
      <c r="F347">
        <f t="shared" si="11"/>
        <v>22</v>
      </c>
    </row>
    <row r="348" spans="1:6">
      <c r="A348" t="s">
        <v>85</v>
      </c>
      <c r="B348" s="72">
        <v>46060</v>
      </c>
      <c r="C348" s="79">
        <v>0.95833333333333337</v>
      </c>
      <c r="D348">
        <v>1</v>
      </c>
      <c r="E348" t="str">
        <f t="shared" si="10"/>
        <v>février</v>
      </c>
      <c r="F348">
        <f t="shared" si="11"/>
        <v>23</v>
      </c>
    </row>
    <row r="349" spans="1:6">
      <c r="A349" t="s">
        <v>85</v>
      </c>
      <c r="B349" s="72">
        <v>46060</v>
      </c>
      <c r="C349" s="79">
        <v>0.25</v>
      </c>
      <c r="D349">
        <v>3</v>
      </c>
      <c r="E349" t="str">
        <f t="shared" si="10"/>
        <v>février</v>
      </c>
      <c r="F349">
        <f t="shared" si="11"/>
        <v>6</v>
      </c>
    </row>
    <row r="350" spans="1:6">
      <c r="A350" t="s">
        <v>85</v>
      </c>
      <c r="B350" s="72">
        <v>46060</v>
      </c>
      <c r="C350" s="79">
        <v>0.29166666666666669</v>
      </c>
      <c r="D350">
        <v>0</v>
      </c>
      <c r="E350" t="str">
        <f t="shared" si="10"/>
        <v>février</v>
      </c>
      <c r="F350">
        <f t="shared" si="11"/>
        <v>7</v>
      </c>
    </row>
    <row r="351" spans="1:6">
      <c r="A351" t="s">
        <v>85</v>
      </c>
      <c r="B351" s="72">
        <v>46060</v>
      </c>
      <c r="C351" s="79">
        <v>0.33333333333333331</v>
      </c>
      <c r="D351">
        <v>4</v>
      </c>
      <c r="E351" t="str">
        <f t="shared" si="10"/>
        <v>février</v>
      </c>
      <c r="F351">
        <f t="shared" si="11"/>
        <v>8</v>
      </c>
    </row>
    <row r="352" spans="1:6">
      <c r="A352" t="s">
        <v>85</v>
      </c>
      <c r="B352" s="72">
        <v>46060</v>
      </c>
      <c r="C352" s="79">
        <v>0.375</v>
      </c>
      <c r="D352">
        <v>13</v>
      </c>
      <c r="E352" t="str">
        <f t="shared" si="10"/>
        <v>février</v>
      </c>
      <c r="F352">
        <f t="shared" si="11"/>
        <v>9</v>
      </c>
    </row>
    <row r="353" spans="1:6">
      <c r="A353" t="s">
        <v>85</v>
      </c>
      <c r="B353" s="72">
        <v>46060</v>
      </c>
      <c r="C353" s="79">
        <v>0.41666666666666669</v>
      </c>
      <c r="D353">
        <v>12</v>
      </c>
      <c r="E353" t="str">
        <f t="shared" si="10"/>
        <v>février</v>
      </c>
      <c r="F353">
        <f t="shared" si="11"/>
        <v>10</v>
      </c>
    </row>
    <row r="354" spans="1:6">
      <c r="A354" t="s">
        <v>85</v>
      </c>
      <c r="B354" s="72">
        <v>46060</v>
      </c>
      <c r="C354" s="79">
        <v>0.45833333333333331</v>
      </c>
      <c r="D354">
        <v>11</v>
      </c>
      <c r="E354" t="str">
        <f t="shared" si="10"/>
        <v>février</v>
      </c>
      <c r="F354">
        <f t="shared" si="11"/>
        <v>11</v>
      </c>
    </row>
    <row r="355" spans="1:6">
      <c r="A355" t="s">
        <v>85</v>
      </c>
      <c r="B355" s="72">
        <v>46060</v>
      </c>
      <c r="C355" s="79">
        <v>0.5</v>
      </c>
      <c r="D355">
        <v>11</v>
      </c>
      <c r="E355" t="str">
        <f t="shared" si="10"/>
        <v>février</v>
      </c>
      <c r="F355">
        <f t="shared" si="11"/>
        <v>12</v>
      </c>
    </row>
    <row r="356" spans="1:6">
      <c r="A356" t="s">
        <v>85</v>
      </c>
      <c r="B356" s="72">
        <v>46060</v>
      </c>
      <c r="C356" s="79">
        <v>0.54166666666666663</v>
      </c>
      <c r="D356">
        <v>7</v>
      </c>
      <c r="E356" t="str">
        <f t="shared" si="10"/>
        <v>février</v>
      </c>
      <c r="F356">
        <f t="shared" si="11"/>
        <v>13</v>
      </c>
    </row>
    <row r="357" spans="1:6">
      <c r="A357" t="s">
        <v>85</v>
      </c>
      <c r="B357" s="72">
        <v>46060</v>
      </c>
      <c r="C357" s="79">
        <v>0.58333333333333337</v>
      </c>
      <c r="D357">
        <v>9</v>
      </c>
      <c r="E357" t="str">
        <f t="shared" si="10"/>
        <v>février</v>
      </c>
      <c r="F357">
        <f t="shared" si="11"/>
        <v>14</v>
      </c>
    </row>
    <row r="358" spans="1:6">
      <c r="A358" t="s">
        <v>85</v>
      </c>
      <c r="B358" s="72">
        <v>46060</v>
      </c>
      <c r="C358" s="79">
        <v>0.625</v>
      </c>
      <c r="D358">
        <v>7</v>
      </c>
      <c r="E358" t="str">
        <f t="shared" si="10"/>
        <v>février</v>
      </c>
      <c r="F358">
        <f t="shared" si="11"/>
        <v>15</v>
      </c>
    </row>
    <row r="359" spans="1:6">
      <c r="A359" t="s">
        <v>85</v>
      </c>
      <c r="B359" s="72">
        <v>46060</v>
      </c>
      <c r="C359" s="79">
        <v>0.66666666666666663</v>
      </c>
      <c r="D359">
        <v>6</v>
      </c>
      <c r="E359" t="str">
        <f t="shared" si="10"/>
        <v>février</v>
      </c>
      <c r="F359">
        <f t="shared" si="11"/>
        <v>16</v>
      </c>
    </row>
    <row r="360" spans="1:6">
      <c r="A360" t="s">
        <v>85</v>
      </c>
      <c r="B360" s="72">
        <v>46060</v>
      </c>
      <c r="C360" s="79">
        <v>0.70833333333333337</v>
      </c>
      <c r="D360">
        <v>5</v>
      </c>
      <c r="E360" t="str">
        <f t="shared" si="10"/>
        <v>février</v>
      </c>
      <c r="F360">
        <f t="shared" si="11"/>
        <v>17</v>
      </c>
    </row>
    <row r="361" spans="1:6">
      <c r="A361" t="s">
        <v>85</v>
      </c>
      <c r="B361" s="72">
        <v>46060</v>
      </c>
      <c r="C361" s="79">
        <v>0.75</v>
      </c>
      <c r="D361">
        <v>3</v>
      </c>
      <c r="E361" t="str">
        <f t="shared" si="10"/>
        <v>février</v>
      </c>
      <c r="F361">
        <f t="shared" si="11"/>
        <v>18</v>
      </c>
    </row>
    <row r="362" spans="1:6">
      <c r="A362" t="s">
        <v>85</v>
      </c>
      <c r="B362" s="72">
        <v>46060</v>
      </c>
      <c r="C362" s="79">
        <v>0.79166666666666663</v>
      </c>
      <c r="D362">
        <v>4</v>
      </c>
      <c r="E362" t="str">
        <f t="shared" si="10"/>
        <v>février</v>
      </c>
      <c r="F362">
        <f t="shared" si="11"/>
        <v>19</v>
      </c>
    </row>
    <row r="363" spans="1:6">
      <c r="A363" t="s">
        <v>85</v>
      </c>
      <c r="B363" s="72">
        <v>46060</v>
      </c>
      <c r="C363" s="79">
        <v>0.83333333333333337</v>
      </c>
      <c r="D363">
        <v>1</v>
      </c>
      <c r="E363" t="str">
        <f t="shared" si="10"/>
        <v>février</v>
      </c>
      <c r="F363">
        <f t="shared" si="11"/>
        <v>20</v>
      </c>
    </row>
    <row r="364" spans="1:6">
      <c r="A364" t="s">
        <v>85</v>
      </c>
      <c r="B364" s="72">
        <v>46060</v>
      </c>
      <c r="C364" s="79">
        <v>0.875</v>
      </c>
      <c r="D364">
        <v>3</v>
      </c>
      <c r="E364" t="str">
        <f t="shared" si="10"/>
        <v>février</v>
      </c>
      <c r="F364">
        <f t="shared" si="11"/>
        <v>21</v>
      </c>
    </row>
    <row r="365" spans="1:6">
      <c r="A365" t="s">
        <v>85</v>
      </c>
      <c r="B365" s="72">
        <v>46060</v>
      </c>
      <c r="C365" s="79">
        <v>0.91666666666666663</v>
      </c>
      <c r="D365">
        <v>0</v>
      </c>
      <c r="E365" t="str">
        <f t="shared" si="10"/>
        <v>février</v>
      </c>
      <c r="F365">
        <f t="shared" si="11"/>
        <v>22</v>
      </c>
    </row>
    <row r="366" spans="1:6">
      <c r="A366" t="s">
        <v>85</v>
      </c>
      <c r="B366" s="72">
        <v>46060</v>
      </c>
      <c r="C366" s="79">
        <v>0.95833333333333337</v>
      </c>
      <c r="D366">
        <v>1</v>
      </c>
      <c r="E366" t="str">
        <f t="shared" si="10"/>
        <v>février</v>
      </c>
      <c r="F366">
        <f t="shared" si="11"/>
        <v>23</v>
      </c>
    </row>
    <row r="367" spans="1:6">
      <c r="A367" t="s">
        <v>68</v>
      </c>
      <c r="B367" s="72">
        <v>46061</v>
      </c>
      <c r="C367" s="79">
        <v>0.29166666666666669</v>
      </c>
      <c r="D367">
        <v>4</v>
      </c>
      <c r="E367" t="str">
        <f t="shared" si="10"/>
        <v>février</v>
      </c>
      <c r="F367">
        <f t="shared" si="11"/>
        <v>7</v>
      </c>
    </row>
    <row r="368" spans="1:6">
      <c r="A368" t="s">
        <v>68</v>
      </c>
      <c r="B368" s="72">
        <v>46061</v>
      </c>
      <c r="C368" s="79">
        <v>0.33333333333333331</v>
      </c>
      <c r="D368">
        <v>9</v>
      </c>
      <c r="E368" t="str">
        <f t="shared" si="10"/>
        <v>février</v>
      </c>
      <c r="F368">
        <f t="shared" si="11"/>
        <v>8</v>
      </c>
    </row>
    <row r="369" spans="1:6">
      <c r="A369" t="s">
        <v>68</v>
      </c>
      <c r="B369" s="72">
        <v>46061</v>
      </c>
      <c r="C369" s="79">
        <v>0.375</v>
      </c>
      <c r="D369">
        <v>18</v>
      </c>
      <c r="E369" t="str">
        <f t="shared" si="10"/>
        <v>février</v>
      </c>
      <c r="F369">
        <f t="shared" si="11"/>
        <v>9</v>
      </c>
    </row>
    <row r="370" spans="1:6">
      <c r="A370" t="s">
        <v>68</v>
      </c>
      <c r="B370" s="72">
        <v>46061</v>
      </c>
      <c r="C370" s="79">
        <v>0.41666666666666669</v>
      </c>
      <c r="D370">
        <v>24</v>
      </c>
      <c r="E370" t="str">
        <f t="shared" si="10"/>
        <v>février</v>
      </c>
      <c r="F370">
        <f t="shared" si="11"/>
        <v>10</v>
      </c>
    </row>
    <row r="371" spans="1:6">
      <c r="A371" t="s">
        <v>68</v>
      </c>
      <c r="B371" s="72">
        <v>46061</v>
      </c>
      <c r="C371" s="79">
        <v>0.45833333333333331</v>
      </c>
      <c r="D371">
        <v>29</v>
      </c>
      <c r="E371" t="str">
        <f t="shared" si="10"/>
        <v>février</v>
      </c>
      <c r="F371">
        <f t="shared" si="11"/>
        <v>11</v>
      </c>
    </row>
    <row r="372" spans="1:6">
      <c r="A372" t="s">
        <v>68</v>
      </c>
      <c r="B372" s="72">
        <v>46061</v>
      </c>
      <c r="C372" s="79">
        <v>0.5</v>
      </c>
      <c r="D372">
        <v>31</v>
      </c>
      <c r="E372" t="str">
        <f t="shared" si="10"/>
        <v>février</v>
      </c>
      <c r="F372">
        <f t="shared" si="11"/>
        <v>12</v>
      </c>
    </row>
    <row r="373" spans="1:6">
      <c r="A373" t="s">
        <v>68</v>
      </c>
      <c r="B373" s="72">
        <v>46061</v>
      </c>
      <c r="C373" s="79">
        <v>0.54166666666666663</v>
      </c>
      <c r="D373">
        <v>33</v>
      </c>
      <c r="E373" t="str">
        <f t="shared" si="10"/>
        <v>février</v>
      </c>
      <c r="F373">
        <f t="shared" si="11"/>
        <v>13</v>
      </c>
    </row>
    <row r="374" spans="1:6">
      <c r="A374" t="s">
        <v>68</v>
      </c>
      <c r="B374" s="72">
        <v>46061</v>
      </c>
      <c r="C374" s="79">
        <v>0.58333333333333337</v>
      </c>
      <c r="D374">
        <v>31</v>
      </c>
      <c r="E374" t="str">
        <f t="shared" si="10"/>
        <v>février</v>
      </c>
      <c r="F374">
        <f t="shared" si="11"/>
        <v>14</v>
      </c>
    </row>
    <row r="375" spans="1:6">
      <c r="A375" t="s">
        <v>68</v>
      </c>
      <c r="B375" s="72">
        <v>46061</v>
      </c>
      <c r="C375" s="79">
        <v>0.625</v>
      </c>
      <c r="D375">
        <v>23</v>
      </c>
      <c r="E375" t="str">
        <f t="shared" si="10"/>
        <v>février</v>
      </c>
      <c r="F375">
        <f t="shared" si="11"/>
        <v>15</v>
      </c>
    </row>
    <row r="376" spans="1:6">
      <c r="A376" t="s">
        <v>68</v>
      </c>
      <c r="B376" s="72">
        <v>46061</v>
      </c>
      <c r="C376" s="79">
        <v>0.66666666666666663</v>
      </c>
      <c r="D376">
        <v>19</v>
      </c>
      <c r="E376" t="str">
        <f t="shared" si="10"/>
        <v>février</v>
      </c>
      <c r="F376">
        <f t="shared" si="11"/>
        <v>16</v>
      </c>
    </row>
    <row r="377" spans="1:6">
      <c r="A377" t="s">
        <v>68</v>
      </c>
      <c r="B377" s="72">
        <v>46061</v>
      </c>
      <c r="C377" s="79">
        <v>0.70833333333333337</v>
      </c>
      <c r="D377">
        <v>22</v>
      </c>
      <c r="E377" t="str">
        <f t="shared" si="10"/>
        <v>février</v>
      </c>
      <c r="F377">
        <f t="shared" si="11"/>
        <v>17</v>
      </c>
    </row>
    <row r="378" spans="1:6">
      <c r="A378" t="s">
        <v>68</v>
      </c>
      <c r="B378" s="72">
        <v>46061</v>
      </c>
      <c r="C378" s="79">
        <v>0.75</v>
      </c>
      <c r="D378">
        <v>11</v>
      </c>
      <c r="E378" t="str">
        <f t="shared" si="10"/>
        <v>février</v>
      </c>
      <c r="F378">
        <f t="shared" si="11"/>
        <v>18</v>
      </c>
    </row>
    <row r="379" spans="1:6">
      <c r="A379" t="s">
        <v>68</v>
      </c>
      <c r="B379" s="72">
        <v>46061</v>
      </c>
      <c r="C379" s="79">
        <v>0.79166666666666663</v>
      </c>
      <c r="D379">
        <v>9</v>
      </c>
      <c r="E379" t="str">
        <f t="shared" si="10"/>
        <v>février</v>
      </c>
      <c r="F379">
        <f t="shared" si="11"/>
        <v>19</v>
      </c>
    </row>
    <row r="380" spans="1:6">
      <c r="A380" t="s">
        <v>68</v>
      </c>
      <c r="B380" s="72">
        <v>46061</v>
      </c>
      <c r="C380" s="79">
        <v>0.83333333333333337</v>
      </c>
      <c r="D380">
        <v>7</v>
      </c>
      <c r="E380" t="str">
        <f t="shared" si="10"/>
        <v>février</v>
      </c>
      <c r="F380">
        <f t="shared" si="11"/>
        <v>20</v>
      </c>
    </row>
    <row r="381" spans="1:6">
      <c r="A381" t="s">
        <v>68</v>
      </c>
      <c r="B381" s="72">
        <v>46061</v>
      </c>
      <c r="C381" s="79">
        <v>0.875</v>
      </c>
      <c r="D381">
        <v>3</v>
      </c>
      <c r="E381" t="str">
        <f t="shared" si="10"/>
        <v>février</v>
      </c>
      <c r="F381">
        <f t="shared" si="11"/>
        <v>21</v>
      </c>
    </row>
    <row r="382" spans="1:6">
      <c r="A382" t="s">
        <v>68</v>
      </c>
      <c r="B382" s="72">
        <v>46061</v>
      </c>
      <c r="C382" s="79">
        <v>0.91666666666666663</v>
      </c>
      <c r="D382">
        <v>5</v>
      </c>
      <c r="E382" t="str">
        <f t="shared" si="10"/>
        <v>février</v>
      </c>
      <c r="F382">
        <f t="shared" si="11"/>
        <v>22</v>
      </c>
    </row>
    <row r="383" spans="1:6">
      <c r="A383" t="s">
        <v>85</v>
      </c>
      <c r="B383" s="72">
        <v>46061</v>
      </c>
      <c r="C383" s="79">
        <v>0.25</v>
      </c>
      <c r="D383">
        <v>1</v>
      </c>
      <c r="E383" t="str">
        <f t="shared" si="10"/>
        <v>février</v>
      </c>
      <c r="F383">
        <f t="shared" si="11"/>
        <v>6</v>
      </c>
    </row>
    <row r="384" spans="1:6">
      <c r="A384" t="s">
        <v>85</v>
      </c>
      <c r="B384" s="72">
        <v>46061</v>
      </c>
      <c r="C384" s="79">
        <v>0.29166666666666669</v>
      </c>
      <c r="D384">
        <v>2</v>
      </c>
      <c r="E384" t="str">
        <f t="shared" si="10"/>
        <v>février</v>
      </c>
      <c r="F384">
        <f t="shared" si="11"/>
        <v>7</v>
      </c>
    </row>
    <row r="385" spans="1:6">
      <c r="A385" t="s">
        <v>85</v>
      </c>
      <c r="B385" s="72">
        <v>46061</v>
      </c>
      <c r="C385" s="79">
        <v>0.33333333333333331</v>
      </c>
      <c r="D385">
        <v>0</v>
      </c>
      <c r="E385" t="str">
        <f t="shared" si="10"/>
        <v>février</v>
      </c>
      <c r="F385">
        <f t="shared" si="11"/>
        <v>8</v>
      </c>
    </row>
    <row r="386" spans="1:6">
      <c r="A386" t="s">
        <v>85</v>
      </c>
      <c r="B386" s="72">
        <v>46061</v>
      </c>
      <c r="C386" s="79">
        <v>0.375</v>
      </c>
      <c r="D386">
        <v>2</v>
      </c>
      <c r="E386" t="str">
        <f t="shared" si="10"/>
        <v>février</v>
      </c>
      <c r="F386">
        <f t="shared" si="11"/>
        <v>9</v>
      </c>
    </row>
    <row r="387" spans="1:6">
      <c r="A387" t="s">
        <v>85</v>
      </c>
      <c r="B387" s="72">
        <v>46061</v>
      </c>
      <c r="C387" s="79">
        <v>0.41666666666666669</v>
      </c>
      <c r="D387">
        <v>7</v>
      </c>
      <c r="E387" t="str">
        <f t="shared" si="10"/>
        <v>février</v>
      </c>
      <c r="F387">
        <f t="shared" si="11"/>
        <v>10</v>
      </c>
    </row>
    <row r="388" spans="1:6">
      <c r="A388" t="s">
        <v>85</v>
      </c>
      <c r="B388" s="72">
        <v>46061</v>
      </c>
      <c r="C388" s="79">
        <v>0.45833333333333331</v>
      </c>
      <c r="D388">
        <v>7</v>
      </c>
      <c r="E388" t="str">
        <f t="shared" ref="E388:E451" si="12">TEXT(B388,"mmmm")</f>
        <v>février</v>
      </c>
      <c r="F388">
        <f t="shared" ref="F388:F451" si="13">VLOOKUP(C388,$L$1:$M$24,2,0)</f>
        <v>11</v>
      </c>
    </row>
    <row r="389" spans="1:6">
      <c r="A389" t="s">
        <v>85</v>
      </c>
      <c r="B389" s="72">
        <v>46061</v>
      </c>
      <c r="C389" s="79">
        <v>0.5</v>
      </c>
      <c r="D389">
        <v>7</v>
      </c>
      <c r="E389" t="str">
        <f t="shared" si="12"/>
        <v>février</v>
      </c>
      <c r="F389">
        <f t="shared" si="13"/>
        <v>12</v>
      </c>
    </row>
    <row r="390" spans="1:6">
      <c r="A390" t="s">
        <v>85</v>
      </c>
      <c r="B390" s="72">
        <v>46061</v>
      </c>
      <c r="C390" s="79">
        <v>0.54166666666666663</v>
      </c>
      <c r="D390">
        <v>5</v>
      </c>
      <c r="E390" t="str">
        <f t="shared" si="12"/>
        <v>février</v>
      </c>
      <c r="F390">
        <f t="shared" si="13"/>
        <v>13</v>
      </c>
    </row>
    <row r="391" spans="1:6">
      <c r="A391" t="s">
        <v>85</v>
      </c>
      <c r="B391" s="72">
        <v>46061</v>
      </c>
      <c r="C391" s="79">
        <v>0.58333333333333337</v>
      </c>
      <c r="D391">
        <v>8</v>
      </c>
      <c r="E391" t="str">
        <f t="shared" si="12"/>
        <v>février</v>
      </c>
      <c r="F391">
        <f t="shared" si="13"/>
        <v>14</v>
      </c>
    </row>
    <row r="392" spans="1:6">
      <c r="A392" t="s">
        <v>85</v>
      </c>
      <c r="B392" s="72">
        <v>46061</v>
      </c>
      <c r="C392" s="79">
        <v>0.625</v>
      </c>
      <c r="D392">
        <v>6</v>
      </c>
      <c r="E392" t="str">
        <f t="shared" si="12"/>
        <v>février</v>
      </c>
      <c r="F392">
        <f t="shared" si="13"/>
        <v>15</v>
      </c>
    </row>
    <row r="393" spans="1:6">
      <c r="A393" t="s">
        <v>85</v>
      </c>
      <c r="B393" s="72">
        <v>46061</v>
      </c>
      <c r="C393" s="79">
        <v>0.66666666666666663</v>
      </c>
      <c r="D393">
        <v>2</v>
      </c>
      <c r="E393" t="str">
        <f t="shared" si="12"/>
        <v>février</v>
      </c>
      <c r="F393">
        <f t="shared" si="13"/>
        <v>16</v>
      </c>
    </row>
    <row r="394" spans="1:6">
      <c r="A394" t="s">
        <v>85</v>
      </c>
      <c r="B394" s="72">
        <v>46061</v>
      </c>
      <c r="C394" s="79">
        <v>0.70833333333333337</v>
      </c>
      <c r="D394">
        <v>5</v>
      </c>
      <c r="E394" t="str">
        <f t="shared" si="12"/>
        <v>février</v>
      </c>
      <c r="F394">
        <f t="shared" si="13"/>
        <v>17</v>
      </c>
    </row>
    <row r="395" spans="1:6">
      <c r="A395" t="s">
        <v>85</v>
      </c>
      <c r="B395" s="72">
        <v>46061</v>
      </c>
      <c r="C395" s="79">
        <v>0.75</v>
      </c>
      <c r="D395">
        <v>4</v>
      </c>
      <c r="E395" t="str">
        <f t="shared" si="12"/>
        <v>février</v>
      </c>
      <c r="F395">
        <f t="shared" si="13"/>
        <v>18</v>
      </c>
    </row>
    <row r="396" spans="1:6">
      <c r="A396" t="s">
        <v>85</v>
      </c>
      <c r="B396" s="72">
        <v>46061</v>
      </c>
      <c r="C396" s="79">
        <v>0.79166666666666663</v>
      </c>
      <c r="D396">
        <v>0</v>
      </c>
      <c r="E396" t="str">
        <f t="shared" si="12"/>
        <v>février</v>
      </c>
      <c r="F396">
        <f t="shared" si="13"/>
        <v>19</v>
      </c>
    </row>
    <row r="397" spans="1:6">
      <c r="A397" t="s">
        <v>85</v>
      </c>
      <c r="B397" s="72">
        <v>46061</v>
      </c>
      <c r="C397" s="79">
        <v>0.83333333333333337</v>
      </c>
      <c r="D397">
        <v>2</v>
      </c>
      <c r="E397" t="str">
        <f t="shared" si="12"/>
        <v>février</v>
      </c>
      <c r="F397">
        <f t="shared" si="13"/>
        <v>20</v>
      </c>
    </row>
    <row r="398" spans="1:6">
      <c r="A398" t="s">
        <v>85</v>
      </c>
      <c r="B398" s="72">
        <v>46061</v>
      </c>
      <c r="C398" s="79">
        <v>0.875</v>
      </c>
      <c r="D398">
        <v>2</v>
      </c>
      <c r="E398" t="str">
        <f t="shared" si="12"/>
        <v>février</v>
      </c>
      <c r="F398">
        <f t="shared" si="13"/>
        <v>21</v>
      </c>
    </row>
    <row r="399" spans="1:6">
      <c r="A399" t="s">
        <v>85</v>
      </c>
      <c r="B399" s="72">
        <v>46061</v>
      </c>
      <c r="C399" s="79">
        <v>0.91666666666666663</v>
      </c>
      <c r="D399">
        <v>0</v>
      </c>
      <c r="E399" t="str">
        <f t="shared" si="12"/>
        <v>février</v>
      </c>
      <c r="F399">
        <f t="shared" si="13"/>
        <v>22</v>
      </c>
    </row>
    <row r="400" spans="1:6">
      <c r="A400" t="s">
        <v>85</v>
      </c>
      <c r="B400" s="72">
        <v>46061</v>
      </c>
      <c r="C400" s="79">
        <v>0.95833333333333337</v>
      </c>
      <c r="D400">
        <v>1</v>
      </c>
      <c r="E400" t="str">
        <f t="shared" si="12"/>
        <v>février</v>
      </c>
      <c r="F400">
        <f t="shared" si="13"/>
        <v>23</v>
      </c>
    </row>
    <row r="401" spans="1:6">
      <c r="A401" t="s">
        <v>85</v>
      </c>
      <c r="B401" s="72">
        <v>46061</v>
      </c>
      <c r="C401" s="79">
        <v>0.25</v>
      </c>
      <c r="D401">
        <v>0</v>
      </c>
      <c r="E401" t="str">
        <f t="shared" si="12"/>
        <v>février</v>
      </c>
      <c r="F401">
        <f t="shared" si="13"/>
        <v>6</v>
      </c>
    </row>
    <row r="402" spans="1:6">
      <c r="A402" t="s">
        <v>85</v>
      </c>
      <c r="B402" s="72">
        <v>46061</v>
      </c>
      <c r="C402" s="79">
        <v>0.29166666666666669</v>
      </c>
      <c r="D402">
        <v>0</v>
      </c>
      <c r="E402" t="str">
        <f t="shared" si="12"/>
        <v>février</v>
      </c>
      <c r="F402">
        <f t="shared" si="13"/>
        <v>7</v>
      </c>
    </row>
    <row r="403" spans="1:6">
      <c r="A403" t="s">
        <v>85</v>
      </c>
      <c r="B403" s="72">
        <v>46061</v>
      </c>
      <c r="C403" s="79">
        <v>0.33333333333333331</v>
      </c>
      <c r="D403">
        <v>3</v>
      </c>
      <c r="E403" t="str">
        <f t="shared" si="12"/>
        <v>février</v>
      </c>
      <c r="F403">
        <f t="shared" si="13"/>
        <v>8</v>
      </c>
    </row>
    <row r="404" spans="1:6">
      <c r="A404" t="s">
        <v>85</v>
      </c>
      <c r="B404" s="72">
        <v>46061</v>
      </c>
      <c r="C404" s="79">
        <v>0.375</v>
      </c>
      <c r="D404">
        <v>2</v>
      </c>
      <c r="E404" t="str">
        <f t="shared" si="12"/>
        <v>février</v>
      </c>
      <c r="F404">
        <f t="shared" si="13"/>
        <v>9</v>
      </c>
    </row>
    <row r="405" spans="1:6">
      <c r="A405" t="s">
        <v>85</v>
      </c>
      <c r="B405" s="72">
        <v>46061</v>
      </c>
      <c r="C405" s="79">
        <v>0.41666666666666669</v>
      </c>
      <c r="D405">
        <v>9</v>
      </c>
      <c r="E405" t="str">
        <f t="shared" si="12"/>
        <v>février</v>
      </c>
      <c r="F405">
        <f t="shared" si="13"/>
        <v>10</v>
      </c>
    </row>
    <row r="406" spans="1:6">
      <c r="A406" t="s">
        <v>85</v>
      </c>
      <c r="B406" s="72">
        <v>46061</v>
      </c>
      <c r="C406" s="79">
        <v>0.45833333333333331</v>
      </c>
      <c r="D406">
        <v>8</v>
      </c>
      <c r="E406" t="str">
        <f t="shared" si="12"/>
        <v>février</v>
      </c>
      <c r="F406">
        <f t="shared" si="13"/>
        <v>11</v>
      </c>
    </row>
    <row r="407" spans="1:6">
      <c r="A407" t="s">
        <v>85</v>
      </c>
      <c r="B407" s="72">
        <v>46061</v>
      </c>
      <c r="C407" s="79">
        <v>0.5</v>
      </c>
      <c r="D407">
        <v>6</v>
      </c>
      <c r="E407" t="str">
        <f t="shared" si="12"/>
        <v>février</v>
      </c>
      <c r="F407">
        <f t="shared" si="13"/>
        <v>12</v>
      </c>
    </row>
    <row r="408" spans="1:6">
      <c r="A408" t="s">
        <v>85</v>
      </c>
      <c r="B408" s="72">
        <v>46061</v>
      </c>
      <c r="C408" s="79">
        <v>0.54166666666666663</v>
      </c>
      <c r="D408">
        <v>6</v>
      </c>
      <c r="E408" t="str">
        <f t="shared" si="12"/>
        <v>février</v>
      </c>
      <c r="F408">
        <f t="shared" si="13"/>
        <v>13</v>
      </c>
    </row>
    <row r="409" spans="1:6">
      <c r="A409" t="s">
        <v>85</v>
      </c>
      <c r="B409" s="72">
        <v>46061</v>
      </c>
      <c r="C409" s="79">
        <v>0.58333333333333337</v>
      </c>
      <c r="D409">
        <v>7</v>
      </c>
      <c r="E409" t="str">
        <f t="shared" si="12"/>
        <v>février</v>
      </c>
      <c r="F409">
        <f t="shared" si="13"/>
        <v>14</v>
      </c>
    </row>
    <row r="410" spans="1:6">
      <c r="A410" t="s">
        <v>85</v>
      </c>
      <c r="B410" s="72">
        <v>46061</v>
      </c>
      <c r="C410" s="79">
        <v>0.625</v>
      </c>
      <c r="D410">
        <v>8</v>
      </c>
      <c r="E410" t="str">
        <f t="shared" si="12"/>
        <v>février</v>
      </c>
      <c r="F410">
        <f t="shared" si="13"/>
        <v>15</v>
      </c>
    </row>
    <row r="411" spans="1:6">
      <c r="A411" t="s">
        <v>85</v>
      </c>
      <c r="B411" s="72">
        <v>46061</v>
      </c>
      <c r="C411" s="79">
        <v>0.66666666666666663</v>
      </c>
      <c r="D411">
        <v>4</v>
      </c>
      <c r="E411" t="str">
        <f t="shared" si="12"/>
        <v>février</v>
      </c>
      <c r="F411">
        <f t="shared" si="13"/>
        <v>16</v>
      </c>
    </row>
    <row r="412" spans="1:6">
      <c r="A412" t="s">
        <v>85</v>
      </c>
      <c r="B412" s="72">
        <v>46061</v>
      </c>
      <c r="C412" s="79">
        <v>0.70833333333333337</v>
      </c>
      <c r="D412">
        <v>8</v>
      </c>
      <c r="E412" t="str">
        <f t="shared" si="12"/>
        <v>février</v>
      </c>
      <c r="F412">
        <f t="shared" si="13"/>
        <v>17</v>
      </c>
    </row>
    <row r="413" spans="1:6">
      <c r="A413" t="s">
        <v>85</v>
      </c>
      <c r="B413" s="72">
        <v>46061</v>
      </c>
      <c r="C413" s="79">
        <v>0.75</v>
      </c>
      <c r="D413">
        <v>6</v>
      </c>
      <c r="E413" t="str">
        <f t="shared" si="12"/>
        <v>février</v>
      </c>
      <c r="F413">
        <f t="shared" si="13"/>
        <v>18</v>
      </c>
    </row>
    <row r="414" spans="1:6">
      <c r="A414" t="s">
        <v>85</v>
      </c>
      <c r="B414" s="72">
        <v>46061</v>
      </c>
      <c r="C414" s="79">
        <v>0.79166666666666663</v>
      </c>
      <c r="D414">
        <v>4</v>
      </c>
      <c r="E414" t="str">
        <f t="shared" si="12"/>
        <v>février</v>
      </c>
      <c r="F414">
        <f t="shared" si="13"/>
        <v>19</v>
      </c>
    </row>
    <row r="415" spans="1:6">
      <c r="A415" t="s">
        <v>85</v>
      </c>
      <c r="B415" s="72">
        <v>46061</v>
      </c>
      <c r="C415" s="79">
        <v>0.83333333333333337</v>
      </c>
      <c r="D415">
        <v>6</v>
      </c>
      <c r="E415" t="str">
        <f t="shared" si="12"/>
        <v>février</v>
      </c>
      <c r="F415">
        <f t="shared" si="13"/>
        <v>20</v>
      </c>
    </row>
    <row r="416" spans="1:6">
      <c r="A416" t="s">
        <v>85</v>
      </c>
      <c r="B416" s="72">
        <v>46061</v>
      </c>
      <c r="C416" s="79">
        <v>0.875</v>
      </c>
      <c r="D416">
        <v>2</v>
      </c>
      <c r="E416" t="str">
        <f t="shared" si="12"/>
        <v>février</v>
      </c>
      <c r="F416">
        <f t="shared" si="13"/>
        <v>21</v>
      </c>
    </row>
    <row r="417" spans="1:6">
      <c r="A417" t="s">
        <v>85</v>
      </c>
      <c r="B417" s="72">
        <v>46061</v>
      </c>
      <c r="C417" s="79">
        <v>0.91666666666666663</v>
      </c>
      <c r="D417">
        <v>1</v>
      </c>
      <c r="E417" t="str">
        <f t="shared" si="12"/>
        <v>février</v>
      </c>
      <c r="F417">
        <f t="shared" si="13"/>
        <v>22</v>
      </c>
    </row>
    <row r="418" spans="1:6">
      <c r="A418" t="s">
        <v>85</v>
      </c>
      <c r="B418" s="72">
        <v>46061</v>
      </c>
      <c r="C418" s="79">
        <v>0.95833333333333337</v>
      </c>
      <c r="D418">
        <v>0</v>
      </c>
      <c r="E418" t="str">
        <f t="shared" si="12"/>
        <v>février</v>
      </c>
      <c r="F418">
        <f t="shared" si="13"/>
        <v>23</v>
      </c>
    </row>
    <row r="419" spans="1:6">
      <c r="A419" t="s">
        <v>68</v>
      </c>
      <c r="B419" s="72">
        <v>46062</v>
      </c>
      <c r="C419" s="79">
        <v>0.29166666666666669</v>
      </c>
      <c r="D419">
        <v>21</v>
      </c>
      <c r="E419" t="str">
        <f t="shared" si="12"/>
        <v>février</v>
      </c>
      <c r="F419">
        <f t="shared" si="13"/>
        <v>7</v>
      </c>
    </row>
    <row r="420" spans="1:6">
      <c r="A420" t="s">
        <v>68</v>
      </c>
      <c r="B420" s="72">
        <v>46062</v>
      </c>
      <c r="C420" s="79">
        <v>0.33333333333333331</v>
      </c>
      <c r="D420">
        <v>83</v>
      </c>
      <c r="E420" t="str">
        <f t="shared" si="12"/>
        <v>février</v>
      </c>
      <c r="F420">
        <f t="shared" si="13"/>
        <v>8</v>
      </c>
    </row>
    <row r="421" spans="1:6">
      <c r="A421" t="s">
        <v>68</v>
      </c>
      <c r="B421" s="72">
        <v>46062</v>
      </c>
      <c r="C421" s="79">
        <v>0.375</v>
      </c>
      <c r="D421">
        <v>98</v>
      </c>
      <c r="E421" t="str">
        <f t="shared" si="12"/>
        <v>février</v>
      </c>
      <c r="F421">
        <f t="shared" si="13"/>
        <v>9</v>
      </c>
    </row>
    <row r="422" spans="1:6">
      <c r="A422" t="s">
        <v>68</v>
      </c>
      <c r="B422" s="72">
        <v>46062</v>
      </c>
      <c r="C422" s="79">
        <v>0.41666666666666669</v>
      </c>
      <c r="D422">
        <v>90</v>
      </c>
      <c r="E422" t="str">
        <f t="shared" si="12"/>
        <v>février</v>
      </c>
      <c r="F422">
        <f t="shared" si="13"/>
        <v>10</v>
      </c>
    </row>
    <row r="423" spans="1:6">
      <c r="A423" t="s">
        <v>68</v>
      </c>
      <c r="B423" s="72">
        <v>46062</v>
      </c>
      <c r="C423" s="79">
        <v>0.45833333333333331</v>
      </c>
      <c r="D423">
        <v>69</v>
      </c>
      <c r="E423" t="str">
        <f t="shared" si="12"/>
        <v>février</v>
      </c>
      <c r="F423">
        <f t="shared" si="13"/>
        <v>11</v>
      </c>
    </row>
    <row r="424" spans="1:6">
      <c r="A424" t="s">
        <v>68</v>
      </c>
      <c r="B424" s="72">
        <v>46062</v>
      </c>
      <c r="C424" s="79">
        <v>0.5</v>
      </c>
      <c r="D424">
        <v>61</v>
      </c>
      <c r="E424" t="str">
        <f t="shared" si="12"/>
        <v>février</v>
      </c>
      <c r="F424">
        <f t="shared" si="13"/>
        <v>12</v>
      </c>
    </row>
    <row r="425" spans="1:6">
      <c r="A425" t="s">
        <v>68</v>
      </c>
      <c r="B425" s="72">
        <v>46062</v>
      </c>
      <c r="C425" s="79">
        <v>0.54166666666666663</v>
      </c>
      <c r="D425">
        <v>62</v>
      </c>
      <c r="E425" t="str">
        <f t="shared" si="12"/>
        <v>février</v>
      </c>
      <c r="F425">
        <f t="shared" si="13"/>
        <v>13</v>
      </c>
    </row>
    <row r="426" spans="1:6">
      <c r="A426" t="s">
        <v>68</v>
      </c>
      <c r="B426" s="72">
        <v>46062</v>
      </c>
      <c r="C426" s="79">
        <v>0.58333333333333337</v>
      </c>
      <c r="D426">
        <v>63</v>
      </c>
      <c r="E426" t="str">
        <f t="shared" si="12"/>
        <v>février</v>
      </c>
      <c r="F426">
        <f t="shared" si="13"/>
        <v>14</v>
      </c>
    </row>
    <row r="427" spans="1:6">
      <c r="A427" t="s">
        <v>68</v>
      </c>
      <c r="B427" s="72">
        <v>46062</v>
      </c>
      <c r="C427" s="79">
        <v>0.625</v>
      </c>
      <c r="D427">
        <v>51</v>
      </c>
      <c r="E427" t="str">
        <f t="shared" si="12"/>
        <v>février</v>
      </c>
      <c r="F427">
        <f t="shared" si="13"/>
        <v>15</v>
      </c>
    </row>
    <row r="428" spans="1:6">
      <c r="A428" t="s">
        <v>68</v>
      </c>
      <c r="B428" s="72">
        <v>46062</v>
      </c>
      <c r="C428" s="79">
        <v>0.66666666666666663</v>
      </c>
      <c r="D428">
        <v>51</v>
      </c>
      <c r="E428" t="str">
        <f t="shared" si="12"/>
        <v>février</v>
      </c>
      <c r="F428">
        <f t="shared" si="13"/>
        <v>16</v>
      </c>
    </row>
    <row r="429" spans="1:6">
      <c r="A429" t="s">
        <v>68</v>
      </c>
      <c r="B429" s="72">
        <v>46062</v>
      </c>
      <c r="C429" s="79">
        <v>0.70833333333333337</v>
      </c>
      <c r="D429">
        <v>34</v>
      </c>
      <c r="E429" t="str">
        <f t="shared" si="12"/>
        <v>février</v>
      </c>
      <c r="F429">
        <f t="shared" si="13"/>
        <v>17</v>
      </c>
    </row>
    <row r="430" spans="1:6">
      <c r="A430" t="s">
        <v>68</v>
      </c>
      <c r="B430" s="72">
        <v>46062</v>
      </c>
      <c r="C430" s="79">
        <v>0.75</v>
      </c>
      <c r="D430">
        <v>17</v>
      </c>
      <c r="E430" t="str">
        <f t="shared" si="12"/>
        <v>février</v>
      </c>
      <c r="F430">
        <f t="shared" si="13"/>
        <v>18</v>
      </c>
    </row>
    <row r="431" spans="1:6">
      <c r="A431" t="s">
        <v>68</v>
      </c>
      <c r="B431" s="72">
        <v>46062</v>
      </c>
      <c r="C431" s="79">
        <v>0.79166666666666663</v>
      </c>
      <c r="D431">
        <v>13</v>
      </c>
      <c r="E431" t="str">
        <f t="shared" si="12"/>
        <v>février</v>
      </c>
      <c r="F431">
        <f t="shared" si="13"/>
        <v>19</v>
      </c>
    </row>
    <row r="432" spans="1:6">
      <c r="A432" t="s">
        <v>68</v>
      </c>
      <c r="B432" s="72">
        <v>46062</v>
      </c>
      <c r="C432" s="79">
        <v>0.83333333333333337</v>
      </c>
      <c r="D432">
        <v>9</v>
      </c>
      <c r="E432" t="str">
        <f t="shared" si="12"/>
        <v>février</v>
      </c>
      <c r="F432">
        <f t="shared" si="13"/>
        <v>20</v>
      </c>
    </row>
    <row r="433" spans="1:6">
      <c r="A433" t="s">
        <v>68</v>
      </c>
      <c r="B433" s="72">
        <v>46062</v>
      </c>
      <c r="C433" s="79">
        <v>0.875</v>
      </c>
      <c r="D433">
        <v>6</v>
      </c>
      <c r="E433" t="str">
        <f t="shared" si="12"/>
        <v>février</v>
      </c>
      <c r="F433">
        <f t="shared" si="13"/>
        <v>21</v>
      </c>
    </row>
    <row r="434" spans="1:6">
      <c r="A434" t="s">
        <v>68</v>
      </c>
      <c r="B434" s="72">
        <v>46062</v>
      </c>
      <c r="C434" s="79">
        <v>0.91666666666666663</v>
      </c>
      <c r="D434">
        <v>5</v>
      </c>
      <c r="E434" t="str">
        <f t="shared" si="12"/>
        <v>février</v>
      </c>
      <c r="F434">
        <f t="shared" si="13"/>
        <v>22</v>
      </c>
    </row>
    <row r="435" spans="1:6">
      <c r="A435" t="s">
        <v>85</v>
      </c>
      <c r="B435" s="72">
        <v>46062</v>
      </c>
      <c r="C435" s="79">
        <v>0.25</v>
      </c>
      <c r="D435">
        <v>2</v>
      </c>
      <c r="E435" t="str">
        <f t="shared" si="12"/>
        <v>février</v>
      </c>
      <c r="F435">
        <f t="shared" si="13"/>
        <v>6</v>
      </c>
    </row>
    <row r="436" spans="1:6">
      <c r="A436" t="s">
        <v>85</v>
      </c>
      <c r="B436" s="72">
        <v>46062</v>
      </c>
      <c r="C436" s="79">
        <v>0.29166666666666669</v>
      </c>
      <c r="D436">
        <v>4</v>
      </c>
      <c r="E436" t="str">
        <f t="shared" si="12"/>
        <v>février</v>
      </c>
      <c r="F436">
        <f t="shared" si="13"/>
        <v>7</v>
      </c>
    </row>
    <row r="437" spans="1:6">
      <c r="A437" t="s">
        <v>85</v>
      </c>
      <c r="B437" s="72">
        <v>46062</v>
      </c>
      <c r="C437" s="79">
        <v>0.33333333333333331</v>
      </c>
      <c r="D437">
        <v>9</v>
      </c>
      <c r="E437" t="str">
        <f t="shared" si="12"/>
        <v>février</v>
      </c>
      <c r="F437">
        <f t="shared" si="13"/>
        <v>8</v>
      </c>
    </row>
    <row r="438" spans="1:6">
      <c r="A438" t="s">
        <v>85</v>
      </c>
      <c r="B438" s="72">
        <v>46062</v>
      </c>
      <c r="C438" s="79">
        <v>0.375</v>
      </c>
      <c r="D438">
        <v>18</v>
      </c>
      <c r="E438" t="str">
        <f t="shared" si="12"/>
        <v>février</v>
      </c>
      <c r="F438">
        <f t="shared" si="13"/>
        <v>9</v>
      </c>
    </row>
    <row r="439" spans="1:6">
      <c r="A439" t="s">
        <v>85</v>
      </c>
      <c r="B439" s="72">
        <v>46062</v>
      </c>
      <c r="C439" s="79">
        <v>0.41666666666666669</v>
      </c>
      <c r="D439">
        <v>12</v>
      </c>
      <c r="E439" t="str">
        <f t="shared" si="12"/>
        <v>février</v>
      </c>
      <c r="F439">
        <f t="shared" si="13"/>
        <v>10</v>
      </c>
    </row>
    <row r="440" spans="1:6">
      <c r="A440" t="s">
        <v>85</v>
      </c>
      <c r="B440" s="72">
        <v>46062</v>
      </c>
      <c r="C440" s="79">
        <v>0.45833333333333331</v>
      </c>
      <c r="D440">
        <v>14</v>
      </c>
      <c r="E440" t="str">
        <f t="shared" si="12"/>
        <v>février</v>
      </c>
      <c r="F440">
        <f t="shared" si="13"/>
        <v>11</v>
      </c>
    </row>
    <row r="441" spans="1:6">
      <c r="A441" t="s">
        <v>85</v>
      </c>
      <c r="B441" s="72">
        <v>46062</v>
      </c>
      <c r="C441" s="79">
        <v>0.5</v>
      </c>
      <c r="D441">
        <v>11</v>
      </c>
      <c r="E441" t="str">
        <f t="shared" si="12"/>
        <v>février</v>
      </c>
      <c r="F441">
        <f t="shared" si="13"/>
        <v>12</v>
      </c>
    </row>
    <row r="442" spans="1:6">
      <c r="A442" t="s">
        <v>85</v>
      </c>
      <c r="B442" s="72">
        <v>46062</v>
      </c>
      <c r="C442" s="79">
        <v>0.54166666666666663</v>
      </c>
      <c r="D442">
        <v>10</v>
      </c>
      <c r="E442" t="str">
        <f t="shared" si="12"/>
        <v>février</v>
      </c>
      <c r="F442">
        <f t="shared" si="13"/>
        <v>13</v>
      </c>
    </row>
    <row r="443" spans="1:6">
      <c r="A443" t="s">
        <v>85</v>
      </c>
      <c r="B443" s="72">
        <v>46062</v>
      </c>
      <c r="C443" s="79">
        <v>0.58333333333333337</v>
      </c>
      <c r="D443">
        <v>13</v>
      </c>
      <c r="E443" t="str">
        <f t="shared" si="12"/>
        <v>février</v>
      </c>
      <c r="F443">
        <f t="shared" si="13"/>
        <v>14</v>
      </c>
    </row>
    <row r="444" spans="1:6">
      <c r="A444" t="s">
        <v>85</v>
      </c>
      <c r="B444" s="72">
        <v>46062</v>
      </c>
      <c r="C444" s="79">
        <v>0.625</v>
      </c>
      <c r="D444">
        <v>10</v>
      </c>
      <c r="E444" t="str">
        <f t="shared" si="12"/>
        <v>février</v>
      </c>
      <c r="F444">
        <f t="shared" si="13"/>
        <v>15</v>
      </c>
    </row>
    <row r="445" spans="1:6">
      <c r="A445" t="s">
        <v>85</v>
      </c>
      <c r="B445" s="72">
        <v>46062</v>
      </c>
      <c r="C445" s="79">
        <v>0.66666666666666663</v>
      </c>
      <c r="D445">
        <v>11</v>
      </c>
      <c r="E445" t="str">
        <f t="shared" si="12"/>
        <v>février</v>
      </c>
      <c r="F445">
        <f t="shared" si="13"/>
        <v>16</v>
      </c>
    </row>
    <row r="446" spans="1:6">
      <c r="A446" t="s">
        <v>85</v>
      </c>
      <c r="B446" s="72">
        <v>46062</v>
      </c>
      <c r="C446" s="79">
        <v>0.70833333333333337</v>
      </c>
      <c r="D446">
        <v>5</v>
      </c>
      <c r="E446" t="str">
        <f t="shared" si="12"/>
        <v>février</v>
      </c>
      <c r="F446">
        <f t="shared" si="13"/>
        <v>17</v>
      </c>
    </row>
    <row r="447" spans="1:6">
      <c r="A447" t="s">
        <v>85</v>
      </c>
      <c r="B447" s="72">
        <v>46062</v>
      </c>
      <c r="C447" s="79">
        <v>0.75</v>
      </c>
      <c r="D447">
        <v>9</v>
      </c>
      <c r="E447" t="str">
        <f t="shared" si="12"/>
        <v>février</v>
      </c>
      <c r="F447">
        <f t="shared" si="13"/>
        <v>18</v>
      </c>
    </row>
    <row r="448" spans="1:6">
      <c r="A448" t="s">
        <v>85</v>
      </c>
      <c r="B448" s="72">
        <v>46062</v>
      </c>
      <c r="C448" s="79">
        <v>0.79166666666666663</v>
      </c>
      <c r="D448">
        <v>3</v>
      </c>
      <c r="E448" t="str">
        <f t="shared" si="12"/>
        <v>février</v>
      </c>
      <c r="F448">
        <f t="shared" si="13"/>
        <v>19</v>
      </c>
    </row>
    <row r="449" spans="1:6">
      <c r="A449" t="s">
        <v>85</v>
      </c>
      <c r="B449" s="72">
        <v>46062</v>
      </c>
      <c r="C449" s="79">
        <v>0.83333333333333337</v>
      </c>
      <c r="D449">
        <v>0</v>
      </c>
      <c r="E449" t="str">
        <f t="shared" si="12"/>
        <v>février</v>
      </c>
      <c r="F449">
        <f t="shared" si="13"/>
        <v>20</v>
      </c>
    </row>
    <row r="450" spans="1:6">
      <c r="A450" t="s">
        <v>85</v>
      </c>
      <c r="B450" s="72">
        <v>46062</v>
      </c>
      <c r="C450" s="79">
        <v>0.875</v>
      </c>
      <c r="D450">
        <v>1</v>
      </c>
      <c r="E450" t="str">
        <f t="shared" si="12"/>
        <v>février</v>
      </c>
      <c r="F450">
        <f t="shared" si="13"/>
        <v>21</v>
      </c>
    </row>
    <row r="451" spans="1:6">
      <c r="A451" t="s">
        <v>85</v>
      </c>
      <c r="B451" s="72">
        <v>46062</v>
      </c>
      <c r="C451" s="79">
        <v>0.91666666666666663</v>
      </c>
      <c r="D451">
        <v>1</v>
      </c>
      <c r="E451" t="str">
        <f t="shared" si="12"/>
        <v>février</v>
      </c>
      <c r="F451">
        <f t="shared" si="13"/>
        <v>22</v>
      </c>
    </row>
    <row r="452" spans="1:6">
      <c r="A452" t="s">
        <v>85</v>
      </c>
      <c r="B452" s="72">
        <v>46062</v>
      </c>
      <c r="C452" s="79">
        <v>0.95833333333333337</v>
      </c>
      <c r="D452">
        <v>0</v>
      </c>
      <c r="E452" t="str">
        <f t="shared" ref="E452:E515" si="14">TEXT(B452,"mmmm")</f>
        <v>février</v>
      </c>
      <c r="F452">
        <f t="shared" ref="F452:F515" si="15">VLOOKUP(C452,$L$1:$M$24,2,0)</f>
        <v>23</v>
      </c>
    </row>
    <row r="453" spans="1:6">
      <c r="A453" t="s">
        <v>85</v>
      </c>
      <c r="B453" s="72">
        <v>46062</v>
      </c>
      <c r="C453" s="79">
        <v>0.25</v>
      </c>
      <c r="D453">
        <v>3</v>
      </c>
      <c r="E453" t="str">
        <f t="shared" si="14"/>
        <v>février</v>
      </c>
      <c r="F453">
        <f t="shared" si="15"/>
        <v>6</v>
      </c>
    </row>
    <row r="454" spans="1:6">
      <c r="A454" t="s">
        <v>85</v>
      </c>
      <c r="B454" s="72">
        <v>46062</v>
      </c>
      <c r="C454" s="79">
        <v>0.29166666666666669</v>
      </c>
      <c r="D454">
        <v>7</v>
      </c>
      <c r="E454" t="str">
        <f t="shared" si="14"/>
        <v>février</v>
      </c>
      <c r="F454">
        <f t="shared" si="15"/>
        <v>7</v>
      </c>
    </row>
    <row r="455" spans="1:6">
      <c r="A455" t="s">
        <v>85</v>
      </c>
      <c r="B455" s="72">
        <v>46062</v>
      </c>
      <c r="C455" s="79">
        <v>0.33333333333333331</v>
      </c>
      <c r="D455">
        <v>18</v>
      </c>
      <c r="E455" t="str">
        <f t="shared" si="14"/>
        <v>février</v>
      </c>
      <c r="F455">
        <f t="shared" si="15"/>
        <v>8</v>
      </c>
    </row>
    <row r="456" spans="1:6">
      <c r="A456" t="s">
        <v>85</v>
      </c>
      <c r="B456" s="72">
        <v>46062</v>
      </c>
      <c r="C456" s="79">
        <v>0.375</v>
      </c>
      <c r="D456">
        <v>30</v>
      </c>
      <c r="E456" t="str">
        <f t="shared" si="14"/>
        <v>février</v>
      </c>
      <c r="F456">
        <f t="shared" si="15"/>
        <v>9</v>
      </c>
    </row>
    <row r="457" spans="1:6">
      <c r="A457" t="s">
        <v>85</v>
      </c>
      <c r="B457" s="72">
        <v>46062</v>
      </c>
      <c r="C457" s="79">
        <v>0.41666666666666669</v>
      </c>
      <c r="D457">
        <v>29</v>
      </c>
      <c r="E457" t="str">
        <f t="shared" si="14"/>
        <v>février</v>
      </c>
      <c r="F457">
        <f t="shared" si="15"/>
        <v>10</v>
      </c>
    </row>
    <row r="458" spans="1:6">
      <c r="A458" t="s">
        <v>85</v>
      </c>
      <c r="B458" s="72">
        <v>46062</v>
      </c>
      <c r="C458" s="79">
        <v>0.45833333333333331</v>
      </c>
      <c r="D458">
        <v>23</v>
      </c>
      <c r="E458" t="str">
        <f t="shared" si="14"/>
        <v>février</v>
      </c>
      <c r="F458">
        <f t="shared" si="15"/>
        <v>11</v>
      </c>
    </row>
    <row r="459" spans="1:6">
      <c r="A459" t="s">
        <v>85</v>
      </c>
      <c r="B459" s="72">
        <v>46062</v>
      </c>
      <c r="C459" s="79">
        <v>0.5</v>
      </c>
      <c r="D459">
        <v>18</v>
      </c>
      <c r="E459" t="str">
        <f t="shared" si="14"/>
        <v>février</v>
      </c>
      <c r="F459">
        <f t="shared" si="15"/>
        <v>12</v>
      </c>
    </row>
    <row r="460" spans="1:6">
      <c r="A460" t="s">
        <v>85</v>
      </c>
      <c r="B460" s="72">
        <v>46062</v>
      </c>
      <c r="C460" s="79">
        <v>0.54166666666666663</v>
      </c>
      <c r="D460">
        <v>18</v>
      </c>
      <c r="E460" t="str">
        <f t="shared" si="14"/>
        <v>février</v>
      </c>
      <c r="F460">
        <f t="shared" si="15"/>
        <v>13</v>
      </c>
    </row>
    <row r="461" spans="1:6">
      <c r="A461" t="s">
        <v>85</v>
      </c>
      <c r="B461" s="72">
        <v>46062</v>
      </c>
      <c r="C461" s="79">
        <v>0.58333333333333337</v>
      </c>
      <c r="D461">
        <v>21</v>
      </c>
      <c r="E461" t="str">
        <f t="shared" si="14"/>
        <v>février</v>
      </c>
      <c r="F461">
        <f t="shared" si="15"/>
        <v>14</v>
      </c>
    </row>
    <row r="462" spans="1:6">
      <c r="A462" t="s">
        <v>85</v>
      </c>
      <c r="B462" s="72">
        <v>46062</v>
      </c>
      <c r="C462" s="79">
        <v>0.625</v>
      </c>
      <c r="D462">
        <v>20</v>
      </c>
      <c r="E462" t="str">
        <f t="shared" si="14"/>
        <v>février</v>
      </c>
      <c r="F462">
        <f t="shared" si="15"/>
        <v>15</v>
      </c>
    </row>
    <row r="463" spans="1:6">
      <c r="A463" t="s">
        <v>85</v>
      </c>
      <c r="B463" s="72">
        <v>46062</v>
      </c>
      <c r="C463" s="79">
        <v>0.66666666666666663</v>
      </c>
      <c r="D463">
        <v>18</v>
      </c>
      <c r="E463" t="str">
        <f t="shared" si="14"/>
        <v>février</v>
      </c>
      <c r="F463">
        <f t="shared" si="15"/>
        <v>16</v>
      </c>
    </row>
    <row r="464" spans="1:6">
      <c r="A464" t="s">
        <v>85</v>
      </c>
      <c r="B464" s="72">
        <v>46062</v>
      </c>
      <c r="C464" s="79">
        <v>0.70833333333333337</v>
      </c>
      <c r="D464">
        <v>13</v>
      </c>
      <c r="E464" t="str">
        <f t="shared" si="14"/>
        <v>février</v>
      </c>
      <c r="F464">
        <f t="shared" si="15"/>
        <v>17</v>
      </c>
    </row>
    <row r="465" spans="1:6">
      <c r="A465" t="s">
        <v>85</v>
      </c>
      <c r="B465" s="72">
        <v>46062</v>
      </c>
      <c r="C465" s="79">
        <v>0.75</v>
      </c>
      <c r="D465">
        <v>11</v>
      </c>
      <c r="E465" t="str">
        <f t="shared" si="14"/>
        <v>février</v>
      </c>
      <c r="F465">
        <f t="shared" si="15"/>
        <v>18</v>
      </c>
    </row>
    <row r="466" spans="1:6">
      <c r="A466" t="s">
        <v>85</v>
      </c>
      <c r="B466" s="72">
        <v>46062</v>
      </c>
      <c r="C466" s="79">
        <v>0.79166666666666663</v>
      </c>
      <c r="D466">
        <v>5</v>
      </c>
      <c r="E466" t="str">
        <f t="shared" si="14"/>
        <v>février</v>
      </c>
      <c r="F466">
        <f t="shared" si="15"/>
        <v>19</v>
      </c>
    </row>
    <row r="467" spans="1:6">
      <c r="A467" t="s">
        <v>85</v>
      </c>
      <c r="B467" s="72">
        <v>46062</v>
      </c>
      <c r="C467" s="79">
        <v>0.83333333333333337</v>
      </c>
      <c r="D467">
        <v>4</v>
      </c>
      <c r="E467" t="str">
        <f t="shared" si="14"/>
        <v>février</v>
      </c>
      <c r="F467">
        <f t="shared" si="15"/>
        <v>20</v>
      </c>
    </row>
    <row r="468" spans="1:6">
      <c r="A468" t="s">
        <v>85</v>
      </c>
      <c r="B468" s="72">
        <v>46062</v>
      </c>
      <c r="C468" s="79">
        <v>0.875</v>
      </c>
      <c r="D468">
        <v>2</v>
      </c>
      <c r="E468" t="str">
        <f t="shared" si="14"/>
        <v>février</v>
      </c>
      <c r="F468">
        <f t="shared" si="15"/>
        <v>21</v>
      </c>
    </row>
    <row r="469" spans="1:6">
      <c r="A469" t="s">
        <v>85</v>
      </c>
      <c r="B469" s="72">
        <v>46062</v>
      </c>
      <c r="C469" s="79">
        <v>0.91666666666666663</v>
      </c>
      <c r="D469">
        <v>2</v>
      </c>
      <c r="E469" t="str">
        <f t="shared" si="14"/>
        <v>février</v>
      </c>
      <c r="F469">
        <f t="shared" si="15"/>
        <v>22</v>
      </c>
    </row>
    <row r="470" spans="1:6">
      <c r="A470" t="s">
        <v>85</v>
      </c>
      <c r="B470" s="72">
        <v>46062</v>
      </c>
      <c r="C470" s="79">
        <v>0.95833333333333337</v>
      </c>
      <c r="D470">
        <v>1</v>
      </c>
      <c r="E470" t="str">
        <f t="shared" si="14"/>
        <v>février</v>
      </c>
      <c r="F470">
        <f t="shared" si="15"/>
        <v>23</v>
      </c>
    </row>
    <row r="471" spans="1:6">
      <c r="A471" t="s">
        <v>68</v>
      </c>
      <c r="B471" s="72">
        <v>46063</v>
      </c>
      <c r="C471" s="79">
        <v>0.29166666666666669</v>
      </c>
      <c r="D471">
        <v>14</v>
      </c>
      <c r="E471" t="str">
        <f t="shared" si="14"/>
        <v>février</v>
      </c>
      <c r="F471">
        <f t="shared" si="15"/>
        <v>7</v>
      </c>
    </row>
    <row r="472" spans="1:6">
      <c r="A472" t="s">
        <v>68</v>
      </c>
      <c r="B472" s="72">
        <v>46063</v>
      </c>
      <c r="C472" s="79">
        <v>0.33333333333333331</v>
      </c>
      <c r="D472">
        <v>43</v>
      </c>
      <c r="E472" t="str">
        <f t="shared" si="14"/>
        <v>février</v>
      </c>
      <c r="F472">
        <f t="shared" si="15"/>
        <v>8</v>
      </c>
    </row>
    <row r="473" spans="1:6">
      <c r="A473" t="s">
        <v>68</v>
      </c>
      <c r="B473" s="72">
        <v>46063</v>
      </c>
      <c r="C473" s="79">
        <v>0.375</v>
      </c>
      <c r="D473">
        <v>59</v>
      </c>
      <c r="E473" t="str">
        <f t="shared" si="14"/>
        <v>février</v>
      </c>
      <c r="F473">
        <f t="shared" si="15"/>
        <v>9</v>
      </c>
    </row>
    <row r="474" spans="1:6">
      <c r="A474" t="s">
        <v>68</v>
      </c>
      <c r="B474" s="72">
        <v>46063</v>
      </c>
      <c r="C474" s="79">
        <v>0.41666666666666669</v>
      </c>
      <c r="D474">
        <v>63</v>
      </c>
      <c r="E474" t="str">
        <f t="shared" si="14"/>
        <v>février</v>
      </c>
      <c r="F474">
        <f t="shared" si="15"/>
        <v>10</v>
      </c>
    </row>
    <row r="475" spans="1:6">
      <c r="A475" t="s">
        <v>68</v>
      </c>
      <c r="B475" s="72">
        <v>46063</v>
      </c>
      <c r="C475" s="79">
        <v>0.45833333333333331</v>
      </c>
      <c r="D475">
        <v>55</v>
      </c>
      <c r="E475" t="str">
        <f t="shared" si="14"/>
        <v>février</v>
      </c>
      <c r="F475">
        <f t="shared" si="15"/>
        <v>11</v>
      </c>
    </row>
    <row r="476" spans="1:6">
      <c r="A476" t="s">
        <v>68</v>
      </c>
      <c r="B476" s="72">
        <v>46063</v>
      </c>
      <c r="C476" s="79">
        <v>0.5</v>
      </c>
      <c r="D476">
        <v>46</v>
      </c>
      <c r="E476" t="str">
        <f t="shared" si="14"/>
        <v>février</v>
      </c>
      <c r="F476">
        <f t="shared" si="15"/>
        <v>12</v>
      </c>
    </row>
    <row r="477" spans="1:6">
      <c r="A477" t="s">
        <v>68</v>
      </c>
      <c r="B477" s="72">
        <v>46063</v>
      </c>
      <c r="C477" s="79">
        <v>0.54166666666666663</v>
      </c>
      <c r="D477">
        <v>54</v>
      </c>
      <c r="E477" t="str">
        <f t="shared" si="14"/>
        <v>février</v>
      </c>
      <c r="F477">
        <f t="shared" si="15"/>
        <v>13</v>
      </c>
    </row>
    <row r="478" spans="1:6">
      <c r="A478" t="s">
        <v>68</v>
      </c>
      <c r="B478" s="72">
        <v>46063</v>
      </c>
      <c r="C478" s="79">
        <v>0.58333333333333337</v>
      </c>
      <c r="D478">
        <v>53</v>
      </c>
      <c r="E478" t="str">
        <f t="shared" si="14"/>
        <v>février</v>
      </c>
      <c r="F478">
        <f t="shared" si="15"/>
        <v>14</v>
      </c>
    </row>
    <row r="479" spans="1:6">
      <c r="A479" t="s">
        <v>68</v>
      </c>
      <c r="B479" s="72">
        <v>46063</v>
      </c>
      <c r="C479" s="79">
        <v>0.625</v>
      </c>
      <c r="D479">
        <v>52</v>
      </c>
      <c r="E479" t="str">
        <f t="shared" si="14"/>
        <v>février</v>
      </c>
      <c r="F479">
        <f t="shared" si="15"/>
        <v>15</v>
      </c>
    </row>
    <row r="480" spans="1:6">
      <c r="A480" t="s">
        <v>68</v>
      </c>
      <c r="B480" s="72">
        <v>46063</v>
      </c>
      <c r="C480" s="79">
        <v>0.66666666666666663</v>
      </c>
      <c r="D480">
        <v>44</v>
      </c>
      <c r="E480" t="str">
        <f t="shared" si="14"/>
        <v>février</v>
      </c>
      <c r="F480">
        <f t="shared" si="15"/>
        <v>16</v>
      </c>
    </row>
    <row r="481" spans="1:6">
      <c r="A481" t="s">
        <v>68</v>
      </c>
      <c r="B481" s="72">
        <v>46063</v>
      </c>
      <c r="C481" s="79">
        <v>0.70833333333333337</v>
      </c>
      <c r="D481">
        <v>33</v>
      </c>
      <c r="E481" t="str">
        <f t="shared" si="14"/>
        <v>février</v>
      </c>
      <c r="F481">
        <f t="shared" si="15"/>
        <v>17</v>
      </c>
    </row>
    <row r="482" spans="1:6">
      <c r="A482" t="s">
        <v>68</v>
      </c>
      <c r="B482" s="72">
        <v>46063</v>
      </c>
      <c r="C482" s="79">
        <v>0.75</v>
      </c>
      <c r="D482">
        <v>19</v>
      </c>
      <c r="E482" t="str">
        <f t="shared" si="14"/>
        <v>février</v>
      </c>
      <c r="F482">
        <f t="shared" si="15"/>
        <v>18</v>
      </c>
    </row>
    <row r="483" spans="1:6">
      <c r="A483" t="s">
        <v>68</v>
      </c>
      <c r="B483" s="72">
        <v>46063</v>
      </c>
      <c r="C483" s="79">
        <v>0.79166666666666663</v>
      </c>
      <c r="D483">
        <v>15</v>
      </c>
      <c r="E483" t="str">
        <f t="shared" si="14"/>
        <v>février</v>
      </c>
      <c r="F483">
        <f t="shared" si="15"/>
        <v>19</v>
      </c>
    </row>
    <row r="484" spans="1:6">
      <c r="A484" t="s">
        <v>68</v>
      </c>
      <c r="B484" s="72">
        <v>46063</v>
      </c>
      <c r="C484" s="79">
        <v>0.83333333333333337</v>
      </c>
      <c r="D484">
        <v>11</v>
      </c>
      <c r="E484" t="str">
        <f t="shared" si="14"/>
        <v>février</v>
      </c>
      <c r="F484">
        <f t="shared" si="15"/>
        <v>20</v>
      </c>
    </row>
    <row r="485" spans="1:6">
      <c r="A485" t="s">
        <v>68</v>
      </c>
      <c r="B485" s="72">
        <v>46063</v>
      </c>
      <c r="C485" s="79">
        <v>0.875</v>
      </c>
      <c r="D485">
        <v>6</v>
      </c>
      <c r="E485" t="str">
        <f t="shared" si="14"/>
        <v>février</v>
      </c>
      <c r="F485">
        <f t="shared" si="15"/>
        <v>21</v>
      </c>
    </row>
    <row r="486" spans="1:6">
      <c r="A486" t="s">
        <v>68</v>
      </c>
      <c r="B486" s="72">
        <v>46063</v>
      </c>
      <c r="C486" s="79">
        <v>0.91666666666666663</v>
      </c>
      <c r="D486">
        <v>6</v>
      </c>
      <c r="E486" t="str">
        <f t="shared" si="14"/>
        <v>février</v>
      </c>
      <c r="F486">
        <f t="shared" si="15"/>
        <v>22</v>
      </c>
    </row>
    <row r="487" spans="1:6">
      <c r="A487" t="s">
        <v>85</v>
      </c>
      <c r="B487" s="72">
        <v>46063</v>
      </c>
      <c r="C487" s="79">
        <v>0.25</v>
      </c>
      <c r="D487">
        <v>1</v>
      </c>
      <c r="E487" t="str">
        <f t="shared" si="14"/>
        <v>février</v>
      </c>
      <c r="F487">
        <f t="shared" si="15"/>
        <v>6</v>
      </c>
    </row>
    <row r="488" spans="1:6">
      <c r="A488" t="s">
        <v>85</v>
      </c>
      <c r="B488" s="72">
        <v>46063</v>
      </c>
      <c r="C488" s="79">
        <v>0.29166666666666669</v>
      </c>
      <c r="D488">
        <v>4</v>
      </c>
      <c r="E488" t="str">
        <f t="shared" si="14"/>
        <v>février</v>
      </c>
      <c r="F488">
        <f t="shared" si="15"/>
        <v>7</v>
      </c>
    </row>
    <row r="489" spans="1:6">
      <c r="A489" t="s">
        <v>85</v>
      </c>
      <c r="B489" s="72">
        <v>46063</v>
      </c>
      <c r="C489" s="79">
        <v>0.33333333333333331</v>
      </c>
      <c r="D489">
        <v>6</v>
      </c>
      <c r="E489" t="str">
        <f t="shared" si="14"/>
        <v>février</v>
      </c>
      <c r="F489">
        <f t="shared" si="15"/>
        <v>8</v>
      </c>
    </row>
    <row r="490" spans="1:6">
      <c r="A490" t="s">
        <v>85</v>
      </c>
      <c r="B490" s="72">
        <v>46063</v>
      </c>
      <c r="C490" s="79">
        <v>0.375</v>
      </c>
      <c r="D490">
        <v>14</v>
      </c>
      <c r="E490" t="str">
        <f t="shared" si="14"/>
        <v>février</v>
      </c>
      <c r="F490">
        <f t="shared" si="15"/>
        <v>9</v>
      </c>
    </row>
    <row r="491" spans="1:6">
      <c r="A491" t="s">
        <v>85</v>
      </c>
      <c r="B491" s="72">
        <v>46063</v>
      </c>
      <c r="C491" s="79">
        <v>0.41666666666666669</v>
      </c>
      <c r="D491">
        <v>8</v>
      </c>
      <c r="E491" t="str">
        <f t="shared" si="14"/>
        <v>février</v>
      </c>
      <c r="F491">
        <f t="shared" si="15"/>
        <v>10</v>
      </c>
    </row>
    <row r="492" spans="1:6">
      <c r="A492" t="s">
        <v>85</v>
      </c>
      <c r="B492" s="72">
        <v>46063</v>
      </c>
      <c r="C492" s="79">
        <v>0.45833333333333331</v>
      </c>
      <c r="D492">
        <v>10</v>
      </c>
      <c r="E492" t="str">
        <f t="shared" si="14"/>
        <v>février</v>
      </c>
      <c r="F492">
        <f t="shared" si="15"/>
        <v>11</v>
      </c>
    </row>
    <row r="493" spans="1:6">
      <c r="A493" t="s">
        <v>85</v>
      </c>
      <c r="B493" s="72">
        <v>46063</v>
      </c>
      <c r="C493" s="79">
        <v>0.5</v>
      </c>
      <c r="D493">
        <v>8</v>
      </c>
      <c r="E493" t="str">
        <f t="shared" si="14"/>
        <v>février</v>
      </c>
      <c r="F493">
        <f t="shared" si="15"/>
        <v>12</v>
      </c>
    </row>
    <row r="494" spans="1:6">
      <c r="A494" t="s">
        <v>85</v>
      </c>
      <c r="B494" s="72">
        <v>46063</v>
      </c>
      <c r="C494" s="79">
        <v>0.54166666666666663</v>
      </c>
      <c r="D494">
        <v>7</v>
      </c>
      <c r="E494" t="str">
        <f t="shared" si="14"/>
        <v>février</v>
      </c>
      <c r="F494">
        <f t="shared" si="15"/>
        <v>13</v>
      </c>
    </row>
    <row r="495" spans="1:6">
      <c r="A495" t="s">
        <v>85</v>
      </c>
      <c r="B495" s="72">
        <v>46063</v>
      </c>
      <c r="C495" s="79">
        <v>0.58333333333333337</v>
      </c>
      <c r="D495">
        <v>11</v>
      </c>
      <c r="E495" t="str">
        <f t="shared" si="14"/>
        <v>février</v>
      </c>
      <c r="F495">
        <f t="shared" si="15"/>
        <v>14</v>
      </c>
    </row>
    <row r="496" spans="1:6">
      <c r="A496" t="s">
        <v>85</v>
      </c>
      <c r="B496" s="72">
        <v>46063</v>
      </c>
      <c r="C496" s="79">
        <v>0.625</v>
      </c>
      <c r="D496">
        <v>10</v>
      </c>
      <c r="E496" t="str">
        <f t="shared" si="14"/>
        <v>février</v>
      </c>
      <c r="F496">
        <f t="shared" si="15"/>
        <v>15</v>
      </c>
    </row>
    <row r="497" spans="1:6">
      <c r="A497" t="s">
        <v>85</v>
      </c>
      <c r="B497" s="72">
        <v>46063</v>
      </c>
      <c r="C497" s="79">
        <v>0.66666666666666663</v>
      </c>
      <c r="D497">
        <v>8</v>
      </c>
      <c r="E497" t="str">
        <f t="shared" si="14"/>
        <v>février</v>
      </c>
      <c r="F497">
        <f t="shared" si="15"/>
        <v>16</v>
      </c>
    </row>
    <row r="498" spans="1:6">
      <c r="A498" t="s">
        <v>85</v>
      </c>
      <c r="B498" s="72">
        <v>46063</v>
      </c>
      <c r="C498" s="79">
        <v>0.70833333333333337</v>
      </c>
      <c r="D498">
        <v>5</v>
      </c>
      <c r="E498" t="str">
        <f t="shared" si="14"/>
        <v>février</v>
      </c>
      <c r="F498">
        <f t="shared" si="15"/>
        <v>17</v>
      </c>
    </row>
    <row r="499" spans="1:6">
      <c r="A499" t="s">
        <v>85</v>
      </c>
      <c r="B499" s="72">
        <v>46063</v>
      </c>
      <c r="C499" s="79">
        <v>0.75</v>
      </c>
      <c r="D499">
        <v>8</v>
      </c>
      <c r="E499" t="str">
        <f t="shared" si="14"/>
        <v>février</v>
      </c>
      <c r="F499">
        <f t="shared" si="15"/>
        <v>18</v>
      </c>
    </row>
    <row r="500" spans="1:6">
      <c r="A500" t="s">
        <v>85</v>
      </c>
      <c r="B500" s="72">
        <v>46063</v>
      </c>
      <c r="C500" s="79">
        <v>0.79166666666666663</v>
      </c>
      <c r="D500">
        <v>3</v>
      </c>
      <c r="E500" t="str">
        <f t="shared" si="14"/>
        <v>février</v>
      </c>
      <c r="F500">
        <f t="shared" si="15"/>
        <v>19</v>
      </c>
    </row>
    <row r="501" spans="1:6">
      <c r="A501" t="s">
        <v>85</v>
      </c>
      <c r="B501" s="72">
        <v>46063</v>
      </c>
      <c r="C501" s="79">
        <v>0.83333333333333337</v>
      </c>
      <c r="D501">
        <v>4</v>
      </c>
      <c r="E501" t="str">
        <f t="shared" si="14"/>
        <v>février</v>
      </c>
      <c r="F501">
        <f t="shared" si="15"/>
        <v>20</v>
      </c>
    </row>
    <row r="502" spans="1:6">
      <c r="A502" t="s">
        <v>85</v>
      </c>
      <c r="B502" s="72">
        <v>46063</v>
      </c>
      <c r="C502" s="79">
        <v>0.875</v>
      </c>
      <c r="D502">
        <v>1</v>
      </c>
      <c r="E502" t="str">
        <f t="shared" si="14"/>
        <v>février</v>
      </c>
      <c r="F502">
        <f t="shared" si="15"/>
        <v>21</v>
      </c>
    </row>
    <row r="503" spans="1:6">
      <c r="A503" t="s">
        <v>85</v>
      </c>
      <c r="B503" s="72">
        <v>46063</v>
      </c>
      <c r="C503" s="79">
        <v>0.91666666666666663</v>
      </c>
      <c r="D503">
        <v>1</v>
      </c>
      <c r="E503" t="str">
        <f t="shared" si="14"/>
        <v>février</v>
      </c>
      <c r="F503">
        <f t="shared" si="15"/>
        <v>22</v>
      </c>
    </row>
    <row r="504" spans="1:6">
      <c r="A504" t="s">
        <v>85</v>
      </c>
      <c r="B504" s="72">
        <v>46063</v>
      </c>
      <c r="C504" s="79">
        <v>0.95833333333333337</v>
      </c>
      <c r="D504">
        <v>2</v>
      </c>
      <c r="E504" t="str">
        <f t="shared" si="14"/>
        <v>février</v>
      </c>
      <c r="F504">
        <f t="shared" si="15"/>
        <v>23</v>
      </c>
    </row>
    <row r="505" spans="1:6">
      <c r="A505" t="s">
        <v>85</v>
      </c>
      <c r="B505" s="72">
        <v>46063</v>
      </c>
      <c r="C505" s="79">
        <v>0.25</v>
      </c>
      <c r="D505">
        <v>1</v>
      </c>
      <c r="E505" t="str">
        <f t="shared" si="14"/>
        <v>février</v>
      </c>
      <c r="F505">
        <f t="shared" si="15"/>
        <v>6</v>
      </c>
    </row>
    <row r="506" spans="1:6">
      <c r="A506" t="s">
        <v>85</v>
      </c>
      <c r="B506" s="72">
        <v>46063</v>
      </c>
      <c r="C506" s="79">
        <v>0.29166666666666669</v>
      </c>
      <c r="D506">
        <v>9</v>
      </c>
      <c r="E506" t="str">
        <f t="shared" si="14"/>
        <v>février</v>
      </c>
      <c r="F506">
        <f t="shared" si="15"/>
        <v>7</v>
      </c>
    </row>
    <row r="507" spans="1:6">
      <c r="A507" t="s">
        <v>85</v>
      </c>
      <c r="B507" s="72">
        <v>46063</v>
      </c>
      <c r="C507" s="79">
        <v>0.33333333333333331</v>
      </c>
      <c r="D507">
        <v>16</v>
      </c>
      <c r="E507" t="str">
        <f t="shared" si="14"/>
        <v>février</v>
      </c>
      <c r="F507">
        <f t="shared" si="15"/>
        <v>8</v>
      </c>
    </row>
    <row r="508" spans="1:6">
      <c r="A508" t="s">
        <v>85</v>
      </c>
      <c r="B508" s="72">
        <v>46063</v>
      </c>
      <c r="C508" s="79">
        <v>0.375</v>
      </c>
      <c r="D508">
        <v>23</v>
      </c>
      <c r="E508" t="str">
        <f t="shared" si="14"/>
        <v>février</v>
      </c>
      <c r="F508">
        <f t="shared" si="15"/>
        <v>9</v>
      </c>
    </row>
    <row r="509" spans="1:6">
      <c r="A509" t="s">
        <v>85</v>
      </c>
      <c r="B509" s="72">
        <v>46063</v>
      </c>
      <c r="C509" s="79">
        <v>0.41666666666666669</v>
      </c>
      <c r="D509">
        <v>26</v>
      </c>
      <c r="E509" t="str">
        <f t="shared" si="14"/>
        <v>février</v>
      </c>
      <c r="F509">
        <f t="shared" si="15"/>
        <v>10</v>
      </c>
    </row>
    <row r="510" spans="1:6">
      <c r="A510" t="s">
        <v>85</v>
      </c>
      <c r="B510" s="72">
        <v>46063</v>
      </c>
      <c r="C510" s="79">
        <v>0.45833333333333331</v>
      </c>
      <c r="D510">
        <v>23</v>
      </c>
      <c r="E510" t="str">
        <f t="shared" si="14"/>
        <v>février</v>
      </c>
      <c r="F510">
        <f t="shared" si="15"/>
        <v>11</v>
      </c>
    </row>
    <row r="511" spans="1:6">
      <c r="A511" t="s">
        <v>85</v>
      </c>
      <c r="B511" s="72">
        <v>46063</v>
      </c>
      <c r="C511" s="79">
        <v>0.5</v>
      </c>
      <c r="D511">
        <v>13</v>
      </c>
      <c r="E511" t="str">
        <f t="shared" si="14"/>
        <v>février</v>
      </c>
      <c r="F511">
        <f t="shared" si="15"/>
        <v>12</v>
      </c>
    </row>
    <row r="512" spans="1:6">
      <c r="A512" t="s">
        <v>85</v>
      </c>
      <c r="B512" s="72">
        <v>46063</v>
      </c>
      <c r="C512" s="79">
        <v>0.54166666666666663</v>
      </c>
      <c r="D512">
        <v>15</v>
      </c>
      <c r="E512" t="str">
        <f t="shared" si="14"/>
        <v>février</v>
      </c>
      <c r="F512">
        <f t="shared" si="15"/>
        <v>13</v>
      </c>
    </row>
    <row r="513" spans="1:6">
      <c r="A513" t="s">
        <v>85</v>
      </c>
      <c r="B513" s="72">
        <v>46063</v>
      </c>
      <c r="C513" s="79">
        <v>0.58333333333333337</v>
      </c>
      <c r="D513">
        <v>14</v>
      </c>
      <c r="E513" t="str">
        <f t="shared" si="14"/>
        <v>février</v>
      </c>
      <c r="F513">
        <f t="shared" si="15"/>
        <v>14</v>
      </c>
    </row>
    <row r="514" spans="1:6">
      <c r="A514" t="s">
        <v>85</v>
      </c>
      <c r="B514" s="72">
        <v>46063</v>
      </c>
      <c r="C514" s="79">
        <v>0.625</v>
      </c>
      <c r="D514">
        <v>24</v>
      </c>
      <c r="E514" t="str">
        <f t="shared" si="14"/>
        <v>février</v>
      </c>
      <c r="F514">
        <f t="shared" si="15"/>
        <v>15</v>
      </c>
    </row>
    <row r="515" spans="1:6">
      <c r="A515" t="s">
        <v>85</v>
      </c>
      <c r="B515" s="72">
        <v>46063</v>
      </c>
      <c r="C515" s="79">
        <v>0.66666666666666663</v>
      </c>
      <c r="D515">
        <v>14</v>
      </c>
      <c r="E515" t="str">
        <f t="shared" si="14"/>
        <v>février</v>
      </c>
      <c r="F515">
        <f t="shared" si="15"/>
        <v>16</v>
      </c>
    </row>
    <row r="516" spans="1:6">
      <c r="A516" t="s">
        <v>85</v>
      </c>
      <c r="B516" s="72">
        <v>46063</v>
      </c>
      <c r="C516" s="79">
        <v>0.70833333333333337</v>
      </c>
      <c r="D516">
        <v>18</v>
      </c>
      <c r="E516" t="str">
        <f t="shared" ref="E516:E579" si="16">TEXT(B516,"mmmm")</f>
        <v>février</v>
      </c>
      <c r="F516">
        <f t="shared" ref="F516:F579" si="17">VLOOKUP(C516,$L$1:$M$24,2,0)</f>
        <v>17</v>
      </c>
    </row>
    <row r="517" spans="1:6">
      <c r="A517" t="s">
        <v>85</v>
      </c>
      <c r="B517" s="72">
        <v>46063</v>
      </c>
      <c r="C517" s="79">
        <v>0.75</v>
      </c>
      <c r="D517">
        <v>10</v>
      </c>
      <c r="E517" t="str">
        <f t="shared" si="16"/>
        <v>février</v>
      </c>
      <c r="F517">
        <f t="shared" si="17"/>
        <v>18</v>
      </c>
    </row>
    <row r="518" spans="1:6">
      <c r="A518" t="s">
        <v>85</v>
      </c>
      <c r="B518" s="72">
        <v>46063</v>
      </c>
      <c r="C518" s="79">
        <v>0.79166666666666663</v>
      </c>
      <c r="D518">
        <v>7</v>
      </c>
      <c r="E518" t="str">
        <f t="shared" si="16"/>
        <v>février</v>
      </c>
      <c r="F518">
        <f t="shared" si="17"/>
        <v>19</v>
      </c>
    </row>
    <row r="519" spans="1:6">
      <c r="A519" t="s">
        <v>85</v>
      </c>
      <c r="B519" s="72">
        <v>46063</v>
      </c>
      <c r="C519" s="79">
        <v>0.83333333333333337</v>
      </c>
      <c r="D519">
        <v>2</v>
      </c>
      <c r="E519" t="str">
        <f t="shared" si="16"/>
        <v>février</v>
      </c>
      <c r="F519">
        <f t="shared" si="17"/>
        <v>20</v>
      </c>
    </row>
    <row r="520" spans="1:6">
      <c r="A520" t="s">
        <v>85</v>
      </c>
      <c r="B520" s="72">
        <v>46063</v>
      </c>
      <c r="C520" s="79">
        <v>0.875</v>
      </c>
      <c r="D520">
        <v>4</v>
      </c>
      <c r="E520" t="str">
        <f t="shared" si="16"/>
        <v>février</v>
      </c>
      <c r="F520">
        <f t="shared" si="17"/>
        <v>21</v>
      </c>
    </row>
    <row r="521" spans="1:6">
      <c r="A521" t="s">
        <v>85</v>
      </c>
      <c r="B521" s="72">
        <v>46063</v>
      </c>
      <c r="C521" s="79">
        <v>0.91666666666666663</v>
      </c>
      <c r="D521">
        <v>4</v>
      </c>
      <c r="E521" t="str">
        <f t="shared" si="16"/>
        <v>février</v>
      </c>
      <c r="F521">
        <f t="shared" si="17"/>
        <v>22</v>
      </c>
    </row>
    <row r="522" spans="1:6">
      <c r="A522" t="s">
        <v>85</v>
      </c>
      <c r="B522" s="72">
        <v>46063</v>
      </c>
      <c r="C522" s="79">
        <v>0.95833333333333337</v>
      </c>
      <c r="D522">
        <v>4</v>
      </c>
      <c r="E522" t="str">
        <f t="shared" si="16"/>
        <v>février</v>
      </c>
      <c r="F522">
        <f t="shared" si="17"/>
        <v>23</v>
      </c>
    </row>
    <row r="523" spans="1:6">
      <c r="A523" t="s">
        <v>68</v>
      </c>
      <c r="B523" s="72">
        <v>46064</v>
      </c>
      <c r="C523" s="79">
        <v>0.29166666666666669</v>
      </c>
      <c r="D523">
        <v>14</v>
      </c>
      <c r="E523" t="str">
        <f t="shared" si="16"/>
        <v>février</v>
      </c>
      <c r="F523">
        <f t="shared" si="17"/>
        <v>7</v>
      </c>
    </row>
    <row r="524" spans="1:6">
      <c r="A524" t="s">
        <v>68</v>
      </c>
      <c r="B524" s="72">
        <v>46064</v>
      </c>
      <c r="C524" s="79">
        <v>0.33333333333333331</v>
      </c>
      <c r="D524">
        <v>35</v>
      </c>
      <c r="E524" t="str">
        <f t="shared" si="16"/>
        <v>février</v>
      </c>
      <c r="F524">
        <f t="shared" si="17"/>
        <v>8</v>
      </c>
    </row>
    <row r="525" spans="1:6">
      <c r="A525" t="s">
        <v>68</v>
      </c>
      <c r="B525" s="72">
        <v>46064</v>
      </c>
      <c r="C525" s="79">
        <v>0.375</v>
      </c>
      <c r="D525">
        <v>55</v>
      </c>
      <c r="E525" t="str">
        <f t="shared" si="16"/>
        <v>février</v>
      </c>
      <c r="F525">
        <f t="shared" si="17"/>
        <v>9</v>
      </c>
    </row>
    <row r="526" spans="1:6">
      <c r="A526" t="s">
        <v>68</v>
      </c>
      <c r="B526" s="72">
        <v>46064</v>
      </c>
      <c r="C526" s="79">
        <v>0.41666666666666669</v>
      </c>
      <c r="D526">
        <v>53</v>
      </c>
      <c r="E526" t="str">
        <f t="shared" si="16"/>
        <v>février</v>
      </c>
      <c r="F526">
        <f t="shared" si="17"/>
        <v>10</v>
      </c>
    </row>
    <row r="527" spans="1:6">
      <c r="A527" t="s">
        <v>68</v>
      </c>
      <c r="B527" s="72">
        <v>46064</v>
      </c>
      <c r="C527" s="79">
        <v>0.45833333333333331</v>
      </c>
      <c r="D527">
        <v>56</v>
      </c>
      <c r="E527" t="str">
        <f t="shared" si="16"/>
        <v>février</v>
      </c>
      <c r="F527">
        <f t="shared" si="17"/>
        <v>11</v>
      </c>
    </row>
    <row r="528" spans="1:6">
      <c r="A528" t="s">
        <v>68</v>
      </c>
      <c r="B528" s="72">
        <v>46064</v>
      </c>
      <c r="C528" s="79">
        <v>0.5</v>
      </c>
      <c r="D528">
        <v>55</v>
      </c>
      <c r="E528" t="str">
        <f t="shared" si="16"/>
        <v>février</v>
      </c>
      <c r="F528">
        <f t="shared" si="17"/>
        <v>12</v>
      </c>
    </row>
    <row r="529" spans="1:6">
      <c r="A529" t="s">
        <v>68</v>
      </c>
      <c r="B529" s="72">
        <v>46064</v>
      </c>
      <c r="C529" s="79">
        <v>0.54166666666666663</v>
      </c>
      <c r="D529">
        <v>58</v>
      </c>
      <c r="E529" t="str">
        <f t="shared" si="16"/>
        <v>février</v>
      </c>
      <c r="F529">
        <f t="shared" si="17"/>
        <v>13</v>
      </c>
    </row>
    <row r="530" spans="1:6">
      <c r="A530" t="s">
        <v>68</v>
      </c>
      <c r="B530" s="72">
        <v>46064</v>
      </c>
      <c r="C530" s="79">
        <v>0.58333333333333337</v>
      </c>
      <c r="D530">
        <v>46</v>
      </c>
      <c r="E530" t="str">
        <f t="shared" si="16"/>
        <v>février</v>
      </c>
      <c r="F530">
        <f t="shared" si="17"/>
        <v>14</v>
      </c>
    </row>
    <row r="531" spans="1:6">
      <c r="A531" t="s">
        <v>68</v>
      </c>
      <c r="B531" s="72">
        <v>46064</v>
      </c>
      <c r="C531" s="79">
        <v>0.625</v>
      </c>
      <c r="D531">
        <v>49</v>
      </c>
      <c r="E531" t="str">
        <f t="shared" si="16"/>
        <v>février</v>
      </c>
      <c r="F531">
        <f t="shared" si="17"/>
        <v>15</v>
      </c>
    </row>
    <row r="532" spans="1:6">
      <c r="A532" t="s">
        <v>68</v>
      </c>
      <c r="B532" s="72">
        <v>46064</v>
      </c>
      <c r="C532" s="79">
        <v>0.66666666666666663</v>
      </c>
      <c r="D532">
        <v>45</v>
      </c>
      <c r="E532" t="str">
        <f t="shared" si="16"/>
        <v>février</v>
      </c>
      <c r="F532">
        <f t="shared" si="17"/>
        <v>16</v>
      </c>
    </row>
    <row r="533" spans="1:6">
      <c r="A533" t="s">
        <v>68</v>
      </c>
      <c r="B533" s="72">
        <v>46064</v>
      </c>
      <c r="C533" s="79">
        <v>0.70833333333333337</v>
      </c>
      <c r="D533">
        <v>33</v>
      </c>
      <c r="E533" t="str">
        <f t="shared" si="16"/>
        <v>février</v>
      </c>
      <c r="F533">
        <f t="shared" si="17"/>
        <v>17</v>
      </c>
    </row>
    <row r="534" spans="1:6">
      <c r="A534" t="s">
        <v>68</v>
      </c>
      <c r="B534" s="72">
        <v>46064</v>
      </c>
      <c r="C534" s="79">
        <v>0.75</v>
      </c>
      <c r="D534">
        <v>16</v>
      </c>
      <c r="E534" t="str">
        <f t="shared" si="16"/>
        <v>février</v>
      </c>
      <c r="F534">
        <f t="shared" si="17"/>
        <v>18</v>
      </c>
    </row>
    <row r="535" spans="1:6">
      <c r="A535" t="s">
        <v>68</v>
      </c>
      <c r="B535" s="72">
        <v>46064</v>
      </c>
      <c r="C535" s="79">
        <v>0.79166666666666663</v>
      </c>
      <c r="D535">
        <v>16</v>
      </c>
      <c r="E535" t="str">
        <f t="shared" si="16"/>
        <v>février</v>
      </c>
      <c r="F535">
        <f t="shared" si="17"/>
        <v>19</v>
      </c>
    </row>
    <row r="536" spans="1:6">
      <c r="A536" t="s">
        <v>68</v>
      </c>
      <c r="B536" s="72">
        <v>46064</v>
      </c>
      <c r="C536" s="79">
        <v>0.83333333333333337</v>
      </c>
      <c r="D536">
        <v>6</v>
      </c>
      <c r="E536" t="str">
        <f t="shared" si="16"/>
        <v>février</v>
      </c>
      <c r="F536">
        <f t="shared" si="17"/>
        <v>20</v>
      </c>
    </row>
    <row r="537" spans="1:6">
      <c r="A537" t="s">
        <v>68</v>
      </c>
      <c r="B537" s="72">
        <v>46064</v>
      </c>
      <c r="C537" s="79">
        <v>0.875</v>
      </c>
      <c r="D537">
        <v>5</v>
      </c>
      <c r="E537" t="str">
        <f t="shared" si="16"/>
        <v>février</v>
      </c>
      <c r="F537">
        <f t="shared" si="17"/>
        <v>21</v>
      </c>
    </row>
    <row r="538" spans="1:6">
      <c r="A538" t="s">
        <v>68</v>
      </c>
      <c r="B538" s="72">
        <v>46064</v>
      </c>
      <c r="C538" s="79">
        <v>0.91666666666666663</v>
      </c>
      <c r="D538">
        <v>8</v>
      </c>
      <c r="E538" t="str">
        <f t="shared" si="16"/>
        <v>février</v>
      </c>
      <c r="F538">
        <f t="shared" si="17"/>
        <v>22</v>
      </c>
    </row>
    <row r="539" spans="1:6">
      <c r="A539" t="s">
        <v>85</v>
      </c>
      <c r="B539" s="72">
        <v>46064</v>
      </c>
      <c r="C539" s="79">
        <v>0.25</v>
      </c>
      <c r="D539">
        <v>1</v>
      </c>
      <c r="E539" t="str">
        <f t="shared" si="16"/>
        <v>février</v>
      </c>
      <c r="F539">
        <f t="shared" si="17"/>
        <v>6</v>
      </c>
    </row>
    <row r="540" spans="1:6">
      <c r="A540" t="s">
        <v>85</v>
      </c>
      <c r="B540" s="72">
        <v>46064</v>
      </c>
      <c r="C540" s="79">
        <v>0.29166666666666669</v>
      </c>
      <c r="D540">
        <v>1</v>
      </c>
      <c r="E540" t="str">
        <f t="shared" si="16"/>
        <v>février</v>
      </c>
      <c r="F540">
        <f t="shared" si="17"/>
        <v>7</v>
      </c>
    </row>
    <row r="541" spans="1:6">
      <c r="A541" t="s">
        <v>85</v>
      </c>
      <c r="B541" s="72">
        <v>46064</v>
      </c>
      <c r="C541" s="79">
        <v>0.33333333333333331</v>
      </c>
      <c r="D541">
        <v>6</v>
      </c>
      <c r="E541" t="str">
        <f t="shared" si="16"/>
        <v>février</v>
      </c>
      <c r="F541">
        <f t="shared" si="17"/>
        <v>8</v>
      </c>
    </row>
    <row r="542" spans="1:6">
      <c r="A542" t="s">
        <v>85</v>
      </c>
      <c r="B542" s="72">
        <v>46064</v>
      </c>
      <c r="C542" s="79">
        <v>0.375</v>
      </c>
      <c r="D542">
        <v>12</v>
      </c>
      <c r="E542" t="str">
        <f t="shared" si="16"/>
        <v>février</v>
      </c>
      <c r="F542">
        <f t="shared" si="17"/>
        <v>9</v>
      </c>
    </row>
    <row r="543" spans="1:6">
      <c r="A543" t="s">
        <v>85</v>
      </c>
      <c r="B543" s="72">
        <v>46064</v>
      </c>
      <c r="C543" s="79">
        <v>0.41666666666666669</v>
      </c>
      <c r="D543">
        <v>12</v>
      </c>
      <c r="E543" t="str">
        <f t="shared" si="16"/>
        <v>février</v>
      </c>
      <c r="F543">
        <f t="shared" si="17"/>
        <v>10</v>
      </c>
    </row>
    <row r="544" spans="1:6">
      <c r="A544" t="s">
        <v>85</v>
      </c>
      <c r="B544" s="72">
        <v>46064</v>
      </c>
      <c r="C544" s="79">
        <v>0.45833333333333331</v>
      </c>
      <c r="D544">
        <v>7</v>
      </c>
      <c r="E544" t="str">
        <f t="shared" si="16"/>
        <v>février</v>
      </c>
      <c r="F544">
        <f t="shared" si="17"/>
        <v>11</v>
      </c>
    </row>
    <row r="545" spans="1:6">
      <c r="A545" t="s">
        <v>85</v>
      </c>
      <c r="B545" s="72">
        <v>46064</v>
      </c>
      <c r="C545" s="79">
        <v>0.5</v>
      </c>
      <c r="D545">
        <v>8</v>
      </c>
      <c r="E545" t="str">
        <f t="shared" si="16"/>
        <v>février</v>
      </c>
      <c r="F545">
        <f t="shared" si="17"/>
        <v>12</v>
      </c>
    </row>
    <row r="546" spans="1:6">
      <c r="A546" t="s">
        <v>85</v>
      </c>
      <c r="B546" s="72">
        <v>46064</v>
      </c>
      <c r="C546" s="79">
        <v>0.54166666666666663</v>
      </c>
      <c r="D546">
        <v>9</v>
      </c>
      <c r="E546" t="str">
        <f t="shared" si="16"/>
        <v>février</v>
      </c>
      <c r="F546">
        <f t="shared" si="17"/>
        <v>13</v>
      </c>
    </row>
    <row r="547" spans="1:6">
      <c r="A547" t="s">
        <v>85</v>
      </c>
      <c r="B547" s="72">
        <v>46064</v>
      </c>
      <c r="C547" s="79">
        <v>0.58333333333333337</v>
      </c>
      <c r="D547">
        <v>6</v>
      </c>
      <c r="E547" t="str">
        <f t="shared" si="16"/>
        <v>février</v>
      </c>
      <c r="F547">
        <f t="shared" si="17"/>
        <v>14</v>
      </c>
    </row>
    <row r="548" spans="1:6">
      <c r="A548" t="s">
        <v>85</v>
      </c>
      <c r="B548" s="72">
        <v>46064</v>
      </c>
      <c r="C548" s="79">
        <v>0.625</v>
      </c>
      <c r="D548">
        <v>9</v>
      </c>
      <c r="E548" t="str">
        <f t="shared" si="16"/>
        <v>février</v>
      </c>
      <c r="F548">
        <f t="shared" si="17"/>
        <v>15</v>
      </c>
    </row>
    <row r="549" spans="1:6">
      <c r="A549" t="s">
        <v>85</v>
      </c>
      <c r="B549" s="72">
        <v>46064</v>
      </c>
      <c r="C549" s="79">
        <v>0.66666666666666663</v>
      </c>
      <c r="D549">
        <v>9</v>
      </c>
      <c r="E549" t="str">
        <f t="shared" si="16"/>
        <v>février</v>
      </c>
      <c r="F549">
        <f t="shared" si="17"/>
        <v>16</v>
      </c>
    </row>
    <row r="550" spans="1:6">
      <c r="A550" t="s">
        <v>85</v>
      </c>
      <c r="B550" s="72">
        <v>46064</v>
      </c>
      <c r="C550" s="79">
        <v>0.70833333333333337</v>
      </c>
      <c r="D550">
        <v>8</v>
      </c>
      <c r="E550" t="str">
        <f t="shared" si="16"/>
        <v>février</v>
      </c>
      <c r="F550">
        <f t="shared" si="17"/>
        <v>17</v>
      </c>
    </row>
    <row r="551" spans="1:6">
      <c r="A551" t="s">
        <v>85</v>
      </c>
      <c r="B551" s="72">
        <v>46064</v>
      </c>
      <c r="C551" s="79">
        <v>0.75</v>
      </c>
      <c r="D551">
        <v>3</v>
      </c>
      <c r="E551" t="str">
        <f t="shared" si="16"/>
        <v>février</v>
      </c>
      <c r="F551">
        <f t="shared" si="17"/>
        <v>18</v>
      </c>
    </row>
    <row r="552" spans="1:6">
      <c r="A552" t="s">
        <v>85</v>
      </c>
      <c r="B552" s="72">
        <v>46064</v>
      </c>
      <c r="C552" s="79">
        <v>0.79166666666666663</v>
      </c>
      <c r="D552">
        <v>2</v>
      </c>
      <c r="E552" t="str">
        <f t="shared" si="16"/>
        <v>février</v>
      </c>
      <c r="F552">
        <f t="shared" si="17"/>
        <v>19</v>
      </c>
    </row>
    <row r="553" spans="1:6">
      <c r="A553" t="s">
        <v>85</v>
      </c>
      <c r="B553" s="72">
        <v>46064</v>
      </c>
      <c r="C553" s="79">
        <v>0.83333333333333337</v>
      </c>
      <c r="D553">
        <v>4</v>
      </c>
      <c r="E553" t="str">
        <f t="shared" si="16"/>
        <v>février</v>
      </c>
      <c r="F553">
        <f t="shared" si="17"/>
        <v>20</v>
      </c>
    </row>
    <row r="554" spans="1:6">
      <c r="A554" t="s">
        <v>85</v>
      </c>
      <c r="B554" s="72">
        <v>46064</v>
      </c>
      <c r="C554" s="79">
        <v>0.875</v>
      </c>
      <c r="D554">
        <v>1</v>
      </c>
      <c r="E554" t="str">
        <f t="shared" si="16"/>
        <v>février</v>
      </c>
      <c r="F554">
        <f t="shared" si="17"/>
        <v>21</v>
      </c>
    </row>
    <row r="555" spans="1:6">
      <c r="A555" t="s">
        <v>85</v>
      </c>
      <c r="B555" s="72">
        <v>46064</v>
      </c>
      <c r="C555" s="79">
        <v>0.91666666666666663</v>
      </c>
      <c r="D555">
        <v>0</v>
      </c>
      <c r="E555" t="str">
        <f t="shared" si="16"/>
        <v>février</v>
      </c>
      <c r="F555">
        <f t="shared" si="17"/>
        <v>22</v>
      </c>
    </row>
    <row r="556" spans="1:6">
      <c r="A556" t="s">
        <v>85</v>
      </c>
      <c r="B556" s="72">
        <v>46064</v>
      </c>
      <c r="C556" s="79">
        <v>0.95833333333333337</v>
      </c>
      <c r="D556">
        <v>1</v>
      </c>
      <c r="E556" t="str">
        <f t="shared" si="16"/>
        <v>février</v>
      </c>
      <c r="F556">
        <f t="shared" si="17"/>
        <v>23</v>
      </c>
    </row>
    <row r="557" spans="1:6">
      <c r="A557" t="s">
        <v>85</v>
      </c>
      <c r="B557" s="72">
        <v>46064</v>
      </c>
      <c r="C557" s="79">
        <v>0.25</v>
      </c>
      <c r="D557">
        <v>0</v>
      </c>
      <c r="E557" t="str">
        <f t="shared" si="16"/>
        <v>février</v>
      </c>
      <c r="F557">
        <f t="shared" si="17"/>
        <v>6</v>
      </c>
    </row>
    <row r="558" spans="1:6">
      <c r="A558" t="s">
        <v>85</v>
      </c>
      <c r="B558" s="72">
        <v>46064</v>
      </c>
      <c r="C558" s="79">
        <v>0.29166666666666669</v>
      </c>
      <c r="D558">
        <v>8</v>
      </c>
      <c r="E558" t="str">
        <f t="shared" si="16"/>
        <v>février</v>
      </c>
      <c r="F558">
        <f t="shared" si="17"/>
        <v>7</v>
      </c>
    </row>
    <row r="559" spans="1:6">
      <c r="A559" t="s">
        <v>85</v>
      </c>
      <c r="B559" s="72">
        <v>46064</v>
      </c>
      <c r="C559" s="79">
        <v>0.33333333333333331</v>
      </c>
      <c r="D559">
        <v>9</v>
      </c>
      <c r="E559" t="str">
        <f t="shared" si="16"/>
        <v>février</v>
      </c>
      <c r="F559">
        <f t="shared" si="17"/>
        <v>8</v>
      </c>
    </row>
    <row r="560" spans="1:6">
      <c r="A560" t="s">
        <v>85</v>
      </c>
      <c r="B560" s="72">
        <v>46064</v>
      </c>
      <c r="C560" s="79">
        <v>0.375</v>
      </c>
      <c r="D560">
        <v>23</v>
      </c>
      <c r="E560" t="str">
        <f t="shared" si="16"/>
        <v>février</v>
      </c>
      <c r="F560">
        <f t="shared" si="17"/>
        <v>9</v>
      </c>
    </row>
    <row r="561" spans="1:6">
      <c r="A561" t="s">
        <v>85</v>
      </c>
      <c r="B561" s="72">
        <v>46064</v>
      </c>
      <c r="C561" s="79">
        <v>0.41666666666666669</v>
      </c>
      <c r="D561">
        <v>24</v>
      </c>
      <c r="E561" t="str">
        <f t="shared" si="16"/>
        <v>février</v>
      </c>
      <c r="F561">
        <f t="shared" si="17"/>
        <v>10</v>
      </c>
    </row>
    <row r="562" spans="1:6">
      <c r="A562" t="s">
        <v>85</v>
      </c>
      <c r="B562" s="72">
        <v>46064</v>
      </c>
      <c r="C562" s="79">
        <v>0.45833333333333331</v>
      </c>
      <c r="D562">
        <v>20</v>
      </c>
      <c r="E562" t="str">
        <f t="shared" si="16"/>
        <v>février</v>
      </c>
      <c r="F562">
        <f t="shared" si="17"/>
        <v>11</v>
      </c>
    </row>
    <row r="563" spans="1:6">
      <c r="A563" t="s">
        <v>85</v>
      </c>
      <c r="B563" s="72">
        <v>46064</v>
      </c>
      <c r="C563" s="79">
        <v>0.5</v>
      </c>
      <c r="D563">
        <v>13</v>
      </c>
      <c r="E563" t="str">
        <f t="shared" si="16"/>
        <v>février</v>
      </c>
      <c r="F563">
        <f t="shared" si="17"/>
        <v>12</v>
      </c>
    </row>
    <row r="564" spans="1:6">
      <c r="A564" t="s">
        <v>85</v>
      </c>
      <c r="B564" s="72">
        <v>46064</v>
      </c>
      <c r="C564" s="79">
        <v>0.54166666666666663</v>
      </c>
      <c r="D564">
        <v>18</v>
      </c>
      <c r="E564" t="str">
        <f t="shared" si="16"/>
        <v>février</v>
      </c>
      <c r="F564">
        <f t="shared" si="17"/>
        <v>13</v>
      </c>
    </row>
    <row r="565" spans="1:6">
      <c r="A565" t="s">
        <v>85</v>
      </c>
      <c r="B565" s="72">
        <v>46064</v>
      </c>
      <c r="C565" s="79">
        <v>0.58333333333333337</v>
      </c>
      <c r="D565">
        <v>23</v>
      </c>
      <c r="E565" t="str">
        <f t="shared" si="16"/>
        <v>février</v>
      </c>
      <c r="F565">
        <f t="shared" si="17"/>
        <v>14</v>
      </c>
    </row>
    <row r="566" spans="1:6">
      <c r="A566" t="s">
        <v>85</v>
      </c>
      <c r="B566" s="72">
        <v>46064</v>
      </c>
      <c r="C566" s="79">
        <v>0.625</v>
      </c>
      <c r="D566">
        <v>15</v>
      </c>
      <c r="E566" t="str">
        <f t="shared" si="16"/>
        <v>février</v>
      </c>
      <c r="F566">
        <f t="shared" si="17"/>
        <v>15</v>
      </c>
    </row>
    <row r="567" spans="1:6">
      <c r="A567" t="s">
        <v>85</v>
      </c>
      <c r="B567" s="72">
        <v>46064</v>
      </c>
      <c r="C567" s="79">
        <v>0.66666666666666663</v>
      </c>
      <c r="D567">
        <v>16</v>
      </c>
      <c r="E567" t="str">
        <f t="shared" si="16"/>
        <v>février</v>
      </c>
      <c r="F567">
        <f t="shared" si="17"/>
        <v>16</v>
      </c>
    </row>
    <row r="568" spans="1:6">
      <c r="A568" t="s">
        <v>85</v>
      </c>
      <c r="B568" s="72">
        <v>46064</v>
      </c>
      <c r="C568" s="79">
        <v>0.70833333333333337</v>
      </c>
      <c r="D568">
        <v>13</v>
      </c>
      <c r="E568" t="str">
        <f t="shared" si="16"/>
        <v>février</v>
      </c>
      <c r="F568">
        <f t="shared" si="17"/>
        <v>17</v>
      </c>
    </row>
    <row r="569" spans="1:6">
      <c r="A569" t="s">
        <v>85</v>
      </c>
      <c r="B569" s="72">
        <v>46064</v>
      </c>
      <c r="C569" s="79">
        <v>0.75</v>
      </c>
      <c r="D569">
        <v>9</v>
      </c>
      <c r="E569" t="str">
        <f t="shared" si="16"/>
        <v>février</v>
      </c>
      <c r="F569">
        <f t="shared" si="17"/>
        <v>18</v>
      </c>
    </row>
    <row r="570" spans="1:6">
      <c r="A570" t="s">
        <v>85</v>
      </c>
      <c r="B570" s="72">
        <v>46064</v>
      </c>
      <c r="C570" s="79">
        <v>0.79166666666666663</v>
      </c>
      <c r="D570">
        <v>7</v>
      </c>
      <c r="E570" t="str">
        <f t="shared" si="16"/>
        <v>février</v>
      </c>
      <c r="F570">
        <f t="shared" si="17"/>
        <v>19</v>
      </c>
    </row>
    <row r="571" spans="1:6">
      <c r="A571" t="s">
        <v>85</v>
      </c>
      <c r="B571" s="72">
        <v>46064</v>
      </c>
      <c r="C571" s="79">
        <v>0.83333333333333337</v>
      </c>
      <c r="D571">
        <v>4</v>
      </c>
      <c r="E571" t="str">
        <f t="shared" si="16"/>
        <v>février</v>
      </c>
      <c r="F571">
        <f t="shared" si="17"/>
        <v>20</v>
      </c>
    </row>
    <row r="572" spans="1:6">
      <c r="A572" t="s">
        <v>85</v>
      </c>
      <c r="B572" s="72">
        <v>46064</v>
      </c>
      <c r="C572" s="79">
        <v>0.875</v>
      </c>
      <c r="D572">
        <v>3</v>
      </c>
      <c r="E572" t="str">
        <f t="shared" si="16"/>
        <v>février</v>
      </c>
      <c r="F572">
        <f t="shared" si="17"/>
        <v>21</v>
      </c>
    </row>
    <row r="573" spans="1:6">
      <c r="A573" t="s">
        <v>85</v>
      </c>
      <c r="B573" s="72">
        <v>46064</v>
      </c>
      <c r="C573" s="79">
        <v>0.91666666666666663</v>
      </c>
      <c r="D573">
        <v>1</v>
      </c>
      <c r="E573" t="str">
        <f t="shared" si="16"/>
        <v>février</v>
      </c>
      <c r="F573">
        <f t="shared" si="17"/>
        <v>22</v>
      </c>
    </row>
    <row r="574" spans="1:6">
      <c r="A574" t="s">
        <v>85</v>
      </c>
      <c r="B574" s="72">
        <v>46064</v>
      </c>
      <c r="C574" s="79">
        <v>0.95833333333333337</v>
      </c>
      <c r="D574">
        <v>1</v>
      </c>
      <c r="E574" t="str">
        <f t="shared" si="16"/>
        <v>février</v>
      </c>
      <c r="F574">
        <f t="shared" si="17"/>
        <v>23</v>
      </c>
    </row>
    <row r="575" spans="1:6">
      <c r="A575" t="s">
        <v>68</v>
      </c>
      <c r="B575" s="72">
        <v>46065</v>
      </c>
      <c r="C575" s="79">
        <v>0.29166666666666669</v>
      </c>
      <c r="D575">
        <v>13</v>
      </c>
      <c r="E575" t="str">
        <f t="shared" si="16"/>
        <v>février</v>
      </c>
      <c r="F575">
        <f t="shared" si="17"/>
        <v>7</v>
      </c>
    </row>
    <row r="576" spans="1:6">
      <c r="A576" t="s">
        <v>68</v>
      </c>
      <c r="B576" s="72">
        <v>46065</v>
      </c>
      <c r="C576" s="79">
        <v>0.33333333333333331</v>
      </c>
      <c r="D576">
        <v>39</v>
      </c>
      <c r="E576" t="str">
        <f t="shared" si="16"/>
        <v>février</v>
      </c>
      <c r="F576">
        <f t="shared" si="17"/>
        <v>8</v>
      </c>
    </row>
    <row r="577" spans="1:6">
      <c r="A577" t="s">
        <v>68</v>
      </c>
      <c r="B577" s="72">
        <v>46065</v>
      </c>
      <c r="C577" s="79">
        <v>0.375</v>
      </c>
      <c r="D577">
        <v>52</v>
      </c>
      <c r="E577" t="str">
        <f t="shared" si="16"/>
        <v>février</v>
      </c>
      <c r="F577">
        <f t="shared" si="17"/>
        <v>9</v>
      </c>
    </row>
    <row r="578" spans="1:6">
      <c r="A578" t="s">
        <v>68</v>
      </c>
      <c r="B578" s="72">
        <v>46065</v>
      </c>
      <c r="C578" s="79">
        <v>0.41666666666666669</v>
      </c>
      <c r="D578">
        <v>46</v>
      </c>
      <c r="E578" t="str">
        <f t="shared" si="16"/>
        <v>février</v>
      </c>
      <c r="F578">
        <f t="shared" si="17"/>
        <v>10</v>
      </c>
    </row>
    <row r="579" spans="1:6">
      <c r="A579" t="s">
        <v>68</v>
      </c>
      <c r="B579" s="72">
        <v>46065</v>
      </c>
      <c r="C579" s="79">
        <v>0.45833333333333331</v>
      </c>
      <c r="D579">
        <v>50</v>
      </c>
      <c r="E579" t="str">
        <f t="shared" si="16"/>
        <v>février</v>
      </c>
      <c r="F579">
        <f t="shared" si="17"/>
        <v>11</v>
      </c>
    </row>
    <row r="580" spans="1:6">
      <c r="A580" t="s">
        <v>68</v>
      </c>
      <c r="B580" s="72">
        <v>46065</v>
      </c>
      <c r="C580" s="79">
        <v>0.5</v>
      </c>
      <c r="D580">
        <v>46</v>
      </c>
      <c r="E580" t="str">
        <f t="shared" ref="E580:E643" si="18">TEXT(B580,"mmmm")</f>
        <v>février</v>
      </c>
      <c r="F580">
        <f t="shared" ref="F580:F643" si="19">VLOOKUP(C580,$L$1:$M$24,2,0)</f>
        <v>12</v>
      </c>
    </row>
    <row r="581" spans="1:6">
      <c r="A581" t="s">
        <v>68</v>
      </c>
      <c r="B581" s="72">
        <v>46065</v>
      </c>
      <c r="C581" s="79">
        <v>0.54166666666666663</v>
      </c>
      <c r="D581">
        <v>45</v>
      </c>
      <c r="E581" t="str">
        <f t="shared" si="18"/>
        <v>février</v>
      </c>
      <c r="F581">
        <f t="shared" si="19"/>
        <v>13</v>
      </c>
    </row>
    <row r="582" spans="1:6">
      <c r="A582" t="s">
        <v>68</v>
      </c>
      <c r="B582" s="72">
        <v>46065</v>
      </c>
      <c r="C582" s="79">
        <v>0.58333333333333337</v>
      </c>
      <c r="D582">
        <v>46</v>
      </c>
      <c r="E582" t="str">
        <f t="shared" si="18"/>
        <v>février</v>
      </c>
      <c r="F582">
        <f t="shared" si="19"/>
        <v>14</v>
      </c>
    </row>
    <row r="583" spans="1:6">
      <c r="A583" t="s">
        <v>68</v>
      </c>
      <c r="B583" s="72">
        <v>46065</v>
      </c>
      <c r="C583" s="79">
        <v>0.625</v>
      </c>
      <c r="D583">
        <v>44</v>
      </c>
      <c r="E583" t="str">
        <f t="shared" si="18"/>
        <v>février</v>
      </c>
      <c r="F583">
        <f t="shared" si="19"/>
        <v>15</v>
      </c>
    </row>
    <row r="584" spans="1:6">
      <c r="A584" t="s">
        <v>68</v>
      </c>
      <c r="B584" s="72">
        <v>46065</v>
      </c>
      <c r="C584" s="79">
        <v>0.66666666666666663</v>
      </c>
      <c r="D584">
        <v>39</v>
      </c>
      <c r="E584" t="str">
        <f t="shared" si="18"/>
        <v>février</v>
      </c>
      <c r="F584">
        <f t="shared" si="19"/>
        <v>16</v>
      </c>
    </row>
    <row r="585" spans="1:6">
      <c r="A585" t="s">
        <v>68</v>
      </c>
      <c r="B585" s="72">
        <v>46065</v>
      </c>
      <c r="C585" s="79">
        <v>0.70833333333333337</v>
      </c>
      <c r="D585">
        <v>34</v>
      </c>
      <c r="E585" t="str">
        <f t="shared" si="18"/>
        <v>février</v>
      </c>
      <c r="F585">
        <f t="shared" si="19"/>
        <v>17</v>
      </c>
    </row>
    <row r="586" spans="1:6">
      <c r="A586" t="s">
        <v>68</v>
      </c>
      <c r="B586" s="72">
        <v>46065</v>
      </c>
      <c r="C586" s="79">
        <v>0.75</v>
      </c>
      <c r="D586">
        <v>20</v>
      </c>
      <c r="E586" t="str">
        <f t="shared" si="18"/>
        <v>février</v>
      </c>
      <c r="F586">
        <f t="shared" si="19"/>
        <v>18</v>
      </c>
    </row>
    <row r="587" spans="1:6">
      <c r="A587" t="s">
        <v>68</v>
      </c>
      <c r="B587" s="72">
        <v>46065</v>
      </c>
      <c r="C587" s="79">
        <v>0.79166666666666663</v>
      </c>
      <c r="D587">
        <v>13</v>
      </c>
      <c r="E587" t="str">
        <f t="shared" si="18"/>
        <v>février</v>
      </c>
      <c r="F587">
        <f t="shared" si="19"/>
        <v>19</v>
      </c>
    </row>
    <row r="588" spans="1:6">
      <c r="A588" t="s">
        <v>68</v>
      </c>
      <c r="B588" s="72">
        <v>46065</v>
      </c>
      <c r="C588" s="79">
        <v>0.83333333333333337</v>
      </c>
      <c r="D588">
        <v>16</v>
      </c>
      <c r="E588" t="str">
        <f t="shared" si="18"/>
        <v>février</v>
      </c>
      <c r="F588">
        <f t="shared" si="19"/>
        <v>20</v>
      </c>
    </row>
    <row r="589" spans="1:6">
      <c r="A589" t="s">
        <v>68</v>
      </c>
      <c r="B589" s="72">
        <v>46065</v>
      </c>
      <c r="C589" s="79">
        <v>0.875</v>
      </c>
      <c r="D589">
        <v>10</v>
      </c>
      <c r="E589" t="str">
        <f t="shared" si="18"/>
        <v>février</v>
      </c>
      <c r="F589">
        <f t="shared" si="19"/>
        <v>21</v>
      </c>
    </row>
    <row r="590" spans="1:6">
      <c r="A590" t="s">
        <v>68</v>
      </c>
      <c r="B590" s="72">
        <v>46065</v>
      </c>
      <c r="C590" s="79">
        <v>0.91666666666666663</v>
      </c>
      <c r="D590">
        <v>8</v>
      </c>
      <c r="E590" t="str">
        <f t="shared" si="18"/>
        <v>février</v>
      </c>
      <c r="F590">
        <f t="shared" si="19"/>
        <v>22</v>
      </c>
    </row>
    <row r="591" spans="1:6">
      <c r="A591" t="s">
        <v>85</v>
      </c>
      <c r="B591" s="72">
        <v>46065</v>
      </c>
      <c r="C591" s="79">
        <v>0.25</v>
      </c>
      <c r="D591">
        <v>3</v>
      </c>
      <c r="E591" t="str">
        <f t="shared" si="18"/>
        <v>février</v>
      </c>
      <c r="F591">
        <f t="shared" si="19"/>
        <v>6</v>
      </c>
    </row>
    <row r="592" spans="1:6">
      <c r="A592" t="s">
        <v>85</v>
      </c>
      <c r="B592" s="72">
        <v>46065</v>
      </c>
      <c r="C592" s="79">
        <v>0.29166666666666669</v>
      </c>
      <c r="D592">
        <v>1</v>
      </c>
      <c r="E592" t="str">
        <f t="shared" si="18"/>
        <v>février</v>
      </c>
      <c r="F592">
        <f t="shared" si="19"/>
        <v>7</v>
      </c>
    </row>
    <row r="593" spans="1:6">
      <c r="A593" t="s">
        <v>85</v>
      </c>
      <c r="B593" s="72">
        <v>46065</v>
      </c>
      <c r="C593" s="79">
        <v>0.33333333333333331</v>
      </c>
      <c r="D593">
        <v>8</v>
      </c>
      <c r="E593" t="str">
        <f t="shared" si="18"/>
        <v>février</v>
      </c>
      <c r="F593">
        <f t="shared" si="19"/>
        <v>8</v>
      </c>
    </row>
    <row r="594" spans="1:6">
      <c r="A594" t="s">
        <v>85</v>
      </c>
      <c r="B594" s="72">
        <v>46065</v>
      </c>
      <c r="C594" s="79">
        <v>0.375</v>
      </c>
      <c r="D594">
        <v>9</v>
      </c>
      <c r="E594" t="str">
        <f t="shared" si="18"/>
        <v>février</v>
      </c>
      <c r="F594">
        <f t="shared" si="19"/>
        <v>9</v>
      </c>
    </row>
    <row r="595" spans="1:6">
      <c r="A595" t="s">
        <v>85</v>
      </c>
      <c r="B595" s="72">
        <v>46065</v>
      </c>
      <c r="C595" s="79">
        <v>0.41666666666666669</v>
      </c>
      <c r="D595">
        <v>8</v>
      </c>
      <c r="E595" t="str">
        <f t="shared" si="18"/>
        <v>février</v>
      </c>
      <c r="F595">
        <f t="shared" si="19"/>
        <v>10</v>
      </c>
    </row>
    <row r="596" spans="1:6">
      <c r="A596" t="s">
        <v>85</v>
      </c>
      <c r="B596" s="72">
        <v>46065</v>
      </c>
      <c r="C596" s="79">
        <v>0.45833333333333331</v>
      </c>
      <c r="D596">
        <v>10</v>
      </c>
      <c r="E596" t="str">
        <f t="shared" si="18"/>
        <v>février</v>
      </c>
      <c r="F596">
        <f t="shared" si="19"/>
        <v>11</v>
      </c>
    </row>
    <row r="597" spans="1:6">
      <c r="A597" t="s">
        <v>85</v>
      </c>
      <c r="B597" s="72">
        <v>46065</v>
      </c>
      <c r="C597" s="79">
        <v>0.5</v>
      </c>
      <c r="D597">
        <v>8</v>
      </c>
      <c r="E597" t="str">
        <f t="shared" si="18"/>
        <v>février</v>
      </c>
      <c r="F597">
        <f t="shared" si="19"/>
        <v>12</v>
      </c>
    </row>
    <row r="598" spans="1:6">
      <c r="A598" t="s">
        <v>85</v>
      </c>
      <c r="B598" s="72">
        <v>46065</v>
      </c>
      <c r="C598" s="79">
        <v>0.54166666666666663</v>
      </c>
      <c r="D598">
        <v>9</v>
      </c>
      <c r="E598" t="str">
        <f t="shared" si="18"/>
        <v>février</v>
      </c>
      <c r="F598">
        <f t="shared" si="19"/>
        <v>13</v>
      </c>
    </row>
    <row r="599" spans="1:6">
      <c r="A599" t="s">
        <v>85</v>
      </c>
      <c r="B599" s="72">
        <v>46065</v>
      </c>
      <c r="C599" s="79">
        <v>0.58333333333333337</v>
      </c>
      <c r="D599">
        <v>8</v>
      </c>
      <c r="E599" t="str">
        <f t="shared" si="18"/>
        <v>février</v>
      </c>
      <c r="F599">
        <f t="shared" si="19"/>
        <v>14</v>
      </c>
    </row>
    <row r="600" spans="1:6">
      <c r="A600" t="s">
        <v>85</v>
      </c>
      <c r="B600" s="72">
        <v>46065</v>
      </c>
      <c r="C600" s="79">
        <v>0.625</v>
      </c>
      <c r="D600">
        <v>9</v>
      </c>
      <c r="E600" t="str">
        <f t="shared" si="18"/>
        <v>février</v>
      </c>
      <c r="F600">
        <f t="shared" si="19"/>
        <v>15</v>
      </c>
    </row>
    <row r="601" spans="1:6">
      <c r="A601" t="s">
        <v>85</v>
      </c>
      <c r="B601" s="72">
        <v>46065</v>
      </c>
      <c r="C601" s="79">
        <v>0.66666666666666663</v>
      </c>
      <c r="D601">
        <v>5</v>
      </c>
      <c r="E601" t="str">
        <f t="shared" si="18"/>
        <v>février</v>
      </c>
      <c r="F601">
        <f t="shared" si="19"/>
        <v>16</v>
      </c>
    </row>
    <row r="602" spans="1:6">
      <c r="A602" t="s">
        <v>85</v>
      </c>
      <c r="B602" s="72">
        <v>46065</v>
      </c>
      <c r="C602" s="79">
        <v>0.70833333333333337</v>
      </c>
      <c r="D602">
        <v>9</v>
      </c>
      <c r="E602" t="str">
        <f t="shared" si="18"/>
        <v>février</v>
      </c>
      <c r="F602">
        <f t="shared" si="19"/>
        <v>17</v>
      </c>
    </row>
    <row r="603" spans="1:6">
      <c r="A603" t="s">
        <v>85</v>
      </c>
      <c r="B603" s="72">
        <v>46065</v>
      </c>
      <c r="C603" s="79">
        <v>0.75</v>
      </c>
      <c r="D603">
        <v>4</v>
      </c>
      <c r="E603" t="str">
        <f t="shared" si="18"/>
        <v>février</v>
      </c>
      <c r="F603">
        <f t="shared" si="19"/>
        <v>18</v>
      </c>
    </row>
    <row r="604" spans="1:6">
      <c r="A604" t="s">
        <v>85</v>
      </c>
      <c r="B604" s="72">
        <v>46065</v>
      </c>
      <c r="C604" s="79">
        <v>0.79166666666666663</v>
      </c>
      <c r="D604">
        <v>3</v>
      </c>
      <c r="E604" t="str">
        <f t="shared" si="18"/>
        <v>février</v>
      </c>
      <c r="F604">
        <f t="shared" si="19"/>
        <v>19</v>
      </c>
    </row>
    <row r="605" spans="1:6">
      <c r="A605" t="s">
        <v>85</v>
      </c>
      <c r="B605" s="72">
        <v>46065</v>
      </c>
      <c r="C605" s="79">
        <v>0.83333333333333337</v>
      </c>
      <c r="D605">
        <v>5</v>
      </c>
      <c r="E605" t="str">
        <f t="shared" si="18"/>
        <v>février</v>
      </c>
      <c r="F605">
        <f t="shared" si="19"/>
        <v>20</v>
      </c>
    </row>
    <row r="606" spans="1:6">
      <c r="A606" t="s">
        <v>85</v>
      </c>
      <c r="B606" s="72">
        <v>46065</v>
      </c>
      <c r="C606" s="79">
        <v>0.875</v>
      </c>
      <c r="D606">
        <v>1</v>
      </c>
      <c r="E606" t="str">
        <f t="shared" si="18"/>
        <v>février</v>
      </c>
      <c r="F606">
        <f t="shared" si="19"/>
        <v>21</v>
      </c>
    </row>
    <row r="607" spans="1:6">
      <c r="A607" t="s">
        <v>85</v>
      </c>
      <c r="B607" s="72">
        <v>46065</v>
      </c>
      <c r="C607" s="79">
        <v>0.91666666666666663</v>
      </c>
      <c r="D607">
        <v>0</v>
      </c>
      <c r="E607" t="str">
        <f t="shared" si="18"/>
        <v>février</v>
      </c>
      <c r="F607">
        <f t="shared" si="19"/>
        <v>22</v>
      </c>
    </row>
    <row r="608" spans="1:6">
      <c r="A608" t="s">
        <v>85</v>
      </c>
      <c r="B608" s="72">
        <v>46065</v>
      </c>
      <c r="C608" s="79">
        <v>0.95833333333333337</v>
      </c>
      <c r="D608">
        <v>1</v>
      </c>
      <c r="E608" t="str">
        <f t="shared" si="18"/>
        <v>février</v>
      </c>
      <c r="F608">
        <f t="shared" si="19"/>
        <v>23</v>
      </c>
    </row>
    <row r="609" spans="1:6">
      <c r="A609" t="s">
        <v>85</v>
      </c>
      <c r="B609" s="72">
        <v>46065</v>
      </c>
      <c r="C609" s="79">
        <v>0.25</v>
      </c>
      <c r="D609">
        <v>1</v>
      </c>
      <c r="E609" t="str">
        <f t="shared" si="18"/>
        <v>février</v>
      </c>
      <c r="F609">
        <f t="shared" si="19"/>
        <v>6</v>
      </c>
    </row>
    <row r="610" spans="1:6">
      <c r="A610" t="s">
        <v>85</v>
      </c>
      <c r="B610" s="72">
        <v>46065</v>
      </c>
      <c r="C610" s="79">
        <v>0.29166666666666669</v>
      </c>
      <c r="D610">
        <v>6</v>
      </c>
      <c r="E610" t="str">
        <f t="shared" si="18"/>
        <v>février</v>
      </c>
      <c r="F610">
        <f t="shared" si="19"/>
        <v>7</v>
      </c>
    </row>
    <row r="611" spans="1:6">
      <c r="A611" t="s">
        <v>85</v>
      </c>
      <c r="B611" s="72">
        <v>46065</v>
      </c>
      <c r="C611" s="79">
        <v>0.33333333333333331</v>
      </c>
      <c r="D611">
        <v>11</v>
      </c>
      <c r="E611" t="str">
        <f t="shared" si="18"/>
        <v>février</v>
      </c>
      <c r="F611">
        <f t="shared" si="19"/>
        <v>8</v>
      </c>
    </row>
    <row r="612" spans="1:6">
      <c r="A612" t="s">
        <v>85</v>
      </c>
      <c r="B612" s="72">
        <v>46065</v>
      </c>
      <c r="C612" s="79">
        <v>0.375</v>
      </c>
      <c r="D612">
        <v>22</v>
      </c>
      <c r="E612" t="str">
        <f t="shared" si="18"/>
        <v>février</v>
      </c>
      <c r="F612">
        <f t="shared" si="19"/>
        <v>9</v>
      </c>
    </row>
    <row r="613" spans="1:6">
      <c r="A613" t="s">
        <v>85</v>
      </c>
      <c r="B613" s="72">
        <v>46065</v>
      </c>
      <c r="C613" s="79">
        <v>0.41666666666666669</v>
      </c>
      <c r="D613">
        <v>20</v>
      </c>
      <c r="E613" t="str">
        <f t="shared" si="18"/>
        <v>février</v>
      </c>
      <c r="F613">
        <f t="shared" si="19"/>
        <v>10</v>
      </c>
    </row>
    <row r="614" spans="1:6">
      <c r="A614" t="s">
        <v>85</v>
      </c>
      <c r="B614" s="72">
        <v>46065</v>
      </c>
      <c r="C614" s="79">
        <v>0.45833333333333331</v>
      </c>
      <c r="D614">
        <v>18</v>
      </c>
      <c r="E614" t="str">
        <f t="shared" si="18"/>
        <v>février</v>
      </c>
      <c r="F614">
        <f t="shared" si="19"/>
        <v>11</v>
      </c>
    </row>
    <row r="615" spans="1:6">
      <c r="A615" t="s">
        <v>85</v>
      </c>
      <c r="B615" s="72">
        <v>46065</v>
      </c>
      <c r="C615" s="79">
        <v>0.5</v>
      </c>
      <c r="D615">
        <v>17</v>
      </c>
      <c r="E615" t="str">
        <f t="shared" si="18"/>
        <v>février</v>
      </c>
      <c r="F615">
        <f t="shared" si="19"/>
        <v>12</v>
      </c>
    </row>
    <row r="616" spans="1:6">
      <c r="A616" t="s">
        <v>85</v>
      </c>
      <c r="B616" s="72">
        <v>46065</v>
      </c>
      <c r="C616" s="79">
        <v>0.54166666666666663</v>
      </c>
      <c r="D616">
        <v>21</v>
      </c>
      <c r="E616" t="str">
        <f t="shared" si="18"/>
        <v>février</v>
      </c>
      <c r="F616">
        <f t="shared" si="19"/>
        <v>13</v>
      </c>
    </row>
    <row r="617" spans="1:6">
      <c r="A617" t="s">
        <v>85</v>
      </c>
      <c r="B617" s="72">
        <v>46065</v>
      </c>
      <c r="C617" s="79">
        <v>0.58333333333333337</v>
      </c>
      <c r="D617">
        <v>19</v>
      </c>
      <c r="E617" t="str">
        <f t="shared" si="18"/>
        <v>février</v>
      </c>
      <c r="F617">
        <f t="shared" si="19"/>
        <v>14</v>
      </c>
    </row>
    <row r="618" spans="1:6">
      <c r="A618" t="s">
        <v>85</v>
      </c>
      <c r="B618" s="72">
        <v>46065</v>
      </c>
      <c r="C618" s="79">
        <v>0.625</v>
      </c>
      <c r="D618">
        <v>14</v>
      </c>
      <c r="E618" t="str">
        <f t="shared" si="18"/>
        <v>février</v>
      </c>
      <c r="F618">
        <f t="shared" si="19"/>
        <v>15</v>
      </c>
    </row>
    <row r="619" spans="1:6">
      <c r="A619" t="s">
        <v>85</v>
      </c>
      <c r="B619" s="72">
        <v>46065</v>
      </c>
      <c r="C619" s="79">
        <v>0.66666666666666663</v>
      </c>
      <c r="D619">
        <v>18</v>
      </c>
      <c r="E619" t="str">
        <f t="shared" si="18"/>
        <v>février</v>
      </c>
      <c r="F619">
        <f t="shared" si="19"/>
        <v>16</v>
      </c>
    </row>
    <row r="620" spans="1:6">
      <c r="A620" t="s">
        <v>85</v>
      </c>
      <c r="B620" s="72">
        <v>46065</v>
      </c>
      <c r="C620" s="79">
        <v>0.70833333333333337</v>
      </c>
      <c r="D620">
        <v>16</v>
      </c>
      <c r="E620" t="str">
        <f t="shared" si="18"/>
        <v>février</v>
      </c>
      <c r="F620">
        <f t="shared" si="19"/>
        <v>17</v>
      </c>
    </row>
    <row r="621" spans="1:6">
      <c r="A621" t="s">
        <v>85</v>
      </c>
      <c r="B621" s="72">
        <v>46065</v>
      </c>
      <c r="C621" s="79">
        <v>0.75</v>
      </c>
      <c r="D621">
        <v>9</v>
      </c>
      <c r="E621" t="str">
        <f t="shared" si="18"/>
        <v>février</v>
      </c>
      <c r="F621">
        <f t="shared" si="19"/>
        <v>18</v>
      </c>
    </row>
    <row r="622" spans="1:6">
      <c r="A622" t="s">
        <v>85</v>
      </c>
      <c r="B622" s="72">
        <v>46065</v>
      </c>
      <c r="C622" s="79">
        <v>0.79166666666666663</v>
      </c>
      <c r="D622">
        <v>8</v>
      </c>
      <c r="E622" t="str">
        <f t="shared" si="18"/>
        <v>février</v>
      </c>
      <c r="F622">
        <f t="shared" si="19"/>
        <v>19</v>
      </c>
    </row>
    <row r="623" spans="1:6">
      <c r="A623" t="s">
        <v>85</v>
      </c>
      <c r="B623" s="72">
        <v>46065</v>
      </c>
      <c r="C623" s="79">
        <v>0.83333333333333337</v>
      </c>
      <c r="D623">
        <v>9</v>
      </c>
      <c r="E623" t="str">
        <f t="shared" si="18"/>
        <v>février</v>
      </c>
      <c r="F623">
        <f t="shared" si="19"/>
        <v>20</v>
      </c>
    </row>
    <row r="624" spans="1:6">
      <c r="A624" t="s">
        <v>85</v>
      </c>
      <c r="B624" s="72">
        <v>46065</v>
      </c>
      <c r="C624" s="79">
        <v>0.875</v>
      </c>
      <c r="D624">
        <v>6</v>
      </c>
      <c r="E624" t="str">
        <f t="shared" si="18"/>
        <v>février</v>
      </c>
      <c r="F624">
        <f t="shared" si="19"/>
        <v>21</v>
      </c>
    </row>
    <row r="625" spans="1:6">
      <c r="A625" t="s">
        <v>85</v>
      </c>
      <c r="B625" s="72">
        <v>46065</v>
      </c>
      <c r="C625" s="79">
        <v>0.91666666666666663</v>
      </c>
      <c r="D625">
        <v>1</v>
      </c>
      <c r="E625" t="str">
        <f t="shared" si="18"/>
        <v>février</v>
      </c>
      <c r="F625">
        <f t="shared" si="19"/>
        <v>22</v>
      </c>
    </row>
    <row r="626" spans="1:6">
      <c r="A626" t="s">
        <v>85</v>
      </c>
      <c r="B626" s="72">
        <v>46065</v>
      </c>
      <c r="C626" s="79">
        <v>0.95833333333333337</v>
      </c>
      <c r="D626">
        <v>2</v>
      </c>
      <c r="E626" t="str">
        <f t="shared" si="18"/>
        <v>février</v>
      </c>
      <c r="F626">
        <f t="shared" si="19"/>
        <v>23</v>
      </c>
    </row>
    <row r="627" spans="1:6">
      <c r="A627" t="s">
        <v>68</v>
      </c>
      <c r="B627" s="72">
        <v>46066</v>
      </c>
      <c r="C627" s="79">
        <v>0.29166666666666669</v>
      </c>
      <c r="D627">
        <v>10</v>
      </c>
      <c r="E627" t="str">
        <f t="shared" si="18"/>
        <v>février</v>
      </c>
      <c r="F627">
        <f t="shared" si="19"/>
        <v>7</v>
      </c>
    </row>
    <row r="628" spans="1:6">
      <c r="A628" t="s">
        <v>68</v>
      </c>
      <c r="B628" s="72">
        <v>46066</v>
      </c>
      <c r="C628" s="79">
        <v>0.33333333333333331</v>
      </c>
      <c r="D628">
        <v>42</v>
      </c>
      <c r="E628" t="str">
        <f t="shared" si="18"/>
        <v>février</v>
      </c>
      <c r="F628">
        <f t="shared" si="19"/>
        <v>8</v>
      </c>
    </row>
    <row r="629" spans="1:6">
      <c r="A629" t="s">
        <v>68</v>
      </c>
      <c r="B629" s="72">
        <v>46066</v>
      </c>
      <c r="C629" s="79">
        <v>0.375</v>
      </c>
      <c r="D629">
        <v>57</v>
      </c>
      <c r="E629" t="str">
        <f t="shared" si="18"/>
        <v>février</v>
      </c>
      <c r="F629">
        <f t="shared" si="19"/>
        <v>9</v>
      </c>
    </row>
    <row r="630" spans="1:6">
      <c r="A630" t="s">
        <v>68</v>
      </c>
      <c r="B630" s="72">
        <v>46066</v>
      </c>
      <c r="C630" s="79">
        <v>0.41666666666666669</v>
      </c>
      <c r="D630">
        <v>57</v>
      </c>
      <c r="E630" t="str">
        <f t="shared" si="18"/>
        <v>février</v>
      </c>
      <c r="F630">
        <f t="shared" si="19"/>
        <v>10</v>
      </c>
    </row>
    <row r="631" spans="1:6">
      <c r="A631" t="s">
        <v>68</v>
      </c>
      <c r="B631" s="72">
        <v>46066</v>
      </c>
      <c r="C631" s="79">
        <v>0.45833333333333331</v>
      </c>
      <c r="D631">
        <v>58</v>
      </c>
      <c r="E631" t="str">
        <f t="shared" si="18"/>
        <v>février</v>
      </c>
      <c r="F631">
        <f t="shared" si="19"/>
        <v>11</v>
      </c>
    </row>
    <row r="632" spans="1:6">
      <c r="A632" t="s">
        <v>68</v>
      </c>
      <c r="B632" s="72">
        <v>46066</v>
      </c>
      <c r="C632" s="79">
        <v>0.5</v>
      </c>
      <c r="D632">
        <v>54</v>
      </c>
      <c r="E632" t="str">
        <f t="shared" si="18"/>
        <v>février</v>
      </c>
      <c r="F632">
        <f t="shared" si="19"/>
        <v>12</v>
      </c>
    </row>
    <row r="633" spans="1:6">
      <c r="A633" t="s">
        <v>68</v>
      </c>
      <c r="B633" s="72">
        <v>46066</v>
      </c>
      <c r="C633" s="79">
        <v>0.54166666666666663</v>
      </c>
      <c r="D633">
        <v>60</v>
      </c>
      <c r="E633" t="str">
        <f t="shared" si="18"/>
        <v>février</v>
      </c>
      <c r="F633">
        <f t="shared" si="19"/>
        <v>13</v>
      </c>
    </row>
    <row r="634" spans="1:6">
      <c r="A634" t="s">
        <v>68</v>
      </c>
      <c r="B634" s="72">
        <v>46066</v>
      </c>
      <c r="C634" s="79">
        <v>0.58333333333333337</v>
      </c>
      <c r="D634">
        <v>56</v>
      </c>
      <c r="E634" t="str">
        <f t="shared" si="18"/>
        <v>février</v>
      </c>
      <c r="F634">
        <f t="shared" si="19"/>
        <v>14</v>
      </c>
    </row>
    <row r="635" spans="1:6">
      <c r="A635" t="s">
        <v>68</v>
      </c>
      <c r="B635" s="72">
        <v>46066</v>
      </c>
      <c r="C635" s="79">
        <v>0.625</v>
      </c>
      <c r="D635">
        <v>49</v>
      </c>
      <c r="E635" t="str">
        <f t="shared" si="18"/>
        <v>février</v>
      </c>
      <c r="F635">
        <f t="shared" si="19"/>
        <v>15</v>
      </c>
    </row>
    <row r="636" spans="1:6">
      <c r="A636" t="s">
        <v>68</v>
      </c>
      <c r="B636" s="72">
        <v>46066</v>
      </c>
      <c r="C636" s="79">
        <v>0.66666666666666663</v>
      </c>
      <c r="D636">
        <v>39</v>
      </c>
      <c r="E636" t="str">
        <f t="shared" si="18"/>
        <v>février</v>
      </c>
      <c r="F636">
        <f t="shared" si="19"/>
        <v>16</v>
      </c>
    </row>
    <row r="637" spans="1:6">
      <c r="A637" t="s">
        <v>68</v>
      </c>
      <c r="B637" s="72">
        <v>46066</v>
      </c>
      <c r="C637" s="79">
        <v>0.70833333333333337</v>
      </c>
      <c r="D637">
        <v>34</v>
      </c>
      <c r="E637" t="str">
        <f t="shared" si="18"/>
        <v>février</v>
      </c>
      <c r="F637">
        <f t="shared" si="19"/>
        <v>17</v>
      </c>
    </row>
    <row r="638" spans="1:6">
      <c r="A638" t="s">
        <v>68</v>
      </c>
      <c r="B638" s="72">
        <v>46066</v>
      </c>
      <c r="C638" s="79">
        <v>0.75</v>
      </c>
      <c r="D638">
        <v>20</v>
      </c>
      <c r="E638" t="str">
        <f t="shared" si="18"/>
        <v>février</v>
      </c>
      <c r="F638">
        <f t="shared" si="19"/>
        <v>18</v>
      </c>
    </row>
    <row r="639" spans="1:6">
      <c r="A639" t="s">
        <v>68</v>
      </c>
      <c r="B639" s="72">
        <v>46066</v>
      </c>
      <c r="C639" s="79">
        <v>0.79166666666666663</v>
      </c>
      <c r="D639">
        <v>13</v>
      </c>
      <c r="E639" t="str">
        <f t="shared" si="18"/>
        <v>février</v>
      </c>
      <c r="F639">
        <f t="shared" si="19"/>
        <v>19</v>
      </c>
    </row>
    <row r="640" spans="1:6">
      <c r="A640" t="s">
        <v>68</v>
      </c>
      <c r="B640" s="72">
        <v>46066</v>
      </c>
      <c r="C640" s="79">
        <v>0.83333333333333337</v>
      </c>
      <c r="D640">
        <v>11</v>
      </c>
      <c r="E640" t="str">
        <f t="shared" si="18"/>
        <v>février</v>
      </c>
      <c r="F640">
        <f t="shared" si="19"/>
        <v>20</v>
      </c>
    </row>
    <row r="641" spans="1:6">
      <c r="A641" t="s">
        <v>68</v>
      </c>
      <c r="B641" s="72">
        <v>46066</v>
      </c>
      <c r="C641" s="79">
        <v>0.875</v>
      </c>
      <c r="D641">
        <v>8</v>
      </c>
      <c r="E641" t="str">
        <f t="shared" si="18"/>
        <v>février</v>
      </c>
      <c r="F641">
        <f t="shared" si="19"/>
        <v>21</v>
      </c>
    </row>
    <row r="642" spans="1:6">
      <c r="A642" t="s">
        <v>68</v>
      </c>
      <c r="B642" s="72">
        <v>46066</v>
      </c>
      <c r="C642" s="79">
        <v>0.91666666666666663</v>
      </c>
      <c r="D642">
        <v>9</v>
      </c>
      <c r="E642" t="str">
        <f t="shared" si="18"/>
        <v>février</v>
      </c>
      <c r="F642">
        <f t="shared" si="19"/>
        <v>22</v>
      </c>
    </row>
    <row r="643" spans="1:6">
      <c r="A643" t="s">
        <v>85</v>
      </c>
      <c r="B643" s="72">
        <v>46066</v>
      </c>
      <c r="C643" s="79">
        <v>0.25</v>
      </c>
      <c r="D643">
        <v>1</v>
      </c>
      <c r="E643" t="str">
        <f t="shared" si="18"/>
        <v>février</v>
      </c>
      <c r="F643">
        <f t="shared" si="19"/>
        <v>6</v>
      </c>
    </row>
    <row r="644" spans="1:6">
      <c r="A644" t="s">
        <v>85</v>
      </c>
      <c r="B644" s="72">
        <v>46066</v>
      </c>
      <c r="C644" s="79">
        <v>0.29166666666666669</v>
      </c>
      <c r="D644">
        <v>3</v>
      </c>
      <c r="E644" t="str">
        <f t="shared" ref="E644:E707" si="20">TEXT(B644,"mmmm")</f>
        <v>février</v>
      </c>
      <c r="F644">
        <f t="shared" ref="F644:F707" si="21">VLOOKUP(C644,$L$1:$M$24,2,0)</f>
        <v>7</v>
      </c>
    </row>
    <row r="645" spans="1:6">
      <c r="A645" t="s">
        <v>85</v>
      </c>
      <c r="B645" s="72">
        <v>46066</v>
      </c>
      <c r="C645" s="79">
        <v>0.33333333333333331</v>
      </c>
      <c r="D645">
        <v>4</v>
      </c>
      <c r="E645" t="str">
        <f t="shared" si="20"/>
        <v>février</v>
      </c>
      <c r="F645">
        <f t="shared" si="21"/>
        <v>8</v>
      </c>
    </row>
    <row r="646" spans="1:6">
      <c r="A646" t="s">
        <v>85</v>
      </c>
      <c r="B646" s="72">
        <v>46066</v>
      </c>
      <c r="C646" s="79">
        <v>0.375</v>
      </c>
      <c r="D646">
        <v>11</v>
      </c>
      <c r="E646" t="str">
        <f t="shared" si="20"/>
        <v>février</v>
      </c>
      <c r="F646">
        <f t="shared" si="21"/>
        <v>9</v>
      </c>
    </row>
    <row r="647" spans="1:6">
      <c r="A647" t="s">
        <v>85</v>
      </c>
      <c r="B647" s="72">
        <v>46066</v>
      </c>
      <c r="C647" s="79">
        <v>0.41666666666666669</v>
      </c>
      <c r="D647">
        <v>8</v>
      </c>
      <c r="E647" t="str">
        <f t="shared" si="20"/>
        <v>février</v>
      </c>
      <c r="F647">
        <f t="shared" si="21"/>
        <v>10</v>
      </c>
    </row>
    <row r="648" spans="1:6">
      <c r="A648" t="s">
        <v>85</v>
      </c>
      <c r="B648" s="72">
        <v>46066</v>
      </c>
      <c r="C648" s="79">
        <v>0.45833333333333331</v>
      </c>
      <c r="D648">
        <v>10</v>
      </c>
      <c r="E648" t="str">
        <f t="shared" si="20"/>
        <v>février</v>
      </c>
      <c r="F648">
        <f t="shared" si="21"/>
        <v>11</v>
      </c>
    </row>
    <row r="649" spans="1:6">
      <c r="A649" t="s">
        <v>85</v>
      </c>
      <c r="B649" s="72">
        <v>46066</v>
      </c>
      <c r="C649" s="79">
        <v>0.5</v>
      </c>
      <c r="D649">
        <v>7</v>
      </c>
      <c r="E649" t="str">
        <f t="shared" si="20"/>
        <v>février</v>
      </c>
      <c r="F649">
        <f t="shared" si="21"/>
        <v>12</v>
      </c>
    </row>
    <row r="650" spans="1:6">
      <c r="A650" t="s">
        <v>85</v>
      </c>
      <c r="B650" s="72">
        <v>46066</v>
      </c>
      <c r="C650" s="79">
        <v>0.54166666666666663</v>
      </c>
      <c r="D650">
        <v>11</v>
      </c>
      <c r="E650" t="str">
        <f t="shared" si="20"/>
        <v>février</v>
      </c>
      <c r="F650">
        <f t="shared" si="21"/>
        <v>13</v>
      </c>
    </row>
    <row r="651" spans="1:6">
      <c r="A651" t="s">
        <v>85</v>
      </c>
      <c r="B651" s="72">
        <v>46066</v>
      </c>
      <c r="C651" s="79">
        <v>0.58333333333333337</v>
      </c>
      <c r="D651">
        <v>8</v>
      </c>
      <c r="E651" t="str">
        <f t="shared" si="20"/>
        <v>février</v>
      </c>
      <c r="F651">
        <f t="shared" si="21"/>
        <v>14</v>
      </c>
    </row>
    <row r="652" spans="1:6">
      <c r="A652" t="s">
        <v>85</v>
      </c>
      <c r="B652" s="72">
        <v>46066</v>
      </c>
      <c r="C652" s="79">
        <v>0.625</v>
      </c>
      <c r="D652">
        <v>7</v>
      </c>
      <c r="E652" t="str">
        <f t="shared" si="20"/>
        <v>février</v>
      </c>
      <c r="F652">
        <f t="shared" si="21"/>
        <v>15</v>
      </c>
    </row>
    <row r="653" spans="1:6">
      <c r="A653" t="s">
        <v>85</v>
      </c>
      <c r="B653" s="72">
        <v>46066</v>
      </c>
      <c r="C653" s="79">
        <v>0.66666666666666663</v>
      </c>
      <c r="D653">
        <v>6</v>
      </c>
      <c r="E653" t="str">
        <f t="shared" si="20"/>
        <v>février</v>
      </c>
      <c r="F653">
        <f t="shared" si="21"/>
        <v>16</v>
      </c>
    </row>
    <row r="654" spans="1:6">
      <c r="A654" t="s">
        <v>85</v>
      </c>
      <c r="B654" s="72">
        <v>46066</v>
      </c>
      <c r="C654" s="79">
        <v>0.70833333333333337</v>
      </c>
      <c r="D654">
        <v>5</v>
      </c>
      <c r="E654" t="str">
        <f t="shared" si="20"/>
        <v>février</v>
      </c>
      <c r="F654">
        <f t="shared" si="21"/>
        <v>17</v>
      </c>
    </row>
    <row r="655" spans="1:6">
      <c r="A655" t="s">
        <v>85</v>
      </c>
      <c r="B655" s="72">
        <v>46066</v>
      </c>
      <c r="C655" s="79">
        <v>0.75</v>
      </c>
      <c r="D655">
        <v>4</v>
      </c>
      <c r="E655" t="str">
        <f t="shared" si="20"/>
        <v>février</v>
      </c>
      <c r="F655">
        <f t="shared" si="21"/>
        <v>18</v>
      </c>
    </row>
    <row r="656" spans="1:6">
      <c r="A656" t="s">
        <v>85</v>
      </c>
      <c r="B656" s="72">
        <v>46066</v>
      </c>
      <c r="C656" s="79">
        <v>0.79166666666666663</v>
      </c>
      <c r="D656">
        <v>3</v>
      </c>
      <c r="E656" t="str">
        <f t="shared" si="20"/>
        <v>février</v>
      </c>
      <c r="F656">
        <f t="shared" si="21"/>
        <v>19</v>
      </c>
    </row>
    <row r="657" spans="1:6">
      <c r="A657" t="s">
        <v>85</v>
      </c>
      <c r="B657" s="72">
        <v>46066</v>
      </c>
      <c r="C657" s="79">
        <v>0.83333333333333337</v>
      </c>
      <c r="D657">
        <v>1</v>
      </c>
      <c r="E657" t="str">
        <f t="shared" si="20"/>
        <v>février</v>
      </c>
      <c r="F657">
        <f t="shared" si="21"/>
        <v>20</v>
      </c>
    </row>
    <row r="658" spans="1:6">
      <c r="A658" t="s">
        <v>85</v>
      </c>
      <c r="B658" s="72">
        <v>46066</v>
      </c>
      <c r="C658" s="79">
        <v>0.875</v>
      </c>
      <c r="D658">
        <v>3</v>
      </c>
      <c r="E658" t="str">
        <f t="shared" si="20"/>
        <v>février</v>
      </c>
      <c r="F658">
        <f t="shared" si="21"/>
        <v>21</v>
      </c>
    </row>
    <row r="659" spans="1:6">
      <c r="A659" t="s">
        <v>85</v>
      </c>
      <c r="B659" s="72">
        <v>46066</v>
      </c>
      <c r="C659" s="79">
        <v>0.91666666666666663</v>
      </c>
      <c r="D659">
        <v>1</v>
      </c>
      <c r="E659" t="str">
        <f t="shared" si="20"/>
        <v>février</v>
      </c>
      <c r="F659">
        <f t="shared" si="21"/>
        <v>22</v>
      </c>
    </row>
    <row r="660" spans="1:6">
      <c r="A660" t="s">
        <v>85</v>
      </c>
      <c r="B660" s="72">
        <v>46066</v>
      </c>
      <c r="C660" s="79">
        <v>0.95833333333333337</v>
      </c>
      <c r="D660">
        <v>2</v>
      </c>
      <c r="E660" t="str">
        <f t="shared" si="20"/>
        <v>février</v>
      </c>
      <c r="F660">
        <f t="shared" si="21"/>
        <v>23</v>
      </c>
    </row>
    <row r="661" spans="1:6">
      <c r="A661" t="s">
        <v>85</v>
      </c>
      <c r="B661" s="72">
        <v>46066</v>
      </c>
      <c r="C661" s="79">
        <v>0.25</v>
      </c>
      <c r="D661">
        <v>0</v>
      </c>
      <c r="E661" t="str">
        <f t="shared" si="20"/>
        <v>février</v>
      </c>
      <c r="F661">
        <f t="shared" si="21"/>
        <v>6</v>
      </c>
    </row>
    <row r="662" spans="1:6">
      <c r="A662" t="s">
        <v>85</v>
      </c>
      <c r="B662" s="72">
        <v>46066</v>
      </c>
      <c r="C662" s="79">
        <v>0.29166666666666669</v>
      </c>
      <c r="D662">
        <v>4</v>
      </c>
      <c r="E662" t="str">
        <f t="shared" si="20"/>
        <v>février</v>
      </c>
      <c r="F662">
        <f t="shared" si="21"/>
        <v>7</v>
      </c>
    </row>
    <row r="663" spans="1:6">
      <c r="A663" t="s">
        <v>85</v>
      </c>
      <c r="B663" s="72">
        <v>46066</v>
      </c>
      <c r="C663" s="79">
        <v>0.33333333333333331</v>
      </c>
      <c r="D663">
        <v>8</v>
      </c>
      <c r="E663" t="str">
        <f t="shared" si="20"/>
        <v>février</v>
      </c>
      <c r="F663">
        <f t="shared" si="21"/>
        <v>8</v>
      </c>
    </row>
    <row r="664" spans="1:6">
      <c r="A664" t="s">
        <v>85</v>
      </c>
      <c r="B664" s="72">
        <v>46066</v>
      </c>
      <c r="C664" s="79">
        <v>0.375</v>
      </c>
      <c r="D664">
        <v>18</v>
      </c>
      <c r="E664" t="str">
        <f t="shared" si="20"/>
        <v>février</v>
      </c>
      <c r="F664">
        <f t="shared" si="21"/>
        <v>9</v>
      </c>
    </row>
    <row r="665" spans="1:6">
      <c r="A665" t="s">
        <v>85</v>
      </c>
      <c r="B665" s="72">
        <v>46066</v>
      </c>
      <c r="C665" s="79">
        <v>0.41666666666666669</v>
      </c>
      <c r="D665">
        <v>14</v>
      </c>
      <c r="E665" t="str">
        <f t="shared" si="20"/>
        <v>février</v>
      </c>
      <c r="F665">
        <f t="shared" si="21"/>
        <v>10</v>
      </c>
    </row>
    <row r="666" spans="1:6">
      <c r="A666" t="s">
        <v>85</v>
      </c>
      <c r="B666" s="72">
        <v>46066</v>
      </c>
      <c r="C666" s="79">
        <v>0.45833333333333331</v>
      </c>
      <c r="D666">
        <v>13</v>
      </c>
      <c r="E666" t="str">
        <f t="shared" si="20"/>
        <v>février</v>
      </c>
      <c r="F666">
        <f t="shared" si="21"/>
        <v>11</v>
      </c>
    </row>
    <row r="667" spans="1:6">
      <c r="A667" t="s">
        <v>85</v>
      </c>
      <c r="B667" s="72">
        <v>46066</v>
      </c>
      <c r="C667" s="79">
        <v>0.5</v>
      </c>
      <c r="D667">
        <v>10</v>
      </c>
      <c r="E667" t="str">
        <f t="shared" si="20"/>
        <v>février</v>
      </c>
      <c r="F667">
        <f t="shared" si="21"/>
        <v>12</v>
      </c>
    </row>
    <row r="668" spans="1:6">
      <c r="A668" t="s">
        <v>85</v>
      </c>
      <c r="B668" s="72">
        <v>46066</v>
      </c>
      <c r="C668" s="79">
        <v>0.54166666666666663</v>
      </c>
      <c r="D668">
        <v>14</v>
      </c>
      <c r="E668" t="str">
        <f t="shared" si="20"/>
        <v>février</v>
      </c>
      <c r="F668">
        <f t="shared" si="21"/>
        <v>13</v>
      </c>
    </row>
    <row r="669" spans="1:6">
      <c r="A669" t="s">
        <v>85</v>
      </c>
      <c r="B669" s="72">
        <v>46066</v>
      </c>
      <c r="C669" s="79">
        <v>0.58333333333333337</v>
      </c>
      <c r="D669">
        <v>15</v>
      </c>
      <c r="E669" t="str">
        <f t="shared" si="20"/>
        <v>février</v>
      </c>
      <c r="F669">
        <f t="shared" si="21"/>
        <v>14</v>
      </c>
    </row>
    <row r="670" spans="1:6">
      <c r="A670" t="s">
        <v>85</v>
      </c>
      <c r="B670" s="72">
        <v>46066</v>
      </c>
      <c r="C670" s="79">
        <v>0.625</v>
      </c>
      <c r="D670">
        <v>11</v>
      </c>
      <c r="E670" t="str">
        <f t="shared" si="20"/>
        <v>février</v>
      </c>
      <c r="F670">
        <f t="shared" si="21"/>
        <v>15</v>
      </c>
    </row>
    <row r="671" spans="1:6">
      <c r="A671" t="s">
        <v>85</v>
      </c>
      <c r="B671" s="72">
        <v>46066</v>
      </c>
      <c r="C671" s="79">
        <v>0.66666666666666663</v>
      </c>
      <c r="D671">
        <v>13</v>
      </c>
      <c r="E671" t="str">
        <f t="shared" si="20"/>
        <v>février</v>
      </c>
      <c r="F671">
        <f t="shared" si="21"/>
        <v>16</v>
      </c>
    </row>
    <row r="672" spans="1:6">
      <c r="A672" t="s">
        <v>85</v>
      </c>
      <c r="B672" s="72">
        <v>46066</v>
      </c>
      <c r="C672" s="79">
        <v>0.70833333333333337</v>
      </c>
      <c r="D672">
        <v>9</v>
      </c>
      <c r="E672" t="str">
        <f t="shared" si="20"/>
        <v>février</v>
      </c>
      <c r="F672">
        <f t="shared" si="21"/>
        <v>17</v>
      </c>
    </row>
    <row r="673" spans="1:6">
      <c r="A673" t="s">
        <v>85</v>
      </c>
      <c r="B673" s="72">
        <v>46066</v>
      </c>
      <c r="C673" s="79">
        <v>0.75</v>
      </c>
      <c r="D673">
        <v>4</v>
      </c>
      <c r="E673" t="str">
        <f t="shared" si="20"/>
        <v>février</v>
      </c>
      <c r="F673">
        <f t="shared" si="21"/>
        <v>18</v>
      </c>
    </row>
    <row r="674" spans="1:6">
      <c r="A674" t="s">
        <v>85</v>
      </c>
      <c r="B674" s="72">
        <v>46066</v>
      </c>
      <c r="C674" s="79">
        <v>0.79166666666666663</v>
      </c>
      <c r="D674">
        <v>5</v>
      </c>
      <c r="E674" t="str">
        <f t="shared" si="20"/>
        <v>février</v>
      </c>
      <c r="F674">
        <f t="shared" si="21"/>
        <v>19</v>
      </c>
    </row>
    <row r="675" spans="1:6">
      <c r="A675" t="s">
        <v>85</v>
      </c>
      <c r="B675" s="72">
        <v>46066</v>
      </c>
      <c r="C675" s="79">
        <v>0.83333333333333337</v>
      </c>
      <c r="D675">
        <v>3</v>
      </c>
      <c r="E675" t="str">
        <f t="shared" si="20"/>
        <v>février</v>
      </c>
      <c r="F675">
        <f t="shared" si="21"/>
        <v>20</v>
      </c>
    </row>
    <row r="676" spans="1:6">
      <c r="A676" t="s">
        <v>85</v>
      </c>
      <c r="B676" s="72">
        <v>46066</v>
      </c>
      <c r="C676" s="79">
        <v>0.875</v>
      </c>
      <c r="D676">
        <v>1</v>
      </c>
      <c r="E676" t="str">
        <f t="shared" si="20"/>
        <v>février</v>
      </c>
      <c r="F676">
        <f t="shared" si="21"/>
        <v>21</v>
      </c>
    </row>
    <row r="677" spans="1:6">
      <c r="A677" t="s">
        <v>85</v>
      </c>
      <c r="B677" s="72">
        <v>46066</v>
      </c>
      <c r="C677" s="79">
        <v>0.91666666666666663</v>
      </c>
      <c r="D677">
        <v>1</v>
      </c>
      <c r="E677" t="str">
        <f t="shared" si="20"/>
        <v>février</v>
      </c>
      <c r="F677">
        <f t="shared" si="21"/>
        <v>22</v>
      </c>
    </row>
    <row r="678" spans="1:6">
      <c r="A678" t="s">
        <v>85</v>
      </c>
      <c r="B678" s="72">
        <v>46066</v>
      </c>
      <c r="C678" s="79">
        <v>0.95833333333333337</v>
      </c>
      <c r="D678">
        <v>3</v>
      </c>
      <c r="E678" t="str">
        <f t="shared" si="20"/>
        <v>février</v>
      </c>
      <c r="F678">
        <f t="shared" si="21"/>
        <v>23</v>
      </c>
    </row>
    <row r="679" spans="1:6">
      <c r="A679" t="s">
        <v>68</v>
      </c>
      <c r="B679" s="72">
        <v>46067</v>
      </c>
      <c r="C679" s="79">
        <v>0.29166666666666669</v>
      </c>
      <c r="D679">
        <v>5</v>
      </c>
      <c r="E679" t="str">
        <f t="shared" si="20"/>
        <v>février</v>
      </c>
      <c r="F679">
        <f t="shared" si="21"/>
        <v>7</v>
      </c>
    </row>
    <row r="680" spans="1:6">
      <c r="A680" t="s">
        <v>68</v>
      </c>
      <c r="B680" s="72">
        <v>46067</v>
      </c>
      <c r="C680" s="79">
        <v>0.33333333333333331</v>
      </c>
      <c r="D680">
        <v>19</v>
      </c>
      <c r="E680" t="str">
        <f t="shared" si="20"/>
        <v>février</v>
      </c>
      <c r="F680">
        <f t="shared" si="21"/>
        <v>8</v>
      </c>
    </row>
    <row r="681" spans="1:6">
      <c r="A681" t="s">
        <v>68</v>
      </c>
      <c r="B681" s="72">
        <v>46067</v>
      </c>
      <c r="C681" s="79">
        <v>0.375</v>
      </c>
      <c r="D681">
        <v>32</v>
      </c>
      <c r="E681" t="str">
        <f t="shared" si="20"/>
        <v>février</v>
      </c>
      <c r="F681">
        <f t="shared" si="21"/>
        <v>9</v>
      </c>
    </row>
    <row r="682" spans="1:6">
      <c r="A682" t="s">
        <v>68</v>
      </c>
      <c r="B682" s="72">
        <v>46067</v>
      </c>
      <c r="C682" s="79">
        <v>0.41666666666666669</v>
      </c>
      <c r="D682">
        <v>37</v>
      </c>
      <c r="E682" t="str">
        <f t="shared" si="20"/>
        <v>février</v>
      </c>
      <c r="F682">
        <f t="shared" si="21"/>
        <v>10</v>
      </c>
    </row>
    <row r="683" spans="1:6">
      <c r="A683" t="s">
        <v>68</v>
      </c>
      <c r="B683" s="72">
        <v>46067</v>
      </c>
      <c r="C683" s="79">
        <v>0.45833333333333331</v>
      </c>
      <c r="D683">
        <v>38</v>
      </c>
      <c r="E683" t="str">
        <f t="shared" si="20"/>
        <v>février</v>
      </c>
      <c r="F683">
        <f t="shared" si="21"/>
        <v>11</v>
      </c>
    </row>
    <row r="684" spans="1:6">
      <c r="A684" t="s">
        <v>68</v>
      </c>
      <c r="B684" s="72">
        <v>46067</v>
      </c>
      <c r="C684" s="79">
        <v>0.5</v>
      </c>
      <c r="D684">
        <v>36</v>
      </c>
      <c r="E684" t="str">
        <f t="shared" si="20"/>
        <v>février</v>
      </c>
      <c r="F684">
        <f t="shared" si="21"/>
        <v>12</v>
      </c>
    </row>
    <row r="685" spans="1:6">
      <c r="A685" t="s">
        <v>68</v>
      </c>
      <c r="B685" s="72">
        <v>46067</v>
      </c>
      <c r="C685" s="79">
        <v>0.54166666666666663</v>
      </c>
      <c r="D685">
        <v>34</v>
      </c>
      <c r="E685" t="str">
        <f t="shared" si="20"/>
        <v>février</v>
      </c>
      <c r="F685">
        <f t="shared" si="21"/>
        <v>13</v>
      </c>
    </row>
    <row r="686" spans="1:6">
      <c r="A686" t="s">
        <v>68</v>
      </c>
      <c r="B686" s="72">
        <v>46067</v>
      </c>
      <c r="C686" s="79">
        <v>0.58333333333333337</v>
      </c>
      <c r="D686">
        <v>33</v>
      </c>
      <c r="E686" t="str">
        <f t="shared" si="20"/>
        <v>février</v>
      </c>
      <c r="F686">
        <f t="shared" si="21"/>
        <v>14</v>
      </c>
    </row>
    <row r="687" spans="1:6">
      <c r="A687" t="s">
        <v>68</v>
      </c>
      <c r="B687" s="72">
        <v>46067</v>
      </c>
      <c r="C687" s="79">
        <v>0.625</v>
      </c>
      <c r="D687">
        <v>27</v>
      </c>
      <c r="E687" t="str">
        <f t="shared" si="20"/>
        <v>février</v>
      </c>
      <c r="F687">
        <f t="shared" si="21"/>
        <v>15</v>
      </c>
    </row>
    <row r="688" spans="1:6">
      <c r="A688" t="s">
        <v>68</v>
      </c>
      <c r="B688" s="72">
        <v>46067</v>
      </c>
      <c r="C688" s="79" t="s">
        <v>88</v>
      </c>
      <c r="D688">
        <v>22</v>
      </c>
      <c r="E688" t="str">
        <f t="shared" si="20"/>
        <v>février</v>
      </c>
      <c r="F688" t="e">
        <f t="shared" si="21"/>
        <v>#N/A</v>
      </c>
    </row>
    <row r="689" spans="1:6">
      <c r="A689" t="s">
        <v>68</v>
      </c>
      <c r="B689" s="72">
        <v>46067</v>
      </c>
      <c r="C689" s="79">
        <v>0.70833333333333337</v>
      </c>
      <c r="D689">
        <v>20</v>
      </c>
      <c r="E689" t="str">
        <f t="shared" si="20"/>
        <v>février</v>
      </c>
      <c r="F689">
        <f t="shared" si="21"/>
        <v>17</v>
      </c>
    </row>
    <row r="690" spans="1:6">
      <c r="A690" t="s">
        <v>68</v>
      </c>
      <c r="B690" s="72">
        <v>46067</v>
      </c>
      <c r="C690" s="79">
        <v>0.75</v>
      </c>
      <c r="D690">
        <v>16</v>
      </c>
      <c r="E690" t="str">
        <f t="shared" si="20"/>
        <v>février</v>
      </c>
      <c r="F690">
        <f t="shared" si="21"/>
        <v>18</v>
      </c>
    </row>
    <row r="691" spans="1:6">
      <c r="A691" t="s">
        <v>68</v>
      </c>
      <c r="B691" s="72">
        <v>46067</v>
      </c>
      <c r="C691" s="79">
        <v>0.79166666666666663</v>
      </c>
      <c r="D691">
        <v>13</v>
      </c>
      <c r="E691" t="str">
        <f t="shared" si="20"/>
        <v>février</v>
      </c>
      <c r="F691">
        <f t="shared" si="21"/>
        <v>19</v>
      </c>
    </row>
    <row r="692" spans="1:6">
      <c r="A692" t="s">
        <v>68</v>
      </c>
      <c r="B692" s="72">
        <v>46067</v>
      </c>
      <c r="C692" s="79">
        <v>0.83333333333333337</v>
      </c>
      <c r="D692">
        <v>11</v>
      </c>
      <c r="E692" t="str">
        <f t="shared" si="20"/>
        <v>février</v>
      </c>
      <c r="F692">
        <f t="shared" si="21"/>
        <v>20</v>
      </c>
    </row>
    <row r="693" spans="1:6">
      <c r="A693" t="s">
        <v>68</v>
      </c>
      <c r="B693" s="72">
        <v>46067</v>
      </c>
      <c r="C693" s="79">
        <v>0.875</v>
      </c>
      <c r="D693">
        <v>8</v>
      </c>
      <c r="E693" t="str">
        <f t="shared" si="20"/>
        <v>février</v>
      </c>
      <c r="F693">
        <f t="shared" si="21"/>
        <v>21</v>
      </c>
    </row>
    <row r="694" spans="1:6">
      <c r="A694" t="s">
        <v>68</v>
      </c>
      <c r="B694" s="72">
        <v>46067</v>
      </c>
      <c r="C694" s="79">
        <v>0.91666666666666663</v>
      </c>
      <c r="D694">
        <v>5</v>
      </c>
      <c r="E694" t="str">
        <f t="shared" si="20"/>
        <v>février</v>
      </c>
      <c r="F694">
        <f t="shared" si="21"/>
        <v>22</v>
      </c>
    </row>
    <row r="695" spans="1:6">
      <c r="A695" t="s">
        <v>85</v>
      </c>
      <c r="B695" s="72">
        <v>46067</v>
      </c>
      <c r="C695" s="79">
        <v>0.25</v>
      </c>
      <c r="D695">
        <v>1</v>
      </c>
      <c r="E695" t="str">
        <f t="shared" si="20"/>
        <v>février</v>
      </c>
      <c r="F695">
        <f t="shared" si="21"/>
        <v>6</v>
      </c>
    </row>
    <row r="696" spans="1:6">
      <c r="A696" t="s">
        <v>85</v>
      </c>
      <c r="B696" s="72">
        <v>46067</v>
      </c>
      <c r="C696" s="79">
        <v>0.29166666666666669</v>
      </c>
      <c r="D696">
        <v>2</v>
      </c>
      <c r="E696" t="str">
        <f t="shared" si="20"/>
        <v>février</v>
      </c>
      <c r="F696">
        <f t="shared" si="21"/>
        <v>7</v>
      </c>
    </row>
    <row r="697" spans="1:6">
      <c r="A697" t="s">
        <v>85</v>
      </c>
      <c r="B697" s="72">
        <v>46067</v>
      </c>
      <c r="C697" s="79">
        <v>0.33333333333333331</v>
      </c>
      <c r="D697">
        <v>5</v>
      </c>
      <c r="E697" t="str">
        <f t="shared" si="20"/>
        <v>février</v>
      </c>
      <c r="F697">
        <f t="shared" si="21"/>
        <v>8</v>
      </c>
    </row>
    <row r="698" spans="1:6">
      <c r="A698" t="s">
        <v>85</v>
      </c>
      <c r="B698" s="72">
        <v>46067</v>
      </c>
      <c r="C698" s="79">
        <v>0.375</v>
      </c>
      <c r="D698">
        <v>7</v>
      </c>
      <c r="E698" t="str">
        <f t="shared" si="20"/>
        <v>février</v>
      </c>
      <c r="F698">
        <f t="shared" si="21"/>
        <v>9</v>
      </c>
    </row>
    <row r="699" spans="1:6">
      <c r="A699" t="s">
        <v>85</v>
      </c>
      <c r="B699" s="72">
        <v>46067</v>
      </c>
      <c r="C699" s="79">
        <v>0.41666666666666669</v>
      </c>
      <c r="D699">
        <v>8</v>
      </c>
      <c r="E699" t="str">
        <f t="shared" si="20"/>
        <v>février</v>
      </c>
      <c r="F699">
        <f t="shared" si="21"/>
        <v>10</v>
      </c>
    </row>
    <row r="700" spans="1:6">
      <c r="A700" t="s">
        <v>85</v>
      </c>
      <c r="B700" s="72">
        <v>46067</v>
      </c>
      <c r="C700" s="79">
        <v>0.45833333333333331</v>
      </c>
      <c r="D700">
        <v>7</v>
      </c>
      <c r="E700" t="str">
        <f t="shared" si="20"/>
        <v>février</v>
      </c>
      <c r="F700">
        <f t="shared" si="21"/>
        <v>11</v>
      </c>
    </row>
    <row r="701" spans="1:6">
      <c r="A701" t="s">
        <v>85</v>
      </c>
      <c r="B701" s="72">
        <v>46067</v>
      </c>
      <c r="C701" s="79">
        <v>0.5</v>
      </c>
      <c r="D701">
        <v>5</v>
      </c>
      <c r="E701" t="str">
        <f t="shared" si="20"/>
        <v>février</v>
      </c>
      <c r="F701">
        <f t="shared" si="21"/>
        <v>12</v>
      </c>
    </row>
    <row r="702" spans="1:6">
      <c r="A702" t="s">
        <v>85</v>
      </c>
      <c r="B702" s="72">
        <v>46067</v>
      </c>
      <c r="C702" s="79">
        <v>0.54166666666666663</v>
      </c>
      <c r="D702">
        <v>7</v>
      </c>
      <c r="E702" t="str">
        <f t="shared" si="20"/>
        <v>février</v>
      </c>
      <c r="F702">
        <f t="shared" si="21"/>
        <v>13</v>
      </c>
    </row>
    <row r="703" spans="1:6">
      <c r="A703" t="s">
        <v>85</v>
      </c>
      <c r="B703" s="72">
        <v>46067</v>
      </c>
      <c r="C703" s="79">
        <v>0.58333333333333337</v>
      </c>
      <c r="D703">
        <v>6</v>
      </c>
      <c r="E703" t="str">
        <f t="shared" si="20"/>
        <v>février</v>
      </c>
      <c r="F703">
        <f t="shared" si="21"/>
        <v>14</v>
      </c>
    </row>
    <row r="704" spans="1:6">
      <c r="A704" t="s">
        <v>85</v>
      </c>
      <c r="B704" s="72">
        <v>46067</v>
      </c>
      <c r="C704" s="79">
        <v>0.625</v>
      </c>
      <c r="D704">
        <v>6</v>
      </c>
      <c r="E704" t="str">
        <f t="shared" si="20"/>
        <v>février</v>
      </c>
      <c r="F704">
        <f t="shared" si="21"/>
        <v>15</v>
      </c>
    </row>
    <row r="705" spans="1:6">
      <c r="A705" t="s">
        <v>85</v>
      </c>
      <c r="B705" s="72">
        <v>46067</v>
      </c>
      <c r="C705" s="79">
        <v>0.66666666666666663</v>
      </c>
      <c r="D705">
        <v>6</v>
      </c>
      <c r="E705" t="str">
        <f t="shared" si="20"/>
        <v>février</v>
      </c>
      <c r="F705">
        <f t="shared" si="21"/>
        <v>16</v>
      </c>
    </row>
    <row r="706" spans="1:6">
      <c r="A706" t="s">
        <v>85</v>
      </c>
      <c r="B706" s="72">
        <v>46067</v>
      </c>
      <c r="C706" s="79">
        <v>0.70833333333333337</v>
      </c>
      <c r="D706">
        <v>4</v>
      </c>
      <c r="E706" t="str">
        <f t="shared" si="20"/>
        <v>février</v>
      </c>
      <c r="F706">
        <f t="shared" si="21"/>
        <v>17</v>
      </c>
    </row>
    <row r="707" spans="1:6">
      <c r="A707" t="s">
        <v>85</v>
      </c>
      <c r="B707" s="72">
        <v>46067</v>
      </c>
      <c r="C707" s="79">
        <v>0.75</v>
      </c>
      <c r="D707">
        <v>4</v>
      </c>
      <c r="E707" t="str">
        <f t="shared" si="20"/>
        <v>février</v>
      </c>
      <c r="F707">
        <f t="shared" si="21"/>
        <v>18</v>
      </c>
    </row>
    <row r="708" spans="1:6">
      <c r="A708" t="s">
        <v>85</v>
      </c>
      <c r="B708" s="72">
        <v>46067</v>
      </c>
      <c r="C708" s="79">
        <v>0.79166666666666663</v>
      </c>
      <c r="D708">
        <v>1</v>
      </c>
      <c r="E708" t="str">
        <f t="shared" ref="E708:E771" si="22">TEXT(B708,"mmmm")</f>
        <v>février</v>
      </c>
      <c r="F708">
        <f t="shared" ref="F708:F771" si="23">VLOOKUP(C708,$L$1:$M$24,2,0)</f>
        <v>19</v>
      </c>
    </row>
    <row r="709" spans="1:6">
      <c r="A709" t="s">
        <v>85</v>
      </c>
      <c r="B709" s="72">
        <v>46067</v>
      </c>
      <c r="C709" s="79">
        <v>0.83333333333333337</v>
      </c>
      <c r="D709">
        <v>2</v>
      </c>
      <c r="E709" t="str">
        <f t="shared" si="22"/>
        <v>février</v>
      </c>
      <c r="F709">
        <f t="shared" si="23"/>
        <v>20</v>
      </c>
    </row>
    <row r="710" spans="1:6">
      <c r="A710" t="s">
        <v>85</v>
      </c>
      <c r="B710" s="72">
        <v>46067</v>
      </c>
      <c r="C710" s="79">
        <v>0.875</v>
      </c>
      <c r="D710">
        <v>3</v>
      </c>
      <c r="E710" t="str">
        <f t="shared" si="22"/>
        <v>février</v>
      </c>
      <c r="F710">
        <f t="shared" si="23"/>
        <v>21</v>
      </c>
    </row>
    <row r="711" spans="1:6">
      <c r="A711" t="s">
        <v>85</v>
      </c>
      <c r="B711" s="72">
        <v>46067</v>
      </c>
      <c r="C711" s="79">
        <v>0.91666666666666663</v>
      </c>
      <c r="D711">
        <v>1</v>
      </c>
      <c r="E711" t="str">
        <f t="shared" si="22"/>
        <v>février</v>
      </c>
      <c r="F711">
        <f t="shared" si="23"/>
        <v>22</v>
      </c>
    </row>
    <row r="712" spans="1:6">
      <c r="A712" t="s">
        <v>85</v>
      </c>
      <c r="B712" s="72">
        <v>46067</v>
      </c>
      <c r="C712" s="79">
        <v>0.95833333333333337</v>
      </c>
      <c r="D712">
        <v>1</v>
      </c>
      <c r="E712" t="str">
        <f t="shared" si="22"/>
        <v>février</v>
      </c>
      <c r="F712">
        <f t="shared" si="23"/>
        <v>23</v>
      </c>
    </row>
    <row r="713" spans="1:6">
      <c r="A713" t="s">
        <v>85</v>
      </c>
      <c r="B713" s="72">
        <v>46067</v>
      </c>
      <c r="C713" s="79">
        <v>0.25</v>
      </c>
      <c r="D713">
        <v>3</v>
      </c>
      <c r="E713" t="str">
        <f t="shared" si="22"/>
        <v>février</v>
      </c>
      <c r="F713">
        <f t="shared" si="23"/>
        <v>6</v>
      </c>
    </row>
    <row r="714" spans="1:6">
      <c r="A714" t="s">
        <v>85</v>
      </c>
      <c r="B714" s="72">
        <v>46067</v>
      </c>
      <c r="C714" s="79">
        <v>0.29166666666666669</v>
      </c>
      <c r="D714">
        <v>0</v>
      </c>
      <c r="E714" t="str">
        <f t="shared" si="22"/>
        <v>février</v>
      </c>
      <c r="F714">
        <f t="shared" si="23"/>
        <v>7</v>
      </c>
    </row>
    <row r="715" spans="1:6">
      <c r="A715" t="s">
        <v>85</v>
      </c>
      <c r="B715" s="72">
        <v>46067</v>
      </c>
      <c r="C715" s="79">
        <v>0.33333333333333331</v>
      </c>
      <c r="D715">
        <v>4</v>
      </c>
      <c r="E715" t="str">
        <f t="shared" si="22"/>
        <v>février</v>
      </c>
      <c r="F715">
        <f t="shared" si="23"/>
        <v>8</v>
      </c>
    </row>
    <row r="716" spans="1:6">
      <c r="A716" t="s">
        <v>85</v>
      </c>
      <c r="B716" s="72">
        <v>46067</v>
      </c>
      <c r="C716" s="79">
        <v>0.375</v>
      </c>
      <c r="D716">
        <v>13</v>
      </c>
      <c r="E716" t="str">
        <f t="shared" si="22"/>
        <v>février</v>
      </c>
      <c r="F716">
        <f t="shared" si="23"/>
        <v>9</v>
      </c>
    </row>
    <row r="717" spans="1:6">
      <c r="A717" t="s">
        <v>85</v>
      </c>
      <c r="B717" s="72">
        <v>46067</v>
      </c>
      <c r="C717" s="79">
        <v>0.41666666666666669</v>
      </c>
      <c r="D717">
        <v>12</v>
      </c>
      <c r="E717" t="str">
        <f t="shared" si="22"/>
        <v>février</v>
      </c>
      <c r="F717">
        <f t="shared" si="23"/>
        <v>10</v>
      </c>
    </row>
    <row r="718" spans="1:6">
      <c r="A718" t="s">
        <v>85</v>
      </c>
      <c r="B718" s="72">
        <v>46067</v>
      </c>
      <c r="C718" s="79">
        <v>0.45833333333333331</v>
      </c>
      <c r="D718">
        <v>11</v>
      </c>
      <c r="E718" t="str">
        <f t="shared" si="22"/>
        <v>février</v>
      </c>
      <c r="F718">
        <f t="shared" si="23"/>
        <v>11</v>
      </c>
    </row>
    <row r="719" spans="1:6">
      <c r="A719" t="s">
        <v>85</v>
      </c>
      <c r="B719" s="72">
        <v>46067</v>
      </c>
      <c r="C719" s="79">
        <v>0.5</v>
      </c>
      <c r="D719">
        <v>11</v>
      </c>
      <c r="E719" t="str">
        <f t="shared" si="22"/>
        <v>février</v>
      </c>
      <c r="F719">
        <f t="shared" si="23"/>
        <v>12</v>
      </c>
    </row>
    <row r="720" spans="1:6">
      <c r="A720" t="s">
        <v>85</v>
      </c>
      <c r="B720" s="72">
        <v>46067</v>
      </c>
      <c r="C720" s="79">
        <v>0.54166666666666663</v>
      </c>
      <c r="D720">
        <v>7</v>
      </c>
      <c r="E720" t="str">
        <f t="shared" si="22"/>
        <v>février</v>
      </c>
      <c r="F720">
        <f t="shared" si="23"/>
        <v>13</v>
      </c>
    </row>
    <row r="721" spans="1:6">
      <c r="A721" t="s">
        <v>85</v>
      </c>
      <c r="B721" s="72">
        <v>46067</v>
      </c>
      <c r="C721" s="79">
        <v>0.58333333333333337</v>
      </c>
      <c r="D721">
        <v>9</v>
      </c>
      <c r="E721" t="str">
        <f t="shared" si="22"/>
        <v>février</v>
      </c>
      <c r="F721">
        <f t="shared" si="23"/>
        <v>14</v>
      </c>
    </row>
    <row r="722" spans="1:6">
      <c r="A722" t="s">
        <v>85</v>
      </c>
      <c r="B722" s="72">
        <v>46067</v>
      </c>
      <c r="C722" s="79">
        <v>0.625</v>
      </c>
      <c r="D722">
        <v>7</v>
      </c>
      <c r="E722" t="str">
        <f t="shared" si="22"/>
        <v>février</v>
      </c>
      <c r="F722">
        <f t="shared" si="23"/>
        <v>15</v>
      </c>
    </row>
    <row r="723" spans="1:6">
      <c r="A723" t="s">
        <v>85</v>
      </c>
      <c r="B723" s="72">
        <v>46067</v>
      </c>
      <c r="C723" s="79">
        <v>0.66666666666666663</v>
      </c>
      <c r="D723">
        <v>6</v>
      </c>
      <c r="E723" t="str">
        <f t="shared" si="22"/>
        <v>février</v>
      </c>
      <c r="F723">
        <f t="shared" si="23"/>
        <v>16</v>
      </c>
    </row>
    <row r="724" spans="1:6">
      <c r="A724" t="s">
        <v>85</v>
      </c>
      <c r="B724" s="72">
        <v>46067</v>
      </c>
      <c r="C724" s="79">
        <v>0.70833333333333337</v>
      </c>
      <c r="D724">
        <v>5</v>
      </c>
      <c r="E724" t="str">
        <f t="shared" si="22"/>
        <v>février</v>
      </c>
      <c r="F724">
        <f t="shared" si="23"/>
        <v>17</v>
      </c>
    </row>
    <row r="725" spans="1:6">
      <c r="A725" t="s">
        <v>85</v>
      </c>
      <c r="B725" s="72">
        <v>46067</v>
      </c>
      <c r="C725" s="79">
        <v>0.75</v>
      </c>
      <c r="D725">
        <v>3</v>
      </c>
      <c r="E725" t="str">
        <f t="shared" si="22"/>
        <v>février</v>
      </c>
      <c r="F725">
        <f t="shared" si="23"/>
        <v>18</v>
      </c>
    </row>
    <row r="726" spans="1:6">
      <c r="A726" t="s">
        <v>85</v>
      </c>
      <c r="B726" s="72">
        <v>46067</v>
      </c>
      <c r="C726" s="79">
        <v>0.79166666666666663</v>
      </c>
      <c r="D726">
        <v>4</v>
      </c>
      <c r="E726" t="str">
        <f t="shared" si="22"/>
        <v>février</v>
      </c>
      <c r="F726">
        <f t="shared" si="23"/>
        <v>19</v>
      </c>
    </row>
    <row r="727" spans="1:6">
      <c r="A727" t="s">
        <v>85</v>
      </c>
      <c r="B727" s="72">
        <v>46067</v>
      </c>
      <c r="C727" s="79">
        <v>0.83333333333333337</v>
      </c>
      <c r="D727">
        <v>1</v>
      </c>
      <c r="E727" t="str">
        <f t="shared" si="22"/>
        <v>février</v>
      </c>
      <c r="F727">
        <f t="shared" si="23"/>
        <v>20</v>
      </c>
    </row>
    <row r="728" spans="1:6">
      <c r="A728" t="s">
        <v>85</v>
      </c>
      <c r="B728" s="72">
        <v>46067</v>
      </c>
      <c r="C728" s="79">
        <v>0.875</v>
      </c>
      <c r="D728">
        <v>3</v>
      </c>
      <c r="E728" t="str">
        <f t="shared" si="22"/>
        <v>février</v>
      </c>
      <c r="F728">
        <f t="shared" si="23"/>
        <v>21</v>
      </c>
    </row>
    <row r="729" spans="1:6">
      <c r="A729" t="s">
        <v>85</v>
      </c>
      <c r="B729" s="72">
        <v>46067</v>
      </c>
      <c r="C729" s="79">
        <v>0.91666666666666663</v>
      </c>
      <c r="D729">
        <v>0</v>
      </c>
      <c r="E729" t="str">
        <f t="shared" si="22"/>
        <v>février</v>
      </c>
      <c r="F729">
        <f t="shared" si="23"/>
        <v>22</v>
      </c>
    </row>
    <row r="730" spans="1:6">
      <c r="A730" t="s">
        <v>85</v>
      </c>
      <c r="B730" s="72">
        <v>46067</v>
      </c>
      <c r="C730" s="79">
        <v>0.95833333333333337</v>
      </c>
      <c r="D730">
        <v>1</v>
      </c>
      <c r="E730" t="str">
        <f t="shared" si="22"/>
        <v>février</v>
      </c>
      <c r="F730">
        <f t="shared" si="23"/>
        <v>23</v>
      </c>
    </row>
    <row r="731" spans="1:6">
      <c r="A731" t="s">
        <v>68</v>
      </c>
      <c r="B731" s="72">
        <v>46068</v>
      </c>
      <c r="C731" s="79">
        <v>0.29166666666666669</v>
      </c>
      <c r="D731">
        <v>5</v>
      </c>
      <c r="E731" t="str">
        <f t="shared" si="22"/>
        <v>février</v>
      </c>
      <c r="F731">
        <f t="shared" si="23"/>
        <v>7</v>
      </c>
    </row>
    <row r="732" spans="1:6">
      <c r="A732" t="s">
        <v>68</v>
      </c>
      <c r="B732" s="72">
        <v>46068</v>
      </c>
      <c r="C732" s="79">
        <v>0.33333333333333331</v>
      </c>
      <c r="D732">
        <v>8</v>
      </c>
      <c r="E732" t="str">
        <f t="shared" si="22"/>
        <v>février</v>
      </c>
      <c r="F732">
        <f t="shared" si="23"/>
        <v>8</v>
      </c>
    </row>
    <row r="733" spans="1:6">
      <c r="A733" t="s">
        <v>68</v>
      </c>
      <c r="B733" s="72">
        <v>46068</v>
      </c>
      <c r="C733" s="79">
        <v>0.375</v>
      </c>
      <c r="D733">
        <v>18</v>
      </c>
      <c r="E733" t="str">
        <f t="shared" si="22"/>
        <v>février</v>
      </c>
      <c r="F733">
        <f t="shared" si="23"/>
        <v>9</v>
      </c>
    </row>
    <row r="734" spans="1:6">
      <c r="A734" t="s">
        <v>68</v>
      </c>
      <c r="B734" s="72">
        <v>46068</v>
      </c>
      <c r="C734" s="79">
        <v>0.41666666666666669</v>
      </c>
      <c r="D734">
        <v>25</v>
      </c>
      <c r="E734" t="str">
        <f t="shared" si="22"/>
        <v>février</v>
      </c>
      <c r="F734">
        <f t="shared" si="23"/>
        <v>10</v>
      </c>
    </row>
    <row r="735" spans="1:6">
      <c r="A735" t="s">
        <v>68</v>
      </c>
      <c r="B735" s="72">
        <v>46068</v>
      </c>
      <c r="C735" s="79">
        <v>0.45833333333333331</v>
      </c>
      <c r="D735">
        <v>32</v>
      </c>
      <c r="E735" t="str">
        <f t="shared" si="22"/>
        <v>février</v>
      </c>
      <c r="F735">
        <f t="shared" si="23"/>
        <v>11</v>
      </c>
    </row>
    <row r="736" spans="1:6">
      <c r="A736" t="s">
        <v>68</v>
      </c>
      <c r="B736" s="72">
        <v>46068</v>
      </c>
      <c r="C736" s="79">
        <v>0.5</v>
      </c>
      <c r="D736">
        <v>28</v>
      </c>
      <c r="E736" t="str">
        <f t="shared" si="22"/>
        <v>février</v>
      </c>
      <c r="F736">
        <f t="shared" si="23"/>
        <v>12</v>
      </c>
    </row>
    <row r="737" spans="1:6">
      <c r="A737" t="s">
        <v>68</v>
      </c>
      <c r="B737" s="72">
        <v>46068</v>
      </c>
      <c r="C737" s="79">
        <v>0.54166666666666663</v>
      </c>
      <c r="D737">
        <v>33</v>
      </c>
      <c r="E737" t="str">
        <f t="shared" si="22"/>
        <v>février</v>
      </c>
      <c r="F737">
        <f t="shared" si="23"/>
        <v>13</v>
      </c>
    </row>
    <row r="738" spans="1:6">
      <c r="A738" t="s">
        <v>68</v>
      </c>
      <c r="B738" s="72">
        <v>46068</v>
      </c>
      <c r="C738" s="79">
        <v>0.58333333333333337</v>
      </c>
      <c r="D738">
        <v>28</v>
      </c>
      <c r="E738" t="str">
        <f t="shared" si="22"/>
        <v>février</v>
      </c>
      <c r="F738">
        <f t="shared" si="23"/>
        <v>14</v>
      </c>
    </row>
    <row r="739" spans="1:6">
      <c r="A739" t="s">
        <v>68</v>
      </c>
      <c r="B739" s="72">
        <v>46068</v>
      </c>
      <c r="C739" s="79">
        <v>0.625</v>
      </c>
      <c r="D739">
        <v>20</v>
      </c>
      <c r="E739" t="str">
        <f t="shared" si="22"/>
        <v>février</v>
      </c>
      <c r="F739">
        <f t="shared" si="23"/>
        <v>15</v>
      </c>
    </row>
    <row r="740" spans="1:6">
      <c r="A740" t="s">
        <v>68</v>
      </c>
      <c r="B740" s="72">
        <v>46068</v>
      </c>
      <c r="C740" s="79">
        <v>0.66666666666666663</v>
      </c>
      <c r="D740">
        <v>23</v>
      </c>
      <c r="E740" t="str">
        <f t="shared" si="22"/>
        <v>février</v>
      </c>
      <c r="F740">
        <f t="shared" si="23"/>
        <v>16</v>
      </c>
    </row>
    <row r="741" spans="1:6">
      <c r="A741" t="s">
        <v>68</v>
      </c>
      <c r="B741" s="72">
        <v>46068</v>
      </c>
      <c r="C741" s="79">
        <v>0.70833333333333337</v>
      </c>
      <c r="D741">
        <v>23</v>
      </c>
      <c r="E741" t="str">
        <f t="shared" si="22"/>
        <v>février</v>
      </c>
      <c r="F741">
        <f t="shared" si="23"/>
        <v>17</v>
      </c>
    </row>
    <row r="742" spans="1:6">
      <c r="A742" t="s">
        <v>68</v>
      </c>
      <c r="B742" s="72">
        <v>46068</v>
      </c>
      <c r="C742" s="79">
        <v>0.75</v>
      </c>
      <c r="D742">
        <v>13</v>
      </c>
      <c r="E742" t="str">
        <f t="shared" si="22"/>
        <v>février</v>
      </c>
      <c r="F742">
        <f t="shared" si="23"/>
        <v>18</v>
      </c>
    </row>
    <row r="743" spans="1:6">
      <c r="A743" t="s">
        <v>68</v>
      </c>
      <c r="B743" s="72">
        <v>46068</v>
      </c>
      <c r="C743" s="79">
        <v>0.79166666666666663</v>
      </c>
      <c r="D743">
        <v>10</v>
      </c>
      <c r="E743" t="str">
        <f t="shared" si="22"/>
        <v>février</v>
      </c>
      <c r="F743">
        <f t="shared" si="23"/>
        <v>19</v>
      </c>
    </row>
    <row r="744" spans="1:6">
      <c r="A744" t="s">
        <v>68</v>
      </c>
      <c r="B744" s="72">
        <v>46068</v>
      </c>
      <c r="C744" s="79">
        <v>0.83333333333333337</v>
      </c>
      <c r="D744">
        <v>7</v>
      </c>
      <c r="E744" t="str">
        <f t="shared" si="22"/>
        <v>février</v>
      </c>
      <c r="F744">
        <f t="shared" si="23"/>
        <v>20</v>
      </c>
    </row>
    <row r="745" spans="1:6">
      <c r="A745" t="s">
        <v>68</v>
      </c>
      <c r="B745" s="72">
        <v>46068</v>
      </c>
      <c r="C745" s="79">
        <v>0.875</v>
      </c>
      <c r="D745">
        <v>4</v>
      </c>
      <c r="E745" t="str">
        <f t="shared" si="22"/>
        <v>février</v>
      </c>
      <c r="F745">
        <f t="shared" si="23"/>
        <v>21</v>
      </c>
    </row>
    <row r="746" spans="1:6">
      <c r="A746" t="s">
        <v>68</v>
      </c>
      <c r="B746" s="72">
        <v>46068</v>
      </c>
      <c r="C746" s="79">
        <v>0.91666666666666663</v>
      </c>
      <c r="D746">
        <v>4</v>
      </c>
      <c r="E746" t="str">
        <f t="shared" si="22"/>
        <v>février</v>
      </c>
      <c r="F746">
        <f t="shared" si="23"/>
        <v>22</v>
      </c>
    </row>
    <row r="747" spans="1:6">
      <c r="A747" t="s">
        <v>85</v>
      </c>
      <c r="B747" s="72">
        <v>46068</v>
      </c>
      <c r="C747" s="79">
        <v>0.25</v>
      </c>
      <c r="D747">
        <v>1</v>
      </c>
      <c r="E747" t="str">
        <f t="shared" si="22"/>
        <v>février</v>
      </c>
      <c r="F747">
        <f t="shared" si="23"/>
        <v>6</v>
      </c>
    </row>
    <row r="748" spans="1:6">
      <c r="A748" t="s">
        <v>85</v>
      </c>
      <c r="B748" s="72">
        <v>46068</v>
      </c>
      <c r="C748" s="79">
        <v>0.29166666666666669</v>
      </c>
      <c r="D748">
        <v>2</v>
      </c>
      <c r="E748" t="str">
        <f t="shared" si="22"/>
        <v>février</v>
      </c>
      <c r="F748">
        <f t="shared" si="23"/>
        <v>7</v>
      </c>
    </row>
    <row r="749" spans="1:6">
      <c r="A749" t="s">
        <v>85</v>
      </c>
      <c r="B749" s="72">
        <v>46068</v>
      </c>
      <c r="C749" s="79">
        <v>0.33333333333333331</v>
      </c>
      <c r="D749">
        <v>0</v>
      </c>
      <c r="E749" t="str">
        <f t="shared" si="22"/>
        <v>février</v>
      </c>
      <c r="F749">
        <f t="shared" si="23"/>
        <v>8</v>
      </c>
    </row>
    <row r="750" spans="1:6">
      <c r="A750" t="s">
        <v>85</v>
      </c>
      <c r="B750" s="72">
        <v>46068</v>
      </c>
      <c r="C750" s="79">
        <v>0.375</v>
      </c>
      <c r="D750">
        <v>2</v>
      </c>
      <c r="E750" t="str">
        <f t="shared" si="22"/>
        <v>février</v>
      </c>
      <c r="F750">
        <f t="shared" si="23"/>
        <v>9</v>
      </c>
    </row>
    <row r="751" spans="1:6">
      <c r="A751" t="s">
        <v>85</v>
      </c>
      <c r="B751" s="72">
        <v>46068</v>
      </c>
      <c r="C751" s="79">
        <v>0.41666666666666669</v>
      </c>
      <c r="D751">
        <v>7</v>
      </c>
      <c r="E751" t="str">
        <f t="shared" si="22"/>
        <v>février</v>
      </c>
      <c r="F751">
        <f t="shared" si="23"/>
        <v>10</v>
      </c>
    </row>
    <row r="752" spans="1:6">
      <c r="A752" t="s">
        <v>85</v>
      </c>
      <c r="B752" s="72">
        <v>46068</v>
      </c>
      <c r="C752" s="79">
        <v>0.45833333333333331</v>
      </c>
      <c r="D752">
        <v>7</v>
      </c>
      <c r="E752" t="str">
        <f t="shared" si="22"/>
        <v>février</v>
      </c>
      <c r="F752">
        <f t="shared" si="23"/>
        <v>11</v>
      </c>
    </row>
    <row r="753" spans="1:6">
      <c r="A753" t="s">
        <v>85</v>
      </c>
      <c r="B753" s="72">
        <v>46068</v>
      </c>
      <c r="C753" s="79">
        <v>0.5</v>
      </c>
      <c r="D753">
        <v>7</v>
      </c>
      <c r="E753" t="str">
        <f t="shared" si="22"/>
        <v>février</v>
      </c>
      <c r="F753">
        <f t="shared" si="23"/>
        <v>12</v>
      </c>
    </row>
    <row r="754" spans="1:6">
      <c r="A754" t="s">
        <v>85</v>
      </c>
      <c r="B754" s="72">
        <v>46068</v>
      </c>
      <c r="C754" s="79">
        <v>0.54166666666666663</v>
      </c>
      <c r="D754">
        <v>5</v>
      </c>
      <c r="E754" t="str">
        <f t="shared" si="22"/>
        <v>février</v>
      </c>
      <c r="F754">
        <f t="shared" si="23"/>
        <v>13</v>
      </c>
    </row>
    <row r="755" spans="1:6">
      <c r="A755" t="s">
        <v>85</v>
      </c>
      <c r="B755" s="72">
        <v>46068</v>
      </c>
      <c r="C755" s="79">
        <v>0.58333333333333337</v>
      </c>
      <c r="D755">
        <v>8</v>
      </c>
      <c r="E755" t="str">
        <f t="shared" si="22"/>
        <v>février</v>
      </c>
      <c r="F755">
        <f t="shared" si="23"/>
        <v>14</v>
      </c>
    </row>
    <row r="756" spans="1:6">
      <c r="A756" t="s">
        <v>85</v>
      </c>
      <c r="B756" s="72">
        <v>46068</v>
      </c>
      <c r="C756" s="79">
        <v>0.625</v>
      </c>
      <c r="D756">
        <v>6</v>
      </c>
      <c r="E756" t="str">
        <f t="shared" si="22"/>
        <v>février</v>
      </c>
      <c r="F756">
        <f t="shared" si="23"/>
        <v>15</v>
      </c>
    </row>
    <row r="757" spans="1:6">
      <c r="A757" t="s">
        <v>85</v>
      </c>
      <c r="B757" s="72">
        <v>46068</v>
      </c>
      <c r="C757" s="79">
        <v>0.66666666666666663</v>
      </c>
      <c r="D757">
        <v>2</v>
      </c>
      <c r="E757" t="str">
        <f t="shared" si="22"/>
        <v>février</v>
      </c>
      <c r="F757">
        <f t="shared" si="23"/>
        <v>16</v>
      </c>
    </row>
    <row r="758" spans="1:6">
      <c r="A758" t="s">
        <v>85</v>
      </c>
      <c r="B758" s="72">
        <v>46068</v>
      </c>
      <c r="C758" s="79">
        <v>0.70833333333333337</v>
      </c>
      <c r="D758">
        <v>5</v>
      </c>
      <c r="E758" t="str">
        <f t="shared" si="22"/>
        <v>février</v>
      </c>
      <c r="F758">
        <f t="shared" si="23"/>
        <v>17</v>
      </c>
    </row>
    <row r="759" spans="1:6">
      <c r="A759" t="s">
        <v>85</v>
      </c>
      <c r="B759" s="72">
        <v>46068</v>
      </c>
      <c r="C759" s="79">
        <v>0.75</v>
      </c>
      <c r="D759">
        <v>4</v>
      </c>
      <c r="E759" t="str">
        <f t="shared" si="22"/>
        <v>février</v>
      </c>
      <c r="F759">
        <f t="shared" si="23"/>
        <v>18</v>
      </c>
    </row>
    <row r="760" spans="1:6">
      <c r="A760" t="s">
        <v>85</v>
      </c>
      <c r="B760" s="72">
        <v>46068</v>
      </c>
      <c r="C760" s="79">
        <v>0.79166666666666663</v>
      </c>
      <c r="D760">
        <v>0</v>
      </c>
      <c r="E760" t="str">
        <f t="shared" si="22"/>
        <v>février</v>
      </c>
      <c r="F760">
        <f t="shared" si="23"/>
        <v>19</v>
      </c>
    </row>
    <row r="761" spans="1:6">
      <c r="A761" t="s">
        <v>85</v>
      </c>
      <c r="B761" s="72">
        <v>46068</v>
      </c>
      <c r="C761" s="79">
        <v>0.83333333333333337</v>
      </c>
      <c r="D761">
        <v>2</v>
      </c>
      <c r="E761" t="str">
        <f t="shared" si="22"/>
        <v>février</v>
      </c>
      <c r="F761">
        <f t="shared" si="23"/>
        <v>20</v>
      </c>
    </row>
    <row r="762" spans="1:6">
      <c r="A762" t="s">
        <v>85</v>
      </c>
      <c r="B762" s="72">
        <v>46068</v>
      </c>
      <c r="C762" s="79">
        <v>0.875</v>
      </c>
      <c r="D762">
        <v>2</v>
      </c>
      <c r="E762" t="str">
        <f t="shared" si="22"/>
        <v>février</v>
      </c>
      <c r="F762">
        <f t="shared" si="23"/>
        <v>21</v>
      </c>
    </row>
    <row r="763" spans="1:6">
      <c r="A763" t="s">
        <v>85</v>
      </c>
      <c r="B763" s="72">
        <v>46068</v>
      </c>
      <c r="C763" s="79">
        <v>0.91666666666666663</v>
      </c>
      <c r="D763">
        <v>0</v>
      </c>
      <c r="E763" t="str">
        <f t="shared" si="22"/>
        <v>février</v>
      </c>
      <c r="F763">
        <f t="shared" si="23"/>
        <v>22</v>
      </c>
    </row>
    <row r="764" spans="1:6">
      <c r="A764" t="s">
        <v>85</v>
      </c>
      <c r="B764" s="72">
        <v>46068</v>
      </c>
      <c r="C764" s="79">
        <v>0.95833333333333337</v>
      </c>
      <c r="D764">
        <v>1</v>
      </c>
      <c r="E764" t="str">
        <f t="shared" si="22"/>
        <v>février</v>
      </c>
      <c r="F764">
        <f t="shared" si="23"/>
        <v>23</v>
      </c>
    </row>
    <row r="765" spans="1:6">
      <c r="A765" t="s">
        <v>85</v>
      </c>
      <c r="B765" s="72">
        <v>46068</v>
      </c>
      <c r="C765" s="79">
        <v>0.25</v>
      </c>
      <c r="D765">
        <v>0</v>
      </c>
      <c r="E765" t="str">
        <f t="shared" si="22"/>
        <v>février</v>
      </c>
      <c r="F765">
        <f t="shared" si="23"/>
        <v>6</v>
      </c>
    </row>
    <row r="766" spans="1:6">
      <c r="A766" t="s">
        <v>85</v>
      </c>
      <c r="B766" s="72">
        <v>46068</v>
      </c>
      <c r="C766" s="79">
        <v>0.29166666666666669</v>
      </c>
      <c r="D766">
        <v>0</v>
      </c>
      <c r="E766" t="str">
        <f t="shared" si="22"/>
        <v>février</v>
      </c>
      <c r="F766">
        <f t="shared" si="23"/>
        <v>7</v>
      </c>
    </row>
    <row r="767" spans="1:6">
      <c r="A767" t="s">
        <v>85</v>
      </c>
      <c r="B767" s="72">
        <v>46068</v>
      </c>
      <c r="C767" s="79">
        <v>0.33333333333333331</v>
      </c>
      <c r="D767">
        <v>3</v>
      </c>
      <c r="E767" t="str">
        <f t="shared" si="22"/>
        <v>février</v>
      </c>
      <c r="F767">
        <f t="shared" si="23"/>
        <v>8</v>
      </c>
    </row>
    <row r="768" spans="1:6">
      <c r="A768" t="s">
        <v>85</v>
      </c>
      <c r="B768" s="72">
        <v>46068</v>
      </c>
      <c r="C768" s="79">
        <v>0.375</v>
      </c>
      <c r="D768">
        <v>2</v>
      </c>
      <c r="E768" t="str">
        <f t="shared" si="22"/>
        <v>février</v>
      </c>
      <c r="F768">
        <f t="shared" si="23"/>
        <v>9</v>
      </c>
    </row>
    <row r="769" spans="1:6">
      <c r="A769" t="s">
        <v>85</v>
      </c>
      <c r="B769" s="72">
        <v>46068</v>
      </c>
      <c r="C769" s="79">
        <v>0.41666666666666669</v>
      </c>
      <c r="D769">
        <v>9</v>
      </c>
      <c r="E769" t="str">
        <f t="shared" si="22"/>
        <v>février</v>
      </c>
      <c r="F769">
        <f t="shared" si="23"/>
        <v>10</v>
      </c>
    </row>
    <row r="770" spans="1:6">
      <c r="A770" t="s">
        <v>85</v>
      </c>
      <c r="B770" s="72">
        <v>46068</v>
      </c>
      <c r="C770" s="79">
        <v>0.45833333333333331</v>
      </c>
      <c r="D770">
        <v>8</v>
      </c>
      <c r="E770" t="str">
        <f t="shared" si="22"/>
        <v>février</v>
      </c>
      <c r="F770">
        <f t="shared" si="23"/>
        <v>11</v>
      </c>
    </row>
    <row r="771" spans="1:6">
      <c r="A771" t="s">
        <v>85</v>
      </c>
      <c r="B771" s="72">
        <v>46068</v>
      </c>
      <c r="C771" s="79">
        <v>0.5</v>
      </c>
      <c r="D771">
        <v>6</v>
      </c>
      <c r="E771" t="str">
        <f t="shared" si="22"/>
        <v>février</v>
      </c>
      <c r="F771">
        <f t="shared" si="23"/>
        <v>12</v>
      </c>
    </row>
    <row r="772" spans="1:6">
      <c r="A772" t="s">
        <v>85</v>
      </c>
      <c r="B772" s="72">
        <v>46068</v>
      </c>
      <c r="C772" s="79">
        <v>0.54166666666666663</v>
      </c>
      <c r="D772">
        <v>6</v>
      </c>
      <c r="E772" t="str">
        <f t="shared" ref="E772:E835" si="24">TEXT(B772,"mmmm")</f>
        <v>février</v>
      </c>
      <c r="F772">
        <f t="shared" ref="F772:F835" si="25">VLOOKUP(C772,$L$1:$M$24,2,0)</f>
        <v>13</v>
      </c>
    </row>
    <row r="773" spans="1:6">
      <c r="A773" t="s">
        <v>85</v>
      </c>
      <c r="B773" s="72">
        <v>46068</v>
      </c>
      <c r="C773" s="79">
        <v>0.58333333333333337</v>
      </c>
      <c r="D773">
        <v>7</v>
      </c>
      <c r="E773" t="str">
        <f t="shared" si="24"/>
        <v>février</v>
      </c>
      <c r="F773">
        <f t="shared" si="25"/>
        <v>14</v>
      </c>
    </row>
    <row r="774" spans="1:6">
      <c r="A774" t="s">
        <v>85</v>
      </c>
      <c r="B774" s="72">
        <v>46068</v>
      </c>
      <c r="C774" s="79">
        <v>0.625</v>
      </c>
      <c r="D774">
        <v>8</v>
      </c>
      <c r="E774" t="str">
        <f t="shared" si="24"/>
        <v>février</v>
      </c>
      <c r="F774">
        <f t="shared" si="25"/>
        <v>15</v>
      </c>
    </row>
    <row r="775" spans="1:6">
      <c r="A775" t="s">
        <v>85</v>
      </c>
      <c r="B775" s="72">
        <v>46068</v>
      </c>
      <c r="C775" s="79">
        <v>0.66666666666666663</v>
      </c>
      <c r="D775">
        <v>4</v>
      </c>
      <c r="E775" t="str">
        <f t="shared" si="24"/>
        <v>février</v>
      </c>
      <c r="F775">
        <f t="shared" si="25"/>
        <v>16</v>
      </c>
    </row>
    <row r="776" spans="1:6">
      <c r="A776" t="s">
        <v>85</v>
      </c>
      <c r="B776" s="72">
        <v>46068</v>
      </c>
      <c r="C776" s="79">
        <v>0.70833333333333337</v>
      </c>
      <c r="D776">
        <v>8</v>
      </c>
      <c r="E776" t="str">
        <f t="shared" si="24"/>
        <v>février</v>
      </c>
      <c r="F776">
        <f t="shared" si="25"/>
        <v>17</v>
      </c>
    </row>
    <row r="777" spans="1:6">
      <c r="A777" t="s">
        <v>85</v>
      </c>
      <c r="B777" s="72">
        <v>46068</v>
      </c>
      <c r="C777" s="79">
        <v>0.75</v>
      </c>
      <c r="D777">
        <v>6</v>
      </c>
      <c r="E777" t="str">
        <f t="shared" si="24"/>
        <v>février</v>
      </c>
      <c r="F777">
        <f t="shared" si="25"/>
        <v>18</v>
      </c>
    </row>
    <row r="778" spans="1:6">
      <c r="A778" t="s">
        <v>85</v>
      </c>
      <c r="B778" s="72">
        <v>46068</v>
      </c>
      <c r="C778" s="79">
        <v>0.79166666666666663</v>
      </c>
      <c r="D778">
        <v>4</v>
      </c>
      <c r="E778" t="str">
        <f t="shared" si="24"/>
        <v>février</v>
      </c>
      <c r="F778">
        <f t="shared" si="25"/>
        <v>19</v>
      </c>
    </row>
    <row r="779" spans="1:6">
      <c r="A779" t="s">
        <v>85</v>
      </c>
      <c r="B779" s="72">
        <v>46068</v>
      </c>
      <c r="C779" s="79">
        <v>0.83333333333333337</v>
      </c>
      <c r="D779">
        <v>6</v>
      </c>
      <c r="E779" t="str">
        <f t="shared" si="24"/>
        <v>février</v>
      </c>
      <c r="F779">
        <f t="shared" si="25"/>
        <v>20</v>
      </c>
    </row>
    <row r="780" spans="1:6">
      <c r="A780" t="s">
        <v>85</v>
      </c>
      <c r="B780" s="72">
        <v>46068</v>
      </c>
      <c r="C780" s="79">
        <v>0.875</v>
      </c>
      <c r="D780">
        <v>2</v>
      </c>
      <c r="E780" t="str">
        <f t="shared" si="24"/>
        <v>février</v>
      </c>
      <c r="F780">
        <f t="shared" si="25"/>
        <v>21</v>
      </c>
    </row>
    <row r="781" spans="1:6">
      <c r="A781" t="s">
        <v>85</v>
      </c>
      <c r="B781" s="72">
        <v>46068</v>
      </c>
      <c r="C781" s="79">
        <v>0.91666666666666663</v>
      </c>
      <c r="D781">
        <v>1</v>
      </c>
      <c r="E781" t="str">
        <f t="shared" si="24"/>
        <v>février</v>
      </c>
      <c r="F781">
        <f t="shared" si="25"/>
        <v>22</v>
      </c>
    </row>
    <row r="782" spans="1:6">
      <c r="A782" t="s">
        <v>85</v>
      </c>
      <c r="B782" s="72">
        <v>46068</v>
      </c>
      <c r="C782" s="79">
        <v>0.95833333333333337</v>
      </c>
      <c r="D782">
        <v>0</v>
      </c>
      <c r="E782" t="str">
        <f t="shared" si="24"/>
        <v>février</v>
      </c>
      <c r="F782">
        <f t="shared" si="25"/>
        <v>23</v>
      </c>
    </row>
    <row r="783" spans="1:6">
      <c r="A783" t="s">
        <v>68</v>
      </c>
      <c r="B783" s="72">
        <v>46069</v>
      </c>
      <c r="C783" s="79">
        <v>0</v>
      </c>
      <c r="D783">
        <v>2</v>
      </c>
      <c r="E783" t="str">
        <f t="shared" si="24"/>
        <v>février</v>
      </c>
      <c r="F783">
        <f t="shared" si="25"/>
        <v>24</v>
      </c>
    </row>
    <row r="784" spans="1:6">
      <c r="A784" t="s">
        <v>68</v>
      </c>
      <c r="B784" s="72">
        <v>46069</v>
      </c>
      <c r="C784" s="79">
        <v>4.1666666666666664E-2</v>
      </c>
      <c r="D784">
        <v>1</v>
      </c>
      <c r="E784" t="str">
        <f t="shared" si="24"/>
        <v>février</v>
      </c>
      <c r="F784">
        <f t="shared" si="25"/>
        <v>1</v>
      </c>
    </row>
    <row r="785" spans="1:6">
      <c r="A785" t="s">
        <v>68</v>
      </c>
      <c r="B785" s="72">
        <v>46069</v>
      </c>
      <c r="C785" s="79">
        <v>8.3333333333333329E-2</v>
      </c>
      <c r="D785">
        <v>1</v>
      </c>
      <c r="E785" t="str">
        <f t="shared" si="24"/>
        <v>février</v>
      </c>
      <c r="F785">
        <f t="shared" si="25"/>
        <v>2</v>
      </c>
    </row>
    <row r="786" spans="1:6">
      <c r="A786" t="s">
        <v>68</v>
      </c>
      <c r="B786" s="72">
        <v>46069</v>
      </c>
      <c r="C786" s="79">
        <v>0.125</v>
      </c>
      <c r="D786">
        <v>0</v>
      </c>
      <c r="E786" t="str">
        <f t="shared" si="24"/>
        <v>février</v>
      </c>
      <c r="F786">
        <f t="shared" si="25"/>
        <v>3</v>
      </c>
    </row>
    <row r="787" spans="1:6">
      <c r="A787" t="s">
        <v>68</v>
      </c>
      <c r="B787" s="72">
        <v>46069</v>
      </c>
      <c r="C787" s="79">
        <v>0.16666666666666666</v>
      </c>
      <c r="D787">
        <v>1</v>
      </c>
      <c r="E787" t="str">
        <f t="shared" si="24"/>
        <v>février</v>
      </c>
      <c r="F787">
        <f t="shared" si="25"/>
        <v>4</v>
      </c>
    </row>
    <row r="788" spans="1:6">
      <c r="A788" t="s">
        <v>68</v>
      </c>
      <c r="B788" s="72">
        <v>46069</v>
      </c>
      <c r="C788" s="79">
        <v>0.20833333333333334</v>
      </c>
      <c r="D788">
        <v>0</v>
      </c>
      <c r="E788" t="str">
        <f t="shared" si="24"/>
        <v>février</v>
      </c>
      <c r="F788" t="e">
        <f t="shared" si="25"/>
        <v>#N/A</v>
      </c>
    </row>
    <row r="789" spans="1:6">
      <c r="A789" t="s">
        <v>68</v>
      </c>
      <c r="B789" s="72">
        <v>46069</v>
      </c>
      <c r="C789" s="79">
        <v>0.25</v>
      </c>
      <c r="D789">
        <v>7</v>
      </c>
      <c r="E789" t="str">
        <f t="shared" si="24"/>
        <v>février</v>
      </c>
      <c r="F789">
        <f t="shared" si="25"/>
        <v>6</v>
      </c>
    </row>
    <row r="790" spans="1:6">
      <c r="A790" t="s">
        <v>68</v>
      </c>
      <c r="B790" s="72">
        <v>46069</v>
      </c>
      <c r="C790" s="79">
        <v>0.29166666666666669</v>
      </c>
      <c r="D790">
        <v>21</v>
      </c>
      <c r="E790" t="str">
        <f t="shared" si="24"/>
        <v>février</v>
      </c>
      <c r="F790">
        <f t="shared" si="25"/>
        <v>7</v>
      </c>
    </row>
    <row r="791" spans="1:6">
      <c r="A791" t="s">
        <v>68</v>
      </c>
      <c r="B791" s="72">
        <v>46069</v>
      </c>
      <c r="C791" s="79">
        <v>0.33333333333333331</v>
      </c>
      <c r="D791">
        <v>80</v>
      </c>
      <c r="E791" t="str">
        <f t="shared" si="24"/>
        <v>février</v>
      </c>
      <c r="F791">
        <f t="shared" si="25"/>
        <v>8</v>
      </c>
    </row>
    <row r="792" spans="1:6">
      <c r="A792" t="s">
        <v>68</v>
      </c>
      <c r="B792" s="72">
        <v>46069</v>
      </c>
      <c r="C792" s="79">
        <v>0.375</v>
      </c>
      <c r="D792">
        <v>95</v>
      </c>
      <c r="E792" t="str">
        <f t="shared" si="24"/>
        <v>février</v>
      </c>
      <c r="F792">
        <f t="shared" si="25"/>
        <v>9</v>
      </c>
    </row>
    <row r="793" spans="1:6">
      <c r="A793" t="s">
        <v>68</v>
      </c>
      <c r="B793" s="72">
        <v>46069</v>
      </c>
      <c r="C793" s="79">
        <v>0.41666666666666669</v>
      </c>
      <c r="D793">
        <v>88</v>
      </c>
      <c r="E793" t="str">
        <f t="shared" si="24"/>
        <v>février</v>
      </c>
      <c r="F793">
        <f t="shared" si="25"/>
        <v>10</v>
      </c>
    </row>
    <row r="794" spans="1:6">
      <c r="A794" t="s">
        <v>68</v>
      </c>
      <c r="B794" s="72">
        <v>46069</v>
      </c>
      <c r="C794" s="79">
        <v>0.45833333333333331</v>
      </c>
      <c r="D794">
        <v>70</v>
      </c>
      <c r="E794" t="str">
        <f t="shared" si="24"/>
        <v>février</v>
      </c>
      <c r="F794">
        <f t="shared" si="25"/>
        <v>11</v>
      </c>
    </row>
    <row r="795" spans="1:6">
      <c r="A795" t="s">
        <v>68</v>
      </c>
      <c r="B795" s="72">
        <v>46069</v>
      </c>
      <c r="C795" s="79">
        <v>0.5</v>
      </c>
      <c r="D795">
        <v>58</v>
      </c>
      <c r="E795" t="str">
        <f t="shared" si="24"/>
        <v>février</v>
      </c>
      <c r="F795">
        <f t="shared" si="25"/>
        <v>12</v>
      </c>
    </row>
    <row r="796" spans="1:6">
      <c r="A796" t="s">
        <v>68</v>
      </c>
      <c r="B796" s="72">
        <v>46069</v>
      </c>
      <c r="C796" s="79">
        <v>0.54166666666666663</v>
      </c>
      <c r="D796">
        <v>69</v>
      </c>
      <c r="E796" t="str">
        <f t="shared" si="24"/>
        <v>février</v>
      </c>
      <c r="F796">
        <f t="shared" si="25"/>
        <v>13</v>
      </c>
    </row>
    <row r="797" spans="1:6">
      <c r="A797" t="s">
        <v>68</v>
      </c>
      <c r="B797" s="72">
        <v>46069</v>
      </c>
      <c r="C797" s="79">
        <v>0.58333333333333337</v>
      </c>
      <c r="D797">
        <v>60</v>
      </c>
      <c r="E797" t="str">
        <f t="shared" si="24"/>
        <v>février</v>
      </c>
      <c r="F797">
        <f t="shared" si="25"/>
        <v>14</v>
      </c>
    </row>
    <row r="798" spans="1:6">
      <c r="A798" t="s">
        <v>68</v>
      </c>
      <c r="B798" s="72">
        <v>46069</v>
      </c>
      <c r="C798" s="79">
        <v>0.625</v>
      </c>
      <c r="D798">
        <v>50</v>
      </c>
      <c r="E798" t="str">
        <f t="shared" si="24"/>
        <v>février</v>
      </c>
      <c r="F798">
        <f t="shared" si="25"/>
        <v>15</v>
      </c>
    </row>
    <row r="799" spans="1:6">
      <c r="A799" t="s">
        <v>68</v>
      </c>
      <c r="B799" s="72">
        <v>46069</v>
      </c>
      <c r="C799" s="79">
        <v>0.66666666666666663</v>
      </c>
      <c r="D799">
        <v>51</v>
      </c>
      <c r="E799" t="str">
        <f t="shared" si="24"/>
        <v>février</v>
      </c>
      <c r="F799">
        <f t="shared" si="25"/>
        <v>16</v>
      </c>
    </row>
    <row r="800" spans="1:6">
      <c r="A800" t="s">
        <v>68</v>
      </c>
      <c r="B800" s="72">
        <v>46069</v>
      </c>
      <c r="C800" s="79">
        <v>0.70833333333333337</v>
      </c>
      <c r="D800">
        <v>38</v>
      </c>
      <c r="E800" t="str">
        <f t="shared" si="24"/>
        <v>février</v>
      </c>
      <c r="F800">
        <f t="shared" si="25"/>
        <v>17</v>
      </c>
    </row>
    <row r="801" spans="1:6">
      <c r="A801" t="s">
        <v>68</v>
      </c>
      <c r="B801" s="72">
        <v>46069</v>
      </c>
      <c r="C801" s="79">
        <v>0.75</v>
      </c>
      <c r="D801">
        <v>19</v>
      </c>
      <c r="E801" t="str">
        <f t="shared" si="24"/>
        <v>février</v>
      </c>
      <c r="F801">
        <f t="shared" si="25"/>
        <v>18</v>
      </c>
    </row>
    <row r="802" spans="1:6">
      <c r="A802" t="s">
        <v>68</v>
      </c>
      <c r="B802" s="72">
        <v>46069</v>
      </c>
      <c r="C802" s="79">
        <v>0.79166666666666663</v>
      </c>
      <c r="D802">
        <v>12</v>
      </c>
      <c r="E802" t="str">
        <f t="shared" si="24"/>
        <v>février</v>
      </c>
      <c r="F802">
        <f t="shared" si="25"/>
        <v>19</v>
      </c>
    </row>
    <row r="803" spans="1:6">
      <c r="A803" t="s">
        <v>68</v>
      </c>
      <c r="B803" s="72">
        <v>46069</v>
      </c>
      <c r="C803" s="79">
        <v>0.83333333333333337</v>
      </c>
      <c r="D803">
        <v>10</v>
      </c>
      <c r="E803" t="str">
        <f t="shared" si="24"/>
        <v>février</v>
      </c>
      <c r="F803">
        <f t="shared" si="25"/>
        <v>20</v>
      </c>
    </row>
    <row r="804" spans="1:6">
      <c r="A804" t="s">
        <v>68</v>
      </c>
      <c r="B804" s="72">
        <v>46069</v>
      </c>
      <c r="C804" s="79">
        <v>0.875</v>
      </c>
      <c r="D804">
        <v>6</v>
      </c>
      <c r="E804" t="str">
        <f t="shared" si="24"/>
        <v>février</v>
      </c>
      <c r="F804">
        <f t="shared" si="25"/>
        <v>21</v>
      </c>
    </row>
    <row r="805" spans="1:6">
      <c r="A805" t="s">
        <v>68</v>
      </c>
      <c r="B805" s="72">
        <v>46069</v>
      </c>
      <c r="C805" s="79">
        <v>0.91666666666666663</v>
      </c>
      <c r="D805">
        <v>5</v>
      </c>
      <c r="E805" t="str">
        <f t="shared" si="24"/>
        <v>février</v>
      </c>
      <c r="F805">
        <f t="shared" si="25"/>
        <v>22</v>
      </c>
    </row>
    <row r="806" spans="1:6">
      <c r="A806" t="s">
        <v>68</v>
      </c>
      <c r="B806" s="72">
        <v>46069</v>
      </c>
      <c r="C806" s="79">
        <v>0.95833333333333337</v>
      </c>
      <c r="D806">
        <v>3</v>
      </c>
      <c r="E806" t="str">
        <f t="shared" si="24"/>
        <v>février</v>
      </c>
      <c r="F806">
        <f t="shared" si="25"/>
        <v>23</v>
      </c>
    </row>
    <row r="807" spans="1:6">
      <c r="A807" t="s">
        <v>85</v>
      </c>
      <c r="B807" s="72">
        <v>46069</v>
      </c>
      <c r="C807" s="79">
        <v>0</v>
      </c>
      <c r="D807">
        <v>0</v>
      </c>
      <c r="E807" t="str">
        <f t="shared" si="24"/>
        <v>février</v>
      </c>
      <c r="F807">
        <f t="shared" si="25"/>
        <v>24</v>
      </c>
    </row>
    <row r="808" spans="1:6">
      <c r="A808" t="s">
        <v>85</v>
      </c>
      <c r="B808" s="72">
        <v>46069</v>
      </c>
      <c r="C808" s="79">
        <v>4.1666666666666664E-2</v>
      </c>
      <c r="D808">
        <v>1</v>
      </c>
      <c r="E808" t="str">
        <f t="shared" si="24"/>
        <v>février</v>
      </c>
      <c r="F808">
        <f t="shared" si="25"/>
        <v>1</v>
      </c>
    </row>
    <row r="809" spans="1:6">
      <c r="A809" t="s">
        <v>85</v>
      </c>
      <c r="B809" s="72">
        <v>46069</v>
      </c>
      <c r="C809" s="79">
        <v>8.3333333333333329E-2</v>
      </c>
      <c r="D809">
        <v>0</v>
      </c>
      <c r="E809" t="str">
        <f t="shared" si="24"/>
        <v>février</v>
      </c>
      <c r="F809">
        <f t="shared" si="25"/>
        <v>2</v>
      </c>
    </row>
    <row r="810" spans="1:6">
      <c r="A810" t="s">
        <v>85</v>
      </c>
      <c r="B810" s="72">
        <v>46069</v>
      </c>
      <c r="C810" s="79">
        <v>0.125</v>
      </c>
      <c r="D810">
        <v>0</v>
      </c>
      <c r="E810" t="str">
        <f t="shared" si="24"/>
        <v>février</v>
      </c>
      <c r="F810">
        <f t="shared" si="25"/>
        <v>3</v>
      </c>
    </row>
    <row r="811" spans="1:6">
      <c r="A811" t="s">
        <v>85</v>
      </c>
      <c r="B811" s="72">
        <v>46069</v>
      </c>
      <c r="C811" s="79">
        <v>0.16666666666666666</v>
      </c>
      <c r="D811">
        <v>1</v>
      </c>
      <c r="E811" t="str">
        <f t="shared" si="24"/>
        <v>février</v>
      </c>
      <c r="F811">
        <f t="shared" si="25"/>
        <v>4</v>
      </c>
    </row>
    <row r="812" spans="1:6">
      <c r="A812" t="s">
        <v>85</v>
      </c>
      <c r="B812" s="72">
        <v>46069</v>
      </c>
      <c r="C812" s="79">
        <v>0.20833333333333334</v>
      </c>
      <c r="D812">
        <v>2</v>
      </c>
      <c r="E812" t="str">
        <f t="shared" si="24"/>
        <v>février</v>
      </c>
      <c r="F812" t="e">
        <f t="shared" si="25"/>
        <v>#N/A</v>
      </c>
    </row>
    <row r="813" spans="1:6">
      <c r="A813" t="s">
        <v>85</v>
      </c>
      <c r="B813" s="72">
        <v>46069</v>
      </c>
      <c r="C813" s="79">
        <v>0.25</v>
      </c>
      <c r="D813">
        <v>5</v>
      </c>
      <c r="E813" t="str">
        <f t="shared" si="24"/>
        <v>février</v>
      </c>
      <c r="F813">
        <f t="shared" si="25"/>
        <v>6</v>
      </c>
    </row>
    <row r="814" spans="1:6">
      <c r="A814" t="s">
        <v>85</v>
      </c>
      <c r="B814" s="72">
        <v>46069</v>
      </c>
      <c r="C814" s="79">
        <v>0.29166666666666669</v>
      </c>
      <c r="D814">
        <v>11</v>
      </c>
      <c r="E814" t="str">
        <f t="shared" si="24"/>
        <v>février</v>
      </c>
      <c r="F814">
        <f t="shared" si="25"/>
        <v>7</v>
      </c>
    </row>
    <row r="815" spans="1:6">
      <c r="A815" t="s">
        <v>85</v>
      </c>
      <c r="B815" s="72">
        <v>46069</v>
      </c>
      <c r="C815" s="79">
        <v>0.33333333333333331</v>
      </c>
      <c r="D815">
        <v>27</v>
      </c>
      <c r="E815" t="str">
        <f t="shared" si="24"/>
        <v>février</v>
      </c>
      <c r="F815">
        <f t="shared" si="25"/>
        <v>8</v>
      </c>
    </row>
    <row r="816" spans="1:6">
      <c r="A816" t="s">
        <v>85</v>
      </c>
      <c r="B816" s="72">
        <v>46069</v>
      </c>
      <c r="C816" s="79">
        <v>0.375</v>
      </c>
      <c r="D816">
        <v>48</v>
      </c>
      <c r="E816" t="str">
        <f t="shared" si="24"/>
        <v>février</v>
      </c>
      <c r="F816">
        <f t="shared" si="25"/>
        <v>9</v>
      </c>
    </row>
    <row r="817" spans="1:6">
      <c r="A817" t="s">
        <v>85</v>
      </c>
      <c r="B817" s="72">
        <v>46069</v>
      </c>
      <c r="C817" s="79">
        <v>0.41666666666666669</v>
      </c>
      <c r="D817">
        <v>41</v>
      </c>
      <c r="E817" t="str">
        <f t="shared" si="24"/>
        <v>février</v>
      </c>
      <c r="F817">
        <f t="shared" si="25"/>
        <v>10</v>
      </c>
    </row>
    <row r="818" spans="1:6">
      <c r="A818" t="s">
        <v>85</v>
      </c>
      <c r="B818" s="72">
        <v>46069</v>
      </c>
      <c r="C818" s="79">
        <v>0.45833333333333331</v>
      </c>
      <c r="D818">
        <v>37</v>
      </c>
      <c r="E818" t="str">
        <f t="shared" si="24"/>
        <v>février</v>
      </c>
      <c r="F818">
        <f t="shared" si="25"/>
        <v>11</v>
      </c>
    </row>
    <row r="819" spans="1:6">
      <c r="A819" t="s">
        <v>85</v>
      </c>
      <c r="B819" s="72">
        <v>46069</v>
      </c>
      <c r="C819" s="79">
        <v>0.5</v>
      </c>
      <c r="D819">
        <v>29</v>
      </c>
      <c r="E819" t="str">
        <f t="shared" si="24"/>
        <v>février</v>
      </c>
      <c r="F819">
        <f t="shared" si="25"/>
        <v>12</v>
      </c>
    </row>
    <row r="820" spans="1:6">
      <c r="A820" t="s">
        <v>85</v>
      </c>
      <c r="B820" s="72">
        <v>46069</v>
      </c>
      <c r="C820" s="79">
        <v>0.54166666666666663</v>
      </c>
      <c r="D820">
        <v>28</v>
      </c>
      <c r="E820" t="str">
        <f t="shared" si="24"/>
        <v>février</v>
      </c>
      <c r="F820">
        <f t="shared" si="25"/>
        <v>13</v>
      </c>
    </row>
    <row r="821" spans="1:6">
      <c r="A821" t="s">
        <v>85</v>
      </c>
      <c r="B821" s="72">
        <v>46069</v>
      </c>
      <c r="C821" s="79">
        <v>0.58333333333333337</v>
      </c>
      <c r="D821">
        <v>34</v>
      </c>
      <c r="E821" t="str">
        <f t="shared" si="24"/>
        <v>février</v>
      </c>
      <c r="F821">
        <f t="shared" si="25"/>
        <v>14</v>
      </c>
    </row>
    <row r="822" spans="1:6">
      <c r="A822" t="s">
        <v>85</v>
      </c>
      <c r="B822" s="72">
        <v>46069</v>
      </c>
      <c r="C822" s="79">
        <v>0.625</v>
      </c>
      <c r="D822">
        <v>30</v>
      </c>
      <c r="E822" t="str">
        <f t="shared" si="24"/>
        <v>février</v>
      </c>
      <c r="F822">
        <f t="shared" si="25"/>
        <v>15</v>
      </c>
    </row>
    <row r="823" spans="1:6">
      <c r="A823" t="s">
        <v>85</v>
      </c>
      <c r="B823" s="72">
        <v>46069</v>
      </c>
      <c r="C823" s="79">
        <v>0.66666666666666663</v>
      </c>
      <c r="D823">
        <v>29</v>
      </c>
      <c r="E823" t="str">
        <f t="shared" si="24"/>
        <v>février</v>
      </c>
      <c r="F823">
        <f t="shared" si="25"/>
        <v>16</v>
      </c>
    </row>
    <row r="824" spans="1:6">
      <c r="A824" t="s">
        <v>85</v>
      </c>
      <c r="B824" s="72">
        <v>46069</v>
      </c>
      <c r="C824" s="79">
        <v>0.70833333333333337</v>
      </c>
      <c r="D824">
        <v>18</v>
      </c>
      <c r="E824" t="str">
        <f t="shared" si="24"/>
        <v>février</v>
      </c>
      <c r="F824">
        <f t="shared" si="25"/>
        <v>17</v>
      </c>
    </row>
    <row r="825" spans="1:6">
      <c r="A825" t="s">
        <v>85</v>
      </c>
      <c r="B825" s="72">
        <v>46069</v>
      </c>
      <c r="C825" s="79">
        <v>0.75</v>
      </c>
      <c r="D825">
        <v>20</v>
      </c>
      <c r="E825" t="str">
        <f t="shared" si="24"/>
        <v>février</v>
      </c>
      <c r="F825">
        <f t="shared" si="25"/>
        <v>18</v>
      </c>
    </row>
    <row r="826" spans="1:6">
      <c r="A826" t="s">
        <v>85</v>
      </c>
      <c r="B826" s="72">
        <v>46069</v>
      </c>
      <c r="C826" s="79">
        <v>0.79166666666666663</v>
      </c>
      <c r="D826">
        <v>8</v>
      </c>
      <c r="E826" t="str">
        <f t="shared" si="24"/>
        <v>février</v>
      </c>
      <c r="F826">
        <f t="shared" si="25"/>
        <v>19</v>
      </c>
    </row>
    <row r="827" spans="1:6">
      <c r="A827" t="s">
        <v>85</v>
      </c>
      <c r="B827" s="72">
        <v>46069</v>
      </c>
      <c r="C827" s="79">
        <v>0.83333333333333337</v>
      </c>
      <c r="D827">
        <v>4</v>
      </c>
      <c r="E827" t="str">
        <f t="shared" si="24"/>
        <v>février</v>
      </c>
      <c r="F827">
        <f t="shared" si="25"/>
        <v>20</v>
      </c>
    </row>
    <row r="828" spans="1:6">
      <c r="A828" t="s">
        <v>85</v>
      </c>
      <c r="B828" s="72">
        <v>46069</v>
      </c>
      <c r="C828" s="79">
        <v>0.875</v>
      </c>
      <c r="D828">
        <v>3</v>
      </c>
      <c r="E828" t="str">
        <f t="shared" si="24"/>
        <v>février</v>
      </c>
      <c r="F828">
        <f t="shared" si="25"/>
        <v>21</v>
      </c>
    </row>
    <row r="829" spans="1:6">
      <c r="A829" t="s">
        <v>85</v>
      </c>
      <c r="B829" s="72">
        <v>46069</v>
      </c>
      <c r="C829" s="79">
        <v>0.91666666666666663</v>
      </c>
      <c r="D829">
        <v>3</v>
      </c>
      <c r="E829" t="str">
        <f t="shared" si="24"/>
        <v>février</v>
      </c>
      <c r="F829">
        <f t="shared" si="25"/>
        <v>22</v>
      </c>
    </row>
    <row r="830" spans="1:6">
      <c r="A830" t="s">
        <v>85</v>
      </c>
      <c r="B830" s="72">
        <v>46069</v>
      </c>
      <c r="C830" s="79">
        <v>0.95833333333333337</v>
      </c>
      <c r="D830">
        <v>1</v>
      </c>
      <c r="E830" t="str">
        <f t="shared" si="24"/>
        <v>février</v>
      </c>
      <c r="F830">
        <f t="shared" si="25"/>
        <v>23</v>
      </c>
    </row>
    <row r="831" spans="1:6">
      <c r="A831" t="s">
        <v>68</v>
      </c>
      <c r="B831" s="72">
        <v>46070</v>
      </c>
      <c r="C831" s="79">
        <v>0</v>
      </c>
      <c r="D831">
        <v>2</v>
      </c>
      <c r="E831" t="str">
        <f t="shared" si="24"/>
        <v>février</v>
      </c>
      <c r="F831">
        <f t="shared" si="25"/>
        <v>24</v>
      </c>
    </row>
    <row r="832" spans="1:6">
      <c r="A832" t="s">
        <v>68</v>
      </c>
      <c r="B832" s="72">
        <v>46070</v>
      </c>
      <c r="C832" s="79">
        <v>4.1666666666666664E-2</v>
      </c>
      <c r="D832">
        <v>0</v>
      </c>
      <c r="E832" t="str">
        <f t="shared" si="24"/>
        <v>février</v>
      </c>
      <c r="F832">
        <f t="shared" si="25"/>
        <v>1</v>
      </c>
    </row>
    <row r="833" spans="1:6">
      <c r="A833" t="s">
        <v>68</v>
      </c>
      <c r="B833" s="72">
        <v>46070</v>
      </c>
      <c r="C833" s="79">
        <v>8.3333333333333329E-2</v>
      </c>
      <c r="D833">
        <v>1</v>
      </c>
      <c r="E833" t="str">
        <f t="shared" si="24"/>
        <v>février</v>
      </c>
      <c r="F833">
        <f t="shared" si="25"/>
        <v>2</v>
      </c>
    </row>
    <row r="834" spans="1:6">
      <c r="A834" t="s">
        <v>68</v>
      </c>
      <c r="B834" s="72">
        <v>46070</v>
      </c>
      <c r="C834" s="79">
        <v>0.125</v>
      </c>
      <c r="D834">
        <v>0</v>
      </c>
      <c r="E834" t="str">
        <f t="shared" si="24"/>
        <v>février</v>
      </c>
      <c r="F834">
        <f t="shared" si="25"/>
        <v>3</v>
      </c>
    </row>
    <row r="835" spans="1:6">
      <c r="A835" t="s">
        <v>68</v>
      </c>
      <c r="B835" s="72">
        <v>46070</v>
      </c>
      <c r="C835" s="79">
        <v>0.16666666666666666</v>
      </c>
      <c r="D835">
        <v>1</v>
      </c>
      <c r="E835" t="str">
        <f t="shared" si="24"/>
        <v>février</v>
      </c>
      <c r="F835">
        <f t="shared" si="25"/>
        <v>4</v>
      </c>
    </row>
    <row r="836" spans="1:6">
      <c r="A836" t="s">
        <v>68</v>
      </c>
      <c r="B836" s="72">
        <v>46070</v>
      </c>
      <c r="C836" s="79">
        <v>0.20833333333333334</v>
      </c>
      <c r="D836">
        <v>0</v>
      </c>
      <c r="E836" t="str">
        <f t="shared" ref="E836:E899" si="26">TEXT(B836,"mmmm")</f>
        <v>février</v>
      </c>
      <c r="F836" t="e">
        <f t="shared" ref="F836:F899" si="27">VLOOKUP(C836,$L$1:$M$24,2,0)</f>
        <v>#N/A</v>
      </c>
    </row>
    <row r="837" spans="1:6">
      <c r="A837" t="s">
        <v>68</v>
      </c>
      <c r="B837" s="72">
        <v>46070</v>
      </c>
      <c r="C837" s="79">
        <v>0.25</v>
      </c>
      <c r="D837">
        <v>4</v>
      </c>
      <c r="E837" t="str">
        <f t="shared" si="26"/>
        <v>février</v>
      </c>
      <c r="F837">
        <f t="shared" si="27"/>
        <v>6</v>
      </c>
    </row>
    <row r="838" spans="1:6">
      <c r="A838" t="s">
        <v>68</v>
      </c>
      <c r="B838" s="72">
        <v>46070</v>
      </c>
      <c r="C838" s="79">
        <v>0.29166666666666669</v>
      </c>
      <c r="D838">
        <v>16</v>
      </c>
      <c r="E838" t="str">
        <f t="shared" si="26"/>
        <v>février</v>
      </c>
      <c r="F838">
        <f t="shared" si="27"/>
        <v>7</v>
      </c>
    </row>
    <row r="839" spans="1:6">
      <c r="A839" t="s">
        <v>68</v>
      </c>
      <c r="B839" s="72">
        <v>46070</v>
      </c>
      <c r="C839" s="79">
        <v>0.33333333333333331</v>
      </c>
      <c r="D839">
        <v>46</v>
      </c>
      <c r="E839" t="str">
        <f t="shared" si="26"/>
        <v>février</v>
      </c>
      <c r="F839">
        <f t="shared" si="27"/>
        <v>8</v>
      </c>
    </row>
    <row r="840" spans="1:6">
      <c r="A840" t="s">
        <v>68</v>
      </c>
      <c r="B840" s="72">
        <v>46070</v>
      </c>
      <c r="C840" s="79">
        <v>0.375</v>
      </c>
      <c r="D840">
        <v>60</v>
      </c>
      <c r="E840" t="str">
        <f t="shared" si="26"/>
        <v>février</v>
      </c>
      <c r="F840">
        <f t="shared" si="27"/>
        <v>9</v>
      </c>
    </row>
    <row r="841" spans="1:6">
      <c r="A841" t="s">
        <v>68</v>
      </c>
      <c r="B841" s="72">
        <v>46070</v>
      </c>
      <c r="C841" s="79">
        <v>0.41666666666666669</v>
      </c>
      <c r="D841">
        <v>63</v>
      </c>
      <c r="E841" t="str">
        <f t="shared" si="26"/>
        <v>février</v>
      </c>
      <c r="F841">
        <f t="shared" si="27"/>
        <v>10</v>
      </c>
    </row>
    <row r="842" spans="1:6">
      <c r="A842" t="s">
        <v>68</v>
      </c>
      <c r="B842" s="72">
        <v>46070</v>
      </c>
      <c r="C842" s="79">
        <v>0.45833333333333331</v>
      </c>
      <c r="D842">
        <v>59</v>
      </c>
      <c r="E842" t="str">
        <f t="shared" si="26"/>
        <v>février</v>
      </c>
      <c r="F842">
        <f t="shared" si="27"/>
        <v>11</v>
      </c>
    </row>
    <row r="843" spans="1:6">
      <c r="A843" t="s">
        <v>68</v>
      </c>
      <c r="B843" s="72">
        <v>46070</v>
      </c>
      <c r="C843" s="79">
        <v>0.5</v>
      </c>
      <c r="D843">
        <v>47</v>
      </c>
      <c r="E843" t="str">
        <f t="shared" si="26"/>
        <v>février</v>
      </c>
      <c r="F843">
        <f t="shared" si="27"/>
        <v>12</v>
      </c>
    </row>
    <row r="844" spans="1:6">
      <c r="A844" t="s">
        <v>68</v>
      </c>
      <c r="B844" s="72">
        <v>46070</v>
      </c>
      <c r="C844" s="79">
        <v>0.54166666666666663</v>
      </c>
      <c r="D844">
        <v>52</v>
      </c>
      <c r="E844" t="str">
        <f t="shared" si="26"/>
        <v>février</v>
      </c>
      <c r="F844">
        <f t="shared" si="27"/>
        <v>13</v>
      </c>
    </row>
    <row r="845" spans="1:6">
      <c r="A845" t="s">
        <v>68</v>
      </c>
      <c r="B845" s="72">
        <v>46070</v>
      </c>
      <c r="C845" s="79">
        <v>0.58333333333333337</v>
      </c>
      <c r="D845">
        <v>55</v>
      </c>
      <c r="E845" t="str">
        <f t="shared" si="26"/>
        <v>février</v>
      </c>
      <c r="F845">
        <f t="shared" si="27"/>
        <v>14</v>
      </c>
    </row>
    <row r="846" spans="1:6">
      <c r="A846" t="s">
        <v>68</v>
      </c>
      <c r="B846" s="72">
        <v>46070</v>
      </c>
      <c r="C846" s="79">
        <v>0.625</v>
      </c>
      <c r="D846">
        <v>50</v>
      </c>
      <c r="E846" t="str">
        <f t="shared" si="26"/>
        <v>février</v>
      </c>
      <c r="F846">
        <f t="shared" si="27"/>
        <v>15</v>
      </c>
    </row>
    <row r="847" spans="1:6">
      <c r="A847" t="s">
        <v>68</v>
      </c>
      <c r="B847" s="72">
        <v>46070</v>
      </c>
      <c r="C847" s="79">
        <v>0.66666666666666663</v>
      </c>
      <c r="D847">
        <v>47</v>
      </c>
      <c r="E847" t="str">
        <f t="shared" si="26"/>
        <v>février</v>
      </c>
      <c r="F847">
        <f t="shared" si="27"/>
        <v>16</v>
      </c>
    </row>
    <row r="848" spans="1:6">
      <c r="A848" t="s">
        <v>68</v>
      </c>
      <c r="B848" s="72">
        <v>46070</v>
      </c>
      <c r="C848" s="79">
        <v>0.70833333333333337</v>
      </c>
      <c r="D848">
        <v>36</v>
      </c>
      <c r="E848" t="str">
        <f t="shared" si="26"/>
        <v>février</v>
      </c>
      <c r="F848">
        <f t="shared" si="27"/>
        <v>17</v>
      </c>
    </row>
    <row r="849" spans="1:6">
      <c r="A849" t="s">
        <v>68</v>
      </c>
      <c r="B849" s="72">
        <v>46070</v>
      </c>
      <c r="C849" s="79">
        <v>0.75</v>
      </c>
      <c r="D849">
        <v>18</v>
      </c>
      <c r="E849" t="str">
        <f t="shared" si="26"/>
        <v>février</v>
      </c>
      <c r="F849">
        <f t="shared" si="27"/>
        <v>18</v>
      </c>
    </row>
    <row r="850" spans="1:6">
      <c r="A850" t="s">
        <v>68</v>
      </c>
      <c r="B850" s="72">
        <v>46070</v>
      </c>
      <c r="C850" s="79">
        <v>0.79166666666666663</v>
      </c>
      <c r="D850">
        <v>15</v>
      </c>
      <c r="E850" t="str">
        <f t="shared" si="26"/>
        <v>février</v>
      </c>
      <c r="F850">
        <f t="shared" si="27"/>
        <v>19</v>
      </c>
    </row>
    <row r="851" spans="1:6">
      <c r="A851" t="s">
        <v>68</v>
      </c>
      <c r="B851" s="72">
        <v>46070</v>
      </c>
      <c r="C851" s="79">
        <v>0.83333333333333337</v>
      </c>
      <c r="D851">
        <v>12</v>
      </c>
      <c r="E851" t="str">
        <f t="shared" si="26"/>
        <v>février</v>
      </c>
      <c r="F851">
        <f t="shared" si="27"/>
        <v>20</v>
      </c>
    </row>
    <row r="852" spans="1:6">
      <c r="A852" t="s">
        <v>68</v>
      </c>
      <c r="B852" s="72">
        <v>46070</v>
      </c>
      <c r="C852" s="79">
        <v>0.875</v>
      </c>
      <c r="D852">
        <v>7</v>
      </c>
      <c r="E852" t="str">
        <f t="shared" si="26"/>
        <v>février</v>
      </c>
      <c r="F852">
        <f t="shared" si="27"/>
        <v>21</v>
      </c>
    </row>
    <row r="853" spans="1:6">
      <c r="A853" t="s">
        <v>68</v>
      </c>
      <c r="B853" s="72">
        <v>46070</v>
      </c>
      <c r="C853" s="79">
        <v>0.91666666666666663</v>
      </c>
      <c r="D853">
        <v>7</v>
      </c>
      <c r="E853" t="str">
        <f t="shared" si="26"/>
        <v>février</v>
      </c>
      <c r="F853">
        <f t="shared" si="27"/>
        <v>22</v>
      </c>
    </row>
    <row r="854" spans="1:6">
      <c r="A854" t="s">
        <v>68</v>
      </c>
      <c r="B854" s="72">
        <v>46070</v>
      </c>
      <c r="C854" s="79">
        <v>0.95833333333333337</v>
      </c>
      <c r="D854">
        <v>4</v>
      </c>
      <c r="E854" t="str">
        <f t="shared" si="26"/>
        <v>février</v>
      </c>
      <c r="F854">
        <f t="shared" si="27"/>
        <v>23</v>
      </c>
    </row>
    <row r="855" spans="1:6">
      <c r="A855" t="s">
        <v>85</v>
      </c>
      <c r="B855" s="72">
        <v>46070</v>
      </c>
      <c r="C855" s="79">
        <v>0</v>
      </c>
      <c r="D855">
        <v>0</v>
      </c>
      <c r="E855" t="str">
        <f t="shared" si="26"/>
        <v>février</v>
      </c>
      <c r="F855">
        <f t="shared" si="27"/>
        <v>24</v>
      </c>
    </row>
    <row r="856" spans="1:6">
      <c r="A856" t="s">
        <v>85</v>
      </c>
      <c r="B856" s="72">
        <v>46070</v>
      </c>
      <c r="C856" s="79">
        <v>4.1666666666666664E-2</v>
      </c>
      <c r="D856">
        <v>0</v>
      </c>
      <c r="E856" t="str">
        <f t="shared" si="26"/>
        <v>février</v>
      </c>
      <c r="F856">
        <f t="shared" si="27"/>
        <v>1</v>
      </c>
    </row>
    <row r="857" spans="1:6">
      <c r="A857" t="s">
        <v>85</v>
      </c>
      <c r="B857" s="72">
        <v>46070</v>
      </c>
      <c r="C857" s="79">
        <v>8.3333333333333329E-2</v>
      </c>
      <c r="D857">
        <v>0</v>
      </c>
      <c r="E857" t="str">
        <f t="shared" si="26"/>
        <v>février</v>
      </c>
      <c r="F857">
        <f t="shared" si="27"/>
        <v>2</v>
      </c>
    </row>
    <row r="858" spans="1:6">
      <c r="A858" t="s">
        <v>85</v>
      </c>
      <c r="B858" s="72">
        <v>46070</v>
      </c>
      <c r="C858" s="79">
        <v>0.125</v>
      </c>
      <c r="D858">
        <v>0</v>
      </c>
      <c r="E858" t="str">
        <f t="shared" si="26"/>
        <v>février</v>
      </c>
      <c r="F858">
        <f t="shared" si="27"/>
        <v>3</v>
      </c>
    </row>
    <row r="859" spans="1:6">
      <c r="A859" t="s">
        <v>85</v>
      </c>
      <c r="B859" s="72">
        <v>46070</v>
      </c>
      <c r="C859" s="79">
        <v>0.16666666666666666</v>
      </c>
      <c r="D859">
        <v>0</v>
      </c>
      <c r="E859" t="str">
        <f t="shared" si="26"/>
        <v>février</v>
      </c>
      <c r="F859">
        <f t="shared" si="27"/>
        <v>4</v>
      </c>
    </row>
    <row r="860" spans="1:6">
      <c r="A860" t="s">
        <v>85</v>
      </c>
      <c r="B860" s="72">
        <v>46070</v>
      </c>
      <c r="C860" s="79">
        <v>0.20833333333333334</v>
      </c>
      <c r="D860">
        <v>3</v>
      </c>
      <c r="E860" t="str">
        <f t="shared" si="26"/>
        <v>février</v>
      </c>
      <c r="F860" t="e">
        <f t="shared" si="27"/>
        <v>#N/A</v>
      </c>
    </row>
    <row r="861" spans="1:6">
      <c r="A861" t="s">
        <v>85</v>
      </c>
      <c r="B861" s="72">
        <v>46070</v>
      </c>
      <c r="C861" s="79">
        <v>0.25</v>
      </c>
      <c r="D861">
        <v>2</v>
      </c>
      <c r="E861" t="str">
        <f t="shared" si="26"/>
        <v>février</v>
      </c>
      <c r="F861">
        <f t="shared" si="27"/>
        <v>6</v>
      </c>
    </row>
    <row r="862" spans="1:6">
      <c r="A862" t="s">
        <v>85</v>
      </c>
      <c r="B862" s="72">
        <v>46070</v>
      </c>
      <c r="C862" s="79">
        <v>0.29166666666666669</v>
      </c>
      <c r="D862">
        <v>13</v>
      </c>
      <c r="E862" t="str">
        <f t="shared" si="26"/>
        <v>février</v>
      </c>
      <c r="F862">
        <f t="shared" si="27"/>
        <v>7</v>
      </c>
    </row>
    <row r="863" spans="1:6">
      <c r="A863" t="s">
        <v>85</v>
      </c>
      <c r="B863" s="72">
        <v>46070</v>
      </c>
      <c r="C863" s="79">
        <v>0.33333333333333331</v>
      </c>
      <c r="D863">
        <v>22</v>
      </c>
      <c r="E863" t="str">
        <f t="shared" si="26"/>
        <v>février</v>
      </c>
      <c r="F863">
        <f t="shared" si="27"/>
        <v>8</v>
      </c>
    </row>
    <row r="864" spans="1:6">
      <c r="A864" t="s">
        <v>85</v>
      </c>
      <c r="B864" s="72">
        <v>46070</v>
      </c>
      <c r="C864" s="79">
        <v>0.375</v>
      </c>
      <c r="D864">
        <v>37</v>
      </c>
      <c r="E864" t="str">
        <f t="shared" si="26"/>
        <v>février</v>
      </c>
      <c r="F864">
        <f t="shared" si="27"/>
        <v>9</v>
      </c>
    </row>
    <row r="865" spans="1:6">
      <c r="A865" t="s">
        <v>85</v>
      </c>
      <c r="B865" s="72">
        <v>46070</v>
      </c>
      <c r="C865" s="79">
        <v>0.41666666666666669</v>
      </c>
      <c r="D865">
        <v>34</v>
      </c>
      <c r="E865" t="str">
        <f t="shared" si="26"/>
        <v>février</v>
      </c>
      <c r="F865">
        <f t="shared" si="27"/>
        <v>10</v>
      </c>
    </row>
    <row r="866" spans="1:6">
      <c r="A866" t="s">
        <v>85</v>
      </c>
      <c r="B866" s="72">
        <v>46070</v>
      </c>
      <c r="C866" s="79">
        <v>0.45833333333333331</v>
      </c>
      <c r="D866">
        <v>33</v>
      </c>
      <c r="E866" t="str">
        <f t="shared" si="26"/>
        <v>février</v>
      </c>
      <c r="F866">
        <f t="shared" si="27"/>
        <v>11</v>
      </c>
    </row>
    <row r="867" spans="1:6">
      <c r="A867" t="s">
        <v>85</v>
      </c>
      <c r="B867" s="72">
        <v>46070</v>
      </c>
      <c r="C867" s="79">
        <v>0.5</v>
      </c>
      <c r="D867">
        <v>21</v>
      </c>
      <c r="E867" t="str">
        <f t="shared" si="26"/>
        <v>février</v>
      </c>
      <c r="F867">
        <f t="shared" si="27"/>
        <v>12</v>
      </c>
    </row>
    <row r="868" spans="1:6">
      <c r="A868" t="s">
        <v>85</v>
      </c>
      <c r="B868" s="72">
        <v>46070</v>
      </c>
      <c r="C868" s="79">
        <v>0.54166666666666663</v>
      </c>
      <c r="D868">
        <v>22</v>
      </c>
      <c r="E868" t="str">
        <f t="shared" si="26"/>
        <v>février</v>
      </c>
      <c r="F868">
        <f t="shared" si="27"/>
        <v>13</v>
      </c>
    </row>
    <row r="869" spans="1:6">
      <c r="A869" t="s">
        <v>85</v>
      </c>
      <c r="B869" s="72">
        <v>46070</v>
      </c>
      <c r="C869" s="79">
        <v>0.58333333333333337</v>
      </c>
      <c r="D869">
        <v>25</v>
      </c>
      <c r="E869" t="str">
        <f t="shared" si="26"/>
        <v>février</v>
      </c>
      <c r="F869">
        <f t="shared" si="27"/>
        <v>14</v>
      </c>
    </row>
    <row r="870" spans="1:6">
      <c r="A870" t="s">
        <v>85</v>
      </c>
      <c r="B870" s="72">
        <v>46070</v>
      </c>
      <c r="C870" s="79">
        <v>0.625</v>
      </c>
      <c r="D870">
        <v>34</v>
      </c>
      <c r="E870" t="str">
        <f t="shared" si="26"/>
        <v>février</v>
      </c>
      <c r="F870">
        <f t="shared" si="27"/>
        <v>15</v>
      </c>
    </row>
    <row r="871" spans="1:6">
      <c r="A871" t="s">
        <v>85</v>
      </c>
      <c r="B871" s="72">
        <v>46070</v>
      </c>
      <c r="C871" s="79">
        <v>0.66666666666666663</v>
      </c>
      <c r="D871">
        <v>22</v>
      </c>
      <c r="E871" t="str">
        <f t="shared" si="26"/>
        <v>février</v>
      </c>
      <c r="F871">
        <f t="shared" si="27"/>
        <v>16</v>
      </c>
    </row>
    <row r="872" spans="1:6">
      <c r="A872" t="s">
        <v>85</v>
      </c>
      <c r="B872" s="72">
        <v>46070</v>
      </c>
      <c r="C872" s="79">
        <v>0.70833333333333337</v>
      </c>
      <c r="D872">
        <v>23</v>
      </c>
      <c r="E872" t="str">
        <f t="shared" si="26"/>
        <v>février</v>
      </c>
      <c r="F872">
        <f t="shared" si="27"/>
        <v>17</v>
      </c>
    </row>
    <row r="873" spans="1:6">
      <c r="A873" t="s">
        <v>85</v>
      </c>
      <c r="B873" s="72">
        <v>46070</v>
      </c>
      <c r="C873" s="79">
        <v>0.75</v>
      </c>
      <c r="D873">
        <v>18</v>
      </c>
      <c r="E873" t="str">
        <f t="shared" si="26"/>
        <v>février</v>
      </c>
      <c r="F873">
        <f t="shared" si="27"/>
        <v>18</v>
      </c>
    </row>
    <row r="874" spans="1:6">
      <c r="A874" t="s">
        <v>85</v>
      </c>
      <c r="B874" s="72">
        <v>46070</v>
      </c>
      <c r="C874" s="79">
        <v>0.79166666666666663</v>
      </c>
      <c r="D874">
        <v>10</v>
      </c>
      <c r="E874" t="str">
        <f t="shared" si="26"/>
        <v>février</v>
      </c>
      <c r="F874">
        <f t="shared" si="27"/>
        <v>19</v>
      </c>
    </row>
    <row r="875" spans="1:6">
      <c r="A875" t="s">
        <v>85</v>
      </c>
      <c r="B875" s="72">
        <v>46070</v>
      </c>
      <c r="C875" s="79">
        <v>0.83333333333333337</v>
      </c>
      <c r="D875">
        <v>6</v>
      </c>
      <c r="E875" t="str">
        <f t="shared" si="26"/>
        <v>février</v>
      </c>
      <c r="F875">
        <f t="shared" si="27"/>
        <v>20</v>
      </c>
    </row>
    <row r="876" spans="1:6">
      <c r="A876" t="s">
        <v>85</v>
      </c>
      <c r="B876" s="72">
        <v>46070</v>
      </c>
      <c r="C876" s="79">
        <v>0.875</v>
      </c>
      <c r="D876">
        <v>5</v>
      </c>
      <c r="E876" t="str">
        <f t="shared" si="26"/>
        <v>février</v>
      </c>
      <c r="F876">
        <f t="shared" si="27"/>
        <v>21</v>
      </c>
    </row>
    <row r="877" spans="1:6">
      <c r="A877" t="s">
        <v>85</v>
      </c>
      <c r="B877" s="72">
        <v>46070</v>
      </c>
      <c r="C877" s="79">
        <v>0.91666666666666663</v>
      </c>
      <c r="D877">
        <v>5</v>
      </c>
      <c r="E877" t="str">
        <f t="shared" si="26"/>
        <v>février</v>
      </c>
      <c r="F877">
        <f t="shared" si="27"/>
        <v>22</v>
      </c>
    </row>
    <row r="878" spans="1:6">
      <c r="A878" t="s">
        <v>85</v>
      </c>
      <c r="B878" s="72">
        <v>46070</v>
      </c>
      <c r="C878" s="79">
        <v>0.95833333333333337</v>
      </c>
      <c r="D878">
        <v>6</v>
      </c>
      <c r="E878" t="str">
        <f t="shared" si="26"/>
        <v>février</v>
      </c>
      <c r="F878">
        <f t="shared" si="27"/>
        <v>23</v>
      </c>
    </row>
    <row r="879" spans="1:6">
      <c r="A879" t="s">
        <v>68</v>
      </c>
      <c r="B879" s="72">
        <v>46071</v>
      </c>
      <c r="C879" s="79">
        <v>0</v>
      </c>
      <c r="D879">
        <v>0</v>
      </c>
      <c r="E879" t="str">
        <f t="shared" si="26"/>
        <v>février</v>
      </c>
      <c r="F879">
        <f t="shared" si="27"/>
        <v>24</v>
      </c>
    </row>
    <row r="880" spans="1:6">
      <c r="A880" t="s">
        <v>68</v>
      </c>
      <c r="B880" s="72">
        <v>46071</v>
      </c>
      <c r="C880" s="79">
        <v>4.1666666666666664E-2</v>
      </c>
      <c r="D880">
        <v>0</v>
      </c>
      <c r="E880" t="str">
        <f t="shared" si="26"/>
        <v>février</v>
      </c>
      <c r="F880">
        <f t="shared" si="27"/>
        <v>1</v>
      </c>
    </row>
    <row r="881" spans="1:6">
      <c r="A881" t="s">
        <v>68</v>
      </c>
      <c r="B881" s="72">
        <v>46071</v>
      </c>
      <c r="C881" s="79">
        <v>8.3333333333333329E-2</v>
      </c>
      <c r="D881">
        <v>0</v>
      </c>
      <c r="E881" t="str">
        <f t="shared" si="26"/>
        <v>février</v>
      </c>
      <c r="F881">
        <f t="shared" si="27"/>
        <v>2</v>
      </c>
    </row>
    <row r="882" spans="1:6">
      <c r="A882" t="s">
        <v>68</v>
      </c>
      <c r="B882" s="72">
        <v>46071</v>
      </c>
      <c r="C882" s="79">
        <v>0.125</v>
      </c>
      <c r="D882">
        <v>1</v>
      </c>
      <c r="E882" t="str">
        <f t="shared" si="26"/>
        <v>février</v>
      </c>
      <c r="F882">
        <f t="shared" si="27"/>
        <v>3</v>
      </c>
    </row>
    <row r="883" spans="1:6">
      <c r="A883" t="s">
        <v>68</v>
      </c>
      <c r="B883" s="72">
        <v>46071</v>
      </c>
      <c r="C883" s="79">
        <v>0.16666666666666666</v>
      </c>
      <c r="D883">
        <v>1</v>
      </c>
      <c r="E883" t="str">
        <f t="shared" si="26"/>
        <v>février</v>
      </c>
      <c r="F883">
        <f t="shared" si="27"/>
        <v>4</v>
      </c>
    </row>
    <row r="884" spans="1:6">
      <c r="A884" t="s">
        <v>68</v>
      </c>
      <c r="B884" s="72">
        <v>46071</v>
      </c>
      <c r="C884" s="79">
        <v>0.20833333333333334</v>
      </c>
      <c r="D884">
        <v>2</v>
      </c>
      <c r="E884" t="str">
        <f t="shared" si="26"/>
        <v>février</v>
      </c>
      <c r="F884" t="e">
        <f t="shared" si="27"/>
        <v>#N/A</v>
      </c>
    </row>
    <row r="885" spans="1:6">
      <c r="A885" t="s">
        <v>68</v>
      </c>
      <c r="B885" s="72">
        <v>46071</v>
      </c>
      <c r="C885" s="79">
        <v>0.25</v>
      </c>
      <c r="D885">
        <v>4</v>
      </c>
      <c r="E885" t="str">
        <f t="shared" si="26"/>
        <v>février</v>
      </c>
      <c r="F885">
        <f t="shared" si="27"/>
        <v>6</v>
      </c>
    </row>
    <row r="886" spans="1:6">
      <c r="A886" t="s">
        <v>68</v>
      </c>
      <c r="B886" s="72">
        <v>46071</v>
      </c>
      <c r="C886" s="79">
        <v>0.29166666666666669</v>
      </c>
      <c r="D886">
        <v>15</v>
      </c>
      <c r="E886" t="str">
        <f t="shared" si="26"/>
        <v>février</v>
      </c>
      <c r="F886">
        <f t="shared" si="27"/>
        <v>7</v>
      </c>
    </row>
    <row r="887" spans="1:6">
      <c r="A887" t="s">
        <v>68</v>
      </c>
      <c r="B887" s="72">
        <v>46071</v>
      </c>
      <c r="C887" s="79">
        <v>0.33333333333333331</v>
      </c>
      <c r="D887">
        <v>34</v>
      </c>
      <c r="E887" t="str">
        <f t="shared" si="26"/>
        <v>février</v>
      </c>
      <c r="F887">
        <f t="shared" si="27"/>
        <v>8</v>
      </c>
    </row>
    <row r="888" spans="1:6">
      <c r="A888" t="s">
        <v>68</v>
      </c>
      <c r="B888" s="72">
        <v>46071</v>
      </c>
      <c r="C888" s="79">
        <v>0.375</v>
      </c>
      <c r="D888">
        <v>55</v>
      </c>
      <c r="E888" t="str">
        <f t="shared" si="26"/>
        <v>février</v>
      </c>
      <c r="F888">
        <f t="shared" si="27"/>
        <v>9</v>
      </c>
    </row>
    <row r="889" spans="1:6">
      <c r="A889" t="s">
        <v>68</v>
      </c>
      <c r="B889" s="72">
        <v>46071</v>
      </c>
      <c r="C889" s="79">
        <v>0.41666666666666669</v>
      </c>
      <c r="D889">
        <v>53</v>
      </c>
      <c r="E889" t="str">
        <f t="shared" si="26"/>
        <v>février</v>
      </c>
      <c r="F889">
        <f t="shared" si="27"/>
        <v>10</v>
      </c>
    </row>
    <row r="890" spans="1:6">
      <c r="A890" t="s">
        <v>68</v>
      </c>
      <c r="B890" s="72">
        <v>46071</v>
      </c>
      <c r="C890" s="79">
        <v>0.45833333333333331</v>
      </c>
      <c r="D890">
        <v>56</v>
      </c>
      <c r="E890" t="str">
        <f t="shared" si="26"/>
        <v>février</v>
      </c>
      <c r="F890">
        <f t="shared" si="27"/>
        <v>11</v>
      </c>
    </row>
    <row r="891" spans="1:6">
      <c r="A891" t="s">
        <v>68</v>
      </c>
      <c r="B891" s="72">
        <v>46071</v>
      </c>
      <c r="C891" s="79">
        <v>0.5</v>
      </c>
      <c r="D891">
        <v>54</v>
      </c>
      <c r="E891" t="str">
        <f t="shared" si="26"/>
        <v>février</v>
      </c>
      <c r="F891">
        <f t="shared" si="27"/>
        <v>12</v>
      </c>
    </row>
    <row r="892" spans="1:6">
      <c r="A892" t="s">
        <v>68</v>
      </c>
      <c r="B892" s="72">
        <v>46071</v>
      </c>
      <c r="C892" s="79">
        <v>0.54166666666666663</v>
      </c>
      <c r="D892">
        <v>59</v>
      </c>
      <c r="E892" t="str">
        <f t="shared" si="26"/>
        <v>février</v>
      </c>
      <c r="F892">
        <f t="shared" si="27"/>
        <v>13</v>
      </c>
    </row>
    <row r="893" spans="1:6">
      <c r="A893" t="s">
        <v>68</v>
      </c>
      <c r="B893" s="72">
        <v>46071</v>
      </c>
      <c r="C893" s="79">
        <v>0.58333333333333337</v>
      </c>
      <c r="D893">
        <v>50</v>
      </c>
      <c r="E893" t="str">
        <f t="shared" si="26"/>
        <v>février</v>
      </c>
      <c r="F893">
        <f t="shared" si="27"/>
        <v>14</v>
      </c>
    </row>
    <row r="894" spans="1:6">
      <c r="A894" t="s">
        <v>68</v>
      </c>
      <c r="B894" s="72">
        <v>46071</v>
      </c>
      <c r="C894" s="79">
        <v>0.625</v>
      </c>
      <c r="D894">
        <v>54</v>
      </c>
      <c r="E894" t="str">
        <f t="shared" si="26"/>
        <v>février</v>
      </c>
      <c r="F894">
        <f t="shared" si="27"/>
        <v>15</v>
      </c>
    </row>
    <row r="895" spans="1:6">
      <c r="A895" t="s">
        <v>68</v>
      </c>
      <c r="B895" s="72">
        <v>46071</v>
      </c>
      <c r="C895" s="79">
        <v>0.66666666666666663</v>
      </c>
      <c r="D895">
        <v>49</v>
      </c>
      <c r="E895" t="str">
        <f t="shared" si="26"/>
        <v>février</v>
      </c>
      <c r="F895">
        <f t="shared" si="27"/>
        <v>16</v>
      </c>
    </row>
    <row r="896" spans="1:6">
      <c r="A896" t="s">
        <v>68</v>
      </c>
      <c r="B896" s="72">
        <v>46071</v>
      </c>
      <c r="C896" s="79">
        <v>0.70833333333333337</v>
      </c>
      <c r="D896">
        <v>33</v>
      </c>
      <c r="E896" t="str">
        <f t="shared" si="26"/>
        <v>février</v>
      </c>
      <c r="F896">
        <f t="shared" si="27"/>
        <v>17</v>
      </c>
    </row>
    <row r="897" spans="1:6">
      <c r="A897" t="s">
        <v>68</v>
      </c>
      <c r="B897" s="72">
        <v>46071</v>
      </c>
      <c r="C897" s="79">
        <v>0.75</v>
      </c>
      <c r="D897">
        <v>18</v>
      </c>
      <c r="E897" t="str">
        <f t="shared" si="26"/>
        <v>février</v>
      </c>
      <c r="F897">
        <f t="shared" si="27"/>
        <v>18</v>
      </c>
    </row>
    <row r="898" spans="1:6">
      <c r="A898" t="s">
        <v>68</v>
      </c>
      <c r="B898" s="72">
        <v>46071</v>
      </c>
      <c r="C898" s="79">
        <v>0.79166666666666663</v>
      </c>
      <c r="D898">
        <v>14</v>
      </c>
      <c r="E898" t="str">
        <f t="shared" si="26"/>
        <v>février</v>
      </c>
      <c r="F898">
        <f t="shared" si="27"/>
        <v>19</v>
      </c>
    </row>
    <row r="899" spans="1:6">
      <c r="A899" t="s">
        <v>68</v>
      </c>
      <c r="B899" s="72">
        <v>46071</v>
      </c>
      <c r="C899" s="79">
        <v>0.83333333333333337</v>
      </c>
      <c r="D899">
        <v>7</v>
      </c>
      <c r="E899" t="str">
        <f t="shared" si="26"/>
        <v>février</v>
      </c>
      <c r="F899">
        <f t="shared" si="27"/>
        <v>20</v>
      </c>
    </row>
    <row r="900" spans="1:6">
      <c r="A900" t="s">
        <v>68</v>
      </c>
      <c r="B900" s="72">
        <v>46071</v>
      </c>
      <c r="C900" s="79">
        <v>0.875</v>
      </c>
      <c r="D900">
        <v>4</v>
      </c>
      <c r="E900" t="str">
        <f t="shared" ref="E900:E963" si="28">TEXT(B900,"mmmm")</f>
        <v>février</v>
      </c>
      <c r="F900">
        <f t="shared" ref="F900:F963" si="29">VLOOKUP(C900,$L$1:$M$24,2,0)</f>
        <v>21</v>
      </c>
    </row>
    <row r="901" spans="1:6">
      <c r="A901" t="s">
        <v>68</v>
      </c>
      <c r="B901" s="72">
        <v>46071</v>
      </c>
      <c r="C901" s="79">
        <v>0.91666666666666663</v>
      </c>
      <c r="D901">
        <v>7</v>
      </c>
      <c r="E901" t="str">
        <f t="shared" si="28"/>
        <v>février</v>
      </c>
      <c r="F901">
        <f t="shared" si="29"/>
        <v>22</v>
      </c>
    </row>
    <row r="902" spans="1:6">
      <c r="A902" t="s">
        <v>68</v>
      </c>
      <c r="B902" s="72">
        <v>46071</v>
      </c>
      <c r="C902" s="79">
        <v>0.95833333333333337</v>
      </c>
      <c r="D902">
        <v>4</v>
      </c>
      <c r="E902" t="str">
        <f t="shared" si="28"/>
        <v>février</v>
      </c>
      <c r="F902">
        <f t="shared" si="29"/>
        <v>23</v>
      </c>
    </row>
    <row r="903" spans="1:6">
      <c r="A903" t="s">
        <v>85</v>
      </c>
      <c r="B903" s="72">
        <v>46071</v>
      </c>
      <c r="C903" s="79">
        <v>0</v>
      </c>
      <c r="D903">
        <v>1</v>
      </c>
      <c r="E903" t="str">
        <f t="shared" si="28"/>
        <v>février</v>
      </c>
      <c r="F903">
        <f t="shared" si="29"/>
        <v>24</v>
      </c>
    </row>
    <row r="904" spans="1:6">
      <c r="A904" t="s">
        <v>85</v>
      </c>
      <c r="B904" s="72">
        <v>46071</v>
      </c>
      <c r="C904" s="79">
        <v>4.1666666666666664E-2</v>
      </c>
      <c r="D904">
        <v>2</v>
      </c>
      <c r="E904" t="str">
        <f t="shared" si="28"/>
        <v>février</v>
      </c>
      <c r="F904">
        <f t="shared" si="29"/>
        <v>1</v>
      </c>
    </row>
    <row r="905" spans="1:6">
      <c r="A905" t="s">
        <v>85</v>
      </c>
      <c r="B905" s="72">
        <v>46071</v>
      </c>
      <c r="C905" s="79">
        <v>8.3333333333333329E-2</v>
      </c>
      <c r="D905">
        <v>0</v>
      </c>
      <c r="E905" t="str">
        <f t="shared" si="28"/>
        <v>février</v>
      </c>
      <c r="F905">
        <f t="shared" si="29"/>
        <v>2</v>
      </c>
    </row>
    <row r="906" spans="1:6">
      <c r="A906" t="s">
        <v>85</v>
      </c>
      <c r="B906" s="72">
        <v>46071</v>
      </c>
      <c r="C906" s="79">
        <v>0.125</v>
      </c>
      <c r="D906">
        <v>2</v>
      </c>
      <c r="E906" t="str">
        <f t="shared" si="28"/>
        <v>février</v>
      </c>
      <c r="F906">
        <f t="shared" si="29"/>
        <v>3</v>
      </c>
    </row>
    <row r="907" spans="1:6">
      <c r="A907" t="s">
        <v>85</v>
      </c>
      <c r="B907" s="72">
        <v>46071</v>
      </c>
      <c r="C907" s="79">
        <v>0.16666666666666666</v>
      </c>
      <c r="D907">
        <v>0</v>
      </c>
      <c r="E907" t="str">
        <f t="shared" si="28"/>
        <v>février</v>
      </c>
      <c r="F907">
        <f t="shared" si="29"/>
        <v>4</v>
      </c>
    </row>
    <row r="908" spans="1:6">
      <c r="A908" t="s">
        <v>85</v>
      </c>
      <c r="B908" s="72">
        <v>46071</v>
      </c>
      <c r="C908" s="79">
        <v>0.20833333333333334</v>
      </c>
      <c r="D908">
        <v>1</v>
      </c>
      <c r="E908" t="str">
        <f t="shared" si="28"/>
        <v>février</v>
      </c>
      <c r="F908" t="e">
        <f t="shared" si="29"/>
        <v>#N/A</v>
      </c>
    </row>
    <row r="909" spans="1:6">
      <c r="A909" t="s">
        <v>85</v>
      </c>
      <c r="B909" s="72">
        <v>46071</v>
      </c>
      <c r="C909" s="79">
        <v>0.25</v>
      </c>
      <c r="D909">
        <v>1</v>
      </c>
      <c r="E909" t="str">
        <f t="shared" si="28"/>
        <v>février</v>
      </c>
      <c r="F909">
        <f t="shared" si="29"/>
        <v>6</v>
      </c>
    </row>
    <row r="910" spans="1:6">
      <c r="A910" t="s">
        <v>85</v>
      </c>
      <c r="B910" s="72">
        <v>46071</v>
      </c>
      <c r="C910" s="79">
        <v>0.29166666666666669</v>
      </c>
      <c r="D910">
        <v>9</v>
      </c>
      <c r="E910" t="str">
        <f t="shared" si="28"/>
        <v>février</v>
      </c>
      <c r="F910">
        <f t="shared" si="29"/>
        <v>7</v>
      </c>
    </row>
    <row r="911" spans="1:6">
      <c r="A911" t="s">
        <v>85</v>
      </c>
      <c r="B911" s="72">
        <v>46071</v>
      </c>
      <c r="C911" s="79">
        <v>0.33333333333333331</v>
      </c>
      <c r="D911">
        <v>15</v>
      </c>
      <c r="E911" t="str">
        <f t="shared" si="28"/>
        <v>février</v>
      </c>
      <c r="F911">
        <f t="shared" si="29"/>
        <v>8</v>
      </c>
    </row>
    <row r="912" spans="1:6">
      <c r="A912" t="s">
        <v>85</v>
      </c>
      <c r="B912" s="72">
        <v>46071</v>
      </c>
      <c r="C912" s="79">
        <v>0.375</v>
      </c>
      <c r="D912">
        <v>35</v>
      </c>
      <c r="E912" t="str">
        <f t="shared" si="28"/>
        <v>février</v>
      </c>
      <c r="F912">
        <f t="shared" si="29"/>
        <v>9</v>
      </c>
    </row>
    <row r="913" spans="1:6">
      <c r="A913" t="s">
        <v>85</v>
      </c>
      <c r="B913" s="72">
        <v>46071</v>
      </c>
      <c r="C913" s="79">
        <v>0.41666666666666669</v>
      </c>
      <c r="D913">
        <v>36</v>
      </c>
      <c r="E913" t="str">
        <f t="shared" si="28"/>
        <v>février</v>
      </c>
      <c r="F913">
        <f t="shared" si="29"/>
        <v>10</v>
      </c>
    </row>
    <row r="914" spans="1:6">
      <c r="A914" t="s">
        <v>85</v>
      </c>
      <c r="B914" s="72">
        <v>46071</v>
      </c>
      <c r="C914" s="79">
        <v>0.45833333333333331</v>
      </c>
      <c r="D914">
        <v>27</v>
      </c>
      <c r="E914" t="str">
        <f t="shared" si="28"/>
        <v>février</v>
      </c>
      <c r="F914">
        <f t="shared" si="29"/>
        <v>11</v>
      </c>
    </row>
    <row r="915" spans="1:6">
      <c r="A915" t="s">
        <v>85</v>
      </c>
      <c r="B915" s="72">
        <v>46071</v>
      </c>
      <c r="C915" s="79">
        <v>0.5</v>
      </c>
      <c r="D915">
        <v>21</v>
      </c>
      <c r="E915" t="str">
        <f t="shared" si="28"/>
        <v>février</v>
      </c>
      <c r="F915">
        <f t="shared" si="29"/>
        <v>12</v>
      </c>
    </row>
    <row r="916" spans="1:6">
      <c r="A916" t="s">
        <v>85</v>
      </c>
      <c r="B916" s="72">
        <v>46071</v>
      </c>
      <c r="C916" s="79">
        <v>0.54166666666666663</v>
      </c>
      <c r="D916">
        <v>27</v>
      </c>
      <c r="E916" t="str">
        <f t="shared" si="28"/>
        <v>février</v>
      </c>
      <c r="F916">
        <f t="shared" si="29"/>
        <v>13</v>
      </c>
    </row>
    <row r="917" spans="1:6">
      <c r="A917" t="s">
        <v>85</v>
      </c>
      <c r="B917" s="72">
        <v>46071</v>
      </c>
      <c r="C917" s="79">
        <v>0.58333333333333337</v>
      </c>
      <c r="D917">
        <v>29</v>
      </c>
      <c r="E917" t="str">
        <f t="shared" si="28"/>
        <v>février</v>
      </c>
      <c r="F917">
        <f t="shared" si="29"/>
        <v>14</v>
      </c>
    </row>
    <row r="918" spans="1:6">
      <c r="A918" t="s">
        <v>85</v>
      </c>
      <c r="B918" s="72">
        <v>46071</v>
      </c>
      <c r="C918" s="79">
        <v>0.625</v>
      </c>
      <c r="D918">
        <v>24</v>
      </c>
      <c r="E918" t="str">
        <f t="shared" si="28"/>
        <v>février</v>
      </c>
      <c r="F918">
        <f t="shared" si="29"/>
        <v>15</v>
      </c>
    </row>
    <row r="919" spans="1:6">
      <c r="A919" t="s">
        <v>85</v>
      </c>
      <c r="B919" s="72">
        <v>46071</v>
      </c>
      <c r="C919" s="79">
        <v>0.66666666666666663</v>
      </c>
      <c r="D919">
        <v>25</v>
      </c>
      <c r="E919" t="str">
        <f t="shared" si="28"/>
        <v>février</v>
      </c>
      <c r="F919">
        <f t="shared" si="29"/>
        <v>16</v>
      </c>
    </row>
    <row r="920" spans="1:6">
      <c r="A920" t="s">
        <v>85</v>
      </c>
      <c r="B920" s="72">
        <v>46071</v>
      </c>
      <c r="C920" s="79">
        <v>0.70833333333333337</v>
      </c>
      <c r="D920">
        <v>21</v>
      </c>
      <c r="E920" t="str">
        <f t="shared" si="28"/>
        <v>février</v>
      </c>
      <c r="F920">
        <f t="shared" si="29"/>
        <v>17</v>
      </c>
    </row>
    <row r="921" spans="1:6">
      <c r="A921" t="s">
        <v>85</v>
      </c>
      <c r="B921" s="72">
        <v>46071</v>
      </c>
      <c r="C921" s="79">
        <v>0.75</v>
      </c>
      <c r="D921">
        <v>12</v>
      </c>
      <c r="E921" t="str">
        <f t="shared" si="28"/>
        <v>février</v>
      </c>
      <c r="F921">
        <f t="shared" si="29"/>
        <v>18</v>
      </c>
    </row>
    <row r="922" spans="1:6">
      <c r="A922" t="s">
        <v>85</v>
      </c>
      <c r="B922" s="72">
        <v>46071</v>
      </c>
      <c r="C922" s="79">
        <v>0.79166666666666663</v>
      </c>
      <c r="D922">
        <v>9</v>
      </c>
      <c r="E922" t="str">
        <f t="shared" si="28"/>
        <v>février</v>
      </c>
      <c r="F922">
        <f t="shared" si="29"/>
        <v>19</v>
      </c>
    </row>
    <row r="923" spans="1:6">
      <c r="A923" t="s">
        <v>85</v>
      </c>
      <c r="B923" s="72">
        <v>46071</v>
      </c>
      <c r="C923" s="79">
        <v>0.83333333333333337</v>
      </c>
      <c r="D923">
        <v>8</v>
      </c>
      <c r="E923" t="str">
        <f t="shared" si="28"/>
        <v>février</v>
      </c>
      <c r="F923">
        <f t="shared" si="29"/>
        <v>20</v>
      </c>
    </row>
    <row r="924" spans="1:6">
      <c r="A924" t="s">
        <v>85</v>
      </c>
      <c r="B924" s="72">
        <v>46071</v>
      </c>
      <c r="C924" s="79">
        <v>0.875</v>
      </c>
      <c r="D924">
        <v>4</v>
      </c>
      <c r="E924" t="str">
        <f t="shared" si="28"/>
        <v>février</v>
      </c>
      <c r="F924">
        <f t="shared" si="29"/>
        <v>21</v>
      </c>
    </row>
    <row r="925" spans="1:6">
      <c r="A925" t="s">
        <v>85</v>
      </c>
      <c r="B925" s="72">
        <v>46071</v>
      </c>
      <c r="C925" s="79">
        <v>0.91666666666666663</v>
      </c>
      <c r="D925">
        <v>1</v>
      </c>
      <c r="E925" t="str">
        <f t="shared" si="28"/>
        <v>février</v>
      </c>
      <c r="F925">
        <f t="shared" si="29"/>
        <v>22</v>
      </c>
    </row>
    <row r="926" spans="1:6">
      <c r="A926" t="s">
        <v>85</v>
      </c>
      <c r="B926" s="72">
        <v>46071</v>
      </c>
      <c r="C926" s="79">
        <v>0.95833333333333337</v>
      </c>
      <c r="D926">
        <v>2</v>
      </c>
      <c r="E926" t="str">
        <f t="shared" si="28"/>
        <v>février</v>
      </c>
      <c r="F926">
        <f t="shared" si="29"/>
        <v>23</v>
      </c>
    </row>
    <row r="927" spans="1:6">
      <c r="A927" t="s">
        <v>68</v>
      </c>
      <c r="B927" s="72">
        <v>46072</v>
      </c>
      <c r="C927" s="79">
        <v>0</v>
      </c>
      <c r="D927">
        <v>1</v>
      </c>
      <c r="E927" t="str">
        <f t="shared" si="28"/>
        <v>février</v>
      </c>
      <c r="F927">
        <f t="shared" si="29"/>
        <v>24</v>
      </c>
    </row>
    <row r="928" spans="1:6">
      <c r="A928" t="s">
        <v>68</v>
      </c>
      <c r="B928" s="72">
        <v>46072</v>
      </c>
      <c r="C928" s="79">
        <v>4.1666666666666664E-2</v>
      </c>
      <c r="D928">
        <v>1</v>
      </c>
      <c r="E928" t="str">
        <f t="shared" si="28"/>
        <v>février</v>
      </c>
      <c r="F928">
        <f t="shared" si="29"/>
        <v>1</v>
      </c>
    </row>
    <row r="929" spans="1:6">
      <c r="A929" t="s">
        <v>68</v>
      </c>
      <c r="B929" s="72">
        <v>46072</v>
      </c>
      <c r="C929" s="79">
        <v>8.3333333333333329E-2</v>
      </c>
      <c r="D929">
        <v>1</v>
      </c>
      <c r="E929" t="str">
        <f t="shared" si="28"/>
        <v>février</v>
      </c>
      <c r="F929">
        <f t="shared" si="29"/>
        <v>2</v>
      </c>
    </row>
    <row r="930" spans="1:6">
      <c r="A930" t="s">
        <v>68</v>
      </c>
      <c r="B930" s="72">
        <v>46072</v>
      </c>
      <c r="C930" s="79">
        <v>0.125</v>
      </c>
      <c r="D930">
        <v>1</v>
      </c>
      <c r="E930" t="str">
        <f t="shared" si="28"/>
        <v>février</v>
      </c>
      <c r="F930">
        <f t="shared" si="29"/>
        <v>3</v>
      </c>
    </row>
    <row r="931" spans="1:6">
      <c r="A931" t="s">
        <v>68</v>
      </c>
      <c r="B931" s="72">
        <v>46072</v>
      </c>
      <c r="C931" s="79">
        <v>0.16666666666666666</v>
      </c>
      <c r="D931">
        <v>0</v>
      </c>
      <c r="E931" t="str">
        <f t="shared" si="28"/>
        <v>février</v>
      </c>
      <c r="F931">
        <f t="shared" si="29"/>
        <v>4</v>
      </c>
    </row>
    <row r="932" spans="1:6">
      <c r="A932" t="s">
        <v>68</v>
      </c>
      <c r="B932" s="72">
        <v>46072</v>
      </c>
      <c r="C932" s="79">
        <v>0.20833333333333334</v>
      </c>
      <c r="D932">
        <v>1</v>
      </c>
      <c r="E932" t="str">
        <f t="shared" si="28"/>
        <v>février</v>
      </c>
      <c r="F932" t="e">
        <f t="shared" si="29"/>
        <v>#N/A</v>
      </c>
    </row>
    <row r="933" spans="1:6">
      <c r="A933" t="s">
        <v>68</v>
      </c>
      <c r="B933" s="72">
        <v>46072</v>
      </c>
      <c r="C933" s="79">
        <v>0.25</v>
      </c>
      <c r="D933">
        <v>3</v>
      </c>
      <c r="E933" t="str">
        <f t="shared" si="28"/>
        <v>février</v>
      </c>
      <c r="F933">
        <f t="shared" si="29"/>
        <v>6</v>
      </c>
    </row>
    <row r="934" spans="1:6">
      <c r="A934" t="s">
        <v>68</v>
      </c>
      <c r="B934" s="72">
        <v>46072</v>
      </c>
      <c r="C934" s="79">
        <v>0.29166666666666669</v>
      </c>
      <c r="D934">
        <v>15</v>
      </c>
      <c r="E934" t="str">
        <f t="shared" si="28"/>
        <v>février</v>
      </c>
      <c r="F934">
        <f t="shared" si="29"/>
        <v>7</v>
      </c>
    </row>
    <row r="935" spans="1:6">
      <c r="A935" t="s">
        <v>68</v>
      </c>
      <c r="B935" s="72">
        <v>46072</v>
      </c>
      <c r="C935" s="79">
        <v>0.33333333333333331</v>
      </c>
      <c r="D935">
        <v>39</v>
      </c>
      <c r="E935" t="str">
        <f t="shared" si="28"/>
        <v>février</v>
      </c>
      <c r="F935">
        <f t="shared" si="29"/>
        <v>8</v>
      </c>
    </row>
    <row r="936" spans="1:6">
      <c r="A936" t="s">
        <v>68</v>
      </c>
      <c r="B936" s="72">
        <v>46072</v>
      </c>
      <c r="C936" s="79">
        <v>0.375</v>
      </c>
      <c r="D936">
        <v>53</v>
      </c>
      <c r="E936" t="str">
        <f t="shared" si="28"/>
        <v>février</v>
      </c>
      <c r="F936">
        <f t="shared" si="29"/>
        <v>9</v>
      </c>
    </row>
    <row r="937" spans="1:6">
      <c r="A937" t="s">
        <v>68</v>
      </c>
      <c r="B937" s="72">
        <v>46072</v>
      </c>
      <c r="C937" s="79">
        <v>0.41666666666666669</v>
      </c>
      <c r="D937">
        <v>48</v>
      </c>
      <c r="E937" t="str">
        <f t="shared" si="28"/>
        <v>février</v>
      </c>
      <c r="F937">
        <f t="shared" si="29"/>
        <v>10</v>
      </c>
    </row>
    <row r="938" spans="1:6">
      <c r="A938" t="s">
        <v>68</v>
      </c>
      <c r="B938" s="72">
        <v>46072</v>
      </c>
      <c r="C938" s="79">
        <v>0.45833333333333331</v>
      </c>
      <c r="D938">
        <v>47</v>
      </c>
      <c r="E938" t="str">
        <f t="shared" si="28"/>
        <v>février</v>
      </c>
      <c r="F938">
        <f t="shared" si="29"/>
        <v>11</v>
      </c>
    </row>
    <row r="939" spans="1:6">
      <c r="A939" t="s">
        <v>68</v>
      </c>
      <c r="B939" s="72">
        <v>46072</v>
      </c>
      <c r="C939" s="79">
        <v>0.5</v>
      </c>
      <c r="D939">
        <v>44</v>
      </c>
      <c r="E939" t="str">
        <f t="shared" si="28"/>
        <v>février</v>
      </c>
      <c r="F939">
        <f t="shared" si="29"/>
        <v>12</v>
      </c>
    </row>
    <row r="940" spans="1:6">
      <c r="A940" t="s">
        <v>68</v>
      </c>
      <c r="B940" s="72">
        <v>46072</v>
      </c>
      <c r="C940" s="79">
        <v>0.54166666666666663</v>
      </c>
      <c r="D940">
        <v>43</v>
      </c>
      <c r="E940" t="str">
        <f t="shared" si="28"/>
        <v>février</v>
      </c>
      <c r="F940">
        <f t="shared" si="29"/>
        <v>13</v>
      </c>
    </row>
    <row r="941" spans="1:6">
      <c r="A941" t="s">
        <v>68</v>
      </c>
      <c r="B941" s="72">
        <v>46072</v>
      </c>
      <c r="C941" s="79">
        <v>0.58333333333333337</v>
      </c>
      <c r="D941">
        <v>51</v>
      </c>
      <c r="E941" t="str">
        <f t="shared" si="28"/>
        <v>février</v>
      </c>
      <c r="F941">
        <f t="shared" si="29"/>
        <v>14</v>
      </c>
    </row>
    <row r="942" spans="1:6">
      <c r="A942" t="s">
        <v>68</v>
      </c>
      <c r="B942" s="72">
        <v>46072</v>
      </c>
      <c r="C942" s="79">
        <v>0.625</v>
      </c>
      <c r="D942">
        <v>37</v>
      </c>
      <c r="E942" t="str">
        <f t="shared" si="28"/>
        <v>février</v>
      </c>
      <c r="F942">
        <f t="shared" si="29"/>
        <v>15</v>
      </c>
    </row>
    <row r="943" spans="1:6">
      <c r="A943" t="s">
        <v>68</v>
      </c>
      <c r="B943" s="72">
        <v>46072</v>
      </c>
      <c r="C943" s="79">
        <v>0.66666666666666663</v>
      </c>
      <c r="D943">
        <v>41</v>
      </c>
      <c r="E943" t="str">
        <f t="shared" si="28"/>
        <v>février</v>
      </c>
      <c r="F943">
        <f t="shared" si="29"/>
        <v>16</v>
      </c>
    </row>
    <row r="944" spans="1:6">
      <c r="A944" t="s">
        <v>68</v>
      </c>
      <c r="B944" s="72">
        <v>46072</v>
      </c>
      <c r="C944" s="79">
        <v>0.70833333333333337</v>
      </c>
      <c r="D944">
        <v>34</v>
      </c>
      <c r="E944" t="str">
        <f t="shared" si="28"/>
        <v>février</v>
      </c>
      <c r="F944">
        <f t="shared" si="29"/>
        <v>17</v>
      </c>
    </row>
    <row r="945" spans="1:6">
      <c r="A945" t="s">
        <v>68</v>
      </c>
      <c r="B945" s="72">
        <v>46072</v>
      </c>
      <c r="C945" s="79">
        <v>0.75</v>
      </c>
      <c r="D945">
        <v>23</v>
      </c>
      <c r="E945" t="str">
        <f t="shared" si="28"/>
        <v>février</v>
      </c>
      <c r="F945">
        <f t="shared" si="29"/>
        <v>18</v>
      </c>
    </row>
    <row r="946" spans="1:6">
      <c r="A946" t="s">
        <v>68</v>
      </c>
      <c r="B946" s="72">
        <v>46072</v>
      </c>
      <c r="C946" s="79">
        <v>0.79166666666666663</v>
      </c>
      <c r="D946">
        <v>12</v>
      </c>
      <c r="E946" t="str">
        <f t="shared" si="28"/>
        <v>février</v>
      </c>
      <c r="F946">
        <f t="shared" si="29"/>
        <v>19</v>
      </c>
    </row>
    <row r="947" spans="1:6">
      <c r="A947" t="s">
        <v>68</v>
      </c>
      <c r="B947" s="72">
        <v>46072</v>
      </c>
      <c r="C947" s="79">
        <v>0.83333333333333337</v>
      </c>
      <c r="D947">
        <v>15</v>
      </c>
      <c r="E947" t="str">
        <f t="shared" si="28"/>
        <v>février</v>
      </c>
      <c r="F947">
        <f t="shared" si="29"/>
        <v>20</v>
      </c>
    </row>
    <row r="948" spans="1:6">
      <c r="A948" t="s">
        <v>68</v>
      </c>
      <c r="B948" s="72">
        <v>46072</v>
      </c>
      <c r="C948" s="79">
        <v>0.875</v>
      </c>
      <c r="D948">
        <v>9</v>
      </c>
      <c r="E948" t="str">
        <f t="shared" si="28"/>
        <v>février</v>
      </c>
      <c r="F948">
        <f t="shared" si="29"/>
        <v>21</v>
      </c>
    </row>
    <row r="949" spans="1:6">
      <c r="A949" t="s">
        <v>68</v>
      </c>
      <c r="B949" s="72">
        <v>46072</v>
      </c>
      <c r="C949" s="79">
        <v>0.91666666666666663</v>
      </c>
      <c r="D949">
        <v>7</v>
      </c>
      <c r="E949" t="str">
        <f t="shared" si="28"/>
        <v>février</v>
      </c>
      <c r="F949">
        <f t="shared" si="29"/>
        <v>22</v>
      </c>
    </row>
    <row r="950" spans="1:6">
      <c r="A950" t="s">
        <v>68</v>
      </c>
      <c r="B950" s="72">
        <v>46072</v>
      </c>
      <c r="C950" s="79">
        <v>0.95833333333333337</v>
      </c>
      <c r="D950">
        <v>3</v>
      </c>
      <c r="E950" t="str">
        <f t="shared" si="28"/>
        <v>février</v>
      </c>
      <c r="F950">
        <f t="shared" si="29"/>
        <v>23</v>
      </c>
    </row>
    <row r="951" spans="1:6">
      <c r="A951" t="s">
        <v>85</v>
      </c>
      <c r="B951" s="72">
        <v>46072</v>
      </c>
      <c r="C951" s="79">
        <v>0</v>
      </c>
      <c r="D951">
        <v>1</v>
      </c>
      <c r="E951" t="str">
        <f t="shared" si="28"/>
        <v>février</v>
      </c>
      <c r="F951">
        <f t="shared" si="29"/>
        <v>24</v>
      </c>
    </row>
    <row r="952" spans="1:6">
      <c r="A952" t="s">
        <v>85</v>
      </c>
      <c r="B952" s="72">
        <v>46072</v>
      </c>
      <c r="C952" s="79">
        <v>4.1666666666666664E-2</v>
      </c>
      <c r="D952">
        <v>2</v>
      </c>
      <c r="E952" t="str">
        <f t="shared" si="28"/>
        <v>février</v>
      </c>
      <c r="F952">
        <f t="shared" si="29"/>
        <v>1</v>
      </c>
    </row>
    <row r="953" spans="1:6">
      <c r="A953" t="s">
        <v>85</v>
      </c>
      <c r="B953" s="72">
        <v>46072</v>
      </c>
      <c r="C953" s="79">
        <v>8.3333333333333329E-2</v>
      </c>
      <c r="D953">
        <v>0</v>
      </c>
      <c r="E953" t="str">
        <f t="shared" si="28"/>
        <v>février</v>
      </c>
      <c r="F953">
        <f t="shared" si="29"/>
        <v>2</v>
      </c>
    </row>
    <row r="954" spans="1:6">
      <c r="A954" t="s">
        <v>85</v>
      </c>
      <c r="B954" s="72">
        <v>46072</v>
      </c>
      <c r="C954" s="79">
        <v>0.125</v>
      </c>
      <c r="D954">
        <v>0</v>
      </c>
      <c r="E954" t="str">
        <f t="shared" si="28"/>
        <v>février</v>
      </c>
      <c r="F954">
        <f t="shared" si="29"/>
        <v>3</v>
      </c>
    </row>
    <row r="955" spans="1:6">
      <c r="A955" t="s">
        <v>85</v>
      </c>
      <c r="B955" s="72">
        <v>46072</v>
      </c>
      <c r="C955" s="79">
        <v>0.16666666666666666</v>
      </c>
      <c r="D955">
        <v>0</v>
      </c>
      <c r="E955" t="str">
        <f t="shared" si="28"/>
        <v>février</v>
      </c>
      <c r="F955">
        <f t="shared" si="29"/>
        <v>4</v>
      </c>
    </row>
    <row r="956" spans="1:6">
      <c r="A956" t="s">
        <v>85</v>
      </c>
      <c r="B956" s="72">
        <v>46072</v>
      </c>
      <c r="C956" s="79">
        <v>0.20833333333333334</v>
      </c>
      <c r="D956">
        <v>0</v>
      </c>
      <c r="E956" t="str">
        <f t="shared" si="28"/>
        <v>février</v>
      </c>
      <c r="F956" t="e">
        <f t="shared" si="29"/>
        <v>#N/A</v>
      </c>
    </row>
    <row r="957" spans="1:6">
      <c r="A957" t="s">
        <v>85</v>
      </c>
      <c r="B957" s="72">
        <v>46072</v>
      </c>
      <c r="C957" s="79">
        <v>0.25</v>
      </c>
      <c r="D957">
        <v>4</v>
      </c>
      <c r="E957" t="str">
        <f t="shared" si="28"/>
        <v>février</v>
      </c>
      <c r="F957">
        <f t="shared" si="29"/>
        <v>6</v>
      </c>
    </row>
    <row r="958" spans="1:6">
      <c r="A958" t="s">
        <v>85</v>
      </c>
      <c r="B958" s="72">
        <v>46072</v>
      </c>
      <c r="C958" s="79">
        <v>0.29166666666666669</v>
      </c>
      <c r="D958">
        <v>7</v>
      </c>
      <c r="E958" t="str">
        <f t="shared" si="28"/>
        <v>février</v>
      </c>
      <c r="F958">
        <f t="shared" si="29"/>
        <v>7</v>
      </c>
    </row>
    <row r="959" spans="1:6">
      <c r="A959" t="s">
        <v>85</v>
      </c>
      <c r="B959" s="72">
        <v>46072</v>
      </c>
      <c r="C959" s="79">
        <v>0.33333333333333331</v>
      </c>
      <c r="D959">
        <v>19</v>
      </c>
      <c r="E959" t="str">
        <f t="shared" si="28"/>
        <v>février</v>
      </c>
      <c r="F959">
        <f t="shared" si="29"/>
        <v>8</v>
      </c>
    </row>
    <row r="960" spans="1:6">
      <c r="A960" t="s">
        <v>85</v>
      </c>
      <c r="B960" s="72">
        <v>46072</v>
      </c>
      <c r="C960" s="79">
        <v>0.375</v>
      </c>
      <c r="D960">
        <v>31</v>
      </c>
      <c r="E960" t="str">
        <f t="shared" si="28"/>
        <v>février</v>
      </c>
      <c r="F960">
        <f t="shared" si="29"/>
        <v>9</v>
      </c>
    </row>
    <row r="961" spans="1:6">
      <c r="A961" t="s">
        <v>85</v>
      </c>
      <c r="B961" s="72">
        <v>46072</v>
      </c>
      <c r="C961" s="79">
        <v>0.41666666666666669</v>
      </c>
      <c r="D961">
        <v>28</v>
      </c>
      <c r="E961" t="str">
        <f t="shared" si="28"/>
        <v>février</v>
      </c>
      <c r="F961">
        <f t="shared" si="29"/>
        <v>10</v>
      </c>
    </row>
    <row r="962" spans="1:6">
      <c r="A962" t="s">
        <v>85</v>
      </c>
      <c r="B962" s="72">
        <v>46072</v>
      </c>
      <c r="C962" s="79">
        <v>0.45833333333333331</v>
      </c>
      <c r="D962">
        <v>28</v>
      </c>
      <c r="E962" t="str">
        <f t="shared" si="28"/>
        <v>février</v>
      </c>
      <c r="F962">
        <f t="shared" si="29"/>
        <v>11</v>
      </c>
    </row>
    <row r="963" spans="1:6">
      <c r="A963" t="s">
        <v>85</v>
      </c>
      <c r="B963" s="72">
        <v>46072</v>
      </c>
      <c r="C963" s="79">
        <v>0.5</v>
      </c>
      <c r="D963">
        <v>25</v>
      </c>
      <c r="E963" t="str">
        <f t="shared" si="28"/>
        <v>février</v>
      </c>
      <c r="F963">
        <f t="shared" si="29"/>
        <v>12</v>
      </c>
    </row>
    <row r="964" spans="1:6">
      <c r="A964" t="s">
        <v>85</v>
      </c>
      <c r="B964" s="72">
        <v>46072</v>
      </c>
      <c r="C964" s="79">
        <v>0.54166666666666663</v>
      </c>
      <c r="D964">
        <v>30</v>
      </c>
      <c r="E964" t="str">
        <f t="shared" ref="E964:E1027" si="30">TEXT(B964,"mmmm")</f>
        <v>février</v>
      </c>
      <c r="F964">
        <f t="shared" ref="F964:F1027" si="31">VLOOKUP(C964,$L$1:$M$24,2,0)</f>
        <v>13</v>
      </c>
    </row>
    <row r="965" spans="1:6">
      <c r="A965" t="s">
        <v>85</v>
      </c>
      <c r="B965" s="72">
        <v>46072</v>
      </c>
      <c r="C965" s="79">
        <v>0.58333333333333337</v>
      </c>
      <c r="D965">
        <v>27</v>
      </c>
      <c r="E965" t="str">
        <f t="shared" si="30"/>
        <v>février</v>
      </c>
      <c r="F965">
        <f t="shared" si="31"/>
        <v>14</v>
      </c>
    </row>
    <row r="966" spans="1:6">
      <c r="A966" t="s">
        <v>85</v>
      </c>
      <c r="B966" s="72">
        <v>46072</v>
      </c>
      <c r="C966" s="79">
        <v>0.625</v>
      </c>
      <c r="D966">
        <v>23</v>
      </c>
      <c r="E966" t="str">
        <f t="shared" si="30"/>
        <v>février</v>
      </c>
      <c r="F966">
        <f t="shared" si="31"/>
        <v>15</v>
      </c>
    </row>
    <row r="967" spans="1:6">
      <c r="A967" t="s">
        <v>85</v>
      </c>
      <c r="B967" s="72">
        <v>46072</v>
      </c>
      <c r="C967" s="79">
        <v>0.66666666666666663</v>
      </c>
      <c r="D967">
        <v>23</v>
      </c>
      <c r="E967" t="str">
        <f t="shared" si="30"/>
        <v>février</v>
      </c>
      <c r="F967">
        <f t="shared" si="31"/>
        <v>16</v>
      </c>
    </row>
    <row r="968" spans="1:6">
      <c r="A968" t="s">
        <v>85</v>
      </c>
      <c r="B968" s="72">
        <v>46072</v>
      </c>
      <c r="C968" s="79">
        <v>0.70833333333333337</v>
      </c>
      <c r="D968">
        <v>25</v>
      </c>
      <c r="E968" t="str">
        <f t="shared" si="30"/>
        <v>février</v>
      </c>
      <c r="F968">
        <f t="shared" si="31"/>
        <v>17</v>
      </c>
    </row>
    <row r="969" spans="1:6">
      <c r="A969" t="s">
        <v>85</v>
      </c>
      <c r="B969" s="72">
        <v>46072</v>
      </c>
      <c r="C969" s="79">
        <v>0.75</v>
      </c>
      <c r="D969">
        <v>13</v>
      </c>
      <c r="E969" t="str">
        <f t="shared" si="30"/>
        <v>février</v>
      </c>
      <c r="F969">
        <f t="shared" si="31"/>
        <v>18</v>
      </c>
    </row>
    <row r="970" spans="1:6">
      <c r="A970" t="s">
        <v>85</v>
      </c>
      <c r="B970" s="72">
        <v>46072</v>
      </c>
      <c r="C970" s="79">
        <v>0.79166666666666663</v>
      </c>
      <c r="D970">
        <v>11</v>
      </c>
      <c r="E970" t="str">
        <f t="shared" si="30"/>
        <v>février</v>
      </c>
      <c r="F970">
        <f t="shared" si="31"/>
        <v>19</v>
      </c>
    </row>
    <row r="971" spans="1:6">
      <c r="A971" t="s">
        <v>85</v>
      </c>
      <c r="B971" s="72">
        <v>46072</v>
      </c>
      <c r="C971" s="79">
        <v>0.83333333333333337</v>
      </c>
      <c r="D971">
        <v>14</v>
      </c>
      <c r="E971" t="str">
        <f t="shared" si="30"/>
        <v>février</v>
      </c>
      <c r="F971">
        <f t="shared" si="31"/>
        <v>20</v>
      </c>
    </row>
    <row r="972" spans="1:6">
      <c r="A972" t="s">
        <v>85</v>
      </c>
      <c r="B972" s="72">
        <v>46072</v>
      </c>
      <c r="C972" s="79">
        <v>0.875</v>
      </c>
      <c r="D972">
        <v>7</v>
      </c>
      <c r="E972" t="str">
        <f t="shared" si="30"/>
        <v>février</v>
      </c>
      <c r="F972">
        <f t="shared" si="31"/>
        <v>21</v>
      </c>
    </row>
    <row r="973" spans="1:6">
      <c r="A973" t="s">
        <v>85</v>
      </c>
      <c r="B973" s="72">
        <v>46072</v>
      </c>
      <c r="C973" s="79">
        <v>0.91666666666666663</v>
      </c>
      <c r="D973">
        <v>1</v>
      </c>
      <c r="E973" t="str">
        <f t="shared" si="30"/>
        <v>février</v>
      </c>
      <c r="F973">
        <f t="shared" si="31"/>
        <v>22</v>
      </c>
    </row>
    <row r="974" spans="1:6">
      <c r="A974" t="s">
        <v>85</v>
      </c>
      <c r="B974" s="72">
        <v>46072</v>
      </c>
      <c r="C974" s="79">
        <v>0.95833333333333337</v>
      </c>
      <c r="D974">
        <v>3</v>
      </c>
      <c r="E974" t="str">
        <f t="shared" si="30"/>
        <v>février</v>
      </c>
      <c r="F974">
        <f t="shared" si="31"/>
        <v>23</v>
      </c>
    </row>
    <row r="975" spans="1:6">
      <c r="A975" t="s">
        <v>68</v>
      </c>
      <c r="B975" s="72">
        <v>46073</v>
      </c>
      <c r="C975" s="79">
        <v>0</v>
      </c>
      <c r="D975">
        <v>1</v>
      </c>
      <c r="E975" t="str">
        <f t="shared" si="30"/>
        <v>février</v>
      </c>
      <c r="F975">
        <f t="shared" si="31"/>
        <v>24</v>
      </c>
    </row>
    <row r="976" spans="1:6">
      <c r="A976" t="s">
        <v>68</v>
      </c>
      <c r="B976" s="72">
        <v>46073</v>
      </c>
      <c r="C976" s="79">
        <v>4.1666666666666664E-2</v>
      </c>
      <c r="D976">
        <v>1</v>
      </c>
      <c r="E976" t="str">
        <f t="shared" si="30"/>
        <v>février</v>
      </c>
      <c r="F976">
        <f t="shared" si="31"/>
        <v>1</v>
      </c>
    </row>
    <row r="977" spans="1:6">
      <c r="A977" t="s">
        <v>68</v>
      </c>
      <c r="B977" s="72">
        <v>46073</v>
      </c>
      <c r="C977" s="79">
        <v>8.3333333333333329E-2</v>
      </c>
      <c r="D977">
        <v>0</v>
      </c>
      <c r="E977" t="str">
        <f t="shared" si="30"/>
        <v>février</v>
      </c>
      <c r="F977">
        <f t="shared" si="31"/>
        <v>2</v>
      </c>
    </row>
    <row r="978" spans="1:6">
      <c r="A978" t="s">
        <v>68</v>
      </c>
      <c r="B978" s="72">
        <v>46073</v>
      </c>
      <c r="C978" s="79">
        <v>0.125</v>
      </c>
      <c r="D978">
        <v>1</v>
      </c>
      <c r="E978" t="str">
        <f t="shared" si="30"/>
        <v>février</v>
      </c>
      <c r="F978">
        <f t="shared" si="31"/>
        <v>3</v>
      </c>
    </row>
    <row r="979" spans="1:6">
      <c r="A979" t="s">
        <v>68</v>
      </c>
      <c r="B979" s="72">
        <v>46073</v>
      </c>
      <c r="C979" s="79">
        <v>0.16666666666666666</v>
      </c>
      <c r="D979">
        <v>1</v>
      </c>
      <c r="E979" t="str">
        <f t="shared" si="30"/>
        <v>février</v>
      </c>
      <c r="F979">
        <f t="shared" si="31"/>
        <v>4</v>
      </c>
    </row>
    <row r="980" spans="1:6">
      <c r="A980" t="s">
        <v>68</v>
      </c>
      <c r="B980" s="72">
        <v>46073</v>
      </c>
      <c r="C980" s="79">
        <v>0.20833333333333334</v>
      </c>
      <c r="D980">
        <v>0</v>
      </c>
      <c r="E980" t="str">
        <f t="shared" si="30"/>
        <v>février</v>
      </c>
      <c r="F980" t="e">
        <f t="shared" si="31"/>
        <v>#N/A</v>
      </c>
    </row>
    <row r="981" spans="1:6">
      <c r="A981" t="s">
        <v>68</v>
      </c>
      <c r="B981" s="72">
        <v>46073</v>
      </c>
      <c r="C981" s="79">
        <v>0.25</v>
      </c>
      <c r="D981">
        <v>2</v>
      </c>
      <c r="E981" t="str">
        <f t="shared" si="30"/>
        <v>février</v>
      </c>
      <c r="F981">
        <f t="shared" si="31"/>
        <v>6</v>
      </c>
    </row>
    <row r="982" spans="1:6">
      <c r="A982" t="s">
        <v>68</v>
      </c>
      <c r="B982" s="72">
        <v>46073</v>
      </c>
      <c r="C982" s="79">
        <v>0.29166666666666669</v>
      </c>
      <c r="D982">
        <v>10</v>
      </c>
      <c r="E982" t="str">
        <f t="shared" si="30"/>
        <v>février</v>
      </c>
      <c r="F982">
        <f t="shared" si="31"/>
        <v>7</v>
      </c>
    </row>
    <row r="983" spans="1:6">
      <c r="A983" t="s">
        <v>68</v>
      </c>
      <c r="B983" s="72">
        <v>46073</v>
      </c>
      <c r="C983" s="79">
        <v>0.33333333333333331</v>
      </c>
      <c r="D983">
        <v>41</v>
      </c>
      <c r="E983" t="str">
        <f t="shared" si="30"/>
        <v>février</v>
      </c>
      <c r="F983">
        <f t="shared" si="31"/>
        <v>8</v>
      </c>
    </row>
    <row r="984" spans="1:6">
      <c r="A984" t="s">
        <v>68</v>
      </c>
      <c r="B984" s="72">
        <v>46073</v>
      </c>
      <c r="C984" s="79">
        <v>0.375</v>
      </c>
      <c r="D984">
        <v>56</v>
      </c>
      <c r="E984" t="str">
        <f t="shared" si="30"/>
        <v>février</v>
      </c>
      <c r="F984">
        <f t="shared" si="31"/>
        <v>9</v>
      </c>
    </row>
    <row r="985" spans="1:6">
      <c r="A985" t="s">
        <v>68</v>
      </c>
      <c r="B985" s="72">
        <v>46073</v>
      </c>
      <c r="C985" s="79">
        <v>0.41666666666666669</v>
      </c>
      <c r="D985">
        <v>52</v>
      </c>
      <c r="E985" t="str">
        <f t="shared" si="30"/>
        <v>février</v>
      </c>
      <c r="F985">
        <f t="shared" si="31"/>
        <v>10</v>
      </c>
    </row>
    <row r="986" spans="1:6">
      <c r="A986" t="s">
        <v>68</v>
      </c>
      <c r="B986" s="72">
        <v>46073</v>
      </c>
      <c r="C986" s="79">
        <v>0.45833333333333331</v>
      </c>
      <c r="D986">
        <v>51</v>
      </c>
      <c r="E986" t="str">
        <f t="shared" si="30"/>
        <v>février</v>
      </c>
      <c r="F986">
        <f t="shared" si="31"/>
        <v>11</v>
      </c>
    </row>
    <row r="987" spans="1:6">
      <c r="A987" t="s">
        <v>68</v>
      </c>
      <c r="B987" s="72">
        <v>46073</v>
      </c>
      <c r="C987" s="79">
        <v>0.5</v>
      </c>
      <c r="D987">
        <v>52</v>
      </c>
      <c r="E987" t="str">
        <f t="shared" si="30"/>
        <v>février</v>
      </c>
      <c r="F987">
        <f t="shared" si="31"/>
        <v>12</v>
      </c>
    </row>
    <row r="988" spans="1:6">
      <c r="A988" t="s">
        <v>68</v>
      </c>
      <c r="B988" s="72">
        <v>46073</v>
      </c>
      <c r="C988" s="79">
        <v>0.54166666666666663</v>
      </c>
      <c r="D988">
        <v>54</v>
      </c>
      <c r="E988" t="str">
        <f t="shared" si="30"/>
        <v>février</v>
      </c>
      <c r="F988">
        <f t="shared" si="31"/>
        <v>13</v>
      </c>
    </row>
    <row r="989" spans="1:6">
      <c r="A989" t="s">
        <v>68</v>
      </c>
      <c r="B989" s="72">
        <v>46073</v>
      </c>
      <c r="C989" s="79">
        <v>0.58333333333333337</v>
      </c>
      <c r="D989">
        <v>55</v>
      </c>
      <c r="E989" t="str">
        <f t="shared" si="30"/>
        <v>février</v>
      </c>
      <c r="F989">
        <f t="shared" si="31"/>
        <v>14</v>
      </c>
    </row>
    <row r="990" spans="1:6">
      <c r="A990" t="s">
        <v>68</v>
      </c>
      <c r="B990" s="72">
        <v>46073</v>
      </c>
      <c r="C990" s="79">
        <v>0.625</v>
      </c>
      <c r="D990">
        <v>47</v>
      </c>
      <c r="E990" t="str">
        <f t="shared" si="30"/>
        <v>février</v>
      </c>
      <c r="F990">
        <f t="shared" si="31"/>
        <v>15</v>
      </c>
    </row>
    <row r="991" spans="1:6">
      <c r="A991" t="s">
        <v>68</v>
      </c>
      <c r="B991" s="72">
        <v>46073</v>
      </c>
      <c r="C991" s="79">
        <v>0.66666666666666663</v>
      </c>
      <c r="D991">
        <v>38</v>
      </c>
      <c r="E991" t="str">
        <f t="shared" si="30"/>
        <v>février</v>
      </c>
      <c r="F991">
        <f t="shared" si="31"/>
        <v>16</v>
      </c>
    </row>
    <row r="992" spans="1:6">
      <c r="A992" t="s">
        <v>68</v>
      </c>
      <c r="B992" s="72">
        <v>46073</v>
      </c>
      <c r="C992" s="79">
        <v>0.70833333333333337</v>
      </c>
      <c r="D992">
        <v>33</v>
      </c>
      <c r="E992" t="str">
        <f t="shared" si="30"/>
        <v>février</v>
      </c>
      <c r="F992">
        <f t="shared" si="31"/>
        <v>17</v>
      </c>
    </row>
    <row r="993" spans="1:6">
      <c r="A993" t="s">
        <v>68</v>
      </c>
      <c r="B993" s="72">
        <v>46073</v>
      </c>
      <c r="C993" s="79">
        <v>0.75</v>
      </c>
      <c r="D993">
        <v>20</v>
      </c>
      <c r="E993" t="str">
        <f t="shared" si="30"/>
        <v>février</v>
      </c>
      <c r="F993">
        <f t="shared" si="31"/>
        <v>18</v>
      </c>
    </row>
    <row r="994" spans="1:6">
      <c r="A994" t="s">
        <v>68</v>
      </c>
      <c r="B994" s="72">
        <v>46073</v>
      </c>
      <c r="C994" s="79">
        <v>0.79166666666666663</v>
      </c>
      <c r="D994">
        <v>13</v>
      </c>
      <c r="E994" t="str">
        <f t="shared" si="30"/>
        <v>février</v>
      </c>
      <c r="F994">
        <f t="shared" si="31"/>
        <v>19</v>
      </c>
    </row>
    <row r="995" spans="1:6">
      <c r="A995" t="s">
        <v>68</v>
      </c>
      <c r="B995" s="72">
        <v>46073</v>
      </c>
      <c r="C995" s="79">
        <v>0.83333333333333337</v>
      </c>
      <c r="D995">
        <v>10</v>
      </c>
      <c r="E995" t="str">
        <f t="shared" si="30"/>
        <v>février</v>
      </c>
      <c r="F995">
        <f t="shared" si="31"/>
        <v>20</v>
      </c>
    </row>
    <row r="996" spans="1:6">
      <c r="A996" t="s">
        <v>68</v>
      </c>
      <c r="B996" s="72">
        <v>46073</v>
      </c>
      <c r="C996" s="79">
        <v>0.875</v>
      </c>
      <c r="D996">
        <v>9</v>
      </c>
      <c r="E996" t="str">
        <f t="shared" si="30"/>
        <v>février</v>
      </c>
      <c r="F996">
        <f t="shared" si="31"/>
        <v>21</v>
      </c>
    </row>
    <row r="997" spans="1:6">
      <c r="A997" t="s">
        <v>68</v>
      </c>
      <c r="B997" s="72">
        <v>46073</v>
      </c>
      <c r="C997" s="79">
        <v>0.91666666666666663</v>
      </c>
      <c r="D997">
        <v>7</v>
      </c>
      <c r="E997" t="str">
        <f t="shared" si="30"/>
        <v>février</v>
      </c>
      <c r="F997">
        <f t="shared" si="31"/>
        <v>22</v>
      </c>
    </row>
    <row r="998" spans="1:6">
      <c r="A998" t="s">
        <v>68</v>
      </c>
      <c r="B998" s="72">
        <v>46073</v>
      </c>
      <c r="C998" s="79">
        <v>0.95833333333333337</v>
      </c>
      <c r="D998">
        <v>4</v>
      </c>
      <c r="E998" t="str">
        <f t="shared" si="30"/>
        <v>février</v>
      </c>
      <c r="F998">
        <f t="shared" si="31"/>
        <v>23</v>
      </c>
    </row>
    <row r="999" spans="1:6">
      <c r="A999" t="s">
        <v>85</v>
      </c>
      <c r="B999" s="72">
        <v>46073</v>
      </c>
      <c r="C999" s="79">
        <v>0</v>
      </c>
      <c r="D999">
        <v>1</v>
      </c>
      <c r="E999" t="str">
        <f t="shared" si="30"/>
        <v>février</v>
      </c>
      <c r="F999">
        <f t="shared" si="31"/>
        <v>24</v>
      </c>
    </row>
    <row r="1000" spans="1:6">
      <c r="A1000" t="s">
        <v>85</v>
      </c>
      <c r="B1000" s="72">
        <v>46073</v>
      </c>
      <c r="C1000" s="79">
        <v>4.1666666666666664E-2</v>
      </c>
      <c r="D1000">
        <v>0</v>
      </c>
      <c r="E1000" t="str">
        <f t="shared" si="30"/>
        <v>février</v>
      </c>
      <c r="F1000">
        <f t="shared" si="31"/>
        <v>1</v>
      </c>
    </row>
    <row r="1001" spans="1:6">
      <c r="A1001" t="s">
        <v>85</v>
      </c>
      <c r="B1001" s="72">
        <v>46073</v>
      </c>
      <c r="C1001" s="79">
        <v>8.3333333333333329E-2</v>
      </c>
      <c r="D1001">
        <v>1</v>
      </c>
      <c r="E1001" t="str">
        <f t="shared" si="30"/>
        <v>février</v>
      </c>
      <c r="F1001">
        <f t="shared" si="31"/>
        <v>2</v>
      </c>
    </row>
    <row r="1002" spans="1:6">
      <c r="A1002" t="s">
        <v>85</v>
      </c>
      <c r="B1002" s="72">
        <v>46073</v>
      </c>
      <c r="C1002" s="79">
        <v>0.125</v>
      </c>
      <c r="D1002">
        <v>0</v>
      </c>
      <c r="E1002" t="str">
        <f t="shared" si="30"/>
        <v>février</v>
      </c>
      <c r="F1002">
        <f t="shared" si="31"/>
        <v>3</v>
      </c>
    </row>
    <row r="1003" spans="1:6">
      <c r="A1003" t="s">
        <v>85</v>
      </c>
      <c r="B1003" s="72">
        <v>46073</v>
      </c>
      <c r="C1003" s="79">
        <v>0.16666666666666666</v>
      </c>
      <c r="D1003">
        <v>1</v>
      </c>
      <c r="E1003" t="str">
        <f t="shared" si="30"/>
        <v>février</v>
      </c>
      <c r="F1003">
        <f t="shared" si="31"/>
        <v>4</v>
      </c>
    </row>
    <row r="1004" spans="1:6">
      <c r="A1004" t="s">
        <v>85</v>
      </c>
      <c r="B1004" s="72">
        <v>46073</v>
      </c>
      <c r="C1004" s="79">
        <v>0.20833333333333334</v>
      </c>
      <c r="D1004">
        <v>0</v>
      </c>
      <c r="E1004" t="str">
        <f t="shared" si="30"/>
        <v>février</v>
      </c>
      <c r="F1004" t="e">
        <f t="shared" si="31"/>
        <v>#N/A</v>
      </c>
    </row>
    <row r="1005" spans="1:6">
      <c r="A1005" t="s">
        <v>85</v>
      </c>
      <c r="B1005" s="72">
        <v>46073</v>
      </c>
      <c r="C1005" s="79">
        <v>0.25</v>
      </c>
      <c r="D1005">
        <v>1</v>
      </c>
      <c r="E1005" t="str">
        <f t="shared" si="30"/>
        <v>février</v>
      </c>
      <c r="F1005">
        <f t="shared" si="31"/>
        <v>6</v>
      </c>
    </row>
    <row r="1006" spans="1:6">
      <c r="A1006" t="s">
        <v>85</v>
      </c>
      <c r="B1006" s="72">
        <v>46073</v>
      </c>
      <c r="C1006" s="79">
        <v>0.29166666666666669</v>
      </c>
      <c r="D1006">
        <v>7</v>
      </c>
      <c r="E1006" t="str">
        <f t="shared" si="30"/>
        <v>février</v>
      </c>
      <c r="F1006">
        <f t="shared" si="31"/>
        <v>7</v>
      </c>
    </row>
    <row r="1007" spans="1:6">
      <c r="A1007" t="s">
        <v>85</v>
      </c>
      <c r="B1007" s="72">
        <v>46073</v>
      </c>
      <c r="C1007" s="79">
        <v>0.33333333333333331</v>
      </c>
      <c r="D1007">
        <v>12</v>
      </c>
      <c r="E1007" t="str">
        <f t="shared" si="30"/>
        <v>février</v>
      </c>
      <c r="F1007">
        <f t="shared" si="31"/>
        <v>8</v>
      </c>
    </row>
    <row r="1008" spans="1:6">
      <c r="A1008" t="s">
        <v>85</v>
      </c>
      <c r="B1008" s="72">
        <v>46073</v>
      </c>
      <c r="C1008" s="79">
        <v>0.375</v>
      </c>
      <c r="D1008">
        <v>29</v>
      </c>
      <c r="E1008" t="str">
        <f t="shared" si="30"/>
        <v>février</v>
      </c>
      <c r="F1008">
        <f t="shared" si="31"/>
        <v>9</v>
      </c>
    </row>
    <row r="1009" spans="1:6">
      <c r="A1009" t="s">
        <v>85</v>
      </c>
      <c r="B1009" s="72">
        <v>46073</v>
      </c>
      <c r="C1009" s="79">
        <v>0.41666666666666669</v>
      </c>
      <c r="D1009">
        <v>22</v>
      </c>
      <c r="E1009" t="str">
        <f t="shared" si="30"/>
        <v>février</v>
      </c>
      <c r="F1009">
        <f t="shared" si="31"/>
        <v>10</v>
      </c>
    </row>
    <row r="1010" spans="1:6">
      <c r="A1010" t="s">
        <v>85</v>
      </c>
      <c r="B1010" s="72">
        <v>46073</v>
      </c>
      <c r="C1010" s="79">
        <v>0.45833333333333331</v>
      </c>
      <c r="D1010">
        <v>23</v>
      </c>
      <c r="E1010" t="str">
        <f t="shared" si="30"/>
        <v>février</v>
      </c>
      <c r="F1010">
        <f t="shared" si="31"/>
        <v>11</v>
      </c>
    </row>
    <row r="1011" spans="1:6">
      <c r="A1011" t="s">
        <v>85</v>
      </c>
      <c r="B1011" s="72">
        <v>46073</v>
      </c>
      <c r="C1011" s="79">
        <v>0.5</v>
      </c>
      <c r="D1011">
        <v>17</v>
      </c>
      <c r="E1011" t="str">
        <f t="shared" si="30"/>
        <v>février</v>
      </c>
      <c r="F1011">
        <f t="shared" si="31"/>
        <v>12</v>
      </c>
    </row>
    <row r="1012" spans="1:6">
      <c r="A1012" t="s">
        <v>85</v>
      </c>
      <c r="B1012" s="72">
        <v>46073</v>
      </c>
      <c r="C1012" s="79">
        <v>0.54166666666666663</v>
      </c>
      <c r="D1012">
        <v>25</v>
      </c>
      <c r="E1012" t="str">
        <f t="shared" si="30"/>
        <v>février</v>
      </c>
      <c r="F1012">
        <f t="shared" si="31"/>
        <v>13</v>
      </c>
    </row>
    <row r="1013" spans="1:6">
      <c r="A1013" t="s">
        <v>85</v>
      </c>
      <c r="B1013" s="72">
        <v>46073</v>
      </c>
      <c r="C1013" s="79">
        <v>0.58333333333333337</v>
      </c>
      <c r="D1013">
        <v>23</v>
      </c>
      <c r="E1013" t="str">
        <f t="shared" si="30"/>
        <v>février</v>
      </c>
      <c r="F1013">
        <f t="shared" si="31"/>
        <v>14</v>
      </c>
    </row>
    <row r="1014" spans="1:6">
      <c r="A1014" t="s">
        <v>85</v>
      </c>
      <c r="B1014" s="72">
        <v>46073</v>
      </c>
      <c r="C1014" s="79">
        <v>0.625</v>
      </c>
      <c r="D1014">
        <v>18</v>
      </c>
      <c r="E1014" t="str">
        <f t="shared" si="30"/>
        <v>février</v>
      </c>
      <c r="F1014">
        <f t="shared" si="31"/>
        <v>15</v>
      </c>
    </row>
    <row r="1015" spans="1:6">
      <c r="A1015" t="s">
        <v>85</v>
      </c>
      <c r="B1015" s="72">
        <v>46073</v>
      </c>
      <c r="C1015" s="79">
        <v>0.66666666666666663</v>
      </c>
      <c r="D1015">
        <v>19</v>
      </c>
      <c r="E1015" t="str">
        <f t="shared" si="30"/>
        <v>février</v>
      </c>
      <c r="F1015">
        <f t="shared" si="31"/>
        <v>16</v>
      </c>
    </row>
    <row r="1016" spans="1:6">
      <c r="A1016" t="s">
        <v>85</v>
      </c>
      <c r="B1016" s="72">
        <v>46073</v>
      </c>
      <c r="C1016" s="79">
        <v>0.70833333333333337</v>
      </c>
      <c r="D1016">
        <v>14</v>
      </c>
      <c r="E1016" t="str">
        <f t="shared" si="30"/>
        <v>février</v>
      </c>
      <c r="F1016">
        <f t="shared" si="31"/>
        <v>17</v>
      </c>
    </row>
    <row r="1017" spans="1:6">
      <c r="A1017" t="s">
        <v>85</v>
      </c>
      <c r="B1017" s="72">
        <v>46073</v>
      </c>
      <c r="C1017" s="79">
        <v>0.75</v>
      </c>
      <c r="D1017">
        <v>8</v>
      </c>
      <c r="E1017" t="str">
        <f t="shared" si="30"/>
        <v>février</v>
      </c>
      <c r="F1017">
        <f t="shared" si="31"/>
        <v>18</v>
      </c>
    </row>
    <row r="1018" spans="1:6">
      <c r="A1018" t="s">
        <v>85</v>
      </c>
      <c r="B1018" s="72">
        <v>46073</v>
      </c>
      <c r="C1018" s="79">
        <v>0.79166666666666663</v>
      </c>
      <c r="D1018">
        <v>8</v>
      </c>
      <c r="E1018" t="str">
        <f t="shared" si="30"/>
        <v>février</v>
      </c>
      <c r="F1018">
        <f t="shared" si="31"/>
        <v>19</v>
      </c>
    </row>
    <row r="1019" spans="1:6">
      <c r="A1019" t="s">
        <v>85</v>
      </c>
      <c r="B1019" s="72">
        <v>46073</v>
      </c>
      <c r="C1019" s="79">
        <v>0.83333333333333337</v>
      </c>
      <c r="D1019">
        <v>4</v>
      </c>
      <c r="E1019" t="str">
        <f t="shared" si="30"/>
        <v>février</v>
      </c>
      <c r="F1019">
        <f t="shared" si="31"/>
        <v>20</v>
      </c>
    </row>
    <row r="1020" spans="1:6">
      <c r="A1020" t="s">
        <v>85</v>
      </c>
      <c r="B1020" s="72">
        <v>46073</v>
      </c>
      <c r="C1020" s="79">
        <v>0.875</v>
      </c>
      <c r="D1020">
        <v>4</v>
      </c>
      <c r="E1020" t="str">
        <f t="shared" si="30"/>
        <v>février</v>
      </c>
      <c r="F1020">
        <f t="shared" si="31"/>
        <v>21</v>
      </c>
    </row>
    <row r="1021" spans="1:6">
      <c r="A1021" t="s">
        <v>85</v>
      </c>
      <c r="B1021" s="72">
        <v>46073</v>
      </c>
      <c r="C1021" s="79">
        <v>0.91666666666666663</v>
      </c>
      <c r="D1021">
        <v>2</v>
      </c>
      <c r="E1021" t="str">
        <f t="shared" si="30"/>
        <v>février</v>
      </c>
      <c r="F1021">
        <f t="shared" si="31"/>
        <v>22</v>
      </c>
    </row>
    <row r="1022" spans="1:6">
      <c r="A1022" t="s">
        <v>85</v>
      </c>
      <c r="B1022" s="72">
        <v>46073</v>
      </c>
      <c r="C1022" s="79">
        <v>0.95833333333333337</v>
      </c>
      <c r="D1022">
        <v>5</v>
      </c>
      <c r="E1022" t="str">
        <f t="shared" si="30"/>
        <v>février</v>
      </c>
      <c r="F1022">
        <f t="shared" si="31"/>
        <v>23</v>
      </c>
    </row>
    <row r="1023" spans="1:6">
      <c r="A1023" t="s">
        <v>68</v>
      </c>
      <c r="B1023" s="72">
        <v>46074</v>
      </c>
      <c r="C1023" s="79">
        <v>0</v>
      </c>
      <c r="D1023">
        <v>2</v>
      </c>
      <c r="E1023" t="str">
        <f t="shared" si="30"/>
        <v>février</v>
      </c>
      <c r="F1023">
        <f t="shared" si="31"/>
        <v>24</v>
      </c>
    </row>
    <row r="1024" spans="1:6">
      <c r="A1024" t="s">
        <v>68</v>
      </c>
      <c r="B1024" s="72">
        <v>46074</v>
      </c>
      <c r="C1024" s="79">
        <v>4.1666666666666664E-2</v>
      </c>
      <c r="D1024">
        <v>2</v>
      </c>
      <c r="E1024" t="str">
        <f t="shared" si="30"/>
        <v>février</v>
      </c>
      <c r="F1024">
        <f t="shared" si="31"/>
        <v>1</v>
      </c>
    </row>
    <row r="1025" spans="1:6">
      <c r="A1025" t="s">
        <v>68</v>
      </c>
      <c r="B1025" s="72">
        <v>46074</v>
      </c>
      <c r="C1025" s="79">
        <v>8.3333333333333329E-2</v>
      </c>
      <c r="D1025">
        <v>2</v>
      </c>
      <c r="E1025" t="str">
        <f t="shared" si="30"/>
        <v>février</v>
      </c>
      <c r="F1025">
        <f t="shared" si="31"/>
        <v>2</v>
      </c>
    </row>
    <row r="1026" spans="1:6">
      <c r="A1026" t="s">
        <v>68</v>
      </c>
      <c r="B1026" s="72">
        <v>46074</v>
      </c>
      <c r="C1026" s="79">
        <v>0.125</v>
      </c>
      <c r="D1026">
        <v>0</v>
      </c>
      <c r="E1026" t="str">
        <f t="shared" si="30"/>
        <v>février</v>
      </c>
      <c r="F1026">
        <f t="shared" si="31"/>
        <v>3</v>
      </c>
    </row>
    <row r="1027" spans="1:6">
      <c r="A1027" t="s">
        <v>68</v>
      </c>
      <c r="B1027" s="72">
        <v>46074</v>
      </c>
      <c r="C1027" s="79">
        <v>0.16666666666666666</v>
      </c>
      <c r="D1027">
        <v>2</v>
      </c>
      <c r="E1027" t="str">
        <f t="shared" si="30"/>
        <v>février</v>
      </c>
      <c r="F1027">
        <f t="shared" si="31"/>
        <v>4</v>
      </c>
    </row>
    <row r="1028" spans="1:6">
      <c r="A1028" t="s">
        <v>68</v>
      </c>
      <c r="B1028" s="72">
        <v>46074</v>
      </c>
      <c r="C1028" s="79">
        <v>0.20833333333333334</v>
      </c>
      <c r="D1028">
        <v>1</v>
      </c>
      <c r="E1028" t="str">
        <f t="shared" ref="E1028:E1091" si="32">TEXT(B1028,"mmmm")</f>
        <v>février</v>
      </c>
      <c r="F1028" t="e">
        <f t="shared" ref="F1028:F1091" si="33">VLOOKUP(C1028,$L$1:$M$24,2,0)</f>
        <v>#N/A</v>
      </c>
    </row>
    <row r="1029" spans="1:6">
      <c r="A1029" t="s">
        <v>68</v>
      </c>
      <c r="B1029" s="72">
        <v>46074</v>
      </c>
      <c r="C1029" s="79">
        <v>0.25</v>
      </c>
      <c r="D1029">
        <v>2</v>
      </c>
      <c r="E1029" t="str">
        <f t="shared" si="32"/>
        <v>février</v>
      </c>
      <c r="F1029">
        <f t="shared" si="33"/>
        <v>6</v>
      </c>
    </row>
    <row r="1030" spans="1:6">
      <c r="A1030" t="s">
        <v>68</v>
      </c>
      <c r="B1030" s="72">
        <v>46074</v>
      </c>
      <c r="C1030" s="79">
        <v>0.29166666666666669</v>
      </c>
      <c r="D1030">
        <v>4</v>
      </c>
      <c r="E1030" t="str">
        <f t="shared" si="32"/>
        <v>février</v>
      </c>
      <c r="F1030">
        <f t="shared" si="33"/>
        <v>7</v>
      </c>
    </row>
    <row r="1031" spans="1:6">
      <c r="A1031" t="s">
        <v>68</v>
      </c>
      <c r="B1031" s="72">
        <v>46074</v>
      </c>
      <c r="C1031" s="79">
        <v>0.33333333333333331</v>
      </c>
      <c r="D1031">
        <v>17</v>
      </c>
      <c r="E1031" t="str">
        <f t="shared" si="32"/>
        <v>février</v>
      </c>
      <c r="F1031">
        <f t="shared" si="33"/>
        <v>8</v>
      </c>
    </row>
    <row r="1032" spans="1:6">
      <c r="A1032" t="s">
        <v>68</v>
      </c>
      <c r="B1032" s="72">
        <v>46074</v>
      </c>
      <c r="C1032" s="79">
        <v>0.375</v>
      </c>
      <c r="D1032">
        <v>27</v>
      </c>
      <c r="E1032" t="str">
        <f t="shared" si="32"/>
        <v>février</v>
      </c>
      <c r="F1032">
        <f t="shared" si="33"/>
        <v>9</v>
      </c>
    </row>
    <row r="1033" spans="1:6">
      <c r="A1033" t="s">
        <v>68</v>
      </c>
      <c r="B1033" s="72">
        <v>46074</v>
      </c>
      <c r="C1033" s="79">
        <v>0.41666666666666669</v>
      </c>
      <c r="D1033">
        <v>34</v>
      </c>
      <c r="E1033" t="str">
        <f t="shared" si="32"/>
        <v>février</v>
      </c>
      <c r="F1033">
        <f t="shared" si="33"/>
        <v>10</v>
      </c>
    </row>
    <row r="1034" spans="1:6">
      <c r="A1034" t="s">
        <v>68</v>
      </c>
      <c r="B1034" s="72">
        <v>46074</v>
      </c>
      <c r="C1034" s="79">
        <v>0.45833333333333331</v>
      </c>
      <c r="D1034">
        <v>38</v>
      </c>
      <c r="E1034" t="str">
        <f t="shared" si="32"/>
        <v>février</v>
      </c>
      <c r="F1034">
        <f t="shared" si="33"/>
        <v>11</v>
      </c>
    </row>
    <row r="1035" spans="1:6">
      <c r="A1035" t="s">
        <v>68</v>
      </c>
      <c r="B1035" s="72">
        <v>46074</v>
      </c>
      <c r="C1035" s="79">
        <v>0.5</v>
      </c>
      <c r="D1035">
        <v>35</v>
      </c>
      <c r="E1035" t="str">
        <f t="shared" si="32"/>
        <v>février</v>
      </c>
      <c r="F1035">
        <f t="shared" si="33"/>
        <v>12</v>
      </c>
    </row>
    <row r="1036" spans="1:6">
      <c r="A1036" t="s">
        <v>68</v>
      </c>
      <c r="B1036" s="72">
        <v>46074</v>
      </c>
      <c r="C1036" s="79">
        <v>0.54166666666666663</v>
      </c>
      <c r="D1036">
        <v>30</v>
      </c>
      <c r="E1036" t="str">
        <f t="shared" si="32"/>
        <v>février</v>
      </c>
      <c r="F1036">
        <f t="shared" si="33"/>
        <v>13</v>
      </c>
    </row>
    <row r="1037" spans="1:6">
      <c r="A1037" t="s">
        <v>68</v>
      </c>
      <c r="B1037" s="72">
        <v>46074</v>
      </c>
      <c r="C1037" s="79">
        <v>0.58333333333333337</v>
      </c>
      <c r="D1037">
        <v>31</v>
      </c>
      <c r="E1037" t="str">
        <f t="shared" si="32"/>
        <v>février</v>
      </c>
      <c r="F1037">
        <f t="shared" si="33"/>
        <v>14</v>
      </c>
    </row>
    <row r="1038" spans="1:6">
      <c r="A1038" t="s">
        <v>68</v>
      </c>
      <c r="B1038" s="72">
        <v>46074</v>
      </c>
      <c r="C1038" s="79">
        <v>0.625</v>
      </c>
      <c r="D1038">
        <v>26</v>
      </c>
      <c r="E1038" t="str">
        <f t="shared" si="32"/>
        <v>février</v>
      </c>
      <c r="F1038">
        <f t="shared" si="33"/>
        <v>15</v>
      </c>
    </row>
    <row r="1039" spans="1:6">
      <c r="A1039" t="s">
        <v>68</v>
      </c>
      <c r="B1039" s="72">
        <v>46074</v>
      </c>
      <c r="C1039" s="79">
        <v>0.66666666666666663</v>
      </c>
      <c r="D1039">
        <v>24</v>
      </c>
      <c r="E1039" t="str">
        <f t="shared" si="32"/>
        <v>février</v>
      </c>
      <c r="F1039">
        <f t="shared" si="33"/>
        <v>16</v>
      </c>
    </row>
    <row r="1040" spans="1:6">
      <c r="A1040" t="s">
        <v>68</v>
      </c>
      <c r="B1040" s="72">
        <v>46074</v>
      </c>
      <c r="C1040" s="79">
        <v>0.70833333333333337</v>
      </c>
      <c r="D1040">
        <v>21</v>
      </c>
      <c r="E1040" t="str">
        <f t="shared" si="32"/>
        <v>février</v>
      </c>
      <c r="F1040">
        <f t="shared" si="33"/>
        <v>17</v>
      </c>
    </row>
    <row r="1041" spans="1:6">
      <c r="A1041" t="s">
        <v>68</v>
      </c>
      <c r="B1041" s="72">
        <v>46074</v>
      </c>
      <c r="C1041" s="79">
        <v>0.75</v>
      </c>
      <c r="D1041">
        <v>19</v>
      </c>
      <c r="E1041" t="str">
        <f t="shared" si="32"/>
        <v>février</v>
      </c>
      <c r="F1041">
        <f t="shared" si="33"/>
        <v>18</v>
      </c>
    </row>
    <row r="1042" spans="1:6">
      <c r="A1042" t="s">
        <v>68</v>
      </c>
      <c r="B1042" s="72">
        <v>46074</v>
      </c>
      <c r="C1042" s="79">
        <v>0.79166666666666663</v>
      </c>
      <c r="D1042">
        <v>13</v>
      </c>
      <c r="E1042" t="str">
        <f t="shared" si="32"/>
        <v>février</v>
      </c>
      <c r="F1042">
        <f t="shared" si="33"/>
        <v>19</v>
      </c>
    </row>
    <row r="1043" spans="1:6">
      <c r="A1043" t="s">
        <v>68</v>
      </c>
      <c r="B1043" s="72">
        <v>46074</v>
      </c>
      <c r="C1043" s="79">
        <v>0.83333333333333337</v>
      </c>
      <c r="D1043">
        <v>12</v>
      </c>
      <c r="E1043" t="str">
        <f t="shared" si="32"/>
        <v>février</v>
      </c>
      <c r="F1043">
        <f t="shared" si="33"/>
        <v>20</v>
      </c>
    </row>
    <row r="1044" spans="1:6">
      <c r="A1044" t="s">
        <v>68</v>
      </c>
      <c r="B1044" s="72">
        <v>46074</v>
      </c>
      <c r="C1044" s="79">
        <v>0.875</v>
      </c>
      <c r="D1044">
        <v>9</v>
      </c>
      <c r="E1044" t="str">
        <f t="shared" si="32"/>
        <v>février</v>
      </c>
      <c r="F1044">
        <f t="shared" si="33"/>
        <v>21</v>
      </c>
    </row>
    <row r="1045" spans="1:6">
      <c r="A1045" t="s">
        <v>68</v>
      </c>
      <c r="B1045" s="72">
        <v>46074</v>
      </c>
      <c r="C1045" s="79">
        <v>0.91666666666666663</v>
      </c>
      <c r="D1045">
        <v>7</v>
      </c>
      <c r="E1045" t="str">
        <f t="shared" si="32"/>
        <v>février</v>
      </c>
      <c r="F1045">
        <f t="shared" si="33"/>
        <v>22</v>
      </c>
    </row>
    <row r="1046" spans="1:6">
      <c r="A1046" t="s">
        <v>68</v>
      </c>
      <c r="B1046" s="72">
        <v>46074</v>
      </c>
      <c r="C1046" s="79">
        <v>0.95833333333333337</v>
      </c>
      <c r="D1046">
        <v>3</v>
      </c>
      <c r="E1046" t="str">
        <f t="shared" si="32"/>
        <v>février</v>
      </c>
      <c r="F1046">
        <f t="shared" si="33"/>
        <v>23</v>
      </c>
    </row>
    <row r="1047" spans="1:6">
      <c r="A1047" t="s">
        <v>85</v>
      </c>
      <c r="B1047" s="72">
        <v>46074</v>
      </c>
      <c r="C1047" s="79">
        <v>0</v>
      </c>
      <c r="D1047">
        <v>2</v>
      </c>
      <c r="E1047" t="str">
        <f t="shared" si="32"/>
        <v>février</v>
      </c>
      <c r="F1047">
        <f t="shared" si="33"/>
        <v>24</v>
      </c>
    </row>
    <row r="1048" spans="1:6">
      <c r="A1048" t="s">
        <v>85</v>
      </c>
      <c r="B1048" s="72">
        <v>46074</v>
      </c>
      <c r="C1048" s="79">
        <v>4.1666666666666664E-2</v>
      </c>
      <c r="D1048">
        <v>0</v>
      </c>
      <c r="E1048" t="str">
        <f t="shared" si="32"/>
        <v>février</v>
      </c>
      <c r="F1048">
        <f t="shared" si="33"/>
        <v>1</v>
      </c>
    </row>
    <row r="1049" spans="1:6">
      <c r="A1049" t="s">
        <v>85</v>
      </c>
      <c r="B1049" s="72">
        <v>46074</v>
      </c>
      <c r="C1049" s="79">
        <v>8.3333333333333329E-2</v>
      </c>
      <c r="D1049">
        <v>0</v>
      </c>
      <c r="E1049" t="str">
        <f t="shared" si="32"/>
        <v>février</v>
      </c>
      <c r="F1049">
        <f t="shared" si="33"/>
        <v>2</v>
      </c>
    </row>
    <row r="1050" spans="1:6">
      <c r="A1050" t="s">
        <v>85</v>
      </c>
      <c r="B1050" s="72">
        <v>46074</v>
      </c>
      <c r="C1050" s="79">
        <v>0.125</v>
      </c>
      <c r="D1050">
        <v>1</v>
      </c>
      <c r="E1050" t="str">
        <f t="shared" si="32"/>
        <v>février</v>
      </c>
      <c r="F1050">
        <f t="shared" si="33"/>
        <v>3</v>
      </c>
    </row>
    <row r="1051" spans="1:6">
      <c r="A1051" t="s">
        <v>85</v>
      </c>
      <c r="B1051" s="72">
        <v>46074</v>
      </c>
      <c r="C1051" s="79">
        <v>0.16666666666666666</v>
      </c>
      <c r="D1051">
        <v>0</v>
      </c>
      <c r="E1051" t="str">
        <f t="shared" si="32"/>
        <v>février</v>
      </c>
      <c r="F1051">
        <f t="shared" si="33"/>
        <v>4</v>
      </c>
    </row>
    <row r="1052" spans="1:6">
      <c r="A1052" t="s">
        <v>85</v>
      </c>
      <c r="B1052" s="72">
        <v>46074</v>
      </c>
      <c r="C1052" s="79">
        <v>0.20833333333333334</v>
      </c>
      <c r="D1052">
        <v>2</v>
      </c>
      <c r="E1052" t="str">
        <f t="shared" si="32"/>
        <v>février</v>
      </c>
      <c r="F1052" t="e">
        <f t="shared" si="33"/>
        <v>#N/A</v>
      </c>
    </row>
    <row r="1053" spans="1:6">
      <c r="A1053" t="s">
        <v>85</v>
      </c>
      <c r="B1053" s="72">
        <v>46074</v>
      </c>
      <c r="C1053" s="79">
        <v>0.25</v>
      </c>
      <c r="D1053">
        <v>4</v>
      </c>
      <c r="E1053" t="str">
        <f t="shared" si="32"/>
        <v>février</v>
      </c>
      <c r="F1053">
        <f t="shared" si="33"/>
        <v>6</v>
      </c>
    </row>
    <row r="1054" spans="1:6">
      <c r="A1054" t="s">
        <v>85</v>
      </c>
      <c r="B1054" s="72">
        <v>46074</v>
      </c>
      <c r="C1054" s="79">
        <v>0.29166666666666669</v>
      </c>
      <c r="D1054">
        <v>2</v>
      </c>
      <c r="E1054" t="str">
        <f t="shared" si="32"/>
        <v>février</v>
      </c>
      <c r="F1054">
        <f t="shared" si="33"/>
        <v>7</v>
      </c>
    </row>
    <row r="1055" spans="1:6">
      <c r="A1055" t="s">
        <v>85</v>
      </c>
      <c r="B1055" s="72">
        <v>46074</v>
      </c>
      <c r="C1055" s="79">
        <v>0.33333333333333331</v>
      </c>
      <c r="D1055">
        <v>9</v>
      </c>
      <c r="E1055" t="str">
        <f t="shared" si="32"/>
        <v>février</v>
      </c>
      <c r="F1055">
        <f t="shared" si="33"/>
        <v>8</v>
      </c>
    </row>
    <row r="1056" spans="1:6">
      <c r="A1056" t="s">
        <v>85</v>
      </c>
      <c r="B1056" s="72">
        <v>46074</v>
      </c>
      <c r="C1056" s="79">
        <v>0.375</v>
      </c>
      <c r="D1056">
        <v>20</v>
      </c>
      <c r="E1056" t="str">
        <f t="shared" si="32"/>
        <v>février</v>
      </c>
      <c r="F1056">
        <f t="shared" si="33"/>
        <v>9</v>
      </c>
    </row>
    <row r="1057" spans="1:6">
      <c r="A1057" t="s">
        <v>85</v>
      </c>
      <c r="B1057" s="72">
        <v>46074</v>
      </c>
      <c r="C1057" s="79">
        <v>0.41666666666666669</v>
      </c>
      <c r="D1057">
        <v>20</v>
      </c>
      <c r="E1057" t="str">
        <f t="shared" si="32"/>
        <v>février</v>
      </c>
      <c r="F1057">
        <f t="shared" si="33"/>
        <v>10</v>
      </c>
    </row>
    <row r="1058" spans="1:6">
      <c r="A1058" t="s">
        <v>85</v>
      </c>
      <c r="B1058" s="72">
        <v>46074</v>
      </c>
      <c r="C1058" s="79">
        <v>0.45833333333333331</v>
      </c>
      <c r="D1058">
        <v>18</v>
      </c>
      <c r="E1058" t="str">
        <f t="shared" si="32"/>
        <v>février</v>
      </c>
      <c r="F1058">
        <f t="shared" si="33"/>
        <v>11</v>
      </c>
    </row>
    <row r="1059" spans="1:6">
      <c r="A1059" t="s">
        <v>85</v>
      </c>
      <c r="B1059" s="72">
        <v>46074</v>
      </c>
      <c r="C1059" s="79">
        <v>0.5</v>
      </c>
      <c r="D1059">
        <v>16</v>
      </c>
      <c r="E1059" t="str">
        <f t="shared" si="32"/>
        <v>février</v>
      </c>
      <c r="F1059">
        <f t="shared" si="33"/>
        <v>12</v>
      </c>
    </row>
    <row r="1060" spans="1:6">
      <c r="A1060" t="s">
        <v>85</v>
      </c>
      <c r="B1060" s="72">
        <v>46074</v>
      </c>
      <c r="C1060" s="79">
        <v>0.54166666666666663</v>
      </c>
      <c r="D1060">
        <v>14</v>
      </c>
      <c r="E1060" t="str">
        <f t="shared" si="32"/>
        <v>février</v>
      </c>
      <c r="F1060">
        <f t="shared" si="33"/>
        <v>13</v>
      </c>
    </row>
    <row r="1061" spans="1:6">
      <c r="A1061" t="s">
        <v>85</v>
      </c>
      <c r="B1061" s="72">
        <v>46074</v>
      </c>
      <c r="C1061" s="79">
        <v>0.58333333333333337</v>
      </c>
      <c r="D1061">
        <v>15</v>
      </c>
      <c r="E1061" t="str">
        <f t="shared" si="32"/>
        <v>février</v>
      </c>
      <c r="F1061">
        <f t="shared" si="33"/>
        <v>14</v>
      </c>
    </row>
    <row r="1062" spans="1:6">
      <c r="A1062" t="s">
        <v>85</v>
      </c>
      <c r="B1062" s="72">
        <v>46074</v>
      </c>
      <c r="C1062" s="79">
        <v>0.625</v>
      </c>
      <c r="D1062">
        <v>13</v>
      </c>
      <c r="E1062" t="str">
        <f t="shared" si="32"/>
        <v>février</v>
      </c>
      <c r="F1062">
        <f t="shared" si="33"/>
        <v>15</v>
      </c>
    </row>
    <row r="1063" spans="1:6">
      <c r="A1063" t="s">
        <v>85</v>
      </c>
      <c r="B1063" s="72">
        <v>46074</v>
      </c>
      <c r="C1063" s="79">
        <v>0.66666666666666663</v>
      </c>
      <c r="D1063">
        <v>12</v>
      </c>
      <c r="E1063" t="str">
        <f t="shared" si="32"/>
        <v>février</v>
      </c>
      <c r="F1063">
        <f t="shared" si="33"/>
        <v>16</v>
      </c>
    </row>
    <row r="1064" spans="1:6">
      <c r="A1064" t="s">
        <v>85</v>
      </c>
      <c r="B1064" s="72">
        <v>46074</v>
      </c>
      <c r="C1064" s="79">
        <v>0.70833333333333337</v>
      </c>
      <c r="D1064">
        <v>9</v>
      </c>
      <c r="E1064" t="str">
        <f t="shared" si="32"/>
        <v>février</v>
      </c>
      <c r="F1064">
        <f t="shared" si="33"/>
        <v>17</v>
      </c>
    </row>
    <row r="1065" spans="1:6">
      <c r="A1065" t="s">
        <v>85</v>
      </c>
      <c r="B1065" s="72">
        <v>46074</v>
      </c>
      <c r="C1065" s="79">
        <v>0.75</v>
      </c>
      <c r="D1065">
        <v>7</v>
      </c>
      <c r="E1065" t="str">
        <f t="shared" si="32"/>
        <v>février</v>
      </c>
      <c r="F1065">
        <f t="shared" si="33"/>
        <v>18</v>
      </c>
    </row>
    <row r="1066" spans="1:6">
      <c r="A1066" t="s">
        <v>85</v>
      </c>
      <c r="B1066" s="72">
        <v>46074</v>
      </c>
      <c r="C1066" s="79">
        <v>0.79166666666666663</v>
      </c>
      <c r="D1066">
        <v>5</v>
      </c>
      <c r="E1066" t="str">
        <f t="shared" si="32"/>
        <v>février</v>
      </c>
      <c r="F1066">
        <f t="shared" si="33"/>
        <v>19</v>
      </c>
    </row>
    <row r="1067" spans="1:6">
      <c r="A1067" t="s">
        <v>85</v>
      </c>
      <c r="B1067" s="72">
        <v>46074</v>
      </c>
      <c r="C1067" s="79">
        <v>0.83333333333333337</v>
      </c>
      <c r="D1067">
        <v>3</v>
      </c>
      <c r="E1067" t="str">
        <f t="shared" si="32"/>
        <v>février</v>
      </c>
      <c r="F1067">
        <f t="shared" si="33"/>
        <v>20</v>
      </c>
    </row>
    <row r="1068" spans="1:6">
      <c r="A1068" t="s">
        <v>85</v>
      </c>
      <c r="B1068" s="72">
        <v>46074</v>
      </c>
      <c r="C1068" s="79">
        <v>0.875</v>
      </c>
      <c r="D1068">
        <v>6</v>
      </c>
      <c r="E1068" t="str">
        <f t="shared" si="32"/>
        <v>février</v>
      </c>
      <c r="F1068">
        <f t="shared" si="33"/>
        <v>21</v>
      </c>
    </row>
    <row r="1069" spans="1:6">
      <c r="A1069" t="s">
        <v>85</v>
      </c>
      <c r="B1069" s="72">
        <v>46074</v>
      </c>
      <c r="C1069" s="79">
        <v>0.91666666666666663</v>
      </c>
      <c r="D1069">
        <v>1</v>
      </c>
      <c r="E1069" t="str">
        <f t="shared" si="32"/>
        <v>février</v>
      </c>
      <c r="F1069">
        <f t="shared" si="33"/>
        <v>22</v>
      </c>
    </row>
    <row r="1070" spans="1:6">
      <c r="A1070" t="s">
        <v>85</v>
      </c>
      <c r="B1070" s="72">
        <v>46074</v>
      </c>
      <c r="C1070" s="79">
        <v>0.95833333333333337</v>
      </c>
      <c r="D1070">
        <v>2</v>
      </c>
      <c r="E1070" t="str">
        <f t="shared" si="32"/>
        <v>février</v>
      </c>
      <c r="F1070">
        <f t="shared" si="33"/>
        <v>23</v>
      </c>
    </row>
    <row r="1071" spans="1:6">
      <c r="A1071" t="s">
        <v>68</v>
      </c>
      <c r="B1071" s="72">
        <v>46075</v>
      </c>
      <c r="C1071" s="79">
        <v>0</v>
      </c>
      <c r="D1071">
        <v>2</v>
      </c>
      <c r="E1071" t="str">
        <f t="shared" si="32"/>
        <v>février</v>
      </c>
      <c r="F1071">
        <f t="shared" si="33"/>
        <v>24</v>
      </c>
    </row>
    <row r="1072" spans="1:6">
      <c r="A1072" t="s">
        <v>68</v>
      </c>
      <c r="B1072" s="72">
        <v>46075</v>
      </c>
      <c r="C1072" s="79">
        <v>4.1666666666666664E-2</v>
      </c>
      <c r="D1072">
        <v>2</v>
      </c>
      <c r="E1072" t="str">
        <f t="shared" si="32"/>
        <v>février</v>
      </c>
      <c r="F1072">
        <f t="shared" si="33"/>
        <v>1</v>
      </c>
    </row>
    <row r="1073" spans="1:6">
      <c r="A1073" t="s">
        <v>68</v>
      </c>
      <c r="B1073" s="72">
        <v>46075</v>
      </c>
      <c r="C1073" s="79">
        <v>8.3333333333333329E-2</v>
      </c>
      <c r="D1073">
        <v>2</v>
      </c>
      <c r="E1073" t="str">
        <f t="shared" si="32"/>
        <v>février</v>
      </c>
      <c r="F1073">
        <f t="shared" si="33"/>
        <v>2</v>
      </c>
    </row>
    <row r="1074" spans="1:6">
      <c r="A1074" t="s">
        <v>68</v>
      </c>
      <c r="B1074" s="72">
        <v>46075</v>
      </c>
      <c r="C1074" s="79">
        <v>0.125</v>
      </c>
      <c r="D1074">
        <v>0</v>
      </c>
      <c r="E1074" t="str">
        <f t="shared" si="32"/>
        <v>février</v>
      </c>
      <c r="F1074">
        <f t="shared" si="33"/>
        <v>3</v>
      </c>
    </row>
    <row r="1075" spans="1:6">
      <c r="A1075" t="s">
        <v>68</v>
      </c>
      <c r="B1075" s="72">
        <v>46075</v>
      </c>
      <c r="C1075" s="79">
        <v>0.16666666666666666</v>
      </c>
      <c r="D1075">
        <v>2</v>
      </c>
      <c r="E1075" t="str">
        <f t="shared" si="32"/>
        <v>février</v>
      </c>
      <c r="F1075">
        <f t="shared" si="33"/>
        <v>4</v>
      </c>
    </row>
    <row r="1076" spans="1:6">
      <c r="A1076" t="s">
        <v>68</v>
      </c>
      <c r="B1076" s="72">
        <v>46075</v>
      </c>
      <c r="C1076" s="79">
        <v>0.20833333333333334</v>
      </c>
      <c r="D1076">
        <v>0</v>
      </c>
      <c r="E1076" t="str">
        <f t="shared" si="32"/>
        <v>février</v>
      </c>
      <c r="F1076" t="e">
        <f t="shared" si="33"/>
        <v>#N/A</v>
      </c>
    </row>
    <row r="1077" spans="1:6">
      <c r="A1077" t="s">
        <v>68</v>
      </c>
      <c r="B1077" s="72">
        <v>46075</v>
      </c>
      <c r="C1077" s="79">
        <v>0.25</v>
      </c>
      <c r="D1077">
        <v>1</v>
      </c>
      <c r="E1077" t="str">
        <f t="shared" si="32"/>
        <v>février</v>
      </c>
      <c r="F1077">
        <f t="shared" si="33"/>
        <v>6</v>
      </c>
    </row>
    <row r="1078" spans="1:6">
      <c r="A1078" t="s">
        <v>68</v>
      </c>
      <c r="B1078" s="72">
        <v>46075</v>
      </c>
      <c r="C1078" s="79">
        <v>0.29166666666666669</v>
      </c>
      <c r="D1078">
        <v>6</v>
      </c>
      <c r="E1078" t="str">
        <f t="shared" si="32"/>
        <v>février</v>
      </c>
      <c r="F1078">
        <f t="shared" si="33"/>
        <v>7</v>
      </c>
    </row>
    <row r="1079" spans="1:6">
      <c r="A1079" t="s">
        <v>68</v>
      </c>
      <c r="B1079" s="72">
        <v>46075</v>
      </c>
      <c r="C1079" s="79">
        <v>0.33333333333333331</v>
      </c>
      <c r="D1079">
        <v>8</v>
      </c>
      <c r="E1079" t="str">
        <f t="shared" si="32"/>
        <v>février</v>
      </c>
      <c r="F1079">
        <f t="shared" si="33"/>
        <v>8</v>
      </c>
    </row>
    <row r="1080" spans="1:6">
      <c r="A1080" t="s">
        <v>68</v>
      </c>
      <c r="B1080" s="72">
        <v>46075</v>
      </c>
      <c r="C1080" s="79">
        <v>0.375</v>
      </c>
      <c r="D1080">
        <v>15</v>
      </c>
      <c r="E1080" t="str">
        <f t="shared" si="32"/>
        <v>février</v>
      </c>
      <c r="F1080">
        <f t="shared" si="33"/>
        <v>9</v>
      </c>
    </row>
    <row r="1081" spans="1:6">
      <c r="A1081" t="s">
        <v>68</v>
      </c>
      <c r="B1081" s="72">
        <v>46075</v>
      </c>
      <c r="C1081" s="79">
        <v>0.41666666666666669</v>
      </c>
      <c r="D1081">
        <v>21</v>
      </c>
      <c r="E1081" t="str">
        <f t="shared" si="32"/>
        <v>février</v>
      </c>
      <c r="F1081">
        <f t="shared" si="33"/>
        <v>10</v>
      </c>
    </row>
    <row r="1082" spans="1:6">
      <c r="A1082" t="s">
        <v>68</v>
      </c>
      <c r="B1082" s="72">
        <v>46075</v>
      </c>
      <c r="C1082" s="79">
        <v>0.45833333333333331</v>
      </c>
      <c r="D1082">
        <v>27</v>
      </c>
      <c r="E1082" t="str">
        <f t="shared" si="32"/>
        <v>février</v>
      </c>
      <c r="F1082">
        <f t="shared" si="33"/>
        <v>11</v>
      </c>
    </row>
    <row r="1083" spans="1:6">
      <c r="A1083" t="s">
        <v>68</v>
      </c>
      <c r="B1083" s="72">
        <v>46075</v>
      </c>
      <c r="C1083" s="79">
        <v>0.5</v>
      </c>
      <c r="D1083">
        <v>27</v>
      </c>
      <c r="E1083" t="str">
        <f t="shared" si="32"/>
        <v>février</v>
      </c>
      <c r="F1083">
        <f t="shared" si="33"/>
        <v>12</v>
      </c>
    </row>
    <row r="1084" spans="1:6">
      <c r="A1084" t="s">
        <v>68</v>
      </c>
      <c r="B1084" s="72">
        <v>46075</v>
      </c>
      <c r="C1084" s="79">
        <v>0.54166666666666663</v>
      </c>
      <c r="D1084">
        <v>33</v>
      </c>
      <c r="E1084" t="str">
        <f t="shared" si="32"/>
        <v>février</v>
      </c>
      <c r="F1084">
        <f t="shared" si="33"/>
        <v>13</v>
      </c>
    </row>
    <row r="1085" spans="1:6">
      <c r="A1085" t="s">
        <v>68</v>
      </c>
      <c r="B1085" s="72">
        <v>46075</v>
      </c>
      <c r="C1085" s="79">
        <v>0.58333333333333337</v>
      </c>
      <c r="D1085">
        <v>28</v>
      </c>
      <c r="E1085" t="str">
        <f t="shared" si="32"/>
        <v>février</v>
      </c>
      <c r="F1085">
        <f t="shared" si="33"/>
        <v>14</v>
      </c>
    </row>
    <row r="1086" spans="1:6">
      <c r="A1086" t="s">
        <v>68</v>
      </c>
      <c r="B1086" s="72">
        <v>46075</v>
      </c>
      <c r="C1086" s="79">
        <v>0.625</v>
      </c>
      <c r="D1086">
        <v>21</v>
      </c>
      <c r="E1086" t="str">
        <f t="shared" si="32"/>
        <v>février</v>
      </c>
      <c r="F1086">
        <f t="shared" si="33"/>
        <v>15</v>
      </c>
    </row>
    <row r="1087" spans="1:6">
      <c r="A1087" t="s">
        <v>68</v>
      </c>
      <c r="B1087" s="72">
        <v>46075</v>
      </c>
      <c r="C1087" s="79">
        <v>0.66666666666666663</v>
      </c>
      <c r="D1087">
        <v>21</v>
      </c>
      <c r="E1087" t="str">
        <f t="shared" si="32"/>
        <v>février</v>
      </c>
      <c r="F1087">
        <f t="shared" si="33"/>
        <v>16</v>
      </c>
    </row>
    <row r="1088" spans="1:6">
      <c r="A1088" t="s">
        <v>68</v>
      </c>
      <c r="B1088" s="72">
        <v>46075</v>
      </c>
      <c r="C1088" s="79">
        <v>0.70833333333333337</v>
      </c>
      <c r="D1088">
        <v>24</v>
      </c>
      <c r="E1088" t="str">
        <f t="shared" si="32"/>
        <v>février</v>
      </c>
      <c r="F1088">
        <f t="shared" si="33"/>
        <v>17</v>
      </c>
    </row>
    <row r="1089" spans="1:6">
      <c r="A1089" t="s">
        <v>68</v>
      </c>
      <c r="B1089" s="72">
        <v>46075</v>
      </c>
      <c r="C1089" s="79">
        <v>0.75</v>
      </c>
      <c r="D1089">
        <v>14</v>
      </c>
      <c r="E1089" t="str">
        <f t="shared" si="32"/>
        <v>février</v>
      </c>
      <c r="F1089">
        <f t="shared" si="33"/>
        <v>18</v>
      </c>
    </row>
    <row r="1090" spans="1:6">
      <c r="A1090" t="s">
        <v>68</v>
      </c>
      <c r="B1090" s="72">
        <v>46075</v>
      </c>
      <c r="C1090" s="79">
        <v>0.79166666666666663</v>
      </c>
      <c r="D1090">
        <v>9</v>
      </c>
      <c r="E1090" t="str">
        <f t="shared" si="32"/>
        <v>février</v>
      </c>
      <c r="F1090">
        <f t="shared" si="33"/>
        <v>19</v>
      </c>
    </row>
    <row r="1091" spans="1:6">
      <c r="A1091" t="s">
        <v>68</v>
      </c>
      <c r="B1091" s="72">
        <v>46075</v>
      </c>
      <c r="C1091" s="79">
        <v>0.83333333333333337</v>
      </c>
      <c r="D1091">
        <v>7</v>
      </c>
      <c r="E1091" t="str">
        <f t="shared" si="32"/>
        <v>février</v>
      </c>
      <c r="F1091">
        <f t="shared" si="33"/>
        <v>20</v>
      </c>
    </row>
    <row r="1092" spans="1:6">
      <c r="A1092" t="s">
        <v>68</v>
      </c>
      <c r="B1092" s="72">
        <v>46075</v>
      </c>
      <c r="C1092" s="79">
        <v>0.875</v>
      </c>
      <c r="D1092">
        <v>6</v>
      </c>
      <c r="E1092" t="str">
        <f t="shared" ref="E1092:E1155" si="34">TEXT(B1092,"mmmm")</f>
        <v>février</v>
      </c>
      <c r="F1092">
        <f t="shared" ref="F1092:F1155" si="35">VLOOKUP(C1092,$L$1:$M$24,2,0)</f>
        <v>21</v>
      </c>
    </row>
    <row r="1093" spans="1:6">
      <c r="A1093" t="s">
        <v>68</v>
      </c>
      <c r="B1093" s="72">
        <v>46075</v>
      </c>
      <c r="C1093" s="79">
        <v>0.91666666666666663</v>
      </c>
      <c r="D1093">
        <v>2</v>
      </c>
      <c r="E1093" t="str">
        <f t="shared" si="34"/>
        <v>février</v>
      </c>
      <c r="F1093">
        <f t="shared" si="35"/>
        <v>22</v>
      </c>
    </row>
    <row r="1094" spans="1:6">
      <c r="A1094" t="s">
        <v>68</v>
      </c>
      <c r="B1094" s="72">
        <v>46075</v>
      </c>
      <c r="C1094" s="79">
        <v>0.95833333333333337</v>
      </c>
      <c r="D1094">
        <v>4</v>
      </c>
      <c r="E1094" t="str">
        <f t="shared" si="34"/>
        <v>février</v>
      </c>
      <c r="F1094">
        <f t="shared" si="35"/>
        <v>23</v>
      </c>
    </row>
    <row r="1095" spans="1:6">
      <c r="A1095" t="s">
        <v>85</v>
      </c>
      <c r="B1095" s="72">
        <v>46075</v>
      </c>
      <c r="C1095" s="79">
        <v>0</v>
      </c>
      <c r="D1095">
        <v>2</v>
      </c>
      <c r="E1095" t="str">
        <f t="shared" si="34"/>
        <v>février</v>
      </c>
      <c r="F1095">
        <f t="shared" si="35"/>
        <v>24</v>
      </c>
    </row>
    <row r="1096" spans="1:6">
      <c r="A1096" t="s">
        <v>85</v>
      </c>
      <c r="B1096" s="72">
        <v>46075</v>
      </c>
      <c r="C1096" s="79">
        <v>4.1666666666666664E-2</v>
      </c>
      <c r="D1096">
        <v>0</v>
      </c>
      <c r="E1096" t="str">
        <f t="shared" si="34"/>
        <v>février</v>
      </c>
      <c r="F1096">
        <f t="shared" si="35"/>
        <v>1</v>
      </c>
    </row>
    <row r="1097" spans="1:6">
      <c r="A1097" t="s">
        <v>85</v>
      </c>
      <c r="B1097" s="72">
        <v>46075</v>
      </c>
      <c r="C1097" s="79">
        <v>8.3333333333333329E-2</v>
      </c>
      <c r="D1097">
        <v>4</v>
      </c>
      <c r="E1097" t="str">
        <f t="shared" si="34"/>
        <v>février</v>
      </c>
      <c r="F1097">
        <f t="shared" si="35"/>
        <v>2</v>
      </c>
    </row>
    <row r="1098" spans="1:6">
      <c r="A1098" t="s">
        <v>85</v>
      </c>
      <c r="B1098" s="72">
        <v>46075</v>
      </c>
      <c r="C1098" s="79">
        <v>0.125</v>
      </c>
      <c r="D1098">
        <v>0</v>
      </c>
      <c r="E1098" t="str">
        <f t="shared" si="34"/>
        <v>février</v>
      </c>
      <c r="F1098">
        <f t="shared" si="35"/>
        <v>3</v>
      </c>
    </row>
    <row r="1099" spans="1:6">
      <c r="A1099" t="s">
        <v>85</v>
      </c>
      <c r="B1099" s="72">
        <v>46075</v>
      </c>
      <c r="C1099" s="79">
        <v>0.16666666666666666</v>
      </c>
      <c r="D1099">
        <v>4</v>
      </c>
      <c r="E1099" t="str">
        <f t="shared" si="34"/>
        <v>février</v>
      </c>
      <c r="F1099">
        <f t="shared" si="35"/>
        <v>4</v>
      </c>
    </row>
    <row r="1100" spans="1:6">
      <c r="A1100" t="s">
        <v>85</v>
      </c>
      <c r="B1100" s="72">
        <v>46075</v>
      </c>
      <c r="C1100" s="79">
        <v>0.20833333333333334</v>
      </c>
      <c r="D1100">
        <v>0</v>
      </c>
      <c r="E1100" t="str">
        <f t="shared" si="34"/>
        <v>février</v>
      </c>
      <c r="F1100" t="e">
        <f t="shared" si="35"/>
        <v>#N/A</v>
      </c>
    </row>
    <row r="1101" spans="1:6">
      <c r="A1101" t="s">
        <v>85</v>
      </c>
      <c r="B1101" s="72">
        <v>46075</v>
      </c>
      <c r="C1101" s="79">
        <v>0.25</v>
      </c>
      <c r="D1101">
        <v>1</v>
      </c>
      <c r="E1101" t="str">
        <f t="shared" si="34"/>
        <v>février</v>
      </c>
      <c r="F1101">
        <f t="shared" si="35"/>
        <v>6</v>
      </c>
    </row>
    <row r="1102" spans="1:6">
      <c r="A1102" t="s">
        <v>85</v>
      </c>
      <c r="B1102" s="72">
        <v>46075</v>
      </c>
      <c r="C1102" s="79">
        <v>0.29166666666666669</v>
      </c>
      <c r="D1102">
        <v>2</v>
      </c>
      <c r="E1102" t="str">
        <f t="shared" si="34"/>
        <v>février</v>
      </c>
      <c r="F1102">
        <f t="shared" si="35"/>
        <v>7</v>
      </c>
    </row>
    <row r="1103" spans="1:6">
      <c r="A1103" t="s">
        <v>85</v>
      </c>
      <c r="B1103" s="72">
        <v>46075</v>
      </c>
      <c r="C1103" s="79">
        <v>0.33333333333333331</v>
      </c>
      <c r="D1103">
        <v>3</v>
      </c>
      <c r="E1103" t="str">
        <f t="shared" si="34"/>
        <v>février</v>
      </c>
      <c r="F1103">
        <f t="shared" si="35"/>
        <v>8</v>
      </c>
    </row>
    <row r="1104" spans="1:6">
      <c r="A1104" t="s">
        <v>85</v>
      </c>
      <c r="B1104" s="72">
        <v>46075</v>
      </c>
      <c r="C1104" s="79">
        <v>0.375</v>
      </c>
      <c r="D1104">
        <v>4</v>
      </c>
      <c r="E1104" t="str">
        <f t="shared" si="34"/>
        <v>février</v>
      </c>
      <c r="F1104">
        <f t="shared" si="35"/>
        <v>9</v>
      </c>
    </row>
    <row r="1105" spans="1:6">
      <c r="A1105" t="s">
        <v>85</v>
      </c>
      <c r="B1105" s="72">
        <v>46075</v>
      </c>
      <c r="C1105" s="79">
        <v>0.41666666666666669</v>
      </c>
      <c r="D1105">
        <v>16</v>
      </c>
      <c r="E1105" t="str">
        <f t="shared" si="34"/>
        <v>février</v>
      </c>
      <c r="F1105">
        <f t="shared" si="35"/>
        <v>10</v>
      </c>
    </row>
    <row r="1106" spans="1:6">
      <c r="A1106" t="s">
        <v>85</v>
      </c>
      <c r="B1106" s="72">
        <v>46075</v>
      </c>
      <c r="C1106" s="79">
        <v>0.45833333333333331</v>
      </c>
      <c r="D1106">
        <v>15</v>
      </c>
      <c r="E1106" t="str">
        <f t="shared" si="34"/>
        <v>février</v>
      </c>
      <c r="F1106">
        <f t="shared" si="35"/>
        <v>11</v>
      </c>
    </row>
    <row r="1107" spans="1:6">
      <c r="A1107" t="s">
        <v>85</v>
      </c>
      <c r="B1107" s="72">
        <v>46075</v>
      </c>
      <c r="C1107" s="79">
        <v>0.5</v>
      </c>
      <c r="D1107">
        <v>13</v>
      </c>
      <c r="E1107" t="str">
        <f t="shared" si="34"/>
        <v>février</v>
      </c>
      <c r="F1107">
        <f t="shared" si="35"/>
        <v>12</v>
      </c>
    </row>
    <row r="1108" spans="1:6">
      <c r="A1108" t="s">
        <v>85</v>
      </c>
      <c r="B1108" s="72">
        <v>46075</v>
      </c>
      <c r="C1108" s="79">
        <v>0.54166666666666663</v>
      </c>
      <c r="D1108">
        <v>11</v>
      </c>
      <c r="E1108" t="str">
        <f t="shared" si="34"/>
        <v>février</v>
      </c>
      <c r="F1108">
        <f t="shared" si="35"/>
        <v>13</v>
      </c>
    </row>
    <row r="1109" spans="1:6">
      <c r="A1109" t="s">
        <v>85</v>
      </c>
      <c r="B1109" s="72">
        <v>46075</v>
      </c>
      <c r="C1109" s="79">
        <v>0.58333333333333337</v>
      </c>
      <c r="D1109">
        <v>15</v>
      </c>
      <c r="E1109" t="str">
        <f t="shared" si="34"/>
        <v>février</v>
      </c>
      <c r="F1109">
        <f t="shared" si="35"/>
        <v>14</v>
      </c>
    </row>
    <row r="1110" spans="1:6">
      <c r="A1110" t="s">
        <v>85</v>
      </c>
      <c r="B1110" s="72">
        <v>46075</v>
      </c>
      <c r="C1110" s="79">
        <v>0.625</v>
      </c>
      <c r="D1110">
        <v>14</v>
      </c>
      <c r="E1110" t="str">
        <f t="shared" si="34"/>
        <v>février</v>
      </c>
      <c r="F1110">
        <f t="shared" si="35"/>
        <v>15</v>
      </c>
    </row>
    <row r="1111" spans="1:6">
      <c r="A1111" t="s">
        <v>85</v>
      </c>
      <c r="B1111" s="72">
        <v>46075</v>
      </c>
      <c r="C1111" s="79">
        <v>0.66666666666666663</v>
      </c>
      <c r="D1111">
        <v>6</v>
      </c>
      <c r="E1111" t="str">
        <f t="shared" si="34"/>
        <v>février</v>
      </c>
      <c r="F1111">
        <f t="shared" si="35"/>
        <v>16</v>
      </c>
    </row>
    <row r="1112" spans="1:6">
      <c r="A1112" t="s">
        <v>85</v>
      </c>
      <c r="B1112" s="72">
        <v>46075</v>
      </c>
      <c r="C1112" s="79">
        <v>0.70833333333333337</v>
      </c>
      <c r="D1112">
        <v>13</v>
      </c>
      <c r="E1112" t="str">
        <f t="shared" si="34"/>
        <v>février</v>
      </c>
      <c r="F1112">
        <f t="shared" si="35"/>
        <v>17</v>
      </c>
    </row>
    <row r="1113" spans="1:6">
      <c r="A1113" t="s">
        <v>85</v>
      </c>
      <c r="B1113" s="72">
        <v>46075</v>
      </c>
      <c r="C1113" s="79">
        <v>0.75</v>
      </c>
      <c r="D1113">
        <v>10</v>
      </c>
      <c r="E1113" t="str">
        <f t="shared" si="34"/>
        <v>février</v>
      </c>
      <c r="F1113">
        <f t="shared" si="35"/>
        <v>18</v>
      </c>
    </row>
    <row r="1114" spans="1:6">
      <c r="A1114" t="s">
        <v>85</v>
      </c>
      <c r="B1114" s="72">
        <v>46075</v>
      </c>
      <c r="C1114" s="79">
        <v>0.79166666666666663</v>
      </c>
      <c r="D1114">
        <v>4</v>
      </c>
      <c r="E1114" t="str">
        <f t="shared" si="34"/>
        <v>février</v>
      </c>
      <c r="F1114">
        <f t="shared" si="35"/>
        <v>19</v>
      </c>
    </row>
    <row r="1115" spans="1:6">
      <c r="A1115" t="s">
        <v>85</v>
      </c>
      <c r="B1115" s="72">
        <v>46075</v>
      </c>
      <c r="C1115" s="79">
        <v>0.83333333333333337</v>
      </c>
      <c r="D1115">
        <v>8</v>
      </c>
      <c r="E1115" t="str">
        <f t="shared" si="34"/>
        <v>février</v>
      </c>
      <c r="F1115">
        <f t="shared" si="35"/>
        <v>20</v>
      </c>
    </row>
    <row r="1116" spans="1:6">
      <c r="A1116" t="s">
        <v>85</v>
      </c>
      <c r="B1116" s="72">
        <v>46075</v>
      </c>
      <c r="C1116" s="79">
        <v>0.875</v>
      </c>
      <c r="D1116">
        <v>4</v>
      </c>
      <c r="E1116" t="str">
        <f t="shared" si="34"/>
        <v>février</v>
      </c>
      <c r="F1116">
        <f t="shared" si="35"/>
        <v>21</v>
      </c>
    </row>
    <row r="1117" spans="1:6">
      <c r="A1117" t="s">
        <v>85</v>
      </c>
      <c r="B1117" s="72">
        <v>46075</v>
      </c>
      <c r="C1117" s="79">
        <v>0.91666666666666663</v>
      </c>
      <c r="D1117">
        <v>1</v>
      </c>
      <c r="E1117" t="str">
        <f t="shared" si="34"/>
        <v>février</v>
      </c>
      <c r="F1117">
        <f t="shared" si="35"/>
        <v>22</v>
      </c>
    </row>
    <row r="1118" spans="1:6">
      <c r="A1118" t="s">
        <v>85</v>
      </c>
      <c r="B1118" s="72">
        <v>46075</v>
      </c>
      <c r="C1118" s="79">
        <v>0.95833333333333337</v>
      </c>
      <c r="D1118">
        <v>1</v>
      </c>
      <c r="E1118" t="str">
        <f t="shared" si="34"/>
        <v>février</v>
      </c>
      <c r="F1118">
        <f t="shared" si="35"/>
        <v>23</v>
      </c>
    </row>
    <row r="1119" spans="1:6">
      <c r="A1119" t="s">
        <v>68</v>
      </c>
      <c r="B1119" s="108">
        <v>46076</v>
      </c>
      <c r="C1119" s="109">
        <v>0</v>
      </c>
      <c r="D1119" s="111">
        <v>1</v>
      </c>
      <c r="E1119" t="str">
        <f t="shared" si="34"/>
        <v>février</v>
      </c>
      <c r="F1119">
        <f t="shared" si="35"/>
        <v>24</v>
      </c>
    </row>
    <row r="1120" spans="1:6">
      <c r="A1120" t="s">
        <v>68</v>
      </c>
      <c r="B1120" s="83">
        <v>46076</v>
      </c>
      <c r="C1120" s="269">
        <v>4.1666666666666664E-2</v>
      </c>
      <c r="D1120" s="84">
        <v>2</v>
      </c>
      <c r="E1120" t="str">
        <f t="shared" si="34"/>
        <v>février</v>
      </c>
      <c r="F1120">
        <f t="shared" si="35"/>
        <v>1</v>
      </c>
    </row>
    <row r="1121" spans="1:6">
      <c r="A1121" t="s">
        <v>68</v>
      </c>
      <c r="B1121" s="267">
        <v>46076</v>
      </c>
      <c r="C1121" s="268">
        <v>8.3333333333333329E-2</v>
      </c>
      <c r="D1121" s="270">
        <v>0</v>
      </c>
      <c r="E1121" t="str">
        <f t="shared" si="34"/>
        <v>février</v>
      </c>
      <c r="F1121">
        <f t="shared" si="35"/>
        <v>2</v>
      </c>
    </row>
    <row r="1122" spans="1:6">
      <c r="A1122" t="s">
        <v>68</v>
      </c>
      <c r="B1122" s="83">
        <v>46076</v>
      </c>
      <c r="C1122" s="269">
        <v>0.125</v>
      </c>
      <c r="D1122" s="84">
        <v>0</v>
      </c>
      <c r="E1122" t="str">
        <f t="shared" si="34"/>
        <v>février</v>
      </c>
      <c r="F1122">
        <f t="shared" si="35"/>
        <v>3</v>
      </c>
    </row>
    <row r="1123" spans="1:6">
      <c r="A1123" t="s">
        <v>68</v>
      </c>
      <c r="B1123" s="267">
        <v>46076</v>
      </c>
      <c r="C1123" s="268">
        <v>0.16666666666666666</v>
      </c>
      <c r="D1123" s="270">
        <v>0</v>
      </c>
      <c r="E1123" t="str">
        <f t="shared" si="34"/>
        <v>février</v>
      </c>
      <c r="F1123">
        <f t="shared" si="35"/>
        <v>4</v>
      </c>
    </row>
    <row r="1124" spans="1:6">
      <c r="A1124" t="s">
        <v>68</v>
      </c>
      <c r="B1124" s="83">
        <v>46076</v>
      </c>
      <c r="C1124" s="269">
        <v>0.20833333333333334</v>
      </c>
      <c r="D1124" s="84">
        <v>2</v>
      </c>
      <c r="E1124" t="str">
        <f t="shared" si="34"/>
        <v>février</v>
      </c>
      <c r="F1124" t="e">
        <f t="shared" si="35"/>
        <v>#N/A</v>
      </c>
    </row>
    <row r="1125" spans="1:6">
      <c r="A1125" t="s">
        <v>68</v>
      </c>
      <c r="B1125" s="267">
        <v>46076</v>
      </c>
      <c r="C1125" s="268">
        <v>0.25</v>
      </c>
      <c r="D1125" s="270">
        <v>8</v>
      </c>
      <c r="E1125" t="str">
        <f t="shared" si="34"/>
        <v>février</v>
      </c>
      <c r="F1125">
        <f t="shared" si="35"/>
        <v>6</v>
      </c>
    </row>
    <row r="1126" spans="1:6">
      <c r="A1126" t="s">
        <v>68</v>
      </c>
      <c r="B1126" s="83">
        <v>46076</v>
      </c>
      <c r="C1126" s="269">
        <v>0.29166666666666669</v>
      </c>
      <c r="D1126" s="84">
        <v>20</v>
      </c>
      <c r="E1126" t="str">
        <f t="shared" si="34"/>
        <v>février</v>
      </c>
      <c r="F1126">
        <f t="shared" si="35"/>
        <v>7</v>
      </c>
    </row>
    <row r="1127" spans="1:6">
      <c r="A1127" t="s">
        <v>68</v>
      </c>
      <c r="B1127" s="267">
        <v>46076</v>
      </c>
      <c r="C1127" s="268">
        <v>0.33333333333333331</v>
      </c>
      <c r="D1127" s="270">
        <v>74</v>
      </c>
      <c r="E1127" t="str">
        <f t="shared" si="34"/>
        <v>février</v>
      </c>
      <c r="F1127">
        <f t="shared" si="35"/>
        <v>8</v>
      </c>
    </row>
    <row r="1128" spans="1:6">
      <c r="A1128" t="s">
        <v>68</v>
      </c>
      <c r="B1128" s="83">
        <v>46076</v>
      </c>
      <c r="C1128" s="269">
        <v>0.375</v>
      </c>
      <c r="D1128" s="84">
        <v>90</v>
      </c>
      <c r="E1128" t="str">
        <f t="shared" si="34"/>
        <v>février</v>
      </c>
      <c r="F1128">
        <f t="shared" si="35"/>
        <v>9</v>
      </c>
    </row>
    <row r="1129" spans="1:6">
      <c r="A1129" t="s">
        <v>68</v>
      </c>
      <c r="B1129" s="267">
        <v>46076</v>
      </c>
      <c r="C1129" s="268">
        <v>0.41666666666666669</v>
      </c>
      <c r="D1129" s="270">
        <v>88</v>
      </c>
      <c r="E1129" t="str">
        <f t="shared" si="34"/>
        <v>février</v>
      </c>
      <c r="F1129">
        <f t="shared" si="35"/>
        <v>10</v>
      </c>
    </row>
    <row r="1130" spans="1:6">
      <c r="A1130" t="s">
        <v>68</v>
      </c>
      <c r="B1130" s="83">
        <v>46076</v>
      </c>
      <c r="C1130" s="269">
        <v>0.45833333333333331</v>
      </c>
      <c r="D1130" s="84">
        <v>65</v>
      </c>
      <c r="E1130" t="str">
        <f t="shared" si="34"/>
        <v>février</v>
      </c>
      <c r="F1130">
        <f t="shared" si="35"/>
        <v>11</v>
      </c>
    </row>
    <row r="1131" spans="1:6">
      <c r="A1131" t="s">
        <v>68</v>
      </c>
      <c r="B1131" s="267">
        <v>46076</v>
      </c>
      <c r="C1131" s="268">
        <v>0.5</v>
      </c>
      <c r="D1131" s="270">
        <v>55</v>
      </c>
      <c r="E1131" t="str">
        <f t="shared" si="34"/>
        <v>février</v>
      </c>
      <c r="F1131">
        <f t="shared" si="35"/>
        <v>12</v>
      </c>
    </row>
    <row r="1132" spans="1:6">
      <c r="A1132" t="s">
        <v>68</v>
      </c>
      <c r="B1132" s="83">
        <v>46076</v>
      </c>
      <c r="C1132" s="269">
        <v>0.54166666666666663</v>
      </c>
      <c r="D1132" s="84">
        <v>68</v>
      </c>
      <c r="E1132" t="str">
        <f t="shared" si="34"/>
        <v>février</v>
      </c>
      <c r="F1132">
        <f t="shared" si="35"/>
        <v>13</v>
      </c>
    </row>
    <row r="1133" spans="1:6">
      <c r="A1133" t="s">
        <v>68</v>
      </c>
      <c r="B1133" s="267">
        <v>46076</v>
      </c>
      <c r="C1133" s="268">
        <v>0.58333333333333337</v>
      </c>
      <c r="D1133" s="270">
        <v>56</v>
      </c>
      <c r="E1133" t="str">
        <f t="shared" si="34"/>
        <v>février</v>
      </c>
      <c r="F1133">
        <f t="shared" si="35"/>
        <v>14</v>
      </c>
    </row>
    <row r="1134" spans="1:6">
      <c r="A1134" t="s">
        <v>68</v>
      </c>
      <c r="B1134" s="83">
        <v>46076</v>
      </c>
      <c r="C1134" s="269">
        <v>0.625</v>
      </c>
      <c r="D1134" s="84">
        <v>48</v>
      </c>
      <c r="E1134" t="str">
        <f t="shared" si="34"/>
        <v>février</v>
      </c>
      <c r="F1134">
        <f t="shared" si="35"/>
        <v>15</v>
      </c>
    </row>
    <row r="1135" spans="1:6">
      <c r="A1135" t="s">
        <v>68</v>
      </c>
      <c r="B1135" s="267">
        <v>46076</v>
      </c>
      <c r="C1135" s="268">
        <v>0.66666666666666663</v>
      </c>
      <c r="D1135" s="270">
        <v>51</v>
      </c>
      <c r="E1135" t="str">
        <f t="shared" si="34"/>
        <v>février</v>
      </c>
      <c r="F1135">
        <f t="shared" si="35"/>
        <v>16</v>
      </c>
    </row>
    <row r="1136" spans="1:6">
      <c r="A1136" t="s">
        <v>68</v>
      </c>
      <c r="B1136" s="83">
        <v>46076</v>
      </c>
      <c r="C1136" s="269">
        <v>0.70833333333333337</v>
      </c>
      <c r="D1136" s="84">
        <v>37</v>
      </c>
      <c r="E1136" t="str">
        <f t="shared" si="34"/>
        <v>février</v>
      </c>
      <c r="F1136">
        <f t="shared" si="35"/>
        <v>17</v>
      </c>
    </row>
    <row r="1137" spans="1:6">
      <c r="A1137" t="s">
        <v>68</v>
      </c>
      <c r="B1137" s="267">
        <v>46076</v>
      </c>
      <c r="C1137" s="268">
        <v>0.75</v>
      </c>
      <c r="D1137" s="270">
        <v>19</v>
      </c>
      <c r="E1137" t="str">
        <f t="shared" si="34"/>
        <v>février</v>
      </c>
      <c r="F1137">
        <f t="shared" si="35"/>
        <v>18</v>
      </c>
    </row>
    <row r="1138" spans="1:6">
      <c r="A1138" t="s">
        <v>68</v>
      </c>
      <c r="B1138" s="83">
        <v>46076</v>
      </c>
      <c r="C1138" s="269">
        <v>0.79166666666666663</v>
      </c>
      <c r="D1138" s="84">
        <v>12</v>
      </c>
      <c r="E1138" t="str">
        <f t="shared" si="34"/>
        <v>février</v>
      </c>
      <c r="F1138">
        <f t="shared" si="35"/>
        <v>19</v>
      </c>
    </row>
    <row r="1139" spans="1:6">
      <c r="A1139" t="s">
        <v>68</v>
      </c>
      <c r="B1139" s="267">
        <v>46076</v>
      </c>
      <c r="C1139" s="268">
        <v>0.83333333333333337</v>
      </c>
      <c r="D1139" s="270">
        <v>11</v>
      </c>
      <c r="E1139" t="str">
        <f t="shared" si="34"/>
        <v>février</v>
      </c>
      <c r="F1139">
        <f t="shared" si="35"/>
        <v>20</v>
      </c>
    </row>
    <row r="1140" spans="1:6">
      <c r="A1140" t="s">
        <v>68</v>
      </c>
      <c r="B1140" s="83">
        <v>46076</v>
      </c>
      <c r="C1140" s="269">
        <v>0.875</v>
      </c>
      <c r="D1140" s="84">
        <v>5</v>
      </c>
      <c r="E1140" t="str">
        <f t="shared" si="34"/>
        <v>février</v>
      </c>
      <c r="F1140">
        <f t="shared" si="35"/>
        <v>21</v>
      </c>
    </row>
    <row r="1141" spans="1:6">
      <c r="A1141" t="s">
        <v>68</v>
      </c>
      <c r="B1141" s="267">
        <v>46076</v>
      </c>
      <c r="C1141" s="268">
        <v>0.91666666666666663</v>
      </c>
      <c r="D1141" s="270">
        <v>6</v>
      </c>
      <c r="E1141" t="str">
        <f t="shared" si="34"/>
        <v>février</v>
      </c>
      <c r="F1141">
        <f t="shared" si="35"/>
        <v>22</v>
      </c>
    </row>
    <row r="1142" spans="1:6">
      <c r="A1142" t="s">
        <v>68</v>
      </c>
      <c r="B1142" s="83">
        <v>46076</v>
      </c>
      <c r="C1142" s="269">
        <v>0.95833333333333337</v>
      </c>
      <c r="D1142" s="84">
        <v>2</v>
      </c>
      <c r="E1142" t="str">
        <f t="shared" si="34"/>
        <v>février</v>
      </c>
      <c r="F1142">
        <f t="shared" si="35"/>
        <v>23</v>
      </c>
    </row>
    <row r="1143" spans="1:6">
      <c r="A1143" t="s">
        <v>85</v>
      </c>
      <c r="B1143" s="267">
        <v>46076</v>
      </c>
      <c r="C1143" s="268">
        <v>0</v>
      </c>
      <c r="D1143" s="270">
        <v>0</v>
      </c>
      <c r="E1143" t="str">
        <f t="shared" si="34"/>
        <v>février</v>
      </c>
      <c r="F1143">
        <f t="shared" si="35"/>
        <v>24</v>
      </c>
    </row>
    <row r="1144" spans="1:6">
      <c r="A1144" t="s">
        <v>85</v>
      </c>
      <c r="B1144" s="83">
        <v>46076</v>
      </c>
      <c r="C1144" s="269">
        <v>4.1666666666666664E-2</v>
      </c>
      <c r="D1144" s="84">
        <v>1</v>
      </c>
      <c r="E1144" t="str">
        <f t="shared" si="34"/>
        <v>février</v>
      </c>
      <c r="F1144">
        <f t="shared" si="35"/>
        <v>1</v>
      </c>
    </row>
    <row r="1145" spans="1:6">
      <c r="A1145" t="s">
        <v>85</v>
      </c>
      <c r="B1145" s="267">
        <v>46076</v>
      </c>
      <c r="C1145" s="268">
        <v>8.3333333333333329E-2</v>
      </c>
      <c r="D1145" s="270">
        <v>0</v>
      </c>
      <c r="E1145" t="str">
        <f t="shared" si="34"/>
        <v>février</v>
      </c>
      <c r="F1145">
        <f t="shared" si="35"/>
        <v>2</v>
      </c>
    </row>
    <row r="1146" spans="1:6">
      <c r="A1146" t="s">
        <v>85</v>
      </c>
      <c r="B1146" s="83">
        <v>46076</v>
      </c>
      <c r="C1146" s="269">
        <v>0.125</v>
      </c>
      <c r="D1146" s="84">
        <v>0</v>
      </c>
      <c r="E1146" t="str">
        <f t="shared" si="34"/>
        <v>février</v>
      </c>
      <c r="F1146">
        <f t="shared" si="35"/>
        <v>3</v>
      </c>
    </row>
    <row r="1147" spans="1:6">
      <c r="A1147" t="s">
        <v>85</v>
      </c>
      <c r="B1147" s="267">
        <v>46076</v>
      </c>
      <c r="C1147" s="268">
        <v>0.16666666666666666</v>
      </c>
      <c r="D1147" s="270">
        <v>1</v>
      </c>
      <c r="E1147" t="str">
        <f t="shared" si="34"/>
        <v>février</v>
      </c>
      <c r="F1147">
        <f t="shared" si="35"/>
        <v>4</v>
      </c>
    </row>
    <row r="1148" spans="1:6">
      <c r="A1148" t="s">
        <v>85</v>
      </c>
      <c r="B1148" s="83">
        <v>46076</v>
      </c>
      <c r="C1148" s="269">
        <v>0.20833333333333334</v>
      </c>
      <c r="D1148" s="84">
        <v>2</v>
      </c>
      <c r="E1148" t="str">
        <f t="shared" si="34"/>
        <v>février</v>
      </c>
      <c r="F1148" t="e">
        <f t="shared" si="35"/>
        <v>#N/A</v>
      </c>
    </row>
    <row r="1149" spans="1:6">
      <c r="A1149" t="s">
        <v>85</v>
      </c>
      <c r="B1149" s="267">
        <v>46076</v>
      </c>
      <c r="C1149" s="268">
        <v>0.25</v>
      </c>
      <c r="D1149" s="270">
        <v>5</v>
      </c>
      <c r="E1149" t="str">
        <f t="shared" si="34"/>
        <v>février</v>
      </c>
      <c r="F1149">
        <f t="shared" si="35"/>
        <v>6</v>
      </c>
    </row>
    <row r="1150" spans="1:6">
      <c r="A1150" t="s">
        <v>85</v>
      </c>
      <c r="B1150" s="83">
        <v>46076</v>
      </c>
      <c r="C1150" s="269">
        <v>0.29166666666666669</v>
      </c>
      <c r="D1150" s="84">
        <v>11</v>
      </c>
      <c r="E1150" t="str">
        <f t="shared" si="34"/>
        <v>février</v>
      </c>
      <c r="F1150">
        <f t="shared" si="35"/>
        <v>7</v>
      </c>
    </row>
    <row r="1151" spans="1:6">
      <c r="A1151" t="s">
        <v>85</v>
      </c>
      <c r="B1151" s="267">
        <v>46076</v>
      </c>
      <c r="C1151" s="268">
        <v>0.33333333333333331</v>
      </c>
      <c r="D1151" s="270">
        <v>27</v>
      </c>
      <c r="E1151" t="str">
        <f t="shared" si="34"/>
        <v>février</v>
      </c>
      <c r="F1151">
        <f t="shared" si="35"/>
        <v>8</v>
      </c>
    </row>
    <row r="1152" spans="1:6">
      <c r="A1152" t="s">
        <v>85</v>
      </c>
      <c r="B1152" s="83">
        <v>46076</v>
      </c>
      <c r="C1152" s="269">
        <v>0.375</v>
      </c>
      <c r="D1152" s="84">
        <v>48</v>
      </c>
      <c r="E1152" t="str">
        <f t="shared" si="34"/>
        <v>février</v>
      </c>
      <c r="F1152">
        <f t="shared" si="35"/>
        <v>9</v>
      </c>
    </row>
    <row r="1153" spans="1:6">
      <c r="A1153" t="s">
        <v>85</v>
      </c>
      <c r="B1153" s="267">
        <v>46076</v>
      </c>
      <c r="C1153" s="268">
        <v>0.41666666666666669</v>
      </c>
      <c r="D1153" s="270">
        <v>41</v>
      </c>
      <c r="E1153" t="str">
        <f t="shared" si="34"/>
        <v>février</v>
      </c>
      <c r="F1153">
        <f t="shared" si="35"/>
        <v>10</v>
      </c>
    </row>
    <row r="1154" spans="1:6">
      <c r="A1154" t="s">
        <v>85</v>
      </c>
      <c r="B1154" s="83">
        <v>46076</v>
      </c>
      <c r="C1154" s="269">
        <v>0.45833333333333331</v>
      </c>
      <c r="D1154" s="84">
        <v>37</v>
      </c>
      <c r="E1154" t="str">
        <f t="shared" si="34"/>
        <v>février</v>
      </c>
      <c r="F1154">
        <f t="shared" si="35"/>
        <v>11</v>
      </c>
    </row>
    <row r="1155" spans="1:6">
      <c r="A1155" t="s">
        <v>85</v>
      </c>
      <c r="B1155" s="267">
        <v>46076</v>
      </c>
      <c r="C1155" s="268">
        <v>0.5</v>
      </c>
      <c r="D1155" s="270">
        <v>29</v>
      </c>
      <c r="E1155" t="str">
        <f t="shared" si="34"/>
        <v>février</v>
      </c>
      <c r="F1155">
        <f t="shared" si="35"/>
        <v>12</v>
      </c>
    </row>
    <row r="1156" spans="1:6">
      <c r="A1156" t="s">
        <v>85</v>
      </c>
      <c r="B1156" s="83">
        <v>46076</v>
      </c>
      <c r="C1156" s="269">
        <v>0.54166666666666663</v>
      </c>
      <c r="D1156" s="84">
        <v>28</v>
      </c>
      <c r="E1156" t="str">
        <f t="shared" ref="E1156:E1219" si="36">TEXT(B1156,"mmmm")</f>
        <v>février</v>
      </c>
      <c r="F1156">
        <f t="shared" ref="F1156:F1219" si="37">VLOOKUP(C1156,$L$1:$M$24,2,0)</f>
        <v>13</v>
      </c>
    </row>
    <row r="1157" spans="1:6">
      <c r="A1157" t="s">
        <v>85</v>
      </c>
      <c r="B1157" s="267">
        <v>46076</v>
      </c>
      <c r="C1157" s="268">
        <v>0.58333333333333337</v>
      </c>
      <c r="D1157" s="270">
        <v>34</v>
      </c>
      <c r="E1157" t="str">
        <f t="shared" si="36"/>
        <v>février</v>
      </c>
      <c r="F1157">
        <f t="shared" si="37"/>
        <v>14</v>
      </c>
    </row>
    <row r="1158" spans="1:6">
      <c r="A1158" t="s">
        <v>85</v>
      </c>
      <c r="B1158" s="83">
        <v>46076</v>
      </c>
      <c r="C1158" s="269">
        <v>0.625</v>
      </c>
      <c r="D1158" s="84">
        <v>30</v>
      </c>
      <c r="E1158" t="str">
        <f t="shared" si="36"/>
        <v>février</v>
      </c>
      <c r="F1158">
        <f t="shared" si="37"/>
        <v>15</v>
      </c>
    </row>
    <row r="1159" spans="1:6">
      <c r="A1159" t="s">
        <v>85</v>
      </c>
      <c r="B1159" s="267">
        <v>46076</v>
      </c>
      <c r="C1159" s="268">
        <v>0.66666666666666663</v>
      </c>
      <c r="D1159" s="270">
        <v>29</v>
      </c>
      <c r="E1159" t="str">
        <f t="shared" si="36"/>
        <v>février</v>
      </c>
      <c r="F1159">
        <f t="shared" si="37"/>
        <v>16</v>
      </c>
    </row>
    <row r="1160" spans="1:6">
      <c r="A1160" t="s">
        <v>85</v>
      </c>
      <c r="B1160" s="83">
        <v>46076</v>
      </c>
      <c r="C1160" s="269">
        <v>0.70833333333333337</v>
      </c>
      <c r="D1160" s="84">
        <v>18</v>
      </c>
      <c r="E1160" t="str">
        <f t="shared" si="36"/>
        <v>février</v>
      </c>
      <c r="F1160">
        <f t="shared" si="37"/>
        <v>17</v>
      </c>
    </row>
    <row r="1161" spans="1:6">
      <c r="A1161" t="s">
        <v>85</v>
      </c>
      <c r="B1161" s="267">
        <v>46076</v>
      </c>
      <c r="C1161" s="268">
        <v>0.75</v>
      </c>
      <c r="D1161" s="270">
        <v>20</v>
      </c>
      <c r="E1161" t="str">
        <f t="shared" si="36"/>
        <v>février</v>
      </c>
      <c r="F1161">
        <f t="shared" si="37"/>
        <v>18</v>
      </c>
    </row>
    <row r="1162" spans="1:6">
      <c r="A1162" t="s">
        <v>85</v>
      </c>
      <c r="B1162" s="83">
        <v>46076</v>
      </c>
      <c r="C1162" s="269">
        <v>0.79166666666666663</v>
      </c>
      <c r="D1162" s="84">
        <v>8</v>
      </c>
      <c r="E1162" t="str">
        <f t="shared" si="36"/>
        <v>février</v>
      </c>
      <c r="F1162">
        <f t="shared" si="37"/>
        <v>19</v>
      </c>
    </row>
    <row r="1163" spans="1:6">
      <c r="A1163" t="s">
        <v>85</v>
      </c>
      <c r="B1163" s="267">
        <v>46076</v>
      </c>
      <c r="C1163" s="268">
        <v>0.83333333333333337</v>
      </c>
      <c r="D1163" s="270">
        <v>4</v>
      </c>
      <c r="E1163" t="str">
        <f t="shared" si="36"/>
        <v>février</v>
      </c>
      <c r="F1163">
        <f t="shared" si="37"/>
        <v>20</v>
      </c>
    </row>
    <row r="1164" spans="1:6">
      <c r="A1164" t="s">
        <v>85</v>
      </c>
      <c r="B1164" s="83">
        <v>46076</v>
      </c>
      <c r="C1164" s="269">
        <v>0.875</v>
      </c>
      <c r="D1164" s="84">
        <v>3</v>
      </c>
      <c r="E1164" t="str">
        <f t="shared" si="36"/>
        <v>février</v>
      </c>
      <c r="F1164">
        <f t="shared" si="37"/>
        <v>21</v>
      </c>
    </row>
    <row r="1165" spans="1:6">
      <c r="A1165" t="s">
        <v>85</v>
      </c>
      <c r="B1165" s="267">
        <v>46076</v>
      </c>
      <c r="C1165" s="268">
        <v>0.91666666666666663</v>
      </c>
      <c r="D1165" s="270">
        <v>3</v>
      </c>
      <c r="E1165" t="str">
        <f t="shared" si="36"/>
        <v>février</v>
      </c>
      <c r="F1165">
        <f t="shared" si="37"/>
        <v>22</v>
      </c>
    </row>
    <row r="1166" spans="1:6">
      <c r="A1166" t="s">
        <v>85</v>
      </c>
      <c r="B1166" s="83">
        <v>46076</v>
      </c>
      <c r="C1166" s="269">
        <v>0.95833333333333337</v>
      </c>
      <c r="D1166" s="84">
        <v>1</v>
      </c>
      <c r="E1166" t="str">
        <f t="shared" si="36"/>
        <v>février</v>
      </c>
      <c r="F1166">
        <f t="shared" si="37"/>
        <v>23</v>
      </c>
    </row>
    <row r="1167" spans="1:6">
      <c r="A1167" t="s">
        <v>68</v>
      </c>
      <c r="B1167" s="267">
        <v>46077</v>
      </c>
      <c r="C1167" s="268">
        <v>0</v>
      </c>
      <c r="D1167" s="270">
        <v>1</v>
      </c>
      <c r="E1167" t="str">
        <f t="shared" si="36"/>
        <v>février</v>
      </c>
      <c r="F1167">
        <f t="shared" si="37"/>
        <v>24</v>
      </c>
    </row>
    <row r="1168" spans="1:6">
      <c r="A1168" t="s">
        <v>68</v>
      </c>
      <c r="B1168" s="83">
        <v>46077</v>
      </c>
      <c r="C1168" s="269">
        <v>4.1666666666666664E-2</v>
      </c>
      <c r="D1168" s="84">
        <v>1</v>
      </c>
      <c r="E1168" t="str">
        <f t="shared" si="36"/>
        <v>février</v>
      </c>
      <c r="F1168">
        <f t="shared" si="37"/>
        <v>1</v>
      </c>
    </row>
    <row r="1169" spans="1:6">
      <c r="A1169" t="s">
        <v>68</v>
      </c>
      <c r="B1169" s="267">
        <v>46077</v>
      </c>
      <c r="C1169" s="268">
        <v>8.3333333333333329E-2</v>
      </c>
      <c r="D1169" s="270">
        <v>0</v>
      </c>
      <c r="E1169" t="str">
        <f t="shared" si="36"/>
        <v>février</v>
      </c>
      <c r="F1169">
        <f t="shared" si="37"/>
        <v>2</v>
      </c>
    </row>
    <row r="1170" spans="1:6">
      <c r="A1170" t="s">
        <v>68</v>
      </c>
      <c r="B1170" s="83">
        <v>46077</v>
      </c>
      <c r="C1170" s="269">
        <v>0.125</v>
      </c>
      <c r="D1170" s="84">
        <v>0</v>
      </c>
      <c r="E1170" t="str">
        <f t="shared" si="36"/>
        <v>février</v>
      </c>
      <c r="F1170">
        <f t="shared" si="37"/>
        <v>3</v>
      </c>
    </row>
    <row r="1171" spans="1:6">
      <c r="A1171" t="s">
        <v>68</v>
      </c>
      <c r="B1171" s="267">
        <v>46077</v>
      </c>
      <c r="C1171" s="268">
        <v>0.16666666666666666</v>
      </c>
      <c r="D1171" s="270">
        <v>1</v>
      </c>
      <c r="E1171" t="str">
        <f t="shared" si="36"/>
        <v>février</v>
      </c>
      <c r="F1171">
        <f t="shared" si="37"/>
        <v>4</v>
      </c>
    </row>
    <row r="1172" spans="1:6">
      <c r="A1172" t="s">
        <v>68</v>
      </c>
      <c r="B1172" s="83">
        <v>46077</v>
      </c>
      <c r="C1172" s="269">
        <v>0.20833333333333334</v>
      </c>
      <c r="D1172" s="84">
        <v>1</v>
      </c>
      <c r="E1172" t="str">
        <f t="shared" si="36"/>
        <v>février</v>
      </c>
      <c r="F1172" t="e">
        <f t="shared" si="37"/>
        <v>#N/A</v>
      </c>
    </row>
    <row r="1173" spans="1:6">
      <c r="A1173" t="s">
        <v>68</v>
      </c>
      <c r="B1173" s="267">
        <v>46077</v>
      </c>
      <c r="C1173" s="268">
        <v>0.25</v>
      </c>
      <c r="D1173" s="270">
        <v>4</v>
      </c>
      <c r="E1173" t="str">
        <f t="shared" si="36"/>
        <v>février</v>
      </c>
      <c r="F1173">
        <f t="shared" si="37"/>
        <v>6</v>
      </c>
    </row>
    <row r="1174" spans="1:6">
      <c r="A1174" t="s">
        <v>68</v>
      </c>
      <c r="B1174" s="83">
        <v>46077</v>
      </c>
      <c r="C1174" s="269">
        <v>0.29166666666666669</v>
      </c>
      <c r="D1174" s="84">
        <v>14</v>
      </c>
      <c r="E1174" t="str">
        <f t="shared" si="36"/>
        <v>février</v>
      </c>
      <c r="F1174">
        <f t="shared" si="37"/>
        <v>7</v>
      </c>
    </row>
    <row r="1175" spans="1:6">
      <c r="A1175" t="s">
        <v>68</v>
      </c>
      <c r="B1175" s="267">
        <v>46077</v>
      </c>
      <c r="C1175" s="268">
        <v>0.33333333333333331</v>
      </c>
      <c r="D1175" s="270">
        <v>44</v>
      </c>
      <c r="E1175" t="str">
        <f t="shared" si="36"/>
        <v>février</v>
      </c>
      <c r="F1175">
        <f t="shared" si="37"/>
        <v>8</v>
      </c>
    </row>
    <row r="1176" spans="1:6">
      <c r="A1176" t="s">
        <v>68</v>
      </c>
      <c r="B1176" s="83">
        <v>46077</v>
      </c>
      <c r="C1176" s="269">
        <v>0.375</v>
      </c>
      <c r="D1176" s="84">
        <v>57</v>
      </c>
      <c r="E1176" t="str">
        <f t="shared" si="36"/>
        <v>février</v>
      </c>
      <c r="F1176">
        <f t="shared" si="37"/>
        <v>9</v>
      </c>
    </row>
    <row r="1177" spans="1:6">
      <c r="A1177" t="s">
        <v>68</v>
      </c>
      <c r="B1177" s="267">
        <v>46077</v>
      </c>
      <c r="C1177" s="268">
        <v>0.41666666666666669</v>
      </c>
      <c r="D1177" s="270">
        <v>59</v>
      </c>
      <c r="E1177" t="str">
        <f t="shared" si="36"/>
        <v>février</v>
      </c>
      <c r="F1177">
        <f t="shared" si="37"/>
        <v>10</v>
      </c>
    </row>
    <row r="1178" spans="1:6">
      <c r="A1178" t="s">
        <v>68</v>
      </c>
      <c r="B1178" s="83">
        <v>46077</v>
      </c>
      <c r="C1178" s="269">
        <v>0.45833333333333331</v>
      </c>
      <c r="D1178" s="84">
        <v>57</v>
      </c>
      <c r="E1178" t="str">
        <f t="shared" si="36"/>
        <v>février</v>
      </c>
      <c r="F1178">
        <f t="shared" si="37"/>
        <v>11</v>
      </c>
    </row>
    <row r="1179" spans="1:6">
      <c r="A1179" t="s">
        <v>68</v>
      </c>
      <c r="B1179" s="267">
        <v>46077</v>
      </c>
      <c r="C1179" s="268">
        <v>0.5</v>
      </c>
      <c r="D1179" s="270">
        <v>44</v>
      </c>
      <c r="E1179" t="str">
        <f t="shared" si="36"/>
        <v>février</v>
      </c>
      <c r="F1179">
        <f t="shared" si="37"/>
        <v>12</v>
      </c>
    </row>
    <row r="1180" spans="1:6">
      <c r="A1180" t="s">
        <v>68</v>
      </c>
      <c r="B1180" s="83">
        <v>46077</v>
      </c>
      <c r="C1180" s="269">
        <v>0.54166666666666663</v>
      </c>
      <c r="D1180" s="84">
        <v>49</v>
      </c>
      <c r="E1180" t="str">
        <f t="shared" si="36"/>
        <v>février</v>
      </c>
      <c r="F1180">
        <f t="shared" si="37"/>
        <v>13</v>
      </c>
    </row>
    <row r="1181" spans="1:6">
      <c r="A1181" t="s">
        <v>68</v>
      </c>
      <c r="B1181" s="267">
        <v>46077</v>
      </c>
      <c r="C1181" s="268">
        <v>0.58333333333333337</v>
      </c>
      <c r="D1181" s="270">
        <v>54</v>
      </c>
      <c r="E1181" t="str">
        <f t="shared" si="36"/>
        <v>février</v>
      </c>
      <c r="F1181">
        <f t="shared" si="37"/>
        <v>14</v>
      </c>
    </row>
    <row r="1182" spans="1:6">
      <c r="A1182" t="s">
        <v>68</v>
      </c>
      <c r="B1182" s="83">
        <v>46077</v>
      </c>
      <c r="C1182" s="269">
        <v>0.625</v>
      </c>
      <c r="D1182" s="84">
        <v>49</v>
      </c>
      <c r="E1182" t="str">
        <f t="shared" si="36"/>
        <v>février</v>
      </c>
      <c r="F1182">
        <f t="shared" si="37"/>
        <v>15</v>
      </c>
    </row>
    <row r="1183" spans="1:6">
      <c r="A1183" t="s">
        <v>68</v>
      </c>
      <c r="B1183" s="267">
        <v>46077</v>
      </c>
      <c r="C1183" s="268">
        <v>0.66666666666666663</v>
      </c>
      <c r="D1183" s="270">
        <v>43</v>
      </c>
      <c r="E1183" t="str">
        <f t="shared" si="36"/>
        <v>février</v>
      </c>
      <c r="F1183">
        <f t="shared" si="37"/>
        <v>16</v>
      </c>
    </row>
    <row r="1184" spans="1:6">
      <c r="A1184" t="s">
        <v>68</v>
      </c>
      <c r="B1184" s="83">
        <v>46077</v>
      </c>
      <c r="C1184" s="269">
        <v>0.70833333333333337</v>
      </c>
      <c r="D1184" s="84">
        <v>36</v>
      </c>
      <c r="E1184" t="str">
        <f t="shared" si="36"/>
        <v>février</v>
      </c>
      <c r="F1184">
        <f t="shared" si="37"/>
        <v>17</v>
      </c>
    </row>
    <row r="1185" spans="1:6">
      <c r="A1185" t="s">
        <v>68</v>
      </c>
      <c r="B1185" s="267">
        <v>46077</v>
      </c>
      <c r="C1185" s="268">
        <v>0.75</v>
      </c>
      <c r="D1185" s="270">
        <v>20</v>
      </c>
      <c r="E1185" t="str">
        <f t="shared" si="36"/>
        <v>février</v>
      </c>
      <c r="F1185">
        <f t="shared" si="37"/>
        <v>18</v>
      </c>
    </row>
    <row r="1186" spans="1:6">
      <c r="A1186" t="s">
        <v>68</v>
      </c>
      <c r="B1186" s="83">
        <v>46077</v>
      </c>
      <c r="C1186" s="269">
        <v>0.79166666666666663</v>
      </c>
      <c r="D1186" s="84">
        <v>17</v>
      </c>
      <c r="E1186" t="str">
        <f t="shared" si="36"/>
        <v>février</v>
      </c>
      <c r="F1186">
        <f t="shared" si="37"/>
        <v>19</v>
      </c>
    </row>
    <row r="1187" spans="1:6">
      <c r="A1187" t="s">
        <v>68</v>
      </c>
      <c r="B1187" s="267">
        <v>46077</v>
      </c>
      <c r="C1187" s="268">
        <v>0.83333333333333337</v>
      </c>
      <c r="D1187" s="270">
        <v>11</v>
      </c>
      <c r="E1187" t="str">
        <f t="shared" si="36"/>
        <v>février</v>
      </c>
      <c r="F1187">
        <f t="shared" si="37"/>
        <v>20</v>
      </c>
    </row>
    <row r="1188" spans="1:6">
      <c r="A1188" t="s">
        <v>68</v>
      </c>
      <c r="B1188" s="83">
        <v>46077</v>
      </c>
      <c r="C1188" s="269">
        <v>0.875</v>
      </c>
      <c r="D1188" s="84">
        <v>6</v>
      </c>
      <c r="E1188" t="str">
        <f t="shared" si="36"/>
        <v>février</v>
      </c>
      <c r="F1188">
        <f t="shared" si="37"/>
        <v>21</v>
      </c>
    </row>
    <row r="1189" spans="1:6">
      <c r="A1189" t="s">
        <v>68</v>
      </c>
      <c r="B1189" s="267">
        <v>46077</v>
      </c>
      <c r="C1189" s="268">
        <v>0.91666666666666663</v>
      </c>
      <c r="D1189" s="270">
        <v>7</v>
      </c>
      <c r="E1189" t="str">
        <f t="shared" si="36"/>
        <v>février</v>
      </c>
      <c r="F1189">
        <f t="shared" si="37"/>
        <v>22</v>
      </c>
    </row>
    <row r="1190" spans="1:6">
      <c r="A1190" t="s">
        <v>68</v>
      </c>
      <c r="B1190" s="83">
        <v>46077</v>
      </c>
      <c r="C1190" s="269">
        <v>0.95833333333333337</v>
      </c>
      <c r="D1190" s="84">
        <v>3</v>
      </c>
      <c r="E1190" t="str">
        <f t="shared" si="36"/>
        <v>février</v>
      </c>
      <c r="F1190">
        <f t="shared" si="37"/>
        <v>23</v>
      </c>
    </row>
    <row r="1191" spans="1:6">
      <c r="A1191" t="s">
        <v>85</v>
      </c>
      <c r="B1191" s="267">
        <v>46077</v>
      </c>
      <c r="C1191" s="268">
        <v>0</v>
      </c>
      <c r="D1191" s="270">
        <v>0</v>
      </c>
      <c r="E1191" t="str">
        <f t="shared" si="36"/>
        <v>février</v>
      </c>
      <c r="F1191">
        <f t="shared" si="37"/>
        <v>24</v>
      </c>
    </row>
    <row r="1192" spans="1:6">
      <c r="A1192" t="s">
        <v>85</v>
      </c>
      <c r="B1192" s="83">
        <v>46077</v>
      </c>
      <c r="C1192" s="269">
        <v>4.1666666666666664E-2</v>
      </c>
      <c r="D1192" s="84">
        <v>0</v>
      </c>
      <c r="E1192" t="str">
        <f t="shared" si="36"/>
        <v>février</v>
      </c>
      <c r="F1192">
        <f t="shared" si="37"/>
        <v>1</v>
      </c>
    </row>
    <row r="1193" spans="1:6">
      <c r="A1193" t="s">
        <v>85</v>
      </c>
      <c r="B1193" s="267">
        <v>46077</v>
      </c>
      <c r="C1193" s="268">
        <v>8.3333333333333329E-2</v>
      </c>
      <c r="D1193" s="270">
        <v>0</v>
      </c>
      <c r="E1193" t="str">
        <f t="shared" si="36"/>
        <v>février</v>
      </c>
      <c r="F1193">
        <f t="shared" si="37"/>
        <v>2</v>
      </c>
    </row>
    <row r="1194" spans="1:6">
      <c r="A1194" t="s">
        <v>85</v>
      </c>
      <c r="B1194" s="83">
        <v>46077</v>
      </c>
      <c r="C1194" s="269">
        <v>0.125</v>
      </c>
      <c r="D1194" s="84">
        <v>0</v>
      </c>
      <c r="E1194" t="str">
        <f t="shared" si="36"/>
        <v>février</v>
      </c>
      <c r="F1194">
        <f t="shared" si="37"/>
        <v>3</v>
      </c>
    </row>
    <row r="1195" spans="1:6">
      <c r="A1195" t="s">
        <v>85</v>
      </c>
      <c r="B1195" s="267">
        <v>46077</v>
      </c>
      <c r="C1195" s="268">
        <v>0.16666666666666666</v>
      </c>
      <c r="D1195" s="270">
        <v>0</v>
      </c>
      <c r="E1195" t="str">
        <f t="shared" si="36"/>
        <v>février</v>
      </c>
      <c r="F1195">
        <f t="shared" si="37"/>
        <v>4</v>
      </c>
    </row>
    <row r="1196" spans="1:6">
      <c r="A1196" t="s">
        <v>85</v>
      </c>
      <c r="B1196" s="83">
        <v>46077</v>
      </c>
      <c r="C1196" s="269">
        <v>0.20833333333333334</v>
      </c>
      <c r="D1196" s="84">
        <v>3</v>
      </c>
      <c r="E1196" t="str">
        <f t="shared" si="36"/>
        <v>février</v>
      </c>
      <c r="F1196" t="e">
        <f t="shared" si="37"/>
        <v>#N/A</v>
      </c>
    </row>
    <row r="1197" spans="1:6">
      <c r="A1197" t="s">
        <v>85</v>
      </c>
      <c r="B1197" s="267">
        <v>46077</v>
      </c>
      <c r="C1197" s="268">
        <v>0.25</v>
      </c>
      <c r="D1197" s="270">
        <v>2</v>
      </c>
      <c r="E1197" t="str">
        <f t="shared" si="36"/>
        <v>février</v>
      </c>
      <c r="F1197">
        <f t="shared" si="37"/>
        <v>6</v>
      </c>
    </row>
    <row r="1198" spans="1:6">
      <c r="A1198" t="s">
        <v>85</v>
      </c>
      <c r="B1198" s="83">
        <v>46077</v>
      </c>
      <c r="C1198" s="269">
        <v>0.29166666666666669</v>
      </c>
      <c r="D1198" s="84">
        <v>13</v>
      </c>
      <c r="E1198" t="str">
        <f t="shared" si="36"/>
        <v>février</v>
      </c>
      <c r="F1198">
        <f t="shared" si="37"/>
        <v>7</v>
      </c>
    </row>
    <row r="1199" spans="1:6">
      <c r="A1199" t="s">
        <v>85</v>
      </c>
      <c r="B1199" s="267">
        <v>46077</v>
      </c>
      <c r="C1199" s="268">
        <v>0.33333333333333331</v>
      </c>
      <c r="D1199" s="270">
        <v>22</v>
      </c>
      <c r="E1199" t="str">
        <f t="shared" si="36"/>
        <v>février</v>
      </c>
      <c r="F1199">
        <f t="shared" si="37"/>
        <v>8</v>
      </c>
    </row>
    <row r="1200" spans="1:6">
      <c r="A1200" t="s">
        <v>85</v>
      </c>
      <c r="B1200" s="83">
        <v>46077</v>
      </c>
      <c r="C1200" s="269">
        <v>0.375</v>
      </c>
      <c r="D1200" s="84">
        <v>37</v>
      </c>
      <c r="E1200" t="str">
        <f t="shared" si="36"/>
        <v>février</v>
      </c>
      <c r="F1200">
        <f t="shared" si="37"/>
        <v>9</v>
      </c>
    </row>
    <row r="1201" spans="1:6">
      <c r="A1201" t="s">
        <v>85</v>
      </c>
      <c r="B1201" s="267">
        <v>46077</v>
      </c>
      <c r="C1201" s="268">
        <v>0.41666666666666669</v>
      </c>
      <c r="D1201" s="270">
        <v>34</v>
      </c>
      <c r="E1201" t="str">
        <f t="shared" si="36"/>
        <v>février</v>
      </c>
      <c r="F1201">
        <f t="shared" si="37"/>
        <v>10</v>
      </c>
    </row>
    <row r="1202" spans="1:6">
      <c r="A1202" t="s">
        <v>85</v>
      </c>
      <c r="B1202" s="83">
        <v>46077</v>
      </c>
      <c r="C1202" s="269">
        <v>0.45833333333333331</v>
      </c>
      <c r="D1202" s="84">
        <v>33</v>
      </c>
      <c r="E1202" t="str">
        <f t="shared" si="36"/>
        <v>février</v>
      </c>
      <c r="F1202">
        <f t="shared" si="37"/>
        <v>11</v>
      </c>
    </row>
    <row r="1203" spans="1:6">
      <c r="A1203" t="s">
        <v>85</v>
      </c>
      <c r="B1203" s="267">
        <v>46077</v>
      </c>
      <c r="C1203" s="268">
        <v>0.5</v>
      </c>
      <c r="D1203" s="270">
        <v>21</v>
      </c>
      <c r="E1203" t="str">
        <f t="shared" si="36"/>
        <v>février</v>
      </c>
      <c r="F1203">
        <f t="shared" si="37"/>
        <v>12</v>
      </c>
    </row>
    <row r="1204" spans="1:6">
      <c r="A1204" t="s">
        <v>85</v>
      </c>
      <c r="B1204" s="83">
        <v>46077</v>
      </c>
      <c r="C1204" s="269">
        <v>0.54166666666666663</v>
      </c>
      <c r="D1204" s="84">
        <v>22</v>
      </c>
      <c r="E1204" t="str">
        <f t="shared" si="36"/>
        <v>février</v>
      </c>
      <c r="F1204">
        <f t="shared" si="37"/>
        <v>13</v>
      </c>
    </row>
    <row r="1205" spans="1:6">
      <c r="A1205" t="s">
        <v>85</v>
      </c>
      <c r="B1205" s="267">
        <v>46077</v>
      </c>
      <c r="C1205" s="268">
        <v>0.58333333333333337</v>
      </c>
      <c r="D1205" s="270">
        <v>25</v>
      </c>
      <c r="E1205" t="str">
        <f t="shared" si="36"/>
        <v>février</v>
      </c>
      <c r="F1205">
        <f t="shared" si="37"/>
        <v>14</v>
      </c>
    </row>
    <row r="1206" spans="1:6">
      <c r="A1206" t="s">
        <v>85</v>
      </c>
      <c r="B1206" s="83">
        <v>46077</v>
      </c>
      <c r="C1206" s="269">
        <v>0.625</v>
      </c>
      <c r="D1206" s="84">
        <v>34</v>
      </c>
      <c r="E1206" t="str">
        <f t="shared" si="36"/>
        <v>février</v>
      </c>
      <c r="F1206">
        <f t="shared" si="37"/>
        <v>15</v>
      </c>
    </row>
    <row r="1207" spans="1:6">
      <c r="A1207" t="s">
        <v>85</v>
      </c>
      <c r="B1207" s="267">
        <v>46077</v>
      </c>
      <c r="C1207" s="268">
        <v>0.66666666666666663</v>
      </c>
      <c r="D1207" s="270">
        <v>22</v>
      </c>
      <c r="E1207" t="str">
        <f t="shared" si="36"/>
        <v>février</v>
      </c>
      <c r="F1207">
        <f t="shared" si="37"/>
        <v>16</v>
      </c>
    </row>
    <row r="1208" spans="1:6">
      <c r="A1208" t="s">
        <v>85</v>
      </c>
      <c r="B1208" s="83">
        <v>46077</v>
      </c>
      <c r="C1208" s="269">
        <v>0.70833333333333337</v>
      </c>
      <c r="D1208" s="84">
        <v>23</v>
      </c>
      <c r="E1208" t="str">
        <f t="shared" si="36"/>
        <v>février</v>
      </c>
      <c r="F1208">
        <f t="shared" si="37"/>
        <v>17</v>
      </c>
    </row>
    <row r="1209" spans="1:6">
      <c r="A1209" t="s">
        <v>85</v>
      </c>
      <c r="B1209" s="267">
        <v>46077</v>
      </c>
      <c r="C1209" s="268">
        <v>0.75</v>
      </c>
      <c r="D1209" s="270">
        <v>18</v>
      </c>
      <c r="E1209" t="str">
        <f t="shared" si="36"/>
        <v>février</v>
      </c>
      <c r="F1209">
        <f t="shared" si="37"/>
        <v>18</v>
      </c>
    </row>
    <row r="1210" spans="1:6">
      <c r="A1210" t="s">
        <v>85</v>
      </c>
      <c r="B1210" s="83">
        <v>46077</v>
      </c>
      <c r="C1210" s="269">
        <v>0.79166666666666663</v>
      </c>
      <c r="D1210" s="84">
        <v>10</v>
      </c>
      <c r="E1210" t="str">
        <f t="shared" si="36"/>
        <v>février</v>
      </c>
      <c r="F1210">
        <f t="shared" si="37"/>
        <v>19</v>
      </c>
    </row>
    <row r="1211" spans="1:6">
      <c r="A1211" t="s">
        <v>85</v>
      </c>
      <c r="B1211" s="267">
        <v>46077</v>
      </c>
      <c r="C1211" s="268">
        <v>0.83333333333333337</v>
      </c>
      <c r="D1211" s="270">
        <v>6</v>
      </c>
      <c r="E1211" t="str">
        <f t="shared" si="36"/>
        <v>février</v>
      </c>
      <c r="F1211">
        <f t="shared" si="37"/>
        <v>20</v>
      </c>
    </row>
    <row r="1212" spans="1:6">
      <c r="A1212" t="s">
        <v>85</v>
      </c>
      <c r="B1212" s="83">
        <v>46077</v>
      </c>
      <c r="C1212" s="269">
        <v>0.875</v>
      </c>
      <c r="D1212" s="84">
        <v>5</v>
      </c>
      <c r="E1212" t="str">
        <f t="shared" si="36"/>
        <v>février</v>
      </c>
      <c r="F1212">
        <f t="shared" si="37"/>
        <v>21</v>
      </c>
    </row>
    <row r="1213" spans="1:6">
      <c r="A1213" t="s">
        <v>85</v>
      </c>
      <c r="B1213" s="267">
        <v>46077</v>
      </c>
      <c r="C1213" s="268">
        <v>0.91666666666666663</v>
      </c>
      <c r="D1213" s="270">
        <v>5</v>
      </c>
      <c r="E1213" t="str">
        <f t="shared" si="36"/>
        <v>février</v>
      </c>
      <c r="F1213">
        <f t="shared" si="37"/>
        <v>22</v>
      </c>
    </row>
    <row r="1214" spans="1:6">
      <c r="A1214" t="s">
        <v>85</v>
      </c>
      <c r="B1214" s="83">
        <v>46077</v>
      </c>
      <c r="C1214" s="269">
        <v>0.95833333333333337</v>
      </c>
      <c r="D1214" s="84">
        <v>6</v>
      </c>
      <c r="E1214" t="str">
        <f t="shared" si="36"/>
        <v>février</v>
      </c>
      <c r="F1214">
        <f t="shared" si="37"/>
        <v>23</v>
      </c>
    </row>
    <row r="1215" spans="1:6">
      <c r="A1215" t="s">
        <v>68</v>
      </c>
      <c r="B1215" s="267">
        <v>46078</v>
      </c>
      <c r="C1215" s="268">
        <v>0</v>
      </c>
      <c r="D1215" s="270">
        <v>2</v>
      </c>
      <c r="E1215" t="str">
        <f t="shared" si="36"/>
        <v>février</v>
      </c>
      <c r="F1215">
        <f t="shared" si="37"/>
        <v>24</v>
      </c>
    </row>
    <row r="1216" spans="1:6">
      <c r="A1216" t="s">
        <v>68</v>
      </c>
      <c r="B1216" s="83">
        <v>46078</v>
      </c>
      <c r="C1216" s="269">
        <v>4.1666666666666664E-2</v>
      </c>
      <c r="D1216" s="84">
        <v>0</v>
      </c>
      <c r="E1216" t="str">
        <f t="shared" si="36"/>
        <v>février</v>
      </c>
      <c r="F1216">
        <f t="shared" si="37"/>
        <v>1</v>
      </c>
    </row>
    <row r="1217" spans="1:6">
      <c r="A1217" t="s">
        <v>68</v>
      </c>
      <c r="B1217" s="267">
        <v>46078</v>
      </c>
      <c r="C1217" s="268">
        <v>8.3333333333333329E-2</v>
      </c>
      <c r="D1217" s="270">
        <v>0</v>
      </c>
      <c r="E1217" t="str">
        <f t="shared" si="36"/>
        <v>février</v>
      </c>
      <c r="F1217">
        <f t="shared" si="37"/>
        <v>2</v>
      </c>
    </row>
    <row r="1218" spans="1:6">
      <c r="A1218" t="s">
        <v>68</v>
      </c>
      <c r="B1218" s="83">
        <v>46078</v>
      </c>
      <c r="C1218" s="269">
        <v>0.125</v>
      </c>
      <c r="D1218" s="84">
        <v>0</v>
      </c>
      <c r="E1218" t="str">
        <f t="shared" si="36"/>
        <v>février</v>
      </c>
      <c r="F1218">
        <f t="shared" si="37"/>
        <v>3</v>
      </c>
    </row>
    <row r="1219" spans="1:6">
      <c r="A1219" t="s">
        <v>68</v>
      </c>
      <c r="B1219" s="267">
        <v>46078</v>
      </c>
      <c r="C1219" s="268">
        <v>0.16666666666666666</v>
      </c>
      <c r="D1219" s="270">
        <v>0</v>
      </c>
      <c r="E1219" t="str">
        <f t="shared" si="36"/>
        <v>février</v>
      </c>
      <c r="F1219">
        <f t="shared" si="37"/>
        <v>4</v>
      </c>
    </row>
    <row r="1220" spans="1:6">
      <c r="A1220" t="s">
        <v>68</v>
      </c>
      <c r="B1220" s="83">
        <v>46078</v>
      </c>
      <c r="C1220" s="269">
        <v>0.20833333333333334</v>
      </c>
      <c r="D1220" s="84">
        <v>2</v>
      </c>
      <c r="E1220" t="str">
        <f t="shared" ref="E1220:E1283" si="38">TEXT(B1220,"mmmm")</f>
        <v>février</v>
      </c>
      <c r="F1220" t="e">
        <f t="shared" ref="F1220:F1283" si="39">VLOOKUP(C1220,$L$1:$M$24,2,0)</f>
        <v>#N/A</v>
      </c>
    </row>
    <row r="1221" spans="1:6">
      <c r="A1221" t="s">
        <v>68</v>
      </c>
      <c r="B1221" s="267">
        <v>46078</v>
      </c>
      <c r="C1221" s="268">
        <v>0.25</v>
      </c>
      <c r="D1221" s="270">
        <v>5</v>
      </c>
      <c r="E1221" t="str">
        <f t="shared" si="38"/>
        <v>février</v>
      </c>
      <c r="F1221">
        <f t="shared" si="39"/>
        <v>6</v>
      </c>
    </row>
    <row r="1222" spans="1:6">
      <c r="A1222" t="s">
        <v>68</v>
      </c>
      <c r="B1222" s="83">
        <v>46078</v>
      </c>
      <c r="C1222" s="269">
        <v>0.29166666666666669</v>
      </c>
      <c r="D1222" s="84">
        <v>16</v>
      </c>
      <c r="E1222" t="str">
        <f t="shared" si="38"/>
        <v>février</v>
      </c>
      <c r="F1222">
        <f t="shared" si="39"/>
        <v>7</v>
      </c>
    </row>
    <row r="1223" spans="1:6">
      <c r="A1223" t="s">
        <v>68</v>
      </c>
      <c r="B1223" s="267">
        <v>46078</v>
      </c>
      <c r="C1223" s="268">
        <v>0.33333333333333331</v>
      </c>
      <c r="D1223" s="270">
        <v>34</v>
      </c>
      <c r="E1223" t="str">
        <f t="shared" si="38"/>
        <v>février</v>
      </c>
      <c r="F1223">
        <f t="shared" si="39"/>
        <v>8</v>
      </c>
    </row>
    <row r="1224" spans="1:6">
      <c r="A1224" t="s">
        <v>68</v>
      </c>
      <c r="B1224" s="83">
        <v>46078</v>
      </c>
      <c r="C1224" s="269">
        <v>0.375</v>
      </c>
      <c r="D1224" s="84">
        <v>55</v>
      </c>
      <c r="E1224" t="str">
        <f t="shared" si="38"/>
        <v>février</v>
      </c>
      <c r="F1224">
        <f t="shared" si="39"/>
        <v>9</v>
      </c>
    </row>
    <row r="1225" spans="1:6">
      <c r="A1225" t="s">
        <v>68</v>
      </c>
      <c r="B1225" s="267">
        <v>46078</v>
      </c>
      <c r="C1225" s="268">
        <v>0.41666666666666669</v>
      </c>
      <c r="D1225" s="270">
        <v>59</v>
      </c>
      <c r="E1225" t="str">
        <f t="shared" si="38"/>
        <v>février</v>
      </c>
      <c r="F1225">
        <f t="shared" si="39"/>
        <v>10</v>
      </c>
    </row>
    <row r="1226" spans="1:6">
      <c r="A1226" t="s">
        <v>68</v>
      </c>
      <c r="B1226" s="83">
        <v>46078</v>
      </c>
      <c r="C1226" s="269">
        <v>0.45833333333333331</v>
      </c>
      <c r="D1226" s="84">
        <v>55</v>
      </c>
      <c r="E1226" t="str">
        <f t="shared" si="38"/>
        <v>février</v>
      </c>
      <c r="F1226">
        <f t="shared" si="39"/>
        <v>11</v>
      </c>
    </row>
    <row r="1227" spans="1:6">
      <c r="A1227" t="s">
        <v>68</v>
      </c>
      <c r="B1227" s="267">
        <v>46078</v>
      </c>
      <c r="C1227" s="268">
        <v>0.5</v>
      </c>
      <c r="D1227" s="270">
        <v>52</v>
      </c>
      <c r="E1227" t="str">
        <f t="shared" si="38"/>
        <v>février</v>
      </c>
      <c r="F1227">
        <f t="shared" si="39"/>
        <v>12</v>
      </c>
    </row>
    <row r="1228" spans="1:6">
      <c r="A1228" t="s">
        <v>68</v>
      </c>
      <c r="B1228" s="83">
        <v>46078</v>
      </c>
      <c r="C1228" s="269">
        <v>0.54166666666666663</v>
      </c>
      <c r="D1228" s="84">
        <v>52</v>
      </c>
      <c r="E1228" t="str">
        <f t="shared" si="38"/>
        <v>février</v>
      </c>
      <c r="F1228">
        <f t="shared" si="39"/>
        <v>13</v>
      </c>
    </row>
    <row r="1229" spans="1:6">
      <c r="A1229" t="s">
        <v>68</v>
      </c>
      <c r="B1229" s="267">
        <v>46078</v>
      </c>
      <c r="C1229" s="268">
        <v>0.58333333333333337</v>
      </c>
      <c r="D1229" s="270">
        <v>50</v>
      </c>
      <c r="E1229" t="str">
        <f t="shared" si="38"/>
        <v>février</v>
      </c>
      <c r="F1229">
        <f t="shared" si="39"/>
        <v>14</v>
      </c>
    </row>
    <row r="1230" spans="1:6">
      <c r="A1230" t="s">
        <v>68</v>
      </c>
      <c r="B1230" s="83">
        <v>46078</v>
      </c>
      <c r="C1230" s="269">
        <v>0.625</v>
      </c>
      <c r="D1230" s="84">
        <v>47</v>
      </c>
      <c r="E1230" t="str">
        <f t="shared" si="38"/>
        <v>février</v>
      </c>
      <c r="F1230">
        <f t="shared" si="39"/>
        <v>15</v>
      </c>
    </row>
    <row r="1231" spans="1:6">
      <c r="A1231" t="s">
        <v>68</v>
      </c>
      <c r="B1231" s="267">
        <v>46078</v>
      </c>
      <c r="C1231" s="268">
        <v>0.66666666666666663</v>
      </c>
      <c r="D1231" s="270">
        <v>44</v>
      </c>
      <c r="E1231" t="str">
        <f t="shared" si="38"/>
        <v>février</v>
      </c>
      <c r="F1231">
        <f t="shared" si="39"/>
        <v>16</v>
      </c>
    </row>
    <row r="1232" spans="1:6">
      <c r="A1232" t="s">
        <v>68</v>
      </c>
      <c r="B1232" s="83">
        <v>46078</v>
      </c>
      <c r="C1232" s="269">
        <v>0.70833333333333337</v>
      </c>
      <c r="D1232" s="84">
        <v>31</v>
      </c>
      <c r="E1232" t="str">
        <f t="shared" si="38"/>
        <v>février</v>
      </c>
      <c r="F1232">
        <f t="shared" si="39"/>
        <v>17</v>
      </c>
    </row>
    <row r="1233" spans="1:6">
      <c r="A1233" t="s">
        <v>68</v>
      </c>
      <c r="B1233" s="267">
        <v>46078</v>
      </c>
      <c r="C1233" s="268">
        <v>0.75</v>
      </c>
      <c r="D1233" s="270">
        <v>16</v>
      </c>
      <c r="E1233" t="str">
        <f t="shared" si="38"/>
        <v>février</v>
      </c>
      <c r="F1233">
        <f t="shared" si="39"/>
        <v>18</v>
      </c>
    </row>
    <row r="1234" spans="1:6">
      <c r="A1234" t="s">
        <v>68</v>
      </c>
      <c r="B1234" s="83">
        <v>46078</v>
      </c>
      <c r="C1234" s="269">
        <v>0.79166666666666663</v>
      </c>
      <c r="D1234" s="84">
        <v>12</v>
      </c>
      <c r="E1234" t="str">
        <f t="shared" si="38"/>
        <v>février</v>
      </c>
      <c r="F1234">
        <f t="shared" si="39"/>
        <v>19</v>
      </c>
    </row>
    <row r="1235" spans="1:6">
      <c r="A1235" t="s">
        <v>68</v>
      </c>
      <c r="B1235" s="267">
        <v>46078</v>
      </c>
      <c r="C1235" s="268">
        <v>0.83333333333333337</v>
      </c>
      <c r="D1235" s="270">
        <v>7</v>
      </c>
      <c r="E1235" t="str">
        <f t="shared" si="38"/>
        <v>février</v>
      </c>
      <c r="F1235">
        <f t="shared" si="39"/>
        <v>20</v>
      </c>
    </row>
    <row r="1236" spans="1:6">
      <c r="A1236" t="s">
        <v>68</v>
      </c>
      <c r="B1236" s="83">
        <v>46078</v>
      </c>
      <c r="C1236" s="269">
        <v>0.875</v>
      </c>
      <c r="D1236" s="84">
        <v>5</v>
      </c>
      <c r="E1236" t="str">
        <f t="shared" si="38"/>
        <v>février</v>
      </c>
      <c r="F1236">
        <f t="shared" si="39"/>
        <v>21</v>
      </c>
    </row>
    <row r="1237" spans="1:6">
      <c r="A1237" t="s">
        <v>68</v>
      </c>
      <c r="B1237" s="267">
        <v>46078</v>
      </c>
      <c r="C1237" s="268">
        <v>0.91666666666666663</v>
      </c>
      <c r="D1237" s="270">
        <v>5</v>
      </c>
      <c r="E1237" t="str">
        <f t="shared" si="38"/>
        <v>février</v>
      </c>
      <c r="F1237">
        <f t="shared" si="39"/>
        <v>22</v>
      </c>
    </row>
    <row r="1238" spans="1:6">
      <c r="A1238" t="s">
        <v>68</v>
      </c>
      <c r="B1238" s="83">
        <v>46078</v>
      </c>
      <c r="C1238" s="269">
        <v>0.95833333333333337</v>
      </c>
      <c r="D1238" s="84">
        <v>4</v>
      </c>
      <c r="E1238" t="str">
        <f t="shared" si="38"/>
        <v>février</v>
      </c>
      <c r="F1238">
        <f t="shared" si="39"/>
        <v>23</v>
      </c>
    </row>
    <row r="1239" spans="1:6">
      <c r="A1239" t="s">
        <v>85</v>
      </c>
      <c r="B1239" s="267">
        <v>46078</v>
      </c>
      <c r="C1239" s="268">
        <v>0</v>
      </c>
      <c r="D1239" s="270">
        <v>1</v>
      </c>
      <c r="E1239" t="str">
        <f t="shared" si="38"/>
        <v>février</v>
      </c>
      <c r="F1239">
        <f t="shared" si="39"/>
        <v>24</v>
      </c>
    </row>
    <row r="1240" spans="1:6">
      <c r="A1240" t="s">
        <v>85</v>
      </c>
      <c r="B1240" s="83">
        <v>46078</v>
      </c>
      <c r="C1240" s="269">
        <v>4.1666666666666664E-2</v>
      </c>
      <c r="D1240" s="84">
        <v>2</v>
      </c>
      <c r="E1240" t="str">
        <f t="shared" si="38"/>
        <v>février</v>
      </c>
      <c r="F1240">
        <f t="shared" si="39"/>
        <v>1</v>
      </c>
    </row>
    <row r="1241" spans="1:6">
      <c r="A1241" t="s">
        <v>85</v>
      </c>
      <c r="B1241" s="267">
        <v>46078</v>
      </c>
      <c r="C1241" s="268">
        <v>8.3333333333333329E-2</v>
      </c>
      <c r="D1241" s="270">
        <v>0</v>
      </c>
      <c r="E1241" t="str">
        <f t="shared" si="38"/>
        <v>février</v>
      </c>
      <c r="F1241">
        <f t="shared" si="39"/>
        <v>2</v>
      </c>
    </row>
    <row r="1242" spans="1:6">
      <c r="A1242" t="s">
        <v>85</v>
      </c>
      <c r="B1242" s="83">
        <v>46078</v>
      </c>
      <c r="C1242" s="269">
        <v>0.125</v>
      </c>
      <c r="D1242" s="84">
        <v>2</v>
      </c>
      <c r="E1242" t="str">
        <f t="shared" si="38"/>
        <v>février</v>
      </c>
      <c r="F1242">
        <f t="shared" si="39"/>
        <v>3</v>
      </c>
    </row>
    <row r="1243" spans="1:6">
      <c r="A1243" t="s">
        <v>85</v>
      </c>
      <c r="B1243" s="267">
        <v>46078</v>
      </c>
      <c r="C1243" s="268">
        <v>0.16666666666666666</v>
      </c>
      <c r="D1243" s="270">
        <v>0</v>
      </c>
      <c r="E1243" t="str">
        <f t="shared" si="38"/>
        <v>février</v>
      </c>
      <c r="F1243">
        <f t="shared" si="39"/>
        <v>4</v>
      </c>
    </row>
    <row r="1244" spans="1:6">
      <c r="A1244" t="s">
        <v>85</v>
      </c>
      <c r="B1244" s="83">
        <v>46078</v>
      </c>
      <c r="C1244" s="269">
        <v>0.20833333333333334</v>
      </c>
      <c r="D1244" s="84">
        <v>1</v>
      </c>
      <c r="E1244" t="str">
        <f t="shared" si="38"/>
        <v>février</v>
      </c>
      <c r="F1244" t="e">
        <f t="shared" si="39"/>
        <v>#N/A</v>
      </c>
    </row>
    <row r="1245" spans="1:6">
      <c r="A1245" t="s">
        <v>85</v>
      </c>
      <c r="B1245" s="267">
        <v>46078</v>
      </c>
      <c r="C1245" s="268">
        <v>0.25</v>
      </c>
      <c r="D1245" s="270">
        <v>1</v>
      </c>
      <c r="E1245" t="str">
        <f t="shared" si="38"/>
        <v>février</v>
      </c>
      <c r="F1245">
        <f t="shared" si="39"/>
        <v>6</v>
      </c>
    </row>
    <row r="1246" spans="1:6">
      <c r="A1246" t="s">
        <v>85</v>
      </c>
      <c r="B1246" s="83">
        <v>46078</v>
      </c>
      <c r="C1246" s="269">
        <v>0.29166666666666669</v>
      </c>
      <c r="D1246" s="84">
        <v>9</v>
      </c>
      <c r="E1246" t="str">
        <f t="shared" si="38"/>
        <v>février</v>
      </c>
      <c r="F1246">
        <f t="shared" si="39"/>
        <v>7</v>
      </c>
    </row>
    <row r="1247" spans="1:6">
      <c r="A1247" t="s">
        <v>85</v>
      </c>
      <c r="B1247" s="267">
        <v>46078</v>
      </c>
      <c r="C1247" s="268">
        <v>0.33333333333333331</v>
      </c>
      <c r="D1247" s="270">
        <v>15</v>
      </c>
      <c r="E1247" t="str">
        <f t="shared" si="38"/>
        <v>février</v>
      </c>
      <c r="F1247">
        <f t="shared" si="39"/>
        <v>8</v>
      </c>
    </row>
    <row r="1248" spans="1:6">
      <c r="A1248" t="s">
        <v>85</v>
      </c>
      <c r="B1248" s="83">
        <v>46078</v>
      </c>
      <c r="C1248" s="269">
        <v>0.375</v>
      </c>
      <c r="D1248" s="84">
        <v>35</v>
      </c>
      <c r="E1248" t="str">
        <f t="shared" si="38"/>
        <v>février</v>
      </c>
      <c r="F1248">
        <f t="shared" si="39"/>
        <v>9</v>
      </c>
    </row>
    <row r="1249" spans="1:6">
      <c r="A1249" t="s">
        <v>85</v>
      </c>
      <c r="B1249" s="267">
        <v>46078</v>
      </c>
      <c r="C1249" s="268">
        <v>0.41666666666666669</v>
      </c>
      <c r="D1249" s="270">
        <v>36</v>
      </c>
      <c r="E1249" t="str">
        <f t="shared" si="38"/>
        <v>février</v>
      </c>
      <c r="F1249">
        <f t="shared" si="39"/>
        <v>10</v>
      </c>
    </row>
    <row r="1250" spans="1:6">
      <c r="A1250" t="s">
        <v>85</v>
      </c>
      <c r="B1250" s="83">
        <v>46078</v>
      </c>
      <c r="C1250" s="269">
        <v>0.45833333333333331</v>
      </c>
      <c r="D1250" s="84">
        <v>27</v>
      </c>
      <c r="E1250" t="str">
        <f t="shared" si="38"/>
        <v>février</v>
      </c>
      <c r="F1250">
        <f t="shared" si="39"/>
        <v>11</v>
      </c>
    </row>
    <row r="1251" spans="1:6">
      <c r="A1251" t="s">
        <v>85</v>
      </c>
      <c r="B1251" s="267">
        <v>46078</v>
      </c>
      <c r="C1251" s="268">
        <v>0.5</v>
      </c>
      <c r="D1251" s="270">
        <v>21</v>
      </c>
      <c r="E1251" t="str">
        <f t="shared" si="38"/>
        <v>février</v>
      </c>
      <c r="F1251">
        <f t="shared" si="39"/>
        <v>12</v>
      </c>
    </row>
    <row r="1252" spans="1:6">
      <c r="A1252" t="s">
        <v>85</v>
      </c>
      <c r="B1252" s="83">
        <v>46078</v>
      </c>
      <c r="C1252" s="269">
        <v>0.54166666666666663</v>
      </c>
      <c r="D1252" s="84">
        <v>27</v>
      </c>
      <c r="E1252" t="str">
        <f t="shared" si="38"/>
        <v>février</v>
      </c>
      <c r="F1252">
        <f t="shared" si="39"/>
        <v>13</v>
      </c>
    </row>
    <row r="1253" spans="1:6">
      <c r="A1253" t="s">
        <v>85</v>
      </c>
      <c r="B1253" s="267">
        <v>46078</v>
      </c>
      <c r="C1253" s="268">
        <v>0.58333333333333337</v>
      </c>
      <c r="D1253" s="270">
        <v>29</v>
      </c>
      <c r="E1253" t="str">
        <f t="shared" si="38"/>
        <v>février</v>
      </c>
      <c r="F1253">
        <f t="shared" si="39"/>
        <v>14</v>
      </c>
    </row>
    <row r="1254" spans="1:6">
      <c r="A1254" t="s">
        <v>85</v>
      </c>
      <c r="B1254" s="83">
        <v>46078</v>
      </c>
      <c r="C1254" s="269">
        <v>0.625</v>
      </c>
      <c r="D1254" s="84">
        <v>24</v>
      </c>
      <c r="E1254" t="str">
        <f t="shared" si="38"/>
        <v>février</v>
      </c>
      <c r="F1254">
        <f t="shared" si="39"/>
        <v>15</v>
      </c>
    </row>
    <row r="1255" spans="1:6">
      <c r="A1255" t="s">
        <v>85</v>
      </c>
      <c r="B1255" s="267">
        <v>46078</v>
      </c>
      <c r="C1255" s="268">
        <v>0.66666666666666663</v>
      </c>
      <c r="D1255" s="270">
        <v>25</v>
      </c>
      <c r="E1255" t="str">
        <f t="shared" si="38"/>
        <v>février</v>
      </c>
      <c r="F1255">
        <f t="shared" si="39"/>
        <v>16</v>
      </c>
    </row>
    <row r="1256" spans="1:6">
      <c r="A1256" t="s">
        <v>85</v>
      </c>
      <c r="B1256" s="83">
        <v>46078</v>
      </c>
      <c r="C1256" s="269">
        <v>0.70833333333333337</v>
      </c>
      <c r="D1256" s="84">
        <v>21</v>
      </c>
      <c r="E1256" t="str">
        <f t="shared" si="38"/>
        <v>février</v>
      </c>
      <c r="F1256">
        <f t="shared" si="39"/>
        <v>17</v>
      </c>
    </row>
    <row r="1257" spans="1:6">
      <c r="A1257" t="s">
        <v>85</v>
      </c>
      <c r="B1257" s="267">
        <v>46078</v>
      </c>
      <c r="C1257" s="268">
        <v>0.75</v>
      </c>
      <c r="D1257" s="270">
        <v>12</v>
      </c>
      <c r="E1257" t="str">
        <f t="shared" si="38"/>
        <v>février</v>
      </c>
      <c r="F1257">
        <f t="shared" si="39"/>
        <v>18</v>
      </c>
    </row>
    <row r="1258" spans="1:6">
      <c r="A1258" t="s">
        <v>85</v>
      </c>
      <c r="B1258" s="83">
        <v>46078</v>
      </c>
      <c r="C1258" s="269">
        <v>0.79166666666666663</v>
      </c>
      <c r="D1258" s="84">
        <v>9</v>
      </c>
      <c r="E1258" t="str">
        <f t="shared" si="38"/>
        <v>février</v>
      </c>
      <c r="F1258">
        <f t="shared" si="39"/>
        <v>19</v>
      </c>
    </row>
    <row r="1259" spans="1:6">
      <c r="A1259" t="s">
        <v>85</v>
      </c>
      <c r="B1259" s="267">
        <v>46078</v>
      </c>
      <c r="C1259" s="268">
        <v>0.83333333333333337</v>
      </c>
      <c r="D1259" s="270">
        <v>8</v>
      </c>
      <c r="E1259" t="str">
        <f t="shared" si="38"/>
        <v>février</v>
      </c>
      <c r="F1259">
        <f t="shared" si="39"/>
        <v>20</v>
      </c>
    </row>
    <row r="1260" spans="1:6">
      <c r="A1260" t="s">
        <v>85</v>
      </c>
      <c r="B1260" s="83">
        <v>46078</v>
      </c>
      <c r="C1260" s="269">
        <v>0.875</v>
      </c>
      <c r="D1260" s="84">
        <v>4</v>
      </c>
      <c r="E1260" t="str">
        <f t="shared" si="38"/>
        <v>février</v>
      </c>
      <c r="F1260">
        <f t="shared" si="39"/>
        <v>21</v>
      </c>
    </row>
    <row r="1261" spans="1:6">
      <c r="A1261" t="s">
        <v>85</v>
      </c>
      <c r="B1261" s="267">
        <v>46078</v>
      </c>
      <c r="C1261" s="268">
        <v>0.91666666666666663</v>
      </c>
      <c r="D1261" s="270">
        <v>1</v>
      </c>
      <c r="E1261" t="str">
        <f t="shared" si="38"/>
        <v>février</v>
      </c>
      <c r="F1261">
        <f t="shared" si="39"/>
        <v>22</v>
      </c>
    </row>
    <row r="1262" spans="1:6">
      <c r="A1262" t="s">
        <v>85</v>
      </c>
      <c r="B1262" s="83">
        <v>46078</v>
      </c>
      <c r="C1262" s="269">
        <v>0.95833333333333337</v>
      </c>
      <c r="D1262" s="84">
        <v>2</v>
      </c>
      <c r="E1262" t="str">
        <f t="shared" si="38"/>
        <v>février</v>
      </c>
      <c r="F1262">
        <f t="shared" si="39"/>
        <v>23</v>
      </c>
    </row>
    <row r="1263" spans="1:6">
      <c r="A1263" t="s">
        <v>68</v>
      </c>
      <c r="B1263" s="267">
        <v>46079</v>
      </c>
      <c r="C1263" s="268">
        <v>0</v>
      </c>
      <c r="D1263" s="270">
        <v>1</v>
      </c>
      <c r="E1263" t="str">
        <f t="shared" si="38"/>
        <v>février</v>
      </c>
      <c r="F1263">
        <f t="shared" si="39"/>
        <v>24</v>
      </c>
    </row>
    <row r="1264" spans="1:6">
      <c r="A1264" t="s">
        <v>68</v>
      </c>
      <c r="B1264" s="83">
        <v>46079</v>
      </c>
      <c r="C1264" s="269">
        <v>4.1666666666666664E-2</v>
      </c>
      <c r="D1264" s="84">
        <v>1</v>
      </c>
      <c r="E1264" t="str">
        <f t="shared" si="38"/>
        <v>février</v>
      </c>
      <c r="F1264">
        <f t="shared" si="39"/>
        <v>1</v>
      </c>
    </row>
    <row r="1265" spans="1:6">
      <c r="A1265" t="s">
        <v>68</v>
      </c>
      <c r="B1265" s="267">
        <v>46079</v>
      </c>
      <c r="C1265" s="268">
        <v>8.3333333333333329E-2</v>
      </c>
      <c r="D1265" s="270">
        <v>2</v>
      </c>
      <c r="E1265" t="str">
        <f t="shared" si="38"/>
        <v>février</v>
      </c>
      <c r="F1265">
        <f t="shared" si="39"/>
        <v>2</v>
      </c>
    </row>
    <row r="1266" spans="1:6">
      <c r="A1266" t="s">
        <v>68</v>
      </c>
      <c r="B1266" s="83">
        <v>46079</v>
      </c>
      <c r="C1266" s="269">
        <v>0.125</v>
      </c>
      <c r="D1266" s="84">
        <v>0</v>
      </c>
      <c r="E1266" t="str">
        <f t="shared" si="38"/>
        <v>février</v>
      </c>
      <c r="F1266">
        <f t="shared" si="39"/>
        <v>3</v>
      </c>
    </row>
    <row r="1267" spans="1:6">
      <c r="A1267" t="s">
        <v>68</v>
      </c>
      <c r="B1267" s="267">
        <v>46079</v>
      </c>
      <c r="C1267" s="268">
        <v>0.16666666666666666</v>
      </c>
      <c r="D1267" s="270">
        <v>0</v>
      </c>
      <c r="E1267" t="str">
        <f t="shared" si="38"/>
        <v>février</v>
      </c>
      <c r="F1267">
        <f t="shared" si="39"/>
        <v>4</v>
      </c>
    </row>
    <row r="1268" spans="1:6">
      <c r="A1268" t="s">
        <v>68</v>
      </c>
      <c r="B1268" s="83">
        <v>46079</v>
      </c>
      <c r="C1268" s="269">
        <v>0.20833333333333334</v>
      </c>
      <c r="D1268" s="84">
        <v>1</v>
      </c>
      <c r="E1268" t="str">
        <f t="shared" si="38"/>
        <v>février</v>
      </c>
      <c r="F1268" t="e">
        <f t="shared" si="39"/>
        <v>#N/A</v>
      </c>
    </row>
    <row r="1269" spans="1:6">
      <c r="A1269" t="s">
        <v>68</v>
      </c>
      <c r="B1269" s="267">
        <v>46079</v>
      </c>
      <c r="C1269" s="268">
        <v>0.25</v>
      </c>
      <c r="D1269" s="270">
        <v>3</v>
      </c>
      <c r="E1269" t="str">
        <f t="shared" si="38"/>
        <v>février</v>
      </c>
      <c r="F1269">
        <f t="shared" si="39"/>
        <v>6</v>
      </c>
    </row>
    <row r="1270" spans="1:6">
      <c r="A1270" t="s">
        <v>68</v>
      </c>
      <c r="B1270" s="83">
        <v>46079</v>
      </c>
      <c r="C1270" s="269">
        <v>0.29166666666666669</v>
      </c>
      <c r="D1270" s="84">
        <v>16</v>
      </c>
      <c r="E1270" t="str">
        <f t="shared" si="38"/>
        <v>février</v>
      </c>
      <c r="F1270">
        <f t="shared" si="39"/>
        <v>7</v>
      </c>
    </row>
    <row r="1271" spans="1:6">
      <c r="A1271" t="s">
        <v>68</v>
      </c>
      <c r="B1271" s="267">
        <v>46079</v>
      </c>
      <c r="C1271" s="268">
        <v>0.33333333333333331</v>
      </c>
      <c r="D1271" s="270">
        <v>40</v>
      </c>
      <c r="E1271" t="str">
        <f t="shared" si="38"/>
        <v>février</v>
      </c>
      <c r="F1271">
        <f t="shared" si="39"/>
        <v>8</v>
      </c>
    </row>
    <row r="1272" spans="1:6">
      <c r="A1272" t="s">
        <v>68</v>
      </c>
      <c r="B1272" s="83">
        <v>46079</v>
      </c>
      <c r="C1272" s="269">
        <v>0.375</v>
      </c>
      <c r="D1272" s="84">
        <v>53</v>
      </c>
      <c r="E1272" t="str">
        <f t="shared" si="38"/>
        <v>février</v>
      </c>
      <c r="F1272">
        <f t="shared" si="39"/>
        <v>9</v>
      </c>
    </row>
    <row r="1273" spans="1:6">
      <c r="A1273" t="s">
        <v>68</v>
      </c>
      <c r="B1273" s="267">
        <v>46079</v>
      </c>
      <c r="C1273" s="268">
        <v>0.41666666666666669</v>
      </c>
      <c r="D1273" s="270">
        <v>48</v>
      </c>
      <c r="E1273" t="str">
        <f t="shared" si="38"/>
        <v>février</v>
      </c>
      <c r="F1273">
        <f t="shared" si="39"/>
        <v>10</v>
      </c>
    </row>
    <row r="1274" spans="1:6">
      <c r="A1274" t="s">
        <v>68</v>
      </c>
      <c r="B1274" s="83">
        <v>46079</v>
      </c>
      <c r="C1274" s="269">
        <v>0.45833333333333331</v>
      </c>
      <c r="D1274" s="84">
        <v>51</v>
      </c>
      <c r="E1274" t="str">
        <f t="shared" si="38"/>
        <v>février</v>
      </c>
      <c r="F1274">
        <f t="shared" si="39"/>
        <v>11</v>
      </c>
    </row>
    <row r="1275" spans="1:6">
      <c r="A1275" t="s">
        <v>68</v>
      </c>
      <c r="B1275" s="267">
        <v>46079</v>
      </c>
      <c r="C1275" s="268">
        <v>0.5</v>
      </c>
      <c r="D1275" s="270">
        <v>43</v>
      </c>
      <c r="E1275" t="str">
        <f t="shared" si="38"/>
        <v>février</v>
      </c>
      <c r="F1275">
        <f t="shared" si="39"/>
        <v>12</v>
      </c>
    </row>
    <row r="1276" spans="1:6">
      <c r="A1276" t="s">
        <v>68</v>
      </c>
      <c r="B1276" s="83">
        <v>46079</v>
      </c>
      <c r="C1276" s="269">
        <v>0.54166666666666663</v>
      </c>
      <c r="D1276" s="84">
        <v>44</v>
      </c>
      <c r="E1276" t="str">
        <f t="shared" si="38"/>
        <v>février</v>
      </c>
      <c r="F1276">
        <f t="shared" si="39"/>
        <v>13</v>
      </c>
    </row>
    <row r="1277" spans="1:6">
      <c r="A1277" t="s">
        <v>68</v>
      </c>
      <c r="B1277" s="267">
        <v>46079</v>
      </c>
      <c r="C1277" s="268">
        <v>0.58333333333333337</v>
      </c>
      <c r="D1277" s="270">
        <v>49</v>
      </c>
      <c r="E1277" t="str">
        <f t="shared" si="38"/>
        <v>février</v>
      </c>
      <c r="F1277">
        <f t="shared" si="39"/>
        <v>14</v>
      </c>
    </row>
    <row r="1278" spans="1:6">
      <c r="A1278" t="s">
        <v>68</v>
      </c>
      <c r="B1278" s="83">
        <v>46079</v>
      </c>
      <c r="C1278" s="269">
        <v>0.625</v>
      </c>
      <c r="D1278" s="84">
        <v>38</v>
      </c>
      <c r="E1278" t="str">
        <f t="shared" si="38"/>
        <v>février</v>
      </c>
      <c r="F1278">
        <f t="shared" si="39"/>
        <v>15</v>
      </c>
    </row>
    <row r="1279" spans="1:6">
      <c r="A1279" t="s">
        <v>68</v>
      </c>
      <c r="B1279" s="267">
        <v>46079</v>
      </c>
      <c r="C1279" s="268">
        <v>0.66666666666666663</v>
      </c>
      <c r="D1279" s="270">
        <v>37</v>
      </c>
      <c r="E1279" t="str">
        <f t="shared" si="38"/>
        <v>février</v>
      </c>
      <c r="F1279">
        <f t="shared" si="39"/>
        <v>16</v>
      </c>
    </row>
    <row r="1280" spans="1:6">
      <c r="A1280" t="s">
        <v>68</v>
      </c>
      <c r="B1280" s="83">
        <v>46079</v>
      </c>
      <c r="C1280" s="269">
        <v>0.70833333333333337</v>
      </c>
      <c r="D1280" s="84">
        <v>30</v>
      </c>
      <c r="E1280" t="str">
        <f t="shared" si="38"/>
        <v>février</v>
      </c>
      <c r="F1280">
        <f t="shared" si="39"/>
        <v>17</v>
      </c>
    </row>
    <row r="1281" spans="1:6">
      <c r="A1281" t="s">
        <v>68</v>
      </c>
      <c r="B1281" s="267">
        <v>46079</v>
      </c>
      <c r="C1281" s="268">
        <v>0.75</v>
      </c>
      <c r="D1281" s="270">
        <v>21</v>
      </c>
      <c r="E1281" t="str">
        <f t="shared" si="38"/>
        <v>février</v>
      </c>
      <c r="F1281">
        <f t="shared" si="39"/>
        <v>18</v>
      </c>
    </row>
    <row r="1282" spans="1:6">
      <c r="A1282" t="s">
        <v>68</v>
      </c>
      <c r="B1282" s="83">
        <v>46079</v>
      </c>
      <c r="C1282" s="269">
        <v>0.79166666666666663</v>
      </c>
      <c r="D1282" s="84">
        <v>11</v>
      </c>
      <c r="E1282" t="str">
        <f t="shared" si="38"/>
        <v>février</v>
      </c>
      <c r="F1282">
        <f t="shared" si="39"/>
        <v>19</v>
      </c>
    </row>
    <row r="1283" spans="1:6">
      <c r="A1283" t="s">
        <v>68</v>
      </c>
      <c r="B1283" s="267">
        <v>46079</v>
      </c>
      <c r="C1283" s="268">
        <v>0.83333333333333337</v>
      </c>
      <c r="D1283" s="270">
        <v>13</v>
      </c>
      <c r="E1283" t="str">
        <f t="shared" si="38"/>
        <v>février</v>
      </c>
      <c r="F1283">
        <f t="shared" si="39"/>
        <v>20</v>
      </c>
    </row>
    <row r="1284" spans="1:6">
      <c r="A1284" t="s">
        <v>68</v>
      </c>
      <c r="B1284" s="83">
        <v>46079</v>
      </c>
      <c r="C1284" s="269">
        <v>0.875</v>
      </c>
      <c r="D1284" s="84">
        <v>11</v>
      </c>
      <c r="E1284" t="str">
        <f t="shared" ref="E1284:E1347" si="40">TEXT(B1284,"mmmm")</f>
        <v>février</v>
      </c>
      <c r="F1284">
        <f t="shared" ref="F1284:F1347" si="41">VLOOKUP(C1284,$L$1:$M$24,2,0)</f>
        <v>21</v>
      </c>
    </row>
    <row r="1285" spans="1:6">
      <c r="A1285" t="s">
        <v>68</v>
      </c>
      <c r="B1285" s="267">
        <v>46079</v>
      </c>
      <c r="C1285" s="268">
        <v>0.91666666666666663</v>
      </c>
      <c r="D1285" s="270">
        <v>7</v>
      </c>
      <c r="E1285" t="str">
        <f t="shared" si="40"/>
        <v>février</v>
      </c>
      <c r="F1285">
        <f t="shared" si="41"/>
        <v>22</v>
      </c>
    </row>
    <row r="1286" spans="1:6">
      <c r="A1286" t="s">
        <v>68</v>
      </c>
      <c r="B1286" s="83">
        <v>46079</v>
      </c>
      <c r="C1286" s="269">
        <v>0.95833333333333337</v>
      </c>
      <c r="D1286" s="84">
        <v>5</v>
      </c>
      <c r="E1286" t="str">
        <f t="shared" si="40"/>
        <v>février</v>
      </c>
      <c r="F1286">
        <f t="shared" si="41"/>
        <v>23</v>
      </c>
    </row>
    <row r="1287" spans="1:6">
      <c r="A1287" t="s">
        <v>85</v>
      </c>
      <c r="B1287" s="267">
        <v>46079</v>
      </c>
      <c r="C1287" s="268">
        <v>0</v>
      </c>
      <c r="D1287" s="270">
        <v>1</v>
      </c>
      <c r="E1287" t="str">
        <f t="shared" si="40"/>
        <v>février</v>
      </c>
      <c r="F1287">
        <f t="shared" si="41"/>
        <v>24</v>
      </c>
    </row>
    <row r="1288" spans="1:6">
      <c r="A1288" t="s">
        <v>85</v>
      </c>
      <c r="B1288" s="83">
        <v>46079</v>
      </c>
      <c r="C1288" s="269">
        <v>4.1666666666666664E-2</v>
      </c>
      <c r="D1288" s="84">
        <v>2</v>
      </c>
      <c r="E1288" t="str">
        <f t="shared" si="40"/>
        <v>février</v>
      </c>
      <c r="F1288">
        <f t="shared" si="41"/>
        <v>1</v>
      </c>
    </row>
    <row r="1289" spans="1:6">
      <c r="A1289" t="s">
        <v>85</v>
      </c>
      <c r="B1289" s="267">
        <v>46079</v>
      </c>
      <c r="C1289" s="268">
        <v>8.3333333333333329E-2</v>
      </c>
      <c r="D1289" s="270">
        <v>0</v>
      </c>
      <c r="E1289" t="str">
        <f t="shared" si="40"/>
        <v>février</v>
      </c>
      <c r="F1289">
        <f t="shared" si="41"/>
        <v>2</v>
      </c>
    </row>
    <row r="1290" spans="1:6">
      <c r="A1290" t="s">
        <v>85</v>
      </c>
      <c r="B1290" s="83">
        <v>46079</v>
      </c>
      <c r="C1290" s="269">
        <v>0.125</v>
      </c>
      <c r="D1290" s="84">
        <v>0</v>
      </c>
      <c r="E1290" t="str">
        <f t="shared" si="40"/>
        <v>février</v>
      </c>
      <c r="F1290">
        <f t="shared" si="41"/>
        <v>3</v>
      </c>
    </row>
    <row r="1291" spans="1:6">
      <c r="A1291" t="s">
        <v>85</v>
      </c>
      <c r="B1291" s="267">
        <v>46079</v>
      </c>
      <c r="C1291" s="268">
        <v>0.16666666666666666</v>
      </c>
      <c r="D1291" s="270">
        <v>0</v>
      </c>
      <c r="E1291" t="str">
        <f t="shared" si="40"/>
        <v>février</v>
      </c>
      <c r="F1291">
        <f t="shared" si="41"/>
        <v>4</v>
      </c>
    </row>
    <row r="1292" spans="1:6">
      <c r="A1292" t="s">
        <v>85</v>
      </c>
      <c r="B1292" s="83">
        <v>46079</v>
      </c>
      <c r="C1292" s="269">
        <v>0.20833333333333334</v>
      </c>
      <c r="D1292" s="84">
        <v>0</v>
      </c>
      <c r="E1292" t="str">
        <f t="shared" si="40"/>
        <v>février</v>
      </c>
      <c r="F1292" t="e">
        <f t="shared" si="41"/>
        <v>#N/A</v>
      </c>
    </row>
    <row r="1293" spans="1:6">
      <c r="A1293" t="s">
        <v>85</v>
      </c>
      <c r="B1293" s="267">
        <v>46079</v>
      </c>
      <c r="C1293" s="268">
        <v>0.25</v>
      </c>
      <c r="D1293" s="270">
        <v>4</v>
      </c>
      <c r="E1293" t="str">
        <f t="shared" si="40"/>
        <v>février</v>
      </c>
      <c r="F1293">
        <f t="shared" si="41"/>
        <v>6</v>
      </c>
    </row>
    <row r="1294" spans="1:6">
      <c r="A1294" t="s">
        <v>85</v>
      </c>
      <c r="B1294" s="83">
        <v>46079</v>
      </c>
      <c r="C1294" s="269">
        <v>0.29166666666666669</v>
      </c>
      <c r="D1294" s="84">
        <v>7</v>
      </c>
      <c r="E1294" t="str">
        <f t="shared" si="40"/>
        <v>février</v>
      </c>
      <c r="F1294">
        <f t="shared" si="41"/>
        <v>7</v>
      </c>
    </row>
    <row r="1295" spans="1:6">
      <c r="A1295" t="s">
        <v>85</v>
      </c>
      <c r="B1295" s="267">
        <v>46079</v>
      </c>
      <c r="C1295" s="268">
        <v>0.33333333333333331</v>
      </c>
      <c r="D1295" s="270">
        <v>19</v>
      </c>
      <c r="E1295" t="str">
        <f t="shared" si="40"/>
        <v>février</v>
      </c>
      <c r="F1295">
        <f t="shared" si="41"/>
        <v>8</v>
      </c>
    </row>
    <row r="1296" spans="1:6">
      <c r="A1296" t="s">
        <v>85</v>
      </c>
      <c r="B1296" s="83">
        <v>46079</v>
      </c>
      <c r="C1296" s="269">
        <v>0.375</v>
      </c>
      <c r="D1296" s="84">
        <v>31</v>
      </c>
      <c r="E1296" t="str">
        <f t="shared" si="40"/>
        <v>février</v>
      </c>
      <c r="F1296">
        <f t="shared" si="41"/>
        <v>9</v>
      </c>
    </row>
    <row r="1297" spans="1:6">
      <c r="A1297" t="s">
        <v>85</v>
      </c>
      <c r="B1297" s="267">
        <v>46079</v>
      </c>
      <c r="C1297" s="268">
        <v>0.41666666666666669</v>
      </c>
      <c r="D1297" s="270">
        <v>28</v>
      </c>
      <c r="E1297" t="str">
        <f t="shared" si="40"/>
        <v>février</v>
      </c>
      <c r="F1297">
        <f t="shared" si="41"/>
        <v>10</v>
      </c>
    </row>
    <row r="1298" spans="1:6">
      <c r="A1298" t="s">
        <v>85</v>
      </c>
      <c r="B1298" s="83">
        <v>46079</v>
      </c>
      <c r="C1298" s="269">
        <v>0.45833333333333331</v>
      </c>
      <c r="D1298" s="84">
        <v>28</v>
      </c>
      <c r="E1298" t="str">
        <f t="shared" si="40"/>
        <v>février</v>
      </c>
      <c r="F1298">
        <f t="shared" si="41"/>
        <v>11</v>
      </c>
    </row>
    <row r="1299" spans="1:6">
      <c r="A1299" t="s">
        <v>85</v>
      </c>
      <c r="B1299" s="267">
        <v>46079</v>
      </c>
      <c r="C1299" s="268">
        <v>0.5</v>
      </c>
      <c r="D1299" s="270">
        <v>25</v>
      </c>
      <c r="E1299" t="str">
        <f t="shared" si="40"/>
        <v>février</v>
      </c>
      <c r="F1299">
        <f t="shared" si="41"/>
        <v>12</v>
      </c>
    </row>
    <row r="1300" spans="1:6">
      <c r="A1300" t="s">
        <v>85</v>
      </c>
      <c r="B1300" s="83">
        <v>46079</v>
      </c>
      <c r="C1300" s="269">
        <v>0.54166666666666663</v>
      </c>
      <c r="D1300" s="84">
        <v>30</v>
      </c>
      <c r="E1300" t="str">
        <f t="shared" si="40"/>
        <v>février</v>
      </c>
      <c r="F1300">
        <f t="shared" si="41"/>
        <v>13</v>
      </c>
    </row>
    <row r="1301" spans="1:6">
      <c r="A1301" t="s">
        <v>85</v>
      </c>
      <c r="B1301" s="267">
        <v>46079</v>
      </c>
      <c r="C1301" s="268">
        <v>0.58333333333333337</v>
      </c>
      <c r="D1301" s="270">
        <v>27</v>
      </c>
      <c r="E1301" t="str">
        <f t="shared" si="40"/>
        <v>février</v>
      </c>
      <c r="F1301">
        <f t="shared" si="41"/>
        <v>14</v>
      </c>
    </row>
    <row r="1302" spans="1:6">
      <c r="A1302" t="s">
        <v>85</v>
      </c>
      <c r="B1302" s="83">
        <v>46079</v>
      </c>
      <c r="C1302" s="269">
        <v>0.625</v>
      </c>
      <c r="D1302" s="84">
        <v>23</v>
      </c>
      <c r="E1302" t="str">
        <f t="shared" si="40"/>
        <v>février</v>
      </c>
      <c r="F1302">
        <f t="shared" si="41"/>
        <v>15</v>
      </c>
    </row>
    <row r="1303" spans="1:6">
      <c r="A1303" t="s">
        <v>85</v>
      </c>
      <c r="B1303" s="267">
        <v>46079</v>
      </c>
      <c r="C1303" s="268">
        <v>0.66666666666666663</v>
      </c>
      <c r="D1303" s="270">
        <v>23</v>
      </c>
      <c r="E1303" t="str">
        <f t="shared" si="40"/>
        <v>février</v>
      </c>
      <c r="F1303">
        <f t="shared" si="41"/>
        <v>16</v>
      </c>
    </row>
    <row r="1304" spans="1:6">
      <c r="A1304" t="s">
        <v>85</v>
      </c>
      <c r="B1304" s="83">
        <v>46079</v>
      </c>
      <c r="C1304" s="269">
        <v>0.70833333333333337</v>
      </c>
      <c r="D1304" s="84">
        <v>25</v>
      </c>
      <c r="E1304" t="str">
        <f t="shared" si="40"/>
        <v>février</v>
      </c>
      <c r="F1304">
        <f t="shared" si="41"/>
        <v>17</v>
      </c>
    </row>
    <row r="1305" spans="1:6">
      <c r="A1305" t="s">
        <v>85</v>
      </c>
      <c r="B1305" s="267">
        <v>46079</v>
      </c>
      <c r="C1305" s="268">
        <v>0.75</v>
      </c>
      <c r="D1305" s="270">
        <v>13</v>
      </c>
      <c r="E1305" t="str">
        <f t="shared" si="40"/>
        <v>février</v>
      </c>
      <c r="F1305">
        <f t="shared" si="41"/>
        <v>18</v>
      </c>
    </row>
    <row r="1306" spans="1:6">
      <c r="A1306" t="s">
        <v>85</v>
      </c>
      <c r="B1306" s="83">
        <v>46079</v>
      </c>
      <c r="C1306" s="269">
        <v>0.79166666666666663</v>
      </c>
      <c r="D1306" s="84">
        <v>11</v>
      </c>
      <c r="E1306" t="str">
        <f t="shared" si="40"/>
        <v>février</v>
      </c>
      <c r="F1306">
        <f t="shared" si="41"/>
        <v>19</v>
      </c>
    </row>
    <row r="1307" spans="1:6">
      <c r="A1307" t="s">
        <v>85</v>
      </c>
      <c r="B1307" s="267">
        <v>46079</v>
      </c>
      <c r="C1307" s="268">
        <v>0.83333333333333337</v>
      </c>
      <c r="D1307" s="270">
        <v>14</v>
      </c>
      <c r="E1307" t="str">
        <f t="shared" si="40"/>
        <v>février</v>
      </c>
      <c r="F1307">
        <f t="shared" si="41"/>
        <v>20</v>
      </c>
    </row>
    <row r="1308" spans="1:6">
      <c r="A1308" t="s">
        <v>85</v>
      </c>
      <c r="B1308" s="83">
        <v>46079</v>
      </c>
      <c r="C1308" s="269">
        <v>0.875</v>
      </c>
      <c r="D1308" s="84">
        <v>7</v>
      </c>
      <c r="E1308" t="str">
        <f t="shared" si="40"/>
        <v>février</v>
      </c>
      <c r="F1308">
        <f t="shared" si="41"/>
        <v>21</v>
      </c>
    </row>
    <row r="1309" spans="1:6">
      <c r="A1309" t="s">
        <v>85</v>
      </c>
      <c r="B1309" s="267">
        <v>46079</v>
      </c>
      <c r="C1309" s="268">
        <v>0.91666666666666663</v>
      </c>
      <c r="D1309" s="270">
        <v>1</v>
      </c>
      <c r="E1309" t="str">
        <f t="shared" si="40"/>
        <v>février</v>
      </c>
      <c r="F1309">
        <f t="shared" si="41"/>
        <v>22</v>
      </c>
    </row>
    <row r="1310" spans="1:6">
      <c r="A1310" t="s">
        <v>85</v>
      </c>
      <c r="B1310" s="83">
        <v>46079</v>
      </c>
      <c r="C1310" s="269">
        <v>0.95833333333333337</v>
      </c>
      <c r="D1310" s="84">
        <v>3</v>
      </c>
      <c r="E1310" t="str">
        <f t="shared" si="40"/>
        <v>février</v>
      </c>
      <c r="F1310">
        <f t="shared" si="41"/>
        <v>23</v>
      </c>
    </row>
    <row r="1311" spans="1:6">
      <c r="A1311" t="s">
        <v>68</v>
      </c>
      <c r="B1311" s="267">
        <v>46080</v>
      </c>
      <c r="C1311" s="268">
        <v>0</v>
      </c>
      <c r="D1311" s="270">
        <v>1</v>
      </c>
      <c r="E1311" t="str">
        <f t="shared" si="40"/>
        <v>février</v>
      </c>
      <c r="F1311">
        <f t="shared" si="41"/>
        <v>24</v>
      </c>
    </row>
    <row r="1312" spans="1:6">
      <c r="A1312" t="s">
        <v>68</v>
      </c>
      <c r="B1312" s="83">
        <v>46080</v>
      </c>
      <c r="C1312" s="269">
        <v>4.1666666666666664E-2</v>
      </c>
      <c r="D1312" s="84">
        <v>0</v>
      </c>
      <c r="E1312" t="str">
        <f t="shared" si="40"/>
        <v>février</v>
      </c>
      <c r="F1312">
        <f t="shared" si="41"/>
        <v>1</v>
      </c>
    </row>
    <row r="1313" spans="1:6">
      <c r="A1313" t="s">
        <v>68</v>
      </c>
      <c r="B1313" s="267">
        <v>46080</v>
      </c>
      <c r="C1313" s="268">
        <v>8.3333333333333329E-2</v>
      </c>
      <c r="D1313" s="270">
        <v>1</v>
      </c>
      <c r="E1313" t="str">
        <f t="shared" si="40"/>
        <v>février</v>
      </c>
      <c r="F1313">
        <f t="shared" si="41"/>
        <v>2</v>
      </c>
    </row>
    <row r="1314" spans="1:6">
      <c r="A1314" t="s">
        <v>68</v>
      </c>
      <c r="B1314" s="83">
        <v>46080</v>
      </c>
      <c r="C1314" s="269">
        <v>0.125</v>
      </c>
      <c r="D1314" s="84">
        <v>0</v>
      </c>
      <c r="E1314" t="str">
        <f t="shared" si="40"/>
        <v>février</v>
      </c>
      <c r="F1314">
        <f t="shared" si="41"/>
        <v>3</v>
      </c>
    </row>
    <row r="1315" spans="1:6">
      <c r="A1315" t="s">
        <v>68</v>
      </c>
      <c r="B1315" s="267">
        <v>46080</v>
      </c>
      <c r="C1315" s="268">
        <v>0.16666666666666666</v>
      </c>
      <c r="D1315" s="270">
        <v>1</v>
      </c>
      <c r="E1315" t="str">
        <f t="shared" si="40"/>
        <v>février</v>
      </c>
      <c r="F1315">
        <f t="shared" si="41"/>
        <v>4</v>
      </c>
    </row>
    <row r="1316" spans="1:6">
      <c r="A1316" t="s">
        <v>68</v>
      </c>
      <c r="B1316" s="83">
        <v>46080</v>
      </c>
      <c r="C1316" s="269">
        <v>0.20833333333333334</v>
      </c>
      <c r="D1316" s="84">
        <v>1</v>
      </c>
      <c r="E1316" t="str">
        <f t="shared" si="40"/>
        <v>février</v>
      </c>
      <c r="F1316" t="e">
        <f t="shared" si="41"/>
        <v>#N/A</v>
      </c>
    </row>
    <row r="1317" spans="1:6">
      <c r="A1317" t="s">
        <v>68</v>
      </c>
      <c r="B1317" s="267">
        <v>46080</v>
      </c>
      <c r="C1317" s="268">
        <v>0.25</v>
      </c>
      <c r="D1317" s="270">
        <v>4</v>
      </c>
      <c r="E1317" t="str">
        <f t="shared" si="40"/>
        <v>février</v>
      </c>
      <c r="F1317">
        <f t="shared" si="41"/>
        <v>6</v>
      </c>
    </row>
    <row r="1318" spans="1:6">
      <c r="A1318" t="s">
        <v>68</v>
      </c>
      <c r="B1318" s="83">
        <v>46080</v>
      </c>
      <c r="C1318" s="269">
        <v>0.29166666666666669</v>
      </c>
      <c r="D1318" s="84">
        <v>10</v>
      </c>
      <c r="E1318" t="str">
        <f t="shared" si="40"/>
        <v>février</v>
      </c>
      <c r="F1318">
        <f t="shared" si="41"/>
        <v>7</v>
      </c>
    </row>
    <row r="1319" spans="1:6">
      <c r="A1319" t="s">
        <v>68</v>
      </c>
      <c r="B1319" s="267">
        <v>46080</v>
      </c>
      <c r="C1319" s="268">
        <v>0.33333333333333331</v>
      </c>
      <c r="D1319" s="270">
        <v>40</v>
      </c>
      <c r="E1319" t="str">
        <f t="shared" si="40"/>
        <v>février</v>
      </c>
      <c r="F1319">
        <f t="shared" si="41"/>
        <v>8</v>
      </c>
    </row>
    <row r="1320" spans="1:6">
      <c r="A1320" t="s">
        <v>68</v>
      </c>
      <c r="B1320" s="83">
        <v>46080</v>
      </c>
      <c r="C1320" s="269">
        <v>0.375</v>
      </c>
      <c r="D1320" s="84">
        <v>53</v>
      </c>
      <c r="E1320" t="str">
        <f t="shared" si="40"/>
        <v>février</v>
      </c>
      <c r="F1320">
        <f t="shared" si="41"/>
        <v>9</v>
      </c>
    </row>
    <row r="1321" spans="1:6">
      <c r="A1321" t="s">
        <v>68</v>
      </c>
      <c r="B1321" s="267">
        <v>46080</v>
      </c>
      <c r="C1321" s="268">
        <v>0.41666666666666669</v>
      </c>
      <c r="D1321" s="270">
        <v>52</v>
      </c>
      <c r="E1321" t="str">
        <f t="shared" si="40"/>
        <v>février</v>
      </c>
      <c r="F1321">
        <f t="shared" si="41"/>
        <v>10</v>
      </c>
    </row>
    <row r="1322" spans="1:6">
      <c r="A1322" t="s">
        <v>68</v>
      </c>
      <c r="B1322" s="83">
        <v>46080</v>
      </c>
      <c r="C1322" s="269">
        <v>0.45833333333333331</v>
      </c>
      <c r="D1322" s="84">
        <v>48</v>
      </c>
      <c r="E1322" t="str">
        <f t="shared" si="40"/>
        <v>février</v>
      </c>
      <c r="F1322">
        <f t="shared" si="41"/>
        <v>11</v>
      </c>
    </row>
    <row r="1323" spans="1:6">
      <c r="A1323" t="s">
        <v>68</v>
      </c>
      <c r="B1323" s="267">
        <v>46080</v>
      </c>
      <c r="C1323" s="268">
        <v>0.5</v>
      </c>
      <c r="D1323" s="270">
        <v>48</v>
      </c>
      <c r="E1323" t="str">
        <f t="shared" si="40"/>
        <v>février</v>
      </c>
      <c r="F1323">
        <f t="shared" si="41"/>
        <v>12</v>
      </c>
    </row>
    <row r="1324" spans="1:6">
      <c r="A1324" t="s">
        <v>68</v>
      </c>
      <c r="B1324" s="83">
        <v>46080</v>
      </c>
      <c r="C1324" s="269">
        <v>0.54166666666666663</v>
      </c>
      <c r="D1324" s="84">
        <v>51</v>
      </c>
      <c r="E1324" t="str">
        <f t="shared" si="40"/>
        <v>février</v>
      </c>
      <c r="F1324">
        <f t="shared" si="41"/>
        <v>13</v>
      </c>
    </row>
    <row r="1325" spans="1:6">
      <c r="A1325" t="s">
        <v>68</v>
      </c>
      <c r="B1325" s="267">
        <v>46080</v>
      </c>
      <c r="C1325" s="268">
        <v>0.58333333333333337</v>
      </c>
      <c r="D1325" s="270">
        <v>54</v>
      </c>
      <c r="E1325" t="str">
        <f t="shared" si="40"/>
        <v>février</v>
      </c>
      <c r="F1325">
        <f t="shared" si="41"/>
        <v>14</v>
      </c>
    </row>
    <row r="1326" spans="1:6">
      <c r="A1326" t="s">
        <v>68</v>
      </c>
      <c r="B1326" s="83">
        <v>46080</v>
      </c>
      <c r="C1326" s="269">
        <v>0.625</v>
      </c>
      <c r="D1326" s="84">
        <v>47</v>
      </c>
      <c r="E1326" t="str">
        <f t="shared" si="40"/>
        <v>février</v>
      </c>
      <c r="F1326">
        <f t="shared" si="41"/>
        <v>15</v>
      </c>
    </row>
    <row r="1327" spans="1:6">
      <c r="A1327" t="s">
        <v>68</v>
      </c>
      <c r="B1327" s="267">
        <v>46080</v>
      </c>
      <c r="C1327" s="268">
        <v>0.66666666666666663</v>
      </c>
      <c r="D1327" s="270">
        <v>43</v>
      </c>
      <c r="E1327" t="str">
        <f t="shared" si="40"/>
        <v>février</v>
      </c>
      <c r="F1327">
        <f t="shared" si="41"/>
        <v>16</v>
      </c>
    </row>
    <row r="1328" spans="1:6">
      <c r="A1328" t="s">
        <v>68</v>
      </c>
      <c r="B1328" s="83">
        <v>46080</v>
      </c>
      <c r="C1328" s="269">
        <v>0.70833333333333337</v>
      </c>
      <c r="D1328" s="84">
        <v>32</v>
      </c>
      <c r="E1328" t="str">
        <f t="shared" si="40"/>
        <v>février</v>
      </c>
      <c r="F1328">
        <f t="shared" si="41"/>
        <v>17</v>
      </c>
    </row>
    <row r="1329" spans="1:6">
      <c r="A1329" t="s">
        <v>68</v>
      </c>
      <c r="B1329" s="267">
        <v>46080</v>
      </c>
      <c r="C1329" s="268">
        <v>0.75</v>
      </c>
      <c r="D1329" s="270">
        <v>22</v>
      </c>
      <c r="E1329" t="str">
        <f t="shared" si="40"/>
        <v>février</v>
      </c>
      <c r="F1329">
        <f t="shared" si="41"/>
        <v>18</v>
      </c>
    </row>
    <row r="1330" spans="1:6">
      <c r="A1330" t="s">
        <v>68</v>
      </c>
      <c r="B1330" s="83">
        <v>46080</v>
      </c>
      <c r="C1330" s="269">
        <v>0.79166666666666663</v>
      </c>
      <c r="D1330" s="84">
        <v>14</v>
      </c>
      <c r="E1330" t="str">
        <f t="shared" si="40"/>
        <v>février</v>
      </c>
      <c r="F1330">
        <f t="shared" si="41"/>
        <v>19</v>
      </c>
    </row>
    <row r="1331" spans="1:6">
      <c r="A1331" t="s">
        <v>68</v>
      </c>
      <c r="B1331" s="267">
        <v>46080</v>
      </c>
      <c r="C1331" s="268">
        <v>0.83333333333333337</v>
      </c>
      <c r="D1331" s="270">
        <v>9</v>
      </c>
      <c r="E1331" t="str">
        <f t="shared" si="40"/>
        <v>février</v>
      </c>
      <c r="F1331">
        <f t="shared" si="41"/>
        <v>20</v>
      </c>
    </row>
    <row r="1332" spans="1:6">
      <c r="A1332" t="s">
        <v>68</v>
      </c>
      <c r="B1332" s="83">
        <v>46080</v>
      </c>
      <c r="C1332" s="269">
        <v>0.875</v>
      </c>
      <c r="D1332" s="84">
        <v>9</v>
      </c>
      <c r="E1332" t="str">
        <f t="shared" si="40"/>
        <v>février</v>
      </c>
      <c r="F1332">
        <f t="shared" si="41"/>
        <v>21</v>
      </c>
    </row>
    <row r="1333" spans="1:6">
      <c r="A1333" t="s">
        <v>68</v>
      </c>
      <c r="B1333" s="267">
        <v>46080</v>
      </c>
      <c r="C1333" s="268">
        <v>0.91666666666666663</v>
      </c>
      <c r="D1333" s="270">
        <v>7</v>
      </c>
      <c r="E1333" t="str">
        <f t="shared" si="40"/>
        <v>février</v>
      </c>
      <c r="F1333">
        <f t="shared" si="41"/>
        <v>22</v>
      </c>
    </row>
    <row r="1334" spans="1:6">
      <c r="A1334" t="s">
        <v>68</v>
      </c>
      <c r="B1334" s="83">
        <v>46080</v>
      </c>
      <c r="C1334" s="269">
        <v>0.95833333333333337</v>
      </c>
      <c r="D1334" s="84">
        <v>4</v>
      </c>
      <c r="E1334" t="str">
        <f t="shared" si="40"/>
        <v>février</v>
      </c>
      <c r="F1334">
        <f t="shared" si="41"/>
        <v>23</v>
      </c>
    </row>
    <row r="1335" spans="1:6">
      <c r="A1335" t="s">
        <v>85</v>
      </c>
      <c r="B1335" s="267">
        <v>46080</v>
      </c>
      <c r="C1335" s="268">
        <v>0</v>
      </c>
      <c r="D1335" s="270">
        <v>1</v>
      </c>
      <c r="E1335" t="str">
        <f t="shared" si="40"/>
        <v>février</v>
      </c>
      <c r="F1335">
        <f t="shared" si="41"/>
        <v>24</v>
      </c>
    </row>
    <row r="1336" spans="1:6">
      <c r="A1336" t="s">
        <v>85</v>
      </c>
      <c r="B1336" s="83">
        <v>46080</v>
      </c>
      <c r="C1336" s="269">
        <v>4.1666666666666664E-2</v>
      </c>
      <c r="D1336" s="84">
        <v>0</v>
      </c>
      <c r="E1336" t="str">
        <f t="shared" si="40"/>
        <v>février</v>
      </c>
      <c r="F1336">
        <f t="shared" si="41"/>
        <v>1</v>
      </c>
    </row>
    <row r="1337" spans="1:6">
      <c r="A1337" t="s">
        <v>85</v>
      </c>
      <c r="B1337" s="267">
        <v>46080</v>
      </c>
      <c r="C1337" s="268">
        <v>8.3333333333333329E-2</v>
      </c>
      <c r="D1337" s="270">
        <v>1</v>
      </c>
      <c r="E1337" t="str">
        <f t="shared" si="40"/>
        <v>février</v>
      </c>
      <c r="F1337">
        <f t="shared" si="41"/>
        <v>2</v>
      </c>
    </row>
    <row r="1338" spans="1:6">
      <c r="A1338" t="s">
        <v>85</v>
      </c>
      <c r="B1338" s="83">
        <v>46080</v>
      </c>
      <c r="C1338" s="269">
        <v>0.125</v>
      </c>
      <c r="D1338" s="84">
        <v>0</v>
      </c>
      <c r="E1338" t="str">
        <f t="shared" si="40"/>
        <v>février</v>
      </c>
      <c r="F1338">
        <f t="shared" si="41"/>
        <v>3</v>
      </c>
    </row>
    <row r="1339" spans="1:6">
      <c r="A1339" t="s">
        <v>85</v>
      </c>
      <c r="B1339" s="267">
        <v>46080</v>
      </c>
      <c r="C1339" s="268">
        <v>0.16666666666666666</v>
      </c>
      <c r="D1339" s="270">
        <v>1</v>
      </c>
      <c r="E1339" t="str">
        <f t="shared" si="40"/>
        <v>février</v>
      </c>
      <c r="F1339">
        <f t="shared" si="41"/>
        <v>4</v>
      </c>
    </row>
    <row r="1340" spans="1:6">
      <c r="A1340" t="s">
        <v>85</v>
      </c>
      <c r="B1340" s="83">
        <v>46080</v>
      </c>
      <c r="C1340" s="269">
        <v>0.20833333333333334</v>
      </c>
      <c r="D1340" s="84">
        <v>0</v>
      </c>
      <c r="E1340" t="str">
        <f t="shared" si="40"/>
        <v>février</v>
      </c>
      <c r="F1340" t="e">
        <f t="shared" si="41"/>
        <v>#N/A</v>
      </c>
    </row>
    <row r="1341" spans="1:6">
      <c r="A1341" t="s">
        <v>85</v>
      </c>
      <c r="B1341" s="267">
        <v>46080</v>
      </c>
      <c r="C1341" s="268">
        <v>0.25</v>
      </c>
      <c r="D1341" s="270">
        <v>1</v>
      </c>
      <c r="E1341" t="str">
        <f t="shared" si="40"/>
        <v>février</v>
      </c>
      <c r="F1341">
        <f t="shared" si="41"/>
        <v>6</v>
      </c>
    </row>
    <row r="1342" spans="1:6">
      <c r="A1342" t="s">
        <v>85</v>
      </c>
      <c r="B1342" s="83">
        <v>46080</v>
      </c>
      <c r="C1342" s="269">
        <v>0.29166666666666669</v>
      </c>
      <c r="D1342" s="84">
        <v>7</v>
      </c>
      <c r="E1342" t="str">
        <f t="shared" si="40"/>
        <v>février</v>
      </c>
      <c r="F1342">
        <f t="shared" si="41"/>
        <v>7</v>
      </c>
    </row>
    <row r="1343" spans="1:6">
      <c r="A1343" t="s">
        <v>85</v>
      </c>
      <c r="B1343" s="267">
        <v>46080</v>
      </c>
      <c r="C1343" s="268">
        <v>0.33333333333333331</v>
      </c>
      <c r="D1343" s="270">
        <v>12</v>
      </c>
      <c r="E1343" t="str">
        <f t="shared" si="40"/>
        <v>février</v>
      </c>
      <c r="F1343">
        <f t="shared" si="41"/>
        <v>8</v>
      </c>
    </row>
    <row r="1344" spans="1:6">
      <c r="A1344" t="s">
        <v>85</v>
      </c>
      <c r="B1344" s="83">
        <v>46080</v>
      </c>
      <c r="C1344" s="269">
        <v>0.375</v>
      </c>
      <c r="D1344" s="84">
        <v>29</v>
      </c>
      <c r="E1344" t="str">
        <f t="shared" si="40"/>
        <v>février</v>
      </c>
      <c r="F1344">
        <f t="shared" si="41"/>
        <v>9</v>
      </c>
    </row>
    <row r="1345" spans="1:6">
      <c r="A1345" t="s">
        <v>85</v>
      </c>
      <c r="B1345" s="267">
        <v>46080</v>
      </c>
      <c r="C1345" s="268">
        <v>0.41666666666666669</v>
      </c>
      <c r="D1345" s="270">
        <v>22</v>
      </c>
      <c r="E1345" t="str">
        <f t="shared" si="40"/>
        <v>février</v>
      </c>
      <c r="F1345">
        <f t="shared" si="41"/>
        <v>10</v>
      </c>
    </row>
    <row r="1346" spans="1:6">
      <c r="A1346" t="s">
        <v>85</v>
      </c>
      <c r="B1346" s="83">
        <v>46080</v>
      </c>
      <c r="C1346" s="269">
        <v>0.45833333333333331</v>
      </c>
      <c r="D1346" s="84">
        <v>23</v>
      </c>
      <c r="E1346" t="str">
        <f t="shared" si="40"/>
        <v>février</v>
      </c>
      <c r="F1346">
        <f t="shared" si="41"/>
        <v>11</v>
      </c>
    </row>
    <row r="1347" spans="1:6">
      <c r="A1347" t="s">
        <v>85</v>
      </c>
      <c r="B1347" s="267">
        <v>46080</v>
      </c>
      <c r="C1347" s="268">
        <v>0.5</v>
      </c>
      <c r="D1347" s="270">
        <v>17</v>
      </c>
      <c r="E1347" t="str">
        <f t="shared" si="40"/>
        <v>février</v>
      </c>
      <c r="F1347">
        <f t="shared" si="41"/>
        <v>12</v>
      </c>
    </row>
    <row r="1348" spans="1:6">
      <c r="A1348" t="s">
        <v>85</v>
      </c>
      <c r="B1348" s="83">
        <v>46080</v>
      </c>
      <c r="C1348" s="269">
        <v>0.54166666666666663</v>
      </c>
      <c r="D1348" s="84">
        <v>25</v>
      </c>
      <c r="E1348" t="str">
        <f t="shared" ref="E1348:E1411" si="42">TEXT(B1348,"mmmm")</f>
        <v>février</v>
      </c>
      <c r="F1348">
        <f t="shared" ref="F1348:F1411" si="43">VLOOKUP(C1348,$L$1:$M$24,2,0)</f>
        <v>13</v>
      </c>
    </row>
    <row r="1349" spans="1:6">
      <c r="A1349" t="s">
        <v>85</v>
      </c>
      <c r="B1349" s="267">
        <v>46080</v>
      </c>
      <c r="C1349" s="268">
        <v>0.58333333333333337</v>
      </c>
      <c r="D1349" s="270">
        <v>23</v>
      </c>
      <c r="E1349" t="str">
        <f t="shared" si="42"/>
        <v>février</v>
      </c>
      <c r="F1349">
        <f t="shared" si="43"/>
        <v>14</v>
      </c>
    </row>
    <row r="1350" spans="1:6">
      <c r="A1350" t="s">
        <v>85</v>
      </c>
      <c r="B1350" s="83">
        <v>46080</v>
      </c>
      <c r="C1350" s="269">
        <v>0.625</v>
      </c>
      <c r="D1350" s="84">
        <v>18</v>
      </c>
      <c r="E1350" t="str">
        <f t="shared" si="42"/>
        <v>février</v>
      </c>
      <c r="F1350">
        <f t="shared" si="43"/>
        <v>15</v>
      </c>
    </row>
    <row r="1351" spans="1:6">
      <c r="A1351" t="s">
        <v>85</v>
      </c>
      <c r="B1351" s="267">
        <v>46080</v>
      </c>
      <c r="C1351" s="268">
        <v>0.66666666666666663</v>
      </c>
      <c r="D1351" s="270">
        <v>19</v>
      </c>
      <c r="E1351" t="str">
        <f t="shared" si="42"/>
        <v>février</v>
      </c>
      <c r="F1351">
        <f t="shared" si="43"/>
        <v>16</v>
      </c>
    </row>
    <row r="1352" spans="1:6">
      <c r="A1352" t="s">
        <v>85</v>
      </c>
      <c r="B1352" s="83">
        <v>46080</v>
      </c>
      <c r="C1352" s="269">
        <v>0.70833333333333337</v>
      </c>
      <c r="D1352" s="84">
        <v>14</v>
      </c>
      <c r="E1352" t="str">
        <f t="shared" si="42"/>
        <v>février</v>
      </c>
      <c r="F1352">
        <f t="shared" si="43"/>
        <v>17</v>
      </c>
    </row>
    <row r="1353" spans="1:6">
      <c r="A1353" t="s">
        <v>85</v>
      </c>
      <c r="B1353" s="267">
        <v>46080</v>
      </c>
      <c r="C1353" s="268">
        <v>0.75</v>
      </c>
      <c r="D1353" s="270">
        <v>8</v>
      </c>
      <c r="E1353" t="str">
        <f t="shared" si="42"/>
        <v>février</v>
      </c>
      <c r="F1353">
        <f t="shared" si="43"/>
        <v>18</v>
      </c>
    </row>
    <row r="1354" spans="1:6">
      <c r="A1354" t="s">
        <v>85</v>
      </c>
      <c r="B1354" s="83">
        <v>46080</v>
      </c>
      <c r="C1354" s="269">
        <v>0.79166666666666663</v>
      </c>
      <c r="D1354" s="84">
        <v>8</v>
      </c>
      <c r="E1354" t="str">
        <f t="shared" si="42"/>
        <v>février</v>
      </c>
      <c r="F1354">
        <f t="shared" si="43"/>
        <v>19</v>
      </c>
    </row>
    <row r="1355" spans="1:6">
      <c r="A1355" t="s">
        <v>85</v>
      </c>
      <c r="B1355" s="267">
        <v>46080</v>
      </c>
      <c r="C1355" s="268">
        <v>0.83333333333333337</v>
      </c>
      <c r="D1355" s="270">
        <v>4</v>
      </c>
      <c r="E1355" t="str">
        <f t="shared" si="42"/>
        <v>février</v>
      </c>
      <c r="F1355">
        <f t="shared" si="43"/>
        <v>20</v>
      </c>
    </row>
    <row r="1356" spans="1:6">
      <c r="A1356" t="s">
        <v>85</v>
      </c>
      <c r="B1356" s="83">
        <v>46080</v>
      </c>
      <c r="C1356" s="269">
        <v>0.875</v>
      </c>
      <c r="D1356" s="84">
        <v>4</v>
      </c>
      <c r="E1356" t="str">
        <f t="shared" si="42"/>
        <v>février</v>
      </c>
      <c r="F1356">
        <f t="shared" si="43"/>
        <v>21</v>
      </c>
    </row>
    <row r="1357" spans="1:6">
      <c r="A1357" t="s">
        <v>85</v>
      </c>
      <c r="B1357" s="267">
        <v>46080</v>
      </c>
      <c r="C1357" s="268">
        <v>0.91666666666666663</v>
      </c>
      <c r="D1357" s="270">
        <v>2</v>
      </c>
      <c r="E1357" t="str">
        <f t="shared" si="42"/>
        <v>février</v>
      </c>
      <c r="F1357">
        <f t="shared" si="43"/>
        <v>22</v>
      </c>
    </row>
    <row r="1358" spans="1:6">
      <c r="A1358" t="s">
        <v>85</v>
      </c>
      <c r="B1358" s="83">
        <v>46080</v>
      </c>
      <c r="C1358" s="269">
        <v>0.95833333333333337</v>
      </c>
      <c r="D1358" s="84">
        <v>5</v>
      </c>
      <c r="E1358" t="str">
        <f t="shared" si="42"/>
        <v>février</v>
      </c>
      <c r="F1358">
        <f t="shared" si="43"/>
        <v>23</v>
      </c>
    </row>
    <row r="1359" spans="1:6">
      <c r="A1359" t="s">
        <v>68</v>
      </c>
      <c r="B1359" s="267">
        <v>46081</v>
      </c>
      <c r="C1359" s="268">
        <v>0</v>
      </c>
      <c r="D1359" s="270">
        <v>3</v>
      </c>
      <c r="E1359" t="str">
        <f t="shared" si="42"/>
        <v>février</v>
      </c>
      <c r="F1359">
        <f t="shared" si="43"/>
        <v>24</v>
      </c>
    </row>
    <row r="1360" spans="1:6">
      <c r="A1360" t="s">
        <v>68</v>
      </c>
      <c r="B1360" s="83">
        <v>46081</v>
      </c>
      <c r="C1360" s="269">
        <v>4.1666666666666664E-2</v>
      </c>
      <c r="D1360" s="84">
        <v>1</v>
      </c>
      <c r="E1360" t="str">
        <f t="shared" si="42"/>
        <v>février</v>
      </c>
      <c r="F1360">
        <f t="shared" si="43"/>
        <v>1</v>
      </c>
    </row>
    <row r="1361" spans="1:6">
      <c r="A1361" t="s">
        <v>68</v>
      </c>
      <c r="B1361" s="267">
        <v>46081</v>
      </c>
      <c r="C1361" s="268">
        <v>8.3333333333333329E-2</v>
      </c>
      <c r="D1361" s="270">
        <v>2</v>
      </c>
      <c r="E1361" t="str">
        <f t="shared" si="42"/>
        <v>février</v>
      </c>
      <c r="F1361">
        <f t="shared" si="43"/>
        <v>2</v>
      </c>
    </row>
    <row r="1362" spans="1:6">
      <c r="A1362" t="s">
        <v>68</v>
      </c>
      <c r="B1362" s="83">
        <v>46081</v>
      </c>
      <c r="C1362" s="269">
        <v>0.125</v>
      </c>
      <c r="D1362" s="84">
        <v>0</v>
      </c>
      <c r="E1362" t="str">
        <f t="shared" si="42"/>
        <v>février</v>
      </c>
      <c r="F1362">
        <f t="shared" si="43"/>
        <v>3</v>
      </c>
    </row>
    <row r="1363" spans="1:6">
      <c r="A1363" t="s">
        <v>68</v>
      </c>
      <c r="B1363" s="267">
        <v>46081</v>
      </c>
      <c r="C1363" s="268">
        <v>0.16666666666666666</v>
      </c>
      <c r="D1363" s="270">
        <v>1</v>
      </c>
      <c r="E1363" t="str">
        <f t="shared" si="42"/>
        <v>février</v>
      </c>
      <c r="F1363">
        <f t="shared" si="43"/>
        <v>4</v>
      </c>
    </row>
    <row r="1364" spans="1:6">
      <c r="A1364" t="s">
        <v>68</v>
      </c>
      <c r="B1364" s="83">
        <v>46081</v>
      </c>
      <c r="C1364" s="269">
        <v>0.20833333333333334</v>
      </c>
      <c r="D1364" s="84">
        <v>2</v>
      </c>
      <c r="E1364" t="str">
        <f t="shared" si="42"/>
        <v>février</v>
      </c>
      <c r="F1364" t="e">
        <f t="shared" si="43"/>
        <v>#N/A</v>
      </c>
    </row>
    <row r="1365" spans="1:6">
      <c r="A1365" t="s">
        <v>68</v>
      </c>
      <c r="B1365" s="267">
        <v>46081</v>
      </c>
      <c r="C1365" s="268">
        <v>0.25</v>
      </c>
      <c r="D1365" s="270">
        <v>2</v>
      </c>
      <c r="E1365" t="str">
        <f t="shared" si="42"/>
        <v>février</v>
      </c>
      <c r="F1365">
        <f t="shared" si="43"/>
        <v>6</v>
      </c>
    </row>
    <row r="1366" spans="1:6">
      <c r="A1366" t="s">
        <v>68</v>
      </c>
      <c r="B1366" s="83">
        <v>46081</v>
      </c>
      <c r="C1366" s="269">
        <v>0.29166666666666669</v>
      </c>
      <c r="D1366" s="84">
        <v>5</v>
      </c>
      <c r="E1366" t="str">
        <f t="shared" si="42"/>
        <v>février</v>
      </c>
      <c r="F1366">
        <f t="shared" si="43"/>
        <v>7</v>
      </c>
    </row>
    <row r="1367" spans="1:6">
      <c r="A1367" t="s">
        <v>68</v>
      </c>
      <c r="B1367" s="267">
        <v>46081</v>
      </c>
      <c r="C1367" s="268">
        <v>0.33333333333333331</v>
      </c>
      <c r="D1367" s="270">
        <v>17</v>
      </c>
      <c r="E1367" t="str">
        <f t="shared" si="42"/>
        <v>février</v>
      </c>
      <c r="F1367">
        <f t="shared" si="43"/>
        <v>8</v>
      </c>
    </row>
    <row r="1368" spans="1:6">
      <c r="A1368" t="s">
        <v>68</v>
      </c>
      <c r="B1368" s="83">
        <v>46081</v>
      </c>
      <c r="C1368" s="269">
        <v>0.375</v>
      </c>
      <c r="D1368" s="84">
        <v>29</v>
      </c>
      <c r="E1368" t="str">
        <f t="shared" si="42"/>
        <v>février</v>
      </c>
      <c r="F1368">
        <f t="shared" si="43"/>
        <v>9</v>
      </c>
    </row>
    <row r="1369" spans="1:6">
      <c r="A1369" t="s">
        <v>68</v>
      </c>
      <c r="B1369" s="267">
        <v>46081</v>
      </c>
      <c r="C1369" s="268">
        <v>0.41666666666666669</v>
      </c>
      <c r="D1369" s="270">
        <v>32</v>
      </c>
      <c r="E1369" t="str">
        <f t="shared" si="42"/>
        <v>février</v>
      </c>
      <c r="F1369">
        <f t="shared" si="43"/>
        <v>10</v>
      </c>
    </row>
    <row r="1370" spans="1:6">
      <c r="A1370" t="s">
        <v>68</v>
      </c>
      <c r="B1370" s="83">
        <v>46081</v>
      </c>
      <c r="C1370" s="269">
        <v>0.45833333333333331</v>
      </c>
      <c r="D1370" s="84">
        <v>38</v>
      </c>
      <c r="E1370" t="str">
        <f t="shared" si="42"/>
        <v>février</v>
      </c>
      <c r="F1370">
        <f t="shared" si="43"/>
        <v>11</v>
      </c>
    </row>
    <row r="1371" spans="1:6">
      <c r="A1371" t="s">
        <v>68</v>
      </c>
      <c r="B1371" s="267">
        <v>46081</v>
      </c>
      <c r="C1371" s="268">
        <v>0.5</v>
      </c>
      <c r="D1371" s="270">
        <v>32</v>
      </c>
      <c r="E1371" t="str">
        <f t="shared" si="42"/>
        <v>février</v>
      </c>
      <c r="F1371">
        <f t="shared" si="43"/>
        <v>12</v>
      </c>
    </row>
    <row r="1372" spans="1:6">
      <c r="A1372" t="s">
        <v>68</v>
      </c>
      <c r="B1372" s="83">
        <v>46081</v>
      </c>
      <c r="C1372" s="269">
        <v>0.54166666666666663</v>
      </c>
      <c r="D1372" s="84">
        <v>28</v>
      </c>
      <c r="E1372" t="str">
        <f t="shared" si="42"/>
        <v>février</v>
      </c>
      <c r="F1372">
        <f t="shared" si="43"/>
        <v>13</v>
      </c>
    </row>
    <row r="1373" spans="1:6">
      <c r="A1373" t="s">
        <v>68</v>
      </c>
      <c r="B1373" s="267">
        <v>46081</v>
      </c>
      <c r="C1373" s="268">
        <v>0.58333333333333337</v>
      </c>
      <c r="D1373" s="270">
        <v>32</v>
      </c>
      <c r="E1373" t="str">
        <f t="shared" si="42"/>
        <v>février</v>
      </c>
      <c r="F1373">
        <f t="shared" si="43"/>
        <v>14</v>
      </c>
    </row>
    <row r="1374" spans="1:6">
      <c r="A1374" t="s">
        <v>68</v>
      </c>
      <c r="B1374" s="83">
        <v>46081</v>
      </c>
      <c r="C1374" s="269">
        <v>0.625</v>
      </c>
      <c r="D1374" s="84">
        <v>28</v>
      </c>
      <c r="E1374" t="str">
        <f t="shared" si="42"/>
        <v>février</v>
      </c>
      <c r="F1374">
        <f t="shared" si="43"/>
        <v>15</v>
      </c>
    </row>
    <row r="1375" spans="1:6">
      <c r="A1375" t="s">
        <v>68</v>
      </c>
      <c r="B1375" s="267">
        <v>46081</v>
      </c>
      <c r="C1375" s="268">
        <v>0.66666666666666663</v>
      </c>
      <c r="D1375" s="270">
        <v>22</v>
      </c>
      <c r="E1375" t="str">
        <f t="shared" si="42"/>
        <v>février</v>
      </c>
      <c r="F1375">
        <f t="shared" si="43"/>
        <v>16</v>
      </c>
    </row>
    <row r="1376" spans="1:6">
      <c r="A1376" t="s">
        <v>68</v>
      </c>
      <c r="B1376" s="83">
        <v>46081</v>
      </c>
      <c r="C1376" s="269">
        <v>0.70833333333333337</v>
      </c>
      <c r="D1376" s="84">
        <v>22</v>
      </c>
      <c r="E1376" t="str">
        <f t="shared" si="42"/>
        <v>février</v>
      </c>
      <c r="F1376">
        <f t="shared" si="43"/>
        <v>17</v>
      </c>
    </row>
    <row r="1377" spans="1:6">
      <c r="A1377" t="s">
        <v>68</v>
      </c>
      <c r="B1377" s="267">
        <v>46081</v>
      </c>
      <c r="C1377" s="268">
        <v>0.75</v>
      </c>
      <c r="D1377" s="270">
        <v>16</v>
      </c>
      <c r="E1377" t="str">
        <f t="shared" si="42"/>
        <v>février</v>
      </c>
      <c r="F1377">
        <f t="shared" si="43"/>
        <v>18</v>
      </c>
    </row>
    <row r="1378" spans="1:6">
      <c r="A1378" t="s">
        <v>68</v>
      </c>
      <c r="B1378" s="83">
        <v>46081</v>
      </c>
      <c r="C1378" s="269">
        <v>0.79166666666666663</v>
      </c>
      <c r="D1378" s="84">
        <v>12</v>
      </c>
      <c r="E1378" t="str">
        <f t="shared" si="42"/>
        <v>février</v>
      </c>
      <c r="F1378">
        <f t="shared" si="43"/>
        <v>19</v>
      </c>
    </row>
    <row r="1379" spans="1:6">
      <c r="A1379" t="s">
        <v>68</v>
      </c>
      <c r="B1379" s="267">
        <v>46081</v>
      </c>
      <c r="C1379" s="268">
        <v>0.83333333333333337</v>
      </c>
      <c r="D1379" s="270">
        <v>10</v>
      </c>
      <c r="E1379" t="str">
        <f t="shared" si="42"/>
        <v>février</v>
      </c>
      <c r="F1379">
        <f t="shared" si="43"/>
        <v>20</v>
      </c>
    </row>
    <row r="1380" spans="1:6">
      <c r="A1380" t="s">
        <v>68</v>
      </c>
      <c r="B1380" s="83">
        <v>46081</v>
      </c>
      <c r="C1380" s="269">
        <v>0.875</v>
      </c>
      <c r="D1380" s="84">
        <v>10</v>
      </c>
      <c r="E1380" t="str">
        <f t="shared" si="42"/>
        <v>février</v>
      </c>
      <c r="F1380">
        <f t="shared" si="43"/>
        <v>21</v>
      </c>
    </row>
    <row r="1381" spans="1:6">
      <c r="A1381" t="s">
        <v>68</v>
      </c>
      <c r="B1381" s="267">
        <v>46081</v>
      </c>
      <c r="C1381" s="268">
        <v>0.91666666666666663</v>
      </c>
      <c r="D1381" s="270">
        <v>5</v>
      </c>
      <c r="E1381" t="str">
        <f t="shared" si="42"/>
        <v>février</v>
      </c>
      <c r="F1381">
        <f t="shared" si="43"/>
        <v>22</v>
      </c>
    </row>
    <row r="1382" spans="1:6">
      <c r="A1382" t="s">
        <v>68</v>
      </c>
      <c r="B1382" s="83">
        <v>46081</v>
      </c>
      <c r="C1382" s="269">
        <v>0.95833333333333337</v>
      </c>
      <c r="D1382" s="84">
        <v>3</v>
      </c>
      <c r="E1382" t="str">
        <f t="shared" si="42"/>
        <v>février</v>
      </c>
      <c r="F1382">
        <f t="shared" si="43"/>
        <v>23</v>
      </c>
    </row>
    <row r="1383" spans="1:6">
      <c r="A1383" t="s">
        <v>85</v>
      </c>
      <c r="B1383" s="267">
        <v>46081</v>
      </c>
      <c r="C1383" s="268">
        <v>0</v>
      </c>
      <c r="D1383" s="270">
        <v>2</v>
      </c>
      <c r="E1383" t="str">
        <f t="shared" si="42"/>
        <v>février</v>
      </c>
      <c r="F1383">
        <f t="shared" si="43"/>
        <v>24</v>
      </c>
    </row>
    <row r="1384" spans="1:6">
      <c r="A1384" t="s">
        <v>85</v>
      </c>
      <c r="B1384" s="83">
        <v>46081</v>
      </c>
      <c r="C1384" s="269">
        <v>4.1666666666666664E-2</v>
      </c>
      <c r="D1384" s="84">
        <v>0</v>
      </c>
      <c r="E1384" t="str">
        <f t="shared" si="42"/>
        <v>février</v>
      </c>
      <c r="F1384">
        <f t="shared" si="43"/>
        <v>1</v>
      </c>
    </row>
    <row r="1385" spans="1:6">
      <c r="A1385" t="s">
        <v>85</v>
      </c>
      <c r="B1385" s="267">
        <v>46081</v>
      </c>
      <c r="C1385" s="268">
        <v>8.3333333333333329E-2</v>
      </c>
      <c r="D1385" s="270">
        <v>0</v>
      </c>
      <c r="E1385" t="str">
        <f t="shared" si="42"/>
        <v>février</v>
      </c>
      <c r="F1385">
        <f t="shared" si="43"/>
        <v>2</v>
      </c>
    </row>
    <row r="1386" spans="1:6">
      <c r="A1386" t="s">
        <v>85</v>
      </c>
      <c r="B1386" s="83">
        <v>46081</v>
      </c>
      <c r="C1386" s="269">
        <v>0.125</v>
      </c>
      <c r="D1386" s="84">
        <v>1</v>
      </c>
      <c r="E1386" t="str">
        <f t="shared" si="42"/>
        <v>février</v>
      </c>
      <c r="F1386">
        <f t="shared" si="43"/>
        <v>3</v>
      </c>
    </row>
    <row r="1387" spans="1:6">
      <c r="A1387" t="s">
        <v>85</v>
      </c>
      <c r="B1387" s="267">
        <v>46081</v>
      </c>
      <c r="C1387" s="268">
        <v>0.16666666666666666</v>
      </c>
      <c r="D1387" s="270">
        <v>0</v>
      </c>
      <c r="E1387" t="str">
        <f t="shared" si="42"/>
        <v>février</v>
      </c>
      <c r="F1387">
        <f t="shared" si="43"/>
        <v>4</v>
      </c>
    </row>
    <row r="1388" spans="1:6">
      <c r="A1388" t="s">
        <v>85</v>
      </c>
      <c r="B1388" s="83">
        <v>46081</v>
      </c>
      <c r="C1388" s="269">
        <v>0.20833333333333334</v>
      </c>
      <c r="D1388" s="84">
        <v>2</v>
      </c>
      <c r="E1388" t="str">
        <f t="shared" si="42"/>
        <v>février</v>
      </c>
      <c r="F1388" t="e">
        <f t="shared" si="43"/>
        <v>#N/A</v>
      </c>
    </row>
    <row r="1389" spans="1:6">
      <c r="A1389" t="s">
        <v>85</v>
      </c>
      <c r="B1389" s="267">
        <v>46081</v>
      </c>
      <c r="C1389" s="268">
        <v>0.25</v>
      </c>
      <c r="D1389" s="270">
        <v>4</v>
      </c>
      <c r="E1389" t="str">
        <f t="shared" si="42"/>
        <v>février</v>
      </c>
      <c r="F1389">
        <f t="shared" si="43"/>
        <v>6</v>
      </c>
    </row>
    <row r="1390" spans="1:6">
      <c r="A1390" t="s">
        <v>85</v>
      </c>
      <c r="B1390" s="83">
        <v>46081</v>
      </c>
      <c r="C1390" s="269">
        <v>0.29166666666666669</v>
      </c>
      <c r="D1390" s="84">
        <v>2</v>
      </c>
      <c r="E1390" t="str">
        <f t="shared" si="42"/>
        <v>février</v>
      </c>
      <c r="F1390">
        <f t="shared" si="43"/>
        <v>7</v>
      </c>
    </row>
    <row r="1391" spans="1:6">
      <c r="A1391" t="s">
        <v>85</v>
      </c>
      <c r="B1391" s="267">
        <v>46081</v>
      </c>
      <c r="C1391" s="268">
        <v>0.33333333333333331</v>
      </c>
      <c r="D1391" s="270">
        <v>9</v>
      </c>
      <c r="E1391" t="str">
        <f t="shared" si="42"/>
        <v>février</v>
      </c>
      <c r="F1391">
        <f t="shared" si="43"/>
        <v>8</v>
      </c>
    </row>
    <row r="1392" spans="1:6">
      <c r="A1392" t="s">
        <v>85</v>
      </c>
      <c r="B1392" s="83">
        <v>46081</v>
      </c>
      <c r="C1392" s="269">
        <v>0.375</v>
      </c>
      <c r="D1392" s="84">
        <v>20</v>
      </c>
      <c r="E1392" t="str">
        <f t="shared" si="42"/>
        <v>février</v>
      </c>
      <c r="F1392">
        <f t="shared" si="43"/>
        <v>9</v>
      </c>
    </row>
    <row r="1393" spans="1:6">
      <c r="A1393" t="s">
        <v>85</v>
      </c>
      <c r="B1393" s="267">
        <v>46081</v>
      </c>
      <c r="C1393" s="268">
        <v>0.41666666666666669</v>
      </c>
      <c r="D1393" s="270">
        <v>20</v>
      </c>
      <c r="E1393" t="str">
        <f t="shared" si="42"/>
        <v>février</v>
      </c>
      <c r="F1393">
        <f t="shared" si="43"/>
        <v>10</v>
      </c>
    </row>
    <row r="1394" spans="1:6">
      <c r="A1394" t="s">
        <v>85</v>
      </c>
      <c r="B1394" s="83">
        <v>46081</v>
      </c>
      <c r="C1394" s="269">
        <v>0.45833333333333331</v>
      </c>
      <c r="D1394" s="84">
        <v>18</v>
      </c>
      <c r="E1394" t="str">
        <f t="shared" si="42"/>
        <v>février</v>
      </c>
      <c r="F1394">
        <f t="shared" si="43"/>
        <v>11</v>
      </c>
    </row>
    <row r="1395" spans="1:6">
      <c r="A1395" t="s">
        <v>85</v>
      </c>
      <c r="B1395" s="267">
        <v>46081</v>
      </c>
      <c r="C1395" s="268">
        <v>0.5</v>
      </c>
      <c r="D1395" s="270">
        <v>16</v>
      </c>
      <c r="E1395" t="str">
        <f t="shared" si="42"/>
        <v>février</v>
      </c>
      <c r="F1395">
        <f t="shared" si="43"/>
        <v>12</v>
      </c>
    </row>
    <row r="1396" spans="1:6">
      <c r="A1396" t="s">
        <v>85</v>
      </c>
      <c r="B1396" s="83">
        <v>46081</v>
      </c>
      <c r="C1396" s="269">
        <v>0.54166666666666663</v>
      </c>
      <c r="D1396" s="84">
        <v>14</v>
      </c>
      <c r="E1396" t="str">
        <f t="shared" si="42"/>
        <v>février</v>
      </c>
      <c r="F1396">
        <f t="shared" si="43"/>
        <v>13</v>
      </c>
    </row>
    <row r="1397" spans="1:6">
      <c r="A1397" t="s">
        <v>85</v>
      </c>
      <c r="B1397" s="267">
        <v>46081</v>
      </c>
      <c r="C1397" s="268">
        <v>0.58333333333333337</v>
      </c>
      <c r="D1397" s="270">
        <v>15</v>
      </c>
      <c r="E1397" t="str">
        <f t="shared" si="42"/>
        <v>février</v>
      </c>
      <c r="F1397">
        <f t="shared" si="43"/>
        <v>14</v>
      </c>
    </row>
    <row r="1398" spans="1:6">
      <c r="A1398" t="s">
        <v>85</v>
      </c>
      <c r="B1398" s="83">
        <v>46081</v>
      </c>
      <c r="C1398" s="269">
        <v>0.625</v>
      </c>
      <c r="D1398" s="84">
        <v>13</v>
      </c>
      <c r="E1398" t="str">
        <f t="shared" si="42"/>
        <v>février</v>
      </c>
      <c r="F1398">
        <f t="shared" si="43"/>
        <v>15</v>
      </c>
    </row>
    <row r="1399" spans="1:6">
      <c r="A1399" t="s">
        <v>85</v>
      </c>
      <c r="B1399" s="267">
        <v>46081</v>
      </c>
      <c r="C1399" s="268">
        <v>0.66666666666666663</v>
      </c>
      <c r="D1399" s="270">
        <v>12</v>
      </c>
      <c r="E1399" t="str">
        <f t="shared" si="42"/>
        <v>février</v>
      </c>
      <c r="F1399">
        <f t="shared" si="43"/>
        <v>16</v>
      </c>
    </row>
    <row r="1400" spans="1:6">
      <c r="A1400" t="s">
        <v>85</v>
      </c>
      <c r="B1400" s="83">
        <v>46081</v>
      </c>
      <c r="C1400" s="269">
        <v>0.70833333333333337</v>
      </c>
      <c r="D1400" s="84">
        <v>9</v>
      </c>
      <c r="E1400" t="str">
        <f t="shared" si="42"/>
        <v>février</v>
      </c>
      <c r="F1400">
        <f t="shared" si="43"/>
        <v>17</v>
      </c>
    </row>
    <row r="1401" spans="1:6">
      <c r="A1401" t="s">
        <v>85</v>
      </c>
      <c r="B1401" s="267">
        <v>46081</v>
      </c>
      <c r="C1401" s="268">
        <v>0.75</v>
      </c>
      <c r="D1401" s="270">
        <v>7</v>
      </c>
      <c r="E1401" t="str">
        <f t="shared" si="42"/>
        <v>février</v>
      </c>
      <c r="F1401">
        <f t="shared" si="43"/>
        <v>18</v>
      </c>
    </row>
    <row r="1402" spans="1:6">
      <c r="A1402" t="s">
        <v>85</v>
      </c>
      <c r="B1402" s="83">
        <v>46081</v>
      </c>
      <c r="C1402" s="269">
        <v>0.79166666666666663</v>
      </c>
      <c r="D1402" s="84">
        <v>5</v>
      </c>
      <c r="E1402" t="str">
        <f t="shared" si="42"/>
        <v>février</v>
      </c>
      <c r="F1402">
        <f t="shared" si="43"/>
        <v>19</v>
      </c>
    </row>
    <row r="1403" spans="1:6">
      <c r="A1403" t="s">
        <v>85</v>
      </c>
      <c r="B1403" s="267">
        <v>46081</v>
      </c>
      <c r="C1403" s="268">
        <v>0.83333333333333337</v>
      </c>
      <c r="D1403" s="270">
        <v>3</v>
      </c>
      <c r="E1403" t="str">
        <f t="shared" si="42"/>
        <v>février</v>
      </c>
      <c r="F1403">
        <f t="shared" si="43"/>
        <v>20</v>
      </c>
    </row>
    <row r="1404" spans="1:6">
      <c r="A1404" t="s">
        <v>85</v>
      </c>
      <c r="B1404" s="83">
        <v>46081</v>
      </c>
      <c r="C1404" s="269">
        <v>0.875</v>
      </c>
      <c r="D1404" s="84">
        <v>6</v>
      </c>
      <c r="E1404" t="str">
        <f t="shared" si="42"/>
        <v>février</v>
      </c>
      <c r="F1404">
        <f t="shared" si="43"/>
        <v>21</v>
      </c>
    </row>
    <row r="1405" spans="1:6">
      <c r="A1405" t="s">
        <v>85</v>
      </c>
      <c r="B1405" s="267">
        <v>46081</v>
      </c>
      <c r="C1405" s="268">
        <v>0.91666666666666663</v>
      </c>
      <c r="D1405" s="270">
        <v>1</v>
      </c>
      <c r="E1405" t="str">
        <f t="shared" si="42"/>
        <v>février</v>
      </c>
      <c r="F1405">
        <f t="shared" si="43"/>
        <v>22</v>
      </c>
    </row>
    <row r="1406" spans="1:6">
      <c r="A1406" t="s">
        <v>85</v>
      </c>
      <c r="B1406" s="83">
        <v>46081</v>
      </c>
      <c r="C1406" s="269">
        <v>0.95833333333333337</v>
      </c>
      <c r="D1406" s="84">
        <v>2</v>
      </c>
      <c r="E1406" t="str">
        <f t="shared" si="42"/>
        <v>février</v>
      </c>
      <c r="F1406">
        <f t="shared" si="43"/>
        <v>23</v>
      </c>
    </row>
    <row r="1407" spans="1:6">
      <c r="A1407" t="s">
        <v>68</v>
      </c>
      <c r="B1407" s="83">
        <v>46082</v>
      </c>
      <c r="C1407" s="110">
        <v>0.25</v>
      </c>
      <c r="D1407" s="84">
        <v>0</v>
      </c>
      <c r="E1407" t="str">
        <f t="shared" si="42"/>
        <v>mars</v>
      </c>
      <c r="F1407">
        <f t="shared" si="43"/>
        <v>6</v>
      </c>
    </row>
    <row r="1408" spans="1:6">
      <c r="A1408" t="s">
        <v>68</v>
      </c>
      <c r="B1408" s="72">
        <v>46082</v>
      </c>
      <c r="C1408" s="79">
        <v>0.29166666666666669</v>
      </c>
      <c r="D1408">
        <v>6</v>
      </c>
      <c r="E1408" t="str">
        <f t="shared" si="42"/>
        <v>mars</v>
      </c>
      <c r="F1408">
        <f t="shared" si="43"/>
        <v>7</v>
      </c>
    </row>
    <row r="1409" spans="1:6">
      <c r="A1409" t="s">
        <v>68</v>
      </c>
      <c r="B1409" s="72">
        <v>46082</v>
      </c>
      <c r="C1409" s="79">
        <v>0.33333333333333331</v>
      </c>
      <c r="D1409">
        <v>8</v>
      </c>
      <c r="E1409" t="str">
        <f t="shared" si="42"/>
        <v>mars</v>
      </c>
      <c r="F1409">
        <f t="shared" si="43"/>
        <v>8</v>
      </c>
    </row>
    <row r="1410" spans="1:6">
      <c r="A1410" t="s">
        <v>68</v>
      </c>
      <c r="B1410" s="72">
        <v>46082</v>
      </c>
      <c r="C1410" s="79">
        <v>0.375</v>
      </c>
      <c r="D1410">
        <v>17</v>
      </c>
      <c r="E1410" t="str">
        <f t="shared" si="42"/>
        <v>mars</v>
      </c>
      <c r="F1410">
        <f t="shared" si="43"/>
        <v>9</v>
      </c>
    </row>
    <row r="1411" spans="1:6">
      <c r="A1411" t="s">
        <v>68</v>
      </c>
      <c r="B1411" s="72">
        <v>46082</v>
      </c>
      <c r="C1411" s="79">
        <v>0.41666666666666669</v>
      </c>
      <c r="D1411">
        <v>27</v>
      </c>
      <c r="E1411" t="str">
        <f t="shared" si="42"/>
        <v>mars</v>
      </c>
      <c r="F1411">
        <f t="shared" si="43"/>
        <v>10</v>
      </c>
    </row>
    <row r="1412" spans="1:6">
      <c r="A1412" t="s">
        <v>68</v>
      </c>
      <c r="B1412" s="72">
        <v>46082</v>
      </c>
      <c r="C1412" s="79">
        <v>0.45833333333333331</v>
      </c>
      <c r="D1412">
        <v>32</v>
      </c>
      <c r="E1412" t="str">
        <f t="shared" ref="E1412:E1475" si="44">TEXT(B1412,"mmmm")</f>
        <v>mars</v>
      </c>
      <c r="F1412">
        <f t="shared" ref="F1412:F1475" si="45">VLOOKUP(C1412,$L$1:$M$24,2,0)</f>
        <v>11</v>
      </c>
    </row>
    <row r="1413" spans="1:6">
      <c r="A1413" t="s">
        <v>68</v>
      </c>
      <c r="B1413" s="72">
        <v>46082</v>
      </c>
      <c r="C1413" s="79">
        <v>0.5</v>
      </c>
      <c r="D1413">
        <v>29</v>
      </c>
      <c r="E1413" t="str">
        <f t="shared" si="44"/>
        <v>mars</v>
      </c>
      <c r="F1413">
        <f t="shared" si="45"/>
        <v>12</v>
      </c>
    </row>
    <row r="1414" spans="1:6">
      <c r="A1414" t="s">
        <v>68</v>
      </c>
      <c r="B1414" s="72">
        <v>46082</v>
      </c>
      <c r="C1414" s="79">
        <v>0.54166666666666663</v>
      </c>
      <c r="D1414">
        <v>36</v>
      </c>
      <c r="E1414" t="str">
        <f t="shared" si="44"/>
        <v>mars</v>
      </c>
      <c r="F1414">
        <f t="shared" si="45"/>
        <v>13</v>
      </c>
    </row>
    <row r="1415" spans="1:6">
      <c r="A1415" t="s">
        <v>68</v>
      </c>
      <c r="B1415" s="72">
        <v>46082</v>
      </c>
      <c r="C1415" s="79">
        <v>0.58333333333333337</v>
      </c>
      <c r="D1415">
        <v>32</v>
      </c>
      <c r="E1415" t="str">
        <f t="shared" si="44"/>
        <v>mars</v>
      </c>
      <c r="F1415">
        <f t="shared" si="45"/>
        <v>14</v>
      </c>
    </row>
    <row r="1416" spans="1:6">
      <c r="A1416" t="s">
        <v>68</v>
      </c>
      <c r="B1416" s="72">
        <v>46082</v>
      </c>
      <c r="C1416" s="79">
        <v>0.625</v>
      </c>
      <c r="D1416">
        <v>24</v>
      </c>
      <c r="E1416" t="str">
        <f t="shared" si="44"/>
        <v>mars</v>
      </c>
      <c r="F1416">
        <f t="shared" si="45"/>
        <v>15</v>
      </c>
    </row>
    <row r="1417" spans="1:6">
      <c r="A1417" t="s">
        <v>68</v>
      </c>
      <c r="B1417" s="72">
        <v>46082</v>
      </c>
      <c r="C1417" s="79">
        <v>0.66666666666666663</v>
      </c>
      <c r="D1417">
        <v>29</v>
      </c>
      <c r="E1417" t="str">
        <f t="shared" si="44"/>
        <v>mars</v>
      </c>
      <c r="F1417">
        <f t="shared" si="45"/>
        <v>16</v>
      </c>
    </row>
    <row r="1418" spans="1:6">
      <c r="A1418" t="s">
        <v>68</v>
      </c>
      <c r="B1418" s="72">
        <v>46082</v>
      </c>
      <c r="C1418" s="79">
        <v>0.70833333333333337</v>
      </c>
      <c r="D1418">
        <v>31</v>
      </c>
      <c r="E1418" t="str">
        <f t="shared" si="44"/>
        <v>mars</v>
      </c>
      <c r="F1418">
        <f t="shared" si="45"/>
        <v>17</v>
      </c>
    </row>
    <row r="1419" spans="1:6">
      <c r="A1419" t="s">
        <v>68</v>
      </c>
      <c r="B1419" s="72">
        <v>46082</v>
      </c>
      <c r="C1419" s="79">
        <v>0.75</v>
      </c>
      <c r="D1419">
        <v>18</v>
      </c>
      <c r="E1419" t="str">
        <f t="shared" si="44"/>
        <v>mars</v>
      </c>
      <c r="F1419">
        <f t="shared" si="45"/>
        <v>18</v>
      </c>
    </row>
    <row r="1420" spans="1:6">
      <c r="A1420" t="s">
        <v>68</v>
      </c>
      <c r="B1420" s="72">
        <v>46082</v>
      </c>
      <c r="C1420" s="79">
        <v>0.79166666666666663</v>
      </c>
      <c r="D1420">
        <v>10</v>
      </c>
      <c r="E1420" t="str">
        <f t="shared" si="44"/>
        <v>mars</v>
      </c>
      <c r="F1420">
        <f t="shared" si="45"/>
        <v>19</v>
      </c>
    </row>
    <row r="1421" spans="1:6">
      <c r="A1421" t="s">
        <v>68</v>
      </c>
      <c r="B1421" s="72">
        <v>46082</v>
      </c>
      <c r="C1421" s="79">
        <v>0.83333333333333337</v>
      </c>
      <c r="D1421">
        <v>7</v>
      </c>
      <c r="E1421" t="str">
        <f t="shared" si="44"/>
        <v>mars</v>
      </c>
      <c r="F1421">
        <f t="shared" si="45"/>
        <v>20</v>
      </c>
    </row>
    <row r="1422" spans="1:6">
      <c r="A1422" t="s">
        <v>68</v>
      </c>
      <c r="B1422" s="72">
        <v>46082</v>
      </c>
      <c r="C1422" s="79">
        <v>0.875</v>
      </c>
      <c r="D1422">
        <v>6</v>
      </c>
      <c r="E1422" t="str">
        <f t="shared" si="44"/>
        <v>mars</v>
      </c>
      <c r="F1422">
        <f t="shared" si="45"/>
        <v>21</v>
      </c>
    </row>
    <row r="1423" spans="1:6">
      <c r="A1423" t="s">
        <v>68</v>
      </c>
      <c r="B1423" s="72">
        <v>46082</v>
      </c>
      <c r="C1423" s="79">
        <v>0.91666666666666663</v>
      </c>
      <c r="D1423">
        <v>4</v>
      </c>
      <c r="E1423" t="str">
        <f t="shared" si="44"/>
        <v>mars</v>
      </c>
      <c r="F1423">
        <f t="shared" si="45"/>
        <v>22</v>
      </c>
    </row>
    <row r="1424" spans="1:6">
      <c r="A1424" t="s">
        <v>68</v>
      </c>
      <c r="B1424" s="72">
        <v>46082</v>
      </c>
      <c r="C1424" s="79">
        <v>0.95833333333333337</v>
      </c>
      <c r="D1424">
        <v>3</v>
      </c>
      <c r="E1424" t="str">
        <f t="shared" si="44"/>
        <v>mars</v>
      </c>
      <c r="F1424">
        <f t="shared" si="45"/>
        <v>23</v>
      </c>
    </row>
    <row r="1425" spans="1:6">
      <c r="A1425" t="s">
        <v>85</v>
      </c>
      <c r="B1425" s="72">
        <v>46082</v>
      </c>
      <c r="C1425" s="79">
        <v>0.25</v>
      </c>
      <c r="D1425">
        <v>1</v>
      </c>
      <c r="E1425" t="str">
        <f t="shared" si="44"/>
        <v>mars</v>
      </c>
      <c r="F1425">
        <f t="shared" si="45"/>
        <v>6</v>
      </c>
    </row>
    <row r="1426" spans="1:6">
      <c r="A1426" t="s">
        <v>85</v>
      </c>
      <c r="B1426" s="72">
        <v>46082</v>
      </c>
      <c r="C1426" s="79">
        <v>0.29166666666666669</v>
      </c>
      <c r="D1426">
        <v>2</v>
      </c>
      <c r="E1426" t="str">
        <f t="shared" si="44"/>
        <v>mars</v>
      </c>
      <c r="F1426">
        <f t="shared" si="45"/>
        <v>7</v>
      </c>
    </row>
    <row r="1427" spans="1:6">
      <c r="A1427" t="s">
        <v>85</v>
      </c>
      <c r="B1427" s="72">
        <v>46082</v>
      </c>
      <c r="C1427" s="79">
        <v>0.33333333333333331</v>
      </c>
      <c r="D1427">
        <v>3</v>
      </c>
      <c r="E1427" t="str">
        <f t="shared" si="44"/>
        <v>mars</v>
      </c>
      <c r="F1427">
        <f t="shared" si="45"/>
        <v>8</v>
      </c>
    </row>
    <row r="1428" spans="1:6">
      <c r="A1428" t="s">
        <v>85</v>
      </c>
      <c r="B1428" s="72">
        <v>46082</v>
      </c>
      <c r="C1428" s="79">
        <v>0.375</v>
      </c>
      <c r="D1428">
        <v>4</v>
      </c>
      <c r="E1428" t="str">
        <f t="shared" si="44"/>
        <v>mars</v>
      </c>
      <c r="F1428">
        <f t="shared" si="45"/>
        <v>9</v>
      </c>
    </row>
    <row r="1429" spans="1:6">
      <c r="A1429" t="s">
        <v>85</v>
      </c>
      <c r="B1429" s="72">
        <v>46082</v>
      </c>
      <c r="C1429" s="79">
        <v>0.41666666666666669</v>
      </c>
      <c r="D1429">
        <v>16</v>
      </c>
      <c r="E1429" t="str">
        <f t="shared" si="44"/>
        <v>mars</v>
      </c>
      <c r="F1429">
        <f t="shared" si="45"/>
        <v>10</v>
      </c>
    </row>
    <row r="1430" spans="1:6">
      <c r="A1430" t="s">
        <v>85</v>
      </c>
      <c r="B1430" s="72">
        <v>46082</v>
      </c>
      <c r="C1430" s="79">
        <v>0.45833333333333331</v>
      </c>
      <c r="D1430">
        <v>15</v>
      </c>
      <c r="E1430" t="str">
        <f t="shared" si="44"/>
        <v>mars</v>
      </c>
      <c r="F1430">
        <f t="shared" si="45"/>
        <v>11</v>
      </c>
    </row>
    <row r="1431" spans="1:6">
      <c r="A1431" t="s">
        <v>85</v>
      </c>
      <c r="B1431" s="72">
        <v>46082</v>
      </c>
      <c r="C1431" s="79">
        <v>0.5</v>
      </c>
      <c r="D1431">
        <v>13</v>
      </c>
      <c r="E1431" t="str">
        <f t="shared" si="44"/>
        <v>mars</v>
      </c>
      <c r="F1431">
        <f t="shared" si="45"/>
        <v>12</v>
      </c>
    </row>
    <row r="1432" spans="1:6">
      <c r="A1432" t="s">
        <v>85</v>
      </c>
      <c r="B1432" s="72">
        <v>46082</v>
      </c>
      <c r="C1432" s="79">
        <v>0.54166666666666663</v>
      </c>
      <c r="D1432">
        <v>11</v>
      </c>
      <c r="E1432" t="str">
        <f t="shared" si="44"/>
        <v>mars</v>
      </c>
      <c r="F1432">
        <f t="shared" si="45"/>
        <v>13</v>
      </c>
    </row>
    <row r="1433" spans="1:6">
      <c r="A1433" t="s">
        <v>85</v>
      </c>
      <c r="B1433" s="72">
        <v>46082</v>
      </c>
      <c r="C1433" s="79">
        <v>0.58333333333333337</v>
      </c>
      <c r="D1433">
        <v>15</v>
      </c>
      <c r="E1433" t="str">
        <f t="shared" si="44"/>
        <v>mars</v>
      </c>
      <c r="F1433">
        <f t="shared" si="45"/>
        <v>14</v>
      </c>
    </row>
    <row r="1434" spans="1:6">
      <c r="A1434" t="s">
        <v>85</v>
      </c>
      <c r="B1434" s="72">
        <v>46082</v>
      </c>
      <c r="C1434" s="79">
        <v>0.625</v>
      </c>
      <c r="D1434">
        <v>14</v>
      </c>
      <c r="E1434" t="str">
        <f t="shared" si="44"/>
        <v>mars</v>
      </c>
      <c r="F1434">
        <f t="shared" si="45"/>
        <v>15</v>
      </c>
    </row>
    <row r="1435" spans="1:6">
      <c r="A1435" t="s">
        <v>85</v>
      </c>
      <c r="B1435" s="72">
        <v>46082</v>
      </c>
      <c r="C1435" s="79">
        <v>0.66666666666666663</v>
      </c>
      <c r="D1435">
        <v>6</v>
      </c>
      <c r="E1435" t="str">
        <f t="shared" si="44"/>
        <v>mars</v>
      </c>
      <c r="F1435">
        <f t="shared" si="45"/>
        <v>16</v>
      </c>
    </row>
    <row r="1436" spans="1:6">
      <c r="A1436" t="s">
        <v>85</v>
      </c>
      <c r="B1436" s="72">
        <v>46082</v>
      </c>
      <c r="C1436" s="79">
        <v>0.70833333333333337</v>
      </c>
      <c r="D1436">
        <v>13</v>
      </c>
      <c r="E1436" t="str">
        <f t="shared" si="44"/>
        <v>mars</v>
      </c>
      <c r="F1436">
        <f t="shared" si="45"/>
        <v>17</v>
      </c>
    </row>
    <row r="1437" spans="1:6">
      <c r="A1437" t="s">
        <v>85</v>
      </c>
      <c r="B1437" s="72">
        <v>46082</v>
      </c>
      <c r="C1437" s="79">
        <v>0.75</v>
      </c>
      <c r="D1437">
        <v>10</v>
      </c>
      <c r="E1437" t="str">
        <f t="shared" si="44"/>
        <v>mars</v>
      </c>
      <c r="F1437">
        <f t="shared" si="45"/>
        <v>18</v>
      </c>
    </row>
    <row r="1438" spans="1:6">
      <c r="A1438" t="s">
        <v>85</v>
      </c>
      <c r="B1438" s="72">
        <v>46082</v>
      </c>
      <c r="C1438" s="79">
        <v>0.79166666666666663</v>
      </c>
      <c r="D1438">
        <v>4</v>
      </c>
      <c r="E1438" t="str">
        <f t="shared" si="44"/>
        <v>mars</v>
      </c>
      <c r="F1438">
        <f t="shared" si="45"/>
        <v>19</v>
      </c>
    </row>
    <row r="1439" spans="1:6">
      <c r="A1439" t="s">
        <v>85</v>
      </c>
      <c r="B1439" s="72">
        <v>46082</v>
      </c>
      <c r="C1439" s="79">
        <v>0.83333333333333337</v>
      </c>
      <c r="D1439">
        <v>8</v>
      </c>
      <c r="E1439" t="str">
        <f t="shared" si="44"/>
        <v>mars</v>
      </c>
      <c r="F1439">
        <f t="shared" si="45"/>
        <v>20</v>
      </c>
    </row>
    <row r="1440" spans="1:6">
      <c r="A1440" t="s">
        <v>85</v>
      </c>
      <c r="B1440" s="72">
        <v>46082</v>
      </c>
      <c r="C1440" s="79">
        <v>0.875</v>
      </c>
      <c r="D1440">
        <v>4</v>
      </c>
      <c r="E1440" t="str">
        <f t="shared" si="44"/>
        <v>mars</v>
      </c>
      <c r="F1440">
        <f t="shared" si="45"/>
        <v>21</v>
      </c>
    </row>
    <row r="1441" spans="1:6">
      <c r="A1441" t="s">
        <v>85</v>
      </c>
      <c r="B1441" s="72">
        <v>46082</v>
      </c>
      <c r="C1441" s="79">
        <v>0.91666666666666663</v>
      </c>
      <c r="D1441">
        <v>1</v>
      </c>
      <c r="E1441" t="str">
        <f t="shared" si="44"/>
        <v>mars</v>
      </c>
      <c r="F1441">
        <f t="shared" si="45"/>
        <v>22</v>
      </c>
    </row>
    <row r="1442" spans="1:6">
      <c r="A1442" t="s">
        <v>85</v>
      </c>
      <c r="B1442" s="72">
        <v>46082</v>
      </c>
      <c r="C1442" s="79">
        <v>0.95833333333333337</v>
      </c>
      <c r="D1442">
        <v>1</v>
      </c>
      <c r="E1442" t="str">
        <f t="shared" si="44"/>
        <v>mars</v>
      </c>
      <c r="F1442">
        <f t="shared" si="45"/>
        <v>23</v>
      </c>
    </row>
    <row r="1443" spans="1:6">
      <c r="A1443" t="s">
        <v>68</v>
      </c>
      <c r="B1443" s="72">
        <v>46083</v>
      </c>
      <c r="C1443" s="79">
        <v>0.25</v>
      </c>
      <c r="D1443">
        <v>7</v>
      </c>
      <c r="E1443" t="str">
        <f t="shared" si="44"/>
        <v>mars</v>
      </c>
      <c r="F1443">
        <f t="shared" si="45"/>
        <v>6</v>
      </c>
    </row>
    <row r="1444" spans="1:6">
      <c r="A1444" t="s">
        <v>68</v>
      </c>
      <c r="B1444" s="72">
        <v>46083</v>
      </c>
      <c r="C1444" s="79">
        <v>0.29166666666666669</v>
      </c>
      <c r="D1444">
        <v>20</v>
      </c>
      <c r="E1444" t="str">
        <f t="shared" si="44"/>
        <v>mars</v>
      </c>
      <c r="F1444">
        <f t="shared" si="45"/>
        <v>7</v>
      </c>
    </row>
    <row r="1445" spans="1:6">
      <c r="A1445" t="s">
        <v>68</v>
      </c>
      <c r="B1445" s="72">
        <v>46083</v>
      </c>
      <c r="C1445" s="79">
        <v>0.33333333333333331</v>
      </c>
      <c r="D1445">
        <v>75</v>
      </c>
      <c r="E1445" t="str">
        <f t="shared" si="44"/>
        <v>mars</v>
      </c>
      <c r="F1445">
        <f t="shared" si="45"/>
        <v>8</v>
      </c>
    </row>
    <row r="1446" spans="1:6">
      <c r="A1446" t="s">
        <v>68</v>
      </c>
      <c r="B1446" s="72">
        <v>46083</v>
      </c>
      <c r="C1446" s="79">
        <v>0.375</v>
      </c>
      <c r="D1446">
        <v>83</v>
      </c>
      <c r="E1446" t="str">
        <f t="shared" si="44"/>
        <v>mars</v>
      </c>
      <c r="F1446">
        <f t="shared" si="45"/>
        <v>9</v>
      </c>
    </row>
    <row r="1447" spans="1:6">
      <c r="A1447" t="s">
        <v>68</v>
      </c>
      <c r="B1447" s="72">
        <v>46083</v>
      </c>
      <c r="C1447" s="79">
        <v>0.41666666666666669</v>
      </c>
      <c r="D1447">
        <v>82</v>
      </c>
      <c r="E1447" t="str">
        <f t="shared" si="44"/>
        <v>mars</v>
      </c>
      <c r="F1447">
        <f t="shared" si="45"/>
        <v>10</v>
      </c>
    </row>
    <row r="1448" spans="1:6">
      <c r="A1448" t="s">
        <v>68</v>
      </c>
      <c r="B1448" s="72">
        <v>46083</v>
      </c>
      <c r="C1448" s="79">
        <v>0.45833333333333331</v>
      </c>
      <c r="D1448">
        <v>65</v>
      </c>
      <c r="E1448" t="str">
        <f t="shared" si="44"/>
        <v>mars</v>
      </c>
      <c r="F1448">
        <f t="shared" si="45"/>
        <v>11</v>
      </c>
    </row>
    <row r="1449" spans="1:6">
      <c r="A1449" t="s">
        <v>68</v>
      </c>
      <c r="B1449" s="72">
        <v>46083</v>
      </c>
      <c r="C1449" s="79">
        <v>0.5</v>
      </c>
      <c r="D1449">
        <v>50</v>
      </c>
      <c r="E1449" t="str">
        <f t="shared" si="44"/>
        <v>mars</v>
      </c>
      <c r="F1449">
        <f t="shared" si="45"/>
        <v>12</v>
      </c>
    </row>
    <row r="1450" spans="1:6">
      <c r="A1450" t="s">
        <v>68</v>
      </c>
      <c r="B1450" s="72">
        <v>46083</v>
      </c>
      <c r="C1450" s="79">
        <v>0.54166666666666663</v>
      </c>
      <c r="D1450">
        <v>68</v>
      </c>
      <c r="E1450" t="str">
        <f t="shared" si="44"/>
        <v>mars</v>
      </c>
      <c r="F1450">
        <f t="shared" si="45"/>
        <v>13</v>
      </c>
    </row>
    <row r="1451" spans="1:6">
      <c r="A1451" t="s">
        <v>68</v>
      </c>
      <c r="B1451" s="72">
        <v>46083</v>
      </c>
      <c r="C1451" s="79">
        <v>0.58333333333333337</v>
      </c>
      <c r="D1451">
        <v>50</v>
      </c>
      <c r="E1451" t="str">
        <f t="shared" si="44"/>
        <v>mars</v>
      </c>
      <c r="F1451">
        <f t="shared" si="45"/>
        <v>14</v>
      </c>
    </row>
    <row r="1452" spans="1:6">
      <c r="A1452" t="s">
        <v>68</v>
      </c>
      <c r="B1452" s="72">
        <v>46083</v>
      </c>
      <c r="C1452" s="79">
        <v>0.625</v>
      </c>
      <c r="D1452">
        <v>50</v>
      </c>
      <c r="E1452" t="str">
        <f t="shared" si="44"/>
        <v>mars</v>
      </c>
      <c r="F1452">
        <f t="shared" si="45"/>
        <v>15</v>
      </c>
    </row>
    <row r="1453" spans="1:6">
      <c r="A1453" t="s">
        <v>68</v>
      </c>
      <c r="B1453" s="72">
        <v>46083</v>
      </c>
      <c r="C1453" s="79">
        <v>0.66666666666666663</v>
      </c>
      <c r="D1453">
        <v>49</v>
      </c>
      <c r="E1453" t="str">
        <f t="shared" si="44"/>
        <v>mars</v>
      </c>
      <c r="F1453">
        <f t="shared" si="45"/>
        <v>16</v>
      </c>
    </row>
    <row r="1454" spans="1:6">
      <c r="A1454" t="s">
        <v>68</v>
      </c>
      <c r="B1454" s="72">
        <v>46083</v>
      </c>
      <c r="C1454" s="79">
        <v>0.70833333333333337</v>
      </c>
      <c r="D1454">
        <v>35</v>
      </c>
      <c r="E1454" t="str">
        <f t="shared" si="44"/>
        <v>mars</v>
      </c>
      <c r="F1454">
        <f t="shared" si="45"/>
        <v>17</v>
      </c>
    </row>
    <row r="1455" spans="1:6">
      <c r="A1455" t="s">
        <v>68</v>
      </c>
      <c r="B1455" s="72">
        <v>46083</v>
      </c>
      <c r="C1455" s="79">
        <v>0.75</v>
      </c>
      <c r="D1455">
        <v>19</v>
      </c>
      <c r="E1455" t="str">
        <f t="shared" si="44"/>
        <v>mars</v>
      </c>
      <c r="F1455">
        <f t="shared" si="45"/>
        <v>18</v>
      </c>
    </row>
    <row r="1456" spans="1:6">
      <c r="A1456" t="s">
        <v>68</v>
      </c>
      <c r="B1456" s="72">
        <v>46083</v>
      </c>
      <c r="C1456" s="79">
        <v>0.79166666666666663</v>
      </c>
      <c r="D1456">
        <v>13</v>
      </c>
      <c r="E1456" t="str">
        <f t="shared" si="44"/>
        <v>mars</v>
      </c>
      <c r="F1456">
        <f t="shared" si="45"/>
        <v>19</v>
      </c>
    </row>
    <row r="1457" spans="1:6">
      <c r="A1457" t="s">
        <v>68</v>
      </c>
      <c r="B1457" s="72">
        <v>46083</v>
      </c>
      <c r="C1457" s="79">
        <v>0.83333333333333337</v>
      </c>
      <c r="D1457">
        <v>10</v>
      </c>
      <c r="E1457" t="str">
        <f t="shared" si="44"/>
        <v>mars</v>
      </c>
      <c r="F1457">
        <f t="shared" si="45"/>
        <v>20</v>
      </c>
    </row>
    <row r="1458" spans="1:6">
      <c r="A1458" t="s">
        <v>68</v>
      </c>
      <c r="B1458" s="72">
        <v>46083</v>
      </c>
      <c r="C1458" s="79">
        <v>0.875</v>
      </c>
      <c r="D1458">
        <v>5</v>
      </c>
      <c r="E1458" t="str">
        <f t="shared" si="44"/>
        <v>mars</v>
      </c>
      <c r="F1458">
        <f t="shared" si="45"/>
        <v>21</v>
      </c>
    </row>
    <row r="1459" spans="1:6">
      <c r="A1459" t="s">
        <v>68</v>
      </c>
      <c r="B1459" s="72">
        <v>46083</v>
      </c>
      <c r="C1459" s="79">
        <v>0.91666666666666663</v>
      </c>
      <c r="D1459">
        <v>5</v>
      </c>
      <c r="E1459" t="str">
        <f t="shared" si="44"/>
        <v>mars</v>
      </c>
      <c r="F1459">
        <f t="shared" si="45"/>
        <v>22</v>
      </c>
    </row>
    <row r="1460" spans="1:6">
      <c r="A1460" t="s">
        <v>68</v>
      </c>
      <c r="B1460" s="72">
        <v>46083</v>
      </c>
      <c r="C1460" s="79">
        <v>0.95833333333333337</v>
      </c>
      <c r="D1460">
        <v>3</v>
      </c>
      <c r="E1460" t="str">
        <f t="shared" si="44"/>
        <v>mars</v>
      </c>
      <c r="F1460">
        <f t="shared" si="45"/>
        <v>23</v>
      </c>
    </row>
    <row r="1461" spans="1:6">
      <c r="A1461" t="s">
        <v>85</v>
      </c>
      <c r="B1461" s="72">
        <v>46083</v>
      </c>
      <c r="C1461" s="79">
        <v>0.25</v>
      </c>
      <c r="D1461">
        <v>1</v>
      </c>
      <c r="E1461" t="str">
        <f t="shared" si="44"/>
        <v>mars</v>
      </c>
      <c r="F1461">
        <f t="shared" si="45"/>
        <v>6</v>
      </c>
    </row>
    <row r="1462" spans="1:6">
      <c r="A1462" t="s">
        <v>85</v>
      </c>
      <c r="B1462" s="72">
        <v>46083</v>
      </c>
      <c r="C1462" s="79">
        <v>0.29166666666666669</v>
      </c>
      <c r="D1462">
        <v>9</v>
      </c>
      <c r="E1462" t="str">
        <f t="shared" si="44"/>
        <v>mars</v>
      </c>
      <c r="F1462">
        <f t="shared" si="45"/>
        <v>7</v>
      </c>
    </row>
    <row r="1463" spans="1:6">
      <c r="A1463" t="s">
        <v>85</v>
      </c>
      <c r="B1463" s="72">
        <v>46083</v>
      </c>
      <c r="C1463" s="79">
        <v>0.33333333333333331</v>
      </c>
      <c r="D1463">
        <v>21</v>
      </c>
      <c r="E1463" t="str">
        <f t="shared" si="44"/>
        <v>mars</v>
      </c>
      <c r="F1463">
        <f t="shared" si="45"/>
        <v>8</v>
      </c>
    </row>
    <row r="1464" spans="1:6">
      <c r="A1464" t="s">
        <v>85</v>
      </c>
      <c r="B1464" s="72">
        <v>46083</v>
      </c>
      <c r="C1464" s="79">
        <v>0.375</v>
      </c>
      <c r="D1464">
        <v>40</v>
      </c>
      <c r="E1464" t="str">
        <f t="shared" si="44"/>
        <v>mars</v>
      </c>
      <c r="F1464">
        <f t="shared" si="45"/>
        <v>9</v>
      </c>
    </row>
    <row r="1465" spans="1:6">
      <c r="A1465" t="s">
        <v>85</v>
      </c>
      <c r="B1465" s="72">
        <v>46083</v>
      </c>
      <c r="C1465" s="79">
        <v>0.41666666666666669</v>
      </c>
      <c r="D1465">
        <v>38</v>
      </c>
      <c r="E1465" t="str">
        <f t="shared" si="44"/>
        <v>mars</v>
      </c>
      <c r="F1465">
        <f t="shared" si="45"/>
        <v>10</v>
      </c>
    </row>
    <row r="1466" spans="1:6">
      <c r="A1466" t="s">
        <v>85</v>
      </c>
      <c r="B1466" s="72">
        <v>46083</v>
      </c>
      <c r="C1466" s="79">
        <v>0.45833333333333331</v>
      </c>
      <c r="D1466">
        <v>31</v>
      </c>
      <c r="E1466" t="str">
        <f t="shared" si="44"/>
        <v>mars</v>
      </c>
      <c r="F1466">
        <f t="shared" si="45"/>
        <v>11</v>
      </c>
    </row>
    <row r="1467" spans="1:6">
      <c r="A1467" t="s">
        <v>85</v>
      </c>
      <c r="B1467" s="72">
        <v>46083</v>
      </c>
      <c r="C1467" s="79">
        <v>0.5</v>
      </c>
      <c r="D1467">
        <v>26</v>
      </c>
      <c r="E1467" t="str">
        <f t="shared" si="44"/>
        <v>mars</v>
      </c>
      <c r="F1467">
        <f t="shared" si="45"/>
        <v>12</v>
      </c>
    </row>
    <row r="1468" spans="1:6">
      <c r="A1468" t="s">
        <v>85</v>
      </c>
      <c r="B1468" s="72">
        <v>46083</v>
      </c>
      <c r="C1468" s="79">
        <v>0.54166666666666663</v>
      </c>
      <c r="D1468">
        <v>29</v>
      </c>
      <c r="E1468" t="str">
        <f t="shared" si="44"/>
        <v>mars</v>
      </c>
      <c r="F1468">
        <f t="shared" si="45"/>
        <v>13</v>
      </c>
    </row>
    <row r="1469" spans="1:6">
      <c r="A1469" t="s">
        <v>85</v>
      </c>
      <c r="B1469" s="72">
        <v>46083</v>
      </c>
      <c r="C1469" s="79">
        <v>0.58333333333333337</v>
      </c>
      <c r="D1469">
        <v>26</v>
      </c>
      <c r="E1469" t="str">
        <f t="shared" si="44"/>
        <v>mars</v>
      </c>
      <c r="F1469">
        <f t="shared" si="45"/>
        <v>14</v>
      </c>
    </row>
    <row r="1470" spans="1:6">
      <c r="A1470" t="s">
        <v>85</v>
      </c>
      <c r="B1470" s="72">
        <v>46083</v>
      </c>
      <c r="C1470" s="79">
        <v>0.625</v>
      </c>
      <c r="D1470">
        <v>25</v>
      </c>
      <c r="E1470" t="str">
        <f t="shared" si="44"/>
        <v>mars</v>
      </c>
      <c r="F1470">
        <f t="shared" si="45"/>
        <v>15</v>
      </c>
    </row>
    <row r="1471" spans="1:6">
      <c r="A1471" t="s">
        <v>85</v>
      </c>
      <c r="B1471" s="72">
        <v>46083</v>
      </c>
      <c r="C1471" s="79">
        <v>0.66666666666666663</v>
      </c>
      <c r="D1471">
        <v>29</v>
      </c>
      <c r="E1471" t="str">
        <f t="shared" si="44"/>
        <v>mars</v>
      </c>
      <c r="F1471">
        <f t="shared" si="45"/>
        <v>16</v>
      </c>
    </row>
    <row r="1472" spans="1:6">
      <c r="A1472" t="s">
        <v>85</v>
      </c>
      <c r="B1472" s="72">
        <v>46083</v>
      </c>
      <c r="C1472" s="79">
        <v>0.70833333333333337</v>
      </c>
      <c r="D1472">
        <v>21</v>
      </c>
      <c r="E1472" t="str">
        <f t="shared" si="44"/>
        <v>mars</v>
      </c>
      <c r="F1472">
        <f t="shared" si="45"/>
        <v>17</v>
      </c>
    </row>
    <row r="1473" spans="1:6">
      <c r="A1473" t="s">
        <v>85</v>
      </c>
      <c r="B1473" s="72">
        <v>46083</v>
      </c>
      <c r="C1473" s="79">
        <v>0.75</v>
      </c>
      <c r="D1473">
        <v>14</v>
      </c>
      <c r="E1473" t="str">
        <f t="shared" si="44"/>
        <v>mars</v>
      </c>
      <c r="F1473">
        <f t="shared" si="45"/>
        <v>18</v>
      </c>
    </row>
    <row r="1474" spans="1:6">
      <c r="A1474" t="s">
        <v>85</v>
      </c>
      <c r="B1474" s="72">
        <v>46083</v>
      </c>
      <c r="C1474" s="79">
        <v>0.79166666666666663</v>
      </c>
      <c r="D1474">
        <v>6</v>
      </c>
      <c r="E1474" t="str">
        <f t="shared" si="44"/>
        <v>mars</v>
      </c>
      <c r="F1474">
        <f t="shared" si="45"/>
        <v>19</v>
      </c>
    </row>
    <row r="1475" spans="1:6">
      <c r="A1475" t="s">
        <v>85</v>
      </c>
      <c r="B1475" s="72">
        <v>46083</v>
      </c>
      <c r="C1475" s="79">
        <v>0.83333333333333337</v>
      </c>
      <c r="D1475">
        <v>9</v>
      </c>
      <c r="E1475" t="str">
        <f t="shared" si="44"/>
        <v>mars</v>
      </c>
      <c r="F1475">
        <f t="shared" si="45"/>
        <v>20</v>
      </c>
    </row>
    <row r="1476" spans="1:6">
      <c r="A1476" t="s">
        <v>85</v>
      </c>
      <c r="B1476" s="72">
        <v>46083</v>
      </c>
      <c r="C1476" s="79">
        <v>0.875</v>
      </c>
      <c r="D1476">
        <v>5</v>
      </c>
      <c r="E1476" t="str">
        <f t="shared" ref="E1476:E1539" si="46">TEXT(B1476,"mmmm")</f>
        <v>mars</v>
      </c>
      <c r="F1476">
        <f t="shared" ref="F1476:F1539" si="47">VLOOKUP(C1476,$L$1:$M$24,2,0)</f>
        <v>21</v>
      </c>
    </row>
    <row r="1477" spans="1:6">
      <c r="A1477" t="s">
        <v>85</v>
      </c>
      <c r="B1477" s="72">
        <v>46083</v>
      </c>
      <c r="C1477" s="79">
        <v>0.91666666666666663</v>
      </c>
      <c r="D1477">
        <v>5</v>
      </c>
      <c r="E1477" t="str">
        <f t="shared" si="46"/>
        <v>mars</v>
      </c>
      <c r="F1477">
        <f t="shared" si="47"/>
        <v>22</v>
      </c>
    </row>
    <row r="1478" spans="1:6">
      <c r="A1478" t="s">
        <v>85</v>
      </c>
      <c r="B1478" s="72">
        <v>46083</v>
      </c>
      <c r="C1478" s="79">
        <v>0.95833333333333337</v>
      </c>
      <c r="D1478">
        <v>2</v>
      </c>
      <c r="E1478" t="str">
        <f t="shared" si="46"/>
        <v>mars</v>
      </c>
      <c r="F1478">
        <f t="shared" si="47"/>
        <v>23</v>
      </c>
    </row>
    <row r="1479" spans="1:6">
      <c r="A1479" t="s">
        <v>68</v>
      </c>
      <c r="B1479" s="72">
        <v>46084</v>
      </c>
      <c r="C1479" s="79">
        <v>0.25</v>
      </c>
      <c r="D1479">
        <v>5</v>
      </c>
      <c r="E1479" t="str">
        <f t="shared" si="46"/>
        <v>mars</v>
      </c>
      <c r="F1479">
        <f t="shared" si="47"/>
        <v>6</v>
      </c>
    </row>
    <row r="1480" spans="1:6">
      <c r="A1480" t="s">
        <v>68</v>
      </c>
      <c r="B1480" s="72">
        <v>46084</v>
      </c>
      <c r="C1480" s="79">
        <v>0.29166666666666669</v>
      </c>
      <c r="D1480">
        <v>16</v>
      </c>
      <c r="E1480" t="str">
        <f t="shared" si="46"/>
        <v>mars</v>
      </c>
      <c r="F1480">
        <f t="shared" si="47"/>
        <v>7</v>
      </c>
    </row>
    <row r="1481" spans="1:6">
      <c r="A1481" t="s">
        <v>68</v>
      </c>
      <c r="B1481" s="72">
        <v>46084</v>
      </c>
      <c r="C1481" s="79">
        <v>0.33333333333333331</v>
      </c>
      <c r="D1481">
        <v>44</v>
      </c>
      <c r="E1481" t="str">
        <f t="shared" si="46"/>
        <v>mars</v>
      </c>
      <c r="F1481">
        <f t="shared" si="47"/>
        <v>8</v>
      </c>
    </row>
    <row r="1482" spans="1:6">
      <c r="A1482" t="s">
        <v>68</v>
      </c>
      <c r="B1482" s="72">
        <v>46084</v>
      </c>
      <c r="C1482" s="79">
        <v>0.375</v>
      </c>
      <c r="D1482">
        <v>59</v>
      </c>
      <c r="E1482" t="str">
        <f t="shared" si="46"/>
        <v>mars</v>
      </c>
      <c r="F1482">
        <f t="shared" si="47"/>
        <v>9</v>
      </c>
    </row>
    <row r="1483" spans="1:6">
      <c r="A1483" t="s">
        <v>68</v>
      </c>
      <c r="B1483" s="72">
        <v>46084</v>
      </c>
      <c r="C1483" s="79">
        <v>0.41666666666666669</v>
      </c>
      <c r="D1483">
        <v>61</v>
      </c>
      <c r="E1483" t="str">
        <f t="shared" si="46"/>
        <v>mars</v>
      </c>
      <c r="F1483">
        <f t="shared" si="47"/>
        <v>10</v>
      </c>
    </row>
    <row r="1484" spans="1:6">
      <c r="A1484" t="s">
        <v>68</v>
      </c>
      <c r="B1484" s="72">
        <v>46084</v>
      </c>
      <c r="C1484" s="79">
        <v>0.45833333333333331</v>
      </c>
      <c r="D1484">
        <v>62</v>
      </c>
      <c r="E1484" t="str">
        <f t="shared" si="46"/>
        <v>mars</v>
      </c>
      <c r="F1484">
        <f t="shared" si="47"/>
        <v>11</v>
      </c>
    </row>
    <row r="1485" spans="1:6">
      <c r="A1485" t="s">
        <v>68</v>
      </c>
      <c r="B1485" s="72">
        <v>46084</v>
      </c>
      <c r="C1485" s="79">
        <v>0.5</v>
      </c>
      <c r="D1485">
        <v>42</v>
      </c>
      <c r="E1485" t="str">
        <f t="shared" si="46"/>
        <v>mars</v>
      </c>
      <c r="F1485">
        <f t="shared" si="47"/>
        <v>12</v>
      </c>
    </row>
    <row r="1486" spans="1:6">
      <c r="A1486" t="s">
        <v>68</v>
      </c>
      <c r="B1486" s="72">
        <v>46084</v>
      </c>
      <c r="C1486" s="79">
        <v>0.54166666666666663</v>
      </c>
      <c r="D1486">
        <v>46</v>
      </c>
      <c r="E1486" t="str">
        <f t="shared" si="46"/>
        <v>mars</v>
      </c>
      <c r="F1486">
        <f t="shared" si="47"/>
        <v>13</v>
      </c>
    </row>
    <row r="1487" spans="1:6">
      <c r="A1487" t="s">
        <v>68</v>
      </c>
      <c r="B1487" s="72">
        <v>46084</v>
      </c>
      <c r="C1487" s="79">
        <v>0.58333333333333337</v>
      </c>
      <c r="D1487">
        <v>56</v>
      </c>
      <c r="E1487" t="str">
        <f t="shared" si="46"/>
        <v>mars</v>
      </c>
      <c r="F1487">
        <f t="shared" si="47"/>
        <v>14</v>
      </c>
    </row>
    <row r="1488" spans="1:6">
      <c r="A1488" t="s">
        <v>68</v>
      </c>
      <c r="B1488" s="72">
        <v>46084</v>
      </c>
      <c r="C1488" s="79">
        <v>0.625</v>
      </c>
      <c r="D1488">
        <v>49</v>
      </c>
      <c r="E1488" t="str">
        <f t="shared" si="46"/>
        <v>mars</v>
      </c>
      <c r="F1488">
        <f t="shared" si="47"/>
        <v>15</v>
      </c>
    </row>
    <row r="1489" spans="1:6">
      <c r="A1489" t="s">
        <v>68</v>
      </c>
      <c r="B1489" s="72">
        <v>46084</v>
      </c>
      <c r="C1489" s="79">
        <v>0.66666666666666663</v>
      </c>
      <c r="D1489">
        <v>43</v>
      </c>
      <c r="E1489" t="str">
        <f t="shared" si="46"/>
        <v>mars</v>
      </c>
      <c r="F1489">
        <f t="shared" si="47"/>
        <v>16</v>
      </c>
    </row>
    <row r="1490" spans="1:6">
      <c r="A1490" t="s">
        <v>68</v>
      </c>
      <c r="B1490" s="72">
        <v>46084</v>
      </c>
      <c r="C1490" s="79">
        <v>0.70833333333333337</v>
      </c>
      <c r="D1490">
        <v>37</v>
      </c>
      <c r="E1490" t="str">
        <f t="shared" si="46"/>
        <v>mars</v>
      </c>
      <c r="F1490">
        <f t="shared" si="47"/>
        <v>17</v>
      </c>
    </row>
    <row r="1491" spans="1:6">
      <c r="A1491" t="s">
        <v>68</v>
      </c>
      <c r="B1491" s="72">
        <v>46084</v>
      </c>
      <c r="C1491" s="79">
        <v>0.75</v>
      </c>
      <c r="D1491">
        <v>21</v>
      </c>
      <c r="E1491" t="str">
        <f t="shared" si="46"/>
        <v>mars</v>
      </c>
      <c r="F1491">
        <f t="shared" si="47"/>
        <v>18</v>
      </c>
    </row>
    <row r="1492" spans="1:6">
      <c r="A1492" t="s">
        <v>68</v>
      </c>
      <c r="B1492" s="72">
        <v>46084</v>
      </c>
      <c r="C1492" s="79">
        <v>0.79166666666666663</v>
      </c>
      <c r="D1492">
        <v>16</v>
      </c>
      <c r="E1492" t="str">
        <f t="shared" si="46"/>
        <v>mars</v>
      </c>
      <c r="F1492">
        <f t="shared" si="47"/>
        <v>19</v>
      </c>
    </row>
    <row r="1493" spans="1:6">
      <c r="A1493" t="s">
        <v>68</v>
      </c>
      <c r="B1493" s="72">
        <v>46084</v>
      </c>
      <c r="C1493" s="79">
        <v>0.83333333333333337</v>
      </c>
      <c r="D1493">
        <v>10</v>
      </c>
      <c r="E1493" t="str">
        <f t="shared" si="46"/>
        <v>mars</v>
      </c>
      <c r="F1493">
        <f t="shared" si="47"/>
        <v>20</v>
      </c>
    </row>
    <row r="1494" spans="1:6">
      <c r="A1494" t="s">
        <v>68</v>
      </c>
      <c r="B1494" s="72">
        <v>46084</v>
      </c>
      <c r="C1494" s="79">
        <v>0.875</v>
      </c>
      <c r="D1494">
        <v>5</v>
      </c>
      <c r="E1494" t="str">
        <f t="shared" si="46"/>
        <v>mars</v>
      </c>
      <c r="F1494">
        <f t="shared" si="47"/>
        <v>21</v>
      </c>
    </row>
    <row r="1495" spans="1:6">
      <c r="A1495" t="s">
        <v>68</v>
      </c>
      <c r="B1495" s="72">
        <v>46084</v>
      </c>
      <c r="C1495" s="79">
        <v>0.91666666666666663</v>
      </c>
      <c r="D1495">
        <v>6</v>
      </c>
      <c r="E1495" t="str">
        <f t="shared" si="46"/>
        <v>mars</v>
      </c>
      <c r="F1495">
        <f t="shared" si="47"/>
        <v>22</v>
      </c>
    </row>
    <row r="1496" spans="1:6">
      <c r="A1496" t="s">
        <v>68</v>
      </c>
      <c r="B1496" s="72">
        <v>46084</v>
      </c>
      <c r="C1496" s="79">
        <v>0.95833333333333337</v>
      </c>
      <c r="D1496">
        <v>3</v>
      </c>
      <c r="E1496" t="str">
        <f t="shared" si="46"/>
        <v>mars</v>
      </c>
      <c r="F1496">
        <f t="shared" si="47"/>
        <v>23</v>
      </c>
    </row>
    <row r="1497" spans="1:6">
      <c r="A1497" t="s">
        <v>85</v>
      </c>
      <c r="B1497" s="72">
        <v>46084</v>
      </c>
      <c r="C1497" s="79">
        <v>0.25</v>
      </c>
      <c r="D1497">
        <v>3</v>
      </c>
      <c r="E1497" t="str">
        <f t="shared" si="46"/>
        <v>mars</v>
      </c>
      <c r="F1497">
        <f t="shared" si="47"/>
        <v>6</v>
      </c>
    </row>
    <row r="1498" spans="1:6">
      <c r="A1498" t="s">
        <v>85</v>
      </c>
      <c r="B1498" s="72">
        <v>46084</v>
      </c>
      <c r="C1498" s="79">
        <v>0.29166666666666669</v>
      </c>
      <c r="D1498">
        <v>8</v>
      </c>
      <c r="E1498" t="str">
        <f t="shared" si="46"/>
        <v>mars</v>
      </c>
      <c r="F1498">
        <f t="shared" si="47"/>
        <v>7</v>
      </c>
    </row>
    <row r="1499" spans="1:6">
      <c r="A1499" t="s">
        <v>85</v>
      </c>
      <c r="B1499" s="72">
        <v>46084</v>
      </c>
      <c r="C1499" s="79">
        <v>0.33333333333333331</v>
      </c>
      <c r="D1499">
        <v>15</v>
      </c>
      <c r="E1499" t="str">
        <f t="shared" si="46"/>
        <v>mars</v>
      </c>
      <c r="F1499">
        <f t="shared" si="47"/>
        <v>8</v>
      </c>
    </row>
    <row r="1500" spans="1:6">
      <c r="A1500" t="s">
        <v>85</v>
      </c>
      <c r="B1500" s="72">
        <v>46084</v>
      </c>
      <c r="C1500" s="79">
        <v>0.375</v>
      </c>
      <c r="D1500">
        <v>22</v>
      </c>
      <c r="E1500" t="str">
        <f t="shared" si="46"/>
        <v>mars</v>
      </c>
      <c r="F1500">
        <f t="shared" si="47"/>
        <v>9</v>
      </c>
    </row>
    <row r="1501" spans="1:6">
      <c r="A1501" t="s">
        <v>85</v>
      </c>
      <c r="B1501" s="72">
        <v>46084</v>
      </c>
      <c r="C1501" s="79">
        <v>0.41666666666666669</v>
      </c>
      <c r="D1501">
        <v>26</v>
      </c>
      <c r="E1501" t="str">
        <f t="shared" si="46"/>
        <v>mars</v>
      </c>
      <c r="F1501">
        <f t="shared" si="47"/>
        <v>10</v>
      </c>
    </row>
    <row r="1502" spans="1:6">
      <c r="A1502" t="s">
        <v>85</v>
      </c>
      <c r="B1502" s="72">
        <v>46084</v>
      </c>
      <c r="C1502" s="79">
        <v>0.45833333333333331</v>
      </c>
      <c r="D1502">
        <v>24</v>
      </c>
      <c r="E1502" t="str">
        <f t="shared" si="46"/>
        <v>mars</v>
      </c>
      <c r="F1502">
        <f t="shared" si="47"/>
        <v>11</v>
      </c>
    </row>
    <row r="1503" spans="1:6">
      <c r="A1503" t="s">
        <v>85</v>
      </c>
      <c r="B1503" s="72">
        <v>46084</v>
      </c>
      <c r="C1503" s="79">
        <v>0.5</v>
      </c>
      <c r="D1503">
        <v>25</v>
      </c>
      <c r="E1503" t="str">
        <f t="shared" si="46"/>
        <v>mars</v>
      </c>
      <c r="F1503">
        <f t="shared" si="47"/>
        <v>12</v>
      </c>
    </row>
    <row r="1504" spans="1:6">
      <c r="A1504" t="s">
        <v>85</v>
      </c>
      <c r="B1504" s="72">
        <v>46084</v>
      </c>
      <c r="C1504" s="79">
        <v>0.54166666666666663</v>
      </c>
      <c r="D1504">
        <v>20</v>
      </c>
      <c r="E1504" t="str">
        <f t="shared" si="46"/>
        <v>mars</v>
      </c>
      <c r="F1504">
        <f t="shared" si="47"/>
        <v>13</v>
      </c>
    </row>
    <row r="1505" spans="1:6">
      <c r="A1505" t="s">
        <v>85</v>
      </c>
      <c r="B1505" s="72">
        <v>46084</v>
      </c>
      <c r="C1505" s="79">
        <v>0.58333333333333337</v>
      </c>
      <c r="D1505">
        <v>26</v>
      </c>
      <c r="E1505" t="str">
        <f t="shared" si="46"/>
        <v>mars</v>
      </c>
      <c r="F1505">
        <f t="shared" si="47"/>
        <v>14</v>
      </c>
    </row>
    <row r="1506" spans="1:6">
      <c r="A1506" t="s">
        <v>85</v>
      </c>
      <c r="B1506" s="72">
        <v>46084</v>
      </c>
      <c r="C1506" s="79">
        <v>0.625</v>
      </c>
      <c r="D1506">
        <v>23</v>
      </c>
      <c r="E1506" t="str">
        <f t="shared" si="46"/>
        <v>mars</v>
      </c>
      <c r="F1506">
        <f t="shared" si="47"/>
        <v>15</v>
      </c>
    </row>
    <row r="1507" spans="1:6">
      <c r="A1507" t="s">
        <v>85</v>
      </c>
      <c r="B1507" s="72">
        <v>46084</v>
      </c>
      <c r="C1507" s="79">
        <v>0.66666666666666663</v>
      </c>
      <c r="D1507">
        <v>25</v>
      </c>
      <c r="E1507" t="str">
        <f t="shared" si="46"/>
        <v>mars</v>
      </c>
      <c r="F1507">
        <f t="shared" si="47"/>
        <v>16</v>
      </c>
    </row>
    <row r="1508" spans="1:6">
      <c r="A1508" t="s">
        <v>85</v>
      </c>
      <c r="B1508" s="72">
        <v>46084</v>
      </c>
      <c r="C1508" s="79">
        <v>0.70833333333333337</v>
      </c>
      <c r="D1508">
        <v>17</v>
      </c>
      <c r="E1508" t="str">
        <f t="shared" si="46"/>
        <v>mars</v>
      </c>
      <c r="F1508">
        <f t="shared" si="47"/>
        <v>17</v>
      </c>
    </row>
    <row r="1509" spans="1:6">
      <c r="A1509" t="s">
        <v>85</v>
      </c>
      <c r="B1509" s="72">
        <v>46084</v>
      </c>
      <c r="C1509" s="79">
        <v>0.75</v>
      </c>
      <c r="D1509">
        <v>15</v>
      </c>
      <c r="E1509" t="str">
        <f t="shared" si="46"/>
        <v>mars</v>
      </c>
      <c r="F1509">
        <f t="shared" si="47"/>
        <v>18</v>
      </c>
    </row>
    <row r="1510" spans="1:6">
      <c r="A1510" t="s">
        <v>85</v>
      </c>
      <c r="B1510" s="72">
        <v>46084</v>
      </c>
      <c r="C1510" s="79">
        <v>0.79166666666666663</v>
      </c>
      <c r="D1510">
        <v>10</v>
      </c>
      <c r="E1510" t="str">
        <f t="shared" si="46"/>
        <v>mars</v>
      </c>
      <c r="F1510">
        <f t="shared" si="47"/>
        <v>19</v>
      </c>
    </row>
    <row r="1511" spans="1:6">
      <c r="A1511" t="s">
        <v>85</v>
      </c>
      <c r="B1511" s="72">
        <v>46084</v>
      </c>
      <c r="C1511" s="79">
        <v>0.83333333333333337</v>
      </c>
      <c r="D1511">
        <v>6</v>
      </c>
      <c r="E1511" t="str">
        <f t="shared" si="46"/>
        <v>mars</v>
      </c>
      <c r="F1511">
        <f t="shared" si="47"/>
        <v>20</v>
      </c>
    </row>
    <row r="1512" spans="1:6">
      <c r="A1512" t="s">
        <v>85</v>
      </c>
      <c r="B1512" s="72">
        <v>46084</v>
      </c>
      <c r="C1512" s="79">
        <v>0.875</v>
      </c>
      <c r="D1512">
        <v>5</v>
      </c>
      <c r="E1512" t="str">
        <f t="shared" si="46"/>
        <v>mars</v>
      </c>
      <c r="F1512">
        <f t="shared" si="47"/>
        <v>21</v>
      </c>
    </row>
    <row r="1513" spans="1:6">
      <c r="A1513" t="s">
        <v>85</v>
      </c>
      <c r="B1513" s="72">
        <v>46084</v>
      </c>
      <c r="C1513" s="79">
        <v>0.91666666666666663</v>
      </c>
      <c r="D1513">
        <v>2</v>
      </c>
      <c r="E1513" t="str">
        <f t="shared" si="46"/>
        <v>mars</v>
      </c>
      <c r="F1513">
        <f t="shared" si="47"/>
        <v>22</v>
      </c>
    </row>
    <row r="1514" spans="1:6">
      <c r="A1514" t="s">
        <v>85</v>
      </c>
      <c r="B1514" s="72">
        <v>46084</v>
      </c>
      <c r="C1514" s="79">
        <v>0.95833333333333337</v>
      </c>
      <c r="D1514">
        <v>1</v>
      </c>
      <c r="E1514" t="str">
        <f t="shared" si="46"/>
        <v>mars</v>
      </c>
      <c r="F1514">
        <f t="shared" si="47"/>
        <v>23</v>
      </c>
    </row>
    <row r="1515" spans="1:6">
      <c r="A1515" t="s">
        <v>68</v>
      </c>
      <c r="B1515" s="72">
        <v>46085</v>
      </c>
      <c r="C1515" s="79">
        <v>0.25</v>
      </c>
      <c r="D1515">
        <v>5</v>
      </c>
      <c r="E1515" t="str">
        <f t="shared" si="46"/>
        <v>mars</v>
      </c>
      <c r="F1515">
        <f t="shared" si="47"/>
        <v>6</v>
      </c>
    </row>
    <row r="1516" spans="1:6">
      <c r="A1516" t="s">
        <v>68</v>
      </c>
      <c r="B1516" s="72">
        <v>46085</v>
      </c>
      <c r="C1516" s="79">
        <v>0.29166666666666669</v>
      </c>
      <c r="D1516">
        <v>14</v>
      </c>
      <c r="E1516" t="str">
        <f t="shared" si="46"/>
        <v>mars</v>
      </c>
      <c r="F1516">
        <f t="shared" si="47"/>
        <v>7</v>
      </c>
    </row>
    <row r="1517" spans="1:6">
      <c r="A1517" t="s">
        <v>68</v>
      </c>
      <c r="B1517" s="72">
        <v>46085</v>
      </c>
      <c r="C1517" s="79">
        <v>0.33333333333333331</v>
      </c>
      <c r="D1517">
        <v>33</v>
      </c>
      <c r="E1517" t="str">
        <f t="shared" si="46"/>
        <v>mars</v>
      </c>
      <c r="F1517">
        <f t="shared" si="47"/>
        <v>8</v>
      </c>
    </row>
    <row r="1518" spans="1:6">
      <c r="A1518" t="s">
        <v>68</v>
      </c>
      <c r="B1518" s="72">
        <v>46085</v>
      </c>
      <c r="C1518" s="79">
        <v>0.375</v>
      </c>
      <c r="D1518">
        <v>57</v>
      </c>
      <c r="E1518" t="str">
        <f t="shared" si="46"/>
        <v>mars</v>
      </c>
      <c r="F1518">
        <f t="shared" si="47"/>
        <v>9</v>
      </c>
    </row>
    <row r="1519" spans="1:6">
      <c r="A1519" t="s">
        <v>68</v>
      </c>
      <c r="B1519" s="72">
        <v>46085</v>
      </c>
      <c r="C1519" s="79">
        <v>0.41666666666666669</v>
      </c>
      <c r="D1519">
        <v>56</v>
      </c>
      <c r="E1519" t="str">
        <f t="shared" si="46"/>
        <v>mars</v>
      </c>
      <c r="F1519">
        <f t="shared" si="47"/>
        <v>10</v>
      </c>
    </row>
    <row r="1520" spans="1:6">
      <c r="A1520" t="s">
        <v>68</v>
      </c>
      <c r="B1520" s="72">
        <v>46085</v>
      </c>
      <c r="C1520" s="79">
        <v>0.45833333333333331</v>
      </c>
      <c r="D1520">
        <v>51</v>
      </c>
      <c r="E1520" t="str">
        <f t="shared" si="46"/>
        <v>mars</v>
      </c>
      <c r="F1520">
        <f t="shared" si="47"/>
        <v>11</v>
      </c>
    </row>
    <row r="1521" spans="1:6">
      <c r="A1521" t="s">
        <v>68</v>
      </c>
      <c r="B1521" s="72">
        <v>46085</v>
      </c>
      <c r="C1521" s="79">
        <v>0.5</v>
      </c>
      <c r="D1521">
        <v>52</v>
      </c>
      <c r="E1521" t="str">
        <f t="shared" si="46"/>
        <v>mars</v>
      </c>
      <c r="F1521">
        <f t="shared" si="47"/>
        <v>12</v>
      </c>
    </row>
    <row r="1522" spans="1:6">
      <c r="A1522" t="s">
        <v>68</v>
      </c>
      <c r="B1522" s="72">
        <v>46085</v>
      </c>
      <c r="C1522" s="79">
        <v>0.54166666666666663</v>
      </c>
      <c r="D1522">
        <v>50</v>
      </c>
      <c r="E1522" t="str">
        <f t="shared" si="46"/>
        <v>mars</v>
      </c>
      <c r="F1522">
        <f t="shared" si="47"/>
        <v>13</v>
      </c>
    </row>
    <row r="1523" spans="1:6">
      <c r="A1523" t="s">
        <v>68</v>
      </c>
      <c r="B1523" s="72">
        <v>46085</v>
      </c>
      <c r="C1523" s="79">
        <v>0.58333333333333337</v>
      </c>
      <c r="D1523">
        <v>49</v>
      </c>
      <c r="E1523" t="str">
        <f t="shared" si="46"/>
        <v>mars</v>
      </c>
      <c r="F1523">
        <f t="shared" si="47"/>
        <v>14</v>
      </c>
    </row>
    <row r="1524" spans="1:6">
      <c r="A1524" t="s">
        <v>68</v>
      </c>
      <c r="B1524" s="72">
        <v>46085</v>
      </c>
      <c r="C1524" s="79">
        <v>0.625</v>
      </c>
      <c r="D1524">
        <v>45</v>
      </c>
      <c r="E1524" t="str">
        <f t="shared" si="46"/>
        <v>mars</v>
      </c>
      <c r="F1524">
        <f t="shared" si="47"/>
        <v>15</v>
      </c>
    </row>
    <row r="1525" spans="1:6">
      <c r="A1525" t="s">
        <v>68</v>
      </c>
      <c r="B1525" s="72">
        <v>46085</v>
      </c>
      <c r="C1525" s="79">
        <v>0.66666666666666663</v>
      </c>
      <c r="D1525">
        <v>44</v>
      </c>
      <c r="E1525" t="str">
        <f t="shared" si="46"/>
        <v>mars</v>
      </c>
      <c r="F1525">
        <f t="shared" si="47"/>
        <v>16</v>
      </c>
    </row>
    <row r="1526" spans="1:6">
      <c r="A1526" t="s">
        <v>68</v>
      </c>
      <c r="B1526" s="72">
        <v>46085</v>
      </c>
      <c r="C1526" s="79">
        <v>0.70833333333333337</v>
      </c>
      <c r="D1526">
        <v>32</v>
      </c>
      <c r="E1526" t="str">
        <f t="shared" si="46"/>
        <v>mars</v>
      </c>
      <c r="F1526">
        <f t="shared" si="47"/>
        <v>17</v>
      </c>
    </row>
    <row r="1527" spans="1:6">
      <c r="A1527" t="s">
        <v>68</v>
      </c>
      <c r="B1527" s="72">
        <v>46085</v>
      </c>
      <c r="C1527" s="79">
        <v>0.75</v>
      </c>
      <c r="D1527">
        <v>18</v>
      </c>
      <c r="E1527" t="str">
        <f t="shared" si="46"/>
        <v>mars</v>
      </c>
      <c r="F1527">
        <f t="shared" si="47"/>
        <v>18</v>
      </c>
    </row>
    <row r="1528" spans="1:6">
      <c r="A1528" t="s">
        <v>68</v>
      </c>
      <c r="B1528" s="72">
        <v>46085</v>
      </c>
      <c r="C1528" s="79">
        <v>0.79166666666666663</v>
      </c>
      <c r="D1528">
        <v>11</v>
      </c>
      <c r="E1528" t="str">
        <f t="shared" si="46"/>
        <v>mars</v>
      </c>
      <c r="F1528">
        <f t="shared" si="47"/>
        <v>19</v>
      </c>
    </row>
    <row r="1529" spans="1:6">
      <c r="A1529" t="s">
        <v>68</v>
      </c>
      <c r="B1529" s="72">
        <v>46085</v>
      </c>
      <c r="C1529" s="79">
        <v>0.83333333333333337</v>
      </c>
      <c r="D1529">
        <v>8</v>
      </c>
      <c r="E1529" t="str">
        <f t="shared" si="46"/>
        <v>mars</v>
      </c>
      <c r="F1529">
        <f t="shared" si="47"/>
        <v>20</v>
      </c>
    </row>
    <row r="1530" spans="1:6">
      <c r="A1530" t="s">
        <v>68</v>
      </c>
      <c r="B1530" s="72">
        <v>46085</v>
      </c>
      <c r="C1530" s="79">
        <v>0.875</v>
      </c>
      <c r="D1530">
        <v>5</v>
      </c>
      <c r="E1530" t="str">
        <f t="shared" si="46"/>
        <v>mars</v>
      </c>
      <c r="F1530">
        <f t="shared" si="47"/>
        <v>21</v>
      </c>
    </row>
    <row r="1531" spans="1:6">
      <c r="A1531" t="s">
        <v>68</v>
      </c>
      <c r="B1531" s="72">
        <v>46085</v>
      </c>
      <c r="C1531" s="79">
        <v>0.91666666666666663</v>
      </c>
      <c r="D1531">
        <v>5</v>
      </c>
      <c r="E1531" t="str">
        <f t="shared" si="46"/>
        <v>mars</v>
      </c>
      <c r="F1531">
        <f t="shared" si="47"/>
        <v>22</v>
      </c>
    </row>
    <row r="1532" spans="1:6">
      <c r="A1532" t="s">
        <v>68</v>
      </c>
      <c r="B1532" s="72">
        <v>46085</v>
      </c>
      <c r="C1532" s="79">
        <v>0.95833333333333337</v>
      </c>
      <c r="D1532">
        <v>3</v>
      </c>
      <c r="E1532" t="str">
        <f t="shared" si="46"/>
        <v>mars</v>
      </c>
      <c r="F1532">
        <f t="shared" si="47"/>
        <v>23</v>
      </c>
    </row>
    <row r="1533" spans="1:6">
      <c r="A1533" t="s">
        <v>85</v>
      </c>
      <c r="B1533" s="72">
        <v>46085</v>
      </c>
      <c r="C1533" s="79">
        <v>0.25</v>
      </c>
      <c r="D1533">
        <v>2</v>
      </c>
      <c r="E1533" t="str">
        <f t="shared" si="46"/>
        <v>mars</v>
      </c>
      <c r="F1533">
        <f t="shared" si="47"/>
        <v>6</v>
      </c>
    </row>
    <row r="1534" spans="1:6">
      <c r="A1534" t="s">
        <v>85</v>
      </c>
      <c r="B1534" s="72">
        <v>46085</v>
      </c>
      <c r="C1534" s="79">
        <v>0.29166666666666669</v>
      </c>
      <c r="D1534">
        <v>5</v>
      </c>
      <c r="E1534" t="str">
        <f t="shared" si="46"/>
        <v>mars</v>
      </c>
      <c r="F1534">
        <f t="shared" si="47"/>
        <v>7</v>
      </c>
    </row>
    <row r="1535" spans="1:6">
      <c r="A1535" t="s">
        <v>85</v>
      </c>
      <c r="B1535" s="72">
        <v>46085</v>
      </c>
      <c r="C1535" s="79">
        <v>0.33333333333333331</v>
      </c>
      <c r="D1535">
        <v>14</v>
      </c>
      <c r="E1535" t="str">
        <f t="shared" si="46"/>
        <v>mars</v>
      </c>
      <c r="F1535">
        <f t="shared" si="47"/>
        <v>8</v>
      </c>
    </row>
    <row r="1536" spans="1:6">
      <c r="A1536" t="s">
        <v>85</v>
      </c>
      <c r="B1536" s="72">
        <v>46085</v>
      </c>
      <c r="C1536" s="79">
        <v>0.375</v>
      </c>
      <c r="D1536">
        <v>29</v>
      </c>
      <c r="E1536" t="str">
        <f t="shared" si="46"/>
        <v>mars</v>
      </c>
      <c r="F1536">
        <f t="shared" si="47"/>
        <v>9</v>
      </c>
    </row>
    <row r="1537" spans="1:6">
      <c r="A1537" t="s">
        <v>85</v>
      </c>
      <c r="B1537" s="72">
        <v>46085</v>
      </c>
      <c r="C1537" s="79">
        <v>0.41666666666666669</v>
      </c>
      <c r="D1537">
        <v>26</v>
      </c>
      <c r="E1537" t="str">
        <f t="shared" si="46"/>
        <v>mars</v>
      </c>
      <c r="F1537">
        <f t="shared" si="47"/>
        <v>10</v>
      </c>
    </row>
    <row r="1538" spans="1:6">
      <c r="A1538" t="s">
        <v>85</v>
      </c>
      <c r="B1538" s="72">
        <v>46085</v>
      </c>
      <c r="C1538" s="79">
        <v>0.45833333333333331</v>
      </c>
      <c r="D1538">
        <v>22</v>
      </c>
      <c r="E1538" t="str">
        <f t="shared" si="46"/>
        <v>mars</v>
      </c>
      <c r="F1538">
        <f t="shared" si="47"/>
        <v>11</v>
      </c>
    </row>
    <row r="1539" spans="1:6">
      <c r="A1539" t="s">
        <v>85</v>
      </c>
      <c r="B1539" s="72">
        <v>46085</v>
      </c>
      <c r="C1539" s="79">
        <v>0.5</v>
      </c>
      <c r="D1539">
        <v>26</v>
      </c>
      <c r="E1539" t="str">
        <f t="shared" si="46"/>
        <v>mars</v>
      </c>
      <c r="F1539">
        <f t="shared" si="47"/>
        <v>12</v>
      </c>
    </row>
    <row r="1540" spans="1:6">
      <c r="A1540" t="s">
        <v>85</v>
      </c>
      <c r="B1540" s="72">
        <v>46085</v>
      </c>
      <c r="C1540" s="79">
        <v>0.54166666666666663</v>
      </c>
      <c r="D1540">
        <v>21</v>
      </c>
      <c r="E1540" t="str">
        <f t="shared" ref="E1540:E1603" si="48">TEXT(B1540,"mmmm")</f>
        <v>mars</v>
      </c>
      <c r="F1540">
        <f t="shared" ref="F1540:F1603" si="49">VLOOKUP(C1540,$L$1:$M$24,2,0)</f>
        <v>13</v>
      </c>
    </row>
    <row r="1541" spans="1:6">
      <c r="A1541" t="s">
        <v>85</v>
      </c>
      <c r="B1541" s="72">
        <v>46085</v>
      </c>
      <c r="C1541" s="79">
        <v>0.58333333333333337</v>
      </c>
      <c r="D1541">
        <v>23</v>
      </c>
      <c r="E1541" t="str">
        <f t="shared" si="48"/>
        <v>mars</v>
      </c>
      <c r="F1541">
        <f t="shared" si="49"/>
        <v>14</v>
      </c>
    </row>
    <row r="1542" spans="1:6">
      <c r="A1542" t="s">
        <v>85</v>
      </c>
      <c r="B1542" s="72">
        <v>46085</v>
      </c>
      <c r="C1542" s="79">
        <v>0.625</v>
      </c>
      <c r="D1542">
        <v>22</v>
      </c>
      <c r="E1542" t="str">
        <f t="shared" si="48"/>
        <v>mars</v>
      </c>
      <c r="F1542">
        <f t="shared" si="49"/>
        <v>15</v>
      </c>
    </row>
    <row r="1543" spans="1:6">
      <c r="A1543" t="s">
        <v>85</v>
      </c>
      <c r="B1543" s="72">
        <v>46085</v>
      </c>
      <c r="C1543" s="79">
        <v>0.66666666666666663</v>
      </c>
      <c r="D1543">
        <v>23</v>
      </c>
      <c r="E1543" t="str">
        <f t="shared" si="48"/>
        <v>mars</v>
      </c>
      <c r="F1543">
        <f t="shared" si="49"/>
        <v>16</v>
      </c>
    </row>
    <row r="1544" spans="1:6">
      <c r="A1544" t="s">
        <v>85</v>
      </c>
      <c r="B1544" s="72">
        <v>46085</v>
      </c>
      <c r="C1544" s="79">
        <v>0.70833333333333337</v>
      </c>
      <c r="D1544">
        <v>16</v>
      </c>
      <c r="E1544" t="str">
        <f t="shared" si="48"/>
        <v>mars</v>
      </c>
      <c r="F1544">
        <f t="shared" si="49"/>
        <v>17</v>
      </c>
    </row>
    <row r="1545" spans="1:6">
      <c r="A1545" t="s">
        <v>85</v>
      </c>
      <c r="B1545" s="72">
        <v>46085</v>
      </c>
      <c r="C1545" s="79">
        <v>0.75</v>
      </c>
      <c r="D1545">
        <v>20</v>
      </c>
      <c r="E1545" t="str">
        <f t="shared" si="48"/>
        <v>mars</v>
      </c>
      <c r="F1545">
        <f t="shared" si="49"/>
        <v>18</v>
      </c>
    </row>
    <row r="1546" spans="1:6">
      <c r="A1546" t="s">
        <v>85</v>
      </c>
      <c r="B1546" s="72">
        <v>46085</v>
      </c>
      <c r="C1546" s="79">
        <v>0.79166666666666663</v>
      </c>
      <c r="D1546">
        <v>9</v>
      </c>
      <c r="E1546" t="str">
        <f t="shared" si="48"/>
        <v>mars</v>
      </c>
      <c r="F1546">
        <f t="shared" si="49"/>
        <v>19</v>
      </c>
    </row>
    <row r="1547" spans="1:6">
      <c r="A1547" t="s">
        <v>85</v>
      </c>
      <c r="B1547" s="72">
        <v>46085</v>
      </c>
      <c r="C1547" s="79">
        <v>0.83333333333333337</v>
      </c>
      <c r="D1547">
        <v>8</v>
      </c>
      <c r="E1547" t="str">
        <f t="shared" si="48"/>
        <v>mars</v>
      </c>
      <c r="F1547">
        <f t="shared" si="49"/>
        <v>20</v>
      </c>
    </row>
    <row r="1548" spans="1:6">
      <c r="A1548" t="s">
        <v>85</v>
      </c>
      <c r="B1548" s="72">
        <v>46085</v>
      </c>
      <c r="C1548" s="79">
        <v>0.875</v>
      </c>
      <c r="D1548">
        <v>9</v>
      </c>
      <c r="E1548" t="str">
        <f t="shared" si="48"/>
        <v>mars</v>
      </c>
      <c r="F1548">
        <f t="shared" si="49"/>
        <v>21</v>
      </c>
    </row>
    <row r="1549" spans="1:6">
      <c r="A1549" t="s">
        <v>85</v>
      </c>
      <c r="B1549" s="72">
        <v>46085</v>
      </c>
      <c r="C1549" s="79">
        <v>0.91666666666666663</v>
      </c>
      <c r="D1549">
        <v>1</v>
      </c>
      <c r="E1549" t="str">
        <f t="shared" si="48"/>
        <v>mars</v>
      </c>
      <c r="F1549">
        <f t="shared" si="49"/>
        <v>22</v>
      </c>
    </row>
    <row r="1550" spans="1:6">
      <c r="A1550" t="s">
        <v>85</v>
      </c>
      <c r="B1550" s="72">
        <v>46085</v>
      </c>
      <c r="C1550" s="79">
        <v>0.95833333333333337</v>
      </c>
      <c r="D1550">
        <v>2</v>
      </c>
      <c r="E1550" t="str">
        <f t="shared" si="48"/>
        <v>mars</v>
      </c>
      <c r="F1550">
        <f t="shared" si="49"/>
        <v>23</v>
      </c>
    </row>
    <row r="1551" spans="1:6">
      <c r="A1551" t="s">
        <v>68</v>
      </c>
      <c r="B1551" s="72">
        <v>46086</v>
      </c>
      <c r="C1551" s="79">
        <v>0.25</v>
      </c>
      <c r="D1551">
        <v>4</v>
      </c>
      <c r="E1551" t="str">
        <f t="shared" si="48"/>
        <v>mars</v>
      </c>
      <c r="F1551">
        <f t="shared" si="49"/>
        <v>6</v>
      </c>
    </row>
    <row r="1552" spans="1:6">
      <c r="A1552" t="s">
        <v>68</v>
      </c>
      <c r="B1552" s="72">
        <v>46086</v>
      </c>
      <c r="C1552" s="79">
        <v>0.29166666666666669</v>
      </c>
      <c r="D1552">
        <v>16</v>
      </c>
      <c r="E1552" t="str">
        <f t="shared" si="48"/>
        <v>mars</v>
      </c>
      <c r="F1552">
        <f t="shared" si="49"/>
        <v>7</v>
      </c>
    </row>
    <row r="1553" spans="1:6">
      <c r="A1553" t="s">
        <v>68</v>
      </c>
      <c r="B1553" s="72">
        <v>46086</v>
      </c>
      <c r="C1553" s="79">
        <v>0.33333333333333331</v>
      </c>
      <c r="D1553">
        <v>42</v>
      </c>
      <c r="E1553" t="str">
        <f t="shared" si="48"/>
        <v>mars</v>
      </c>
      <c r="F1553">
        <f t="shared" si="49"/>
        <v>8</v>
      </c>
    </row>
    <row r="1554" spans="1:6">
      <c r="A1554" t="s">
        <v>68</v>
      </c>
      <c r="B1554" s="72">
        <v>46086</v>
      </c>
      <c r="C1554" s="79">
        <v>0.375</v>
      </c>
      <c r="D1554">
        <v>51</v>
      </c>
      <c r="E1554" t="str">
        <f t="shared" si="48"/>
        <v>mars</v>
      </c>
      <c r="F1554">
        <f t="shared" si="49"/>
        <v>9</v>
      </c>
    </row>
    <row r="1555" spans="1:6">
      <c r="A1555" t="s">
        <v>68</v>
      </c>
      <c r="B1555" s="72">
        <v>46086</v>
      </c>
      <c r="C1555" s="79">
        <v>0.41666666666666669</v>
      </c>
      <c r="D1555">
        <v>51</v>
      </c>
      <c r="E1555" t="str">
        <f t="shared" si="48"/>
        <v>mars</v>
      </c>
      <c r="F1555">
        <f t="shared" si="49"/>
        <v>10</v>
      </c>
    </row>
    <row r="1556" spans="1:6">
      <c r="A1556" t="s">
        <v>68</v>
      </c>
      <c r="B1556" s="72">
        <v>46086</v>
      </c>
      <c r="C1556" s="79">
        <v>0.45833333333333331</v>
      </c>
      <c r="D1556">
        <v>52</v>
      </c>
      <c r="E1556" t="str">
        <f t="shared" si="48"/>
        <v>mars</v>
      </c>
      <c r="F1556">
        <f t="shared" si="49"/>
        <v>11</v>
      </c>
    </row>
    <row r="1557" spans="1:6">
      <c r="A1557" t="s">
        <v>68</v>
      </c>
      <c r="B1557" s="72">
        <v>46086</v>
      </c>
      <c r="C1557" s="79">
        <v>0.5</v>
      </c>
      <c r="D1557">
        <v>40</v>
      </c>
      <c r="E1557" t="str">
        <f t="shared" si="48"/>
        <v>mars</v>
      </c>
      <c r="F1557">
        <f t="shared" si="49"/>
        <v>12</v>
      </c>
    </row>
    <row r="1558" spans="1:6">
      <c r="A1558" t="s">
        <v>68</v>
      </c>
      <c r="B1558" s="72">
        <v>46086</v>
      </c>
      <c r="C1558" s="79">
        <v>0.54166666666666663</v>
      </c>
      <c r="D1558">
        <v>43</v>
      </c>
      <c r="E1558" t="str">
        <f t="shared" si="48"/>
        <v>mars</v>
      </c>
      <c r="F1558">
        <f t="shared" si="49"/>
        <v>13</v>
      </c>
    </row>
    <row r="1559" spans="1:6">
      <c r="A1559" t="s">
        <v>68</v>
      </c>
      <c r="B1559" s="72">
        <v>46086</v>
      </c>
      <c r="C1559" s="79">
        <v>0.58333333333333337</v>
      </c>
      <c r="D1559">
        <v>50</v>
      </c>
      <c r="E1559" t="str">
        <f t="shared" si="48"/>
        <v>mars</v>
      </c>
      <c r="F1559">
        <f t="shared" si="49"/>
        <v>14</v>
      </c>
    </row>
    <row r="1560" spans="1:6">
      <c r="A1560" t="s">
        <v>68</v>
      </c>
      <c r="B1560" s="72">
        <v>46086</v>
      </c>
      <c r="C1560" s="79">
        <v>0.625</v>
      </c>
      <c r="D1560">
        <v>39</v>
      </c>
      <c r="E1560" t="str">
        <f t="shared" si="48"/>
        <v>mars</v>
      </c>
      <c r="F1560">
        <f t="shared" si="49"/>
        <v>15</v>
      </c>
    </row>
    <row r="1561" spans="1:6">
      <c r="A1561" t="s">
        <v>68</v>
      </c>
      <c r="B1561" s="72">
        <v>46086</v>
      </c>
      <c r="C1561" s="79">
        <v>0.66666666666666663</v>
      </c>
      <c r="D1561">
        <v>36</v>
      </c>
      <c r="E1561" t="str">
        <f t="shared" si="48"/>
        <v>mars</v>
      </c>
      <c r="F1561">
        <f t="shared" si="49"/>
        <v>16</v>
      </c>
    </row>
    <row r="1562" spans="1:6">
      <c r="A1562" t="s">
        <v>68</v>
      </c>
      <c r="B1562" s="72">
        <v>46086</v>
      </c>
      <c r="C1562" s="79">
        <v>0.70833333333333337</v>
      </c>
      <c r="D1562">
        <v>31</v>
      </c>
      <c r="E1562" t="str">
        <f t="shared" si="48"/>
        <v>mars</v>
      </c>
      <c r="F1562">
        <f t="shared" si="49"/>
        <v>17</v>
      </c>
    </row>
    <row r="1563" spans="1:6">
      <c r="A1563" t="s">
        <v>68</v>
      </c>
      <c r="B1563" s="72">
        <v>46086</v>
      </c>
      <c r="C1563" s="79">
        <v>0.75</v>
      </c>
      <c r="D1563">
        <v>20</v>
      </c>
      <c r="E1563" t="str">
        <f t="shared" si="48"/>
        <v>mars</v>
      </c>
      <c r="F1563">
        <f t="shared" si="49"/>
        <v>18</v>
      </c>
    </row>
    <row r="1564" spans="1:6">
      <c r="A1564" t="s">
        <v>68</v>
      </c>
      <c r="B1564" s="72">
        <v>46086</v>
      </c>
      <c r="C1564" s="79">
        <v>0.79166666666666663</v>
      </c>
      <c r="D1564">
        <v>11</v>
      </c>
      <c r="E1564" t="str">
        <f t="shared" si="48"/>
        <v>mars</v>
      </c>
      <c r="F1564">
        <f t="shared" si="49"/>
        <v>19</v>
      </c>
    </row>
    <row r="1565" spans="1:6">
      <c r="A1565" t="s">
        <v>68</v>
      </c>
      <c r="B1565" s="72">
        <v>46086</v>
      </c>
      <c r="C1565" s="79">
        <v>0.83333333333333337</v>
      </c>
      <c r="D1565">
        <v>13</v>
      </c>
      <c r="E1565" t="str">
        <f t="shared" si="48"/>
        <v>mars</v>
      </c>
      <c r="F1565">
        <f t="shared" si="49"/>
        <v>20</v>
      </c>
    </row>
    <row r="1566" spans="1:6">
      <c r="A1566" t="s">
        <v>68</v>
      </c>
      <c r="B1566" s="72">
        <v>46086</v>
      </c>
      <c r="C1566" s="79">
        <v>0.875</v>
      </c>
      <c r="D1566">
        <v>9</v>
      </c>
      <c r="E1566" t="str">
        <f t="shared" si="48"/>
        <v>mars</v>
      </c>
      <c r="F1566">
        <f t="shared" si="49"/>
        <v>21</v>
      </c>
    </row>
    <row r="1567" spans="1:6">
      <c r="A1567" t="s">
        <v>68</v>
      </c>
      <c r="B1567" s="72">
        <v>46086</v>
      </c>
      <c r="C1567" s="79">
        <v>0.91666666666666663</v>
      </c>
      <c r="D1567">
        <v>7</v>
      </c>
      <c r="E1567" t="str">
        <f t="shared" si="48"/>
        <v>mars</v>
      </c>
      <c r="F1567">
        <f t="shared" si="49"/>
        <v>22</v>
      </c>
    </row>
    <row r="1568" spans="1:6">
      <c r="A1568" t="s">
        <v>68</v>
      </c>
      <c r="B1568" s="72">
        <v>46086</v>
      </c>
      <c r="C1568" s="79">
        <v>0.95833333333333337</v>
      </c>
      <c r="D1568">
        <v>5</v>
      </c>
      <c r="E1568" t="str">
        <f t="shared" si="48"/>
        <v>mars</v>
      </c>
      <c r="F1568">
        <f t="shared" si="49"/>
        <v>23</v>
      </c>
    </row>
    <row r="1569" spans="1:6">
      <c r="A1569" t="s">
        <v>85</v>
      </c>
      <c r="B1569" s="72">
        <v>46086</v>
      </c>
      <c r="C1569" s="79">
        <v>0.25</v>
      </c>
      <c r="D1569">
        <v>1</v>
      </c>
      <c r="E1569" t="str">
        <f t="shared" si="48"/>
        <v>mars</v>
      </c>
      <c r="F1569">
        <f t="shared" si="49"/>
        <v>6</v>
      </c>
    </row>
    <row r="1570" spans="1:6">
      <c r="A1570" t="s">
        <v>85</v>
      </c>
      <c r="B1570" s="72">
        <v>46086</v>
      </c>
      <c r="C1570" s="79">
        <v>0.29166666666666669</v>
      </c>
      <c r="D1570">
        <v>4</v>
      </c>
      <c r="E1570" t="str">
        <f t="shared" si="48"/>
        <v>mars</v>
      </c>
      <c r="F1570">
        <f t="shared" si="49"/>
        <v>7</v>
      </c>
    </row>
    <row r="1571" spans="1:6">
      <c r="A1571" t="s">
        <v>85</v>
      </c>
      <c r="B1571" s="72">
        <v>46086</v>
      </c>
      <c r="C1571" s="79">
        <v>0.33333333333333331</v>
      </c>
      <c r="D1571">
        <v>17</v>
      </c>
      <c r="E1571" t="str">
        <f t="shared" si="48"/>
        <v>mars</v>
      </c>
      <c r="F1571">
        <f t="shared" si="49"/>
        <v>8</v>
      </c>
    </row>
    <row r="1572" spans="1:6">
      <c r="A1572" t="s">
        <v>85</v>
      </c>
      <c r="B1572" s="72">
        <v>46086</v>
      </c>
      <c r="C1572" s="79">
        <v>0.375</v>
      </c>
      <c r="D1572">
        <v>19</v>
      </c>
      <c r="E1572" t="str">
        <f t="shared" si="48"/>
        <v>mars</v>
      </c>
      <c r="F1572">
        <f t="shared" si="49"/>
        <v>9</v>
      </c>
    </row>
    <row r="1573" spans="1:6">
      <c r="A1573" t="s">
        <v>85</v>
      </c>
      <c r="B1573" s="72">
        <v>46086</v>
      </c>
      <c r="C1573" s="79">
        <v>0.41666666666666669</v>
      </c>
      <c r="D1573">
        <v>18</v>
      </c>
      <c r="E1573" t="str">
        <f t="shared" si="48"/>
        <v>mars</v>
      </c>
      <c r="F1573">
        <f t="shared" si="49"/>
        <v>10</v>
      </c>
    </row>
    <row r="1574" spans="1:6">
      <c r="A1574" t="s">
        <v>85</v>
      </c>
      <c r="B1574" s="72">
        <v>46086</v>
      </c>
      <c r="C1574" s="79">
        <v>0.45833333333333331</v>
      </c>
      <c r="D1574">
        <v>23</v>
      </c>
      <c r="E1574" t="str">
        <f t="shared" si="48"/>
        <v>mars</v>
      </c>
      <c r="F1574">
        <f t="shared" si="49"/>
        <v>11</v>
      </c>
    </row>
    <row r="1575" spans="1:6">
      <c r="A1575" t="s">
        <v>85</v>
      </c>
      <c r="B1575" s="72">
        <v>46086</v>
      </c>
      <c r="C1575" s="79">
        <v>0.5</v>
      </c>
      <c r="D1575">
        <v>16</v>
      </c>
      <c r="E1575" t="str">
        <f t="shared" si="48"/>
        <v>mars</v>
      </c>
      <c r="F1575">
        <f t="shared" si="49"/>
        <v>12</v>
      </c>
    </row>
    <row r="1576" spans="1:6">
      <c r="A1576" t="s">
        <v>85</v>
      </c>
      <c r="B1576" s="72">
        <v>46086</v>
      </c>
      <c r="C1576" s="79">
        <v>0.54166666666666663</v>
      </c>
      <c r="D1576">
        <v>20</v>
      </c>
      <c r="E1576" t="str">
        <f t="shared" si="48"/>
        <v>mars</v>
      </c>
      <c r="F1576">
        <f t="shared" si="49"/>
        <v>13</v>
      </c>
    </row>
    <row r="1577" spans="1:6">
      <c r="A1577" t="s">
        <v>85</v>
      </c>
      <c r="B1577" s="72">
        <v>46086</v>
      </c>
      <c r="C1577" s="79">
        <v>0.58333333333333337</v>
      </c>
      <c r="D1577">
        <v>28</v>
      </c>
      <c r="E1577" t="str">
        <f t="shared" si="48"/>
        <v>mars</v>
      </c>
      <c r="F1577">
        <f t="shared" si="49"/>
        <v>14</v>
      </c>
    </row>
    <row r="1578" spans="1:6">
      <c r="A1578" t="s">
        <v>85</v>
      </c>
      <c r="B1578" s="72">
        <v>46086</v>
      </c>
      <c r="C1578" s="79">
        <v>0.625</v>
      </c>
      <c r="D1578">
        <v>25</v>
      </c>
      <c r="E1578" t="str">
        <f t="shared" si="48"/>
        <v>mars</v>
      </c>
      <c r="F1578">
        <f t="shared" si="49"/>
        <v>15</v>
      </c>
    </row>
    <row r="1579" spans="1:6">
      <c r="A1579" t="s">
        <v>85</v>
      </c>
      <c r="B1579" s="72">
        <v>46086</v>
      </c>
      <c r="C1579" s="79">
        <v>0.66666666666666663</v>
      </c>
      <c r="D1579">
        <v>23</v>
      </c>
      <c r="E1579" t="str">
        <f t="shared" si="48"/>
        <v>mars</v>
      </c>
      <c r="F1579">
        <f t="shared" si="49"/>
        <v>16</v>
      </c>
    </row>
    <row r="1580" spans="1:6">
      <c r="A1580" t="s">
        <v>85</v>
      </c>
      <c r="B1580" s="72">
        <v>46086</v>
      </c>
      <c r="C1580" s="79">
        <v>0.70833333333333337</v>
      </c>
      <c r="D1580">
        <v>18</v>
      </c>
      <c r="E1580" t="str">
        <f t="shared" si="48"/>
        <v>mars</v>
      </c>
      <c r="F1580">
        <f t="shared" si="49"/>
        <v>17</v>
      </c>
    </row>
    <row r="1581" spans="1:6">
      <c r="A1581" t="s">
        <v>85</v>
      </c>
      <c r="B1581" s="72">
        <v>46086</v>
      </c>
      <c r="C1581" s="79">
        <v>0.75</v>
      </c>
      <c r="D1581">
        <v>14</v>
      </c>
      <c r="E1581" t="str">
        <f t="shared" si="48"/>
        <v>mars</v>
      </c>
      <c r="F1581">
        <f t="shared" si="49"/>
        <v>18</v>
      </c>
    </row>
    <row r="1582" spans="1:6">
      <c r="A1582" t="s">
        <v>85</v>
      </c>
      <c r="B1582" s="72">
        <v>46086</v>
      </c>
      <c r="C1582" s="79">
        <v>0.79166666666666663</v>
      </c>
      <c r="D1582">
        <v>12</v>
      </c>
      <c r="E1582" t="str">
        <f t="shared" si="48"/>
        <v>mars</v>
      </c>
      <c r="F1582">
        <f t="shared" si="49"/>
        <v>19</v>
      </c>
    </row>
    <row r="1583" spans="1:6">
      <c r="A1583" t="s">
        <v>85</v>
      </c>
      <c r="B1583" s="72">
        <v>46086</v>
      </c>
      <c r="C1583" s="79">
        <v>0.83333333333333337</v>
      </c>
      <c r="D1583">
        <v>6</v>
      </c>
      <c r="E1583" t="str">
        <f t="shared" si="48"/>
        <v>mars</v>
      </c>
      <c r="F1583">
        <f t="shared" si="49"/>
        <v>20</v>
      </c>
    </row>
    <row r="1584" spans="1:6">
      <c r="A1584" t="s">
        <v>85</v>
      </c>
      <c r="B1584" s="72">
        <v>46086</v>
      </c>
      <c r="C1584" s="79">
        <v>0.875</v>
      </c>
      <c r="D1584">
        <v>4</v>
      </c>
      <c r="E1584" t="str">
        <f t="shared" si="48"/>
        <v>mars</v>
      </c>
      <c r="F1584">
        <f t="shared" si="49"/>
        <v>21</v>
      </c>
    </row>
    <row r="1585" spans="1:6">
      <c r="A1585" t="s">
        <v>85</v>
      </c>
      <c r="B1585" s="72">
        <v>46086</v>
      </c>
      <c r="C1585" s="79">
        <v>0.91666666666666663</v>
      </c>
      <c r="D1585">
        <v>3</v>
      </c>
      <c r="E1585" t="str">
        <f t="shared" si="48"/>
        <v>mars</v>
      </c>
      <c r="F1585">
        <f t="shared" si="49"/>
        <v>22</v>
      </c>
    </row>
    <row r="1586" spans="1:6">
      <c r="A1586" t="s">
        <v>85</v>
      </c>
      <c r="B1586" s="72">
        <v>46086</v>
      </c>
      <c r="C1586" s="79">
        <v>0.95833333333333337</v>
      </c>
      <c r="D1586">
        <v>1</v>
      </c>
      <c r="E1586" t="str">
        <f t="shared" si="48"/>
        <v>mars</v>
      </c>
      <c r="F1586">
        <f t="shared" si="49"/>
        <v>23</v>
      </c>
    </row>
    <row r="1587" spans="1:6">
      <c r="A1587" t="s">
        <v>68</v>
      </c>
      <c r="B1587" s="72">
        <v>46087</v>
      </c>
      <c r="C1587" s="79">
        <v>0.25</v>
      </c>
      <c r="D1587">
        <v>4</v>
      </c>
      <c r="E1587" t="str">
        <f t="shared" si="48"/>
        <v>mars</v>
      </c>
      <c r="F1587">
        <f t="shared" si="49"/>
        <v>6</v>
      </c>
    </row>
    <row r="1588" spans="1:6">
      <c r="A1588" t="s">
        <v>68</v>
      </c>
      <c r="B1588" s="72">
        <v>46087</v>
      </c>
      <c r="C1588" s="79">
        <v>0.29166666666666669</v>
      </c>
      <c r="D1588">
        <v>10</v>
      </c>
      <c r="E1588" t="str">
        <f t="shared" si="48"/>
        <v>mars</v>
      </c>
      <c r="F1588">
        <f t="shared" si="49"/>
        <v>7</v>
      </c>
    </row>
    <row r="1589" spans="1:6">
      <c r="A1589" t="s">
        <v>68</v>
      </c>
      <c r="B1589" s="72">
        <v>46087</v>
      </c>
      <c r="C1589" s="79">
        <v>0.33333333333333331</v>
      </c>
      <c r="D1589">
        <v>37</v>
      </c>
      <c r="E1589" t="str">
        <f t="shared" si="48"/>
        <v>mars</v>
      </c>
      <c r="F1589">
        <f t="shared" si="49"/>
        <v>8</v>
      </c>
    </row>
    <row r="1590" spans="1:6">
      <c r="A1590" t="s">
        <v>68</v>
      </c>
      <c r="B1590" s="72">
        <v>46087</v>
      </c>
      <c r="C1590" s="79">
        <v>0.375</v>
      </c>
      <c r="D1590">
        <v>50</v>
      </c>
      <c r="E1590" t="str">
        <f t="shared" si="48"/>
        <v>mars</v>
      </c>
      <c r="F1590">
        <f t="shared" si="49"/>
        <v>9</v>
      </c>
    </row>
    <row r="1591" spans="1:6">
      <c r="A1591" t="s">
        <v>68</v>
      </c>
      <c r="B1591" s="72">
        <v>46087</v>
      </c>
      <c r="C1591" s="79">
        <v>0.41666666666666669</v>
      </c>
      <c r="D1591">
        <v>51</v>
      </c>
      <c r="E1591" t="str">
        <f t="shared" si="48"/>
        <v>mars</v>
      </c>
      <c r="F1591">
        <f t="shared" si="49"/>
        <v>10</v>
      </c>
    </row>
    <row r="1592" spans="1:6">
      <c r="A1592" t="s">
        <v>68</v>
      </c>
      <c r="B1592" s="72">
        <v>46087</v>
      </c>
      <c r="C1592" s="79">
        <v>0.45833333333333331</v>
      </c>
      <c r="D1592">
        <v>42</v>
      </c>
      <c r="E1592" t="str">
        <f t="shared" si="48"/>
        <v>mars</v>
      </c>
      <c r="F1592">
        <f t="shared" si="49"/>
        <v>11</v>
      </c>
    </row>
    <row r="1593" spans="1:6">
      <c r="A1593" t="s">
        <v>68</v>
      </c>
      <c r="B1593" s="72">
        <v>46087</v>
      </c>
      <c r="C1593" s="79">
        <v>0.5</v>
      </c>
      <c r="D1593">
        <v>46</v>
      </c>
      <c r="E1593" t="str">
        <f t="shared" si="48"/>
        <v>mars</v>
      </c>
      <c r="F1593">
        <f t="shared" si="49"/>
        <v>12</v>
      </c>
    </row>
    <row r="1594" spans="1:6">
      <c r="A1594" t="s">
        <v>68</v>
      </c>
      <c r="B1594" s="72">
        <v>46087</v>
      </c>
      <c r="C1594" s="79">
        <v>0.54166666666666663</v>
      </c>
      <c r="D1594">
        <v>45</v>
      </c>
      <c r="E1594" t="str">
        <f t="shared" si="48"/>
        <v>mars</v>
      </c>
      <c r="F1594">
        <f t="shared" si="49"/>
        <v>13</v>
      </c>
    </row>
    <row r="1595" spans="1:6">
      <c r="A1595" t="s">
        <v>68</v>
      </c>
      <c r="B1595" s="72">
        <v>46087</v>
      </c>
      <c r="C1595" s="79">
        <v>0.58333333333333337</v>
      </c>
      <c r="D1595">
        <v>52</v>
      </c>
      <c r="E1595" t="str">
        <f t="shared" si="48"/>
        <v>mars</v>
      </c>
      <c r="F1595">
        <f t="shared" si="49"/>
        <v>14</v>
      </c>
    </row>
    <row r="1596" spans="1:6">
      <c r="A1596" t="s">
        <v>68</v>
      </c>
      <c r="B1596" s="72">
        <v>46087</v>
      </c>
      <c r="C1596" s="79">
        <v>0.625</v>
      </c>
      <c r="D1596">
        <v>46</v>
      </c>
      <c r="E1596" t="str">
        <f t="shared" si="48"/>
        <v>mars</v>
      </c>
      <c r="F1596">
        <f t="shared" si="49"/>
        <v>15</v>
      </c>
    </row>
    <row r="1597" spans="1:6">
      <c r="A1597" t="s">
        <v>68</v>
      </c>
      <c r="B1597" s="72">
        <v>46087</v>
      </c>
      <c r="C1597" s="79">
        <v>0.66666666666666663</v>
      </c>
      <c r="D1597">
        <v>44</v>
      </c>
      <c r="E1597" t="str">
        <f t="shared" si="48"/>
        <v>mars</v>
      </c>
      <c r="F1597">
        <f t="shared" si="49"/>
        <v>16</v>
      </c>
    </row>
    <row r="1598" spans="1:6">
      <c r="A1598" t="s">
        <v>68</v>
      </c>
      <c r="B1598" s="72">
        <v>46087</v>
      </c>
      <c r="C1598" s="79">
        <v>0.70833333333333337</v>
      </c>
      <c r="D1598">
        <v>32</v>
      </c>
      <c r="E1598" t="str">
        <f t="shared" si="48"/>
        <v>mars</v>
      </c>
      <c r="F1598">
        <f t="shared" si="49"/>
        <v>17</v>
      </c>
    </row>
    <row r="1599" spans="1:6">
      <c r="A1599" t="s">
        <v>68</v>
      </c>
      <c r="B1599" s="72">
        <v>46087</v>
      </c>
      <c r="C1599" s="79">
        <v>0.75</v>
      </c>
      <c r="D1599">
        <v>24</v>
      </c>
      <c r="E1599" t="str">
        <f t="shared" si="48"/>
        <v>mars</v>
      </c>
      <c r="F1599">
        <f t="shared" si="49"/>
        <v>18</v>
      </c>
    </row>
    <row r="1600" spans="1:6">
      <c r="A1600" t="s">
        <v>68</v>
      </c>
      <c r="B1600" s="72">
        <v>46087</v>
      </c>
      <c r="C1600" s="79">
        <v>0.79166666666666663</v>
      </c>
      <c r="D1600">
        <v>16</v>
      </c>
      <c r="E1600" t="str">
        <f t="shared" si="48"/>
        <v>mars</v>
      </c>
      <c r="F1600">
        <f t="shared" si="49"/>
        <v>19</v>
      </c>
    </row>
    <row r="1601" spans="1:6">
      <c r="A1601" t="s">
        <v>68</v>
      </c>
      <c r="B1601" s="72">
        <v>46087</v>
      </c>
      <c r="C1601" s="79">
        <v>0.83333333333333337</v>
      </c>
      <c r="D1601">
        <v>10</v>
      </c>
      <c r="E1601" t="str">
        <f t="shared" si="48"/>
        <v>mars</v>
      </c>
      <c r="F1601">
        <f t="shared" si="49"/>
        <v>20</v>
      </c>
    </row>
    <row r="1602" spans="1:6">
      <c r="A1602" t="s">
        <v>68</v>
      </c>
      <c r="B1602" s="72">
        <v>46087</v>
      </c>
      <c r="C1602" s="79">
        <v>0.875</v>
      </c>
      <c r="D1602">
        <v>9</v>
      </c>
      <c r="E1602" t="str">
        <f t="shared" si="48"/>
        <v>mars</v>
      </c>
      <c r="F1602">
        <f t="shared" si="49"/>
        <v>21</v>
      </c>
    </row>
    <row r="1603" spans="1:6">
      <c r="A1603" t="s">
        <v>68</v>
      </c>
      <c r="B1603" s="72">
        <v>46087</v>
      </c>
      <c r="C1603" s="79">
        <v>0.91666666666666663</v>
      </c>
      <c r="D1603">
        <v>8</v>
      </c>
      <c r="E1603" t="str">
        <f t="shared" si="48"/>
        <v>mars</v>
      </c>
      <c r="F1603">
        <f t="shared" si="49"/>
        <v>22</v>
      </c>
    </row>
    <row r="1604" spans="1:6">
      <c r="A1604" t="s">
        <v>68</v>
      </c>
      <c r="B1604" s="72">
        <v>46087</v>
      </c>
      <c r="C1604" s="79">
        <v>0.95833333333333337</v>
      </c>
      <c r="D1604">
        <v>4</v>
      </c>
      <c r="E1604" t="str">
        <f t="shared" ref="E1604:E1667" si="50">TEXT(B1604,"mmmm")</f>
        <v>mars</v>
      </c>
      <c r="F1604">
        <f t="shared" ref="F1604:F1667" si="51">VLOOKUP(C1604,$L$1:$M$24,2,0)</f>
        <v>23</v>
      </c>
    </row>
    <row r="1605" spans="1:6">
      <c r="A1605" t="s">
        <v>85</v>
      </c>
      <c r="B1605" s="72">
        <v>46087</v>
      </c>
      <c r="C1605" s="79">
        <v>0.25</v>
      </c>
      <c r="D1605">
        <v>3</v>
      </c>
      <c r="E1605" t="str">
        <f t="shared" si="50"/>
        <v>mars</v>
      </c>
      <c r="F1605">
        <f t="shared" si="51"/>
        <v>6</v>
      </c>
    </row>
    <row r="1606" spans="1:6">
      <c r="A1606" t="s">
        <v>85</v>
      </c>
      <c r="B1606" s="72">
        <v>46087</v>
      </c>
      <c r="C1606" s="79">
        <v>0.29166666666666669</v>
      </c>
      <c r="D1606">
        <v>6</v>
      </c>
      <c r="E1606" t="str">
        <f t="shared" si="50"/>
        <v>mars</v>
      </c>
      <c r="F1606">
        <f t="shared" si="51"/>
        <v>7</v>
      </c>
    </row>
    <row r="1607" spans="1:6">
      <c r="A1607" t="s">
        <v>85</v>
      </c>
      <c r="B1607" s="72">
        <v>46087</v>
      </c>
      <c r="C1607" s="79">
        <v>0.33333333333333331</v>
      </c>
      <c r="D1607">
        <v>18</v>
      </c>
      <c r="E1607" t="str">
        <f t="shared" si="50"/>
        <v>mars</v>
      </c>
      <c r="F1607">
        <f t="shared" si="51"/>
        <v>8</v>
      </c>
    </row>
    <row r="1608" spans="1:6">
      <c r="A1608" t="s">
        <v>85</v>
      </c>
      <c r="B1608" s="72">
        <v>46087</v>
      </c>
      <c r="C1608" s="79">
        <v>0.375</v>
      </c>
      <c r="D1608">
        <v>25</v>
      </c>
      <c r="E1608" t="str">
        <f t="shared" si="50"/>
        <v>mars</v>
      </c>
      <c r="F1608">
        <f t="shared" si="51"/>
        <v>9</v>
      </c>
    </row>
    <row r="1609" spans="1:6">
      <c r="A1609" t="s">
        <v>85</v>
      </c>
      <c r="B1609" s="72">
        <v>46087</v>
      </c>
      <c r="C1609" s="79">
        <v>0.41666666666666669</v>
      </c>
      <c r="D1609">
        <v>25</v>
      </c>
      <c r="E1609" t="str">
        <f t="shared" si="50"/>
        <v>mars</v>
      </c>
      <c r="F1609">
        <f t="shared" si="51"/>
        <v>10</v>
      </c>
    </row>
    <row r="1610" spans="1:6">
      <c r="A1610" t="s">
        <v>85</v>
      </c>
      <c r="B1610" s="72">
        <v>46087</v>
      </c>
      <c r="C1610" s="79">
        <v>0.45833333333333331</v>
      </c>
      <c r="D1610">
        <v>27</v>
      </c>
      <c r="E1610" t="str">
        <f t="shared" si="50"/>
        <v>mars</v>
      </c>
      <c r="F1610">
        <f t="shared" si="51"/>
        <v>11</v>
      </c>
    </row>
    <row r="1611" spans="1:6">
      <c r="A1611" t="s">
        <v>85</v>
      </c>
      <c r="B1611" s="72">
        <v>46087</v>
      </c>
      <c r="C1611" s="79">
        <v>0.5</v>
      </c>
      <c r="D1611">
        <v>29</v>
      </c>
      <c r="E1611" t="str">
        <f t="shared" si="50"/>
        <v>mars</v>
      </c>
      <c r="F1611">
        <f t="shared" si="51"/>
        <v>12</v>
      </c>
    </row>
    <row r="1612" spans="1:6">
      <c r="A1612" t="s">
        <v>85</v>
      </c>
      <c r="B1612" s="72">
        <v>46087</v>
      </c>
      <c r="C1612" s="79">
        <v>0.54166666666666663</v>
      </c>
      <c r="D1612">
        <v>17</v>
      </c>
      <c r="E1612" t="str">
        <f t="shared" si="50"/>
        <v>mars</v>
      </c>
      <c r="F1612">
        <f t="shared" si="51"/>
        <v>13</v>
      </c>
    </row>
    <row r="1613" spans="1:6">
      <c r="A1613" t="s">
        <v>85</v>
      </c>
      <c r="B1613" s="72">
        <v>46087</v>
      </c>
      <c r="C1613" s="79">
        <v>0.58333333333333337</v>
      </c>
      <c r="D1613">
        <v>23</v>
      </c>
      <c r="E1613" t="str">
        <f t="shared" si="50"/>
        <v>mars</v>
      </c>
      <c r="F1613">
        <f t="shared" si="51"/>
        <v>14</v>
      </c>
    </row>
    <row r="1614" spans="1:6">
      <c r="A1614" t="s">
        <v>85</v>
      </c>
      <c r="B1614" s="72">
        <v>46087</v>
      </c>
      <c r="C1614" s="79">
        <v>0.625</v>
      </c>
      <c r="D1614">
        <v>26</v>
      </c>
      <c r="E1614" t="str">
        <f t="shared" si="50"/>
        <v>mars</v>
      </c>
      <c r="F1614">
        <f t="shared" si="51"/>
        <v>15</v>
      </c>
    </row>
    <row r="1615" spans="1:6">
      <c r="A1615" t="s">
        <v>85</v>
      </c>
      <c r="B1615" s="72">
        <v>46087</v>
      </c>
      <c r="C1615" s="79">
        <v>0.66666666666666663</v>
      </c>
      <c r="D1615">
        <v>19</v>
      </c>
      <c r="E1615" t="str">
        <f t="shared" si="50"/>
        <v>mars</v>
      </c>
      <c r="F1615">
        <f t="shared" si="51"/>
        <v>16</v>
      </c>
    </row>
    <row r="1616" spans="1:6">
      <c r="A1616" t="s">
        <v>85</v>
      </c>
      <c r="B1616" s="72">
        <v>46087</v>
      </c>
      <c r="C1616" s="79">
        <v>0.70833333333333337</v>
      </c>
      <c r="D1616">
        <v>15</v>
      </c>
      <c r="E1616" t="str">
        <f t="shared" si="50"/>
        <v>mars</v>
      </c>
      <c r="F1616">
        <f t="shared" si="51"/>
        <v>17</v>
      </c>
    </row>
    <row r="1617" spans="1:6">
      <c r="A1617" t="s">
        <v>85</v>
      </c>
      <c r="B1617" s="72">
        <v>46087</v>
      </c>
      <c r="C1617" s="79">
        <v>0.75</v>
      </c>
      <c r="D1617">
        <v>13</v>
      </c>
      <c r="E1617" t="str">
        <f t="shared" si="50"/>
        <v>mars</v>
      </c>
      <c r="F1617">
        <f t="shared" si="51"/>
        <v>18</v>
      </c>
    </row>
    <row r="1618" spans="1:6">
      <c r="A1618" t="s">
        <v>85</v>
      </c>
      <c r="B1618" s="72">
        <v>46087</v>
      </c>
      <c r="C1618" s="79">
        <v>0.79166666666666663</v>
      </c>
      <c r="D1618">
        <v>9</v>
      </c>
      <c r="E1618" t="str">
        <f t="shared" si="50"/>
        <v>mars</v>
      </c>
      <c r="F1618">
        <f t="shared" si="51"/>
        <v>19</v>
      </c>
    </row>
    <row r="1619" spans="1:6">
      <c r="A1619" t="s">
        <v>85</v>
      </c>
      <c r="B1619" s="72">
        <v>46087</v>
      </c>
      <c r="C1619" s="79">
        <v>0.83333333333333337</v>
      </c>
      <c r="D1619">
        <v>10</v>
      </c>
      <c r="E1619" t="str">
        <f t="shared" si="50"/>
        <v>mars</v>
      </c>
      <c r="F1619">
        <f t="shared" si="51"/>
        <v>20</v>
      </c>
    </row>
    <row r="1620" spans="1:6">
      <c r="A1620" t="s">
        <v>85</v>
      </c>
      <c r="B1620" s="72">
        <v>46087</v>
      </c>
      <c r="C1620" s="79">
        <v>0.875</v>
      </c>
      <c r="D1620">
        <v>8</v>
      </c>
      <c r="E1620" t="str">
        <f t="shared" si="50"/>
        <v>mars</v>
      </c>
      <c r="F1620">
        <f t="shared" si="51"/>
        <v>21</v>
      </c>
    </row>
    <row r="1621" spans="1:6">
      <c r="A1621" t="s">
        <v>85</v>
      </c>
      <c r="B1621" s="72">
        <v>46087</v>
      </c>
      <c r="C1621" s="79">
        <v>0.91666666666666663</v>
      </c>
      <c r="D1621">
        <v>4</v>
      </c>
      <c r="E1621" t="str">
        <f t="shared" si="50"/>
        <v>mars</v>
      </c>
      <c r="F1621">
        <f t="shared" si="51"/>
        <v>22</v>
      </c>
    </row>
    <row r="1622" spans="1:6">
      <c r="A1622" t="s">
        <v>85</v>
      </c>
      <c r="B1622" s="72">
        <v>46087</v>
      </c>
      <c r="C1622" s="79">
        <v>0.95833333333333337</v>
      </c>
      <c r="D1622">
        <v>1</v>
      </c>
      <c r="E1622" t="str">
        <f t="shared" si="50"/>
        <v>mars</v>
      </c>
      <c r="F1622">
        <f t="shared" si="51"/>
        <v>23</v>
      </c>
    </row>
    <row r="1623" spans="1:6">
      <c r="A1623" t="s">
        <v>68</v>
      </c>
      <c r="B1623" s="72">
        <v>46088</v>
      </c>
      <c r="C1623" s="79">
        <v>0.25</v>
      </c>
      <c r="D1623">
        <v>2</v>
      </c>
      <c r="E1623" t="str">
        <f t="shared" si="50"/>
        <v>mars</v>
      </c>
      <c r="F1623">
        <f t="shared" si="51"/>
        <v>6</v>
      </c>
    </row>
    <row r="1624" spans="1:6">
      <c r="A1624" t="s">
        <v>68</v>
      </c>
      <c r="B1624" s="72">
        <v>46088</v>
      </c>
      <c r="C1624" s="79">
        <v>0.29166666666666669</v>
      </c>
      <c r="D1624">
        <v>6</v>
      </c>
      <c r="E1624" t="str">
        <f t="shared" si="50"/>
        <v>mars</v>
      </c>
      <c r="F1624">
        <f t="shared" si="51"/>
        <v>7</v>
      </c>
    </row>
    <row r="1625" spans="1:6">
      <c r="A1625" t="s">
        <v>68</v>
      </c>
      <c r="B1625" s="72">
        <v>46088</v>
      </c>
      <c r="C1625" s="79">
        <v>0.33333333333333331</v>
      </c>
      <c r="D1625">
        <v>20</v>
      </c>
      <c r="E1625" t="str">
        <f t="shared" si="50"/>
        <v>mars</v>
      </c>
      <c r="F1625">
        <f t="shared" si="51"/>
        <v>8</v>
      </c>
    </row>
    <row r="1626" spans="1:6">
      <c r="A1626" t="s">
        <v>68</v>
      </c>
      <c r="B1626" s="72">
        <v>46088</v>
      </c>
      <c r="C1626" s="79">
        <v>0.375</v>
      </c>
      <c r="D1626">
        <v>34</v>
      </c>
      <c r="E1626" t="str">
        <f t="shared" si="50"/>
        <v>mars</v>
      </c>
      <c r="F1626">
        <f t="shared" si="51"/>
        <v>9</v>
      </c>
    </row>
    <row r="1627" spans="1:6">
      <c r="A1627" t="s">
        <v>68</v>
      </c>
      <c r="B1627" s="72">
        <v>46088</v>
      </c>
      <c r="C1627" s="79">
        <v>0.41666666666666669</v>
      </c>
      <c r="D1627">
        <v>37</v>
      </c>
      <c r="E1627" t="str">
        <f t="shared" si="50"/>
        <v>mars</v>
      </c>
      <c r="F1627">
        <f t="shared" si="51"/>
        <v>10</v>
      </c>
    </row>
    <row r="1628" spans="1:6">
      <c r="A1628" t="s">
        <v>68</v>
      </c>
      <c r="B1628" s="72">
        <v>46088</v>
      </c>
      <c r="C1628" s="79">
        <v>0.45833333333333331</v>
      </c>
      <c r="D1628">
        <v>43</v>
      </c>
      <c r="E1628" t="str">
        <f t="shared" si="50"/>
        <v>mars</v>
      </c>
      <c r="F1628">
        <f t="shared" si="51"/>
        <v>11</v>
      </c>
    </row>
    <row r="1629" spans="1:6">
      <c r="A1629" t="s">
        <v>68</v>
      </c>
      <c r="B1629" s="72">
        <v>46088</v>
      </c>
      <c r="C1629" s="79">
        <v>0.5</v>
      </c>
      <c r="D1629">
        <v>39</v>
      </c>
      <c r="E1629" t="str">
        <f t="shared" si="50"/>
        <v>mars</v>
      </c>
      <c r="F1629">
        <f t="shared" si="51"/>
        <v>12</v>
      </c>
    </row>
    <row r="1630" spans="1:6">
      <c r="A1630" t="s">
        <v>68</v>
      </c>
      <c r="B1630" s="72">
        <v>46088</v>
      </c>
      <c r="C1630" s="79">
        <v>0.54166666666666663</v>
      </c>
      <c r="D1630">
        <v>33</v>
      </c>
      <c r="E1630" t="str">
        <f t="shared" si="50"/>
        <v>mars</v>
      </c>
      <c r="F1630">
        <f t="shared" si="51"/>
        <v>13</v>
      </c>
    </row>
    <row r="1631" spans="1:6">
      <c r="A1631" t="s">
        <v>68</v>
      </c>
      <c r="B1631" s="72">
        <v>46088</v>
      </c>
      <c r="C1631" s="79">
        <v>0.58333333333333337</v>
      </c>
      <c r="D1631">
        <v>37</v>
      </c>
      <c r="E1631" t="str">
        <f t="shared" si="50"/>
        <v>mars</v>
      </c>
      <c r="F1631">
        <f t="shared" si="51"/>
        <v>14</v>
      </c>
    </row>
    <row r="1632" spans="1:6">
      <c r="A1632" t="s">
        <v>68</v>
      </c>
      <c r="B1632" s="72">
        <v>46088</v>
      </c>
      <c r="C1632" s="79">
        <v>0.625</v>
      </c>
      <c r="D1632">
        <v>32</v>
      </c>
      <c r="E1632" t="str">
        <f t="shared" si="50"/>
        <v>mars</v>
      </c>
      <c r="F1632">
        <f t="shared" si="51"/>
        <v>15</v>
      </c>
    </row>
    <row r="1633" spans="1:6">
      <c r="A1633" t="s">
        <v>68</v>
      </c>
      <c r="B1633" s="72">
        <v>46088</v>
      </c>
      <c r="C1633" s="79">
        <v>0.66666666666666663</v>
      </c>
      <c r="D1633">
        <v>28</v>
      </c>
      <c r="E1633" t="str">
        <f t="shared" si="50"/>
        <v>mars</v>
      </c>
      <c r="F1633">
        <f t="shared" si="51"/>
        <v>16</v>
      </c>
    </row>
    <row r="1634" spans="1:6">
      <c r="A1634" t="s">
        <v>68</v>
      </c>
      <c r="B1634" s="72">
        <v>46088</v>
      </c>
      <c r="C1634" s="79">
        <v>0.70833333333333337</v>
      </c>
      <c r="D1634">
        <v>25</v>
      </c>
      <c r="E1634" t="str">
        <f t="shared" si="50"/>
        <v>mars</v>
      </c>
      <c r="F1634">
        <f t="shared" si="51"/>
        <v>17</v>
      </c>
    </row>
    <row r="1635" spans="1:6">
      <c r="A1635" t="s">
        <v>68</v>
      </c>
      <c r="B1635" s="72">
        <v>46088</v>
      </c>
      <c r="C1635" s="79">
        <v>0.75</v>
      </c>
      <c r="D1635">
        <v>19</v>
      </c>
      <c r="E1635" t="str">
        <f t="shared" si="50"/>
        <v>mars</v>
      </c>
      <c r="F1635">
        <f t="shared" si="51"/>
        <v>18</v>
      </c>
    </row>
    <row r="1636" spans="1:6">
      <c r="A1636" t="s">
        <v>68</v>
      </c>
      <c r="B1636" s="72">
        <v>46088</v>
      </c>
      <c r="C1636" s="79">
        <v>0.79166666666666663</v>
      </c>
      <c r="D1636">
        <v>15</v>
      </c>
      <c r="E1636" t="str">
        <f t="shared" si="50"/>
        <v>mars</v>
      </c>
      <c r="F1636">
        <f t="shared" si="51"/>
        <v>19</v>
      </c>
    </row>
    <row r="1637" spans="1:6">
      <c r="A1637" t="s">
        <v>68</v>
      </c>
      <c r="B1637" s="72">
        <v>46088</v>
      </c>
      <c r="C1637" s="79">
        <v>0.83333333333333337</v>
      </c>
      <c r="D1637">
        <v>14</v>
      </c>
      <c r="E1637" t="str">
        <f t="shared" si="50"/>
        <v>mars</v>
      </c>
      <c r="F1637">
        <f t="shared" si="51"/>
        <v>20</v>
      </c>
    </row>
    <row r="1638" spans="1:6">
      <c r="A1638" t="s">
        <v>68</v>
      </c>
      <c r="B1638" s="72">
        <v>46088</v>
      </c>
      <c r="C1638" s="79">
        <v>0.875</v>
      </c>
      <c r="D1638">
        <v>11</v>
      </c>
      <c r="E1638" t="str">
        <f t="shared" si="50"/>
        <v>mars</v>
      </c>
      <c r="F1638">
        <f t="shared" si="51"/>
        <v>21</v>
      </c>
    </row>
    <row r="1639" spans="1:6">
      <c r="A1639" t="s">
        <v>68</v>
      </c>
      <c r="B1639" s="72">
        <v>46088</v>
      </c>
      <c r="C1639" s="79">
        <v>0.91666666666666663</v>
      </c>
      <c r="D1639">
        <v>7</v>
      </c>
      <c r="E1639" t="str">
        <f t="shared" si="50"/>
        <v>mars</v>
      </c>
      <c r="F1639">
        <f t="shared" si="51"/>
        <v>22</v>
      </c>
    </row>
    <row r="1640" spans="1:6">
      <c r="A1640" t="s">
        <v>68</v>
      </c>
      <c r="B1640" s="72">
        <v>46088</v>
      </c>
      <c r="C1640" s="79">
        <v>0.95833333333333337</v>
      </c>
      <c r="D1640">
        <v>5</v>
      </c>
      <c r="E1640" t="str">
        <f t="shared" si="50"/>
        <v>mars</v>
      </c>
      <c r="F1640">
        <f t="shared" si="51"/>
        <v>23</v>
      </c>
    </row>
    <row r="1641" spans="1:6">
      <c r="A1641" t="s">
        <v>85</v>
      </c>
      <c r="B1641" s="72">
        <v>46088</v>
      </c>
      <c r="C1641" s="79">
        <v>0.25</v>
      </c>
      <c r="D1641">
        <v>5</v>
      </c>
      <c r="E1641" t="str">
        <f t="shared" si="50"/>
        <v>mars</v>
      </c>
      <c r="F1641">
        <f t="shared" si="51"/>
        <v>6</v>
      </c>
    </row>
    <row r="1642" spans="1:6">
      <c r="A1642" t="s">
        <v>85</v>
      </c>
      <c r="B1642" s="72">
        <v>46088</v>
      </c>
      <c r="C1642" s="79">
        <v>0.29166666666666669</v>
      </c>
      <c r="D1642">
        <v>6</v>
      </c>
      <c r="E1642" t="str">
        <f t="shared" si="50"/>
        <v>mars</v>
      </c>
      <c r="F1642">
        <f t="shared" si="51"/>
        <v>7</v>
      </c>
    </row>
    <row r="1643" spans="1:6">
      <c r="A1643" t="s">
        <v>85</v>
      </c>
      <c r="B1643" s="72">
        <v>46088</v>
      </c>
      <c r="C1643" s="79">
        <v>0.33333333333333331</v>
      </c>
      <c r="D1643">
        <v>10</v>
      </c>
      <c r="E1643" t="str">
        <f t="shared" si="50"/>
        <v>mars</v>
      </c>
      <c r="F1643">
        <f t="shared" si="51"/>
        <v>8</v>
      </c>
    </row>
    <row r="1644" spans="1:6">
      <c r="A1644" t="s">
        <v>85</v>
      </c>
      <c r="B1644" s="72">
        <v>46088</v>
      </c>
      <c r="C1644" s="79">
        <v>0.375</v>
      </c>
      <c r="D1644">
        <v>24</v>
      </c>
      <c r="E1644" t="str">
        <f t="shared" si="50"/>
        <v>mars</v>
      </c>
      <c r="F1644">
        <f t="shared" si="51"/>
        <v>9</v>
      </c>
    </row>
    <row r="1645" spans="1:6">
      <c r="A1645" t="s">
        <v>85</v>
      </c>
      <c r="B1645" s="72">
        <v>46088</v>
      </c>
      <c r="C1645" s="79">
        <v>0.41666666666666669</v>
      </c>
      <c r="D1645">
        <v>20</v>
      </c>
      <c r="E1645" t="str">
        <f t="shared" si="50"/>
        <v>mars</v>
      </c>
      <c r="F1645">
        <f t="shared" si="51"/>
        <v>10</v>
      </c>
    </row>
    <row r="1646" spans="1:6">
      <c r="A1646" t="s">
        <v>85</v>
      </c>
      <c r="B1646" s="72">
        <v>46088</v>
      </c>
      <c r="C1646" s="79">
        <v>0.45833333333333331</v>
      </c>
      <c r="D1646">
        <v>24</v>
      </c>
      <c r="E1646" t="str">
        <f t="shared" si="50"/>
        <v>mars</v>
      </c>
      <c r="F1646">
        <f t="shared" si="51"/>
        <v>11</v>
      </c>
    </row>
    <row r="1647" spans="1:6">
      <c r="A1647" t="s">
        <v>85</v>
      </c>
      <c r="B1647" s="72">
        <v>46088</v>
      </c>
      <c r="C1647" s="79">
        <v>0.5</v>
      </c>
      <c r="D1647">
        <v>18</v>
      </c>
      <c r="E1647" t="str">
        <f t="shared" si="50"/>
        <v>mars</v>
      </c>
      <c r="F1647">
        <f t="shared" si="51"/>
        <v>12</v>
      </c>
    </row>
    <row r="1648" spans="1:6">
      <c r="A1648" t="s">
        <v>85</v>
      </c>
      <c r="B1648" s="72">
        <v>46088</v>
      </c>
      <c r="C1648" s="79">
        <v>0.54166666666666663</v>
      </c>
      <c r="D1648">
        <v>14</v>
      </c>
      <c r="E1648" t="str">
        <f t="shared" si="50"/>
        <v>mars</v>
      </c>
      <c r="F1648">
        <f t="shared" si="51"/>
        <v>13</v>
      </c>
    </row>
    <row r="1649" spans="1:6">
      <c r="A1649" t="s">
        <v>85</v>
      </c>
      <c r="B1649" s="72">
        <v>46088</v>
      </c>
      <c r="C1649" s="79">
        <v>0.58333333333333337</v>
      </c>
      <c r="D1649">
        <v>23</v>
      </c>
      <c r="E1649" t="str">
        <f t="shared" si="50"/>
        <v>mars</v>
      </c>
      <c r="F1649">
        <f t="shared" si="51"/>
        <v>14</v>
      </c>
    </row>
    <row r="1650" spans="1:6">
      <c r="A1650" t="s">
        <v>85</v>
      </c>
      <c r="B1650" s="72">
        <v>46088</v>
      </c>
      <c r="C1650" s="79">
        <v>0.625</v>
      </c>
      <c r="D1650">
        <v>21</v>
      </c>
      <c r="E1650" t="str">
        <f t="shared" si="50"/>
        <v>mars</v>
      </c>
      <c r="F1650">
        <f t="shared" si="51"/>
        <v>15</v>
      </c>
    </row>
    <row r="1651" spans="1:6">
      <c r="A1651" t="s">
        <v>85</v>
      </c>
      <c r="B1651" s="72">
        <v>46088</v>
      </c>
      <c r="C1651" s="79">
        <v>0.66666666666666663</v>
      </c>
      <c r="D1651">
        <v>14</v>
      </c>
      <c r="E1651" t="str">
        <f t="shared" si="50"/>
        <v>mars</v>
      </c>
      <c r="F1651">
        <f t="shared" si="51"/>
        <v>16</v>
      </c>
    </row>
    <row r="1652" spans="1:6">
      <c r="A1652" t="s">
        <v>85</v>
      </c>
      <c r="B1652" s="72">
        <v>46088</v>
      </c>
      <c r="C1652" s="79">
        <v>0.70833333333333337</v>
      </c>
      <c r="D1652">
        <v>12</v>
      </c>
      <c r="E1652" t="str">
        <f t="shared" si="50"/>
        <v>mars</v>
      </c>
      <c r="F1652">
        <f t="shared" si="51"/>
        <v>17</v>
      </c>
    </row>
    <row r="1653" spans="1:6">
      <c r="A1653" t="s">
        <v>85</v>
      </c>
      <c r="B1653" s="72">
        <v>46088</v>
      </c>
      <c r="C1653" s="79">
        <v>0.75</v>
      </c>
      <c r="D1653">
        <v>15</v>
      </c>
      <c r="E1653" t="str">
        <f t="shared" si="50"/>
        <v>mars</v>
      </c>
      <c r="F1653">
        <f t="shared" si="51"/>
        <v>18</v>
      </c>
    </row>
    <row r="1654" spans="1:6">
      <c r="A1654" t="s">
        <v>85</v>
      </c>
      <c r="B1654" s="72">
        <v>46088</v>
      </c>
      <c r="C1654" s="79">
        <v>0.79166666666666663</v>
      </c>
      <c r="D1654">
        <v>11</v>
      </c>
      <c r="E1654" t="str">
        <f t="shared" si="50"/>
        <v>mars</v>
      </c>
      <c r="F1654">
        <f t="shared" si="51"/>
        <v>19</v>
      </c>
    </row>
    <row r="1655" spans="1:6">
      <c r="A1655" t="s">
        <v>85</v>
      </c>
      <c r="B1655" s="72">
        <v>46088</v>
      </c>
      <c r="C1655" s="79">
        <v>0.83333333333333337</v>
      </c>
      <c r="D1655">
        <v>6</v>
      </c>
      <c r="E1655" t="str">
        <f t="shared" si="50"/>
        <v>mars</v>
      </c>
      <c r="F1655">
        <f t="shared" si="51"/>
        <v>20</v>
      </c>
    </row>
    <row r="1656" spans="1:6">
      <c r="A1656" t="s">
        <v>85</v>
      </c>
      <c r="B1656" s="72">
        <v>46088</v>
      </c>
      <c r="C1656" s="79">
        <v>0.875</v>
      </c>
      <c r="D1656">
        <v>2</v>
      </c>
      <c r="E1656" t="str">
        <f t="shared" si="50"/>
        <v>mars</v>
      </c>
      <c r="F1656">
        <f t="shared" si="51"/>
        <v>21</v>
      </c>
    </row>
    <row r="1657" spans="1:6">
      <c r="A1657" t="s">
        <v>85</v>
      </c>
      <c r="B1657" s="72">
        <v>46088</v>
      </c>
      <c r="C1657" s="79">
        <v>0.91666666666666663</v>
      </c>
      <c r="D1657">
        <v>4</v>
      </c>
      <c r="E1657" t="str">
        <f t="shared" si="50"/>
        <v>mars</v>
      </c>
      <c r="F1657">
        <f t="shared" si="51"/>
        <v>22</v>
      </c>
    </row>
    <row r="1658" spans="1:6">
      <c r="A1658" t="s">
        <v>85</v>
      </c>
      <c r="B1658" s="72">
        <v>46088</v>
      </c>
      <c r="C1658" s="79">
        <v>0.95833333333333337</v>
      </c>
      <c r="D1658">
        <v>3</v>
      </c>
      <c r="E1658" t="str">
        <f t="shared" si="50"/>
        <v>mars</v>
      </c>
      <c r="F1658">
        <f t="shared" si="51"/>
        <v>23</v>
      </c>
    </row>
    <row r="1659" spans="1:6">
      <c r="A1659" t="s">
        <v>68</v>
      </c>
      <c r="B1659" s="72">
        <v>46089</v>
      </c>
      <c r="C1659" s="79">
        <v>0.25</v>
      </c>
      <c r="D1659">
        <v>1</v>
      </c>
      <c r="E1659" t="str">
        <f t="shared" si="50"/>
        <v>mars</v>
      </c>
      <c r="F1659">
        <f t="shared" si="51"/>
        <v>6</v>
      </c>
    </row>
    <row r="1660" spans="1:6">
      <c r="A1660" t="s">
        <v>68</v>
      </c>
      <c r="B1660" s="72">
        <v>46089</v>
      </c>
      <c r="C1660" s="79">
        <v>0.29166666666666669</v>
      </c>
      <c r="D1660">
        <v>5</v>
      </c>
      <c r="E1660" t="str">
        <f t="shared" si="50"/>
        <v>mars</v>
      </c>
      <c r="F1660">
        <f t="shared" si="51"/>
        <v>7</v>
      </c>
    </row>
    <row r="1661" spans="1:6">
      <c r="A1661" t="s">
        <v>68</v>
      </c>
      <c r="B1661" s="72">
        <v>46089</v>
      </c>
      <c r="C1661" s="79">
        <v>0.33333333333333331</v>
      </c>
      <c r="D1661">
        <v>6</v>
      </c>
      <c r="E1661" t="str">
        <f t="shared" si="50"/>
        <v>mars</v>
      </c>
      <c r="F1661">
        <f t="shared" si="51"/>
        <v>8</v>
      </c>
    </row>
    <row r="1662" spans="1:6">
      <c r="A1662" t="s">
        <v>68</v>
      </c>
      <c r="B1662" s="72">
        <v>46089</v>
      </c>
      <c r="C1662" s="79">
        <v>0.375</v>
      </c>
      <c r="D1662">
        <v>16</v>
      </c>
      <c r="E1662" t="str">
        <f t="shared" si="50"/>
        <v>mars</v>
      </c>
      <c r="F1662">
        <f t="shared" si="51"/>
        <v>9</v>
      </c>
    </row>
    <row r="1663" spans="1:6">
      <c r="A1663" t="s">
        <v>68</v>
      </c>
      <c r="B1663" s="72">
        <v>46089</v>
      </c>
      <c r="C1663" s="79">
        <v>0.41666666666666669</v>
      </c>
      <c r="D1663">
        <v>23</v>
      </c>
      <c r="E1663" t="str">
        <f t="shared" si="50"/>
        <v>mars</v>
      </c>
      <c r="F1663">
        <f t="shared" si="51"/>
        <v>10</v>
      </c>
    </row>
    <row r="1664" spans="1:6">
      <c r="A1664" t="s">
        <v>68</v>
      </c>
      <c r="B1664" s="72">
        <v>46089</v>
      </c>
      <c r="C1664" s="79">
        <v>0.45833333333333331</v>
      </c>
      <c r="D1664">
        <v>26</v>
      </c>
      <c r="E1664" t="str">
        <f t="shared" si="50"/>
        <v>mars</v>
      </c>
      <c r="F1664">
        <f t="shared" si="51"/>
        <v>11</v>
      </c>
    </row>
    <row r="1665" spans="1:6">
      <c r="A1665" t="s">
        <v>68</v>
      </c>
      <c r="B1665" s="72">
        <v>46089</v>
      </c>
      <c r="C1665" s="79">
        <v>0.5</v>
      </c>
      <c r="D1665">
        <v>23</v>
      </c>
      <c r="E1665" t="str">
        <f t="shared" si="50"/>
        <v>mars</v>
      </c>
      <c r="F1665">
        <f t="shared" si="51"/>
        <v>12</v>
      </c>
    </row>
    <row r="1666" spans="1:6">
      <c r="A1666" t="s">
        <v>68</v>
      </c>
      <c r="B1666" s="72">
        <v>46089</v>
      </c>
      <c r="C1666" s="79">
        <v>0.54166666666666663</v>
      </c>
      <c r="D1666">
        <v>33</v>
      </c>
      <c r="E1666" t="str">
        <f t="shared" si="50"/>
        <v>mars</v>
      </c>
      <c r="F1666">
        <f t="shared" si="51"/>
        <v>13</v>
      </c>
    </row>
    <row r="1667" spans="1:6">
      <c r="A1667" t="s">
        <v>68</v>
      </c>
      <c r="B1667" s="72">
        <v>46089</v>
      </c>
      <c r="C1667" s="79">
        <v>0.58333333333333337</v>
      </c>
      <c r="D1667">
        <v>27</v>
      </c>
      <c r="E1667" t="str">
        <f t="shared" si="50"/>
        <v>mars</v>
      </c>
      <c r="F1667">
        <f t="shared" si="51"/>
        <v>14</v>
      </c>
    </row>
    <row r="1668" spans="1:6">
      <c r="A1668" t="s">
        <v>68</v>
      </c>
      <c r="B1668" s="72">
        <v>46089</v>
      </c>
      <c r="C1668" s="79">
        <v>0.625</v>
      </c>
      <c r="D1668">
        <v>23</v>
      </c>
      <c r="E1668" t="str">
        <f t="shared" ref="E1668:E1731" si="52">TEXT(B1668,"mmmm")</f>
        <v>mars</v>
      </c>
      <c r="F1668">
        <f t="shared" ref="F1668:F1731" si="53">VLOOKUP(C1668,$L$1:$M$24,2,0)</f>
        <v>15</v>
      </c>
    </row>
    <row r="1669" spans="1:6">
      <c r="A1669" t="s">
        <v>68</v>
      </c>
      <c r="B1669" s="72">
        <v>46089</v>
      </c>
      <c r="C1669" s="79">
        <v>0.66666666666666663</v>
      </c>
      <c r="D1669">
        <v>24</v>
      </c>
      <c r="E1669" t="str">
        <f t="shared" si="52"/>
        <v>mars</v>
      </c>
      <c r="F1669">
        <f t="shared" si="53"/>
        <v>16</v>
      </c>
    </row>
    <row r="1670" spans="1:6">
      <c r="A1670" t="s">
        <v>68</v>
      </c>
      <c r="B1670" s="72">
        <v>46089</v>
      </c>
      <c r="C1670" s="79">
        <v>0.70833333333333337</v>
      </c>
      <c r="D1670">
        <v>26</v>
      </c>
      <c r="E1670" t="str">
        <f t="shared" si="52"/>
        <v>mars</v>
      </c>
      <c r="F1670">
        <f t="shared" si="53"/>
        <v>17</v>
      </c>
    </row>
    <row r="1671" spans="1:6">
      <c r="A1671" t="s">
        <v>68</v>
      </c>
      <c r="B1671" s="72">
        <v>46089</v>
      </c>
      <c r="C1671" s="79">
        <v>0.75</v>
      </c>
      <c r="D1671">
        <v>16</v>
      </c>
      <c r="E1671" t="str">
        <f t="shared" si="52"/>
        <v>mars</v>
      </c>
      <c r="F1671">
        <f t="shared" si="53"/>
        <v>18</v>
      </c>
    </row>
    <row r="1672" spans="1:6">
      <c r="A1672" t="s">
        <v>68</v>
      </c>
      <c r="B1672" s="72">
        <v>46089</v>
      </c>
      <c r="C1672" s="79">
        <v>0.79166666666666663</v>
      </c>
      <c r="D1672">
        <v>9</v>
      </c>
      <c r="E1672" t="str">
        <f t="shared" si="52"/>
        <v>mars</v>
      </c>
      <c r="F1672">
        <f t="shared" si="53"/>
        <v>19</v>
      </c>
    </row>
    <row r="1673" spans="1:6">
      <c r="A1673" t="s">
        <v>68</v>
      </c>
      <c r="B1673" s="72">
        <v>46089</v>
      </c>
      <c r="C1673" s="79">
        <v>0.83333333333333337</v>
      </c>
      <c r="D1673">
        <v>9</v>
      </c>
      <c r="E1673" t="str">
        <f t="shared" si="52"/>
        <v>mars</v>
      </c>
      <c r="F1673">
        <f t="shared" si="53"/>
        <v>20</v>
      </c>
    </row>
    <row r="1674" spans="1:6">
      <c r="A1674" t="s">
        <v>68</v>
      </c>
      <c r="B1674" s="72">
        <v>46089</v>
      </c>
      <c r="C1674" s="79">
        <v>0.875</v>
      </c>
      <c r="D1674">
        <v>7</v>
      </c>
      <c r="E1674" t="str">
        <f t="shared" si="52"/>
        <v>mars</v>
      </c>
      <c r="F1674">
        <f t="shared" si="53"/>
        <v>21</v>
      </c>
    </row>
    <row r="1675" spans="1:6">
      <c r="A1675" t="s">
        <v>68</v>
      </c>
      <c r="B1675" s="72">
        <v>46089</v>
      </c>
      <c r="C1675" s="79">
        <v>0.91666666666666663</v>
      </c>
      <c r="D1675">
        <v>4</v>
      </c>
      <c r="E1675" t="str">
        <f t="shared" si="52"/>
        <v>mars</v>
      </c>
      <c r="F1675">
        <f t="shared" si="53"/>
        <v>22</v>
      </c>
    </row>
    <row r="1676" spans="1:6">
      <c r="A1676" t="s">
        <v>68</v>
      </c>
      <c r="B1676" s="72">
        <v>46089</v>
      </c>
      <c r="C1676" s="79">
        <v>0.95833333333333337</v>
      </c>
      <c r="D1676">
        <v>2</v>
      </c>
      <c r="E1676" t="str">
        <f t="shared" si="52"/>
        <v>mars</v>
      </c>
      <c r="F1676">
        <f t="shared" si="53"/>
        <v>23</v>
      </c>
    </row>
    <row r="1677" spans="1:6">
      <c r="A1677" t="s">
        <v>85</v>
      </c>
      <c r="B1677" s="72">
        <v>46089</v>
      </c>
      <c r="C1677" s="79">
        <v>0.25</v>
      </c>
      <c r="D1677">
        <v>1</v>
      </c>
      <c r="E1677" t="str">
        <f t="shared" si="52"/>
        <v>mars</v>
      </c>
      <c r="F1677">
        <f t="shared" si="53"/>
        <v>6</v>
      </c>
    </row>
    <row r="1678" spans="1:6">
      <c r="A1678" t="s">
        <v>85</v>
      </c>
      <c r="B1678" s="72">
        <v>46089</v>
      </c>
      <c r="C1678" s="79">
        <v>0.29166666666666669</v>
      </c>
      <c r="D1678">
        <v>4</v>
      </c>
      <c r="E1678" t="str">
        <f t="shared" si="52"/>
        <v>mars</v>
      </c>
      <c r="F1678">
        <f t="shared" si="53"/>
        <v>7</v>
      </c>
    </row>
    <row r="1679" spans="1:6">
      <c r="A1679" t="s">
        <v>85</v>
      </c>
      <c r="B1679" s="72">
        <v>46089</v>
      </c>
      <c r="C1679" s="79">
        <v>0.33333333333333331</v>
      </c>
      <c r="D1679">
        <v>11</v>
      </c>
      <c r="E1679" t="str">
        <f t="shared" si="52"/>
        <v>mars</v>
      </c>
      <c r="F1679">
        <f t="shared" si="53"/>
        <v>8</v>
      </c>
    </row>
    <row r="1680" spans="1:6">
      <c r="A1680" t="s">
        <v>85</v>
      </c>
      <c r="B1680" s="72">
        <v>46089</v>
      </c>
      <c r="C1680" s="79">
        <v>0.375</v>
      </c>
      <c r="D1680">
        <v>8</v>
      </c>
      <c r="E1680" t="str">
        <f t="shared" si="52"/>
        <v>mars</v>
      </c>
      <c r="F1680">
        <f t="shared" si="53"/>
        <v>9</v>
      </c>
    </row>
    <row r="1681" spans="1:6">
      <c r="A1681" t="s">
        <v>85</v>
      </c>
      <c r="B1681" s="72">
        <v>46089</v>
      </c>
      <c r="C1681" s="79">
        <v>0.41666666666666669</v>
      </c>
      <c r="D1681">
        <v>12</v>
      </c>
      <c r="E1681" t="str">
        <f t="shared" si="52"/>
        <v>mars</v>
      </c>
      <c r="F1681">
        <f t="shared" si="53"/>
        <v>10</v>
      </c>
    </row>
    <row r="1682" spans="1:6">
      <c r="A1682" t="s">
        <v>85</v>
      </c>
      <c r="B1682" s="72">
        <v>46089</v>
      </c>
      <c r="C1682" s="79">
        <v>0.45833333333333331</v>
      </c>
      <c r="D1682">
        <v>13</v>
      </c>
      <c r="E1682" t="str">
        <f t="shared" si="52"/>
        <v>mars</v>
      </c>
      <c r="F1682">
        <f t="shared" si="53"/>
        <v>11</v>
      </c>
    </row>
    <row r="1683" spans="1:6">
      <c r="A1683" t="s">
        <v>85</v>
      </c>
      <c r="B1683" s="72">
        <v>46089</v>
      </c>
      <c r="C1683" s="79">
        <v>0.5</v>
      </c>
      <c r="D1683">
        <v>12</v>
      </c>
      <c r="E1683" t="str">
        <f t="shared" si="52"/>
        <v>mars</v>
      </c>
      <c r="F1683">
        <f t="shared" si="53"/>
        <v>12</v>
      </c>
    </row>
    <row r="1684" spans="1:6">
      <c r="A1684" t="s">
        <v>85</v>
      </c>
      <c r="B1684" s="72">
        <v>46089</v>
      </c>
      <c r="C1684" s="79">
        <v>0.54166666666666663</v>
      </c>
      <c r="D1684">
        <v>16</v>
      </c>
      <c r="E1684" t="str">
        <f t="shared" si="52"/>
        <v>mars</v>
      </c>
      <c r="F1684">
        <f t="shared" si="53"/>
        <v>13</v>
      </c>
    </row>
    <row r="1685" spans="1:6">
      <c r="A1685" t="s">
        <v>85</v>
      </c>
      <c r="B1685" s="72">
        <v>46089</v>
      </c>
      <c r="C1685" s="79">
        <v>0.58333333333333337</v>
      </c>
      <c r="D1685">
        <v>10</v>
      </c>
      <c r="E1685" t="str">
        <f t="shared" si="52"/>
        <v>mars</v>
      </c>
      <c r="F1685">
        <f t="shared" si="53"/>
        <v>14</v>
      </c>
    </row>
    <row r="1686" spans="1:6">
      <c r="A1686" t="s">
        <v>85</v>
      </c>
      <c r="B1686" s="72">
        <v>46089</v>
      </c>
      <c r="C1686" s="79">
        <v>0.625</v>
      </c>
      <c r="D1686">
        <v>12</v>
      </c>
      <c r="E1686" t="str">
        <f t="shared" si="52"/>
        <v>mars</v>
      </c>
      <c r="F1686">
        <f t="shared" si="53"/>
        <v>15</v>
      </c>
    </row>
    <row r="1687" spans="1:6">
      <c r="A1687" t="s">
        <v>85</v>
      </c>
      <c r="B1687" s="72">
        <v>46089</v>
      </c>
      <c r="C1687" s="79">
        <v>0.66666666666666663</v>
      </c>
      <c r="D1687">
        <v>15</v>
      </c>
      <c r="E1687" t="str">
        <f t="shared" si="52"/>
        <v>mars</v>
      </c>
      <c r="F1687">
        <f t="shared" si="53"/>
        <v>16</v>
      </c>
    </row>
    <row r="1688" spans="1:6">
      <c r="A1688" t="s">
        <v>85</v>
      </c>
      <c r="B1688" s="72">
        <v>46089</v>
      </c>
      <c r="C1688" s="79">
        <v>0.70833333333333337</v>
      </c>
      <c r="D1688">
        <v>14</v>
      </c>
      <c r="E1688" t="str">
        <f t="shared" si="52"/>
        <v>mars</v>
      </c>
      <c r="F1688">
        <f t="shared" si="53"/>
        <v>17</v>
      </c>
    </row>
    <row r="1689" spans="1:6">
      <c r="A1689" t="s">
        <v>85</v>
      </c>
      <c r="B1689" s="72">
        <v>46089</v>
      </c>
      <c r="C1689" s="79">
        <v>0.75</v>
      </c>
      <c r="D1689">
        <v>17</v>
      </c>
      <c r="E1689" t="str">
        <f t="shared" si="52"/>
        <v>mars</v>
      </c>
      <c r="F1689">
        <f t="shared" si="53"/>
        <v>18</v>
      </c>
    </row>
    <row r="1690" spans="1:6">
      <c r="A1690" t="s">
        <v>85</v>
      </c>
      <c r="B1690" s="72">
        <v>46089</v>
      </c>
      <c r="C1690" s="79">
        <v>0.79166666666666663</v>
      </c>
      <c r="D1690">
        <v>18</v>
      </c>
      <c r="E1690" t="str">
        <f t="shared" si="52"/>
        <v>mars</v>
      </c>
      <c r="F1690">
        <f t="shared" si="53"/>
        <v>19</v>
      </c>
    </row>
    <row r="1691" spans="1:6">
      <c r="A1691" t="s">
        <v>85</v>
      </c>
      <c r="B1691" s="72">
        <v>46089</v>
      </c>
      <c r="C1691" s="79">
        <v>0.83333333333333337</v>
      </c>
      <c r="D1691">
        <v>3</v>
      </c>
      <c r="E1691" t="str">
        <f t="shared" si="52"/>
        <v>mars</v>
      </c>
      <c r="F1691">
        <f t="shared" si="53"/>
        <v>20</v>
      </c>
    </row>
    <row r="1692" spans="1:6">
      <c r="A1692" t="s">
        <v>85</v>
      </c>
      <c r="B1692" s="72">
        <v>46089</v>
      </c>
      <c r="C1692" s="79">
        <v>0.875</v>
      </c>
      <c r="D1692">
        <v>6</v>
      </c>
      <c r="E1692" t="str">
        <f t="shared" si="52"/>
        <v>mars</v>
      </c>
      <c r="F1692">
        <f t="shared" si="53"/>
        <v>21</v>
      </c>
    </row>
    <row r="1693" spans="1:6">
      <c r="A1693" t="s">
        <v>85</v>
      </c>
      <c r="B1693" s="72">
        <v>46089</v>
      </c>
      <c r="C1693" s="79">
        <v>0.91666666666666663</v>
      </c>
      <c r="D1693">
        <v>1</v>
      </c>
      <c r="E1693" t="str">
        <f t="shared" si="52"/>
        <v>mars</v>
      </c>
      <c r="F1693">
        <f t="shared" si="53"/>
        <v>22</v>
      </c>
    </row>
    <row r="1694" spans="1:6">
      <c r="A1694" t="s">
        <v>85</v>
      </c>
      <c r="B1694" s="72">
        <v>46089</v>
      </c>
      <c r="C1694" s="79">
        <v>0.95833333333333337</v>
      </c>
      <c r="D1694">
        <v>3</v>
      </c>
      <c r="E1694" t="str">
        <f t="shared" si="52"/>
        <v>mars</v>
      </c>
      <c r="F1694">
        <f t="shared" si="53"/>
        <v>23</v>
      </c>
    </row>
    <row r="1695" spans="1:6">
      <c r="A1695" t="s">
        <v>68</v>
      </c>
      <c r="B1695" s="72">
        <v>46090</v>
      </c>
      <c r="C1695" s="79">
        <v>0.25</v>
      </c>
      <c r="D1695">
        <v>5</v>
      </c>
      <c r="E1695" t="str">
        <f t="shared" si="52"/>
        <v>mars</v>
      </c>
      <c r="F1695">
        <f t="shared" si="53"/>
        <v>6</v>
      </c>
    </row>
    <row r="1696" spans="1:6">
      <c r="A1696" t="s">
        <v>68</v>
      </c>
      <c r="B1696" s="72">
        <v>46090</v>
      </c>
      <c r="C1696" s="79">
        <v>0.29166666666666669</v>
      </c>
      <c r="D1696">
        <v>17</v>
      </c>
      <c r="E1696" t="str">
        <f t="shared" si="52"/>
        <v>mars</v>
      </c>
      <c r="F1696">
        <f t="shared" si="53"/>
        <v>7</v>
      </c>
    </row>
    <row r="1697" spans="1:6">
      <c r="A1697" t="s">
        <v>68</v>
      </c>
      <c r="B1697" s="72">
        <v>46090</v>
      </c>
      <c r="C1697" s="79">
        <v>0.33333333333333331</v>
      </c>
      <c r="D1697">
        <v>68</v>
      </c>
      <c r="E1697" t="str">
        <f t="shared" si="52"/>
        <v>mars</v>
      </c>
      <c r="F1697">
        <f t="shared" si="53"/>
        <v>8</v>
      </c>
    </row>
    <row r="1698" spans="1:6">
      <c r="A1698" t="s">
        <v>68</v>
      </c>
      <c r="B1698" s="72">
        <v>46090</v>
      </c>
      <c r="C1698" s="79">
        <v>0.375</v>
      </c>
      <c r="D1698">
        <v>73</v>
      </c>
      <c r="E1698" t="str">
        <f t="shared" si="52"/>
        <v>mars</v>
      </c>
      <c r="F1698">
        <f t="shared" si="53"/>
        <v>9</v>
      </c>
    </row>
    <row r="1699" spans="1:6">
      <c r="A1699" t="s">
        <v>68</v>
      </c>
      <c r="B1699" s="72">
        <v>46090</v>
      </c>
      <c r="C1699" s="79">
        <v>0.41666666666666669</v>
      </c>
      <c r="D1699">
        <v>70</v>
      </c>
      <c r="E1699" t="str">
        <f t="shared" si="52"/>
        <v>mars</v>
      </c>
      <c r="F1699">
        <f t="shared" si="53"/>
        <v>10</v>
      </c>
    </row>
    <row r="1700" spans="1:6">
      <c r="A1700" t="s">
        <v>68</v>
      </c>
      <c r="B1700" s="72">
        <v>46090</v>
      </c>
      <c r="C1700" s="79">
        <v>0.45833333333333331</v>
      </c>
      <c r="D1700">
        <v>62</v>
      </c>
      <c r="E1700" t="str">
        <f t="shared" si="52"/>
        <v>mars</v>
      </c>
      <c r="F1700">
        <f t="shared" si="53"/>
        <v>11</v>
      </c>
    </row>
    <row r="1701" spans="1:6">
      <c r="A1701" t="s">
        <v>68</v>
      </c>
      <c r="B1701" s="72">
        <v>46090</v>
      </c>
      <c r="C1701" s="79">
        <v>0.5</v>
      </c>
      <c r="D1701">
        <v>46</v>
      </c>
      <c r="E1701" t="str">
        <f t="shared" si="52"/>
        <v>mars</v>
      </c>
      <c r="F1701">
        <f t="shared" si="53"/>
        <v>12</v>
      </c>
    </row>
    <row r="1702" spans="1:6">
      <c r="A1702" t="s">
        <v>68</v>
      </c>
      <c r="B1702" s="72">
        <v>46090</v>
      </c>
      <c r="C1702" s="79">
        <v>0.54166666666666663</v>
      </c>
      <c r="D1702">
        <v>59</v>
      </c>
      <c r="E1702" t="str">
        <f t="shared" si="52"/>
        <v>mars</v>
      </c>
      <c r="F1702">
        <f t="shared" si="53"/>
        <v>13</v>
      </c>
    </row>
    <row r="1703" spans="1:6">
      <c r="A1703" t="s">
        <v>68</v>
      </c>
      <c r="B1703" s="72">
        <v>46090</v>
      </c>
      <c r="C1703" s="79">
        <v>0.58333333333333337</v>
      </c>
      <c r="D1703">
        <v>48</v>
      </c>
      <c r="E1703" t="str">
        <f t="shared" si="52"/>
        <v>mars</v>
      </c>
      <c r="F1703">
        <f t="shared" si="53"/>
        <v>14</v>
      </c>
    </row>
    <row r="1704" spans="1:6">
      <c r="A1704" t="s">
        <v>68</v>
      </c>
      <c r="B1704" s="72">
        <v>46090</v>
      </c>
      <c r="C1704" s="79">
        <v>0.625</v>
      </c>
      <c r="D1704">
        <v>48</v>
      </c>
      <c r="E1704" t="str">
        <f t="shared" si="52"/>
        <v>mars</v>
      </c>
      <c r="F1704">
        <f t="shared" si="53"/>
        <v>15</v>
      </c>
    </row>
    <row r="1705" spans="1:6">
      <c r="A1705" t="s">
        <v>68</v>
      </c>
      <c r="B1705" s="72">
        <v>46090</v>
      </c>
      <c r="C1705" s="79">
        <v>0.66666666666666663</v>
      </c>
      <c r="D1705">
        <v>43</v>
      </c>
      <c r="E1705" t="str">
        <f t="shared" si="52"/>
        <v>mars</v>
      </c>
      <c r="F1705">
        <f t="shared" si="53"/>
        <v>16</v>
      </c>
    </row>
    <row r="1706" spans="1:6">
      <c r="A1706" t="s">
        <v>68</v>
      </c>
      <c r="B1706" s="72">
        <v>46090</v>
      </c>
      <c r="C1706" s="79">
        <v>0.70833333333333337</v>
      </c>
      <c r="D1706">
        <v>33</v>
      </c>
      <c r="E1706" t="str">
        <f t="shared" si="52"/>
        <v>mars</v>
      </c>
      <c r="F1706">
        <f t="shared" si="53"/>
        <v>17</v>
      </c>
    </row>
    <row r="1707" spans="1:6">
      <c r="A1707" t="s">
        <v>68</v>
      </c>
      <c r="B1707" s="72">
        <v>46090</v>
      </c>
      <c r="C1707" s="79">
        <v>0.75</v>
      </c>
      <c r="D1707">
        <v>19</v>
      </c>
      <c r="E1707" t="str">
        <f t="shared" si="52"/>
        <v>mars</v>
      </c>
      <c r="F1707">
        <f t="shared" si="53"/>
        <v>18</v>
      </c>
    </row>
    <row r="1708" spans="1:6">
      <c r="A1708" t="s">
        <v>68</v>
      </c>
      <c r="B1708" s="72">
        <v>46090</v>
      </c>
      <c r="C1708" s="79">
        <v>0.79166666666666663</v>
      </c>
      <c r="D1708">
        <v>12</v>
      </c>
      <c r="E1708" t="str">
        <f t="shared" si="52"/>
        <v>mars</v>
      </c>
      <c r="F1708">
        <f t="shared" si="53"/>
        <v>19</v>
      </c>
    </row>
    <row r="1709" spans="1:6">
      <c r="A1709" t="s">
        <v>68</v>
      </c>
      <c r="B1709" s="72">
        <v>46090</v>
      </c>
      <c r="C1709" s="79">
        <v>0.83333333333333337</v>
      </c>
      <c r="D1709">
        <v>12</v>
      </c>
      <c r="E1709" t="str">
        <f t="shared" si="52"/>
        <v>mars</v>
      </c>
      <c r="F1709">
        <f t="shared" si="53"/>
        <v>20</v>
      </c>
    </row>
    <row r="1710" spans="1:6">
      <c r="A1710" t="s">
        <v>68</v>
      </c>
      <c r="B1710" s="72">
        <v>46090</v>
      </c>
      <c r="C1710" s="79">
        <v>0.875</v>
      </c>
      <c r="D1710">
        <v>5</v>
      </c>
      <c r="E1710" t="str">
        <f t="shared" si="52"/>
        <v>mars</v>
      </c>
      <c r="F1710">
        <f t="shared" si="53"/>
        <v>21</v>
      </c>
    </row>
    <row r="1711" spans="1:6">
      <c r="A1711" t="s">
        <v>68</v>
      </c>
      <c r="B1711" s="72">
        <v>46090</v>
      </c>
      <c r="C1711" s="79">
        <v>0.91666666666666663</v>
      </c>
      <c r="D1711">
        <v>6</v>
      </c>
      <c r="E1711" t="str">
        <f t="shared" si="52"/>
        <v>mars</v>
      </c>
      <c r="F1711">
        <f t="shared" si="53"/>
        <v>22</v>
      </c>
    </row>
    <row r="1712" spans="1:6">
      <c r="A1712" t="s">
        <v>68</v>
      </c>
      <c r="B1712" s="72">
        <v>46090</v>
      </c>
      <c r="C1712" s="79">
        <v>0.95833333333333337</v>
      </c>
      <c r="D1712">
        <v>3</v>
      </c>
      <c r="E1712" t="str">
        <f t="shared" si="52"/>
        <v>mars</v>
      </c>
      <c r="F1712">
        <f t="shared" si="53"/>
        <v>23</v>
      </c>
    </row>
    <row r="1713" spans="1:6">
      <c r="A1713" t="s">
        <v>85</v>
      </c>
      <c r="B1713" s="72">
        <v>46090</v>
      </c>
      <c r="C1713" s="79">
        <v>0.25</v>
      </c>
      <c r="D1713">
        <v>3</v>
      </c>
      <c r="E1713" t="str">
        <f t="shared" si="52"/>
        <v>mars</v>
      </c>
      <c r="F1713">
        <f t="shared" si="53"/>
        <v>6</v>
      </c>
    </row>
    <row r="1714" spans="1:6">
      <c r="A1714" t="s">
        <v>85</v>
      </c>
      <c r="B1714" s="72">
        <v>46090</v>
      </c>
      <c r="C1714" s="79">
        <v>0.29166666666666669</v>
      </c>
      <c r="D1714">
        <v>9</v>
      </c>
      <c r="E1714" t="str">
        <f t="shared" si="52"/>
        <v>mars</v>
      </c>
      <c r="F1714">
        <f t="shared" si="53"/>
        <v>7</v>
      </c>
    </row>
    <row r="1715" spans="1:6">
      <c r="A1715" t="s">
        <v>85</v>
      </c>
      <c r="B1715" s="72">
        <v>46090</v>
      </c>
      <c r="C1715" s="79">
        <v>0.33333333333333331</v>
      </c>
      <c r="D1715">
        <v>23</v>
      </c>
      <c r="E1715" t="str">
        <f t="shared" si="52"/>
        <v>mars</v>
      </c>
      <c r="F1715">
        <f t="shared" si="53"/>
        <v>8</v>
      </c>
    </row>
    <row r="1716" spans="1:6">
      <c r="A1716" t="s">
        <v>85</v>
      </c>
      <c r="B1716" s="72">
        <v>46090</v>
      </c>
      <c r="C1716" s="79">
        <v>0.375</v>
      </c>
      <c r="D1716">
        <v>37</v>
      </c>
      <c r="E1716" t="str">
        <f t="shared" si="52"/>
        <v>mars</v>
      </c>
      <c r="F1716">
        <f t="shared" si="53"/>
        <v>9</v>
      </c>
    </row>
    <row r="1717" spans="1:6">
      <c r="A1717" t="s">
        <v>85</v>
      </c>
      <c r="B1717" s="72">
        <v>46090</v>
      </c>
      <c r="C1717" s="79">
        <v>0.41666666666666669</v>
      </c>
      <c r="D1717">
        <v>36</v>
      </c>
      <c r="E1717" t="str">
        <f t="shared" si="52"/>
        <v>mars</v>
      </c>
      <c r="F1717">
        <f t="shared" si="53"/>
        <v>10</v>
      </c>
    </row>
    <row r="1718" spans="1:6">
      <c r="A1718" t="s">
        <v>85</v>
      </c>
      <c r="B1718" s="72">
        <v>46090</v>
      </c>
      <c r="C1718" s="79">
        <v>0.45833333333333331</v>
      </c>
      <c r="D1718">
        <v>41</v>
      </c>
      <c r="E1718" t="str">
        <f t="shared" si="52"/>
        <v>mars</v>
      </c>
      <c r="F1718">
        <f t="shared" si="53"/>
        <v>11</v>
      </c>
    </row>
    <row r="1719" spans="1:6">
      <c r="A1719" t="s">
        <v>85</v>
      </c>
      <c r="B1719" s="72">
        <v>46090</v>
      </c>
      <c r="C1719" s="79">
        <v>0.5</v>
      </c>
      <c r="D1719">
        <v>24</v>
      </c>
      <c r="E1719" t="str">
        <f t="shared" si="52"/>
        <v>mars</v>
      </c>
      <c r="F1719">
        <f t="shared" si="53"/>
        <v>12</v>
      </c>
    </row>
    <row r="1720" spans="1:6">
      <c r="A1720" t="s">
        <v>85</v>
      </c>
      <c r="B1720" s="72">
        <v>46090</v>
      </c>
      <c r="C1720" s="79">
        <v>0.54166666666666663</v>
      </c>
      <c r="D1720">
        <v>31</v>
      </c>
      <c r="E1720" t="str">
        <f t="shared" si="52"/>
        <v>mars</v>
      </c>
      <c r="F1720">
        <f t="shared" si="53"/>
        <v>13</v>
      </c>
    </row>
    <row r="1721" spans="1:6">
      <c r="A1721" t="s">
        <v>85</v>
      </c>
      <c r="B1721" s="72">
        <v>46090</v>
      </c>
      <c r="C1721" s="79">
        <v>0.58333333333333337</v>
      </c>
      <c r="D1721">
        <v>24</v>
      </c>
      <c r="E1721" t="str">
        <f t="shared" si="52"/>
        <v>mars</v>
      </c>
      <c r="F1721">
        <f t="shared" si="53"/>
        <v>14</v>
      </c>
    </row>
    <row r="1722" spans="1:6">
      <c r="A1722" t="s">
        <v>85</v>
      </c>
      <c r="B1722" s="72">
        <v>46090</v>
      </c>
      <c r="C1722" s="79">
        <v>0.625</v>
      </c>
      <c r="D1722">
        <v>27</v>
      </c>
      <c r="E1722" t="str">
        <f t="shared" si="52"/>
        <v>mars</v>
      </c>
      <c r="F1722">
        <f t="shared" si="53"/>
        <v>15</v>
      </c>
    </row>
    <row r="1723" spans="1:6">
      <c r="A1723" t="s">
        <v>85</v>
      </c>
      <c r="B1723" s="72">
        <v>46090</v>
      </c>
      <c r="C1723" s="79">
        <v>0.66666666666666663</v>
      </c>
      <c r="D1723">
        <v>24</v>
      </c>
      <c r="E1723" t="str">
        <f t="shared" si="52"/>
        <v>mars</v>
      </c>
      <c r="F1723">
        <f t="shared" si="53"/>
        <v>16</v>
      </c>
    </row>
    <row r="1724" spans="1:6">
      <c r="A1724" t="s">
        <v>85</v>
      </c>
      <c r="B1724" s="72">
        <v>46090</v>
      </c>
      <c r="C1724" s="79">
        <v>0.70833333333333337</v>
      </c>
      <c r="D1724">
        <v>22</v>
      </c>
      <c r="E1724" t="str">
        <f t="shared" si="52"/>
        <v>mars</v>
      </c>
      <c r="F1724">
        <f t="shared" si="53"/>
        <v>17</v>
      </c>
    </row>
    <row r="1725" spans="1:6">
      <c r="A1725" t="s">
        <v>85</v>
      </c>
      <c r="B1725" s="72">
        <v>46090</v>
      </c>
      <c r="C1725" s="79">
        <v>0.75</v>
      </c>
      <c r="D1725">
        <v>12</v>
      </c>
      <c r="E1725" t="str">
        <f t="shared" si="52"/>
        <v>mars</v>
      </c>
      <c r="F1725">
        <f t="shared" si="53"/>
        <v>18</v>
      </c>
    </row>
    <row r="1726" spans="1:6">
      <c r="A1726" t="s">
        <v>85</v>
      </c>
      <c r="B1726" s="72">
        <v>46090</v>
      </c>
      <c r="C1726" s="79">
        <v>0.79166666666666663</v>
      </c>
      <c r="D1726">
        <v>11</v>
      </c>
      <c r="E1726" t="str">
        <f t="shared" si="52"/>
        <v>mars</v>
      </c>
      <c r="F1726">
        <f t="shared" si="53"/>
        <v>19</v>
      </c>
    </row>
    <row r="1727" spans="1:6">
      <c r="A1727" t="s">
        <v>85</v>
      </c>
      <c r="B1727" s="72">
        <v>46090</v>
      </c>
      <c r="C1727" s="79">
        <v>0.83333333333333337</v>
      </c>
      <c r="D1727">
        <v>7</v>
      </c>
      <c r="E1727" t="str">
        <f t="shared" si="52"/>
        <v>mars</v>
      </c>
      <c r="F1727">
        <f t="shared" si="53"/>
        <v>20</v>
      </c>
    </row>
    <row r="1728" spans="1:6">
      <c r="A1728" t="s">
        <v>85</v>
      </c>
      <c r="B1728" s="72">
        <v>46090</v>
      </c>
      <c r="C1728" s="79">
        <v>0.875</v>
      </c>
      <c r="D1728">
        <v>6</v>
      </c>
      <c r="E1728" t="str">
        <f t="shared" si="52"/>
        <v>mars</v>
      </c>
      <c r="F1728">
        <f t="shared" si="53"/>
        <v>21</v>
      </c>
    </row>
    <row r="1729" spans="1:6">
      <c r="A1729" t="s">
        <v>85</v>
      </c>
      <c r="B1729" s="72">
        <v>46090</v>
      </c>
      <c r="C1729" s="79">
        <v>0.91666666666666663</v>
      </c>
      <c r="D1729">
        <v>1</v>
      </c>
      <c r="E1729" t="str">
        <f t="shared" si="52"/>
        <v>mars</v>
      </c>
      <c r="F1729">
        <f t="shared" si="53"/>
        <v>22</v>
      </c>
    </row>
    <row r="1730" spans="1:6">
      <c r="A1730" t="s">
        <v>85</v>
      </c>
      <c r="B1730" s="72">
        <v>46090</v>
      </c>
      <c r="C1730" s="79">
        <v>0.95833333333333337</v>
      </c>
      <c r="D1730">
        <v>2</v>
      </c>
      <c r="E1730" t="str">
        <f t="shared" si="52"/>
        <v>mars</v>
      </c>
      <c r="F1730">
        <f t="shared" si="53"/>
        <v>23</v>
      </c>
    </row>
    <row r="1731" spans="1:6">
      <c r="A1731" t="s">
        <v>68</v>
      </c>
      <c r="B1731" s="72">
        <v>46091</v>
      </c>
      <c r="C1731" s="79">
        <v>0.25</v>
      </c>
      <c r="D1731">
        <v>5</v>
      </c>
      <c r="E1731" t="str">
        <f t="shared" si="52"/>
        <v>mars</v>
      </c>
      <c r="F1731">
        <f t="shared" si="53"/>
        <v>6</v>
      </c>
    </row>
    <row r="1732" spans="1:6">
      <c r="A1732" t="s">
        <v>68</v>
      </c>
      <c r="B1732" s="72">
        <v>46091</v>
      </c>
      <c r="C1732" s="79">
        <v>0.29166666666666669</v>
      </c>
      <c r="D1732">
        <v>15</v>
      </c>
      <c r="E1732" t="str">
        <f t="shared" ref="E1732:E1795" si="54">TEXT(B1732,"mmmm")</f>
        <v>mars</v>
      </c>
      <c r="F1732">
        <f t="shared" ref="F1732:F1795" si="55">VLOOKUP(C1732,$L$1:$M$24,2,0)</f>
        <v>7</v>
      </c>
    </row>
    <row r="1733" spans="1:6">
      <c r="A1733" t="s">
        <v>68</v>
      </c>
      <c r="B1733" s="72">
        <v>46091</v>
      </c>
      <c r="C1733" s="79">
        <v>0.33333333333333331</v>
      </c>
      <c r="D1733">
        <v>40</v>
      </c>
      <c r="E1733" t="str">
        <f t="shared" si="54"/>
        <v>mars</v>
      </c>
      <c r="F1733">
        <f t="shared" si="55"/>
        <v>8</v>
      </c>
    </row>
    <row r="1734" spans="1:6">
      <c r="A1734" t="s">
        <v>68</v>
      </c>
      <c r="B1734" s="72">
        <v>46091</v>
      </c>
      <c r="C1734" s="79">
        <v>0.375</v>
      </c>
      <c r="D1734">
        <v>51</v>
      </c>
      <c r="E1734" t="str">
        <f t="shared" si="54"/>
        <v>mars</v>
      </c>
      <c r="F1734">
        <f t="shared" si="55"/>
        <v>9</v>
      </c>
    </row>
    <row r="1735" spans="1:6">
      <c r="A1735" t="s">
        <v>68</v>
      </c>
      <c r="B1735" s="72">
        <v>46091</v>
      </c>
      <c r="C1735" s="79">
        <v>0.41666666666666669</v>
      </c>
      <c r="D1735">
        <v>53</v>
      </c>
      <c r="E1735" t="str">
        <f t="shared" si="54"/>
        <v>mars</v>
      </c>
      <c r="F1735">
        <f t="shared" si="55"/>
        <v>10</v>
      </c>
    </row>
    <row r="1736" spans="1:6">
      <c r="A1736" t="s">
        <v>68</v>
      </c>
      <c r="B1736" s="72">
        <v>46091</v>
      </c>
      <c r="C1736" s="79">
        <v>0.45833333333333331</v>
      </c>
      <c r="D1736">
        <v>53</v>
      </c>
      <c r="E1736" t="str">
        <f t="shared" si="54"/>
        <v>mars</v>
      </c>
      <c r="F1736">
        <f t="shared" si="55"/>
        <v>11</v>
      </c>
    </row>
    <row r="1737" spans="1:6">
      <c r="A1737" t="s">
        <v>68</v>
      </c>
      <c r="B1737" s="72">
        <v>46091</v>
      </c>
      <c r="C1737" s="79">
        <v>0.5</v>
      </c>
      <c r="D1737">
        <v>37</v>
      </c>
      <c r="E1737" t="str">
        <f t="shared" si="54"/>
        <v>mars</v>
      </c>
      <c r="F1737">
        <f t="shared" si="55"/>
        <v>12</v>
      </c>
    </row>
    <row r="1738" spans="1:6">
      <c r="A1738" t="s">
        <v>68</v>
      </c>
      <c r="B1738" s="72">
        <v>46091</v>
      </c>
      <c r="C1738" s="79">
        <v>0.54166666666666663</v>
      </c>
      <c r="D1738">
        <v>44</v>
      </c>
      <c r="E1738" t="str">
        <f t="shared" si="54"/>
        <v>mars</v>
      </c>
      <c r="F1738">
        <f t="shared" si="55"/>
        <v>13</v>
      </c>
    </row>
    <row r="1739" spans="1:6">
      <c r="A1739" t="s">
        <v>68</v>
      </c>
      <c r="B1739" s="72">
        <v>46091</v>
      </c>
      <c r="C1739" s="79">
        <v>0.58333333333333337</v>
      </c>
      <c r="D1739">
        <v>51</v>
      </c>
      <c r="E1739" t="str">
        <f t="shared" si="54"/>
        <v>mars</v>
      </c>
      <c r="F1739">
        <f t="shared" si="55"/>
        <v>14</v>
      </c>
    </row>
    <row r="1740" spans="1:6">
      <c r="A1740" t="s">
        <v>68</v>
      </c>
      <c r="B1740" s="72">
        <v>46091</v>
      </c>
      <c r="C1740" s="79">
        <v>0.625</v>
      </c>
      <c r="D1740">
        <v>48</v>
      </c>
      <c r="E1740" t="str">
        <f t="shared" si="54"/>
        <v>mars</v>
      </c>
      <c r="F1740">
        <f t="shared" si="55"/>
        <v>15</v>
      </c>
    </row>
    <row r="1741" spans="1:6">
      <c r="A1741" t="s">
        <v>68</v>
      </c>
      <c r="B1741" s="72">
        <v>46091</v>
      </c>
      <c r="C1741" s="79">
        <v>0.66666666666666663</v>
      </c>
      <c r="D1741">
        <v>41</v>
      </c>
      <c r="E1741" t="str">
        <f t="shared" si="54"/>
        <v>mars</v>
      </c>
      <c r="F1741">
        <f t="shared" si="55"/>
        <v>16</v>
      </c>
    </row>
    <row r="1742" spans="1:6">
      <c r="A1742" t="s">
        <v>68</v>
      </c>
      <c r="B1742" s="72">
        <v>46091</v>
      </c>
      <c r="C1742" s="79">
        <v>0.70833333333333337</v>
      </c>
      <c r="D1742">
        <v>36</v>
      </c>
      <c r="E1742" t="str">
        <f t="shared" si="54"/>
        <v>mars</v>
      </c>
      <c r="F1742">
        <f t="shared" si="55"/>
        <v>17</v>
      </c>
    </row>
    <row r="1743" spans="1:6">
      <c r="A1743" t="s">
        <v>68</v>
      </c>
      <c r="B1743" s="72">
        <v>46091</v>
      </c>
      <c r="C1743" s="79">
        <v>0.75</v>
      </c>
      <c r="D1743">
        <v>21</v>
      </c>
      <c r="E1743" t="str">
        <f t="shared" si="54"/>
        <v>mars</v>
      </c>
      <c r="F1743">
        <f t="shared" si="55"/>
        <v>18</v>
      </c>
    </row>
    <row r="1744" spans="1:6">
      <c r="A1744" t="s">
        <v>68</v>
      </c>
      <c r="B1744" s="72">
        <v>46091</v>
      </c>
      <c r="C1744" s="79">
        <v>0.79166666666666663</v>
      </c>
      <c r="D1744">
        <v>13</v>
      </c>
      <c r="E1744" t="str">
        <f t="shared" si="54"/>
        <v>mars</v>
      </c>
      <c r="F1744">
        <f t="shared" si="55"/>
        <v>19</v>
      </c>
    </row>
    <row r="1745" spans="1:6">
      <c r="A1745" t="s">
        <v>68</v>
      </c>
      <c r="B1745" s="72">
        <v>46091</v>
      </c>
      <c r="C1745" s="79">
        <v>0.83333333333333337</v>
      </c>
      <c r="D1745">
        <v>8</v>
      </c>
      <c r="E1745" t="str">
        <f t="shared" si="54"/>
        <v>mars</v>
      </c>
      <c r="F1745">
        <f t="shared" si="55"/>
        <v>20</v>
      </c>
    </row>
    <row r="1746" spans="1:6">
      <c r="A1746" t="s">
        <v>68</v>
      </c>
      <c r="B1746" s="72">
        <v>46091</v>
      </c>
      <c r="C1746" s="79">
        <v>0.875</v>
      </c>
      <c r="D1746">
        <v>3</v>
      </c>
      <c r="E1746" t="str">
        <f t="shared" si="54"/>
        <v>mars</v>
      </c>
      <c r="F1746">
        <f t="shared" si="55"/>
        <v>21</v>
      </c>
    </row>
    <row r="1747" spans="1:6">
      <c r="A1747" t="s">
        <v>68</v>
      </c>
      <c r="B1747" s="72">
        <v>46091</v>
      </c>
      <c r="C1747" s="79">
        <v>0.91666666666666663</v>
      </c>
      <c r="D1747">
        <v>4</v>
      </c>
      <c r="E1747" t="str">
        <f t="shared" si="54"/>
        <v>mars</v>
      </c>
      <c r="F1747">
        <f t="shared" si="55"/>
        <v>22</v>
      </c>
    </row>
    <row r="1748" spans="1:6">
      <c r="A1748" t="s">
        <v>68</v>
      </c>
      <c r="B1748" s="72">
        <v>46091</v>
      </c>
      <c r="C1748" s="79">
        <v>0.95833333333333337</v>
      </c>
      <c r="D1748">
        <v>2</v>
      </c>
      <c r="E1748" t="str">
        <f t="shared" si="54"/>
        <v>mars</v>
      </c>
      <c r="F1748">
        <f t="shared" si="55"/>
        <v>23</v>
      </c>
    </row>
    <row r="1749" spans="1:6">
      <c r="A1749" t="s">
        <v>85</v>
      </c>
      <c r="B1749" s="72">
        <v>46091</v>
      </c>
      <c r="C1749" s="79">
        <v>0.25</v>
      </c>
      <c r="D1749">
        <v>3</v>
      </c>
      <c r="E1749" t="str">
        <f t="shared" si="54"/>
        <v>mars</v>
      </c>
      <c r="F1749">
        <f t="shared" si="55"/>
        <v>6</v>
      </c>
    </row>
    <row r="1750" spans="1:6">
      <c r="A1750" t="s">
        <v>85</v>
      </c>
      <c r="B1750" s="72">
        <v>46091</v>
      </c>
      <c r="C1750" s="79">
        <v>0.29166666666666669</v>
      </c>
      <c r="D1750">
        <v>8</v>
      </c>
      <c r="E1750" t="str">
        <f t="shared" si="54"/>
        <v>mars</v>
      </c>
      <c r="F1750">
        <f t="shared" si="55"/>
        <v>7</v>
      </c>
    </row>
    <row r="1751" spans="1:6">
      <c r="A1751" t="s">
        <v>85</v>
      </c>
      <c r="B1751" s="72">
        <v>46091</v>
      </c>
      <c r="C1751" s="79">
        <v>0.33333333333333331</v>
      </c>
      <c r="D1751">
        <v>15</v>
      </c>
      <c r="E1751" t="str">
        <f t="shared" si="54"/>
        <v>mars</v>
      </c>
      <c r="F1751">
        <f t="shared" si="55"/>
        <v>8</v>
      </c>
    </row>
    <row r="1752" spans="1:6">
      <c r="A1752" t="s">
        <v>85</v>
      </c>
      <c r="B1752" s="72">
        <v>46091</v>
      </c>
      <c r="C1752" s="79">
        <v>0.375</v>
      </c>
      <c r="D1752">
        <v>24</v>
      </c>
      <c r="E1752" t="str">
        <f t="shared" si="54"/>
        <v>mars</v>
      </c>
      <c r="F1752">
        <f t="shared" si="55"/>
        <v>9</v>
      </c>
    </row>
    <row r="1753" spans="1:6">
      <c r="A1753" t="s">
        <v>85</v>
      </c>
      <c r="B1753" s="72">
        <v>46091</v>
      </c>
      <c r="C1753" s="79">
        <v>0.41666666666666669</v>
      </c>
      <c r="D1753">
        <v>32</v>
      </c>
      <c r="E1753" t="str">
        <f t="shared" si="54"/>
        <v>mars</v>
      </c>
      <c r="F1753">
        <f t="shared" si="55"/>
        <v>10</v>
      </c>
    </row>
    <row r="1754" spans="1:6">
      <c r="A1754" t="s">
        <v>85</v>
      </c>
      <c r="B1754" s="72">
        <v>46091</v>
      </c>
      <c r="C1754" s="79">
        <v>0.45833333333333331</v>
      </c>
      <c r="D1754">
        <v>25</v>
      </c>
      <c r="E1754" t="str">
        <f t="shared" si="54"/>
        <v>mars</v>
      </c>
      <c r="F1754">
        <f t="shared" si="55"/>
        <v>11</v>
      </c>
    </row>
    <row r="1755" spans="1:6">
      <c r="A1755" t="s">
        <v>85</v>
      </c>
      <c r="B1755" s="72">
        <v>46091</v>
      </c>
      <c r="C1755" s="79">
        <v>0.5</v>
      </c>
      <c r="D1755">
        <v>21</v>
      </c>
      <c r="E1755" t="str">
        <f t="shared" si="54"/>
        <v>mars</v>
      </c>
      <c r="F1755">
        <f t="shared" si="55"/>
        <v>12</v>
      </c>
    </row>
    <row r="1756" spans="1:6">
      <c r="A1756" t="s">
        <v>85</v>
      </c>
      <c r="B1756" s="72">
        <v>46091</v>
      </c>
      <c r="C1756" s="79">
        <v>0.54166666666666663</v>
      </c>
      <c r="D1756">
        <v>18</v>
      </c>
      <c r="E1756" t="str">
        <f t="shared" si="54"/>
        <v>mars</v>
      </c>
      <c r="F1756">
        <f t="shared" si="55"/>
        <v>13</v>
      </c>
    </row>
    <row r="1757" spans="1:6">
      <c r="A1757" t="s">
        <v>85</v>
      </c>
      <c r="B1757" s="72">
        <v>46091</v>
      </c>
      <c r="C1757" s="79">
        <v>0.58333333333333337</v>
      </c>
      <c r="D1757">
        <v>25</v>
      </c>
      <c r="E1757" t="str">
        <f t="shared" si="54"/>
        <v>mars</v>
      </c>
      <c r="F1757">
        <f t="shared" si="55"/>
        <v>14</v>
      </c>
    </row>
    <row r="1758" spans="1:6">
      <c r="A1758" t="s">
        <v>85</v>
      </c>
      <c r="B1758" s="72">
        <v>46091</v>
      </c>
      <c r="C1758" s="79">
        <v>0.625</v>
      </c>
      <c r="D1758">
        <v>26</v>
      </c>
      <c r="E1758" t="str">
        <f t="shared" si="54"/>
        <v>mars</v>
      </c>
      <c r="F1758">
        <f t="shared" si="55"/>
        <v>15</v>
      </c>
    </row>
    <row r="1759" spans="1:6">
      <c r="A1759" t="s">
        <v>85</v>
      </c>
      <c r="B1759" s="72">
        <v>46091</v>
      </c>
      <c r="C1759" s="79">
        <v>0.66666666666666663</v>
      </c>
      <c r="D1759">
        <v>17</v>
      </c>
      <c r="E1759" t="str">
        <f t="shared" si="54"/>
        <v>mars</v>
      </c>
      <c r="F1759">
        <f t="shared" si="55"/>
        <v>16</v>
      </c>
    </row>
    <row r="1760" spans="1:6">
      <c r="A1760" t="s">
        <v>85</v>
      </c>
      <c r="B1760" s="72">
        <v>46091</v>
      </c>
      <c r="C1760" s="79">
        <v>0.70833333333333337</v>
      </c>
      <c r="D1760">
        <v>17</v>
      </c>
      <c r="E1760" t="str">
        <f t="shared" si="54"/>
        <v>mars</v>
      </c>
      <c r="F1760">
        <f t="shared" si="55"/>
        <v>17</v>
      </c>
    </row>
    <row r="1761" spans="1:6">
      <c r="A1761" t="s">
        <v>85</v>
      </c>
      <c r="B1761" s="72">
        <v>46091</v>
      </c>
      <c r="C1761" s="79">
        <v>0.75</v>
      </c>
      <c r="D1761">
        <v>16</v>
      </c>
      <c r="E1761" t="str">
        <f t="shared" si="54"/>
        <v>mars</v>
      </c>
      <c r="F1761">
        <f t="shared" si="55"/>
        <v>18</v>
      </c>
    </row>
    <row r="1762" spans="1:6">
      <c r="A1762" t="s">
        <v>85</v>
      </c>
      <c r="B1762" s="72">
        <v>46091</v>
      </c>
      <c r="C1762" s="79">
        <v>0.79166666666666663</v>
      </c>
      <c r="D1762">
        <v>6</v>
      </c>
      <c r="E1762" t="str">
        <f t="shared" si="54"/>
        <v>mars</v>
      </c>
      <c r="F1762">
        <f t="shared" si="55"/>
        <v>19</v>
      </c>
    </row>
    <row r="1763" spans="1:6">
      <c r="A1763" t="s">
        <v>85</v>
      </c>
      <c r="B1763" s="72">
        <v>46091</v>
      </c>
      <c r="C1763" s="79">
        <v>0.83333333333333337</v>
      </c>
      <c r="D1763">
        <v>4</v>
      </c>
      <c r="E1763" t="str">
        <f t="shared" si="54"/>
        <v>mars</v>
      </c>
      <c r="F1763">
        <f t="shared" si="55"/>
        <v>20</v>
      </c>
    </row>
    <row r="1764" spans="1:6">
      <c r="A1764" t="s">
        <v>85</v>
      </c>
      <c r="B1764" s="72">
        <v>46091</v>
      </c>
      <c r="C1764" s="79">
        <v>0.875</v>
      </c>
      <c r="D1764">
        <v>4</v>
      </c>
      <c r="E1764" t="str">
        <f t="shared" si="54"/>
        <v>mars</v>
      </c>
      <c r="F1764">
        <f t="shared" si="55"/>
        <v>21</v>
      </c>
    </row>
    <row r="1765" spans="1:6">
      <c r="A1765" t="s">
        <v>85</v>
      </c>
      <c r="B1765" s="72">
        <v>46091</v>
      </c>
      <c r="C1765" s="79">
        <v>0.91666666666666663</v>
      </c>
      <c r="D1765">
        <v>2</v>
      </c>
      <c r="E1765" t="str">
        <f t="shared" si="54"/>
        <v>mars</v>
      </c>
      <c r="F1765">
        <f t="shared" si="55"/>
        <v>22</v>
      </c>
    </row>
    <row r="1766" spans="1:6">
      <c r="A1766" t="s">
        <v>85</v>
      </c>
      <c r="B1766" s="72">
        <v>46091</v>
      </c>
      <c r="C1766" s="79">
        <v>0.95833333333333337</v>
      </c>
      <c r="D1766">
        <v>3</v>
      </c>
      <c r="E1766" t="str">
        <f t="shared" si="54"/>
        <v>mars</v>
      </c>
      <c r="F1766">
        <f t="shared" si="55"/>
        <v>23</v>
      </c>
    </row>
    <row r="1767" spans="1:6">
      <c r="A1767" t="s">
        <v>68</v>
      </c>
      <c r="B1767" s="72">
        <v>46092</v>
      </c>
      <c r="C1767" s="79">
        <v>0.25</v>
      </c>
      <c r="D1767">
        <v>4</v>
      </c>
      <c r="E1767" t="str">
        <f t="shared" si="54"/>
        <v>mars</v>
      </c>
      <c r="F1767">
        <f t="shared" si="55"/>
        <v>6</v>
      </c>
    </row>
    <row r="1768" spans="1:6">
      <c r="A1768" t="s">
        <v>68</v>
      </c>
      <c r="B1768" s="72">
        <v>46092</v>
      </c>
      <c r="C1768" s="79">
        <v>0.29166666666666669</v>
      </c>
      <c r="D1768">
        <v>11</v>
      </c>
      <c r="E1768" t="str">
        <f t="shared" si="54"/>
        <v>mars</v>
      </c>
      <c r="F1768">
        <f t="shared" si="55"/>
        <v>7</v>
      </c>
    </row>
    <row r="1769" spans="1:6">
      <c r="A1769" t="s">
        <v>68</v>
      </c>
      <c r="B1769" s="72">
        <v>46092</v>
      </c>
      <c r="C1769" s="79">
        <v>0.33333333333333331</v>
      </c>
      <c r="D1769">
        <v>26</v>
      </c>
      <c r="E1769" t="str">
        <f t="shared" si="54"/>
        <v>mars</v>
      </c>
      <c r="F1769">
        <f t="shared" si="55"/>
        <v>8</v>
      </c>
    </row>
    <row r="1770" spans="1:6">
      <c r="A1770" t="s">
        <v>68</v>
      </c>
      <c r="B1770" s="72">
        <v>46092</v>
      </c>
      <c r="C1770" s="79">
        <v>0.375</v>
      </c>
      <c r="D1770">
        <v>44</v>
      </c>
      <c r="E1770" t="str">
        <f t="shared" si="54"/>
        <v>mars</v>
      </c>
      <c r="F1770">
        <f t="shared" si="55"/>
        <v>9</v>
      </c>
    </row>
    <row r="1771" spans="1:6">
      <c r="A1771" t="s">
        <v>68</v>
      </c>
      <c r="B1771" s="72">
        <v>46092</v>
      </c>
      <c r="C1771" s="79">
        <v>0.41666666666666669</v>
      </c>
      <c r="D1771">
        <v>44</v>
      </c>
      <c r="E1771" t="str">
        <f t="shared" si="54"/>
        <v>mars</v>
      </c>
      <c r="F1771">
        <f t="shared" si="55"/>
        <v>10</v>
      </c>
    </row>
    <row r="1772" spans="1:6">
      <c r="A1772" t="s">
        <v>68</v>
      </c>
      <c r="B1772" s="72">
        <v>46092</v>
      </c>
      <c r="C1772" s="79">
        <v>0.45833333333333331</v>
      </c>
      <c r="D1772">
        <v>38</v>
      </c>
      <c r="E1772" t="str">
        <f t="shared" si="54"/>
        <v>mars</v>
      </c>
      <c r="F1772">
        <f t="shared" si="55"/>
        <v>11</v>
      </c>
    </row>
    <row r="1773" spans="1:6">
      <c r="A1773" t="s">
        <v>68</v>
      </c>
      <c r="B1773" s="72">
        <v>46092</v>
      </c>
      <c r="C1773" s="79">
        <v>0.5</v>
      </c>
      <c r="D1773">
        <v>39</v>
      </c>
      <c r="E1773" t="str">
        <f t="shared" si="54"/>
        <v>mars</v>
      </c>
      <c r="F1773">
        <f t="shared" si="55"/>
        <v>12</v>
      </c>
    </row>
    <row r="1774" spans="1:6">
      <c r="A1774" t="s">
        <v>68</v>
      </c>
      <c r="B1774" s="72">
        <v>46092</v>
      </c>
      <c r="C1774" s="79">
        <v>0.54166666666666663</v>
      </c>
      <c r="D1774">
        <v>37</v>
      </c>
      <c r="E1774" t="str">
        <f t="shared" si="54"/>
        <v>mars</v>
      </c>
      <c r="F1774">
        <f t="shared" si="55"/>
        <v>13</v>
      </c>
    </row>
    <row r="1775" spans="1:6">
      <c r="A1775" t="s">
        <v>68</v>
      </c>
      <c r="B1775" s="72">
        <v>46092</v>
      </c>
      <c r="C1775" s="79">
        <v>0.58333333333333337</v>
      </c>
      <c r="D1775">
        <v>39</v>
      </c>
      <c r="E1775" t="str">
        <f t="shared" si="54"/>
        <v>mars</v>
      </c>
      <c r="F1775">
        <f t="shared" si="55"/>
        <v>14</v>
      </c>
    </row>
    <row r="1776" spans="1:6">
      <c r="A1776" t="s">
        <v>68</v>
      </c>
      <c r="B1776" s="72">
        <v>46092</v>
      </c>
      <c r="C1776" s="79">
        <v>0.625</v>
      </c>
      <c r="D1776">
        <v>35</v>
      </c>
      <c r="E1776" t="str">
        <f t="shared" si="54"/>
        <v>mars</v>
      </c>
      <c r="F1776">
        <f t="shared" si="55"/>
        <v>15</v>
      </c>
    </row>
    <row r="1777" spans="1:6">
      <c r="A1777" t="s">
        <v>68</v>
      </c>
      <c r="B1777" s="72">
        <v>46092</v>
      </c>
      <c r="C1777" s="79">
        <v>0.66666666666666663</v>
      </c>
      <c r="D1777">
        <v>45</v>
      </c>
      <c r="E1777" t="str">
        <f t="shared" si="54"/>
        <v>mars</v>
      </c>
      <c r="F1777">
        <f t="shared" si="55"/>
        <v>16</v>
      </c>
    </row>
    <row r="1778" spans="1:6">
      <c r="A1778" t="s">
        <v>68</v>
      </c>
      <c r="B1778" s="72">
        <v>46092</v>
      </c>
      <c r="C1778" s="79">
        <v>0.70833333333333337</v>
      </c>
      <c r="D1778">
        <v>37</v>
      </c>
      <c r="E1778" t="str">
        <f t="shared" si="54"/>
        <v>mars</v>
      </c>
      <c r="F1778">
        <f t="shared" si="55"/>
        <v>17</v>
      </c>
    </row>
    <row r="1779" spans="1:6">
      <c r="A1779" t="s">
        <v>68</v>
      </c>
      <c r="B1779" s="72">
        <v>46092</v>
      </c>
      <c r="C1779" s="79">
        <v>0.75</v>
      </c>
      <c r="D1779">
        <v>31</v>
      </c>
      <c r="E1779" t="str">
        <f t="shared" si="54"/>
        <v>mars</v>
      </c>
      <c r="F1779">
        <f t="shared" si="55"/>
        <v>18</v>
      </c>
    </row>
    <row r="1780" spans="1:6">
      <c r="A1780" t="s">
        <v>68</v>
      </c>
      <c r="B1780" s="72">
        <v>46092</v>
      </c>
      <c r="C1780" s="79">
        <v>0.79166666666666663</v>
      </c>
      <c r="D1780">
        <v>19</v>
      </c>
      <c r="E1780" t="str">
        <f t="shared" si="54"/>
        <v>mars</v>
      </c>
      <c r="F1780">
        <f t="shared" si="55"/>
        <v>19</v>
      </c>
    </row>
    <row r="1781" spans="1:6">
      <c r="A1781" t="s">
        <v>68</v>
      </c>
      <c r="B1781" s="72">
        <v>46092</v>
      </c>
      <c r="C1781" s="79">
        <v>0.83333333333333337</v>
      </c>
      <c r="D1781">
        <v>14</v>
      </c>
      <c r="E1781" t="str">
        <f t="shared" si="54"/>
        <v>mars</v>
      </c>
      <c r="F1781">
        <f t="shared" si="55"/>
        <v>20</v>
      </c>
    </row>
    <row r="1782" spans="1:6">
      <c r="A1782" t="s">
        <v>68</v>
      </c>
      <c r="B1782" s="72">
        <v>46092</v>
      </c>
      <c r="C1782" s="79">
        <v>0.875</v>
      </c>
      <c r="D1782">
        <v>8</v>
      </c>
      <c r="E1782" t="str">
        <f t="shared" si="54"/>
        <v>mars</v>
      </c>
      <c r="F1782">
        <f t="shared" si="55"/>
        <v>21</v>
      </c>
    </row>
    <row r="1783" spans="1:6">
      <c r="A1783" t="s">
        <v>68</v>
      </c>
      <c r="B1783" s="72">
        <v>46092</v>
      </c>
      <c r="C1783" s="79">
        <v>0.91666666666666663</v>
      </c>
      <c r="D1783">
        <v>7</v>
      </c>
      <c r="E1783" t="str">
        <f t="shared" si="54"/>
        <v>mars</v>
      </c>
      <c r="F1783">
        <f t="shared" si="55"/>
        <v>22</v>
      </c>
    </row>
    <row r="1784" spans="1:6">
      <c r="A1784" t="s">
        <v>68</v>
      </c>
      <c r="B1784" s="72">
        <v>46092</v>
      </c>
      <c r="C1784" s="79">
        <v>0.95833333333333337</v>
      </c>
      <c r="D1784">
        <v>3</v>
      </c>
      <c r="E1784" t="str">
        <f t="shared" si="54"/>
        <v>mars</v>
      </c>
      <c r="F1784">
        <f t="shared" si="55"/>
        <v>23</v>
      </c>
    </row>
    <row r="1785" spans="1:6">
      <c r="A1785" t="s">
        <v>85</v>
      </c>
      <c r="B1785" s="72">
        <v>46092</v>
      </c>
      <c r="C1785" s="79">
        <v>0.25</v>
      </c>
      <c r="D1785">
        <v>3</v>
      </c>
      <c r="E1785" t="str">
        <f t="shared" si="54"/>
        <v>mars</v>
      </c>
      <c r="F1785">
        <f t="shared" si="55"/>
        <v>6</v>
      </c>
    </row>
    <row r="1786" spans="1:6">
      <c r="A1786" t="s">
        <v>85</v>
      </c>
      <c r="B1786" s="72">
        <v>46092</v>
      </c>
      <c r="C1786" s="79">
        <v>0.29166666666666669</v>
      </c>
      <c r="D1786">
        <v>7</v>
      </c>
      <c r="E1786" t="str">
        <f t="shared" si="54"/>
        <v>mars</v>
      </c>
      <c r="F1786">
        <f t="shared" si="55"/>
        <v>7</v>
      </c>
    </row>
    <row r="1787" spans="1:6">
      <c r="A1787" t="s">
        <v>85</v>
      </c>
      <c r="B1787" s="72">
        <v>46092</v>
      </c>
      <c r="C1787" s="79">
        <v>0.33333333333333331</v>
      </c>
      <c r="D1787">
        <v>17</v>
      </c>
      <c r="E1787" t="str">
        <f t="shared" si="54"/>
        <v>mars</v>
      </c>
      <c r="F1787">
        <f t="shared" si="55"/>
        <v>8</v>
      </c>
    </row>
    <row r="1788" spans="1:6">
      <c r="A1788" t="s">
        <v>85</v>
      </c>
      <c r="B1788" s="72">
        <v>46092</v>
      </c>
      <c r="C1788" s="79">
        <v>0.375</v>
      </c>
      <c r="D1788">
        <v>29</v>
      </c>
      <c r="E1788" t="str">
        <f t="shared" si="54"/>
        <v>mars</v>
      </c>
      <c r="F1788">
        <f t="shared" si="55"/>
        <v>9</v>
      </c>
    </row>
    <row r="1789" spans="1:6">
      <c r="A1789" t="s">
        <v>85</v>
      </c>
      <c r="B1789" s="72">
        <v>46092</v>
      </c>
      <c r="C1789" s="79">
        <v>0.41666666666666669</v>
      </c>
      <c r="D1789">
        <v>30</v>
      </c>
      <c r="E1789" t="str">
        <f t="shared" si="54"/>
        <v>mars</v>
      </c>
      <c r="F1789">
        <f t="shared" si="55"/>
        <v>10</v>
      </c>
    </row>
    <row r="1790" spans="1:6">
      <c r="A1790" t="s">
        <v>85</v>
      </c>
      <c r="B1790" s="72">
        <v>46092</v>
      </c>
      <c r="C1790" s="79">
        <v>0.45833333333333331</v>
      </c>
      <c r="D1790">
        <v>26</v>
      </c>
      <c r="E1790" t="str">
        <f t="shared" si="54"/>
        <v>mars</v>
      </c>
      <c r="F1790">
        <f t="shared" si="55"/>
        <v>11</v>
      </c>
    </row>
    <row r="1791" spans="1:6">
      <c r="A1791" t="s">
        <v>85</v>
      </c>
      <c r="B1791" s="72">
        <v>46092</v>
      </c>
      <c r="C1791" s="79">
        <v>0.5</v>
      </c>
      <c r="D1791">
        <v>25</v>
      </c>
      <c r="E1791" t="str">
        <f t="shared" si="54"/>
        <v>mars</v>
      </c>
      <c r="F1791">
        <f t="shared" si="55"/>
        <v>12</v>
      </c>
    </row>
    <row r="1792" spans="1:6">
      <c r="A1792" t="s">
        <v>85</v>
      </c>
      <c r="B1792" s="72">
        <v>46092</v>
      </c>
      <c r="C1792" s="79">
        <v>0.54166666666666663</v>
      </c>
      <c r="D1792">
        <v>19</v>
      </c>
      <c r="E1792" t="str">
        <f t="shared" si="54"/>
        <v>mars</v>
      </c>
      <c r="F1792">
        <f t="shared" si="55"/>
        <v>13</v>
      </c>
    </row>
    <row r="1793" spans="1:6">
      <c r="A1793" t="s">
        <v>85</v>
      </c>
      <c r="B1793" s="72">
        <v>46092</v>
      </c>
      <c r="C1793" s="79">
        <v>0.58333333333333337</v>
      </c>
      <c r="D1793">
        <v>21</v>
      </c>
      <c r="E1793" t="str">
        <f t="shared" si="54"/>
        <v>mars</v>
      </c>
      <c r="F1793">
        <f t="shared" si="55"/>
        <v>14</v>
      </c>
    </row>
    <row r="1794" spans="1:6">
      <c r="A1794" t="s">
        <v>85</v>
      </c>
      <c r="B1794" s="72">
        <v>46092</v>
      </c>
      <c r="C1794" s="79">
        <v>0.625</v>
      </c>
      <c r="D1794">
        <v>21</v>
      </c>
      <c r="E1794" t="str">
        <f t="shared" si="54"/>
        <v>mars</v>
      </c>
      <c r="F1794">
        <f t="shared" si="55"/>
        <v>15</v>
      </c>
    </row>
    <row r="1795" spans="1:6">
      <c r="A1795" t="s">
        <v>85</v>
      </c>
      <c r="B1795" s="72">
        <v>46092</v>
      </c>
      <c r="C1795" s="79">
        <v>0.66666666666666663</v>
      </c>
      <c r="D1795">
        <v>23</v>
      </c>
      <c r="E1795" t="str">
        <f t="shared" si="54"/>
        <v>mars</v>
      </c>
      <c r="F1795">
        <f t="shared" si="55"/>
        <v>16</v>
      </c>
    </row>
    <row r="1796" spans="1:6">
      <c r="A1796" t="s">
        <v>85</v>
      </c>
      <c r="B1796" s="72">
        <v>46092</v>
      </c>
      <c r="C1796" s="79">
        <v>0.70833333333333337</v>
      </c>
      <c r="D1796">
        <v>13</v>
      </c>
      <c r="E1796" t="str">
        <f t="shared" ref="E1796:E1859" si="56">TEXT(B1796,"mmmm")</f>
        <v>mars</v>
      </c>
      <c r="F1796">
        <f t="shared" ref="F1796:F1859" si="57">VLOOKUP(C1796,$L$1:$M$24,2,0)</f>
        <v>17</v>
      </c>
    </row>
    <row r="1797" spans="1:6">
      <c r="A1797" t="s">
        <v>85</v>
      </c>
      <c r="B1797" s="72">
        <v>46092</v>
      </c>
      <c r="C1797" s="79">
        <v>0.75</v>
      </c>
      <c r="D1797">
        <v>17</v>
      </c>
      <c r="E1797" t="str">
        <f t="shared" si="56"/>
        <v>mars</v>
      </c>
      <c r="F1797">
        <f t="shared" si="57"/>
        <v>18</v>
      </c>
    </row>
    <row r="1798" spans="1:6">
      <c r="A1798" t="s">
        <v>85</v>
      </c>
      <c r="B1798" s="72">
        <v>46092</v>
      </c>
      <c r="C1798" s="79">
        <v>0.79166666666666663</v>
      </c>
      <c r="D1798">
        <v>8</v>
      </c>
      <c r="E1798" t="str">
        <f t="shared" si="56"/>
        <v>mars</v>
      </c>
      <c r="F1798">
        <f t="shared" si="57"/>
        <v>19</v>
      </c>
    </row>
    <row r="1799" spans="1:6">
      <c r="A1799" t="s">
        <v>85</v>
      </c>
      <c r="B1799" s="72">
        <v>46092</v>
      </c>
      <c r="C1799" s="79">
        <v>0.83333333333333337</v>
      </c>
      <c r="D1799">
        <v>14</v>
      </c>
      <c r="E1799" t="str">
        <f t="shared" si="56"/>
        <v>mars</v>
      </c>
      <c r="F1799">
        <f t="shared" si="57"/>
        <v>20</v>
      </c>
    </row>
    <row r="1800" spans="1:6">
      <c r="A1800" t="s">
        <v>85</v>
      </c>
      <c r="B1800" s="72">
        <v>46092</v>
      </c>
      <c r="C1800" s="79">
        <v>0.875</v>
      </c>
      <c r="D1800">
        <v>9</v>
      </c>
      <c r="E1800" t="str">
        <f t="shared" si="56"/>
        <v>mars</v>
      </c>
      <c r="F1800">
        <f t="shared" si="57"/>
        <v>21</v>
      </c>
    </row>
    <row r="1801" spans="1:6">
      <c r="A1801" t="s">
        <v>85</v>
      </c>
      <c r="B1801" s="72">
        <v>46092</v>
      </c>
      <c r="C1801" s="79">
        <v>0.91666666666666663</v>
      </c>
      <c r="D1801">
        <v>4</v>
      </c>
      <c r="E1801" t="str">
        <f t="shared" si="56"/>
        <v>mars</v>
      </c>
      <c r="F1801">
        <f t="shared" si="57"/>
        <v>22</v>
      </c>
    </row>
    <row r="1802" spans="1:6">
      <c r="A1802" t="s">
        <v>85</v>
      </c>
      <c r="B1802" s="72">
        <v>46092</v>
      </c>
      <c r="C1802" s="79">
        <v>0.95833333333333337</v>
      </c>
      <c r="D1802">
        <v>2</v>
      </c>
      <c r="E1802" t="str">
        <f t="shared" si="56"/>
        <v>mars</v>
      </c>
      <c r="F1802">
        <f t="shared" si="57"/>
        <v>23</v>
      </c>
    </row>
    <row r="1803" spans="1:6">
      <c r="A1803" t="s">
        <v>68</v>
      </c>
      <c r="B1803" s="72">
        <v>46093</v>
      </c>
      <c r="C1803" s="79">
        <v>0.25</v>
      </c>
      <c r="D1803">
        <v>4</v>
      </c>
      <c r="E1803" t="str">
        <f t="shared" si="56"/>
        <v>mars</v>
      </c>
      <c r="F1803">
        <f t="shared" si="57"/>
        <v>6</v>
      </c>
    </row>
    <row r="1804" spans="1:6">
      <c r="A1804" t="s">
        <v>68</v>
      </c>
      <c r="B1804" s="72">
        <v>46093</v>
      </c>
      <c r="C1804" s="79">
        <v>0.29166666666666669</v>
      </c>
      <c r="D1804">
        <v>14</v>
      </c>
      <c r="E1804" t="str">
        <f t="shared" si="56"/>
        <v>mars</v>
      </c>
      <c r="F1804">
        <f t="shared" si="57"/>
        <v>7</v>
      </c>
    </row>
    <row r="1805" spans="1:6">
      <c r="A1805" t="s">
        <v>68</v>
      </c>
      <c r="B1805" s="72">
        <v>46093</v>
      </c>
      <c r="C1805" s="79">
        <v>0.33333333333333331</v>
      </c>
      <c r="D1805">
        <v>38</v>
      </c>
      <c r="E1805" t="str">
        <f t="shared" si="56"/>
        <v>mars</v>
      </c>
      <c r="F1805">
        <f t="shared" si="57"/>
        <v>8</v>
      </c>
    </row>
    <row r="1806" spans="1:6">
      <c r="A1806" t="s">
        <v>68</v>
      </c>
      <c r="B1806" s="72">
        <v>46093</v>
      </c>
      <c r="C1806" s="79">
        <v>0.375</v>
      </c>
      <c r="D1806">
        <v>47</v>
      </c>
      <c r="E1806" t="str">
        <f t="shared" si="56"/>
        <v>mars</v>
      </c>
      <c r="F1806">
        <f t="shared" si="57"/>
        <v>9</v>
      </c>
    </row>
    <row r="1807" spans="1:6">
      <c r="A1807" t="s">
        <v>68</v>
      </c>
      <c r="B1807" s="72">
        <v>46093</v>
      </c>
      <c r="C1807" s="79">
        <v>0.41666666666666669</v>
      </c>
      <c r="D1807">
        <v>53</v>
      </c>
      <c r="E1807" t="str">
        <f t="shared" si="56"/>
        <v>mars</v>
      </c>
      <c r="F1807">
        <f t="shared" si="57"/>
        <v>10</v>
      </c>
    </row>
    <row r="1808" spans="1:6">
      <c r="A1808" t="s">
        <v>68</v>
      </c>
      <c r="B1808" s="72">
        <v>46093</v>
      </c>
      <c r="C1808" s="79">
        <v>0.45833333333333331</v>
      </c>
      <c r="D1808">
        <v>54</v>
      </c>
      <c r="E1808" t="str">
        <f t="shared" si="56"/>
        <v>mars</v>
      </c>
      <c r="F1808">
        <f t="shared" si="57"/>
        <v>11</v>
      </c>
    </row>
    <row r="1809" spans="1:6">
      <c r="A1809" t="s">
        <v>68</v>
      </c>
      <c r="B1809" s="72">
        <v>46093</v>
      </c>
      <c r="C1809" s="79">
        <v>0.5</v>
      </c>
      <c r="D1809">
        <v>43</v>
      </c>
      <c r="E1809" t="str">
        <f t="shared" si="56"/>
        <v>mars</v>
      </c>
      <c r="F1809">
        <f t="shared" si="57"/>
        <v>12</v>
      </c>
    </row>
    <row r="1810" spans="1:6">
      <c r="A1810" t="s">
        <v>68</v>
      </c>
      <c r="B1810" s="72">
        <v>46093</v>
      </c>
      <c r="C1810" s="79">
        <v>0.54166666666666663</v>
      </c>
      <c r="D1810">
        <v>44</v>
      </c>
      <c r="E1810" t="str">
        <f t="shared" si="56"/>
        <v>mars</v>
      </c>
      <c r="F1810">
        <f t="shared" si="57"/>
        <v>13</v>
      </c>
    </row>
    <row r="1811" spans="1:6">
      <c r="A1811" t="s">
        <v>68</v>
      </c>
      <c r="B1811" s="72">
        <v>46093</v>
      </c>
      <c r="C1811" s="79">
        <v>0.58333333333333337</v>
      </c>
      <c r="D1811">
        <v>52</v>
      </c>
      <c r="E1811" t="str">
        <f t="shared" si="56"/>
        <v>mars</v>
      </c>
      <c r="F1811">
        <f t="shared" si="57"/>
        <v>14</v>
      </c>
    </row>
    <row r="1812" spans="1:6">
      <c r="A1812" t="s">
        <v>68</v>
      </c>
      <c r="B1812" s="72">
        <v>46093</v>
      </c>
      <c r="C1812" s="79">
        <v>0.625</v>
      </c>
      <c r="D1812">
        <v>40</v>
      </c>
      <c r="E1812" t="str">
        <f t="shared" si="56"/>
        <v>mars</v>
      </c>
      <c r="F1812">
        <f t="shared" si="57"/>
        <v>15</v>
      </c>
    </row>
    <row r="1813" spans="1:6">
      <c r="A1813" t="s">
        <v>68</v>
      </c>
      <c r="B1813" s="72">
        <v>46093</v>
      </c>
      <c r="C1813" s="79">
        <v>0.66666666666666663</v>
      </c>
      <c r="D1813">
        <v>39</v>
      </c>
      <c r="E1813" t="str">
        <f t="shared" si="56"/>
        <v>mars</v>
      </c>
      <c r="F1813">
        <f t="shared" si="57"/>
        <v>16</v>
      </c>
    </row>
    <row r="1814" spans="1:6">
      <c r="A1814" t="s">
        <v>68</v>
      </c>
      <c r="B1814" s="72">
        <v>46093</v>
      </c>
      <c r="C1814" s="79">
        <v>0.70833333333333337</v>
      </c>
      <c r="D1814">
        <v>36</v>
      </c>
      <c r="E1814" t="str">
        <f t="shared" si="56"/>
        <v>mars</v>
      </c>
      <c r="F1814">
        <f t="shared" si="57"/>
        <v>17</v>
      </c>
    </row>
    <row r="1815" spans="1:6">
      <c r="A1815" t="s">
        <v>68</v>
      </c>
      <c r="B1815" s="72">
        <v>46093</v>
      </c>
      <c r="C1815" s="79">
        <v>0.75</v>
      </c>
      <c r="D1815">
        <v>21</v>
      </c>
      <c r="E1815" t="str">
        <f t="shared" si="56"/>
        <v>mars</v>
      </c>
      <c r="F1815">
        <f t="shared" si="57"/>
        <v>18</v>
      </c>
    </row>
    <row r="1816" spans="1:6">
      <c r="A1816" t="s">
        <v>68</v>
      </c>
      <c r="B1816" s="72">
        <v>46093</v>
      </c>
      <c r="C1816" s="79">
        <v>0.79166666666666663</v>
      </c>
      <c r="D1816">
        <v>12</v>
      </c>
      <c r="E1816" t="str">
        <f t="shared" si="56"/>
        <v>mars</v>
      </c>
      <c r="F1816">
        <f t="shared" si="57"/>
        <v>19</v>
      </c>
    </row>
    <row r="1817" spans="1:6">
      <c r="A1817" t="s">
        <v>68</v>
      </c>
      <c r="B1817" s="72">
        <v>46093</v>
      </c>
      <c r="C1817" s="79">
        <v>0.83333333333333337</v>
      </c>
      <c r="D1817">
        <v>11</v>
      </c>
      <c r="E1817" t="str">
        <f t="shared" si="56"/>
        <v>mars</v>
      </c>
      <c r="F1817">
        <f t="shared" si="57"/>
        <v>20</v>
      </c>
    </row>
    <row r="1818" spans="1:6">
      <c r="A1818" t="s">
        <v>68</v>
      </c>
      <c r="B1818" s="72">
        <v>46093</v>
      </c>
      <c r="C1818" s="79">
        <v>0.875</v>
      </c>
      <c r="D1818">
        <v>8</v>
      </c>
      <c r="E1818" t="str">
        <f t="shared" si="56"/>
        <v>mars</v>
      </c>
      <c r="F1818">
        <f t="shared" si="57"/>
        <v>21</v>
      </c>
    </row>
    <row r="1819" spans="1:6">
      <c r="A1819" t="s">
        <v>68</v>
      </c>
      <c r="B1819" s="72">
        <v>46093</v>
      </c>
      <c r="C1819" s="79">
        <v>0.91666666666666663</v>
      </c>
      <c r="D1819">
        <v>5</v>
      </c>
      <c r="E1819" t="str">
        <f t="shared" si="56"/>
        <v>mars</v>
      </c>
      <c r="F1819">
        <f t="shared" si="57"/>
        <v>22</v>
      </c>
    </row>
    <row r="1820" spans="1:6">
      <c r="A1820" t="s">
        <v>68</v>
      </c>
      <c r="B1820" s="72">
        <v>46093</v>
      </c>
      <c r="C1820" s="79">
        <v>0.95833333333333337</v>
      </c>
      <c r="D1820">
        <v>7</v>
      </c>
      <c r="E1820" t="str">
        <f t="shared" si="56"/>
        <v>mars</v>
      </c>
      <c r="F1820">
        <f t="shared" si="57"/>
        <v>23</v>
      </c>
    </row>
    <row r="1821" spans="1:6">
      <c r="A1821" t="s">
        <v>85</v>
      </c>
      <c r="B1821" s="72">
        <v>46093</v>
      </c>
      <c r="C1821" s="79">
        <v>0.25</v>
      </c>
      <c r="D1821">
        <v>3</v>
      </c>
      <c r="E1821" t="str">
        <f t="shared" si="56"/>
        <v>mars</v>
      </c>
      <c r="F1821">
        <f t="shared" si="57"/>
        <v>6</v>
      </c>
    </row>
    <row r="1822" spans="1:6">
      <c r="A1822" t="s">
        <v>85</v>
      </c>
      <c r="B1822" s="72">
        <v>46093</v>
      </c>
      <c r="C1822" s="79">
        <v>0.29166666666666669</v>
      </c>
      <c r="D1822">
        <v>4</v>
      </c>
      <c r="E1822" t="str">
        <f t="shared" si="56"/>
        <v>mars</v>
      </c>
      <c r="F1822">
        <f t="shared" si="57"/>
        <v>7</v>
      </c>
    </row>
    <row r="1823" spans="1:6">
      <c r="A1823" t="s">
        <v>85</v>
      </c>
      <c r="B1823" s="72">
        <v>46093</v>
      </c>
      <c r="C1823" s="79">
        <v>0.33333333333333331</v>
      </c>
      <c r="D1823">
        <v>17</v>
      </c>
      <c r="E1823" t="str">
        <f t="shared" si="56"/>
        <v>mars</v>
      </c>
      <c r="F1823">
        <f t="shared" si="57"/>
        <v>8</v>
      </c>
    </row>
    <row r="1824" spans="1:6">
      <c r="A1824" t="s">
        <v>85</v>
      </c>
      <c r="B1824" s="72">
        <v>46093</v>
      </c>
      <c r="C1824" s="79">
        <v>0.375</v>
      </c>
      <c r="D1824">
        <v>24</v>
      </c>
      <c r="E1824" t="str">
        <f t="shared" si="56"/>
        <v>mars</v>
      </c>
      <c r="F1824">
        <f t="shared" si="57"/>
        <v>9</v>
      </c>
    </row>
    <row r="1825" spans="1:6">
      <c r="A1825" t="s">
        <v>85</v>
      </c>
      <c r="B1825" s="72">
        <v>46093</v>
      </c>
      <c r="C1825" s="79">
        <v>0.41666666666666669</v>
      </c>
      <c r="D1825">
        <v>22</v>
      </c>
      <c r="E1825" t="str">
        <f t="shared" si="56"/>
        <v>mars</v>
      </c>
      <c r="F1825">
        <f t="shared" si="57"/>
        <v>10</v>
      </c>
    </row>
    <row r="1826" spans="1:6">
      <c r="A1826" t="s">
        <v>85</v>
      </c>
      <c r="B1826" s="72">
        <v>46093</v>
      </c>
      <c r="C1826" s="79">
        <v>0.45833333333333331</v>
      </c>
      <c r="D1826">
        <v>20</v>
      </c>
      <c r="E1826" t="str">
        <f t="shared" si="56"/>
        <v>mars</v>
      </c>
      <c r="F1826">
        <f t="shared" si="57"/>
        <v>11</v>
      </c>
    </row>
    <row r="1827" spans="1:6">
      <c r="A1827" t="s">
        <v>85</v>
      </c>
      <c r="B1827" s="72">
        <v>46093</v>
      </c>
      <c r="C1827" s="79">
        <v>0.5</v>
      </c>
      <c r="D1827">
        <v>16</v>
      </c>
      <c r="E1827" t="str">
        <f t="shared" si="56"/>
        <v>mars</v>
      </c>
      <c r="F1827">
        <f t="shared" si="57"/>
        <v>12</v>
      </c>
    </row>
    <row r="1828" spans="1:6">
      <c r="A1828" t="s">
        <v>85</v>
      </c>
      <c r="B1828" s="72">
        <v>46093</v>
      </c>
      <c r="C1828" s="79">
        <v>0.54166666666666663</v>
      </c>
      <c r="D1828">
        <v>21</v>
      </c>
      <c r="E1828" t="str">
        <f t="shared" si="56"/>
        <v>mars</v>
      </c>
      <c r="F1828">
        <f t="shared" si="57"/>
        <v>13</v>
      </c>
    </row>
    <row r="1829" spans="1:6">
      <c r="A1829" t="s">
        <v>85</v>
      </c>
      <c r="B1829" s="72">
        <v>46093</v>
      </c>
      <c r="C1829" s="79">
        <v>0.58333333333333337</v>
      </c>
      <c r="D1829">
        <v>19</v>
      </c>
      <c r="E1829" t="str">
        <f t="shared" si="56"/>
        <v>mars</v>
      </c>
      <c r="F1829">
        <f t="shared" si="57"/>
        <v>14</v>
      </c>
    </row>
    <row r="1830" spans="1:6">
      <c r="A1830" t="s">
        <v>85</v>
      </c>
      <c r="B1830" s="72">
        <v>46093</v>
      </c>
      <c r="C1830" s="79">
        <v>0.625</v>
      </c>
      <c r="D1830">
        <v>23</v>
      </c>
      <c r="E1830" t="str">
        <f t="shared" si="56"/>
        <v>mars</v>
      </c>
      <c r="F1830">
        <f t="shared" si="57"/>
        <v>15</v>
      </c>
    </row>
    <row r="1831" spans="1:6">
      <c r="A1831" t="s">
        <v>85</v>
      </c>
      <c r="B1831" s="72">
        <v>46093</v>
      </c>
      <c r="C1831" s="79">
        <v>0.66666666666666663</v>
      </c>
      <c r="D1831">
        <v>23</v>
      </c>
      <c r="E1831" t="str">
        <f t="shared" si="56"/>
        <v>mars</v>
      </c>
      <c r="F1831">
        <f t="shared" si="57"/>
        <v>16</v>
      </c>
    </row>
    <row r="1832" spans="1:6">
      <c r="A1832" t="s">
        <v>85</v>
      </c>
      <c r="B1832" s="72">
        <v>46093</v>
      </c>
      <c r="C1832" s="79">
        <v>0.70833333333333337</v>
      </c>
      <c r="D1832">
        <v>14</v>
      </c>
      <c r="E1832" t="str">
        <f t="shared" si="56"/>
        <v>mars</v>
      </c>
      <c r="F1832">
        <f t="shared" si="57"/>
        <v>17</v>
      </c>
    </row>
    <row r="1833" spans="1:6">
      <c r="A1833" t="s">
        <v>85</v>
      </c>
      <c r="B1833" s="72">
        <v>46093</v>
      </c>
      <c r="C1833" s="79">
        <v>0.75</v>
      </c>
      <c r="D1833">
        <v>12</v>
      </c>
      <c r="E1833" t="str">
        <f t="shared" si="56"/>
        <v>mars</v>
      </c>
      <c r="F1833">
        <f t="shared" si="57"/>
        <v>18</v>
      </c>
    </row>
    <row r="1834" spans="1:6">
      <c r="A1834" t="s">
        <v>85</v>
      </c>
      <c r="B1834" s="72">
        <v>46093</v>
      </c>
      <c r="C1834" s="79">
        <v>0.79166666666666663</v>
      </c>
      <c r="D1834">
        <v>9</v>
      </c>
      <c r="E1834" t="str">
        <f t="shared" si="56"/>
        <v>mars</v>
      </c>
      <c r="F1834">
        <f t="shared" si="57"/>
        <v>19</v>
      </c>
    </row>
    <row r="1835" spans="1:6">
      <c r="A1835" t="s">
        <v>85</v>
      </c>
      <c r="B1835" s="72">
        <v>46093</v>
      </c>
      <c r="C1835" s="79">
        <v>0.83333333333333337</v>
      </c>
      <c r="D1835">
        <v>6</v>
      </c>
      <c r="E1835" t="str">
        <f t="shared" si="56"/>
        <v>mars</v>
      </c>
      <c r="F1835">
        <f t="shared" si="57"/>
        <v>20</v>
      </c>
    </row>
    <row r="1836" spans="1:6">
      <c r="A1836" t="s">
        <v>85</v>
      </c>
      <c r="B1836" s="72">
        <v>46093</v>
      </c>
      <c r="C1836" s="79">
        <v>0.875</v>
      </c>
      <c r="D1836">
        <v>6</v>
      </c>
      <c r="E1836" t="str">
        <f t="shared" si="56"/>
        <v>mars</v>
      </c>
      <c r="F1836">
        <f t="shared" si="57"/>
        <v>21</v>
      </c>
    </row>
    <row r="1837" spans="1:6">
      <c r="A1837" t="s">
        <v>85</v>
      </c>
      <c r="B1837" s="72">
        <v>46093</v>
      </c>
      <c r="C1837" s="79">
        <v>0.91666666666666663</v>
      </c>
      <c r="D1837">
        <v>1</v>
      </c>
      <c r="E1837" t="str">
        <f t="shared" si="56"/>
        <v>mars</v>
      </c>
      <c r="F1837">
        <f t="shared" si="57"/>
        <v>22</v>
      </c>
    </row>
    <row r="1838" spans="1:6">
      <c r="A1838" t="s">
        <v>85</v>
      </c>
      <c r="B1838" s="72">
        <v>46093</v>
      </c>
      <c r="C1838" s="79">
        <v>0.95833333333333337</v>
      </c>
      <c r="D1838">
        <v>1</v>
      </c>
      <c r="E1838" t="str">
        <f t="shared" si="56"/>
        <v>mars</v>
      </c>
      <c r="F1838">
        <f t="shared" si="57"/>
        <v>23</v>
      </c>
    </row>
    <row r="1839" spans="1:6">
      <c r="A1839" t="s">
        <v>68</v>
      </c>
      <c r="B1839" s="72">
        <v>46094</v>
      </c>
      <c r="C1839" s="79">
        <v>0.25</v>
      </c>
      <c r="D1839">
        <v>3</v>
      </c>
      <c r="E1839" t="str">
        <f t="shared" si="56"/>
        <v>mars</v>
      </c>
      <c r="F1839">
        <f t="shared" si="57"/>
        <v>6</v>
      </c>
    </row>
    <row r="1840" spans="1:6">
      <c r="A1840" t="s">
        <v>68</v>
      </c>
      <c r="B1840" s="72">
        <v>46094</v>
      </c>
      <c r="C1840" s="79">
        <v>0.29166666666666669</v>
      </c>
      <c r="D1840">
        <v>8</v>
      </c>
      <c r="E1840" t="str">
        <f t="shared" si="56"/>
        <v>mars</v>
      </c>
      <c r="F1840">
        <f t="shared" si="57"/>
        <v>7</v>
      </c>
    </row>
    <row r="1841" spans="1:6">
      <c r="A1841" t="s">
        <v>68</v>
      </c>
      <c r="B1841" s="72">
        <v>46094</v>
      </c>
      <c r="C1841" s="79">
        <v>0.33333333333333331</v>
      </c>
      <c r="D1841">
        <v>30</v>
      </c>
      <c r="E1841" t="str">
        <f t="shared" si="56"/>
        <v>mars</v>
      </c>
      <c r="F1841">
        <f t="shared" si="57"/>
        <v>8</v>
      </c>
    </row>
    <row r="1842" spans="1:6">
      <c r="A1842" t="s">
        <v>68</v>
      </c>
      <c r="B1842" s="72">
        <v>46094</v>
      </c>
      <c r="C1842" s="79">
        <v>0.375</v>
      </c>
      <c r="D1842">
        <v>44</v>
      </c>
      <c r="E1842" t="str">
        <f t="shared" si="56"/>
        <v>mars</v>
      </c>
      <c r="F1842">
        <f t="shared" si="57"/>
        <v>9</v>
      </c>
    </row>
    <row r="1843" spans="1:6">
      <c r="A1843" t="s">
        <v>68</v>
      </c>
      <c r="B1843" s="72">
        <v>46094</v>
      </c>
      <c r="C1843" s="79">
        <v>0.41666666666666669</v>
      </c>
      <c r="D1843">
        <v>46</v>
      </c>
      <c r="E1843" t="str">
        <f t="shared" si="56"/>
        <v>mars</v>
      </c>
      <c r="F1843">
        <f t="shared" si="57"/>
        <v>10</v>
      </c>
    </row>
    <row r="1844" spans="1:6">
      <c r="A1844" t="s">
        <v>68</v>
      </c>
      <c r="B1844" s="72">
        <v>46094</v>
      </c>
      <c r="C1844" s="79">
        <v>0.45833333333333331</v>
      </c>
      <c r="D1844">
        <v>41</v>
      </c>
      <c r="E1844" t="str">
        <f t="shared" si="56"/>
        <v>mars</v>
      </c>
      <c r="F1844">
        <f t="shared" si="57"/>
        <v>11</v>
      </c>
    </row>
    <row r="1845" spans="1:6">
      <c r="A1845" t="s">
        <v>68</v>
      </c>
      <c r="B1845" s="72">
        <v>46094</v>
      </c>
      <c r="C1845" s="79">
        <v>0.5</v>
      </c>
      <c r="D1845">
        <v>49</v>
      </c>
      <c r="E1845" t="str">
        <f t="shared" si="56"/>
        <v>mars</v>
      </c>
      <c r="F1845">
        <f t="shared" si="57"/>
        <v>12</v>
      </c>
    </row>
    <row r="1846" spans="1:6">
      <c r="A1846" t="s">
        <v>68</v>
      </c>
      <c r="B1846" s="72">
        <v>46094</v>
      </c>
      <c r="C1846" s="79">
        <v>0.54166666666666663</v>
      </c>
      <c r="D1846">
        <v>43</v>
      </c>
      <c r="E1846" t="str">
        <f t="shared" si="56"/>
        <v>mars</v>
      </c>
      <c r="F1846">
        <f t="shared" si="57"/>
        <v>13</v>
      </c>
    </row>
    <row r="1847" spans="1:6">
      <c r="A1847" t="s">
        <v>68</v>
      </c>
      <c r="B1847" s="72">
        <v>46094</v>
      </c>
      <c r="C1847" s="79">
        <v>0.58333333333333337</v>
      </c>
      <c r="D1847">
        <v>53</v>
      </c>
      <c r="E1847" t="str">
        <f t="shared" si="56"/>
        <v>mars</v>
      </c>
      <c r="F1847">
        <f t="shared" si="57"/>
        <v>14</v>
      </c>
    </row>
    <row r="1848" spans="1:6">
      <c r="A1848" t="s">
        <v>68</v>
      </c>
      <c r="B1848" s="72">
        <v>46094</v>
      </c>
      <c r="C1848" s="79">
        <v>0.625</v>
      </c>
      <c r="D1848">
        <v>41</v>
      </c>
      <c r="E1848" t="str">
        <f t="shared" si="56"/>
        <v>mars</v>
      </c>
      <c r="F1848">
        <f t="shared" si="57"/>
        <v>15</v>
      </c>
    </row>
    <row r="1849" spans="1:6">
      <c r="A1849" t="s">
        <v>68</v>
      </c>
      <c r="B1849" s="72">
        <v>46094</v>
      </c>
      <c r="C1849" s="79">
        <v>0.66666666666666663</v>
      </c>
      <c r="D1849">
        <v>42</v>
      </c>
      <c r="E1849" t="str">
        <f t="shared" si="56"/>
        <v>mars</v>
      </c>
      <c r="F1849">
        <f t="shared" si="57"/>
        <v>16</v>
      </c>
    </row>
    <row r="1850" spans="1:6">
      <c r="A1850" t="s">
        <v>68</v>
      </c>
      <c r="B1850" s="72">
        <v>46094</v>
      </c>
      <c r="C1850" s="79">
        <v>0.70833333333333337</v>
      </c>
      <c r="D1850">
        <v>29</v>
      </c>
      <c r="E1850" t="str">
        <f t="shared" si="56"/>
        <v>mars</v>
      </c>
      <c r="F1850">
        <f t="shared" si="57"/>
        <v>17</v>
      </c>
    </row>
    <row r="1851" spans="1:6">
      <c r="A1851" t="s">
        <v>68</v>
      </c>
      <c r="B1851" s="72">
        <v>46094</v>
      </c>
      <c r="C1851" s="79">
        <v>0.75</v>
      </c>
      <c r="D1851">
        <v>29</v>
      </c>
      <c r="E1851" t="str">
        <f t="shared" si="56"/>
        <v>mars</v>
      </c>
      <c r="F1851">
        <f t="shared" si="57"/>
        <v>18</v>
      </c>
    </row>
    <row r="1852" spans="1:6">
      <c r="A1852" t="s">
        <v>68</v>
      </c>
      <c r="B1852" s="72">
        <v>46094</v>
      </c>
      <c r="C1852" s="79">
        <v>0.79166666666666663</v>
      </c>
      <c r="D1852">
        <v>20</v>
      </c>
      <c r="E1852" t="str">
        <f t="shared" si="56"/>
        <v>mars</v>
      </c>
      <c r="F1852">
        <f t="shared" si="57"/>
        <v>19</v>
      </c>
    </row>
    <row r="1853" spans="1:6">
      <c r="A1853" t="s">
        <v>68</v>
      </c>
      <c r="B1853" s="72">
        <v>46094</v>
      </c>
      <c r="C1853" s="79">
        <v>0.83333333333333337</v>
      </c>
      <c r="D1853">
        <v>12</v>
      </c>
      <c r="E1853" t="str">
        <f t="shared" si="56"/>
        <v>mars</v>
      </c>
      <c r="F1853">
        <f t="shared" si="57"/>
        <v>20</v>
      </c>
    </row>
    <row r="1854" spans="1:6">
      <c r="A1854" t="s">
        <v>68</v>
      </c>
      <c r="B1854" s="72">
        <v>46094</v>
      </c>
      <c r="C1854" s="79">
        <v>0.875</v>
      </c>
      <c r="D1854">
        <v>8</v>
      </c>
      <c r="E1854" t="str">
        <f t="shared" si="56"/>
        <v>mars</v>
      </c>
      <c r="F1854">
        <f t="shared" si="57"/>
        <v>21</v>
      </c>
    </row>
    <row r="1855" spans="1:6">
      <c r="A1855" t="s">
        <v>68</v>
      </c>
      <c r="B1855" s="72">
        <v>46094</v>
      </c>
      <c r="C1855" s="79">
        <v>0.91666666666666663</v>
      </c>
      <c r="D1855">
        <v>10</v>
      </c>
      <c r="E1855" t="str">
        <f t="shared" si="56"/>
        <v>mars</v>
      </c>
      <c r="F1855">
        <f t="shared" si="57"/>
        <v>22</v>
      </c>
    </row>
    <row r="1856" spans="1:6">
      <c r="A1856" t="s">
        <v>68</v>
      </c>
      <c r="B1856" s="72">
        <v>46094</v>
      </c>
      <c r="C1856" s="79">
        <v>0.95833333333333337</v>
      </c>
      <c r="D1856">
        <v>5</v>
      </c>
      <c r="E1856" t="str">
        <f t="shared" si="56"/>
        <v>mars</v>
      </c>
      <c r="F1856">
        <f t="shared" si="57"/>
        <v>23</v>
      </c>
    </row>
    <row r="1857" spans="1:6">
      <c r="A1857" t="s">
        <v>85</v>
      </c>
      <c r="B1857" s="72">
        <v>46094</v>
      </c>
      <c r="C1857" s="79">
        <v>0.25</v>
      </c>
      <c r="D1857">
        <v>1</v>
      </c>
      <c r="E1857" t="str">
        <f t="shared" si="56"/>
        <v>mars</v>
      </c>
      <c r="F1857">
        <f t="shared" si="57"/>
        <v>6</v>
      </c>
    </row>
    <row r="1858" spans="1:6">
      <c r="A1858" t="s">
        <v>85</v>
      </c>
      <c r="B1858" s="72">
        <v>46094</v>
      </c>
      <c r="C1858" s="79">
        <v>0.29166666666666669</v>
      </c>
      <c r="D1858">
        <v>7</v>
      </c>
      <c r="E1858" t="str">
        <f t="shared" si="56"/>
        <v>mars</v>
      </c>
      <c r="F1858">
        <f t="shared" si="57"/>
        <v>7</v>
      </c>
    </row>
    <row r="1859" spans="1:6">
      <c r="A1859" t="s">
        <v>85</v>
      </c>
      <c r="B1859" s="72">
        <v>46094</v>
      </c>
      <c r="C1859" s="79">
        <v>0.33333333333333331</v>
      </c>
      <c r="D1859">
        <v>15</v>
      </c>
      <c r="E1859" t="str">
        <f t="shared" si="56"/>
        <v>mars</v>
      </c>
      <c r="F1859">
        <f t="shared" si="57"/>
        <v>8</v>
      </c>
    </row>
    <row r="1860" spans="1:6">
      <c r="A1860" t="s">
        <v>85</v>
      </c>
      <c r="B1860" s="72">
        <v>46094</v>
      </c>
      <c r="C1860" s="79">
        <v>0.375</v>
      </c>
      <c r="D1860">
        <v>26</v>
      </c>
      <c r="E1860" t="str">
        <f t="shared" ref="E1860:E1923" si="58">TEXT(B1860,"mmmm")</f>
        <v>mars</v>
      </c>
      <c r="F1860">
        <f t="shared" ref="F1860:F1923" si="59">VLOOKUP(C1860,$L$1:$M$24,2,0)</f>
        <v>9</v>
      </c>
    </row>
    <row r="1861" spans="1:6">
      <c r="A1861" t="s">
        <v>85</v>
      </c>
      <c r="B1861" s="72">
        <v>46094</v>
      </c>
      <c r="C1861" s="79">
        <v>0.41666666666666669</v>
      </c>
      <c r="D1861">
        <v>28</v>
      </c>
      <c r="E1861" t="str">
        <f t="shared" si="58"/>
        <v>mars</v>
      </c>
      <c r="F1861">
        <f t="shared" si="59"/>
        <v>10</v>
      </c>
    </row>
    <row r="1862" spans="1:6">
      <c r="A1862" t="s">
        <v>85</v>
      </c>
      <c r="B1862" s="72">
        <v>46094</v>
      </c>
      <c r="C1862" s="79">
        <v>0.45833333333333331</v>
      </c>
      <c r="D1862">
        <v>26</v>
      </c>
      <c r="E1862" t="str">
        <f t="shared" si="58"/>
        <v>mars</v>
      </c>
      <c r="F1862">
        <f t="shared" si="59"/>
        <v>11</v>
      </c>
    </row>
    <row r="1863" spans="1:6">
      <c r="A1863" t="s">
        <v>85</v>
      </c>
      <c r="B1863" s="72">
        <v>46094</v>
      </c>
      <c r="C1863" s="79">
        <v>0.5</v>
      </c>
      <c r="D1863">
        <v>25</v>
      </c>
      <c r="E1863" t="str">
        <f t="shared" si="58"/>
        <v>mars</v>
      </c>
      <c r="F1863">
        <f t="shared" si="59"/>
        <v>12</v>
      </c>
    </row>
    <row r="1864" spans="1:6">
      <c r="A1864" t="s">
        <v>85</v>
      </c>
      <c r="B1864" s="72">
        <v>46094</v>
      </c>
      <c r="C1864" s="79">
        <v>0.54166666666666663</v>
      </c>
      <c r="D1864">
        <v>20</v>
      </c>
      <c r="E1864" t="str">
        <f t="shared" si="58"/>
        <v>mars</v>
      </c>
      <c r="F1864">
        <f t="shared" si="59"/>
        <v>13</v>
      </c>
    </row>
    <row r="1865" spans="1:6">
      <c r="A1865" t="s">
        <v>85</v>
      </c>
      <c r="B1865" s="72">
        <v>46094</v>
      </c>
      <c r="C1865" s="79">
        <v>0.58333333333333337</v>
      </c>
      <c r="D1865">
        <v>25</v>
      </c>
      <c r="E1865" t="str">
        <f t="shared" si="58"/>
        <v>mars</v>
      </c>
      <c r="F1865">
        <f t="shared" si="59"/>
        <v>14</v>
      </c>
    </row>
    <row r="1866" spans="1:6">
      <c r="A1866" t="s">
        <v>85</v>
      </c>
      <c r="B1866" s="72">
        <v>46094</v>
      </c>
      <c r="C1866" s="79">
        <v>0.625</v>
      </c>
      <c r="D1866">
        <v>24</v>
      </c>
      <c r="E1866" t="str">
        <f t="shared" si="58"/>
        <v>mars</v>
      </c>
      <c r="F1866">
        <f t="shared" si="59"/>
        <v>15</v>
      </c>
    </row>
    <row r="1867" spans="1:6">
      <c r="A1867" t="s">
        <v>85</v>
      </c>
      <c r="B1867" s="72">
        <v>46094</v>
      </c>
      <c r="C1867" s="79">
        <v>0.66666666666666663</v>
      </c>
      <c r="D1867">
        <v>20</v>
      </c>
      <c r="E1867" t="str">
        <f t="shared" si="58"/>
        <v>mars</v>
      </c>
      <c r="F1867">
        <f t="shared" si="59"/>
        <v>16</v>
      </c>
    </row>
    <row r="1868" spans="1:6">
      <c r="A1868" t="s">
        <v>85</v>
      </c>
      <c r="B1868" s="72">
        <v>46094</v>
      </c>
      <c r="C1868" s="79">
        <v>0.70833333333333337</v>
      </c>
      <c r="D1868">
        <v>17</v>
      </c>
      <c r="E1868" t="str">
        <f t="shared" si="58"/>
        <v>mars</v>
      </c>
      <c r="F1868">
        <f t="shared" si="59"/>
        <v>17</v>
      </c>
    </row>
    <row r="1869" spans="1:6">
      <c r="A1869" t="s">
        <v>85</v>
      </c>
      <c r="B1869" s="72">
        <v>46094</v>
      </c>
      <c r="C1869" s="79">
        <v>0.75</v>
      </c>
      <c r="D1869">
        <v>11</v>
      </c>
      <c r="E1869" t="str">
        <f t="shared" si="58"/>
        <v>mars</v>
      </c>
      <c r="F1869">
        <f t="shared" si="59"/>
        <v>18</v>
      </c>
    </row>
    <row r="1870" spans="1:6">
      <c r="A1870" t="s">
        <v>85</v>
      </c>
      <c r="B1870" s="72">
        <v>46094</v>
      </c>
      <c r="C1870" s="79">
        <v>0.79166666666666663</v>
      </c>
      <c r="D1870">
        <v>9</v>
      </c>
      <c r="E1870" t="str">
        <f t="shared" si="58"/>
        <v>mars</v>
      </c>
      <c r="F1870">
        <f t="shared" si="59"/>
        <v>19</v>
      </c>
    </row>
    <row r="1871" spans="1:6">
      <c r="A1871" t="s">
        <v>85</v>
      </c>
      <c r="B1871" s="72">
        <v>46094</v>
      </c>
      <c r="C1871" s="79">
        <v>0.83333333333333337</v>
      </c>
      <c r="D1871">
        <v>7</v>
      </c>
      <c r="E1871" t="str">
        <f t="shared" si="58"/>
        <v>mars</v>
      </c>
      <c r="F1871">
        <f t="shared" si="59"/>
        <v>20</v>
      </c>
    </row>
    <row r="1872" spans="1:6">
      <c r="A1872" t="s">
        <v>85</v>
      </c>
      <c r="B1872" s="72">
        <v>46094</v>
      </c>
      <c r="C1872" s="79">
        <v>0.875</v>
      </c>
      <c r="D1872">
        <v>5</v>
      </c>
      <c r="E1872" t="str">
        <f t="shared" si="58"/>
        <v>mars</v>
      </c>
      <c r="F1872">
        <f t="shared" si="59"/>
        <v>21</v>
      </c>
    </row>
    <row r="1873" spans="1:6">
      <c r="A1873" t="s">
        <v>85</v>
      </c>
      <c r="B1873" s="72">
        <v>46094</v>
      </c>
      <c r="C1873" s="79">
        <v>0.91666666666666663</v>
      </c>
      <c r="D1873">
        <v>4</v>
      </c>
      <c r="E1873" t="str">
        <f t="shared" si="58"/>
        <v>mars</v>
      </c>
      <c r="F1873">
        <f t="shared" si="59"/>
        <v>22</v>
      </c>
    </row>
    <row r="1874" spans="1:6">
      <c r="A1874" t="s">
        <v>85</v>
      </c>
      <c r="B1874" s="72">
        <v>46094</v>
      </c>
      <c r="C1874" s="79">
        <v>0.95833333333333337</v>
      </c>
      <c r="D1874">
        <v>2</v>
      </c>
      <c r="E1874" t="str">
        <f t="shared" si="58"/>
        <v>mars</v>
      </c>
      <c r="F1874">
        <f t="shared" si="59"/>
        <v>23</v>
      </c>
    </row>
    <row r="1875" spans="1:6">
      <c r="A1875" t="s">
        <v>68</v>
      </c>
      <c r="B1875" s="72">
        <v>46095</v>
      </c>
      <c r="C1875" s="79">
        <v>0.25</v>
      </c>
      <c r="D1875">
        <v>1</v>
      </c>
      <c r="E1875" t="str">
        <f t="shared" si="58"/>
        <v>mars</v>
      </c>
      <c r="F1875">
        <f t="shared" si="59"/>
        <v>6</v>
      </c>
    </row>
    <row r="1876" spans="1:6">
      <c r="A1876" t="s">
        <v>68</v>
      </c>
      <c r="B1876" s="72">
        <v>46095</v>
      </c>
      <c r="C1876" s="79">
        <v>0.29166666666666669</v>
      </c>
      <c r="D1876">
        <v>5</v>
      </c>
      <c r="E1876" t="str">
        <f t="shared" si="58"/>
        <v>mars</v>
      </c>
      <c r="F1876">
        <f t="shared" si="59"/>
        <v>7</v>
      </c>
    </row>
    <row r="1877" spans="1:6">
      <c r="A1877" t="s">
        <v>68</v>
      </c>
      <c r="B1877" s="72">
        <v>46095</v>
      </c>
      <c r="C1877" s="79">
        <v>0.33333333333333331</v>
      </c>
      <c r="D1877">
        <v>16</v>
      </c>
      <c r="E1877" t="str">
        <f t="shared" si="58"/>
        <v>mars</v>
      </c>
      <c r="F1877">
        <f t="shared" si="59"/>
        <v>8</v>
      </c>
    </row>
    <row r="1878" spans="1:6">
      <c r="A1878" t="s">
        <v>68</v>
      </c>
      <c r="B1878" s="72">
        <v>46095</v>
      </c>
      <c r="C1878" s="79">
        <v>0.375</v>
      </c>
      <c r="D1878">
        <v>30</v>
      </c>
      <c r="E1878" t="str">
        <f t="shared" si="58"/>
        <v>mars</v>
      </c>
      <c r="F1878">
        <f t="shared" si="59"/>
        <v>9</v>
      </c>
    </row>
    <row r="1879" spans="1:6">
      <c r="A1879" t="s">
        <v>68</v>
      </c>
      <c r="B1879" s="72">
        <v>46095</v>
      </c>
      <c r="C1879" s="79">
        <v>0.41666666666666669</v>
      </c>
      <c r="D1879">
        <v>38</v>
      </c>
      <c r="E1879" t="str">
        <f t="shared" si="58"/>
        <v>mars</v>
      </c>
      <c r="F1879">
        <f t="shared" si="59"/>
        <v>10</v>
      </c>
    </row>
    <row r="1880" spans="1:6">
      <c r="A1880" t="s">
        <v>68</v>
      </c>
      <c r="B1880" s="72">
        <v>46095</v>
      </c>
      <c r="C1880" s="79">
        <v>0.45833333333333331</v>
      </c>
      <c r="D1880">
        <v>39</v>
      </c>
      <c r="E1880" t="str">
        <f t="shared" si="58"/>
        <v>mars</v>
      </c>
      <c r="F1880">
        <f t="shared" si="59"/>
        <v>11</v>
      </c>
    </row>
    <row r="1881" spans="1:6">
      <c r="A1881" t="s">
        <v>68</v>
      </c>
      <c r="B1881" s="72">
        <v>46095</v>
      </c>
      <c r="C1881" s="79">
        <v>0.5</v>
      </c>
      <c r="D1881">
        <v>39</v>
      </c>
      <c r="E1881" t="str">
        <f t="shared" si="58"/>
        <v>mars</v>
      </c>
      <c r="F1881">
        <f t="shared" si="59"/>
        <v>12</v>
      </c>
    </row>
    <row r="1882" spans="1:6">
      <c r="A1882" t="s">
        <v>68</v>
      </c>
      <c r="B1882" s="72">
        <v>46095</v>
      </c>
      <c r="C1882" s="79">
        <v>0.54166666666666663</v>
      </c>
      <c r="D1882">
        <v>36</v>
      </c>
      <c r="E1882" t="str">
        <f t="shared" si="58"/>
        <v>mars</v>
      </c>
      <c r="F1882">
        <f t="shared" si="59"/>
        <v>13</v>
      </c>
    </row>
    <row r="1883" spans="1:6">
      <c r="A1883" t="s">
        <v>68</v>
      </c>
      <c r="B1883" s="72">
        <v>46095</v>
      </c>
      <c r="C1883" s="79">
        <v>0.58333333333333337</v>
      </c>
      <c r="D1883">
        <v>41</v>
      </c>
      <c r="E1883" t="str">
        <f t="shared" si="58"/>
        <v>mars</v>
      </c>
      <c r="F1883">
        <f t="shared" si="59"/>
        <v>14</v>
      </c>
    </row>
    <row r="1884" spans="1:6">
      <c r="A1884" t="s">
        <v>68</v>
      </c>
      <c r="B1884" s="72">
        <v>46095</v>
      </c>
      <c r="C1884" s="79">
        <v>0.625</v>
      </c>
      <c r="D1884">
        <v>37</v>
      </c>
      <c r="E1884" t="str">
        <f t="shared" si="58"/>
        <v>mars</v>
      </c>
      <c r="F1884">
        <f t="shared" si="59"/>
        <v>15</v>
      </c>
    </row>
    <row r="1885" spans="1:6">
      <c r="A1885" t="s">
        <v>68</v>
      </c>
      <c r="B1885" s="72">
        <v>46095</v>
      </c>
      <c r="C1885" s="79">
        <v>0.66666666666666663</v>
      </c>
      <c r="D1885">
        <v>33</v>
      </c>
      <c r="E1885" t="str">
        <f t="shared" si="58"/>
        <v>mars</v>
      </c>
      <c r="F1885">
        <f t="shared" si="59"/>
        <v>16</v>
      </c>
    </row>
    <row r="1886" spans="1:6">
      <c r="A1886" t="s">
        <v>68</v>
      </c>
      <c r="B1886" s="72">
        <v>46095</v>
      </c>
      <c r="C1886" s="79">
        <v>0.70833333333333337</v>
      </c>
      <c r="D1886">
        <v>24</v>
      </c>
      <c r="E1886" t="str">
        <f t="shared" si="58"/>
        <v>mars</v>
      </c>
      <c r="F1886">
        <f t="shared" si="59"/>
        <v>17</v>
      </c>
    </row>
    <row r="1887" spans="1:6">
      <c r="A1887" t="s">
        <v>68</v>
      </c>
      <c r="B1887" s="72">
        <v>46095</v>
      </c>
      <c r="C1887" s="79">
        <v>0.75</v>
      </c>
      <c r="D1887">
        <v>22</v>
      </c>
      <c r="E1887" t="str">
        <f t="shared" si="58"/>
        <v>mars</v>
      </c>
      <c r="F1887">
        <f t="shared" si="59"/>
        <v>18</v>
      </c>
    </row>
    <row r="1888" spans="1:6">
      <c r="A1888" t="s">
        <v>68</v>
      </c>
      <c r="B1888" s="72">
        <v>46095</v>
      </c>
      <c r="C1888" s="79">
        <v>0.79166666666666663</v>
      </c>
      <c r="D1888">
        <v>23</v>
      </c>
      <c r="E1888" t="str">
        <f t="shared" si="58"/>
        <v>mars</v>
      </c>
      <c r="F1888">
        <f t="shared" si="59"/>
        <v>19</v>
      </c>
    </row>
    <row r="1889" spans="1:6">
      <c r="A1889" t="s">
        <v>68</v>
      </c>
      <c r="B1889" s="72">
        <v>46095</v>
      </c>
      <c r="C1889" s="79">
        <v>0.83333333333333337</v>
      </c>
      <c r="D1889">
        <v>20</v>
      </c>
      <c r="E1889" t="str">
        <f t="shared" si="58"/>
        <v>mars</v>
      </c>
      <c r="F1889">
        <f t="shared" si="59"/>
        <v>20</v>
      </c>
    </row>
    <row r="1890" spans="1:6">
      <c r="A1890" t="s">
        <v>68</v>
      </c>
      <c r="B1890" s="72">
        <v>46095</v>
      </c>
      <c r="C1890" s="79">
        <v>0.875</v>
      </c>
      <c r="D1890">
        <v>13</v>
      </c>
      <c r="E1890" t="str">
        <f t="shared" si="58"/>
        <v>mars</v>
      </c>
      <c r="F1890">
        <f t="shared" si="59"/>
        <v>21</v>
      </c>
    </row>
    <row r="1891" spans="1:6">
      <c r="A1891" t="s">
        <v>68</v>
      </c>
      <c r="B1891" s="72">
        <v>46095</v>
      </c>
      <c r="C1891" s="79">
        <v>0.91666666666666663</v>
      </c>
      <c r="D1891">
        <v>8</v>
      </c>
      <c r="E1891" t="str">
        <f t="shared" si="58"/>
        <v>mars</v>
      </c>
      <c r="F1891">
        <f t="shared" si="59"/>
        <v>22</v>
      </c>
    </row>
    <row r="1892" spans="1:6">
      <c r="A1892" t="s">
        <v>68</v>
      </c>
      <c r="B1892" s="72">
        <v>46095</v>
      </c>
      <c r="C1892" s="79">
        <v>0.95833333333333337</v>
      </c>
      <c r="D1892">
        <v>6</v>
      </c>
      <c r="E1892" t="str">
        <f t="shared" si="58"/>
        <v>mars</v>
      </c>
      <c r="F1892">
        <f t="shared" si="59"/>
        <v>23</v>
      </c>
    </row>
    <row r="1893" spans="1:6">
      <c r="A1893" t="s">
        <v>85</v>
      </c>
      <c r="B1893" s="72">
        <v>46095</v>
      </c>
      <c r="C1893" s="79">
        <v>0.25</v>
      </c>
      <c r="D1893">
        <v>2</v>
      </c>
      <c r="E1893" t="str">
        <f t="shared" si="58"/>
        <v>mars</v>
      </c>
      <c r="F1893">
        <f t="shared" si="59"/>
        <v>6</v>
      </c>
    </row>
    <row r="1894" spans="1:6">
      <c r="A1894" t="s">
        <v>85</v>
      </c>
      <c r="B1894" s="72">
        <v>46095</v>
      </c>
      <c r="C1894" s="79">
        <v>0.29166666666666669</v>
      </c>
      <c r="D1894">
        <v>4</v>
      </c>
      <c r="E1894" t="str">
        <f t="shared" si="58"/>
        <v>mars</v>
      </c>
      <c r="F1894">
        <f t="shared" si="59"/>
        <v>7</v>
      </c>
    </row>
    <row r="1895" spans="1:6">
      <c r="A1895" t="s">
        <v>85</v>
      </c>
      <c r="B1895" s="72">
        <v>46095</v>
      </c>
      <c r="C1895" s="79">
        <v>0.33333333333333331</v>
      </c>
      <c r="D1895">
        <v>8</v>
      </c>
      <c r="E1895" t="str">
        <f t="shared" si="58"/>
        <v>mars</v>
      </c>
      <c r="F1895">
        <f t="shared" si="59"/>
        <v>8</v>
      </c>
    </row>
    <row r="1896" spans="1:6">
      <c r="A1896" t="s">
        <v>85</v>
      </c>
      <c r="B1896" s="72">
        <v>46095</v>
      </c>
      <c r="C1896" s="79">
        <v>0.375</v>
      </c>
      <c r="D1896">
        <v>12</v>
      </c>
      <c r="E1896" t="str">
        <f t="shared" si="58"/>
        <v>mars</v>
      </c>
      <c r="F1896">
        <f t="shared" si="59"/>
        <v>9</v>
      </c>
    </row>
    <row r="1897" spans="1:6">
      <c r="A1897" t="s">
        <v>85</v>
      </c>
      <c r="B1897" s="72">
        <v>46095</v>
      </c>
      <c r="C1897" s="79">
        <v>0.41666666666666669</v>
      </c>
      <c r="D1897">
        <v>13</v>
      </c>
      <c r="E1897" t="str">
        <f t="shared" si="58"/>
        <v>mars</v>
      </c>
      <c r="F1897">
        <f t="shared" si="59"/>
        <v>10</v>
      </c>
    </row>
    <row r="1898" spans="1:6">
      <c r="A1898" t="s">
        <v>85</v>
      </c>
      <c r="B1898" s="72">
        <v>46095</v>
      </c>
      <c r="C1898" s="79">
        <v>0.45833333333333331</v>
      </c>
      <c r="D1898">
        <v>17</v>
      </c>
      <c r="E1898" t="str">
        <f t="shared" si="58"/>
        <v>mars</v>
      </c>
      <c r="F1898">
        <f t="shared" si="59"/>
        <v>11</v>
      </c>
    </row>
    <row r="1899" spans="1:6">
      <c r="A1899" t="s">
        <v>85</v>
      </c>
      <c r="B1899" s="72">
        <v>46095</v>
      </c>
      <c r="C1899" s="79">
        <v>0.5</v>
      </c>
      <c r="D1899">
        <v>11</v>
      </c>
      <c r="E1899" t="str">
        <f t="shared" si="58"/>
        <v>mars</v>
      </c>
      <c r="F1899">
        <f t="shared" si="59"/>
        <v>12</v>
      </c>
    </row>
    <row r="1900" spans="1:6">
      <c r="A1900" t="s">
        <v>85</v>
      </c>
      <c r="B1900" s="72">
        <v>46095</v>
      </c>
      <c r="C1900" s="79">
        <v>0.54166666666666663</v>
      </c>
      <c r="D1900">
        <v>16</v>
      </c>
      <c r="E1900" t="str">
        <f t="shared" si="58"/>
        <v>mars</v>
      </c>
      <c r="F1900">
        <f t="shared" si="59"/>
        <v>13</v>
      </c>
    </row>
    <row r="1901" spans="1:6">
      <c r="A1901" t="s">
        <v>85</v>
      </c>
      <c r="B1901" s="72">
        <v>46095</v>
      </c>
      <c r="C1901" s="79">
        <v>0.58333333333333337</v>
      </c>
      <c r="D1901">
        <v>15</v>
      </c>
      <c r="E1901" t="str">
        <f t="shared" si="58"/>
        <v>mars</v>
      </c>
      <c r="F1901">
        <f t="shared" si="59"/>
        <v>14</v>
      </c>
    </row>
    <row r="1902" spans="1:6">
      <c r="A1902" t="s">
        <v>85</v>
      </c>
      <c r="B1902" s="72">
        <v>46095</v>
      </c>
      <c r="C1902" s="79">
        <v>0.625</v>
      </c>
      <c r="D1902">
        <v>15</v>
      </c>
      <c r="E1902" t="str">
        <f t="shared" si="58"/>
        <v>mars</v>
      </c>
      <c r="F1902">
        <f t="shared" si="59"/>
        <v>15</v>
      </c>
    </row>
    <row r="1903" spans="1:6">
      <c r="A1903" t="s">
        <v>85</v>
      </c>
      <c r="B1903" s="72">
        <v>46095</v>
      </c>
      <c r="C1903" s="79">
        <v>0.66666666666666663</v>
      </c>
      <c r="D1903">
        <v>10</v>
      </c>
      <c r="E1903" t="str">
        <f t="shared" si="58"/>
        <v>mars</v>
      </c>
      <c r="F1903">
        <f t="shared" si="59"/>
        <v>16</v>
      </c>
    </row>
    <row r="1904" spans="1:6">
      <c r="A1904" t="s">
        <v>85</v>
      </c>
      <c r="B1904" s="72">
        <v>46095</v>
      </c>
      <c r="C1904" s="79">
        <v>0.70833333333333337</v>
      </c>
      <c r="D1904">
        <v>10</v>
      </c>
      <c r="E1904" t="str">
        <f t="shared" si="58"/>
        <v>mars</v>
      </c>
      <c r="F1904">
        <f t="shared" si="59"/>
        <v>17</v>
      </c>
    </row>
    <row r="1905" spans="1:6">
      <c r="A1905" t="s">
        <v>85</v>
      </c>
      <c r="B1905" s="72">
        <v>46095</v>
      </c>
      <c r="C1905" s="79">
        <v>0.75</v>
      </c>
      <c r="D1905">
        <v>12</v>
      </c>
      <c r="E1905" t="str">
        <f t="shared" si="58"/>
        <v>mars</v>
      </c>
      <c r="F1905">
        <f t="shared" si="59"/>
        <v>18</v>
      </c>
    </row>
    <row r="1906" spans="1:6">
      <c r="A1906" t="s">
        <v>85</v>
      </c>
      <c r="B1906" s="72">
        <v>46095</v>
      </c>
      <c r="C1906" s="79">
        <v>0.79166666666666663</v>
      </c>
      <c r="D1906">
        <v>12</v>
      </c>
      <c r="E1906" t="str">
        <f t="shared" si="58"/>
        <v>mars</v>
      </c>
      <c r="F1906">
        <f t="shared" si="59"/>
        <v>19</v>
      </c>
    </row>
    <row r="1907" spans="1:6">
      <c r="A1907" t="s">
        <v>85</v>
      </c>
      <c r="B1907" s="72">
        <v>46095</v>
      </c>
      <c r="C1907" s="79">
        <v>0.83333333333333337</v>
      </c>
      <c r="D1907">
        <v>6</v>
      </c>
      <c r="E1907" t="str">
        <f t="shared" si="58"/>
        <v>mars</v>
      </c>
      <c r="F1907">
        <f t="shared" si="59"/>
        <v>20</v>
      </c>
    </row>
    <row r="1908" spans="1:6">
      <c r="A1908" t="s">
        <v>85</v>
      </c>
      <c r="B1908" s="72">
        <v>46095</v>
      </c>
      <c r="C1908" s="79">
        <v>0.875</v>
      </c>
      <c r="D1908">
        <v>2</v>
      </c>
      <c r="E1908" t="str">
        <f t="shared" si="58"/>
        <v>mars</v>
      </c>
      <c r="F1908">
        <f t="shared" si="59"/>
        <v>21</v>
      </c>
    </row>
    <row r="1909" spans="1:6">
      <c r="A1909" t="s">
        <v>85</v>
      </c>
      <c r="B1909" s="72">
        <v>46095</v>
      </c>
      <c r="C1909" s="79">
        <v>0.91666666666666663</v>
      </c>
      <c r="D1909">
        <v>3</v>
      </c>
      <c r="E1909" t="str">
        <f t="shared" si="58"/>
        <v>mars</v>
      </c>
      <c r="F1909">
        <f t="shared" si="59"/>
        <v>22</v>
      </c>
    </row>
    <row r="1910" spans="1:6">
      <c r="A1910" t="s">
        <v>85</v>
      </c>
      <c r="B1910" s="72">
        <v>46095</v>
      </c>
      <c r="C1910" s="79">
        <v>0.95833333333333337</v>
      </c>
      <c r="D1910">
        <v>1</v>
      </c>
      <c r="E1910" t="str">
        <f t="shared" si="58"/>
        <v>mars</v>
      </c>
      <c r="F1910">
        <f t="shared" si="59"/>
        <v>23</v>
      </c>
    </row>
    <row r="1911" spans="1:6">
      <c r="A1911" t="s">
        <v>68</v>
      </c>
      <c r="B1911" s="72">
        <v>46096</v>
      </c>
      <c r="C1911" s="79">
        <v>0.25</v>
      </c>
      <c r="D1911">
        <v>1</v>
      </c>
      <c r="E1911" t="str">
        <f t="shared" si="58"/>
        <v>mars</v>
      </c>
      <c r="F1911">
        <f t="shared" si="59"/>
        <v>6</v>
      </c>
    </row>
    <row r="1912" spans="1:6">
      <c r="A1912" t="s">
        <v>68</v>
      </c>
      <c r="B1912" s="72">
        <v>46096</v>
      </c>
      <c r="C1912" s="79">
        <v>0.29166666666666669</v>
      </c>
      <c r="D1912">
        <v>3</v>
      </c>
      <c r="E1912" t="str">
        <f t="shared" si="58"/>
        <v>mars</v>
      </c>
      <c r="F1912">
        <f t="shared" si="59"/>
        <v>7</v>
      </c>
    </row>
    <row r="1913" spans="1:6">
      <c r="A1913" t="s">
        <v>68</v>
      </c>
      <c r="B1913" s="72">
        <v>46096</v>
      </c>
      <c r="C1913" s="79">
        <v>0.33333333333333331</v>
      </c>
      <c r="D1913">
        <v>6</v>
      </c>
      <c r="E1913" t="str">
        <f t="shared" si="58"/>
        <v>mars</v>
      </c>
      <c r="F1913">
        <f t="shared" si="59"/>
        <v>8</v>
      </c>
    </row>
    <row r="1914" spans="1:6">
      <c r="A1914" t="s">
        <v>68</v>
      </c>
      <c r="B1914" s="72">
        <v>46096</v>
      </c>
      <c r="C1914" s="79">
        <v>0.375</v>
      </c>
      <c r="D1914">
        <v>14</v>
      </c>
      <c r="E1914" t="str">
        <f t="shared" si="58"/>
        <v>mars</v>
      </c>
      <c r="F1914">
        <f t="shared" si="59"/>
        <v>9</v>
      </c>
    </row>
    <row r="1915" spans="1:6">
      <c r="A1915" t="s">
        <v>68</v>
      </c>
      <c r="B1915" s="72">
        <v>46096</v>
      </c>
      <c r="C1915" s="79">
        <v>0.41666666666666669</v>
      </c>
      <c r="D1915">
        <v>25</v>
      </c>
      <c r="E1915" t="str">
        <f t="shared" si="58"/>
        <v>mars</v>
      </c>
      <c r="F1915">
        <f t="shared" si="59"/>
        <v>10</v>
      </c>
    </row>
    <row r="1916" spans="1:6">
      <c r="A1916" t="s">
        <v>68</v>
      </c>
      <c r="B1916" s="72">
        <v>46096</v>
      </c>
      <c r="C1916" s="79">
        <v>0.45833333333333331</v>
      </c>
      <c r="D1916">
        <v>25</v>
      </c>
      <c r="E1916" t="str">
        <f t="shared" si="58"/>
        <v>mars</v>
      </c>
      <c r="F1916">
        <f t="shared" si="59"/>
        <v>11</v>
      </c>
    </row>
    <row r="1917" spans="1:6">
      <c r="A1917" t="s">
        <v>68</v>
      </c>
      <c r="B1917" s="72">
        <v>46096</v>
      </c>
      <c r="C1917" s="79">
        <v>0.5</v>
      </c>
      <c r="D1917">
        <v>24</v>
      </c>
      <c r="E1917" t="str">
        <f t="shared" si="58"/>
        <v>mars</v>
      </c>
      <c r="F1917">
        <f t="shared" si="59"/>
        <v>12</v>
      </c>
    </row>
    <row r="1918" spans="1:6">
      <c r="A1918" t="s">
        <v>68</v>
      </c>
      <c r="B1918" s="72">
        <v>46096</v>
      </c>
      <c r="C1918" s="79">
        <v>0.54166666666666663</v>
      </c>
      <c r="D1918">
        <v>34</v>
      </c>
      <c r="E1918" t="str">
        <f t="shared" si="58"/>
        <v>mars</v>
      </c>
      <c r="F1918">
        <f t="shared" si="59"/>
        <v>13</v>
      </c>
    </row>
    <row r="1919" spans="1:6">
      <c r="A1919" t="s">
        <v>68</v>
      </c>
      <c r="B1919" s="72">
        <v>46096</v>
      </c>
      <c r="C1919" s="79">
        <v>0.58333333333333337</v>
      </c>
      <c r="D1919">
        <v>24</v>
      </c>
      <c r="E1919" t="str">
        <f t="shared" si="58"/>
        <v>mars</v>
      </c>
      <c r="F1919">
        <f t="shared" si="59"/>
        <v>14</v>
      </c>
    </row>
    <row r="1920" spans="1:6">
      <c r="A1920" t="s">
        <v>68</v>
      </c>
      <c r="B1920" s="72">
        <v>46096</v>
      </c>
      <c r="C1920" s="79">
        <v>0.625</v>
      </c>
      <c r="D1920">
        <v>25</v>
      </c>
      <c r="E1920" t="str">
        <f t="shared" si="58"/>
        <v>mars</v>
      </c>
      <c r="F1920">
        <f t="shared" si="59"/>
        <v>15</v>
      </c>
    </row>
    <row r="1921" spans="1:6">
      <c r="A1921" t="s">
        <v>68</v>
      </c>
      <c r="B1921" s="72">
        <v>46096</v>
      </c>
      <c r="C1921" s="79">
        <v>0.66666666666666663</v>
      </c>
      <c r="D1921">
        <v>27</v>
      </c>
      <c r="E1921" t="str">
        <f t="shared" si="58"/>
        <v>mars</v>
      </c>
      <c r="F1921">
        <f t="shared" si="59"/>
        <v>16</v>
      </c>
    </row>
    <row r="1922" spans="1:6">
      <c r="A1922" t="s">
        <v>68</v>
      </c>
      <c r="B1922" s="72">
        <v>46096</v>
      </c>
      <c r="C1922" s="79">
        <v>0.70833333333333337</v>
      </c>
      <c r="D1922">
        <v>26</v>
      </c>
      <c r="E1922" t="str">
        <f t="shared" si="58"/>
        <v>mars</v>
      </c>
      <c r="F1922">
        <f t="shared" si="59"/>
        <v>17</v>
      </c>
    </row>
    <row r="1923" spans="1:6">
      <c r="A1923" t="s">
        <v>68</v>
      </c>
      <c r="B1923" s="72">
        <v>46096</v>
      </c>
      <c r="C1923" s="79">
        <v>0.75</v>
      </c>
      <c r="D1923">
        <v>19</v>
      </c>
      <c r="E1923" t="str">
        <f t="shared" si="58"/>
        <v>mars</v>
      </c>
      <c r="F1923">
        <f t="shared" si="59"/>
        <v>18</v>
      </c>
    </row>
    <row r="1924" spans="1:6">
      <c r="A1924" t="s">
        <v>68</v>
      </c>
      <c r="B1924" s="72">
        <v>46096</v>
      </c>
      <c r="C1924" s="79">
        <v>0.79166666666666663</v>
      </c>
      <c r="D1924">
        <v>13</v>
      </c>
      <c r="E1924" t="str">
        <f t="shared" ref="E1924:E1987" si="60">TEXT(B1924,"mmmm")</f>
        <v>mars</v>
      </c>
      <c r="F1924">
        <f t="shared" ref="F1924:F1987" si="61">VLOOKUP(C1924,$L$1:$M$24,2,0)</f>
        <v>19</v>
      </c>
    </row>
    <row r="1925" spans="1:6">
      <c r="A1925" t="s">
        <v>68</v>
      </c>
      <c r="B1925" s="72">
        <v>46096</v>
      </c>
      <c r="C1925" s="79">
        <v>0.83333333333333337</v>
      </c>
      <c r="D1925">
        <v>10</v>
      </c>
      <c r="E1925" t="str">
        <f t="shared" si="60"/>
        <v>mars</v>
      </c>
      <c r="F1925">
        <f t="shared" si="61"/>
        <v>20</v>
      </c>
    </row>
    <row r="1926" spans="1:6">
      <c r="A1926" t="s">
        <v>68</v>
      </c>
      <c r="B1926" s="72">
        <v>46096</v>
      </c>
      <c r="C1926" s="79">
        <v>0.875</v>
      </c>
      <c r="D1926">
        <v>11</v>
      </c>
      <c r="E1926" t="str">
        <f t="shared" si="60"/>
        <v>mars</v>
      </c>
      <c r="F1926">
        <f t="shared" si="61"/>
        <v>21</v>
      </c>
    </row>
    <row r="1927" spans="1:6">
      <c r="A1927" t="s">
        <v>68</v>
      </c>
      <c r="B1927" s="72">
        <v>46096</v>
      </c>
      <c r="C1927" s="79">
        <v>0.91666666666666663</v>
      </c>
      <c r="D1927">
        <v>5</v>
      </c>
      <c r="E1927" t="str">
        <f t="shared" si="60"/>
        <v>mars</v>
      </c>
      <c r="F1927">
        <f t="shared" si="61"/>
        <v>22</v>
      </c>
    </row>
    <row r="1928" spans="1:6">
      <c r="A1928" t="s">
        <v>68</v>
      </c>
      <c r="B1928" s="72">
        <v>46096</v>
      </c>
      <c r="C1928" s="79">
        <v>0.95833333333333337</v>
      </c>
      <c r="D1928">
        <v>3</v>
      </c>
      <c r="E1928" t="str">
        <f t="shared" si="60"/>
        <v>mars</v>
      </c>
      <c r="F1928">
        <f t="shared" si="61"/>
        <v>23</v>
      </c>
    </row>
    <row r="1929" spans="1:6">
      <c r="A1929" t="s">
        <v>85</v>
      </c>
      <c r="B1929" s="72">
        <v>46096</v>
      </c>
      <c r="C1929" s="79">
        <v>0.25</v>
      </c>
      <c r="D1929">
        <v>1</v>
      </c>
      <c r="E1929" t="str">
        <f t="shared" si="60"/>
        <v>mars</v>
      </c>
      <c r="F1929">
        <f t="shared" si="61"/>
        <v>6</v>
      </c>
    </row>
    <row r="1930" spans="1:6">
      <c r="A1930" t="s">
        <v>85</v>
      </c>
      <c r="B1930" s="72">
        <v>46096</v>
      </c>
      <c r="C1930" s="79">
        <v>0.29166666666666669</v>
      </c>
      <c r="D1930">
        <v>4</v>
      </c>
      <c r="E1930" t="str">
        <f t="shared" si="60"/>
        <v>mars</v>
      </c>
      <c r="F1930">
        <f t="shared" si="61"/>
        <v>7</v>
      </c>
    </row>
    <row r="1931" spans="1:6">
      <c r="A1931" t="s">
        <v>85</v>
      </c>
      <c r="B1931" s="72">
        <v>46096</v>
      </c>
      <c r="C1931" s="79">
        <v>0.33333333333333331</v>
      </c>
      <c r="D1931">
        <v>8</v>
      </c>
      <c r="E1931" t="str">
        <f t="shared" si="60"/>
        <v>mars</v>
      </c>
      <c r="F1931">
        <f t="shared" si="61"/>
        <v>8</v>
      </c>
    </row>
    <row r="1932" spans="1:6">
      <c r="A1932" t="s">
        <v>85</v>
      </c>
      <c r="B1932" s="72">
        <v>46096</v>
      </c>
      <c r="C1932" s="79">
        <v>0.375</v>
      </c>
      <c r="D1932">
        <v>7</v>
      </c>
      <c r="E1932" t="str">
        <f t="shared" si="60"/>
        <v>mars</v>
      </c>
      <c r="F1932">
        <f t="shared" si="61"/>
        <v>9</v>
      </c>
    </row>
    <row r="1933" spans="1:6">
      <c r="A1933" t="s">
        <v>85</v>
      </c>
      <c r="B1933" s="72">
        <v>46096</v>
      </c>
      <c r="C1933" s="79">
        <v>0.41666666666666669</v>
      </c>
      <c r="D1933">
        <v>12</v>
      </c>
      <c r="E1933" t="str">
        <f t="shared" si="60"/>
        <v>mars</v>
      </c>
      <c r="F1933">
        <f t="shared" si="61"/>
        <v>10</v>
      </c>
    </row>
    <row r="1934" spans="1:6">
      <c r="A1934" t="s">
        <v>85</v>
      </c>
      <c r="B1934" s="72">
        <v>46096</v>
      </c>
      <c r="C1934" s="79">
        <v>0.45833333333333331</v>
      </c>
      <c r="D1934">
        <v>7</v>
      </c>
      <c r="E1934" t="str">
        <f t="shared" si="60"/>
        <v>mars</v>
      </c>
      <c r="F1934">
        <f t="shared" si="61"/>
        <v>11</v>
      </c>
    </row>
    <row r="1935" spans="1:6">
      <c r="A1935" t="s">
        <v>85</v>
      </c>
      <c r="B1935" s="72">
        <v>46096</v>
      </c>
      <c r="C1935" s="79">
        <v>0.5</v>
      </c>
      <c r="D1935">
        <v>9</v>
      </c>
      <c r="E1935" t="str">
        <f t="shared" si="60"/>
        <v>mars</v>
      </c>
      <c r="F1935">
        <f t="shared" si="61"/>
        <v>12</v>
      </c>
    </row>
    <row r="1936" spans="1:6">
      <c r="A1936" t="s">
        <v>85</v>
      </c>
      <c r="B1936" s="72">
        <v>46096</v>
      </c>
      <c r="C1936" s="79">
        <v>0.54166666666666663</v>
      </c>
      <c r="D1936">
        <v>11</v>
      </c>
      <c r="E1936" t="str">
        <f t="shared" si="60"/>
        <v>mars</v>
      </c>
      <c r="F1936">
        <f t="shared" si="61"/>
        <v>13</v>
      </c>
    </row>
    <row r="1937" spans="1:6">
      <c r="A1937" t="s">
        <v>85</v>
      </c>
      <c r="B1937" s="72">
        <v>46096</v>
      </c>
      <c r="C1937" s="79">
        <v>0.58333333333333337</v>
      </c>
      <c r="D1937">
        <v>9</v>
      </c>
      <c r="E1937" t="str">
        <f t="shared" si="60"/>
        <v>mars</v>
      </c>
      <c r="F1937">
        <f t="shared" si="61"/>
        <v>14</v>
      </c>
    </row>
    <row r="1938" spans="1:6">
      <c r="A1938" t="s">
        <v>85</v>
      </c>
      <c r="B1938" s="72">
        <v>46096</v>
      </c>
      <c r="C1938" s="79">
        <v>0.625</v>
      </c>
      <c r="D1938">
        <v>11</v>
      </c>
      <c r="E1938" t="str">
        <f t="shared" si="60"/>
        <v>mars</v>
      </c>
      <c r="F1938">
        <f t="shared" si="61"/>
        <v>15</v>
      </c>
    </row>
    <row r="1939" spans="1:6">
      <c r="A1939" t="s">
        <v>85</v>
      </c>
      <c r="B1939" s="72">
        <v>46096</v>
      </c>
      <c r="C1939" s="79">
        <v>0.66666666666666663</v>
      </c>
      <c r="D1939">
        <v>15</v>
      </c>
      <c r="E1939" t="str">
        <f t="shared" si="60"/>
        <v>mars</v>
      </c>
      <c r="F1939">
        <f t="shared" si="61"/>
        <v>16</v>
      </c>
    </row>
    <row r="1940" spans="1:6">
      <c r="A1940" t="s">
        <v>85</v>
      </c>
      <c r="B1940" s="72">
        <v>46096</v>
      </c>
      <c r="C1940" s="79">
        <v>0.70833333333333337</v>
      </c>
      <c r="D1940">
        <v>13</v>
      </c>
      <c r="E1940" t="str">
        <f t="shared" si="60"/>
        <v>mars</v>
      </c>
      <c r="F1940">
        <f t="shared" si="61"/>
        <v>17</v>
      </c>
    </row>
    <row r="1941" spans="1:6">
      <c r="A1941" t="s">
        <v>85</v>
      </c>
      <c r="B1941" s="72">
        <v>46096</v>
      </c>
      <c r="C1941" s="79">
        <v>0.75</v>
      </c>
      <c r="D1941">
        <v>18</v>
      </c>
      <c r="E1941" t="str">
        <f t="shared" si="60"/>
        <v>mars</v>
      </c>
      <c r="F1941">
        <f t="shared" si="61"/>
        <v>18</v>
      </c>
    </row>
    <row r="1942" spans="1:6">
      <c r="A1942" t="s">
        <v>85</v>
      </c>
      <c r="B1942" s="72">
        <v>46096</v>
      </c>
      <c r="C1942" s="79">
        <v>0.79166666666666663</v>
      </c>
      <c r="D1942">
        <v>9</v>
      </c>
      <c r="E1942" t="str">
        <f t="shared" si="60"/>
        <v>mars</v>
      </c>
      <c r="F1942">
        <f t="shared" si="61"/>
        <v>19</v>
      </c>
    </row>
    <row r="1943" spans="1:6">
      <c r="A1943" t="s">
        <v>85</v>
      </c>
      <c r="B1943" s="72">
        <v>46096</v>
      </c>
      <c r="C1943" s="79">
        <v>0.83333333333333337</v>
      </c>
      <c r="D1943">
        <v>6</v>
      </c>
      <c r="E1943" t="str">
        <f t="shared" si="60"/>
        <v>mars</v>
      </c>
      <c r="F1943">
        <f t="shared" si="61"/>
        <v>20</v>
      </c>
    </row>
    <row r="1944" spans="1:6">
      <c r="A1944" t="s">
        <v>85</v>
      </c>
      <c r="B1944" s="72">
        <v>46096</v>
      </c>
      <c r="C1944" s="79">
        <v>0.875</v>
      </c>
      <c r="D1944">
        <v>6</v>
      </c>
      <c r="E1944" t="str">
        <f t="shared" si="60"/>
        <v>mars</v>
      </c>
      <c r="F1944">
        <f t="shared" si="61"/>
        <v>21</v>
      </c>
    </row>
    <row r="1945" spans="1:6">
      <c r="A1945" t="s">
        <v>85</v>
      </c>
      <c r="B1945" s="72">
        <v>46096</v>
      </c>
      <c r="C1945" s="79">
        <v>0.91666666666666663</v>
      </c>
      <c r="D1945">
        <v>2</v>
      </c>
      <c r="E1945" t="str">
        <f t="shared" si="60"/>
        <v>mars</v>
      </c>
      <c r="F1945">
        <f t="shared" si="61"/>
        <v>22</v>
      </c>
    </row>
    <row r="1946" spans="1:6">
      <c r="A1946" t="s">
        <v>85</v>
      </c>
      <c r="B1946" s="72">
        <v>46096</v>
      </c>
      <c r="C1946" s="79">
        <v>0.95833333333333337</v>
      </c>
      <c r="D1946">
        <v>2</v>
      </c>
      <c r="E1946" t="str">
        <f t="shared" si="60"/>
        <v>mars</v>
      </c>
      <c r="F1946">
        <f t="shared" si="61"/>
        <v>23</v>
      </c>
    </row>
    <row r="1947" spans="1:6">
      <c r="A1947" t="s">
        <v>68</v>
      </c>
      <c r="B1947" s="72">
        <v>46097</v>
      </c>
      <c r="C1947" s="79">
        <v>0.25</v>
      </c>
      <c r="D1947">
        <v>5</v>
      </c>
      <c r="E1947" t="str">
        <f t="shared" si="60"/>
        <v>mars</v>
      </c>
      <c r="F1947">
        <f t="shared" si="61"/>
        <v>6</v>
      </c>
    </row>
    <row r="1948" spans="1:6">
      <c r="A1948" t="s">
        <v>68</v>
      </c>
      <c r="B1948" s="72">
        <v>46097</v>
      </c>
      <c r="C1948" s="79">
        <v>0.29166666666666669</v>
      </c>
      <c r="D1948">
        <v>15</v>
      </c>
      <c r="E1948" t="str">
        <f t="shared" si="60"/>
        <v>mars</v>
      </c>
      <c r="F1948">
        <f t="shared" si="61"/>
        <v>7</v>
      </c>
    </row>
    <row r="1949" spans="1:6">
      <c r="A1949" t="s">
        <v>68</v>
      </c>
      <c r="B1949" s="72">
        <v>46097</v>
      </c>
      <c r="C1949" s="79">
        <v>0.33333333333333331</v>
      </c>
      <c r="D1949">
        <v>55</v>
      </c>
      <c r="E1949" t="str">
        <f t="shared" si="60"/>
        <v>mars</v>
      </c>
      <c r="F1949">
        <f t="shared" si="61"/>
        <v>8</v>
      </c>
    </row>
    <row r="1950" spans="1:6">
      <c r="A1950" t="s">
        <v>68</v>
      </c>
      <c r="B1950" s="72">
        <v>46097</v>
      </c>
      <c r="C1950" s="79">
        <v>0.375</v>
      </c>
      <c r="D1950">
        <v>62</v>
      </c>
      <c r="E1950" t="str">
        <f t="shared" si="60"/>
        <v>mars</v>
      </c>
      <c r="F1950">
        <f t="shared" si="61"/>
        <v>9</v>
      </c>
    </row>
    <row r="1951" spans="1:6">
      <c r="A1951" t="s">
        <v>68</v>
      </c>
      <c r="B1951" s="72">
        <v>46097</v>
      </c>
      <c r="C1951" s="79">
        <v>0.41666666666666669</v>
      </c>
      <c r="D1951">
        <v>75</v>
      </c>
      <c r="E1951" t="str">
        <f t="shared" si="60"/>
        <v>mars</v>
      </c>
      <c r="F1951">
        <f t="shared" si="61"/>
        <v>10</v>
      </c>
    </row>
    <row r="1952" spans="1:6">
      <c r="A1952" t="s">
        <v>68</v>
      </c>
      <c r="B1952" s="72">
        <v>46097</v>
      </c>
      <c r="C1952" s="79">
        <v>0.45833333333333331</v>
      </c>
      <c r="D1952">
        <v>67</v>
      </c>
      <c r="E1952" t="str">
        <f t="shared" si="60"/>
        <v>mars</v>
      </c>
      <c r="F1952">
        <f t="shared" si="61"/>
        <v>11</v>
      </c>
    </row>
    <row r="1953" spans="1:6">
      <c r="A1953" t="s">
        <v>68</v>
      </c>
      <c r="B1953" s="72">
        <v>46097</v>
      </c>
      <c r="C1953" s="79">
        <v>0.5</v>
      </c>
      <c r="D1953">
        <v>59</v>
      </c>
      <c r="E1953" t="str">
        <f t="shared" si="60"/>
        <v>mars</v>
      </c>
      <c r="F1953">
        <f t="shared" si="61"/>
        <v>12</v>
      </c>
    </row>
    <row r="1954" spans="1:6">
      <c r="A1954" t="s">
        <v>68</v>
      </c>
      <c r="B1954" s="72">
        <v>46097</v>
      </c>
      <c r="C1954" s="79">
        <v>0.54166666666666663</v>
      </c>
      <c r="D1954">
        <v>64</v>
      </c>
      <c r="E1954" t="str">
        <f t="shared" si="60"/>
        <v>mars</v>
      </c>
      <c r="F1954">
        <f t="shared" si="61"/>
        <v>13</v>
      </c>
    </row>
    <row r="1955" spans="1:6">
      <c r="A1955" t="s">
        <v>68</v>
      </c>
      <c r="B1955" s="72">
        <v>46097</v>
      </c>
      <c r="C1955" s="79">
        <v>0.58333333333333337</v>
      </c>
      <c r="D1955">
        <v>55</v>
      </c>
      <c r="E1955" t="str">
        <f t="shared" si="60"/>
        <v>mars</v>
      </c>
      <c r="F1955">
        <f t="shared" si="61"/>
        <v>14</v>
      </c>
    </row>
    <row r="1956" spans="1:6">
      <c r="A1956" t="s">
        <v>68</v>
      </c>
      <c r="B1956" s="72">
        <v>46097</v>
      </c>
      <c r="C1956" s="79">
        <v>0.625</v>
      </c>
      <c r="D1956">
        <v>53</v>
      </c>
      <c r="E1956" t="str">
        <f t="shared" si="60"/>
        <v>mars</v>
      </c>
      <c r="F1956">
        <f t="shared" si="61"/>
        <v>15</v>
      </c>
    </row>
    <row r="1957" spans="1:6">
      <c r="A1957" t="s">
        <v>68</v>
      </c>
      <c r="B1957" s="72">
        <v>46097</v>
      </c>
      <c r="C1957" s="79">
        <v>0.66666666666666663</v>
      </c>
      <c r="D1957">
        <v>46</v>
      </c>
      <c r="E1957" t="str">
        <f t="shared" si="60"/>
        <v>mars</v>
      </c>
      <c r="F1957">
        <f t="shared" si="61"/>
        <v>16</v>
      </c>
    </row>
    <row r="1958" spans="1:6">
      <c r="A1958" t="s">
        <v>68</v>
      </c>
      <c r="B1958" s="72">
        <v>46097</v>
      </c>
      <c r="C1958" s="79">
        <v>0.70833333333333337</v>
      </c>
      <c r="D1958">
        <v>38</v>
      </c>
      <c r="E1958" t="str">
        <f t="shared" si="60"/>
        <v>mars</v>
      </c>
      <c r="F1958">
        <f t="shared" si="61"/>
        <v>17</v>
      </c>
    </row>
    <row r="1959" spans="1:6">
      <c r="A1959" t="s">
        <v>68</v>
      </c>
      <c r="B1959" s="72">
        <v>46097</v>
      </c>
      <c r="C1959" s="79">
        <v>0.75</v>
      </c>
      <c r="D1959">
        <v>25</v>
      </c>
      <c r="E1959" t="str">
        <f t="shared" si="60"/>
        <v>mars</v>
      </c>
      <c r="F1959">
        <f t="shared" si="61"/>
        <v>18</v>
      </c>
    </row>
    <row r="1960" spans="1:6">
      <c r="A1960" t="s">
        <v>68</v>
      </c>
      <c r="B1960" s="72">
        <v>46097</v>
      </c>
      <c r="C1960" s="79">
        <v>0.79166666666666663</v>
      </c>
      <c r="D1960">
        <v>20</v>
      </c>
      <c r="E1960" t="str">
        <f t="shared" si="60"/>
        <v>mars</v>
      </c>
      <c r="F1960">
        <f t="shared" si="61"/>
        <v>19</v>
      </c>
    </row>
    <row r="1961" spans="1:6">
      <c r="A1961" t="s">
        <v>68</v>
      </c>
      <c r="B1961" s="72">
        <v>46097</v>
      </c>
      <c r="C1961" s="79">
        <v>0.83333333333333337</v>
      </c>
      <c r="D1961">
        <v>16</v>
      </c>
      <c r="E1961" t="str">
        <f t="shared" si="60"/>
        <v>mars</v>
      </c>
      <c r="F1961">
        <f t="shared" si="61"/>
        <v>20</v>
      </c>
    </row>
    <row r="1962" spans="1:6">
      <c r="A1962" t="s">
        <v>68</v>
      </c>
      <c r="B1962" s="72">
        <v>46097</v>
      </c>
      <c r="C1962" s="79">
        <v>0.875</v>
      </c>
      <c r="D1962">
        <v>9</v>
      </c>
      <c r="E1962" t="str">
        <f t="shared" si="60"/>
        <v>mars</v>
      </c>
      <c r="F1962">
        <f t="shared" si="61"/>
        <v>21</v>
      </c>
    </row>
    <row r="1963" spans="1:6">
      <c r="A1963" t="s">
        <v>68</v>
      </c>
      <c r="B1963" s="72">
        <v>46097</v>
      </c>
      <c r="C1963" s="79">
        <v>0.91666666666666663</v>
      </c>
      <c r="D1963">
        <v>8</v>
      </c>
      <c r="E1963" t="str">
        <f t="shared" si="60"/>
        <v>mars</v>
      </c>
      <c r="F1963">
        <f t="shared" si="61"/>
        <v>22</v>
      </c>
    </row>
    <row r="1964" spans="1:6">
      <c r="A1964" t="s">
        <v>68</v>
      </c>
      <c r="B1964" s="72">
        <v>46097</v>
      </c>
      <c r="C1964" s="79">
        <v>0.95833333333333337</v>
      </c>
      <c r="D1964">
        <v>2</v>
      </c>
      <c r="E1964" t="str">
        <f t="shared" si="60"/>
        <v>mars</v>
      </c>
      <c r="F1964">
        <f t="shared" si="61"/>
        <v>23</v>
      </c>
    </row>
    <row r="1965" spans="1:6">
      <c r="A1965" t="s">
        <v>85</v>
      </c>
      <c r="B1965" s="72">
        <v>46097</v>
      </c>
      <c r="C1965" s="79">
        <v>0.25</v>
      </c>
      <c r="D1965">
        <v>3</v>
      </c>
      <c r="E1965" t="str">
        <f t="shared" si="60"/>
        <v>mars</v>
      </c>
      <c r="F1965">
        <f t="shared" si="61"/>
        <v>6</v>
      </c>
    </row>
    <row r="1966" spans="1:6">
      <c r="A1966" t="s">
        <v>85</v>
      </c>
      <c r="B1966" s="72">
        <v>46097</v>
      </c>
      <c r="C1966" s="79">
        <v>0.29166666666666669</v>
      </c>
      <c r="D1966">
        <v>8</v>
      </c>
      <c r="E1966" t="str">
        <f t="shared" si="60"/>
        <v>mars</v>
      </c>
      <c r="F1966">
        <f t="shared" si="61"/>
        <v>7</v>
      </c>
    </row>
    <row r="1967" spans="1:6">
      <c r="A1967" t="s">
        <v>85</v>
      </c>
      <c r="B1967" s="72">
        <v>46097</v>
      </c>
      <c r="C1967" s="79">
        <v>0.33333333333333331</v>
      </c>
      <c r="D1967">
        <v>22</v>
      </c>
      <c r="E1967" t="str">
        <f t="shared" si="60"/>
        <v>mars</v>
      </c>
      <c r="F1967">
        <f t="shared" si="61"/>
        <v>8</v>
      </c>
    </row>
    <row r="1968" spans="1:6">
      <c r="A1968" t="s">
        <v>85</v>
      </c>
      <c r="B1968" s="72">
        <v>46097</v>
      </c>
      <c r="C1968" s="79">
        <v>0.375</v>
      </c>
      <c r="D1968">
        <v>39</v>
      </c>
      <c r="E1968" t="str">
        <f t="shared" si="60"/>
        <v>mars</v>
      </c>
      <c r="F1968">
        <f t="shared" si="61"/>
        <v>9</v>
      </c>
    </row>
    <row r="1969" spans="1:6">
      <c r="A1969" t="s">
        <v>85</v>
      </c>
      <c r="B1969" s="72">
        <v>46097</v>
      </c>
      <c r="C1969" s="79">
        <v>0.41666666666666669</v>
      </c>
      <c r="D1969">
        <v>38</v>
      </c>
      <c r="E1969" t="str">
        <f t="shared" si="60"/>
        <v>mars</v>
      </c>
      <c r="F1969">
        <f t="shared" si="61"/>
        <v>10</v>
      </c>
    </row>
    <row r="1970" spans="1:6">
      <c r="A1970" t="s">
        <v>85</v>
      </c>
      <c r="B1970" s="72">
        <v>46097</v>
      </c>
      <c r="C1970" s="79">
        <v>0.45833333333333331</v>
      </c>
      <c r="D1970">
        <v>37</v>
      </c>
      <c r="E1970" t="str">
        <f t="shared" si="60"/>
        <v>mars</v>
      </c>
      <c r="F1970">
        <f t="shared" si="61"/>
        <v>11</v>
      </c>
    </row>
    <row r="1971" spans="1:6">
      <c r="A1971" t="s">
        <v>85</v>
      </c>
      <c r="B1971" s="72">
        <v>46097</v>
      </c>
      <c r="C1971" s="79">
        <v>0.5</v>
      </c>
      <c r="D1971">
        <v>24</v>
      </c>
      <c r="E1971" t="str">
        <f t="shared" si="60"/>
        <v>mars</v>
      </c>
      <c r="F1971">
        <f t="shared" si="61"/>
        <v>12</v>
      </c>
    </row>
    <row r="1972" spans="1:6">
      <c r="A1972" t="s">
        <v>85</v>
      </c>
      <c r="B1972" s="72">
        <v>46097</v>
      </c>
      <c r="C1972" s="79">
        <v>0.54166666666666663</v>
      </c>
      <c r="D1972">
        <v>30</v>
      </c>
      <c r="E1972" t="str">
        <f t="shared" si="60"/>
        <v>mars</v>
      </c>
      <c r="F1972">
        <f t="shared" si="61"/>
        <v>13</v>
      </c>
    </row>
    <row r="1973" spans="1:6">
      <c r="A1973" t="s">
        <v>85</v>
      </c>
      <c r="B1973" s="72">
        <v>46097</v>
      </c>
      <c r="C1973" s="79">
        <v>0.58333333333333337</v>
      </c>
      <c r="D1973">
        <v>25</v>
      </c>
      <c r="E1973" t="str">
        <f t="shared" si="60"/>
        <v>mars</v>
      </c>
      <c r="F1973">
        <f t="shared" si="61"/>
        <v>14</v>
      </c>
    </row>
    <row r="1974" spans="1:6">
      <c r="A1974" t="s">
        <v>85</v>
      </c>
      <c r="B1974" s="72">
        <v>46097</v>
      </c>
      <c r="C1974" s="79">
        <v>0.625</v>
      </c>
      <c r="D1974">
        <v>27</v>
      </c>
      <c r="E1974" t="str">
        <f t="shared" si="60"/>
        <v>mars</v>
      </c>
      <c r="F1974">
        <f t="shared" si="61"/>
        <v>15</v>
      </c>
    </row>
    <row r="1975" spans="1:6">
      <c r="A1975" t="s">
        <v>85</v>
      </c>
      <c r="B1975" s="72">
        <v>46097</v>
      </c>
      <c r="C1975" s="79">
        <v>0.66666666666666663</v>
      </c>
      <c r="D1975">
        <v>25</v>
      </c>
      <c r="E1975" t="str">
        <f t="shared" si="60"/>
        <v>mars</v>
      </c>
      <c r="F1975">
        <f t="shared" si="61"/>
        <v>16</v>
      </c>
    </row>
    <row r="1976" spans="1:6">
      <c r="A1976" t="s">
        <v>85</v>
      </c>
      <c r="B1976" s="72">
        <v>46097</v>
      </c>
      <c r="C1976" s="79">
        <v>0.70833333333333337</v>
      </c>
      <c r="D1976">
        <v>23</v>
      </c>
      <c r="E1976" t="str">
        <f t="shared" si="60"/>
        <v>mars</v>
      </c>
      <c r="F1976">
        <f t="shared" si="61"/>
        <v>17</v>
      </c>
    </row>
    <row r="1977" spans="1:6">
      <c r="A1977" t="s">
        <v>85</v>
      </c>
      <c r="B1977" s="72">
        <v>46097</v>
      </c>
      <c r="C1977" s="79">
        <v>0.75</v>
      </c>
      <c r="D1977">
        <v>14</v>
      </c>
      <c r="E1977" t="str">
        <f t="shared" si="60"/>
        <v>mars</v>
      </c>
      <c r="F1977">
        <f t="shared" si="61"/>
        <v>18</v>
      </c>
    </row>
    <row r="1978" spans="1:6">
      <c r="A1978" t="s">
        <v>85</v>
      </c>
      <c r="B1978" s="72">
        <v>46097</v>
      </c>
      <c r="C1978" s="79">
        <v>0.79166666666666663</v>
      </c>
      <c r="D1978">
        <v>10</v>
      </c>
      <c r="E1978" t="str">
        <f t="shared" si="60"/>
        <v>mars</v>
      </c>
      <c r="F1978">
        <f t="shared" si="61"/>
        <v>19</v>
      </c>
    </row>
    <row r="1979" spans="1:6">
      <c r="A1979" t="s">
        <v>85</v>
      </c>
      <c r="B1979" s="72">
        <v>46097</v>
      </c>
      <c r="C1979" s="79">
        <v>0.83333333333333337</v>
      </c>
      <c r="D1979">
        <v>10</v>
      </c>
      <c r="E1979" t="str">
        <f t="shared" si="60"/>
        <v>mars</v>
      </c>
      <c r="F1979">
        <f t="shared" si="61"/>
        <v>20</v>
      </c>
    </row>
    <row r="1980" spans="1:6">
      <c r="A1980" t="s">
        <v>85</v>
      </c>
      <c r="B1980" s="72">
        <v>46097</v>
      </c>
      <c r="C1980" s="79">
        <v>0.875</v>
      </c>
      <c r="D1980">
        <v>5</v>
      </c>
      <c r="E1980" t="str">
        <f t="shared" si="60"/>
        <v>mars</v>
      </c>
      <c r="F1980">
        <f t="shared" si="61"/>
        <v>21</v>
      </c>
    </row>
    <row r="1981" spans="1:6">
      <c r="A1981" t="s">
        <v>85</v>
      </c>
      <c r="B1981" s="72">
        <v>46097</v>
      </c>
      <c r="C1981" s="79">
        <v>0.91666666666666663</v>
      </c>
      <c r="D1981">
        <v>2</v>
      </c>
      <c r="E1981" t="str">
        <f t="shared" si="60"/>
        <v>mars</v>
      </c>
      <c r="F1981">
        <f t="shared" si="61"/>
        <v>22</v>
      </c>
    </row>
    <row r="1982" spans="1:6">
      <c r="A1982" t="s">
        <v>85</v>
      </c>
      <c r="B1982" s="72">
        <v>46097</v>
      </c>
      <c r="C1982" s="79">
        <v>0.95833333333333337</v>
      </c>
      <c r="D1982">
        <v>2</v>
      </c>
      <c r="E1982" t="str">
        <f t="shared" si="60"/>
        <v>mars</v>
      </c>
      <c r="F1982">
        <f t="shared" si="61"/>
        <v>23</v>
      </c>
    </row>
    <row r="1983" spans="1:6">
      <c r="A1983" t="s">
        <v>68</v>
      </c>
      <c r="B1983" s="72">
        <v>46098</v>
      </c>
      <c r="C1983" s="79">
        <v>0.25</v>
      </c>
      <c r="D1983">
        <v>4</v>
      </c>
      <c r="E1983" t="str">
        <f t="shared" si="60"/>
        <v>mars</v>
      </c>
      <c r="F1983">
        <f t="shared" si="61"/>
        <v>6</v>
      </c>
    </row>
    <row r="1984" spans="1:6">
      <c r="A1984" t="s">
        <v>68</v>
      </c>
      <c r="B1984" s="72">
        <v>46098</v>
      </c>
      <c r="C1984" s="79">
        <v>0.29166666666666669</v>
      </c>
      <c r="D1984">
        <v>14</v>
      </c>
      <c r="E1984" t="str">
        <f t="shared" si="60"/>
        <v>mars</v>
      </c>
      <c r="F1984">
        <f t="shared" si="61"/>
        <v>7</v>
      </c>
    </row>
    <row r="1985" spans="1:6">
      <c r="A1985" t="s">
        <v>68</v>
      </c>
      <c r="B1985" s="72">
        <v>46098</v>
      </c>
      <c r="C1985" s="79">
        <v>0.33333333333333331</v>
      </c>
      <c r="D1985">
        <v>37</v>
      </c>
      <c r="E1985" t="str">
        <f t="shared" si="60"/>
        <v>mars</v>
      </c>
      <c r="F1985">
        <f t="shared" si="61"/>
        <v>8</v>
      </c>
    </row>
    <row r="1986" spans="1:6">
      <c r="A1986" t="s">
        <v>68</v>
      </c>
      <c r="B1986" s="72">
        <v>46098</v>
      </c>
      <c r="C1986" s="79">
        <v>0.375</v>
      </c>
      <c r="D1986">
        <v>45</v>
      </c>
      <c r="E1986" t="str">
        <f t="shared" si="60"/>
        <v>mars</v>
      </c>
      <c r="F1986">
        <f t="shared" si="61"/>
        <v>9</v>
      </c>
    </row>
    <row r="1987" spans="1:6">
      <c r="A1987" t="s">
        <v>68</v>
      </c>
      <c r="B1987" s="72">
        <v>46098</v>
      </c>
      <c r="C1987" s="79">
        <v>0.41666666666666669</v>
      </c>
      <c r="D1987">
        <v>52</v>
      </c>
      <c r="E1987" t="str">
        <f t="shared" si="60"/>
        <v>mars</v>
      </c>
      <c r="F1987">
        <f t="shared" si="61"/>
        <v>10</v>
      </c>
    </row>
    <row r="1988" spans="1:6">
      <c r="A1988" t="s">
        <v>68</v>
      </c>
      <c r="B1988" s="72">
        <v>46098</v>
      </c>
      <c r="C1988" s="79">
        <v>0.45833333333333331</v>
      </c>
      <c r="D1988">
        <v>53</v>
      </c>
      <c r="E1988" t="str">
        <f t="shared" ref="E1988:E2051" si="62">TEXT(B1988,"mmmm")</f>
        <v>mars</v>
      </c>
      <c r="F1988">
        <f t="shared" ref="F1988:F2051" si="63">VLOOKUP(C1988,$L$1:$M$24,2,0)</f>
        <v>11</v>
      </c>
    </row>
    <row r="1989" spans="1:6">
      <c r="A1989" t="s">
        <v>68</v>
      </c>
      <c r="B1989" s="72">
        <v>46098</v>
      </c>
      <c r="C1989" s="79">
        <v>0.5</v>
      </c>
      <c r="D1989">
        <v>40</v>
      </c>
      <c r="E1989" t="str">
        <f t="shared" si="62"/>
        <v>mars</v>
      </c>
      <c r="F1989">
        <f t="shared" si="63"/>
        <v>12</v>
      </c>
    </row>
    <row r="1990" spans="1:6">
      <c r="A1990" t="s">
        <v>68</v>
      </c>
      <c r="B1990" s="72">
        <v>46098</v>
      </c>
      <c r="C1990" s="79">
        <v>0.54166666666666663</v>
      </c>
      <c r="D1990">
        <v>46</v>
      </c>
      <c r="E1990" t="str">
        <f t="shared" si="62"/>
        <v>mars</v>
      </c>
      <c r="F1990">
        <f t="shared" si="63"/>
        <v>13</v>
      </c>
    </row>
    <row r="1991" spans="1:6">
      <c r="A1991" t="s">
        <v>68</v>
      </c>
      <c r="B1991" s="72">
        <v>46098</v>
      </c>
      <c r="C1991" s="79">
        <v>0.58333333333333337</v>
      </c>
      <c r="D1991">
        <v>54</v>
      </c>
      <c r="E1991" t="str">
        <f t="shared" si="62"/>
        <v>mars</v>
      </c>
      <c r="F1991">
        <f t="shared" si="63"/>
        <v>14</v>
      </c>
    </row>
    <row r="1992" spans="1:6">
      <c r="A1992" t="s">
        <v>68</v>
      </c>
      <c r="B1992" s="72">
        <v>46098</v>
      </c>
      <c r="C1992" s="79">
        <v>0.625</v>
      </c>
      <c r="D1992">
        <v>45</v>
      </c>
      <c r="E1992" t="str">
        <f t="shared" si="62"/>
        <v>mars</v>
      </c>
      <c r="F1992">
        <f t="shared" si="63"/>
        <v>15</v>
      </c>
    </row>
    <row r="1993" spans="1:6">
      <c r="A1993" t="s">
        <v>68</v>
      </c>
      <c r="B1993" s="72">
        <v>46098</v>
      </c>
      <c r="C1993" s="79">
        <v>0.66666666666666663</v>
      </c>
      <c r="D1993">
        <v>43</v>
      </c>
      <c r="E1993" t="str">
        <f t="shared" si="62"/>
        <v>mars</v>
      </c>
      <c r="F1993">
        <f t="shared" si="63"/>
        <v>16</v>
      </c>
    </row>
    <row r="1994" spans="1:6">
      <c r="A1994" t="s">
        <v>68</v>
      </c>
      <c r="B1994" s="72">
        <v>46098</v>
      </c>
      <c r="C1994" s="79">
        <v>0.70833333333333337</v>
      </c>
      <c r="D1994">
        <v>40</v>
      </c>
      <c r="E1994" t="str">
        <f t="shared" si="62"/>
        <v>mars</v>
      </c>
      <c r="F1994">
        <f t="shared" si="63"/>
        <v>17</v>
      </c>
    </row>
    <row r="1995" spans="1:6">
      <c r="A1995" t="s">
        <v>68</v>
      </c>
      <c r="B1995" s="72">
        <v>46098</v>
      </c>
      <c r="C1995" s="79">
        <v>0.75</v>
      </c>
      <c r="D1995">
        <v>28</v>
      </c>
      <c r="E1995" t="str">
        <f t="shared" si="62"/>
        <v>mars</v>
      </c>
      <c r="F1995">
        <f t="shared" si="63"/>
        <v>18</v>
      </c>
    </row>
    <row r="1996" spans="1:6">
      <c r="A1996" t="s">
        <v>68</v>
      </c>
      <c r="B1996" s="72">
        <v>46098</v>
      </c>
      <c r="C1996" s="79">
        <v>0.79166666666666663</v>
      </c>
      <c r="D1996">
        <v>18</v>
      </c>
      <c r="E1996" t="str">
        <f t="shared" si="62"/>
        <v>mars</v>
      </c>
      <c r="F1996">
        <f t="shared" si="63"/>
        <v>19</v>
      </c>
    </row>
    <row r="1997" spans="1:6">
      <c r="A1997" t="s">
        <v>68</v>
      </c>
      <c r="B1997" s="72">
        <v>46098</v>
      </c>
      <c r="C1997" s="79">
        <v>0.83333333333333337</v>
      </c>
      <c r="D1997">
        <v>13</v>
      </c>
      <c r="E1997" t="str">
        <f t="shared" si="62"/>
        <v>mars</v>
      </c>
      <c r="F1997">
        <f t="shared" si="63"/>
        <v>20</v>
      </c>
    </row>
    <row r="1998" spans="1:6">
      <c r="A1998" t="s">
        <v>68</v>
      </c>
      <c r="B1998" s="72">
        <v>46098</v>
      </c>
      <c r="C1998" s="79">
        <v>0.875</v>
      </c>
      <c r="D1998">
        <v>6</v>
      </c>
      <c r="E1998" t="str">
        <f t="shared" si="62"/>
        <v>mars</v>
      </c>
      <c r="F1998">
        <f t="shared" si="63"/>
        <v>21</v>
      </c>
    </row>
    <row r="1999" spans="1:6">
      <c r="A1999" t="s">
        <v>68</v>
      </c>
      <c r="B1999" s="72">
        <v>46098</v>
      </c>
      <c r="C1999" s="79">
        <v>0.91666666666666663</v>
      </c>
      <c r="D1999">
        <v>6</v>
      </c>
      <c r="E1999" t="str">
        <f t="shared" si="62"/>
        <v>mars</v>
      </c>
      <c r="F1999">
        <f t="shared" si="63"/>
        <v>22</v>
      </c>
    </row>
    <row r="2000" spans="1:6">
      <c r="A2000" t="s">
        <v>68</v>
      </c>
      <c r="B2000" s="72">
        <v>46098</v>
      </c>
      <c r="C2000" s="79">
        <v>0.95833333333333337</v>
      </c>
      <c r="D2000">
        <v>2</v>
      </c>
      <c r="E2000" t="str">
        <f t="shared" si="62"/>
        <v>mars</v>
      </c>
      <c r="F2000">
        <f t="shared" si="63"/>
        <v>23</v>
      </c>
    </row>
    <row r="2001" spans="1:6">
      <c r="A2001" t="s">
        <v>85</v>
      </c>
      <c r="B2001" s="72">
        <v>46098</v>
      </c>
      <c r="C2001" s="79">
        <v>0.25</v>
      </c>
      <c r="D2001">
        <v>2</v>
      </c>
      <c r="E2001" t="str">
        <f t="shared" si="62"/>
        <v>mars</v>
      </c>
      <c r="F2001">
        <f t="shared" si="63"/>
        <v>6</v>
      </c>
    </row>
    <row r="2002" spans="1:6">
      <c r="A2002" t="s">
        <v>85</v>
      </c>
      <c r="B2002" s="72">
        <v>46098</v>
      </c>
      <c r="C2002" s="79">
        <v>0.29166666666666669</v>
      </c>
      <c r="D2002">
        <v>9</v>
      </c>
      <c r="E2002" t="str">
        <f t="shared" si="62"/>
        <v>mars</v>
      </c>
      <c r="F2002">
        <f t="shared" si="63"/>
        <v>7</v>
      </c>
    </row>
    <row r="2003" spans="1:6">
      <c r="A2003" t="s">
        <v>85</v>
      </c>
      <c r="B2003" s="72">
        <v>46098</v>
      </c>
      <c r="C2003" s="79">
        <v>0.33333333333333331</v>
      </c>
      <c r="D2003">
        <v>13</v>
      </c>
      <c r="E2003" t="str">
        <f t="shared" si="62"/>
        <v>mars</v>
      </c>
      <c r="F2003">
        <f t="shared" si="63"/>
        <v>8</v>
      </c>
    </row>
    <row r="2004" spans="1:6">
      <c r="A2004" t="s">
        <v>85</v>
      </c>
      <c r="B2004" s="72">
        <v>46098</v>
      </c>
      <c r="C2004" s="79">
        <v>0.375</v>
      </c>
      <c r="D2004">
        <v>23</v>
      </c>
      <c r="E2004" t="str">
        <f t="shared" si="62"/>
        <v>mars</v>
      </c>
      <c r="F2004">
        <f t="shared" si="63"/>
        <v>9</v>
      </c>
    </row>
    <row r="2005" spans="1:6">
      <c r="A2005" t="s">
        <v>85</v>
      </c>
      <c r="B2005" s="72">
        <v>46098</v>
      </c>
      <c r="C2005" s="79">
        <v>0.41666666666666669</v>
      </c>
      <c r="D2005">
        <v>29</v>
      </c>
      <c r="E2005" t="str">
        <f t="shared" si="62"/>
        <v>mars</v>
      </c>
      <c r="F2005">
        <f t="shared" si="63"/>
        <v>10</v>
      </c>
    </row>
    <row r="2006" spans="1:6">
      <c r="A2006" t="s">
        <v>85</v>
      </c>
      <c r="B2006" s="72">
        <v>46098</v>
      </c>
      <c r="C2006" s="79">
        <v>0.45833333333333331</v>
      </c>
      <c r="D2006">
        <v>24</v>
      </c>
      <c r="E2006" t="str">
        <f t="shared" si="62"/>
        <v>mars</v>
      </c>
      <c r="F2006">
        <f t="shared" si="63"/>
        <v>11</v>
      </c>
    </row>
    <row r="2007" spans="1:6">
      <c r="A2007" t="s">
        <v>85</v>
      </c>
      <c r="B2007" s="72">
        <v>46098</v>
      </c>
      <c r="C2007" s="79">
        <v>0.5</v>
      </c>
      <c r="D2007">
        <v>23</v>
      </c>
      <c r="E2007" t="str">
        <f t="shared" si="62"/>
        <v>mars</v>
      </c>
      <c r="F2007">
        <f t="shared" si="63"/>
        <v>12</v>
      </c>
    </row>
    <row r="2008" spans="1:6">
      <c r="A2008" t="s">
        <v>85</v>
      </c>
      <c r="B2008" s="72">
        <v>46098</v>
      </c>
      <c r="C2008" s="79">
        <v>0.54166666666666663</v>
      </c>
      <c r="D2008">
        <v>20</v>
      </c>
      <c r="E2008" t="str">
        <f t="shared" si="62"/>
        <v>mars</v>
      </c>
      <c r="F2008">
        <f t="shared" si="63"/>
        <v>13</v>
      </c>
    </row>
    <row r="2009" spans="1:6">
      <c r="A2009" t="s">
        <v>85</v>
      </c>
      <c r="B2009" s="72">
        <v>46098</v>
      </c>
      <c r="C2009" s="79">
        <v>0.58333333333333337</v>
      </c>
      <c r="D2009">
        <v>26</v>
      </c>
      <c r="E2009" t="str">
        <f t="shared" si="62"/>
        <v>mars</v>
      </c>
      <c r="F2009">
        <f t="shared" si="63"/>
        <v>14</v>
      </c>
    </row>
    <row r="2010" spans="1:6">
      <c r="A2010" t="s">
        <v>85</v>
      </c>
      <c r="B2010" s="72">
        <v>46098</v>
      </c>
      <c r="C2010" s="79">
        <v>0.625</v>
      </c>
      <c r="D2010">
        <v>27</v>
      </c>
      <c r="E2010" t="str">
        <f t="shared" si="62"/>
        <v>mars</v>
      </c>
      <c r="F2010">
        <f t="shared" si="63"/>
        <v>15</v>
      </c>
    </row>
    <row r="2011" spans="1:6">
      <c r="A2011" t="s">
        <v>85</v>
      </c>
      <c r="B2011" s="72">
        <v>46098</v>
      </c>
      <c r="C2011" s="79">
        <v>0.66666666666666663</v>
      </c>
      <c r="D2011">
        <v>23</v>
      </c>
      <c r="E2011" t="str">
        <f t="shared" si="62"/>
        <v>mars</v>
      </c>
      <c r="F2011">
        <f t="shared" si="63"/>
        <v>16</v>
      </c>
    </row>
    <row r="2012" spans="1:6">
      <c r="A2012" t="s">
        <v>85</v>
      </c>
      <c r="B2012" s="72">
        <v>46098</v>
      </c>
      <c r="C2012" s="79">
        <v>0.70833333333333337</v>
      </c>
      <c r="D2012">
        <v>19</v>
      </c>
      <c r="E2012" t="str">
        <f t="shared" si="62"/>
        <v>mars</v>
      </c>
      <c r="F2012">
        <f t="shared" si="63"/>
        <v>17</v>
      </c>
    </row>
    <row r="2013" spans="1:6">
      <c r="A2013" t="s">
        <v>85</v>
      </c>
      <c r="B2013" s="72">
        <v>46098</v>
      </c>
      <c r="C2013" s="79">
        <v>0.75</v>
      </c>
      <c r="D2013">
        <v>15</v>
      </c>
      <c r="E2013" t="str">
        <f t="shared" si="62"/>
        <v>mars</v>
      </c>
      <c r="F2013">
        <f t="shared" si="63"/>
        <v>18</v>
      </c>
    </row>
    <row r="2014" spans="1:6">
      <c r="A2014" t="s">
        <v>85</v>
      </c>
      <c r="B2014" s="72">
        <v>46098</v>
      </c>
      <c r="C2014" s="79">
        <v>0.79166666666666663</v>
      </c>
      <c r="D2014">
        <v>6</v>
      </c>
      <c r="E2014" t="str">
        <f t="shared" si="62"/>
        <v>mars</v>
      </c>
      <c r="F2014">
        <f t="shared" si="63"/>
        <v>19</v>
      </c>
    </row>
    <row r="2015" spans="1:6">
      <c r="A2015" t="s">
        <v>85</v>
      </c>
      <c r="B2015" s="72">
        <v>46098</v>
      </c>
      <c r="C2015" s="79">
        <v>0.83333333333333337</v>
      </c>
      <c r="D2015">
        <v>5</v>
      </c>
      <c r="E2015" t="str">
        <f t="shared" si="62"/>
        <v>mars</v>
      </c>
      <c r="F2015">
        <f t="shared" si="63"/>
        <v>20</v>
      </c>
    </row>
    <row r="2016" spans="1:6">
      <c r="A2016" t="s">
        <v>85</v>
      </c>
      <c r="B2016" s="72">
        <v>46098</v>
      </c>
      <c r="C2016" s="79">
        <v>0.875</v>
      </c>
      <c r="D2016">
        <v>5</v>
      </c>
      <c r="E2016" t="str">
        <f t="shared" si="62"/>
        <v>mars</v>
      </c>
      <c r="F2016">
        <f t="shared" si="63"/>
        <v>21</v>
      </c>
    </row>
    <row r="2017" spans="1:6">
      <c r="A2017" t="s">
        <v>85</v>
      </c>
      <c r="B2017" s="72">
        <v>46098</v>
      </c>
      <c r="C2017" s="79">
        <v>0.91666666666666663</v>
      </c>
      <c r="D2017">
        <v>2</v>
      </c>
      <c r="E2017" t="str">
        <f t="shared" si="62"/>
        <v>mars</v>
      </c>
      <c r="F2017">
        <f t="shared" si="63"/>
        <v>22</v>
      </c>
    </row>
    <row r="2018" spans="1:6">
      <c r="A2018" t="s">
        <v>85</v>
      </c>
      <c r="B2018" s="72">
        <v>46098</v>
      </c>
      <c r="C2018" s="79">
        <v>0.95833333333333337</v>
      </c>
      <c r="D2018">
        <v>2</v>
      </c>
      <c r="E2018" t="str">
        <f t="shared" si="62"/>
        <v>mars</v>
      </c>
      <c r="F2018">
        <f t="shared" si="63"/>
        <v>23</v>
      </c>
    </row>
    <row r="2019" spans="1:6">
      <c r="A2019" t="s">
        <v>68</v>
      </c>
      <c r="B2019" s="72">
        <v>46099</v>
      </c>
      <c r="C2019" s="79">
        <v>0.25</v>
      </c>
      <c r="D2019">
        <v>3</v>
      </c>
      <c r="E2019" t="str">
        <f t="shared" si="62"/>
        <v>mars</v>
      </c>
      <c r="F2019">
        <f t="shared" si="63"/>
        <v>6</v>
      </c>
    </row>
    <row r="2020" spans="1:6">
      <c r="A2020" t="s">
        <v>68</v>
      </c>
      <c r="B2020" s="72">
        <v>46099</v>
      </c>
      <c r="C2020" s="79">
        <v>0.29166666666666669</v>
      </c>
      <c r="D2020">
        <v>8</v>
      </c>
      <c r="E2020" t="str">
        <f t="shared" si="62"/>
        <v>mars</v>
      </c>
      <c r="F2020">
        <f t="shared" si="63"/>
        <v>7</v>
      </c>
    </row>
    <row r="2021" spans="1:6">
      <c r="A2021" t="s">
        <v>68</v>
      </c>
      <c r="B2021" s="72">
        <v>46099</v>
      </c>
      <c r="C2021" s="79">
        <v>0.33333333333333331</v>
      </c>
      <c r="D2021">
        <v>22</v>
      </c>
      <c r="E2021" t="str">
        <f t="shared" si="62"/>
        <v>mars</v>
      </c>
      <c r="F2021">
        <f t="shared" si="63"/>
        <v>8</v>
      </c>
    </row>
    <row r="2022" spans="1:6">
      <c r="A2022" t="s">
        <v>68</v>
      </c>
      <c r="B2022" s="72">
        <v>46099</v>
      </c>
      <c r="C2022" s="79">
        <v>0.375</v>
      </c>
      <c r="D2022">
        <v>40</v>
      </c>
      <c r="E2022" t="str">
        <f t="shared" si="62"/>
        <v>mars</v>
      </c>
      <c r="F2022">
        <f t="shared" si="63"/>
        <v>9</v>
      </c>
    </row>
    <row r="2023" spans="1:6">
      <c r="A2023" t="s">
        <v>68</v>
      </c>
      <c r="B2023" s="72">
        <v>46099</v>
      </c>
      <c r="C2023" s="79">
        <v>0.41666666666666669</v>
      </c>
      <c r="D2023">
        <v>39</v>
      </c>
      <c r="E2023" t="str">
        <f t="shared" si="62"/>
        <v>mars</v>
      </c>
      <c r="F2023">
        <f t="shared" si="63"/>
        <v>10</v>
      </c>
    </row>
    <row r="2024" spans="1:6">
      <c r="A2024" t="s">
        <v>68</v>
      </c>
      <c r="B2024" s="72">
        <v>46099</v>
      </c>
      <c r="C2024" s="79">
        <v>0.45833333333333331</v>
      </c>
      <c r="D2024">
        <v>39</v>
      </c>
      <c r="E2024" t="str">
        <f t="shared" si="62"/>
        <v>mars</v>
      </c>
      <c r="F2024">
        <f t="shared" si="63"/>
        <v>11</v>
      </c>
    </row>
    <row r="2025" spans="1:6">
      <c r="A2025" t="s">
        <v>68</v>
      </c>
      <c r="B2025" s="72">
        <v>46099</v>
      </c>
      <c r="C2025" s="79">
        <v>0.5</v>
      </c>
      <c r="D2025">
        <v>39</v>
      </c>
      <c r="E2025" t="str">
        <f t="shared" si="62"/>
        <v>mars</v>
      </c>
      <c r="F2025">
        <f t="shared" si="63"/>
        <v>12</v>
      </c>
    </row>
    <row r="2026" spans="1:6">
      <c r="A2026" t="s">
        <v>68</v>
      </c>
      <c r="B2026" s="72">
        <v>46099</v>
      </c>
      <c r="C2026" s="79">
        <v>0.54166666666666663</v>
      </c>
      <c r="D2026">
        <v>35</v>
      </c>
      <c r="E2026" t="str">
        <f t="shared" si="62"/>
        <v>mars</v>
      </c>
      <c r="F2026">
        <f t="shared" si="63"/>
        <v>13</v>
      </c>
    </row>
    <row r="2027" spans="1:6">
      <c r="A2027" t="s">
        <v>68</v>
      </c>
      <c r="B2027" s="72">
        <v>46099</v>
      </c>
      <c r="C2027" s="79">
        <v>0.58333333333333337</v>
      </c>
      <c r="D2027">
        <v>36</v>
      </c>
      <c r="E2027" t="str">
        <f t="shared" si="62"/>
        <v>mars</v>
      </c>
      <c r="F2027">
        <f t="shared" si="63"/>
        <v>14</v>
      </c>
    </row>
    <row r="2028" spans="1:6">
      <c r="A2028" t="s">
        <v>68</v>
      </c>
      <c r="B2028" s="72">
        <v>46099</v>
      </c>
      <c r="C2028" s="79">
        <v>0.625</v>
      </c>
      <c r="D2028">
        <v>34</v>
      </c>
      <c r="E2028" t="str">
        <f t="shared" si="62"/>
        <v>mars</v>
      </c>
      <c r="F2028">
        <f t="shared" si="63"/>
        <v>15</v>
      </c>
    </row>
    <row r="2029" spans="1:6">
      <c r="A2029" t="s">
        <v>68</v>
      </c>
      <c r="B2029" s="72">
        <v>46099</v>
      </c>
      <c r="C2029" s="79">
        <v>0.66666666666666663</v>
      </c>
      <c r="D2029">
        <v>44</v>
      </c>
      <c r="E2029" t="str">
        <f t="shared" si="62"/>
        <v>mars</v>
      </c>
      <c r="F2029">
        <f t="shared" si="63"/>
        <v>16</v>
      </c>
    </row>
    <row r="2030" spans="1:6">
      <c r="A2030" t="s">
        <v>68</v>
      </c>
      <c r="B2030" s="72">
        <v>46099</v>
      </c>
      <c r="C2030" s="79">
        <v>0.70833333333333337</v>
      </c>
      <c r="D2030">
        <v>40</v>
      </c>
      <c r="E2030" t="str">
        <f t="shared" si="62"/>
        <v>mars</v>
      </c>
      <c r="F2030">
        <f t="shared" si="63"/>
        <v>17</v>
      </c>
    </row>
    <row r="2031" spans="1:6">
      <c r="A2031" t="s">
        <v>68</v>
      </c>
      <c r="B2031" s="72">
        <v>46099</v>
      </c>
      <c r="C2031" s="79">
        <v>0.75</v>
      </c>
      <c r="D2031">
        <v>39</v>
      </c>
      <c r="E2031" t="str">
        <f t="shared" si="62"/>
        <v>mars</v>
      </c>
      <c r="F2031">
        <f t="shared" si="63"/>
        <v>18</v>
      </c>
    </row>
    <row r="2032" spans="1:6">
      <c r="A2032" t="s">
        <v>68</v>
      </c>
      <c r="B2032" s="72">
        <v>46099</v>
      </c>
      <c r="C2032" s="79">
        <v>0.79166666666666663</v>
      </c>
      <c r="D2032">
        <v>24</v>
      </c>
      <c r="E2032" t="str">
        <f t="shared" si="62"/>
        <v>mars</v>
      </c>
      <c r="F2032">
        <f t="shared" si="63"/>
        <v>19</v>
      </c>
    </row>
    <row r="2033" spans="1:6">
      <c r="A2033" t="s">
        <v>68</v>
      </c>
      <c r="B2033" s="72">
        <v>46099</v>
      </c>
      <c r="C2033" s="79">
        <v>0.83333333333333337</v>
      </c>
      <c r="D2033">
        <v>20</v>
      </c>
      <c r="E2033" t="str">
        <f t="shared" si="62"/>
        <v>mars</v>
      </c>
      <c r="F2033">
        <f t="shared" si="63"/>
        <v>20</v>
      </c>
    </row>
    <row r="2034" spans="1:6">
      <c r="A2034" t="s">
        <v>68</v>
      </c>
      <c r="B2034" s="72">
        <v>46099</v>
      </c>
      <c r="C2034" s="79">
        <v>0.875</v>
      </c>
      <c r="D2034">
        <v>9</v>
      </c>
      <c r="E2034" t="str">
        <f t="shared" si="62"/>
        <v>mars</v>
      </c>
      <c r="F2034">
        <f t="shared" si="63"/>
        <v>21</v>
      </c>
    </row>
    <row r="2035" spans="1:6">
      <c r="A2035" t="s">
        <v>68</v>
      </c>
      <c r="B2035" s="72">
        <v>46099</v>
      </c>
      <c r="C2035" s="79">
        <v>0.91666666666666663</v>
      </c>
      <c r="D2035">
        <v>6</v>
      </c>
      <c r="E2035" t="str">
        <f t="shared" si="62"/>
        <v>mars</v>
      </c>
      <c r="F2035">
        <f t="shared" si="63"/>
        <v>22</v>
      </c>
    </row>
    <row r="2036" spans="1:6">
      <c r="A2036" t="s">
        <v>68</v>
      </c>
      <c r="B2036" s="72">
        <v>46099</v>
      </c>
      <c r="C2036" s="79">
        <v>0.95833333333333337</v>
      </c>
      <c r="D2036">
        <v>4</v>
      </c>
      <c r="E2036" t="str">
        <f t="shared" si="62"/>
        <v>mars</v>
      </c>
      <c r="F2036">
        <f t="shared" si="63"/>
        <v>23</v>
      </c>
    </row>
    <row r="2037" spans="1:6">
      <c r="A2037" t="s">
        <v>85</v>
      </c>
      <c r="B2037" s="72">
        <v>46099</v>
      </c>
      <c r="C2037" s="79">
        <v>0.25</v>
      </c>
      <c r="D2037">
        <v>3</v>
      </c>
      <c r="E2037" t="str">
        <f t="shared" si="62"/>
        <v>mars</v>
      </c>
      <c r="F2037">
        <f t="shared" si="63"/>
        <v>6</v>
      </c>
    </row>
    <row r="2038" spans="1:6">
      <c r="A2038" t="s">
        <v>85</v>
      </c>
      <c r="B2038" s="72">
        <v>46099</v>
      </c>
      <c r="C2038" s="79">
        <v>0.29166666666666669</v>
      </c>
      <c r="D2038">
        <v>7</v>
      </c>
      <c r="E2038" t="str">
        <f t="shared" si="62"/>
        <v>mars</v>
      </c>
      <c r="F2038">
        <f t="shared" si="63"/>
        <v>7</v>
      </c>
    </row>
    <row r="2039" spans="1:6">
      <c r="A2039" t="s">
        <v>85</v>
      </c>
      <c r="B2039" s="72">
        <v>46099</v>
      </c>
      <c r="C2039" s="79">
        <v>0.33333333333333331</v>
      </c>
      <c r="D2039">
        <v>15</v>
      </c>
      <c r="E2039" t="str">
        <f t="shared" si="62"/>
        <v>mars</v>
      </c>
      <c r="F2039">
        <f t="shared" si="63"/>
        <v>8</v>
      </c>
    </row>
    <row r="2040" spans="1:6">
      <c r="A2040" t="s">
        <v>85</v>
      </c>
      <c r="B2040" s="72">
        <v>46099</v>
      </c>
      <c r="C2040" s="79">
        <v>0.375</v>
      </c>
      <c r="D2040">
        <v>31</v>
      </c>
      <c r="E2040" t="str">
        <f t="shared" si="62"/>
        <v>mars</v>
      </c>
      <c r="F2040">
        <f t="shared" si="63"/>
        <v>9</v>
      </c>
    </row>
    <row r="2041" spans="1:6">
      <c r="A2041" t="s">
        <v>85</v>
      </c>
      <c r="B2041" s="72">
        <v>46099</v>
      </c>
      <c r="C2041" s="79">
        <v>0.41666666666666669</v>
      </c>
      <c r="D2041">
        <v>30</v>
      </c>
      <c r="E2041" t="str">
        <f t="shared" si="62"/>
        <v>mars</v>
      </c>
      <c r="F2041">
        <f t="shared" si="63"/>
        <v>10</v>
      </c>
    </row>
    <row r="2042" spans="1:6">
      <c r="A2042" t="s">
        <v>85</v>
      </c>
      <c r="B2042" s="72">
        <v>46099</v>
      </c>
      <c r="C2042" s="79">
        <v>0.45833333333333331</v>
      </c>
      <c r="D2042">
        <v>24</v>
      </c>
      <c r="E2042" t="str">
        <f t="shared" si="62"/>
        <v>mars</v>
      </c>
      <c r="F2042">
        <f t="shared" si="63"/>
        <v>11</v>
      </c>
    </row>
    <row r="2043" spans="1:6">
      <c r="A2043" t="s">
        <v>85</v>
      </c>
      <c r="B2043" s="72">
        <v>46099</v>
      </c>
      <c r="C2043" s="79">
        <v>0.5</v>
      </c>
      <c r="D2043">
        <v>25</v>
      </c>
      <c r="E2043" t="str">
        <f t="shared" si="62"/>
        <v>mars</v>
      </c>
      <c r="F2043">
        <f t="shared" si="63"/>
        <v>12</v>
      </c>
    </row>
    <row r="2044" spans="1:6">
      <c r="A2044" t="s">
        <v>85</v>
      </c>
      <c r="B2044" s="72">
        <v>46099</v>
      </c>
      <c r="C2044" s="79">
        <v>0.54166666666666663</v>
      </c>
      <c r="D2044">
        <v>18</v>
      </c>
      <c r="E2044" t="str">
        <f t="shared" si="62"/>
        <v>mars</v>
      </c>
      <c r="F2044">
        <f t="shared" si="63"/>
        <v>13</v>
      </c>
    </row>
    <row r="2045" spans="1:6">
      <c r="A2045" t="s">
        <v>85</v>
      </c>
      <c r="B2045" s="72">
        <v>46099</v>
      </c>
      <c r="C2045" s="79">
        <v>0.58333333333333337</v>
      </c>
      <c r="D2045">
        <v>20</v>
      </c>
      <c r="E2045" t="str">
        <f t="shared" si="62"/>
        <v>mars</v>
      </c>
      <c r="F2045">
        <f t="shared" si="63"/>
        <v>14</v>
      </c>
    </row>
    <row r="2046" spans="1:6">
      <c r="A2046" t="s">
        <v>85</v>
      </c>
      <c r="B2046" s="72">
        <v>46099</v>
      </c>
      <c r="C2046" s="79">
        <v>0.625</v>
      </c>
      <c r="D2046">
        <v>19</v>
      </c>
      <c r="E2046" t="str">
        <f t="shared" si="62"/>
        <v>mars</v>
      </c>
      <c r="F2046">
        <f t="shared" si="63"/>
        <v>15</v>
      </c>
    </row>
    <row r="2047" spans="1:6">
      <c r="A2047" t="s">
        <v>85</v>
      </c>
      <c r="B2047" s="72">
        <v>46099</v>
      </c>
      <c r="C2047" s="79">
        <v>0.66666666666666663</v>
      </c>
      <c r="D2047">
        <v>23</v>
      </c>
      <c r="E2047" t="str">
        <f t="shared" si="62"/>
        <v>mars</v>
      </c>
      <c r="F2047">
        <f t="shared" si="63"/>
        <v>16</v>
      </c>
    </row>
    <row r="2048" spans="1:6">
      <c r="A2048" t="s">
        <v>85</v>
      </c>
      <c r="B2048" s="72">
        <v>46099</v>
      </c>
      <c r="C2048" s="79">
        <v>0.70833333333333337</v>
      </c>
      <c r="D2048">
        <v>13</v>
      </c>
      <c r="E2048" t="str">
        <f t="shared" si="62"/>
        <v>mars</v>
      </c>
      <c r="F2048">
        <f t="shared" si="63"/>
        <v>17</v>
      </c>
    </row>
    <row r="2049" spans="1:6">
      <c r="A2049" t="s">
        <v>85</v>
      </c>
      <c r="B2049" s="72">
        <v>46099</v>
      </c>
      <c r="C2049" s="79">
        <v>0.75</v>
      </c>
      <c r="D2049">
        <v>17</v>
      </c>
      <c r="E2049" t="str">
        <f t="shared" si="62"/>
        <v>mars</v>
      </c>
      <c r="F2049">
        <f t="shared" si="63"/>
        <v>18</v>
      </c>
    </row>
    <row r="2050" spans="1:6">
      <c r="A2050" t="s">
        <v>85</v>
      </c>
      <c r="B2050" s="72">
        <v>46099</v>
      </c>
      <c r="C2050" s="79">
        <v>0.79166666666666663</v>
      </c>
      <c r="D2050">
        <v>8</v>
      </c>
      <c r="E2050" t="str">
        <f t="shared" si="62"/>
        <v>mars</v>
      </c>
      <c r="F2050">
        <f t="shared" si="63"/>
        <v>19</v>
      </c>
    </row>
    <row r="2051" spans="1:6">
      <c r="A2051" t="s">
        <v>85</v>
      </c>
      <c r="B2051" s="72">
        <v>46099</v>
      </c>
      <c r="C2051" s="79">
        <v>0.83333333333333337</v>
      </c>
      <c r="D2051">
        <v>12</v>
      </c>
      <c r="E2051" t="str">
        <f t="shared" si="62"/>
        <v>mars</v>
      </c>
      <c r="F2051">
        <f t="shared" si="63"/>
        <v>20</v>
      </c>
    </row>
    <row r="2052" spans="1:6">
      <c r="A2052" t="s">
        <v>85</v>
      </c>
      <c r="B2052" s="72">
        <v>46099</v>
      </c>
      <c r="C2052" s="79">
        <v>0.875</v>
      </c>
      <c r="D2052">
        <v>9</v>
      </c>
      <c r="E2052" t="str">
        <f t="shared" ref="E2052:E2115" si="64">TEXT(B2052,"mmmm")</f>
        <v>mars</v>
      </c>
      <c r="F2052">
        <f t="shared" ref="F2052:F2115" si="65">VLOOKUP(C2052,$L$1:$M$24,2,0)</f>
        <v>21</v>
      </c>
    </row>
    <row r="2053" spans="1:6">
      <c r="A2053" t="s">
        <v>85</v>
      </c>
      <c r="B2053" s="72">
        <v>46099</v>
      </c>
      <c r="C2053" s="79">
        <v>0.91666666666666663</v>
      </c>
      <c r="D2053">
        <v>4</v>
      </c>
      <c r="E2053" t="str">
        <f t="shared" si="64"/>
        <v>mars</v>
      </c>
      <c r="F2053">
        <f t="shared" si="65"/>
        <v>22</v>
      </c>
    </row>
    <row r="2054" spans="1:6">
      <c r="A2054" t="s">
        <v>85</v>
      </c>
      <c r="B2054" s="72">
        <v>46099</v>
      </c>
      <c r="C2054" s="79">
        <v>0.95833333333333337</v>
      </c>
      <c r="D2054">
        <v>2</v>
      </c>
      <c r="E2054" t="str">
        <f t="shared" si="64"/>
        <v>mars</v>
      </c>
      <c r="F2054">
        <f t="shared" si="65"/>
        <v>23</v>
      </c>
    </row>
    <row r="2055" spans="1:6">
      <c r="A2055" t="s">
        <v>68</v>
      </c>
      <c r="B2055" s="72">
        <v>46100</v>
      </c>
      <c r="C2055" s="79">
        <v>0.25</v>
      </c>
      <c r="D2055">
        <v>4</v>
      </c>
      <c r="E2055" t="str">
        <f t="shared" si="64"/>
        <v>mars</v>
      </c>
      <c r="F2055">
        <f t="shared" si="65"/>
        <v>6</v>
      </c>
    </row>
    <row r="2056" spans="1:6">
      <c r="A2056" t="s">
        <v>68</v>
      </c>
      <c r="B2056" s="72">
        <v>46100</v>
      </c>
      <c r="C2056" s="79">
        <v>0.29166666666666669</v>
      </c>
      <c r="D2056">
        <v>11</v>
      </c>
      <c r="E2056" t="str">
        <f t="shared" si="64"/>
        <v>mars</v>
      </c>
      <c r="F2056">
        <f t="shared" si="65"/>
        <v>7</v>
      </c>
    </row>
    <row r="2057" spans="1:6">
      <c r="A2057" t="s">
        <v>68</v>
      </c>
      <c r="B2057" s="72">
        <v>46100</v>
      </c>
      <c r="C2057" s="79">
        <v>0.33333333333333331</v>
      </c>
      <c r="D2057">
        <v>32</v>
      </c>
      <c r="E2057" t="str">
        <f t="shared" si="64"/>
        <v>mars</v>
      </c>
      <c r="F2057">
        <f t="shared" si="65"/>
        <v>8</v>
      </c>
    </row>
    <row r="2058" spans="1:6">
      <c r="A2058" t="s">
        <v>68</v>
      </c>
      <c r="B2058" s="72">
        <v>46100</v>
      </c>
      <c r="C2058" s="79">
        <v>0.375</v>
      </c>
      <c r="D2058">
        <v>39</v>
      </c>
      <c r="E2058" t="str">
        <f t="shared" si="64"/>
        <v>mars</v>
      </c>
      <c r="F2058">
        <f t="shared" si="65"/>
        <v>9</v>
      </c>
    </row>
    <row r="2059" spans="1:6">
      <c r="A2059" t="s">
        <v>68</v>
      </c>
      <c r="B2059" s="72">
        <v>46100</v>
      </c>
      <c r="C2059" s="79">
        <v>0.41666666666666669</v>
      </c>
      <c r="D2059">
        <v>51</v>
      </c>
      <c r="E2059" t="str">
        <f t="shared" si="64"/>
        <v>mars</v>
      </c>
      <c r="F2059">
        <f t="shared" si="65"/>
        <v>10</v>
      </c>
    </row>
    <row r="2060" spans="1:6">
      <c r="A2060" t="s">
        <v>68</v>
      </c>
      <c r="B2060" s="72">
        <v>46100</v>
      </c>
      <c r="C2060" s="79">
        <v>0.45833333333333331</v>
      </c>
      <c r="D2060">
        <v>49</v>
      </c>
      <c r="E2060" t="str">
        <f t="shared" si="64"/>
        <v>mars</v>
      </c>
      <c r="F2060">
        <f t="shared" si="65"/>
        <v>11</v>
      </c>
    </row>
    <row r="2061" spans="1:6">
      <c r="A2061" t="s">
        <v>68</v>
      </c>
      <c r="B2061" s="72">
        <v>46100</v>
      </c>
      <c r="C2061" s="79">
        <v>0.5</v>
      </c>
      <c r="D2061">
        <v>45</v>
      </c>
      <c r="E2061" t="str">
        <f t="shared" si="64"/>
        <v>mars</v>
      </c>
      <c r="F2061">
        <f t="shared" si="65"/>
        <v>12</v>
      </c>
    </row>
    <row r="2062" spans="1:6">
      <c r="A2062" t="s">
        <v>68</v>
      </c>
      <c r="B2062" s="72">
        <v>46100</v>
      </c>
      <c r="C2062" s="79">
        <v>0.54166666666666663</v>
      </c>
      <c r="D2062">
        <v>46</v>
      </c>
      <c r="E2062" t="str">
        <f t="shared" si="64"/>
        <v>mars</v>
      </c>
      <c r="F2062">
        <f t="shared" si="65"/>
        <v>13</v>
      </c>
    </row>
    <row r="2063" spans="1:6">
      <c r="A2063" t="s">
        <v>68</v>
      </c>
      <c r="B2063" s="72">
        <v>46100</v>
      </c>
      <c r="C2063" s="79">
        <v>0.58333333333333337</v>
      </c>
      <c r="D2063">
        <v>51</v>
      </c>
      <c r="E2063" t="str">
        <f t="shared" si="64"/>
        <v>mars</v>
      </c>
      <c r="F2063">
        <f t="shared" si="65"/>
        <v>14</v>
      </c>
    </row>
    <row r="2064" spans="1:6">
      <c r="A2064" t="s">
        <v>68</v>
      </c>
      <c r="B2064" s="72">
        <v>46100</v>
      </c>
      <c r="C2064" s="79">
        <v>0.625</v>
      </c>
      <c r="D2064">
        <v>42</v>
      </c>
      <c r="E2064" t="str">
        <f t="shared" si="64"/>
        <v>mars</v>
      </c>
      <c r="F2064">
        <f t="shared" si="65"/>
        <v>15</v>
      </c>
    </row>
    <row r="2065" spans="1:6">
      <c r="A2065" t="s">
        <v>68</v>
      </c>
      <c r="B2065" s="72">
        <v>46100</v>
      </c>
      <c r="C2065" s="79">
        <v>0.66666666666666663</v>
      </c>
      <c r="D2065">
        <v>38</v>
      </c>
      <c r="E2065" t="str">
        <f t="shared" si="64"/>
        <v>mars</v>
      </c>
      <c r="F2065">
        <f t="shared" si="65"/>
        <v>16</v>
      </c>
    </row>
    <row r="2066" spans="1:6">
      <c r="A2066" t="s">
        <v>68</v>
      </c>
      <c r="B2066" s="72">
        <v>46100</v>
      </c>
      <c r="C2066" s="79">
        <v>0.70833333333333337</v>
      </c>
      <c r="D2066">
        <v>41</v>
      </c>
      <c r="E2066" t="str">
        <f t="shared" si="64"/>
        <v>mars</v>
      </c>
      <c r="F2066">
        <f t="shared" si="65"/>
        <v>17</v>
      </c>
    </row>
    <row r="2067" spans="1:6">
      <c r="A2067" t="s">
        <v>68</v>
      </c>
      <c r="B2067" s="72">
        <v>46100</v>
      </c>
      <c r="C2067" s="79">
        <v>0.75</v>
      </c>
      <c r="D2067">
        <v>27</v>
      </c>
      <c r="E2067" t="str">
        <f t="shared" si="64"/>
        <v>mars</v>
      </c>
      <c r="F2067">
        <f t="shared" si="65"/>
        <v>18</v>
      </c>
    </row>
    <row r="2068" spans="1:6">
      <c r="A2068" t="s">
        <v>68</v>
      </c>
      <c r="B2068" s="72">
        <v>46100</v>
      </c>
      <c r="C2068" s="79">
        <v>0.79166666666666663</v>
      </c>
      <c r="D2068">
        <v>18</v>
      </c>
      <c r="E2068" t="str">
        <f t="shared" si="64"/>
        <v>mars</v>
      </c>
      <c r="F2068">
        <f t="shared" si="65"/>
        <v>19</v>
      </c>
    </row>
    <row r="2069" spans="1:6">
      <c r="A2069" t="s">
        <v>68</v>
      </c>
      <c r="B2069" s="72">
        <v>46100</v>
      </c>
      <c r="C2069" s="79">
        <v>0.83333333333333337</v>
      </c>
      <c r="D2069">
        <v>13</v>
      </c>
      <c r="E2069" t="str">
        <f t="shared" si="64"/>
        <v>mars</v>
      </c>
      <c r="F2069">
        <f t="shared" si="65"/>
        <v>20</v>
      </c>
    </row>
    <row r="2070" spans="1:6">
      <c r="A2070" t="s">
        <v>68</v>
      </c>
      <c r="B2070" s="72">
        <v>46100</v>
      </c>
      <c r="C2070" s="79">
        <v>0.875</v>
      </c>
      <c r="D2070">
        <v>9</v>
      </c>
      <c r="E2070" t="str">
        <f t="shared" si="64"/>
        <v>mars</v>
      </c>
      <c r="F2070">
        <f t="shared" si="65"/>
        <v>21</v>
      </c>
    </row>
    <row r="2071" spans="1:6">
      <c r="A2071" t="s">
        <v>68</v>
      </c>
      <c r="B2071" s="72">
        <v>46100</v>
      </c>
      <c r="C2071" s="79">
        <v>0.91666666666666663</v>
      </c>
      <c r="D2071">
        <v>7</v>
      </c>
      <c r="E2071" t="str">
        <f t="shared" si="64"/>
        <v>mars</v>
      </c>
      <c r="F2071">
        <f t="shared" si="65"/>
        <v>22</v>
      </c>
    </row>
    <row r="2072" spans="1:6">
      <c r="A2072" t="s">
        <v>68</v>
      </c>
      <c r="B2072" s="72">
        <v>46100</v>
      </c>
      <c r="C2072" s="79">
        <v>0.95833333333333337</v>
      </c>
      <c r="D2072">
        <v>6</v>
      </c>
      <c r="E2072" t="str">
        <f t="shared" si="64"/>
        <v>mars</v>
      </c>
      <c r="F2072">
        <f t="shared" si="65"/>
        <v>23</v>
      </c>
    </row>
    <row r="2073" spans="1:6">
      <c r="A2073" t="s">
        <v>85</v>
      </c>
      <c r="B2073" s="72">
        <v>46100</v>
      </c>
      <c r="C2073" s="79">
        <v>0.25</v>
      </c>
      <c r="D2073">
        <v>2</v>
      </c>
      <c r="E2073" t="str">
        <f t="shared" si="64"/>
        <v>mars</v>
      </c>
      <c r="F2073">
        <f t="shared" si="65"/>
        <v>6</v>
      </c>
    </row>
    <row r="2074" spans="1:6">
      <c r="A2074" t="s">
        <v>85</v>
      </c>
      <c r="B2074" s="72">
        <v>46100</v>
      </c>
      <c r="C2074" s="79">
        <v>0.29166666666666669</v>
      </c>
      <c r="D2074">
        <v>5</v>
      </c>
      <c r="E2074" t="str">
        <f t="shared" si="64"/>
        <v>mars</v>
      </c>
      <c r="F2074">
        <f t="shared" si="65"/>
        <v>7</v>
      </c>
    </row>
    <row r="2075" spans="1:6">
      <c r="A2075" t="s">
        <v>85</v>
      </c>
      <c r="B2075" s="72">
        <v>46100</v>
      </c>
      <c r="C2075" s="79">
        <v>0.33333333333333331</v>
      </c>
      <c r="D2075">
        <v>16</v>
      </c>
      <c r="E2075" t="str">
        <f t="shared" si="64"/>
        <v>mars</v>
      </c>
      <c r="F2075">
        <f t="shared" si="65"/>
        <v>8</v>
      </c>
    </row>
    <row r="2076" spans="1:6">
      <c r="A2076" t="s">
        <v>85</v>
      </c>
      <c r="B2076" s="72">
        <v>46100</v>
      </c>
      <c r="C2076" s="79">
        <v>0.375</v>
      </c>
      <c r="D2076">
        <v>23</v>
      </c>
      <c r="E2076" t="str">
        <f t="shared" si="64"/>
        <v>mars</v>
      </c>
      <c r="F2076">
        <f t="shared" si="65"/>
        <v>9</v>
      </c>
    </row>
    <row r="2077" spans="1:6">
      <c r="A2077" t="s">
        <v>85</v>
      </c>
      <c r="B2077" s="72">
        <v>46100</v>
      </c>
      <c r="C2077" s="79">
        <v>0.41666666666666669</v>
      </c>
      <c r="D2077">
        <v>21</v>
      </c>
      <c r="E2077" t="str">
        <f t="shared" si="64"/>
        <v>mars</v>
      </c>
      <c r="F2077">
        <f t="shared" si="65"/>
        <v>10</v>
      </c>
    </row>
    <row r="2078" spans="1:6">
      <c r="A2078" t="s">
        <v>85</v>
      </c>
      <c r="B2078" s="72">
        <v>46100</v>
      </c>
      <c r="C2078" s="79">
        <v>0.45833333333333331</v>
      </c>
      <c r="D2078">
        <v>23</v>
      </c>
      <c r="E2078" t="str">
        <f t="shared" si="64"/>
        <v>mars</v>
      </c>
      <c r="F2078">
        <f t="shared" si="65"/>
        <v>11</v>
      </c>
    </row>
    <row r="2079" spans="1:6">
      <c r="A2079" t="s">
        <v>85</v>
      </c>
      <c r="B2079" s="72">
        <v>46100</v>
      </c>
      <c r="C2079" s="79">
        <v>0.5</v>
      </c>
      <c r="D2079">
        <v>15</v>
      </c>
      <c r="E2079" t="str">
        <f t="shared" si="64"/>
        <v>mars</v>
      </c>
      <c r="F2079">
        <f t="shared" si="65"/>
        <v>12</v>
      </c>
    </row>
    <row r="2080" spans="1:6">
      <c r="A2080" t="s">
        <v>85</v>
      </c>
      <c r="B2080" s="72">
        <v>46100</v>
      </c>
      <c r="C2080" s="79">
        <v>0.54166666666666663</v>
      </c>
      <c r="D2080">
        <v>21</v>
      </c>
      <c r="E2080" t="str">
        <f t="shared" si="64"/>
        <v>mars</v>
      </c>
      <c r="F2080">
        <f t="shared" si="65"/>
        <v>13</v>
      </c>
    </row>
    <row r="2081" spans="1:6">
      <c r="A2081" t="s">
        <v>85</v>
      </c>
      <c r="B2081" s="72">
        <v>46100</v>
      </c>
      <c r="C2081" s="79">
        <v>0.58333333333333337</v>
      </c>
      <c r="D2081">
        <v>19</v>
      </c>
      <c r="E2081" t="str">
        <f t="shared" si="64"/>
        <v>mars</v>
      </c>
      <c r="F2081">
        <f t="shared" si="65"/>
        <v>14</v>
      </c>
    </row>
    <row r="2082" spans="1:6">
      <c r="A2082" t="s">
        <v>85</v>
      </c>
      <c r="B2082" s="72">
        <v>46100</v>
      </c>
      <c r="C2082" s="79">
        <v>0.625</v>
      </c>
      <c r="D2082">
        <v>25</v>
      </c>
      <c r="E2082" t="str">
        <f t="shared" si="64"/>
        <v>mars</v>
      </c>
      <c r="F2082">
        <f t="shared" si="65"/>
        <v>15</v>
      </c>
    </row>
    <row r="2083" spans="1:6">
      <c r="A2083" t="s">
        <v>85</v>
      </c>
      <c r="B2083" s="72">
        <v>46100</v>
      </c>
      <c r="C2083" s="79">
        <v>0.66666666666666663</v>
      </c>
      <c r="D2083">
        <v>22</v>
      </c>
      <c r="E2083" t="str">
        <f t="shared" si="64"/>
        <v>mars</v>
      </c>
      <c r="F2083">
        <f t="shared" si="65"/>
        <v>16</v>
      </c>
    </row>
    <row r="2084" spans="1:6">
      <c r="A2084" t="s">
        <v>85</v>
      </c>
      <c r="B2084" s="72">
        <v>46100</v>
      </c>
      <c r="C2084" s="79">
        <v>0.70833333333333337</v>
      </c>
      <c r="D2084">
        <v>14</v>
      </c>
      <c r="E2084" t="str">
        <f t="shared" si="64"/>
        <v>mars</v>
      </c>
      <c r="F2084">
        <f t="shared" si="65"/>
        <v>17</v>
      </c>
    </row>
    <row r="2085" spans="1:6">
      <c r="A2085" t="s">
        <v>85</v>
      </c>
      <c r="B2085" s="72">
        <v>46100</v>
      </c>
      <c r="C2085" s="79">
        <v>0.75</v>
      </c>
      <c r="D2085">
        <v>14</v>
      </c>
      <c r="E2085" t="str">
        <f t="shared" si="64"/>
        <v>mars</v>
      </c>
      <c r="F2085">
        <f t="shared" si="65"/>
        <v>18</v>
      </c>
    </row>
    <row r="2086" spans="1:6">
      <c r="A2086" t="s">
        <v>85</v>
      </c>
      <c r="B2086" s="72">
        <v>46100</v>
      </c>
      <c r="C2086" s="79">
        <v>0.79166666666666663</v>
      </c>
      <c r="D2086">
        <v>8</v>
      </c>
      <c r="E2086" t="str">
        <f t="shared" si="64"/>
        <v>mars</v>
      </c>
      <c r="F2086">
        <f t="shared" si="65"/>
        <v>19</v>
      </c>
    </row>
    <row r="2087" spans="1:6">
      <c r="A2087" t="s">
        <v>85</v>
      </c>
      <c r="B2087" s="72">
        <v>46100</v>
      </c>
      <c r="C2087" s="79">
        <v>0.83333333333333337</v>
      </c>
      <c r="D2087">
        <v>6</v>
      </c>
      <c r="E2087" t="str">
        <f t="shared" si="64"/>
        <v>mars</v>
      </c>
      <c r="F2087">
        <f t="shared" si="65"/>
        <v>20</v>
      </c>
    </row>
    <row r="2088" spans="1:6">
      <c r="A2088" t="s">
        <v>85</v>
      </c>
      <c r="B2088" s="72">
        <v>46100</v>
      </c>
      <c r="C2088" s="79">
        <v>0.875</v>
      </c>
      <c r="D2088">
        <v>5</v>
      </c>
      <c r="E2088" t="str">
        <f t="shared" si="64"/>
        <v>mars</v>
      </c>
      <c r="F2088">
        <f t="shared" si="65"/>
        <v>21</v>
      </c>
    </row>
    <row r="2089" spans="1:6">
      <c r="A2089" t="s">
        <v>85</v>
      </c>
      <c r="B2089" s="72">
        <v>46100</v>
      </c>
      <c r="C2089" s="79">
        <v>0.91666666666666663</v>
      </c>
      <c r="D2089">
        <v>2</v>
      </c>
      <c r="E2089" t="str">
        <f t="shared" si="64"/>
        <v>mars</v>
      </c>
      <c r="F2089">
        <f t="shared" si="65"/>
        <v>22</v>
      </c>
    </row>
    <row r="2090" spans="1:6">
      <c r="A2090" t="s">
        <v>85</v>
      </c>
      <c r="B2090" s="72">
        <v>46100</v>
      </c>
      <c r="C2090" s="79">
        <v>0.95833333333333337</v>
      </c>
      <c r="D2090">
        <v>1</v>
      </c>
      <c r="E2090" t="str">
        <f t="shared" si="64"/>
        <v>mars</v>
      </c>
      <c r="F2090">
        <f t="shared" si="65"/>
        <v>23</v>
      </c>
    </row>
    <row r="2091" spans="1:6">
      <c r="A2091" t="s">
        <v>68</v>
      </c>
      <c r="B2091" s="72">
        <v>46101</v>
      </c>
      <c r="C2091" s="79">
        <v>0.25</v>
      </c>
      <c r="D2091">
        <v>3</v>
      </c>
      <c r="E2091" t="str">
        <f t="shared" si="64"/>
        <v>mars</v>
      </c>
      <c r="F2091">
        <f t="shared" si="65"/>
        <v>6</v>
      </c>
    </row>
    <row r="2092" spans="1:6">
      <c r="A2092" t="s">
        <v>68</v>
      </c>
      <c r="B2092" s="72">
        <v>46101</v>
      </c>
      <c r="C2092" s="79">
        <v>0.29166666666666669</v>
      </c>
      <c r="D2092">
        <v>7</v>
      </c>
      <c r="E2092" t="str">
        <f t="shared" si="64"/>
        <v>mars</v>
      </c>
      <c r="F2092">
        <f t="shared" si="65"/>
        <v>7</v>
      </c>
    </row>
    <row r="2093" spans="1:6">
      <c r="A2093" t="s">
        <v>68</v>
      </c>
      <c r="B2093" s="72">
        <v>46101</v>
      </c>
      <c r="C2093" s="79">
        <v>0.33333333333333331</v>
      </c>
      <c r="D2093">
        <v>25</v>
      </c>
      <c r="E2093" t="str">
        <f t="shared" si="64"/>
        <v>mars</v>
      </c>
      <c r="F2093">
        <f t="shared" si="65"/>
        <v>8</v>
      </c>
    </row>
    <row r="2094" spans="1:6">
      <c r="A2094" t="s">
        <v>68</v>
      </c>
      <c r="B2094" s="72">
        <v>46101</v>
      </c>
      <c r="C2094" s="79">
        <v>0.375</v>
      </c>
      <c r="D2094">
        <v>38</v>
      </c>
      <c r="E2094" t="str">
        <f t="shared" si="64"/>
        <v>mars</v>
      </c>
      <c r="F2094">
        <f t="shared" si="65"/>
        <v>9</v>
      </c>
    </row>
    <row r="2095" spans="1:6">
      <c r="A2095" t="s">
        <v>68</v>
      </c>
      <c r="B2095" s="72">
        <v>46101</v>
      </c>
      <c r="C2095" s="79">
        <v>0.41666666666666669</v>
      </c>
      <c r="D2095">
        <v>45</v>
      </c>
      <c r="E2095" t="str">
        <f t="shared" si="64"/>
        <v>mars</v>
      </c>
      <c r="F2095">
        <f t="shared" si="65"/>
        <v>10</v>
      </c>
    </row>
    <row r="2096" spans="1:6">
      <c r="A2096" t="s">
        <v>68</v>
      </c>
      <c r="B2096" s="72">
        <v>46101</v>
      </c>
      <c r="C2096" s="79">
        <v>0.45833333333333331</v>
      </c>
      <c r="D2096">
        <v>39</v>
      </c>
      <c r="E2096" t="str">
        <f t="shared" si="64"/>
        <v>mars</v>
      </c>
      <c r="F2096">
        <f t="shared" si="65"/>
        <v>11</v>
      </c>
    </row>
    <row r="2097" spans="1:6">
      <c r="A2097" t="s">
        <v>68</v>
      </c>
      <c r="B2097" s="72">
        <v>46101</v>
      </c>
      <c r="C2097" s="79">
        <v>0.5</v>
      </c>
      <c r="D2097">
        <v>53</v>
      </c>
      <c r="E2097" t="str">
        <f t="shared" si="64"/>
        <v>mars</v>
      </c>
      <c r="F2097">
        <f t="shared" si="65"/>
        <v>12</v>
      </c>
    </row>
    <row r="2098" spans="1:6">
      <c r="A2098" t="s">
        <v>68</v>
      </c>
      <c r="B2098" s="72">
        <v>46101</v>
      </c>
      <c r="C2098" s="79">
        <v>0.54166666666666663</v>
      </c>
      <c r="D2098">
        <v>43</v>
      </c>
      <c r="E2098" t="str">
        <f t="shared" si="64"/>
        <v>mars</v>
      </c>
      <c r="F2098">
        <f t="shared" si="65"/>
        <v>13</v>
      </c>
    </row>
    <row r="2099" spans="1:6">
      <c r="A2099" t="s">
        <v>68</v>
      </c>
      <c r="B2099" s="72">
        <v>46101</v>
      </c>
      <c r="C2099" s="79">
        <v>0.58333333333333337</v>
      </c>
      <c r="D2099">
        <v>53</v>
      </c>
      <c r="E2099" t="str">
        <f t="shared" si="64"/>
        <v>mars</v>
      </c>
      <c r="F2099">
        <f t="shared" si="65"/>
        <v>14</v>
      </c>
    </row>
    <row r="2100" spans="1:6">
      <c r="A2100" t="s">
        <v>68</v>
      </c>
      <c r="B2100" s="72">
        <v>46101</v>
      </c>
      <c r="C2100" s="79">
        <v>0.625</v>
      </c>
      <c r="D2100">
        <v>46</v>
      </c>
      <c r="E2100" t="str">
        <f t="shared" si="64"/>
        <v>mars</v>
      </c>
      <c r="F2100">
        <f t="shared" si="65"/>
        <v>15</v>
      </c>
    </row>
    <row r="2101" spans="1:6">
      <c r="A2101" t="s">
        <v>68</v>
      </c>
      <c r="B2101" s="72">
        <v>46101</v>
      </c>
      <c r="C2101" s="79">
        <v>0.66666666666666663</v>
      </c>
      <c r="D2101">
        <v>42</v>
      </c>
      <c r="E2101" t="str">
        <f t="shared" si="64"/>
        <v>mars</v>
      </c>
      <c r="F2101">
        <f t="shared" si="65"/>
        <v>16</v>
      </c>
    </row>
    <row r="2102" spans="1:6">
      <c r="A2102" t="s">
        <v>68</v>
      </c>
      <c r="B2102" s="72">
        <v>46101</v>
      </c>
      <c r="C2102" s="79">
        <v>0.70833333333333337</v>
      </c>
      <c r="D2102">
        <v>32</v>
      </c>
      <c r="E2102" t="str">
        <f t="shared" si="64"/>
        <v>mars</v>
      </c>
      <c r="F2102">
        <f t="shared" si="65"/>
        <v>17</v>
      </c>
    </row>
    <row r="2103" spans="1:6">
      <c r="A2103" t="s">
        <v>68</v>
      </c>
      <c r="B2103" s="72">
        <v>46101</v>
      </c>
      <c r="C2103" s="79">
        <v>0.75</v>
      </c>
      <c r="D2103">
        <v>31</v>
      </c>
      <c r="E2103" t="str">
        <f t="shared" si="64"/>
        <v>mars</v>
      </c>
      <c r="F2103">
        <f t="shared" si="65"/>
        <v>18</v>
      </c>
    </row>
    <row r="2104" spans="1:6">
      <c r="A2104" t="s">
        <v>68</v>
      </c>
      <c r="B2104" s="72">
        <v>46101</v>
      </c>
      <c r="C2104" s="79">
        <v>0.79166666666666663</v>
      </c>
      <c r="D2104">
        <v>24</v>
      </c>
      <c r="E2104" t="str">
        <f t="shared" si="64"/>
        <v>mars</v>
      </c>
      <c r="F2104">
        <f t="shared" si="65"/>
        <v>19</v>
      </c>
    </row>
    <row r="2105" spans="1:6">
      <c r="A2105" t="s">
        <v>68</v>
      </c>
      <c r="B2105" s="72">
        <v>46101</v>
      </c>
      <c r="C2105" s="79">
        <v>0.83333333333333337</v>
      </c>
      <c r="D2105">
        <v>16</v>
      </c>
      <c r="E2105" t="str">
        <f t="shared" si="64"/>
        <v>mars</v>
      </c>
      <c r="F2105">
        <f t="shared" si="65"/>
        <v>20</v>
      </c>
    </row>
    <row r="2106" spans="1:6">
      <c r="A2106" t="s">
        <v>68</v>
      </c>
      <c r="B2106" s="72">
        <v>46101</v>
      </c>
      <c r="C2106" s="79">
        <v>0.875</v>
      </c>
      <c r="D2106">
        <v>9</v>
      </c>
      <c r="E2106" t="str">
        <f t="shared" si="64"/>
        <v>mars</v>
      </c>
      <c r="F2106">
        <f t="shared" si="65"/>
        <v>21</v>
      </c>
    </row>
    <row r="2107" spans="1:6">
      <c r="A2107" t="s">
        <v>68</v>
      </c>
      <c r="B2107" s="72">
        <v>46101</v>
      </c>
      <c r="C2107" s="79">
        <v>0.91666666666666663</v>
      </c>
      <c r="D2107">
        <v>10</v>
      </c>
      <c r="E2107" t="str">
        <f t="shared" si="64"/>
        <v>mars</v>
      </c>
      <c r="F2107">
        <f t="shared" si="65"/>
        <v>22</v>
      </c>
    </row>
    <row r="2108" spans="1:6">
      <c r="A2108" t="s">
        <v>68</v>
      </c>
      <c r="B2108" s="72">
        <v>46101</v>
      </c>
      <c r="C2108" s="79">
        <v>0.95833333333333337</v>
      </c>
      <c r="D2108">
        <v>8</v>
      </c>
      <c r="E2108" t="str">
        <f t="shared" si="64"/>
        <v>mars</v>
      </c>
      <c r="F2108">
        <f t="shared" si="65"/>
        <v>23</v>
      </c>
    </row>
    <row r="2109" spans="1:6">
      <c r="A2109" t="s">
        <v>85</v>
      </c>
      <c r="B2109" s="72">
        <v>46101</v>
      </c>
      <c r="C2109" s="79">
        <v>0.25</v>
      </c>
      <c r="D2109">
        <v>1</v>
      </c>
      <c r="E2109" t="str">
        <f t="shared" si="64"/>
        <v>mars</v>
      </c>
      <c r="F2109">
        <f t="shared" si="65"/>
        <v>6</v>
      </c>
    </row>
    <row r="2110" spans="1:6">
      <c r="A2110" t="s">
        <v>85</v>
      </c>
      <c r="B2110" s="72">
        <v>46101</v>
      </c>
      <c r="C2110" s="79">
        <v>0.29166666666666669</v>
      </c>
      <c r="D2110">
        <v>8</v>
      </c>
      <c r="E2110" t="str">
        <f t="shared" si="64"/>
        <v>mars</v>
      </c>
      <c r="F2110">
        <f t="shared" si="65"/>
        <v>7</v>
      </c>
    </row>
    <row r="2111" spans="1:6">
      <c r="A2111" t="s">
        <v>85</v>
      </c>
      <c r="B2111" s="72">
        <v>46101</v>
      </c>
      <c r="C2111" s="79">
        <v>0.33333333333333331</v>
      </c>
      <c r="D2111">
        <v>18</v>
      </c>
      <c r="E2111" t="str">
        <f t="shared" si="64"/>
        <v>mars</v>
      </c>
      <c r="F2111">
        <f t="shared" si="65"/>
        <v>8</v>
      </c>
    </row>
    <row r="2112" spans="1:6">
      <c r="A2112" t="s">
        <v>85</v>
      </c>
      <c r="B2112" s="72">
        <v>46101</v>
      </c>
      <c r="C2112" s="79">
        <v>0.375</v>
      </c>
      <c r="D2112">
        <v>25</v>
      </c>
      <c r="E2112" t="str">
        <f t="shared" si="64"/>
        <v>mars</v>
      </c>
      <c r="F2112">
        <f t="shared" si="65"/>
        <v>9</v>
      </c>
    </row>
    <row r="2113" spans="1:6">
      <c r="A2113" t="s">
        <v>85</v>
      </c>
      <c r="B2113" s="72">
        <v>46101</v>
      </c>
      <c r="C2113" s="79">
        <v>0.41666666666666669</v>
      </c>
      <c r="D2113">
        <v>27</v>
      </c>
      <c r="E2113" t="str">
        <f t="shared" si="64"/>
        <v>mars</v>
      </c>
      <c r="F2113">
        <f t="shared" si="65"/>
        <v>10</v>
      </c>
    </row>
    <row r="2114" spans="1:6">
      <c r="A2114" t="s">
        <v>85</v>
      </c>
      <c r="B2114" s="72">
        <v>46101</v>
      </c>
      <c r="C2114" s="79">
        <v>0.45833333333333331</v>
      </c>
      <c r="D2114">
        <v>27</v>
      </c>
      <c r="E2114" t="str">
        <f t="shared" si="64"/>
        <v>mars</v>
      </c>
      <c r="F2114">
        <f t="shared" si="65"/>
        <v>11</v>
      </c>
    </row>
    <row r="2115" spans="1:6">
      <c r="A2115" t="s">
        <v>85</v>
      </c>
      <c r="B2115" s="72">
        <v>46101</v>
      </c>
      <c r="C2115" s="79">
        <v>0.5</v>
      </c>
      <c r="D2115">
        <v>25</v>
      </c>
      <c r="E2115" t="str">
        <f t="shared" si="64"/>
        <v>mars</v>
      </c>
      <c r="F2115">
        <f t="shared" si="65"/>
        <v>12</v>
      </c>
    </row>
    <row r="2116" spans="1:6">
      <c r="A2116" t="s">
        <v>85</v>
      </c>
      <c r="B2116" s="72">
        <v>46101</v>
      </c>
      <c r="C2116" s="79">
        <v>0.54166666666666663</v>
      </c>
      <c r="D2116">
        <v>22</v>
      </c>
      <c r="E2116" t="str">
        <f t="shared" ref="E2116:E2179" si="66">TEXT(B2116,"mmmm")</f>
        <v>mars</v>
      </c>
      <c r="F2116">
        <f t="shared" ref="F2116:F2179" si="67">VLOOKUP(C2116,$L$1:$M$24,2,0)</f>
        <v>13</v>
      </c>
    </row>
    <row r="2117" spans="1:6">
      <c r="A2117" t="s">
        <v>85</v>
      </c>
      <c r="B2117" s="72">
        <v>46101</v>
      </c>
      <c r="C2117" s="79">
        <v>0.58333333333333337</v>
      </c>
      <c r="D2117">
        <v>25</v>
      </c>
      <c r="E2117" t="str">
        <f t="shared" si="66"/>
        <v>mars</v>
      </c>
      <c r="F2117">
        <f t="shared" si="67"/>
        <v>14</v>
      </c>
    </row>
    <row r="2118" spans="1:6">
      <c r="A2118" t="s">
        <v>85</v>
      </c>
      <c r="B2118" s="72">
        <v>46101</v>
      </c>
      <c r="C2118" s="79">
        <v>0.625</v>
      </c>
      <c r="D2118">
        <v>24</v>
      </c>
      <c r="E2118" t="str">
        <f t="shared" si="66"/>
        <v>mars</v>
      </c>
      <c r="F2118">
        <f t="shared" si="67"/>
        <v>15</v>
      </c>
    </row>
    <row r="2119" spans="1:6">
      <c r="A2119" t="s">
        <v>85</v>
      </c>
      <c r="B2119" s="72">
        <v>46101</v>
      </c>
      <c r="C2119" s="79">
        <v>0.66666666666666663</v>
      </c>
      <c r="D2119">
        <v>20</v>
      </c>
      <c r="E2119" t="str">
        <f t="shared" si="66"/>
        <v>mars</v>
      </c>
      <c r="F2119">
        <f t="shared" si="67"/>
        <v>16</v>
      </c>
    </row>
    <row r="2120" spans="1:6">
      <c r="A2120" t="s">
        <v>85</v>
      </c>
      <c r="B2120" s="72">
        <v>46101</v>
      </c>
      <c r="C2120" s="79">
        <v>0.70833333333333337</v>
      </c>
      <c r="D2120">
        <v>15</v>
      </c>
      <c r="E2120" t="str">
        <f t="shared" si="66"/>
        <v>mars</v>
      </c>
      <c r="F2120">
        <f t="shared" si="67"/>
        <v>17</v>
      </c>
    </row>
    <row r="2121" spans="1:6">
      <c r="A2121" t="s">
        <v>85</v>
      </c>
      <c r="B2121" s="72">
        <v>46101</v>
      </c>
      <c r="C2121" s="79">
        <v>0.75</v>
      </c>
      <c r="D2121">
        <v>14</v>
      </c>
      <c r="E2121" t="str">
        <f t="shared" si="66"/>
        <v>mars</v>
      </c>
      <c r="F2121">
        <f t="shared" si="67"/>
        <v>18</v>
      </c>
    </row>
    <row r="2122" spans="1:6">
      <c r="A2122" t="s">
        <v>85</v>
      </c>
      <c r="B2122" s="72">
        <v>46101</v>
      </c>
      <c r="C2122" s="79">
        <v>0.79166666666666663</v>
      </c>
      <c r="D2122">
        <v>10</v>
      </c>
      <c r="E2122" t="str">
        <f t="shared" si="66"/>
        <v>mars</v>
      </c>
      <c r="F2122">
        <f t="shared" si="67"/>
        <v>19</v>
      </c>
    </row>
    <row r="2123" spans="1:6">
      <c r="A2123" t="s">
        <v>85</v>
      </c>
      <c r="B2123" s="72">
        <v>46101</v>
      </c>
      <c r="C2123" s="79">
        <v>0.83333333333333337</v>
      </c>
      <c r="D2123">
        <v>8</v>
      </c>
      <c r="E2123" t="str">
        <f t="shared" si="66"/>
        <v>mars</v>
      </c>
      <c r="F2123">
        <f t="shared" si="67"/>
        <v>20</v>
      </c>
    </row>
    <row r="2124" spans="1:6">
      <c r="A2124" t="s">
        <v>85</v>
      </c>
      <c r="B2124" s="72">
        <v>46101</v>
      </c>
      <c r="C2124" s="79">
        <v>0.875</v>
      </c>
      <c r="D2124">
        <v>6</v>
      </c>
      <c r="E2124" t="str">
        <f t="shared" si="66"/>
        <v>mars</v>
      </c>
      <c r="F2124">
        <f t="shared" si="67"/>
        <v>21</v>
      </c>
    </row>
    <row r="2125" spans="1:6">
      <c r="A2125" t="s">
        <v>85</v>
      </c>
      <c r="B2125" s="72">
        <v>46101</v>
      </c>
      <c r="C2125" s="79">
        <v>0.91666666666666663</v>
      </c>
      <c r="D2125">
        <v>4</v>
      </c>
      <c r="E2125" t="str">
        <f t="shared" si="66"/>
        <v>mars</v>
      </c>
      <c r="F2125">
        <f t="shared" si="67"/>
        <v>22</v>
      </c>
    </row>
    <row r="2126" spans="1:6">
      <c r="A2126" t="s">
        <v>85</v>
      </c>
      <c r="B2126" s="72">
        <v>46101</v>
      </c>
      <c r="C2126" s="79">
        <v>0.95833333333333337</v>
      </c>
      <c r="D2126">
        <v>2</v>
      </c>
      <c r="E2126" t="str">
        <f t="shared" si="66"/>
        <v>mars</v>
      </c>
      <c r="F2126">
        <f t="shared" si="67"/>
        <v>23</v>
      </c>
    </row>
    <row r="2127" spans="1:6">
      <c r="A2127" t="s">
        <v>68</v>
      </c>
      <c r="B2127" s="72">
        <v>46102</v>
      </c>
      <c r="C2127" s="79">
        <v>0.25</v>
      </c>
      <c r="D2127">
        <v>0</v>
      </c>
      <c r="E2127" t="str">
        <f t="shared" si="66"/>
        <v>mars</v>
      </c>
      <c r="F2127">
        <f t="shared" si="67"/>
        <v>6</v>
      </c>
    </row>
    <row r="2128" spans="1:6">
      <c r="A2128" t="s">
        <v>68</v>
      </c>
      <c r="B2128" s="72">
        <v>46102</v>
      </c>
      <c r="C2128" s="79">
        <v>0.29166666666666669</v>
      </c>
      <c r="D2128">
        <v>4</v>
      </c>
      <c r="E2128" t="str">
        <f t="shared" si="66"/>
        <v>mars</v>
      </c>
      <c r="F2128">
        <f t="shared" si="67"/>
        <v>7</v>
      </c>
    </row>
    <row r="2129" spans="1:6">
      <c r="A2129" t="s">
        <v>68</v>
      </c>
      <c r="B2129" s="72">
        <v>46102</v>
      </c>
      <c r="C2129" s="79">
        <v>0.33333333333333331</v>
      </c>
      <c r="D2129">
        <v>12</v>
      </c>
      <c r="E2129" t="str">
        <f t="shared" si="66"/>
        <v>mars</v>
      </c>
      <c r="F2129">
        <f t="shared" si="67"/>
        <v>8</v>
      </c>
    </row>
    <row r="2130" spans="1:6">
      <c r="A2130" t="s">
        <v>68</v>
      </c>
      <c r="B2130" s="72">
        <v>46102</v>
      </c>
      <c r="C2130" s="79">
        <v>0.375</v>
      </c>
      <c r="D2130">
        <v>24</v>
      </c>
      <c r="E2130" t="str">
        <f t="shared" si="66"/>
        <v>mars</v>
      </c>
      <c r="F2130">
        <f t="shared" si="67"/>
        <v>9</v>
      </c>
    </row>
    <row r="2131" spans="1:6">
      <c r="A2131" t="s">
        <v>68</v>
      </c>
      <c r="B2131" s="72">
        <v>46102</v>
      </c>
      <c r="C2131" s="79">
        <v>0.41666666666666669</v>
      </c>
      <c r="D2131">
        <v>35</v>
      </c>
      <c r="E2131" t="str">
        <f t="shared" si="66"/>
        <v>mars</v>
      </c>
      <c r="F2131">
        <f t="shared" si="67"/>
        <v>10</v>
      </c>
    </row>
    <row r="2132" spans="1:6">
      <c r="A2132" t="s">
        <v>68</v>
      </c>
      <c r="B2132" s="72">
        <v>46102</v>
      </c>
      <c r="C2132" s="79">
        <v>0.45833333333333331</v>
      </c>
      <c r="D2132">
        <v>36</v>
      </c>
      <c r="E2132" t="str">
        <f t="shared" si="66"/>
        <v>mars</v>
      </c>
      <c r="F2132">
        <f t="shared" si="67"/>
        <v>11</v>
      </c>
    </row>
    <row r="2133" spans="1:6">
      <c r="A2133" t="s">
        <v>68</v>
      </c>
      <c r="B2133" s="72">
        <v>46102</v>
      </c>
      <c r="C2133" s="79">
        <v>0.5</v>
      </c>
      <c r="D2133">
        <v>36</v>
      </c>
      <c r="E2133" t="str">
        <f t="shared" si="66"/>
        <v>mars</v>
      </c>
      <c r="F2133">
        <f t="shared" si="67"/>
        <v>12</v>
      </c>
    </row>
    <row r="2134" spans="1:6">
      <c r="A2134" t="s">
        <v>68</v>
      </c>
      <c r="B2134" s="72">
        <v>46102</v>
      </c>
      <c r="C2134" s="79">
        <v>0.54166666666666663</v>
      </c>
      <c r="D2134">
        <v>39</v>
      </c>
      <c r="E2134" t="str">
        <f t="shared" si="66"/>
        <v>mars</v>
      </c>
      <c r="F2134">
        <f t="shared" si="67"/>
        <v>13</v>
      </c>
    </row>
    <row r="2135" spans="1:6">
      <c r="A2135" t="s">
        <v>68</v>
      </c>
      <c r="B2135" s="72">
        <v>46102</v>
      </c>
      <c r="C2135" s="79">
        <v>0.58333333333333337</v>
      </c>
      <c r="D2135">
        <v>40</v>
      </c>
      <c r="E2135" t="str">
        <f t="shared" si="66"/>
        <v>mars</v>
      </c>
      <c r="F2135">
        <f t="shared" si="67"/>
        <v>14</v>
      </c>
    </row>
    <row r="2136" spans="1:6">
      <c r="A2136" t="s">
        <v>68</v>
      </c>
      <c r="B2136" s="72">
        <v>46102</v>
      </c>
      <c r="C2136" s="79">
        <v>0.625</v>
      </c>
      <c r="D2136">
        <v>38</v>
      </c>
      <c r="E2136" t="str">
        <f t="shared" si="66"/>
        <v>mars</v>
      </c>
      <c r="F2136">
        <f t="shared" si="67"/>
        <v>15</v>
      </c>
    </row>
    <row r="2137" spans="1:6">
      <c r="A2137" t="s">
        <v>68</v>
      </c>
      <c r="B2137" s="72">
        <v>46102</v>
      </c>
      <c r="C2137" s="79">
        <v>0.66666666666666663</v>
      </c>
      <c r="D2137">
        <v>35</v>
      </c>
      <c r="E2137" t="str">
        <f t="shared" si="66"/>
        <v>mars</v>
      </c>
      <c r="F2137">
        <f t="shared" si="67"/>
        <v>16</v>
      </c>
    </row>
    <row r="2138" spans="1:6">
      <c r="A2138" t="s">
        <v>68</v>
      </c>
      <c r="B2138" s="72">
        <v>46102</v>
      </c>
      <c r="C2138" s="79">
        <v>0.70833333333333337</v>
      </c>
      <c r="D2138">
        <v>29</v>
      </c>
      <c r="E2138" t="str">
        <f t="shared" si="66"/>
        <v>mars</v>
      </c>
      <c r="F2138">
        <f t="shared" si="67"/>
        <v>17</v>
      </c>
    </row>
    <row r="2139" spans="1:6">
      <c r="A2139" t="s">
        <v>68</v>
      </c>
      <c r="B2139" s="72">
        <v>46102</v>
      </c>
      <c r="C2139" s="79">
        <v>0.75</v>
      </c>
      <c r="D2139">
        <v>23</v>
      </c>
      <c r="E2139" t="str">
        <f t="shared" si="66"/>
        <v>mars</v>
      </c>
      <c r="F2139">
        <f t="shared" si="67"/>
        <v>18</v>
      </c>
    </row>
    <row r="2140" spans="1:6">
      <c r="A2140" t="s">
        <v>68</v>
      </c>
      <c r="B2140" s="72">
        <v>46102</v>
      </c>
      <c r="C2140" s="79">
        <v>0.79166666666666663</v>
      </c>
      <c r="D2140">
        <v>26</v>
      </c>
      <c r="E2140" t="str">
        <f t="shared" si="66"/>
        <v>mars</v>
      </c>
      <c r="F2140">
        <f t="shared" si="67"/>
        <v>19</v>
      </c>
    </row>
    <row r="2141" spans="1:6">
      <c r="A2141" t="s">
        <v>68</v>
      </c>
      <c r="B2141" s="72">
        <v>46102</v>
      </c>
      <c r="C2141" s="79">
        <v>0.83333333333333337</v>
      </c>
      <c r="D2141">
        <v>22</v>
      </c>
      <c r="E2141" t="str">
        <f t="shared" si="66"/>
        <v>mars</v>
      </c>
      <c r="F2141">
        <f t="shared" si="67"/>
        <v>20</v>
      </c>
    </row>
    <row r="2142" spans="1:6">
      <c r="A2142" t="s">
        <v>68</v>
      </c>
      <c r="B2142" s="72">
        <v>46102</v>
      </c>
      <c r="C2142" s="79">
        <v>0.875</v>
      </c>
      <c r="D2142">
        <v>15</v>
      </c>
      <c r="E2142" t="str">
        <f t="shared" si="66"/>
        <v>mars</v>
      </c>
      <c r="F2142">
        <f t="shared" si="67"/>
        <v>21</v>
      </c>
    </row>
    <row r="2143" spans="1:6">
      <c r="A2143" t="s">
        <v>68</v>
      </c>
      <c r="B2143" s="72">
        <v>46102</v>
      </c>
      <c r="C2143" s="79">
        <v>0.91666666666666663</v>
      </c>
      <c r="D2143">
        <v>9</v>
      </c>
      <c r="E2143" t="str">
        <f t="shared" si="66"/>
        <v>mars</v>
      </c>
      <c r="F2143">
        <f t="shared" si="67"/>
        <v>22</v>
      </c>
    </row>
    <row r="2144" spans="1:6">
      <c r="A2144" t="s">
        <v>68</v>
      </c>
      <c r="B2144" s="72">
        <v>46102</v>
      </c>
      <c r="C2144" s="79">
        <v>0.95833333333333337</v>
      </c>
      <c r="D2144">
        <v>7</v>
      </c>
      <c r="E2144" t="str">
        <f t="shared" si="66"/>
        <v>mars</v>
      </c>
      <c r="F2144">
        <f t="shared" si="67"/>
        <v>23</v>
      </c>
    </row>
    <row r="2145" spans="1:6">
      <c r="A2145" t="s">
        <v>85</v>
      </c>
      <c r="B2145" s="72">
        <v>46102</v>
      </c>
      <c r="C2145" s="79">
        <v>0.25</v>
      </c>
      <c r="D2145">
        <v>2</v>
      </c>
      <c r="E2145" t="str">
        <f t="shared" si="66"/>
        <v>mars</v>
      </c>
      <c r="F2145">
        <f t="shared" si="67"/>
        <v>6</v>
      </c>
    </row>
    <row r="2146" spans="1:6">
      <c r="A2146" t="s">
        <v>85</v>
      </c>
      <c r="B2146" s="72">
        <v>46102</v>
      </c>
      <c r="C2146" s="79">
        <v>0.29166666666666669</v>
      </c>
      <c r="D2146">
        <v>5</v>
      </c>
      <c r="E2146" t="str">
        <f t="shared" si="66"/>
        <v>mars</v>
      </c>
      <c r="F2146">
        <f t="shared" si="67"/>
        <v>7</v>
      </c>
    </row>
    <row r="2147" spans="1:6">
      <c r="A2147" t="s">
        <v>85</v>
      </c>
      <c r="B2147" s="72">
        <v>46102</v>
      </c>
      <c r="C2147" s="79">
        <v>0.33333333333333331</v>
      </c>
      <c r="D2147">
        <v>9</v>
      </c>
      <c r="E2147" t="str">
        <f t="shared" si="66"/>
        <v>mars</v>
      </c>
      <c r="F2147">
        <f t="shared" si="67"/>
        <v>8</v>
      </c>
    </row>
    <row r="2148" spans="1:6">
      <c r="A2148" t="s">
        <v>85</v>
      </c>
      <c r="B2148" s="72">
        <v>46102</v>
      </c>
      <c r="C2148" s="79">
        <v>0.375</v>
      </c>
      <c r="D2148">
        <v>14</v>
      </c>
      <c r="E2148" t="str">
        <f t="shared" si="66"/>
        <v>mars</v>
      </c>
      <c r="F2148">
        <f t="shared" si="67"/>
        <v>9</v>
      </c>
    </row>
    <row r="2149" spans="1:6">
      <c r="A2149" t="s">
        <v>85</v>
      </c>
      <c r="B2149" s="72">
        <v>46102</v>
      </c>
      <c r="C2149" s="79">
        <v>0.41666666666666669</v>
      </c>
      <c r="D2149">
        <v>11</v>
      </c>
      <c r="E2149" t="str">
        <f t="shared" si="66"/>
        <v>mars</v>
      </c>
      <c r="F2149">
        <f t="shared" si="67"/>
        <v>10</v>
      </c>
    </row>
    <row r="2150" spans="1:6">
      <c r="A2150" t="s">
        <v>85</v>
      </c>
      <c r="B2150" s="72">
        <v>46102</v>
      </c>
      <c r="C2150" s="79">
        <v>0.45833333333333331</v>
      </c>
      <c r="D2150">
        <v>16</v>
      </c>
      <c r="E2150" t="str">
        <f t="shared" si="66"/>
        <v>mars</v>
      </c>
      <c r="F2150">
        <f t="shared" si="67"/>
        <v>11</v>
      </c>
    </row>
    <row r="2151" spans="1:6">
      <c r="A2151" t="s">
        <v>85</v>
      </c>
      <c r="B2151" s="72">
        <v>46102</v>
      </c>
      <c r="C2151" s="79">
        <v>0.5</v>
      </c>
      <c r="D2151">
        <v>15</v>
      </c>
      <c r="E2151" t="str">
        <f t="shared" si="66"/>
        <v>mars</v>
      </c>
      <c r="F2151">
        <f t="shared" si="67"/>
        <v>12</v>
      </c>
    </row>
    <row r="2152" spans="1:6">
      <c r="A2152" t="s">
        <v>85</v>
      </c>
      <c r="B2152" s="72">
        <v>46102</v>
      </c>
      <c r="C2152" s="79">
        <v>0.54166666666666663</v>
      </c>
      <c r="D2152">
        <v>15</v>
      </c>
      <c r="E2152" t="str">
        <f t="shared" si="66"/>
        <v>mars</v>
      </c>
      <c r="F2152">
        <f t="shared" si="67"/>
        <v>13</v>
      </c>
    </row>
    <row r="2153" spans="1:6">
      <c r="A2153" t="s">
        <v>85</v>
      </c>
      <c r="B2153" s="72">
        <v>46102</v>
      </c>
      <c r="C2153" s="79">
        <v>0.58333333333333337</v>
      </c>
      <c r="D2153">
        <v>22</v>
      </c>
      <c r="E2153" t="str">
        <f t="shared" si="66"/>
        <v>mars</v>
      </c>
      <c r="F2153">
        <f t="shared" si="67"/>
        <v>14</v>
      </c>
    </row>
    <row r="2154" spans="1:6">
      <c r="A2154" t="s">
        <v>85</v>
      </c>
      <c r="B2154" s="72">
        <v>46102</v>
      </c>
      <c r="C2154" s="79">
        <v>0.625</v>
      </c>
      <c r="D2154">
        <v>17</v>
      </c>
      <c r="E2154" t="str">
        <f t="shared" si="66"/>
        <v>mars</v>
      </c>
      <c r="F2154">
        <f t="shared" si="67"/>
        <v>15</v>
      </c>
    </row>
    <row r="2155" spans="1:6">
      <c r="A2155" t="s">
        <v>85</v>
      </c>
      <c r="B2155" s="72">
        <v>46102</v>
      </c>
      <c r="C2155" s="79">
        <v>0.66666666666666663</v>
      </c>
      <c r="D2155">
        <v>11</v>
      </c>
      <c r="E2155" t="str">
        <f t="shared" si="66"/>
        <v>mars</v>
      </c>
      <c r="F2155">
        <f t="shared" si="67"/>
        <v>16</v>
      </c>
    </row>
    <row r="2156" spans="1:6">
      <c r="A2156" t="s">
        <v>85</v>
      </c>
      <c r="B2156" s="72">
        <v>46102</v>
      </c>
      <c r="C2156" s="79">
        <v>0.70833333333333337</v>
      </c>
      <c r="D2156">
        <v>11</v>
      </c>
      <c r="E2156" t="str">
        <f t="shared" si="66"/>
        <v>mars</v>
      </c>
      <c r="F2156">
        <f t="shared" si="67"/>
        <v>17</v>
      </c>
    </row>
    <row r="2157" spans="1:6">
      <c r="A2157" t="s">
        <v>85</v>
      </c>
      <c r="B2157" s="72">
        <v>46102</v>
      </c>
      <c r="C2157" s="79">
        <v>0.75</v>
      </c>
      <c r="D2157">
        <v>15</v>
      </c>
      <c r="E2157" t="str">
        <f t="shared" si="66"/>
        <v>mars</v>
      </c>
      <c r="F2157">
        <f t="shared" si="67"/>
        <v>18</v>
      </c>
    </row>
    <row r="2158" spans="1:6">
      <c r="A2158" t="s">
        <v>85</v>
      </c>
      <c r="B2158" s="72">
        <v>46102</v>
      </c>
      <c r="C2158" s="79">
        <v>0.79166666666666663</v>
      </c>
      <c r="D2158">
        <v>12</v>
      </c>
      <c r="E2158" t="str">
        <f t="shared" si="66"/>
        <v>mars</v>
      </c>
      <c r="F2158">
        <f t="shared" si="67"/>
        <v>19</v>
      </c>
    </row>
    <row r="2159" spans="1:6">
      <c r="A2159" t="s">
        <v>85</v>
      </c>
      <c r="B2159" s="72">
        <v>46102</v>
      </c>
      <c r="C2159" s="79">
        <v>0.83333333333333337</v>
      </c>
      <c r="D2159">
        <v>6</v>
      </c>
      <c r="E2159" t="str">
        <f t="shared" si="66"/>
        <v>mars</v>
      </c>
      <c r="F2159">
        <f t="shared" si="67"/>
        <v>20</v>
      </c>
    </row>
    <row r="2160" spans="1:6">
      <c r="A2160" t="s">
        <v>85</v>
      </c>
      <c r="B2160" s="72">
        <v>46102</v>
      </c>
      <c r="C2160" s="79">
        <v>0.875</v>
      </c>
      <c r="D2160">
        <v>1</v>
      </c>
      <c r="E2160" t="str">
        <f t="shared" si="66"/>
        <v>mars</v>
      </c>
      <c r="F2160">
        <f t="shared" si="67"/>
        <v>21</v>
      </c>
    </row>
    <row r="2161" spans="1:6">
      <c r="A2161" t="s">
        <v>85</v>
      </c>
      <c r="B2161" s="72">
        <v>46102</v>
      </c>
      <c r="C2161" s="79">
        <v>0.91666666666666663</v>
      </c>
      <c r="D2161">
        <v>3</v>
      </c>
      <c r="E2161" t="str">
        <f t="shared" si="66"/>
        <v>mars</v>
      </c>
      <c r="F2161">
        <f t="shared" si="67"/>
        <v>22</v>
      </c>
    </row>
    <row r="2162" spans="1:6">
      <c r="A2162" t="s">
        <v>85</v>
      </c>
      <c r="B2162" s="72">
        <v>46102</v>
      </c>
      <c r="C2162" s="79">
        <v>0.95833333333333337</v>
      </c>
      <c r="D2162">
        <v>2</v>
      </c>
      <c r="E2162" t="str">
        <f t="shared" si="66"/>
        <v>mars</v>
      </c>
      <c r="F2162">
        <f t="shared" si="67"/>
        <v>23</v>
      </c>
    </row>
    <row r="2163" spans="1:6">
      <c r="A2163" t="s">
        <v>68</v>
      </c>
      <c r="B2163" s="72">
        <v>46103</v>
      </c>
      <c r="C2163" s="79">
        <v>0.25</v>
      </c>
      <c r="D2163">
        <v>1</v>
      </c>
      <c r="E2163" t="str">
        <f t="shared" si="66"/>
        <v>mars</v>
      </c>
      <c r="F2163">
        <f t="shared" si="67"/>
        <v>6</v>
      </c>
    </row>
    <row r="2164" spans="1:6">
      <c r="A2164" t="s">
        <v>68</v>
      </c>
      <c r="B2164" s="72">
        <v>46103</v>
      </c>
      <c r="C2164" s="79">
        <v>0.29166666666666669</v>
      </c>
      <c r="D2164">
        <v>2</v>
      </c>
      <c r="E2164" t="str">
        <f t="shared" si="66"/>
        <v>mars</v>
      </c>
      <c r="F2164">
        <f t="shared" si="67"/>
        <v>7</v>
      </c>
    </row>
    <row r="2165" spans="1:6">
      <c r="A2165" t="s">
        <v>68</v>
      </c>
      <c r="B2165" s="72">
        <v>46103</v>
      </c>
      <c r="C2165" s="79">
        <v>0.33333333333333331</v>
      </c>
      <c r="D2165">
        <v>3</v>
      </c>
      <c r="E2165" t="str">
        <f t="shared" si="66"/>
        <v>mars</v>
      </c>
      <c r="F2165">
        <f t="shared" si="67"/>
        <v>8</v>
      </c>
    </row>
    <row r="2166" spans="1:6">
      <c r="A2166" t="s">
        <v>68</v>
      </c>
      <c r="B2166" s="72">
        <v>46103</v>
      </c>
      <c r="C2166" s="79">
        <v>0.375</v>
      </c>
      <c r="D2166">
        <v>10</v>
      </c>
      <c r="E2166" t="str">
        <f t="shared" si="66"/>
        <v>mars</v>
      </c>
      <c r="F2166">
        <f t="shared" si="67"/>
        <v>9</v>
      </c>
    </row>
    <row r="2167" spans="1:6">
      <c r="A2167" t="s">
        <v>68</v>
      </c>
      <c r="B2167" s="72">
        <v>46103</v>
      </c>
      <c r="C2167" s="79">
        <v>0.41666666666666669</v>
      </c>
      <c r="D2167">
        <v>23</v>
      </c>
      <c r="E2167" t="str">
        <f t="shared" si="66"/>
        <v>mars</v>
      </c>
      <c r="F2167">
        <f t="shared" si="67"/>
        <v>10</v>
      </c>
    </row>
    <row r="2168" spans="1:6">
      <c r="A2168" t="s">
        <v>68</v>
      </c>
      <c r="B2168" s="72">
        <v>46103</v>
      </c>
      <c r="C2168" s="79">
        <v>0.45833333333333331</v>
      </c>
      <c r="D2168">
        <v>22</v>
      </c>
      <c r="E2168" t="str">
        <f t="shared" si="66"/>
        <v>mars</v>
      </c>
      <c r="F2168">
        <f t="shared" si="67"/>
        <v>11</v>
      </c>
    </row>
    <row r="2169" spans="1:6">
      <c r="A2169" t="s">
        <v>68</v>
      </c>
      <c r="B2169" s="72">
        <v>46103</v>
      </c>
      <c r="C2169" s="79">
        <v>0.5</v>
      </c>
      <c r="D2169">
        <v>22</v>
      </c>
      <c r="E2169" t="str">
        <f t="shared" si="66"/>
        <v>mars</v>
      </c>
      <c r="F2169">
        <f t="shared" si="67"/>
        <v>12</v>
      </c>
    </row>
    <row r="2170" spans="1:6">
      <c r="A2170" t="s">
        <v>68</v>
      </c>
      <c r="B2170" s="72">
        <v>46103</v>
      </c>
      <c r="C2170" s="79">
        <v>0.54166666666666663</v>
      </c>
      <c r="D2170">
        <v>34</v>
      </c>
      <c r="E2170" t="str">
        <f t="shared" si="66"/>
        <v>mars</v>
      </c>
      <c r="F2170">
        <f t="shared" si="67"/>
        <v>13</v>
      </c>
    </row>
    <row r="2171" spans="1:6">
      <c r="A2171" t="s">
        <v>68</v>
      </c>
      <c r="B2171" s="72">
        <v>46103</v>
      </c>
      <c r="C2171" s="79">
        <v>0.58333333333333337</v>
      </c>
      <c r="D2171">
        <v>26</v>
      </c>
      <c r="E2171" t="str">
        <f t="shared" si="66"/>
        <v>mars</v>
      </c>
      <c r="F2171">
        <f t="shared" si="67"/>
        <v>14</v>
      </c>
    </row>
    <row r="2172" spans="1:6">
      <c r="A2172" t="s">
        <v>68</v>
      </c>
      <c r="B2172" s="72">
        <v>46103</v>
      </c>
      <c r="C2172" s="79">
        <v>0.625</v>
      </c>
      <c r="D2172">
        <v>27</v>
      </c>
      <c r="E2172" t="str">
        <f t="shared" si="66"/>
        <v>mars</v>
      </c>
      <c r="F2172">
        <f t="shared" si="67"/>
        <v>15</v>
      </c>
    </row>
    <row r="2173" spans="1:6">
      <c r="A2173" t="s">
        <v>68</v>
      </c>
      <c r="B2173" s="72">
        <v>46103</v>
      </c>
      <c r="C2173" s="79">
        <v>0.66666666666666663</v>
      </c>
      <c r="D2173">
        <v>28</v>
      </c>
      <c r="E2173" t="str">
        <f t="shared" si="66"/>
        <v>mars</v>
      </c>
      <c r="F2173">
        <f t="shared" si="67"/>
        <v>16</v>
      </c>
    </row>
    <row r="2174" spans="1:6">
      <c r="A2174" t="s">
        <v>68</v>
      </c>
      <c r="B2174" s="72">
        <v>46103</v>
      </c>
      <c r="C2174" s="79">
        <v>0.70833333333333337</v>
      </c>
      <c r="D2174">
        <v>28</v>
      </c>
      <c r="E2174" t="str">
        <f t="shared" si="66"/>
        <v>mars</v>
      </c>
      <c r="F2174">
        <f t="shared" si="67"/>
        <v>17</v>
      </c>
    </row>
    <row r="2175" spans="1:6">
      <c r="A2175" t="s">
        <v>68</v>
      </c>
      <c r="B2175" s="72">
        <v>46103</v>
      </c>
      <c r="C2175" s="79">
        <v>0.75</v>
      </c>
      <c r="D2175">
        <v>22</v>
      </c>
      <c r="E2175" t="str">
        <f t="shared" si="66"/>
        <v>mars</v>
      </c>
      <c r="F2175">
        <f t="shared" si="67"/>
        <v>18</v>
      </c>
    </row>
    <row r="2176" spans="1:6">
      <c r="A2176" t="s">
        <v>68</v>
      </c>
      <c r="B2176" s="72">
        <v>46103</v>
      </c>
      <c r="C2176" s="79">
        <v>0.79166666666666663</v>
      </c>
      <c r="D2176">
        <v>17</v>
      </c>
      <c r="E2176" t="str">
        <f t="shared" si="66"/>
        <v>mars</v>
      </c>
      <c r="F2176">
        <f t="shared" si="67"/>
        <v>19</v>
      </c>
    </row>
    <row r="2177" spans="1:6">
      <c r="A2177" t="s">
        <v>68</v>
      </c>
      <c r="B2177" s="72">
        <v>46103</v>
      </c>
      <c r="C2177" s="79">
        <v>0.83333333333333337</v>
      </c>
      <c r="D2177">
        <v>15</v>
      </c>
      <c r="E2177" t="str">
        <f t="shared" si="66"/>
        <v>mars</v>
      </c>
      <c r="F2177">
        <f t="shared" si="67"/>
        <v>20</v>
      </c>
    </row>
    <row r="2178" spans="1:6">
      <c r="A2178" t="s">
        <v>68</v>
      </c>
      <c r="B2178" s="72">
        <v>46103</v>
      </c>
      <c r="C2178" s="79">
        <v>0.875</v>
      </c>
      <c r="D2178">
        <v>11</v>
      </c>
      <c r="E2178" t="str">
        <f t="shared" si="66"/>
        <v>mars</v>
      </c>
      <c r="F2178">
        <f t="shared" si="67"/>
        <v>21</v>
      </c>
    </row>
    <row r="2179" spans="1:6">
      <c r="A2179" t="s">
        <v>68</v>
      </c>
      <c r="B2179" s="72">
        <v>46103</v>
      </c>
      <c r="C2179" s="79">
        <v>0.91666666666666663</v>
      </c>
      <c r="D2179">
        <v>8</v>
      </c>
      <c r="E2179" t="str">
        <f t="shared" si="66"/>
        <v>mars</v>
      </c>
      <c r="F2179">
        <f t="shared" si="67"/>
        <v>22</v>
      </c>
    </row>
    <row r="2180" spans="1:6">
      <c r="A2180" t="s">
        <v>68</v>
      </c>
      <c r="B2180" s="72">
        <v>46103</v>
      </c>
      <c r="C2180" s="79">
        <v>0.95833333333333337</v>
      </c>
      <c r="D2180">
        <v>6</v>
      </c>
      <c r="E2180" t="str">
        <f t="shared" ref="E2180:E2243" si="68">TEXT(B2180,"mmmm")</f>
        <v>mars</v>
      </c>
      <c r="F2180">
        <f t="shared" ref="F2180:F2243" si="69">VLOOKUP(C2180,$L$1:$M$24,2,0)</f>
        <v>23</v>
      </c>
    </row>
    <row r="2181" spans="1:6">
      <c r="A2181" t="s">
        <v>85</v>
      </c>
      <c r="B2181" s="72">
        <v>46103</v>
      </c>
      <c r="C2181" s="79">
        <v>0.25</v>
      </c>
      <c r="D2181">
        <v>1</v>
      </c>
      <c r="E2181" t="str">
        <f t="shared" si="68"/>
        <v>mars</v>
      </c>
      <c r="F2181">
        <f t="shared" si="69"/>
        <v>6</v>
      </c>
    </row>
    <row r="2182" spans="1:6">
      <c r="A2182" t="s">
        <v>85</v>
      </c>
      <c r="B2182" s="72">
        <v>46103</v>
      </c>
      <c r="C2182" s="79">
        <v>0.29166666666666669</v>
      </c>
      <c r="D2182">
        <v>4</v>
      </c>
      <c r="E2182" t="str">
        <f t="shared" si="68"/>
        <v>mars</v>
      </c>
      <c r="F2182">
        <f t="shared" si="69"/>
        <v>7</v>
      </c>
    </row>
    <row r="2183" spans="1:6">
      <c r="A2183" t="s">
        <v>85</v>
      </c>
      <c r="B2183" s="72">
        <v>46103</v>
      </c>
      <c r="C2183" s="79">
        <v>0.33333333333333331</v>
      </c>
      <c r="D2183">
        <v>8</v>
      </c>
      <c r="E2183" t="str">
        <f t="shared" si="68"/>
        <v>mars</v>
      </c>
      <c r="F2183">
        <f t="shared" si="69"/>
        <v>8</v>
      </c>
    </row>
    <row r="2184" spans="1:6">
      <c r="A2184" t="s">
        <v>85</v>
      </c>
      <c r="B2184" s="72">
        <v>46103</v>
      </c>
      <c r="C2184" s="79">
        <v>0.375</v>
      </c>
      <c r="D2184">
        <v>7</v>
      </c>
      <c r="E2184" t="str">
        <f t="shared" si="68"/>
        <v>mars</v>
      </c>
      <c r="F2184">
        <f t="shared" si="69"/>
        <v>9</v>
      </c>
    </row>
    <row r="2185" spans="1:6">
      <c r="A2185" t="s">
        <v>85</v>
      </c>
      <c r="B2185" s="72">
        <v>46103</v>
      </c>
      <c r="C2185" s="79">
        <v>0.41666666666666669</v>
      </c>
      <c r="D2185">
        <v>13</v>
      </c>
      <c r="E2185" t="str">
        <f t="shared" si="68"/>
        <v>mars</v>
      </c>
      <c r="F2185">
        <f t="shared" si="69"/>
        <v>10</v>
      </c>
    </row>
    <row r="2186" spans="1:6">
      <c r="A2186" t="s">
        <v>85</v>
      </c>
      <c r="B2186" s="72">
        <v>46103</v>
      </c>
      <c r="C2186" s="79">
        <v>0.45833333333333331</v>
      </c>
      <c r="D2186">
        <v>10</v>
      </c>
      <c r="E2186" t="str">
        <f t="shared" si="68"/>
        <v>mars</v>
      </c>
      <c r="F2186">
        <f t="shared" si="69"/>
        <v>11</v>
      </c>
    </row>
    <row r="2187" spans="1:6">
      <c r="A2187" t="s">
        <v>85</v>
      </c>
      <c r="B2187" s="72">
        <v>46103</v>
      </c>
      <c r="C2187" s="79">
        <v>0.5</v>
      </c>
      <c r="D2187">
        <v>9</v>
      </c>
      <c r="E2187" t="str">
        <f t="shared" si="68"/>
        <v>mars</v>
      </c>
      <c r="F2187">
        <f t="shared" si="69"/>
        <v>12</v>
      </c>
    </row>
    <row r="2188" spans="1:6">
      <c r="A2188" t="s">
        <v>85</v>
      </c>
      <c r="B2188" s="72">
        <v>46103</v>
      </c>
      <c r="C2188" s="79">
        <v>0.54166666666666663</v>
      </c>
      <c r="D2188">
        <v>13</v>
      </c>
      <c r="E2188" t="str">
        <f t="shared" si="68"/>
        <v>mars</v>
      </c>
      <c r="F2188">
        <f t="shared" si="69"/>
        <v>13</v>
      </c>
    </row>
    <row r="2189" spans="1:6">
      <c r="A2189" t="s">
        <v>85</v>
      </c>
      <c r="B2189" s="72">
        <v>46103</v>
      </c>
      <c r="C2189" s="79">
        <v>0.58333333333333337</v>
      </c>
      <c r="D2189">
        <v>9</v>
      </c>
      <c r="E2189" t="str">
        <f t="shared" si="68"/>
        <v>mars</v>
      </c>
      <c r="F2189">
        <f t="shared" si="69"/>
        <v>14</v>
      </c>
    </row>
    <row r="2190" spans="1:6">
      <c r="A2190" t="s">
        <v>85</v>
      </c>
      <c r="B2190" s="72">
        <v>46103</v>
      </c>
      <c r="C2190" s="79">
        <v>0.625</v>
      </c>
      <c r="D2190">
        <v>13</v>
      </c>
      <c r="E2190" t="str">
        <f t="shared" si="68"/>
        <v>mars</v>
      </c>
      <c r="F2190">
        <f t="shared" si="69"/>
        <v>15</v>
      </c>
    </row>
    <row r="2191" spans="1:6">
      <c r="A2191" t="s">
        <v>85</v>
      </c>
      <c r="B2191" s="72">
        <v>46103</v>
      </c>
      <c r="C2191" s="79">
        <v>0.66666666666666663</v>
      </c>
      <c r="D2191">
        <v>14</v>
      </c>
      <c r="E2191" t="str">
        <f t="shared" si="68"/>
        <v>mars</v>
      </c>
      <c r="F2191">
        <f t="shared" si="69"/>
        <v>16</v>
      </c>
    </row>
    <row r="2192" spans="1:6">
      <c r="A2192" t="s">
        <v>85</v>
      </c>
      <c r="B2192" s="72">
        <v>46103</v>
      </c>
      <c r="C2192" s="79">
        <v>0.70833333333333337</v>
      </c>
      <c r="D2192">
        <v>14</v>
      </c>
      <c r="E2192" t="str">
        <f t="shared" si="68"/>
        <v>mars</v>
      </c>
      <c r="F2192">
        <f t="shared" si="69"/>
        <v>17</v>
      </c>
    </row>
    <row r="2193" spans="1:6">
      <c r="A2193" t="s">
        <v>85</v>
      </c>
      <c r="B2193" s="72">
        <v>46103</v>
      </c>
      <c r="C2193" s="79">
        <v>0.75</v>
      </c>
      <c r="D2193">
        <v>17</v>
      </c>
      <c r="E2193" t="str">
        <f t="shared" si="68"/>
        <v>mars</v>
      </c>
      <c r="F2193">
        <f t="shared" si="69"/>
        <v>18</v>
      </c>
    </row>
    <row r="2194" spans="1:6">
      <c r="A2194" t="s">
        <v>85</v>
      </c>
      <c r="B2194" s="72">
        <v>46103</v>
      </c>
      <c r="C2194" s="79">
        <v>0.79166666666666663</v>
      </c>
      <c r="D2194">
        <v>12</v>
      </c>
      <c r="E2194" t="str">
        <f t="shared" si="68"/>
        <v>mars</v>
      </c>
      <c r="F2194">
        <f t="shared" si="69"/>
        <v>19</v>
      </c>
    </row>
    <row r="2195" spans="1:6">
      <c r="A2195" t="s">
        <v>85</v>
      </c>
      <c r="B2195" s="72">
        <v>46103</v>
      </c>
      <c r="C2195" s="79">
        <v>0.83333333333333337</v>
      </c>
      <c r="D2195">
        <v>5</v>
      </c>
      <c r="E2195" t="str">
        <f t="shared" si="68"/>
        <v>mars</v>
      </c>
      <c r="F2195">
        <f t="shared" si="69"/>
        <v>20</v>
      </c>
    </row>
    <row r="2196" spans="1:6">
      <c r="A2196" t="s">
        <v>85</v>
      </c>
      <c r="B2196" s="72">
        <v>46103</v>
      </c>
      <c r="C2196" s="79">
        <v>0.875</v>
      </c>
      <c r="D2196">
        <v>4</v>
      </c>
      <c r="E2196" t="str">
        <f t="shared" si="68"/>
        <v>mars</v>
      </c>
      <c r="F2196">
        <f t="shared" si="69"/>
        <v>21</v>
      </c>
    </row>
    <row r="2197" spans="1:6">
      <c r="A2197" t="s">
        <v>85</v>
      </c>
      <c r="B2197" s="72">
        <v>46103</v>
      </c>
      <c r="C2197" s="79">
        <v>0.91666666666666663</v>
      </c>
      <c r="D2197">
        <v>2</v>
      </c>
      <c r="E2197" t="str">
        <f t="shared" si="68"/>
        <v>mars</v>
      </c>
      <c r="F2197">
        <f t="shared" si="69"/>
        <v>22</v>
      </c>
    </row>
    <row r="2198" spans="1:6">
      <c r="A2198" t="s">
        <v>85</v>
      </c>
      <c r="B2198" s="72">
        <v>46103</v>
      </c>
      <c r="C2198" s="79">
        <v>0.95833333333333337</v>
      </c>
      <c r="D2198">
        <v>2</v>
      </c>
      <c r="E2198" t="str">
        <f t="shared" si="68"/>
        <v>mars</v>
      </c>
      <c r="F2198">
        <f t="shared" si="69"/>
        <v>23</v>
      </c>
    </row>
    <row r="2199" spans="1:6">
      <c r="A2199" t="s">
        <v>68</v>
      </c>
      <c r="B2199" s="72">
        <v>46104</v>
      </c>
      <c r="C2199" s="79">
        <v>0.25</v>
      </c>
      <c r="D2199">
        <v>4</v>
      </c>
      <c r="E2199" t="str">
        <f t="shared" si="68"/>
        <v>mars</v>
      </c>
      <c r="F2199">
        <f t="shared" si="69"/>
        <v>6</v>
      </c>
    </row>
    <row r="2200" spans="1:6">
      <c r="A2200" t="s">
        <v>68</v>
      </c>
      <c r="B2200" s="72">
        <v>46104</v>
      </c>
      <c r="C2200" s="79">
        <v>0.29166666666666669</v>
      </c>
      <c r="D2200">
        <v>11</v>
      </c>
      <c r="E2200" t="str">
        <f t="shared" si="68"/>
        <v>mars</v>
      </c>
      <c r="F2200">
        <f t="shared" si="69"/>
        <v>7</v>
      </c>
    </row>
    <row r="2201" spans="1:6">
      <c r="A2201" t="s">
        <v>68</v>
      </c>
      <c r="B2201" s="72">
        <v>46104</v>
      </c>
      <c r="C2201" s="79">
        <v>0.33333333333333331</v>
      </c>
      <c r="D2201">
        <v>43</v>
      </c>
      <c r="E2201" t="str">
        <f t="shared" si="68"/>
        <v>mars</v>
      </c>
      <c r="F2201">
        <f t="shared" si="69"/>
        <v>8</v>
      </c>
    </row>
    <row r="2202" spans="1:6">
      <c r="A2202" t="s">
        <v>68</v>
      </c>
      <c r="B2202" s="72">
        <v>46104</v>
      </c>
      <c r="C2202" s="79">
        <v>0.375</v>
      </c>
      <c r="D2202">
        <v>47</v>
      </c>
      <c r="E2202" t="str">
        <f t="shared" si="68"/>
        <v>mars</v>
      </c>
      <c r="F2202">
        <f t="shared" si="69"/>
        <v>9</v>
      </c>
    </row>
    <row r="2203" spans="1:6">
      <c r="A2203" t="s">
        <v>68</v>
      </c>
      <c r="B2203" s="72">
        <v>46104</v>
      </c>
      <c r="C2203" s="79">
        <v>0.41666666666666669</v>
      </c>
      <c r="D2203">
        <v>75</v>
      </c>
      <c r="E2203" t="str">
        <f t="shared" si="68"/>
        <v>mars</v>
      </c>
      <c r="F2203">
        <f t="shared" si="69"/>
        <v>10</v>
      </c>
    </row>
    <row r="2204" spans="1:6">
      <c r="A2204" t="s">
        <v>68</v>
      </c>
      <c r="B2204" s="72">
        <v>46104</v>
      </c>
      <c r="C2204" s="79">
        <v>0.45833333333333331</v>
      </c>
      <c r="D2204">
        <v>73</v>
      </c>
      <c r="E2204" t="str">
        <f t="shared" si="68"/>
        <v>mars</v>
      </c>
      <c r="F2204">
        <f t="shared" si="69"/>
        <v>11</v>
      </c>
    </row>
    <row r="2205" spans="1:6">
      <c r="A2205" t="s">
        <v>68</v>
      </c>
      <c r="B2205" s="72">
        <v>46104</v>
      </c>
      <c r="C2205" s="79">
        <v>0.5</v>
      </c>
      <c r="D2205">
        <v>64</v>
      </c>
      <c r="E2205" t="str">
        <f t="shared" si="68"/>
        <v>mars</v>
      </c>
      <c r="F2205">
        <f t="shared" si="69"/>
        <v>12</v>
      </c>
    </row>
    <row r="2206" spans="1:6">
      <c r="A2206" t="s">
        <v>68</v>
      </c>
      <c r="B2206" s="72">
        <v>46104</v>
      </c>
      <c r="C2206" s="79">
        <v>0.54166666666666663</v>
      </c>
      <c r="D2206">
        <v>57</v>
      </c>
      <c r="E2206" t="str">
        <f t="shared" si="68"/>
        <v>mars</v>
      </c>
      <c r="F2206">
        <f t="shared" si="69"/>
        <v>13</v>
      </c>
    </row>
    <row r="2207" spans="1:6">
      <c r="A2207" t="s">
        <v>68</v>
      </c>
      <c r="B2207" s="72">
        <v>46104</v>
      </c>
      <c r="C2207" s="79">
        <v>0.58333333333333337</v>
      </c>
      <c r="D2207">
        <v>53</v>
      </c>
      <c r="E2207" t="str">
        <f t="shared" si="68"/>
        <v>mars</v>
      </c>
      <c r="F2207">
        <f t="shared" si="69"/>
        <v>14</v>
      </c>
    </row>
    <row r="2208" spans="1:6">
      <c r="A2208" t="s">
        <v>68</v>
      </c>
      <c r="B2208" s="72">
        <v>46104</v>
      </c>
      <c r="C2208" s="79">
        <v>0.625</v>
      </c>
      <c r="D2208">
        <v>58</v>
      </c>
      <c r="E2208" t="str">
        <f t="shared" si="68"/>
        <v>mars</v>
      </c>
      <c r="F2208">
        <f t="shared" si="69"/>
        <v>15</v>
      </c>
    </row>
    <row r="2209" spans="1:6">
      <c r="A2209" t="s">
        <v>68</v>
      </c>
      <c r="B2209" s="72">
        <v>46104</v>
      </c>
      <c r="C2209" s="79">
        <v>0.66666666666666663</v>
      </c>
      <c r="D2209">
        <v>48</v>
      </c>
      <c r="E2209" t="str">
        <f t="shared" si="68"/>
        <v>mars</v>
      </c>
      <c r="F2209">
        <f t="shared" si="69"/>
        <v>16</v>
      </c>
    </row>
    <row r="2210" spans="1:6">
      <c r="A2210" t="s">
        <v>68</v>
      </c>
      <c r="B2210" s="72">
        <v>46104</v>
      </c>
      <c r="C2210" s="79">
        <v>0.70833333333333337</v>
      </c>
      <c r="D2210">
        <v>41</v>
      </c>
      <c r="E2210" t="str">
        <f t="shared" si="68"/>
        <v>mars</v>
      </c>
      <c r="F2210">
        <f t="shared" si="69"/>
        <v>17</v>
      </c>
    </row>
    <row r="2211" spans="1:6">
      <c r="A2211" t="s">
        <v>68</v>
      </c>
      <c r="B2211" s="72">
        <v>46104</v>
      </c>
      <c r="C2211" s="79">
        <v>0.75</v>
      </c>
      <c r="D2211">
        <v>28</v>
      </c>
      <c r="E2211" t="str">
        <f t="shared" si="68"/>
        <v>mars</v>
      </c>
      <c r="F2211">
        <f t="shared" si="69"/>
        <v>18</v>
      </c>
    </row>
    <row r="2212" spans="1:6">
      <c r="A2212" t="s">
        <v>68</v>
      </c>
      <c r="B2212" s="72">
        <v>46104</v>
      </c>
      <c r="C2212" s="79">
        <v>0.79166666666666663</v>
      </c>
      <c r="D2212">
        <v>27</v>
      </c>
      <c r="E2212" t="str">
        <f t="shared" si="68"/>
        <v>mars</v>
      </c>
      <c r="F2212">
        <f t="shared" si="69"/>
        <v>19</v>
      </c>
    </row>
    <row r="2213" spans="1:6">
      <c r="A2213" t="s">
        <v>68</v>
      </c>
      <c r="B2213" s="72">
        <v>46104</v>
      </c>
      <c r="C2213" s="79">
        <v>0.83333333333333337</v>
      </c>
      <c r="D2213">
        <v>20</v>
      </c>
      <c r="E2213" t="str">
        <f t="shared" si="68"/>
        <v>mars</v>
      </c>
      <c r="F2213">
        <f t="shared" si="69"/>
        <v>20</v>
      </c>
    </row>
    <row r="2214" spans="1:6">
      <c r="A2214" t="s">
        <v>68</v>
      </c>
      <c r="B2214" s="72">
        <v>46104</v>
      </c>
      <c r="C2214" s="79">
        <v>0.875</v>
      </c>
      <c r="D2214">
        <v>10</v>
      </c>
      <c r="E2214" t="str">
        <f t="shared" si="68"/>
        <v>mars</v>
      </c>
      <c r="F2214">
        <f t="shared" si="69"/>
        <v>21</v>
      </c>
    </row>
    <row r="2215" spans="1:6">
      <c r="A2215" t="s">
        <v>68</v>
      </c>
      <c r="B2215" s="72">
        <v>46104</v>
      </c>
      <c r="C2215" s="79">
        <v>0.91666666666666663</v>
      </c>
      <c r="D2215">
        <v>8</v>
      </c>
      <c r="E2215" t="str">
        <f t="shared" si="68"/>
        <v>mars</v>
      </c>
      <c r="F2215">
        <f t="shared" si="69"/>
        <v>22</v>
      </c>
    </row>
    <row r="2216" spans="1:6">
      <c r="A2216" t="s">
        <v>68</v>
      </c>
      <c r="B2216" s="72">
        <v>46104</v>
      </c>
      <c r="C2216" s="79">
        <v>0.95833333333333337</v>
      </c>
      <c r="D2216">
        <v>3</v>
      </c>
      <c r="E2216" t="str">
        <f t="shared" si="68"/>
        <v>mars</v>
      </c>
      <c r="F2216">
        <f t="shared" si="69"/>
        <v>23</v>
      </c>
    </row>
    <row r="2217" spans="1:6">
      <c r="A2217" t="s">
        <v>85</v>
      </c>
      <c r="B2217" s="72">
        <v>46104</v>
      </c>
      <c r="C2217" s="79">
        <v>0.25</v>
      </c>
      <c r="D2217">
        <v>2</v>
      </c>
      <c r="E2217" t="str">
        <f t="shared" si="68"/>
        <v>mars</v>
      </c>
      <c r="F2217">
        <f t="shared" si="69"/>
        <v>6</v>
      </c>
    </row>
    <row r="2218" spans="1:6">
      <c r="A2218" t="s">
        <v>85</v>
      </c>
      <c r="B2218" s="72">
        <v>46104</v>
      </c>
      <c r="C2218" s="79">
        <v>0.29166666666666669</v>
      </c>
      <c r="D2218">
        <v>9</v>
      </c>
      <c r="E2218" t="str">
        <f t="shared" si="68"/>
        <v>mars</v>
      </c>
      <c r="F2218">
        <f t="shared" si="69"/>
        <v>7</v>
      </c>
    </row>
    <row r="2219" spans="1:6">
      <c r="A2219" t="s">
        <v>85</v>
      </c>
      <c r="B2219" s="72">
        <v>46104</v>
      </c>
      <c r="C2219" s="79">
        <v>0.33333333333333331</v>
      </c>
      <c r="D2219">
        <v>20</v>
      </c>
      <c r="E2219" t="str">
        <f t="shared" si="68"/>
        <v>mars</v>
      </c>
      <c r="F2219">
        <f t="shared" si="69"/>
        <v>8</v>
      </c>
    </row>
    <row r="2220" spans="1:6">
      <c r="A2220" t="s">
        <v>85</v>
      </c>
      <c r="B2220" s="72">
        <v>46104</v>
      </c>
      <c r="C2220" s="79">
        <v>0.375</v>
      </c>
      <c r="D2220">
        <v>36</v>
      </c>
      <c r="E2220" t="str">
        <f t="shared" si="68"/>
        <v>mars</v>
      </c>
      <c r="F2220">
        <f t="shared" si="69"/>
        <v>9</v>
      </c>
    </row>
    <row r="2221" spans="1:6">
      <c r="A2221" t="s">
        <v>85</v>
      </c>
      <c r="B2221" s="72">
        <v>46104</v>
      </c>
      <c r="C2221" s="79">
        <v>0.41666666666666669</v>
      </c>
      <c r="D2221">
        <v>35</v>
      </c>
      <c r="E2221" t="str">
        <f t="shared" si="68"/>
        <v>mars</v>
      </c>
      <c r="F2221">
        <f t="shared" si="69"/>
        <v>10</v>
      </c>
    </row>
    <row r="2222" spans="1:6">
      <c r="A2222" t="s">
        <v>85</v>
      </c>
      <c r="B2222" s="72">
        <v>46104</v>
      </c>
      <c r="C2222" s="79">
        <v>0.45833333333333331</v>
      </c>
      <c r="D2222">
        <v>37</v>
      </c>
      <c r="E2222" t="str">
        <f t="shared" si="68"/>
        <v>mars</v>
      </c>
      <c r="F2222">
        <f t="shared" si="69"/>
        <v>11</v>
      </c>
    </row>
    <row r="2223" spans="1:6">
      <c r="A2223" t="s">
        <v>85</v>
      </c>
      <c r="B2223" s="72">
        <v>46104</v>
      </c>
      <c r="C2223" s="79">
        <v>0.5</v>
      </c>
      <c r="D2223">
        <v>24</v>
      </c>
      <c r="E2223" t="str">
        <f t="shared" si="68"/>
        <v>mars</v>
      </c>
      <c r="F2223">
        <f t="shared" si="69"/>
        <v>12</v>
      </c>
    </row>
    <row r="2224" spans="1:6">
      <c r="A2224" t="s">
        <v>85</v>
      </c>
      <c r="B2224" s="72">
        <v>46104</v>
      </c>
      <c r="C2224" s="79">
        <v>0.54166666666666663</v>
      </c>
      <c r="D2224">
        <v>28</v>
      </c>
      <c r="E2224" t="str">
        <f t="shared" si="68"/>
        <v>mars</v>
      </c>
      <c r="F2224">
        <f t="shared" si="69"/>
        <v>13</v>
      </c>
    </row>
    <row r="2225" spans="1:6">
      <c r="A2225" t="s">
        <v>85</v>
      </c>
      <c r="B2225" s="72">
        <v>46104</v>
      </c>
      <c r="C2225" s="79">
        <v>0.58333333333333337</v>
      </c>
      <c r="D2225">
        <v>26</v>
      </c>
      <c r="E2225" t="str">
        <f t="shared" si="68"/>
        <v>mars</v>
      </c>
      <c r="F2225">
        <f t="shared" si="69"/>
        <v>14</v>
      </c>
    </row>
    <row r="2226" spans="1:6">
      <c r="A2226" t="s">
        <v>85</v>
      </c>
      <c r="B2226" s="72">
        <v>46104</v>
      </c>
      <c r="C2226" s="79">
        <v>0.625</v>
      </c>
      <c r="D2226">
        <v>21</v>
      </c>
      <c r="E2226" t="str">
        <f t="shared" si="68"/>
        <v>mars</v>
      </c>
      <c r="F2226">
        <f t="shared" si="69"/>
        <v>15</v>
      </c>
    </row>
    <row r="2227" spans="1:6">
      <c r="A2227" t="s">
        <v>85</v>
      </c>
      <c r="B2227" s="72">
        <v>46104</v>
      </c>
      <c r="C2227" s="79">
        <v>0.66666666666666663</v>
      </c>
      <c r="D2227">
        <v>29</v>
      </c>
      <c r="E2227" t="str">
        <f t="shared" si="68"/>
        <v>mars</v>
      </c>
      <c r="F2227">
        <f t="shared" si="69"/>
        <v>16</v>
      </c>
    </row>
    <row r="2228" spans="1:6">
      <c r="A2228" t="s">
        <v>85</v>
      </c>
      <c r="B2228" s="72">
        <v>46104</v>
      </c>
      <c r="C2228" s="79">
        <v>0.70833333333333337</v>
      </c>
      <c r="D2228">
        <v>20</v>
      </c>
      <c r="E2228" t="str">
        <f t="shared" si="68"/>
        <v>mars</v>
      </c>
      <c r="F2228">
        <f t="shared" si="69"/>
        <v>17</v>
      </c>
    </row>
    <row r="2229" spans="1:6">
      <c r="A2229" t="s">
        <v>85</v>
      </c>
      <c r="B2229" s="72">
        <v>46104</v>
      </c>
      <c r="C2229" s="79">
        <v>0.75</v>
      </c>
      <c r="D2229">
        <v>13</v>
      </c>
      <c r="E2229" t="str">
        <f t="shared" si="68"/>
        <v>mars</v>
      </c>
      <c r="F2229">
        <f t="shared" si="69"/>
        <v>18</v>
      </c>
    </row>
    <row r="2230" spans="1:6">
      <c r="A2230" t="s">
        <v>85</v>
      </c>
      <c r="B2230" s="72">
        <v>46104</v>
      </c>
      <c r="C2230" s="79">
        <v>0.79166666666666663</v>
      </c>
      <c r="D2230">
        <v>5</v>
      </c>
      <c r="E2230" t="str">
        <f t="shared" si="68"/>
        <v>mars</v>
      </c>
      <c r="F2230">
        <f t="shared" si="69"/>
        <v>19</v>
      </c>
    </row>
    <row r="2231" spans="1:6">
      <c r="A2231" t="s">
        <v>85</v>
      </c>
      <c r="B2231" s="72">
        <v>46104</v>
      </c>
      <c r="C2231" s="79">
        <v>0.83333333333333337</v>
      </c>
      <c r="D2231">
        <v>10</v>
      </c>
      <c r="E2231" t="str">
        <f t="shared" si="68"/>
        <v>mars</v>
      </c>
      <c r="F2231">
        <f t="shared" si="69"/>
        <v>20</v>
      </c>
    </row>
    <row r="2232" spans="1:6">
      <c r="A2232" t="s">
        <v>85</v>
      </c>
      <c r="B2232" s="72">
        <v>46104</v>
      </c>
      <c r="C2232" s="79">
        <v>0.875</v>
      </c>
      <c r="D2232">
        <v>6</v>
      </c>
      <c r="E2232" t="str">
        <f t="shared" si="68"/>
        <v>mars</v>
      </c>
      <c r="F2232">
        <f t="shared" si="69"/>
        <v>21</v>
      </c>
    </row>
    <row r="2233" spans="1:6">
      <c r="A2233" t="s">
        <v>85</v>
      </c>
      <c r="B2233" s="72">
        <v>46104</v>
      </c>
      <c r="C2233" s="79">
        <v>0.91666666666666663</v>
      </c>
      <c r="D2233">
        <v>5</v>
      </c>
      <c r="E2233" t="str">
        <f t="shared" si="68"/>
        <v>mars</v>
      </c>
      <c r="F2233">
        <f t="shared" si="69"/>
        <v>22</v>
      </c>
    </row>
    <row r="2234" spans="1:6">
      <c r="A2234" t="s">
        <v>85</v>
      </c>
      <c r="B2234" s="72">
        <v>46104</v>
      </c>
      <c r="C2234" s="79">
        <v>0.95833333333333337</v>
      </c>
      <c r="D2234">
        <v>2</v>
      </c>
      <c r="E2234" t="str">
        <f t="shared" si="68"/>
        <v>mars</v>
      </c>
      <c r="F2234">
        <f t="shared" si="69"/>
        <v>23</v>
      </c>
    </row>
    <row r="2235" spans="1:6">
      <c r="A2235" t="s">
        <v>68</v>
      </c>
      <c r="B2235" s="72">
        <v>46105</v>
      </c>
      <c r="C2235" s="79">
        <v>0.25</v>
      </c>
      <c r="D2235">
        <v>4</v>
      </c>
      <c r="E2235" t="str">
        <f t="shared" si="68"/>
        <v>mars</v>
      </c>
      <c r="F2235">
        <f t="shared" si="69"/>
        <v>6</v>
      </c>
    </row>
    <row r="2236" spans="1:6">
      <c r="A2236" t="s">
        <v>68</v>
      </c>
      <c r="B2236" s="72">
        <v>46105</v>
      </c>
      <c r="C2236" s="79">
        <v>0.29166666666666669</v>
      </c>
      <c r="D2236">
        <v>11</v>
      </c>
      <c r="E2236" t="str">
        <f t="shared" si="68"/>
        <v>mars</v>
      </c>
      <c r="F2236">
        <f t="shared" si="69"/>
        <v>7</v>
      </c>
    </row>
    <row r="2237" spans="1:6">
      <c r="A2237" t="s">
        <v>68</v>
      </c>
      <c r="B2237" s="72">
        <v>46105</v>
      </c>
      <c r="C2237" s="79">
        <v>0.33333333333333331</v>
      </c>
      <c r="D2237">
        <v>26</v>
      </c>
      <c r="E2237" t="str">
        <f t="shared" si="68"/>
        <v>mars</v>
      </c>
      <c r="F2237">
        <f t="shared" si="69"/>
        <v>8</v>
      </c>
    </row>
    <row r="2238" spans="1:6">
      <c r="A2238" t="s">
        <v>68</v>
      </c>
      <c r="B2238" s="72">
        <v>46105</v>
      </c>
      <c r="C2238" s="79">
        <v>0.375</v>
      </c>
      <c r="D2238">
        <v>37</v>
      </c>
      <c r="E2238" t="str">
        <f t="shared" si="68"/>
        <v>mars</v>
      </c>
      <c r="F2238">
        <f t="shared" si="69"/>
        <v>9</v>
      </c>
    </row>
    <row r="2239" spans="1:6">
      <c r="A2239" t="s">
        <v>68</v>
      </c>
      <c r="B2239" s="72">
        <v>46105</v>
      </c>
      <c r="C2239" s="79">
        <v>0.41666666666666669</v>
      </c>
      <c r="D2239">
        <v>53</v>
      </c>
      <c r="E2239" t="str">
        <f t="shared" si="68"/>
        <v>mars</v>
      </c>
      <c r="F2239">
        <f t="shared" si="69"/>
        <v>10</v>
      </c>
    </row>
    <row r="2240" spans="1:6">
      <c r="A2240" t="s">
        <v>68</v>
      </c>
      <c r="B2240" s="72">
        <v>46105</v>
      </c>
      <c r="C2240" s="79">
        <v>0.45833333333333331</v>
      </c>
      <c r="D2240">
        <v>52</v>
      </c>
      <c r="E2240" t="str">
        <f t="shared" si="68"/>
        <v>mars</v>
      </c>
      <c r="F2240">
        <f t="shared" si="69"/>
        <v>11</v>
      </c>
    </row>
    <row r="2241" spans="1:6">
      <c r="A2241" t="s">
        <v>68</v>
      </c>
      <c r="B2241" s="72">
        <v>46105</v>
      </c>
      <c r="C2241" s="79">
        <v>0.5</v>
      </c>
      <c r="D2241">
        <v>40</v>
      </c>
      <c r="E2241" t="str">
        <f t="shared" si="68"/>
        <v>mars</v>
      </c>
      <c r="F2241">
        <f t="shared" si="69"/>
        <v>12</v>
      </c>
    </row>
    <row r="2242" spans="1:6">
      <c r="A2242" t="s">
        <v>68</v>
      </c>
      <c r="B2242" s="72">
        <v>46105</v>
      </c>
      <c r="C2242" s="79">
        <v>0.54166666666666663</v>
      </c>
      <c r="D2242">
        <v>48</v>
      </c>
      <c r="E2242" t="str">
        <f t="shared" si="68"/>
        <v>mars</v>
      </c>
      <c r="F2242">
        <f t="shared" si="69"/>
        <v>13</v>
      </c>
    </row>
    <row r="2243" spans="1:6">
      <c r="A2243" t="s">
        <v>68</v>
      </c>
      <c r="B2243" s="72">
        <v>46105</v>
      </c>
      <c r="C2243" s="79">
        <v>0.58333333333333337</v>
      </c>
      <c r="D2243">
        <v>51</v>
      </c>
      <c r="E2243" t="str">
        <f t="shared" si="68"/>
        <v>mars</v>
      </c>
      <c r="F2243">
        <f t="shared" si="69"/>
        <v>14</v>
      </c>
    </row>
    <row r="2244" spans="1:6">
      <c r="A2244" t="s">
        <v>68</v>
      </c>
      <c r="B2244" s="72">
        <v>46105</v>
      </c>
      <c r="C2244" s="79">
        <v>0.625</v>
      </c>
      <c r="D2244">
        <v>47</v>
      </c>
      <c r="E2244" t="str">
        <f t="shared" ref="E2244:E2307" si="70">TEXT(B2244,"mmmm")</f>
        <v>mars</v>
      </c>
      <c r="F2244">
        <f t="shared" ref="F2244:F2307" si="71">VLOOKUP(C2244,$L$1:$M$24,2,0)</f>
        <v>15</v>
      </c>
    </row>
    <row r="2245" spans="1:6">
      <c r="A2245" t="s">
        <v>68</v>
      </c>
      <c r="B2245" s="72">
        <v>46105</v>
      </c>
      <c r="C2245" s="79">
        <v>0.66666666666666663</v>
      </c>
      <c r="D2245">
        <v>45</v>
      </c>
      <c r="E2245" t="str">
        <f t="shared" si="70"/>
        <v>mars</v>
      </c>
      <c r="F2245">
        <f t="shared" si="71"/>
        <v>16</v>
      </c>
    </row>
    <row r="2246" spans="1:6">
      <c r="A2246" t="s">
        <v>68</v>
      </c>
      <c r="B2246" s="72">
        <v>46105</v>
      </c>
      <c r="C2246" s="79">
        <v>0.70833333333333337</v>
      </c>
      <c r="D2246">
        <v>43</v>
      </c>
      <c r="E2246" t="str">
        <f t="shared" si="70"/>
        <v>mars</v>
      </c>
      <c r="F2246">
        <f t="shared" si="71"/>
        <v>17</v>
      </c>
    </row>
    <row r="2247" spans="1:6">
      <c r="A2247" t="s">
        <v>68</v>
      </c>
      <c r="B2247" s="72">
        <v>46105</v>
      </c>
      <c r="C2247" s="79">
        <v>0.75</v>
      </c>
      <c r="D2247">
        <v>32</v>
      </c>
      <c r="E2247" t="str">
        <f t="shared" si="70"/>
        <v>mars</v>
      </c>
      <c r="F2247">
        <f t="shared" si="71"/>
        <v>18</v>
      </c>
    </row>
    <row r="2248" spans="1:6">
      <c r="A2248" t="s">
        <v>68</v>
      </c>
      <c r="B2248" s="72">
        <v>46105</v>
      </c>
      <c r="C2248" s="79">
        <v>0.79166666666666663</v>
      </c>
      <c r="D2248">
        <v>25</v>
      </c>
      <c r="E2248" t="str">
        <f t="shared" si="70"/>
        <v>mars</v>
      </c>
      <c r="F2248">
        <f t="shared" si="71"/>
        <v>19</v>
      </c>
    </row>
    <row r="2249" spans="1:6">
      <c r="A2249" t="s">
        <v>68</v>
      </c>
      <c r="B2249" s="72">
        <v>46105</v>
      </c>
      <c r="C2249" s="79">
        <v>0.83333333333333337</v>
      </c>
      <c r="D2249">
        <v>16</v>
      </c>
      <c r="E2249" t="str">
        <f t="shared" si="70"/>
        <v>mars</v>
      </c>
      <c r="F2249">
        <f t="shared" si="71"/>
        <v>20</v>
      </c>
    </row>
    <row r="2250" spans="1:6">
      <c r="A2250" t="s">
        <v>68</v>
      </c>
      <c r="B2250" s="72">
        <v>46105</v>
      </c>
      <c r="C2250" s="79">
        <v>0.875</v>
      </c>
      <c r="D2250">
        <v>9</v>
      </c>
      <c r="E2250" t="str">
        <f t="shared" si="70"/>
        <v>mars</v>
      </c>
      <c r="F2250">
        <f t="shared" si="71"/>
        <v>21</v>
      </c>
    </row>
    <row r="2251" spans="1:6">
      <c r="A2251" t="s">
        <v>68</v>
      </c>
      <c r="B2251" s="72">
        <v>46105</v>
      </c>
      <c r="C2251" s="79">
        <v>0.91666666666666663</v>
      </c>
      <c r="D2251">
        <v>7</v>
      </c>
      <c r="E2251" t="str">
        <f t="shared" si="70"/>
        <v>mars</v>
      </c>
      <c r="F2251">
        <f t="shared" si="71"/>
        <v>22</v>
      </c>
    </row>
    <row r="2252" spans="1:6">
      <c r="A2252" t="s">
        <v>68</v>
      </c>
      <c r="B2252" s="72">
        <v>46105</v>
      </c>
      <c r="C2252" s="79">
        <v>0.95833333333333337</v>
      </c>
      <c r="D2252">
        <v>3</v>
      </c>
      <c r="E2252" t="str">
        <f t="shared" si="70"/>
        <v>mars</v>
      </c>
      <c r="F2252">
        <f t="shared" si="71"/>
        <v>23</v>
      </c>
    </row>
    <row r="2253" spans="1:6">
      <c r="A2253" t="s">
        <v>85</v>
      </c>
      <c r="B2253" s="72">
        <v>46105</v>
      </c>
      <c r="C2253" s="79">
        <v>0.25</v>
      </c>
      <c r="D2253">
        <v>3</v>
      </c>
      <c r="E2253" t="str">
        <f t="shared" si="70"/>
        <v>mars</v>
      </c>
      <c r="F2253">
        <f t="shared" si="71"/>
        <v>6</v>
      </c>
    </row>
    <row r="2254" spans="1:6">
      <c r="A2254" t="s">
        <v>85</v>
      </c>
      <c r="B2254" s="72">
        <v>46105</v>
      </c>
      <c r="C2254" s="79">
        <v>0.29166666666666669</v>
      </c>
      <c r="D2254">
        <v>9</v>
      </c>
      <c r="E2254" t="str">
        <f t="shared" si="70"/>
        <v>mars</v>
      </c>
      <c r="F2254">
        <f t="shared" si="71"/>
        <v>7</v>
      </c>
    </row>
    <row r="2255" spans="1:6">
      <c r="A2255" t="s">
        <v>85</v>
      </c>
      <c r="B2255" s="72">
        <v>46105</v>
      </c>
      <c r="C2255" s="79">
        <v>0.33333333333333331</v>
      </c>
      <c r="D2255">
        <v>15</v>
      </c>
      <c r="E2255" t="str">
        <f t="shared" si="70"/>
        <v>mars</v>
      </c>
      <c r="F2255">
        <f t="shared" si="71"/>
        <v>8</v>
      </c>
    </row>
    <row r="2256" spans="1:6">
      <c r="A2256" t="s">
        <v>85</v>
      </c>
      <c r="B2256" s="72">
        <v>46105</v>
      </c>
      <c r="C2256" s="79">
        <v>0.375</v>
      </c>
      <c r="D2256">
        <v>24</v>
      </c>
      <c r="E2256" t="str">
        <f t="shared" si="70"/>
        <v>mars</v>
      </c>
      <c r="F2256">
        <f t="shared" si="71"/>
        <v>9</v>
      </c>
    </row>
    <row r="2257" spans="1:6">
      <c r="A2257" t="s">
        <v>85</v>
      </c>
      <c r="B2257" s="72">
        <v>46105</v>
      </c>
      <c r="C2257" s="79">
        <v>0.41666666666666669</v>
      </c>
      <c r="D2257">
        <v>29</v>
      </c>
      <c r="E2257" t="str">
        <f t="shared" si="70"/>
        <v>mars</v>
      </c>
      <c r="F2257">
        <f t="shared" si="71"/>
        <v>10</v>
      </c>
    </row>
    <row r="2258" spans="1:6">
      <c r="A2258" t="s">
        <v>85</v>
      </c>
      <c r="B2258" s="72">
        <v>46105</v>
      </c>
      <c r="C2258" s="79">
        <v>0.45833333333333331</v>
      </c>
      <c r="D2258">
        <v>24</v>
      </c>
      <c r="E2258" t="str">
        <f t="shared" si="70"/>
        <v>mars</v>
      </c>
      <c r="F2258">
        <f t="shared" si="71"/>
        <v>11</v>
      </c>
    </row>
    <row r="2259" spans="1:6">
      <c r="A2259" t="s">
        <v>85</v>
      </c>
      <c r="B2259" s="72">
        <v>46105</v>
      </c>
      <c r="C2259" s="79">
        <v>0.5</v>
      </c>
      <c r="D2259">
        <v>25</v>
      </c>
      <c r="E2259" t="str">
        <f t="shared" si="70"/>
        <v>mars</v>
      </c>
      <c r="F2259">
        <f t="shared" si="71"/>
        <v>12</v>
      </c>
    </row>
    <row r="2260" spans="1:6">
      <c r="A2260" t="s">
        <v>85</v>
      </c>
      <c r="B2260" s="72">
        <v>46105</v>
      </c>
      <c r="C2260" s="79">
        <v>0.54166666666666663</v>
      </c>
      <c r="D2260">
        <v>19</v>
      </c>
      <c r="E2260" t="str">
        <f t="shared" si="70"/>
        <v>mars</v>
      </c>
      <c r="F2260">
        <f t="shared" si="71"/>
        <v>13</v>
      </c>
    </row>
    <row r="2261" spans="1:6">
      <c r="A2261" t="s">
        <v>85</v>
      </c>
      <c r="B2261" s="72">
        <v>46105</v>
      </c>
      <c r="C2261" s="79">
        <v>0.58333333333333337</v>
      </c>
      <c r="D2261">
        <v>26</v>
      </c>
      <c r="E2261" t="str">
        <f t="shared" si="70"/>
        <v>mars</v>
      </c>
      <c r="F2261">
        <f t="shared" si="71"/>
        <v>14</v>
      </c>
    </row>
    <row r="2262" spans="1:6">
      <c r="A2262" t="s">
        <v>85</v>
      </c>
      <c r="B2262" s="72">
        <v>46105</v>
      </c>
      <c r="C2262" s="79">
        <v>0.625</v>
      </c>
      <c r="D2262">
        <v>25</v>
      </c>
      <c r="E2262" t="str">
        <f t="shared" si="70"/>
        <v>mars</v>
      </c>
      <c r="F2262">
        <f t="shared" si="71"/>
        <v>15</v>
      </c>
    </row>
    <row r="2263" spans="1:6">
      <c r="A2263" t="s">
        <v>85</v>
      </c>
      <c r="B2263" s="72">
        <v>46105</v>
      </c>
      <c r="C2263" s="79">
        <v>0.66666666666666663</v>
      </c>
      <c r="D2263">
        <v>25</v>
      </c>
      <c r="E2263" t="str">
        <f t="shared" si="70"/>
        <v>mars</v>
      </c>
      <c r="F2263">
        <f t="shared" si="71"/>
        <v>16</v>
      </c>
    </row>
    <row r="2264" spans="1:6">
      <c r="A2264" t="s">
        <v>85</v>
      </c>
      <c r="B2264" s="72">
        <v>46105</v>
      </c>
      <c r="C2264" s="79">
        <v>0.70833333333333337</v>
      </c>
      <c r="D2264">
        <v>19</v>
      </c>
      <c r="E2264" t="str">
        <f t="shared" si="70"/>
        <v>mars</v>
      </c>
      <c r="F2264">
        <f t="shared" si="71"/>
        <v>17</v>
      </c>
    </row>
    <row r="2265" spans="1:6">
      <c r="A2265" t="s">
        <v>85</v>
      </c>
      <c r="B2265" s="72">
        <v>46105</v>
      </c>
      <c r="C2265" s="79">
        <v>0.75</v>
      </c>
      <c r="D2265">
        <v>14</v>
      </c>
      <c r="E2265" t="str">
        <f t="shared" si="70"/>
        <v>mars</v>
      </c>
      <c r="F2265">
        <f t="shared" si="71"/>
        <v>18</v>
      </c>
    </row>
    <row r="2266" spans="1:6">
      <c r="A2266" t="s">
        <v>85</v>
      </c>
      <c r="B2266" s="72">
        <v>46105</v>
      </c>
      <c r="C2266" s="79">
        <v>0.79166666666666663</v>
      </c>
      <c r="D2266">
        <v>6</v>
      </c>
      <c r="E2266" t="str">
        <f t="shared" si="70"/>
        <v>mars</v>
      </c>
      <c r="F2266">
        <f t="shared" si="71"/>
        <v>19</v>
      </c>
    </row>
    <row r="2267" spans="1:6">
      <c r="A2267" t="s">
        <v>85</v>
      </c>
      <c r="B2267" s="72">
        <v>46105</v>
      </c>
      <c r="C2267" s="79">
        <v>0.83333333333333337</v>
      </c>
      <c r="D2267">
        <v>6</v>
      </c>
      <c r="E2267" t="str">
        <f t="shared" si="70"/>
        <v>mars</v>
      </c>
      <c r="F2267">
        <f t="shared" si="71"/>
        <v>20</v>
      </c>
    </row>
    <row r="2268" spans="1:6">
      <c r="A2268" t="s">
        <v>85</v>
      </c>
      <c r="B2268" s="72">
        <v>46105</v>
      </c>
      <c r="C2268" s="79">
        <v>0.875</v>
      </c>
      <c r="D2268">
        <v>5</v>
      </c>
      <c r="E2268" t="str">
        <f t="shared" si="70"/>
        <v>mars</v>
      </c>
      <c r="F2268">
        <f t="shared" si="71"/>
        <v>21</v>
      </c>
    </row>
    <row r="2269" spans="1:6">
      <c r="A2269" t="s">
        <v>85</v>
      </c>
      <c r="B2269" s="72">
        <v>46105</v>
      </c>
      <c r="C2269" s="79">
        <v>0.91666666666666663</v>
      </c>
      <c r="D2269">
        <v>2</v>
      </c>
      <c r="E2269" t="str">
        <f t="shared" si="70"/>
        <v>mars</v>
      </c>
      <c r="F2269">
        <f t="shared" si="71"/>
        <v>22</v>
      </c>
    </row>
    <row r="2270" spans="1:6">
      <c r="A2270" t="s">
        <v>85</v>
      </c>
      <c r="B2270" s="72">
        <v>46105</v>
      </c>
      <c r="C2270" s="79">
        <v>0.95833333333333337</v>
      </c>
      <c r="D2270">
        <v>3</v>
      </c>
      <c r="E2270" t="str">
        <f t="shared" si="70"/>
        <v>mars</v>
      </c>
      <c r="F2270">
        <f t="shared" si="71"/>
        <v>23</v>
      </c>
    </row>
    <row r="2271" spans="1:6">
      <c r="A2271" t="s">
        <v>68</v>
      </c>
      <c r="B2271" s="72">
        <v>46106</v>
      </c>
      <c r="C2271" s="79">
        <v>0.25</v>
      </c>
      <c r="D2271">
        <v>2</v>
      </c>
      <c r="E2271" t="str">
        <f t="shared" si="70"/>
        <v>mars</v>
      </c>
      <c r="F2271">
        <f t="shared" si="71"/>
        <v>6</v>
      </c>
    </row>
    <row r="2272" spans="1:6">
      <c r="A2272" t="s">
        <v>68</v>
      </c>
      <c r="B2272" s="72">
        <v>46106</v>
      </c>
      <c r="C2272" s="79">
        <v>0.29166666666666669</v>
      </c>
      <c r="D2272">
        <v>6</v>
      </c>
      <c r="E2272" t="str">
        <f t="shared" si="70"/>
        <v>mars</v>
      </c>
      <c r="F2272">
        <f t="shared" si="71"/>
        <v>7</v>
      </c>
    </row>
    <row r="2273" spans="1:6">
      <c r="A2273" t="s">
        <v>68</v>
      </c>
      <c r="B2273" s="72">
        <v>46106</v>
      </c>
      <c r="C2273" s="79">
        <v>0.33333333333333331</v>
      </c>
      <c r="D2273">
        <v>17</v>
      </c>
      <c r="E2273" t="str">
        <f t="shared" si="70"/>
        <v>mars</v>
      </c>
      <c r="F2273">
        <f t="shared" si="71"/>
        <v>8</v>
      </c>
    </row>
    <row r="2274" spans="1:6">
      <c r="A2274" t="s">
        <v>68</v>
      </c>
      <c r="B2274" s="72">
        <v>46106</v>
      </c>
      <c r="C2274" s="79">
        <v>0.375</v>
      </c>
      <c r="D2274">
        <v>32</v>
      </c>
      <c r="E2274" t="str">
        <f t="shared" si="70"/>
        <v>mars</v>
      </c>
      <c r="F2274">
        <f t="shared" si="71"/>
        <v>9</v>
      </c>
    </row>
    <row r="2275" spans="1:6">
      <c r="A2275" t="s">
        <v>68</v>
      </c>
      <c r="B2275" s="72">
        <v>46106</v>
      </c>
      <c r="C2275" s="79">
        <v>0.41666666666666669</v>
      </c>
      <c r="D2275">
        <v>34</v>
      </c>
      <c r="E2275" t="str">
        <f t="shared" si="70"/>
        <v>mars</v>
      </c>
      <c r="F2275">
        <f t="shared" si="71"/>
        <v>10</v>
      </c>
    </row>
    <row r="2276" spans="1:6">
      <c r="A2276" t="s">
        <v>68</v>
      </c>
      <c r="B2276" s="72">
        <v>46106</v>
      </c>
      <c r="C2276" s="79">
        <v>0.45833333333333331</v>
      </c>
      <c r="D2276">
        <v>34</v>
      </c>
      <c r="E2276" t="str">
        <f t="shared" si="70"/>
        <v>mars</v>
      </c>
      <c r="F2276">
        <f t="shared" si="71"/>
        <v>11</v>
      </c>
    </row>
    <row r="2277" spans="1:6">
      <c r="A2277" t="s">
        <v>68</v>
      </c>
      <c r="B2277" s="72">
        <v>46106</v>
      </c>
      <c r="C2277" s="79">
        <v>0.5</v>
      </c>
      <c r="D2277">
        <v>42</v>
      </c>
      <c r="E2277" t="str">
        <f t="shared" si="70"/>
        <v>mars</v>
      </c>
      <c r="F2277">
        <f t="shared" si="71"/>
        <v>12</v>
      </c>
    </row>
    <row r="2278" spans="1:6">
      <c r="A2278" t="s">
        <v>68</v>
      </c>
      <c r="B2278" s="72">
        <v>46106</v>
      </c>
      <c r="C2278" s="79">
        <v>0.54166666666666663</v>
      </c>
      <c r="D2278">
        <v>33</v>
      </c>
      <c r="E2278" t="str">
        <f t="shared" si="70"/>
        <v>mars</v>
      </c>
      <c r="F2278">
        <f t="shared" si="71"/>
        <v>13</v>
      </c>
    </row>
    <row r="2279" spans="1:6">
      <c r="A2279" t="s">
        <v>68</v>
      </c>
      <c r="B2279" s="72">
        <v>46106</v>
      </c>
      <c r="C2279" s="79">
        <v>0.58333333333333337</v>
      </c>
      <c r="D2279">
        <v>34</v>
      </c>
      <c r="E2279" t="str">
        <f t="shared" si="70"/>
        <v>mars</v>
      </c>
      <c r="F2279">
        <f t="shared" si="71"/>
        <v>14</v>
      </c>
    </row>
    <row r="2280" spans="1:6">
      <c r="A2280" t="s">
        <v>68</v>
      </c>
      <c r="B2280" s="72">
        <v>46106</v>
      </c>
      <c r="C2280" s="79">
        <v>0.625</v>
      </c>
      <c r="D2280">
        <v>31</v>
      </c>
      <c r="E2280" t="str">
        <f t="shared" si="70"/>
        <v>mars</v>
      </c>
      <c r="F2280">
        <f t="shared" si="71"/>
        <v>15</v>
      </c>
    </row>
    <row r="2281" spans="1:6">
      <c r="A2281" t="s">
        <v>68</v>
      </c>
      <c r="B2281" s="72">
        <v>46106</v>
      </c>
      <c r="C2281" s="79">
        <v>0.66666666666666663</v>
      </c>
      <c r="D2281">
        <v>38</v>
      </c>
      <c r="E2281" t="str">
        <f t="shared" si="70"/>
        <v>mars</v>
      </c>
      <c r="F2281">
        <f t="shared" si="71"/>
        <v>16</v>
      </c>
    </row>
    <row r="2282" spans="1:6">
      <c r="A2282" t="s">
        <v>68</v>
      </c>
      <c r="B2282" s="72">
        <v>46106</v>
      </c>
      <c r="C2282" s="79">
        <v>0.70833333333333337</v>
      </c>
      <c r="D2282">
        <v>43</v>
      </c>
      <c r="E2282" t="str">
        <f t="shared" si="70"/>
        <v>mars</v>
      </c>
      <c r="F2282">
        <f t="shared" si="71"/>
        <v>17</v>
      </c>
    </row>
    <row r="2283" spans="1:6">
      <c r="A2283" t="s">
        <v>68</v>
      </c>
      <c r="B2283" s="72">
        <v>46106</v>
      </c>
      <c r="C2283" s="79">
        <v>0.75</v>
      </c>
      <c r="D2283">
        <v>41</v>
      </c>
      <c r="E2283" t="str">
        <f t="shared" si="70"/>
        <v>mars</v>
      </c>
      <c r="F2283">
        <f t="shared" si="71"/>
        <v>18</v>
      </c>
    </row>
    <row r="2284" spans="1:6">
      <c r="A2284" t="s">
        <v>68</v>
      </c>
      <c r="B2284" s="72">
        <v>46106</v>
      </c>
      <c r="C2284" s="79">
        <v>0.79166666666666663</v>
      </c>
      <c r="D2284">
        <v>29</v>
      </c>
      <c r="E2284" t="str">
        <f t="shared" si="70"/>
        <v>mars</v>
      </c>
      <c r="F2284">
        <f t="shared" si="71"/>
        <v>19</v>
      </c>
    </row>
    <row r="2285" spans="1:6">
      <c r="A2285" t="s">
        <v>68</v>
      </c>
      <c r="B2285" s="72">
        <v>46106</v>
      </c>
      <c r="C2285" s="79">
        <v>0.83333333333333337</v>
      </c>
      <c r="D2285">
        <v>23</v>
      </c>
      <c r="E2285" t="str">
        <f t="shared" si="70"/>
        <v>mars</v>
      </c>
      <c r="F2285">
        <f t="shared" si="71"/>
        <v>20</v>
      </c>
    </row>
    <row r="2286" spans="1:6">
      <c r="A2286" t="s">
        <v>68</v>
      </c>
      <c r="B2286" s="72">
        <v>46106</v>
      </c>
      <c r="C2286" s="79">
        <v>0.875</v>
      </c>
      <c r="D2286">
        <v>12</v>
      </c>
      <c r="E2286" t="str">
        <f t="shared" si="70"/>
        <v>mars</v>
      </c>
      <c r="F2286">
        <f t="shared" si="71"/>
        <v>21</v>
      </c>
    </row>
    <row r="2287" spans="1:6">
      <c r="A2287" t="s">
        <v>68</v>
      </c>
      <c r="B2287" s="72">
        <v>46106</v>
      </c>
      <c r="C2287" s="79">
        <v>0.91666666666666663</v>
      </c>
      <c r="D2287">
        <v>7</v>
      </c>
      <c r="E2287" t="str">
        <f t="shared" si="70"/>
        <v>mars</v>
      </c>
      <c r="F2287">
        <f t="shared" si="71"/>
        <v>22</v>
      </c>
    </row>
    <row r="2288" spans="1:6">
      <c r="A2288" t="s">
        <v>68</v>
      </c>
      <c r="B2288" s="72">
        <v>46106</v>
      </c>
      <c r="C2288" s="79">
        <v>0.95833333333333337</v>
      </c>
      <c r="D2288">
        <v>5</v>
      </c>
      <c r="E2288" t="str">
        <f t="shared" si="70"/>
        <v>mars</v>
      </c>
      <c r="F2288">
        <f t="shared" si="71"/>
        <v>23</v>
      </c>
    </row>
    <row r="2289" spans="1:6">
      <c r="A2289" t="s">
        <v>85</v>
      </c>
      <c r="B2289" s="72">
        <v>46106</v>
      </c>
      <c r="C2289" s="79">
        <v>0.25</v>
      </c>
      <c r="D2289">
        <v>3</v>
      </c>
      <c r="E2289" t="str">
        <f t="shared" si="70"/>
        <v>mars</v>
      </c>
      <c r="F2289">
        <f t="shared" si="71"/>
        <v>6</v>
      </c>
    </row>
    <row r="2290" spans="1:6">
      <c r="A2290" t="s">
        <v>85</v>
      </c>
      <c r="B2290" s="72">
        <v>46106</v>
      </c>
      <c r="C2290" s="79">
        <v>0.29166666666666669</v>
      </c>
      <c r="D2290">
        <v>5</v>
      </c>
      <c r="E2290" t="str">
        <f t="shared" si="70"/>
        <v>mars</v>
      </c>
      <c r="F2290">
        <f t="shared" si="71"/>
        <v>7</v>
      </c>
    </row>
    <row r="2291" spans="1:6">
      <c r="A2291" t="s">
        <v>85</v>
      </c>
      <c r="B2291" s="72">
        <v>46106</v>
      </c>
      <c r="C2291" s="79">
        <v>0.33333333333333331</v>
      </c>
      <c r="D2291">
        <v>16</v>
      </c>
      <c r="E2291" t="str">
        <f t="shared" si="70"/>
        <v>mars</v>
      </c>
      <c r="F2291">
        <f t="shared" si="71"/>
        <v>8</v>
      </c>
    </row>
    <row r="2292" spans="1:6">
      <c r="A2292" t="s">
        <v>85</v>
      </c>
      <c r="B2292" s="72">
        <v>46106</v>
      </c>
      <c r="C2292" s="79">
        <v>0.375</v>
      </c>
      <c r="D2292">
        <v>30</v>
      </c>
      <c r="E2292" t="str">
        <f t="shared" si="70"/>
        <v>mars</v>
      </c>
      <c r="F2292">
        <f t="shared" si="71"/>
        <v>9</v>
      </c>
    </row>
    <row r="2293" spans="1:6">
      <c r="A2293" t="s">
        <v>85</v>
      </c>
      <c r="B2293" s="72">
        <v>46106</v>
      </c>
      <c r="C2293" s="79">
        <v>0.41666666666666669</v>
      </c>
      <c r="D2293">
        <v>29</v>
      </c>
      <c r="E2293" t="str">
        <f t="shared" si="70"/>
        <v>mars</v>
      </c>
      <c r="F2293">
        <f t="shared" si="71"/>
        <v>10</v>
      </c>
    </row>
    <row r="2294" spans="1:6">
      <c r="A2294" t="s">
        <v>85</v>
      </c>
      <c r="B2294" s="72">
        <v>46106</v>
      </c>
      <c r="C2294" s="79">
        <v>0.45833333333333331</v>
      </c>
      <c r="D2294">
        <v>23</v>
      </c>
      <c r="E2294" t="str">
        <f t="shared" si="70"/>
        <v>mars</v>
      </c>
      <c r="F2294">
        <f t="shared" si="71"/>
        <v>11</v>
      </c>
    </row>
    <row r="2295" spans="1:6">
      <c r="A2295" t="s">
        <v>85</v>
      </c>
      <c r="B2295" s="72">
        <v>46106</v>
      </c>
      <c r="C2295" s="79">
        <v>0.5</v>
      </c>
      <c r="D2295">
        <v>25</v>
      </c>
      <c r="E2295" t="str">
        <f t="shared" si="70"/>
        <v>mars</v>
      </c>
      <c r="F2295">
        <f t="shared" si="71"/>
        <v>12</v>
      </c>
    </row>
    <row r="2296" spans="1:6">
      <c r="A2296" t="s">
        <v>85</v>
      </c>
      <c r="B2296" s="72">
        <v>46106</v>
      </c>
      <c r="C2296" s="79">
        <v>0.54166666666666663</v>
      </c>
      <c r="D2296">
        <v>20</v>
      </c>
      <c r="E2296" t="str">
        <f t="shared" si="70"/>
        <v>mars</v>
      </c>
      <c r="F2296">
        <f t="shared" si="71"/>
        <v>13</v>
      </c>
    </row>
    <row r="2297" spans="1:6">
      <c r="A2297" t="s">
        <v>85</v>
      </c>
      <c r="B2297" s="72">
        <v>46106</v>
      </c>
      <c r="C2297" s="79">
        <v>0.58333333333333337</v>
      </c>
      <c r="D2297">
        <v>19</v>
      </c>
      <c r="E2297" t="str">
        <f t="shared" si="70"/>
        <v>mars</v>
      </c>
      <c r="F2297">
        <f t="shared" si="71"/>
        <v>14</v>
      </c>
    </row>
    <row r="2298" spans="1:6">
      <c r="A2298" t="s">
        <v>85</v>
      </c>
      <c r="B2298" s="72">
        <v>46106</v>
      </c>
      <c r="C2298" s="79">
        <v>0.625</v>
      </c>
      <c r="D2298">
        <v>20</v>
      </c>
      <c r="E2298" t="str">
        <f t="shared" si="70"/>
        <v>mars</v>
      </c>
      <c r="F2298">
        <f t="shared" si="71"/>
        <v>15</v>
      </c>
    </row>
    <row r="2299" spans="1:6">
      <c r="A2299" t="s">
        <v>85</v>
      </c>
      <c r="B2299" s="72">
        <v>46106</v>
      </c>
      <c r="C2299" s="79">
        <v>0.66666666666666663</v>
      </c>
      <c r="D2299">
        <v>24</v>
      </c>
      <c r="E2299" t="str">
        <f t="shared" si="70"/>
        <v>mars</v>
      </c>
      <c r="F2299">
        <f t="shared" si="71"/>
        <v>16</v>
      </c>
    </row>
    <row r="2300" spans="1:6">
      <c r="A2300" t="s">
        <v>85</v>
      </c>
      <c r="B2300" s="72">
        <v>46106</v>
      </c>
      <c r="C2300" s="79">
        <v>0.70833333333333337</v>
      </c>
      <c r="D2300">
        <v>14</v>
      </c>
      <c r="E2300" t="str">
        <f t="shared" si="70"/>
        <v>mars</v>
      </c>
      <c r="F2300">
        <f t="shared" si="71"/>
        <v>17</v>
      </c>
    </row>
    <row r="2301" spans="1:6">
      <c r="A2301" t="s">
        <v>85</v>
      </c>
      <c r="B2301" s="72">
        <v>46106</v>
      </c>
      <c r="C2301" s="79">
        <v>0.75</v>
      </c>
      <c r="D2301">
        <v>18</v>
      </c>
      <c r="E2301" t="str">
        <f t="shared" si="70"/>
        <v>mars</v>
      </c>
      <c r="F2301">
        <f t="shared" si="71"/>
        <v>18</v>
      </c>
    </row>
    <row r="2302" spans="1:6">
      <c r="A2302" t="s">
        <v>85</v>
      </c>
      <c r="B2302" s="72">
        <v>46106</v>
      </c>
      <c r="C2302" s="79">
        <v>0.79166666666666663</v>
      </c>
      <c r="D2302">
        <v>8</v>
      </c>
      <c r="E2302" t="str">
        <f t="shared" si="70"/>
        <v>mars</v>
      </c>
      <c r="F2302">
        <f t="shared" si="71"/>
        <v>19</v>
      </c>
    </row>
    <row r="2303" spans="1:6">
      <c r="A2303" t="s">
        <v>85</v>
      </c>
      <c r="B2303" s="72">
        <v>46106</v>
      </c>
      <c r="C2303" s="79">
        <v>0.83333333333333337</v>
      </c>
      <c r="D2303">
        <v>12</v>
      </c>
      <c r="E2303" t="str">
        <f t="shared" si="70"/>
        <v>mars</v>
      </c>
      <c r="F2303">
        <f t="shared" si="71"/>
        <v>20</v>
      </c>
    </row>
    <row r="2304" spans="1:6">
      <c r="A2304" t="s">
        <v>85</v>
      </c>
      <c r="B2304" s="72">
        <v>46106</v>
      </c>
      <c r="C2304" s="79">
        <v>0.875</v>
      </c>
      <c r="D2304">
        <v>9</v>
      </c>
      <c r="E2304" t="str">
        <f t="shared" si="70"/>
        <v>mars</v>
      </c>
      <c r="F2304">
        <f t="shared" si="71"/>
        <v>21</v>
      </c>
    </row>
    <row r="2305" spans="1:6">
      <c r="A2305" t="s">
        <v>85</v>
      </c>
      <c r="B2305" s="72">
        <v>46106</v>
      </c>
      <c r="C2305" s="79">
        <v>0.91666666666666663</v>
      </c>
      <c r="D2305">
        <v>3</v>
      </c>
      <c r="E2305" t="str">
        <f t="shared" si="70"/>
        <v>mars</v>
      </c>
      <c r="F2305">
        <f t="shared" si="71"/>
        <v>22</v>
      </c>
    </row>
    <row r="2306" spans="1:6">
      <c r="A2306" t="s">
        <v>85</v>
      </c>
      <c r="B2306" s="72">
        <v>46106</v>
      </c>
      <c r="C2306" s="79">
        <v>0.95833333333333337</v>
      </c>
      <c r="D2306">
        <v>3</v>
      </c>
      <c r="E2306" t="str">
        <f t="shared" si="70"/>
        <v>mars</v>
      </c>
      <c r="F2306">
        <f t="shared" si="71"/>
        <v>23</v>
      </c>
    </row>
    <row r="2307" spans="1:6">
      <c r="A2307" t="s">
        <v>68</v>
      </c>
      <c r="B2307" s="72">
        <v>46107</v>
      </c>
      <c r="C2307" s="79">
        <v>0.25</v>
      </c>
      <c r="D2307">
        <v>3</v>
      </c>
      <c r="E2307" t="str">
        <f t="shared" si="70"/>
        <v>mars</v>
      </c>
      <c r="F2307">
        <f t="shared" si="71"/>
        <v>6</v>
      </c>
    </row>
    <row r="2308" spans="1:6">
      <c r="A2308" t="s">
        <v>68</v>
      </c>
      <c r="B2308" s="72">
        <v>46107</v>
      </c>
      <c r="C2308" s="79">
        <v>0.29166666666666669</v>
      </c>
      <c r="D2308">
        <v>8</v>
      </c>
      <c r="E2308" t="str">
        <f t="shared" ref="E2308:E2371" si="72">TEXT(B2308,"mmmm")</f>
        <v>mars</v>
      </c>
      <c r="F2308">
        <f t="shared" ref="F2308:F2371" si="73">VLOOKUP(C2308,$L$1:$M$24,2,0)</f>
        <v>7</v>
      </c>
    </row>
    <row r="2309" spans="1:6">
      <c r="A2309" t="s">
        <v>68</v>
      </c>
      <c r="B2309" s="72">
        <v>46107</v>
      </c>
      <c r="C2309" s="79">
        <v>0.33333333333333331</v>
      </c>
      <c r="D2309">
        <v>22</v>
      </c>
      <c r="E2309" t="str">
        <f t="shared" si="72"/>
        <v>mars</v>
      </c>
      <c r="F2309">
        <f t="shared" si="73"/>
        <v>8</v>
      </c>
    </row>
    <row r="2310" spans="1:6">
      <c r="A2310" t="s">
        <v>68</v>
      </c>
      <c r="B2310" s="72">
        <v>46107</v>
      </c>
      <c r="C2310" s="79">
        <v>0.375</v>
      </c>
      <c r="D2310">
        <v>31</v>
      </c>
      <c r="E2310" t="str">
        <f t="shared" si="72"/>
        <v>mars</v>
      </c>
      <c r="F2310">
        <f t="shared" si="73"/>
        <v>9</v>
      </c>
    </row>
    <row r="2311" spans="1:6">
      <c r="A2311" t="s">
        <v>68</v>
      </c>
      <c r="B2311" s="72">
        <v>46107</v>
      </c>
      <c r="C2311" s="79">
        <v>0.41666666666666669</v>
      </c>
      <c r="D2311">
        <v>45</v>
      </c>
      <c r="E2311" t="str">
        <f t="shared" si="72"/>
        <v>mars</v>
      </c>
      <c r="F2311">
        <f t="shared" si="73"/>
        <v>10</v>
      </c>
    </row>
    <row r="2312" spans="1:6">
      <c r="A2312" t="s">
        <v>68</v>
      </c>
      <c r="B2312" s="72">
        <v>46107</v>
      </c>
      <c r="C2312" s="79">
        <v>0.45833333333333331</v>
      </c>
      <c r="D2312">
        <v>51</v>
      </c>
      <c r="E2312" t="str">
        <f t="shared" si="72"/>
        <v>mars</v>
      </c>
      <c r="F2312">
        <f t="shared" si="73"/>
        <v>11</v>
      </c>
    </row>
    <row r="2313" spans="1:6">
      <c r="A2313" t="s">
        <v>68</v>
      </c>
      <c r="B2313" s="72">
        <v>46107</v>
      </c>
      <c r="C2313" s="79">
        <v>0.5</v>
      </c>
      <c r="D2313">
        <v>45</v>
      </c>
      <c r="E2313" t="str">
        <f t="shared" si="72"/>
        <v>mars</v>
      </c>
      <c r="F2313">
        <f t="shared" si="73"/>
        <v>12</v>
      </c>
    </row>
    <row r="2314" spans="1:6">
      <c r="A2314" t="s">
        <v>68</v>
      </c>
      <c r="B2314" s="72">
        <v>46107</v>
      </c>
      <c r="C2314" s="79">
        <v>0.54166666666666663</v>
      </c>
      <c r="D2314">
        <v>43</v>
      </c>
      <c r="E2314" t="str">
        <f t="shared" si="72"/>
        <v>mars</v>
      </c>
      <c r="F2314">
        <f t="shared" si="73"/>
        <v>13</v>
      </c>
    </row>
    <row r="2315" spans="1:6">
      <c r="A2315" t="s">
        <v>68</v>
      </c>
      <c r="B2315" s="72">
        <v>46107</v>
      </c>
      <c r="C2315" s="79">
        <v>0.58333333333333337</v>
      </c>
      <c r="D2315">
        <v>49</v>
      </c>
      <c r="E2315" t="str">
        <f t="shared" si="72"/>
        <v>mars</v>
      </c>
      <c r="F2315">
        <f t="shared" si="73"/>
        <v>14</v>
      </c>
    </row>
    <row r="2316" spans="1:6">
      <c r="A2316" t="s">
        <v>68</v>
      </c>
      <c r="B2316" s="72">
        <v>46107</v>
      </c>
      <c r="C2316" s="79">
        <v>0.625</v>
      </c>
      <c r="D2316">
        <v>44</v>
      </c>
      <c r="E2316" t="str">
        <f t="shared" si="72"/>
        <v>mars</v>
      </c>
      <c r="F2316">
        <f t="shared" si="73"/>
        <v>15</v>
      </c>
    </row>
    <row r="2317" spans="1:6">
      <c r="A2317" t="s">
        <v>68</v>
      </c>
      <c r="B2317" s="72">
        <v>46107</v>
      </c>
      <c r="C2317" s="79">
        <v>0.66666666666666663</v>
      </c>
      <c r="D2317">
        <v>34</v>
      </c>
      <c r="E2317" t="str">
        <f t="shared" si="72"/>
        <v>mars</v>
      </c>
      <c r="F2317">
        <f t="shared" si="73"/>
        <v>16</v>
      </c>
    </row>
    <row r="2318" spans="1:6">
      <c r="A2318" t="s">
        <v>68</v>
      </c>
      <c r="B2318" s="72">
        <v>46107</v>
      </c>
      <c r="C2318" s="79">
        <v>0.70833333333333337</v>
      </c>
      <c r="D2318">
        <v>41</v>
      </c>
      <c r="E2318" t="str">
        <f t="shared" si="72"/>
        <v>mars</v>
      </c>
      <c r="F2318">
        <f t="shared" si="73"/>
        <v>17</v>
      </c>
    </row>
    <row r="2319" spans="1:6">
      <c r="A2319" t="s">
        <v>68</v>
      </c>
      <c r="B2319" s="72">
        <v>46107</v>
      </c>
      <c r="C2319" s="79">
        <v>0.75</v>
      </c>
      <c r="D2319">
        <v>32</v>
      </c>
      <c r="E2319" t="str">
        <f t="shared" si="72"/>
        <v>mars</v>
      </c>
      <c r="F2319">
        <f t="shared" si="73"/>
        <v>18</v>
      </c>
    </row>
    <row r="2320" spans="1:6">
      <c r="A2320" t="s">
        <v>68</v>
      </c>
      <c r="B2320" s="72">
        <v>46107</v>
      </c>
      <c r="C2320" s="79">
        <v>0.79166666666666663</v>
      </c>
      <c r="D2320">
        <v>23</v>
      </c>
      <c r="E2320" t="str">
        <f t="shared" si="72"/>
        <v>mars</v>
      </c>
      <c r="F2320">
        <f t="shared" si="73"/>
        <v>19</v>
      </c>
    </row>
    <row r="2321" spans="1:6">
      <c r="A2321" t="s">
        <v>68</v>
      </c>
      <c r="B2321" s="72">
        <v>46107</v>
      </c>
      <c r="C2321" s="79">
        <v>0.83333333333333337</v>
      </c>
      <c r="D2321">
        <v>15</v>
      </c>
      <c r="E2321" t="str">
        <f t="shared" si="72"/>
        <v>mars</v>
      </c>
      <c r="F2321">
        <f t="shared" si="73"/>
        <v>20</v>
      </c>
    </row>
    <row r="2322" spans="1:6">
      <c r="A2322" t="s">
        <v>68</v>
      </c>
      <c r="B2322" s="72">
        <v>46107</v>
      </c>
      <c r="C2322" s="79">
        <v>0.875</v>
      </c>
      <c r="D2322">
        <v>12</v>
      </c>
      <c r="E2322" t="str">
        <f t="shared" si="72"/>
        <v>mars</v>
      </c>
      <c r="F2322">
        <f t="shared" si="73"/>
        <v>21</v>
      </c>
    </row>
    <row r="2323" spans="1:6">
      <c r="A2323" t="s">
        <v>68</v>
      </c>
      <c r="B2323" s="72">
        <v>46107</v>
      </c>
      <c r="C2323" s="79">
        <v>0.91666666666666663</v>
      </c>
      <c r="D2323">
        <v>7</v>
      </c>
      <c r="E2323" t="str">
        <f t="shared" si="72"/>
        <v>mars</v>
      </c>
      <c r="F2323">
        <f t="shared" si="73"/>
        <v>22</v>
      </c>
    </row>
    <row r="2324" spans="1:6">
      <c r="A2324" t="s">
        <v>68</v>
      </c>
      <c r="B2324" s="72">
        <v>46107</v>
      </c>
      <c r="C2324" s="79">
        <v>0.95833333333333337</v>
      </c>
      <c r="D2324">
        <v>7</v>
      </c>
      <c r="E2324" t="str">
        <f t="shared" si="72"/>
        <v>mars</v>
      </c>
      <c r="F2324">
        <f t="shared" si="73"/>
        <v>23</v>
      </c>
    </row>
    <row r="2325" spans="1:6">
      <c r="A2325" t="s">
        <v>85</v>
      </c>
      <c r="B2325" s="72">
        <v>46107</v>
      </c>
      <c r="C2325" s="79">
        <v>0.25</v>
      </c>
      <c r="D2325">
        <v>2</v>
      </c>
      <c r="E2325" t="str">
        <f t="shared" si="72"/>
        <v>mars</v>
      </c>
      <c r="F2325">
        <f t="shared" si="73"/>
        <v>6</v>
      </c>
    </row>
    <row r="2326" spans="1:6">
      <c r="A2326" t="s">
        <v>85</v>
      </c>
      <c r="B2326" s="72">
        <v>46107</v>
      </c>
      <c r="C2326" s="79">
        <v>0.29166666666666669</v>
      </c>
      <c r="D2326">
        <v>4</v>
      </c>
      <c r="E2326" t="str">
        <f t="shared" si="72"/>
        <v>mars</v>
      </c>
      <c r="F2326">
        <f t="shared" si="73"/>
        <v>7</v>
      </c>
    </row>
    <row r="2327" spans="1:6">
      <c r="A2327" t="s">
        <v>85</v>
      </c>
      <c r="B2327" s="72">
        <v>46107</v>
      </c>
      <c r="C2327" s="79">
        <v>0.33333333333333331</v>
      </c>
      <c r="D2327">
        <v>16</v>
      </c>
      <c r="E2327" t="str">
        <f t="shared" si="72"/>
        <v>mars</v>
      </c>
      <c r="F2327">
        <f t="shared" si="73"/>
        <v>8</v>
      </c>
    </row>
    <row r="2328" spans="1:6">
      <c r="A2328" t="s">
        <v>85</v>
      </c>
      <c r="B2328" s="72">
        <v>46107</v>
      </c>
      <c r="C2328" s="79">
        <v>0.375</v>
      </c>
      <c r="D2328">
        <v>22</v>
      </c>
      <c r="E2328" t="str">
        <f t="shared" si="72"/>
        <v>mars</v>
      </c>
      <c r="F2328">
        <f t="shared" si="73"/>
        <v>9</v>
      </c>
    </row>
    <row r="2329" spans="1:6">
      <c r="A2329" t="s">
        <v>85</v>
      </c>
      <c r="B2329" s="72">
        <v>46107</v>
      </c>
      <c r="C2329" s="79">
        <v>0.41666666666666669</v>
      </c>
      <c r="D2329">
        <v>20</v>
      </c>
      <c r="E2329" t="str">
        <f t="shared" si="72"/>
        <v>mars</v>
      </c>
      <c r="F2329">
        <f t="shared" si="73"/>
        <v>10</v>
      </c>
    </row>
    <row r="2330" spans="1:6">
      <c r="A2330" t="s">
        <v>85</v>
      </c>
      <c r="B2330" s="72">
        <v>46107</v>
      </c>
      <c r="C2330" s="79">
        <v>0.45833333333333331</v>
      </c>
      <c r="D2330">
        <v>23</v>
      </c>
      <c r="E2330" t="str">
        <f t="shared" si="72"/>
        <v>mars</v>
      </c>
      <c r="F2330">
        <f t="shared" si="73"/>
        <v>11</v>
      </c>
    </row>
    <row r="2331" spans="1:6">
      <c r="A2331" t="s">
        <v>85</v>
      </c>
      <c r="B2331" s="72">
        <v>46107</v>
      </c>
      <c r="C2331" s="79">
        <v>0.5</v>
      </c>
      <c r="D2331">
        <v>16</v>
      </c>
      <c r="E2331" t="str">
        <f t="shared" si="72"/>
        <v>mars</v>
      </c>
      <c r="F2331">
        <f t="shared" si="73"/>
        <v>12</v>
      </c>
    </row>
    <row r="2332" spans="1:6">
      <c r="A2332" t="s">
        <v>85</v>
      </c>
      <c r="B2332" s="72">
        <v>46107</v>
      </c>
      <c r="C2332" s="79">
        <v>0.54166666666666663</v>
      </c>
      <c r="D2332">
        <v>20</v>
      </c>
      <c r="E2332" t="str">
        <f t="shared" si="72"/>
        <v>mars</v>
      </c>
      <c r="F2332">
        <f t="shared" si="73"/>
        <v>13</v>
      </c>
    </row>
    <row r="2333" spans="1:6">
      <c r="A2333" t="s">
        <v>85</v>
      </c>
      <c r="B2333" s="72">
        <v>46107</v>
      </c>
      <c r="C2333" s="79">
        <v>0.58333333333333337</v>
      </c>
      <c r="D2333">
        <v>22</v>
      </c>
      <c r="E2333" t="str">
        <f t="shared" si="72"/>
        <v>mars</v>
      </c>
      <c r="F2333">
        <f t="shared" si="73"/>
        <v>14</v>
      </c>
    </row>
    <row r="2334" spans="1:6">
      <c r="A2334" t="s">
        <v>85</v>
      </c>
      <c r="B2334" s="72">
        <v>46107</v>
      </c>
      <c r="C2334" s="79">
        <v>0.625</v>
      </c>
      <c r="D2334">
        <v>24</v>
      </c>
      <c r="E2334" t="str">
        <f t="shared" si="72"/>
        <v>mars</v>
      </c>
      <c r="F2334">
        <f t="shared" si="73"/>
        <v>15</v>
      </c>
    </row>
    <row r="2335" spans="1:6">
      <c r="A2335" t="s">
        <v>85</v>
      </c>
      <c r="B2335" s="72">
        <v>46107</v>
      </c>
      <c r="C2335" s="79">
        <v>0.66666666666666663</v>
      </c>
      <c r="D2335">
        <v>22</v>
      </c>
      <c r="E2335" t="str">
        <f t="shared" si="72"/>
        <v>mars</v>
      </c>
      <c r="F2335">
        <f t="shared" si="73"/>
        <v>16</v>
      </c>
    </row>
    <row r="2336" spans="1:6">
      <c r="A2336" t="s">
        <v>85</v>
      </c>
      <c r="B2336" s="72">
        <v>46107</v>
      </c>
      <c r="C2336" s="79">
        <v>0.70833333333333337</v>
      </c>
      <c r="D2336">
        <v>15</v>
      </c>
      <c r="E2336" t="str">
        <f t="shared" si="72"/>
        <v>mars</v>
      </c>
      <c r="F2336">
        <f t="shared" si="73"/>
        <v>17</v>
      </c>
    </row>
    <row r="2337" spans="1:6">
      <c r="A2337" t="s">
        <v>85</v>
      </c>
      <c r="B2337" s="72">
        <v>46107</v>
      </c>
      <c r="C2337" s="79">
        <v>0.75</v>
      </c>
      <c r="D2337">
        <v>15</v>
      </c>
      <c r="E2337" t="str">
        <f t="shared" si="72"/>
        <v>mars</v>
      </c>
      <c r="F2337">
        <f t="shared" si="73"/>
        <v>18</v>
      </c>
    </row>
    <row r="2338" spans="1:6">
      <c r="A2338" t="s">
        <v>85</v>
      </c>
      <c r="B2338" s="72">
        <v>46107</v>
      </c>
      <c r="C2338" s="79">
        <v>0.79166666666666663</v>
      </c>
      <c r="D2338">
        <v>10</v>
      </c>
      <c r="E2338" t="str">
        <f t="shared" si="72"/>
        <v>mars</v>
      </c>
      <c r="F2338">
        <f t="shared" si="73"/>
        <v>19</v>
      </c>
    </row>
    <row r="2339" spans="1:6">
      <c r="A2339" t="s">
        <v>85</v>
      </c>
      <c r="B2339" s="72">
        <v>46107</v>
      </c>
      <c r="C2339" s="79">
        <v>0.83333333333333337</v>
      </c>
      <c r="D2339">
        <v>6</v>
      </c>
      <c r="E2339" t="str">
        <f t="shared" si="72"/>
        <v>mars</v>
      </c>
      <c r="F2339">
        <f t="shared" si="73"/>
        <v>20</v>
      </c>
    </row>
    <row r="2340" spans="1:6">
      <c r="A2340" t="s">
        <v>85</v>
      </c>
      <c r="B2340" s="72">
        <v>46107</v>
      </c>
      <c r="C2340" s="79">
        <v>0.875</v>
      </c>
      <c r="D2340">
        <v>4</v>
      </c>
      <c r="E2340" t="str">
        <f t="shared" si="72"/>
        <v>mars</v>
      </c>
      <c r="F2340">
        <f t="shared" si="73"/>
        <v>21</v>
      </c>
    </row>
    <row r="2341" spans="1:6">
      <c r="A2341" t="s">
        <v>85</v>
      </c>
      <c r="B2341" s="72">
        <v>46107</v>
      </c>
      <c r="C2341" s="79">
        <v>0.91666666666666663</v>
      </c>
      <c r="D2341">
        <v>3</v>
      </c>
      <c r="E2341" t="str">
        <f t="shared" si="72"/>
        <v>mars</v>
      </c>
      <c r="F2341">
        <f t="shared" si="73"/>
        <v>22</v>
      </c>
    </row>
    <row r="2342" spans="1:6">
      <c r="A2342" t="s">
        <v>85</v>
      </c>
      <c r="B2342" s="72">
        <v>46107</v>
      </c>
      <c r="C2342" s="79">
        <v>0.95833333333333337</v>
      </c>
      <c r="D2342">
        <v>1</v>
      </c>
      <c r="E2342" t="str">
        <f t="shared" si="72"/>
        <v>mars</v>
      </c>
      <c r="F2342">
        <f t="shared" si="73"/>
        <v>23</v>
      </c>
    </row>
    <row r="2343" spans="1:6">
      <c r="A2343" t="s">
        <v>68</v>
      </c>
      <c r="B2343" s="72">
        <v>46108</v>
      </c>
      <c r="C2343" s="79">
        <v>0.25</v>
      </c>
      <c r="D2343">
        <v>2</v>
      </c>
      <c r="E2343" t="str">
        <f t="shared" si="72"/>
        <v>mars</v>
      </c>
      <c r="F2343">
        <f t="shared" si="73"/>
        <v>6</v>
      </c>
    </row>
    <row r="2344" spans="1:6">
      <c r="A2344" t="s">
        <v>68</v>
      </c>
      <c r="B2344" s="72">
        <v>46108</v>
      </c>
      <c r="C2344" s="79">
        <v>0.29166666666666669</v>
      </c>
      <c r="D2344">
        <v>6</v>
      </c>
      <c r="E2344" t="str">
        <f t="shared" si="72"/>
        <v>mars</v>
      </c>
      <c r="F2344">
        <f t="shared" si="73"/>
        <v>7</v>
      </c>
    </row>
    <row r="2345" spans="1:6">
      <c r="A2345" t="s">
        <v>68</v>
      </c>
      <c r="B2345" s="72">
        <v>46108</v>
      </c>
      <c r="C2345" s="79">
        <v>0.33333333333333331</v>
      </c>
      <c r="D2345">
        <v>20</v>
      </c>
      <c r="E2345" t="str">
        <f t="shared" si="72"/>
        <v>mars</v>
      </c>
      <c r="F2345">
        <f t="shared" si="73"/>
        <v>8</v>
      </c>
    </row>
    <row r="2346" spans="1:6">
      <c r="A2346" t="s">
        <v>68</v>
      </c>
      <c r="B2346" s="72">
        <v>46108</v>
      </c>
      <c r="C2346" s="79">
        <v>0.375</v>
      </c>
      <c r="D2346">
        <v>29</v>
      </c>
      <c r="E2346" t="str">
        <f t="shared" si="72"/>
        <v>mars</v>
      </c>
      <c r="F2346">
        <f t="shared" si="73"/>
        <v>9</v>
      </c>
    </row>
    <row r="2347" spans="1:6">
      <c r="A2347" t="s">
        <v>68</v>
      </c>
      <c r="B2347" s="72">
        <v>46108</v>
      </c>
      <c r="C2347" s="79">
        <v>0.41666666666666669</v>
      </c>
      <c r="D2347">
        <v>36</v>
      </c>
      <c r="E2347" t="str">
        <f t="shared" si="72"/>
        <v>mars</v>
      </c>
      <c r="F2347">
        <f t="shared" si="73"/>
        <v>10</v>
      </c>
    </row>
    <row r="2348" spans="1:6">
      <c r="A2348" t="s">
        <v>68</v>
      </c>
      <c r="B2348" s="72">
        <v>46108</v>
      </c>
      <c r="C2348" s="79">
        <v>0.45833333333333331</v>
      </c>
      <c r="D2348">
        <v>33</v>
      </c>
      <c r="E2348" t="str">
        <f t="shared" si="72"/>
        <v>mars</v>
      </c>
      <c r="F2348">
        <f t="shared" si="73"/>
        <v>11</v>
      </c>
    </row>
    <row r="2349" spans="1:6">
      <c r="A2349" t="s">
        <v>68</v>
      </c>
      <c r="B2349" s="72">
        <v>46108</v>
      </c>
      <c r="C2349" s="79">
        <v>0.5</v>
      </c>
      <c r="D2349">
        <v>56</v>
      </c>
      <c r="E2349" t="str">
        <f t="shared" si="72"/>
        <v>mars</v>
      </c>
      <c r="F2349">
        <f t="shared" si="73"/>
        <v>12</v>
      </c>
    </row>
    <row r="2350" spans="1:6">
      <c r="A2350" t="s">
        <v>68</v>
      </c>
      <c r="B2350" s="72">
        <v>46108</v>
      </c>
      <c r="C2350" s="79">
        <v>0.54166666666666663</v>
      </c>
      <c r="D2350">
        <v>55</v>
      </c>
      <c r="E2350" t="str">
        <f t="shared" si="72"/>
        <v>mars</v>
      </c>
      <c r="F2350">
        <f t="shared" si="73"/>
        <v>13</v>
      </c>
    </row>
    <row r="2351" spans="1:6">
      <c r="A2351" t="s">
        <v>68</v>
      </c>
      <c r="B2351" s="72">
        <v>46108</v>
      </c>
      <c r="C2351" s="79">
        <v>0.58333333333333337</v>
      </c>
      <c r="D2351">
        <v>53</v>
      </c>
      <c r="E2351" t="str">
        <f t="shared" si="72"/>
        <v>mars</v>
      </c>
      <c r="F2351">
        <f t="shared" si="73"/>
        <v>14</v>
      </c>
    </row>
    <row r="2352" spans="1:6">
      <c r="A2352" t="s">
        <v>68</v>
      </c>
      <c r="B2352" s="72">
        <v>46108</v>
      </c>
      <c r="C2352" s="79">
        <v>0.625</v>
      </c>
      <c r="D2352">
        <v>50</v>
      </c>
      <c r="E2352" t="str">
        <f t="shared" si="72"/>
        <v>mars</v>
      </c>
      <c r="F2352">
        <f t="shared" si="73"/>
        <v>15</v>
      </c>
    </row>
    <row r="2353" spans="1:6">
      <c r="A2353" t="s">
        <v>68</v>
      </c>
      <c r="B2353" s="72">
        <v>46108</v>
      </c>
      <c r="C2353" s="79">
        <v>0.66666666666666663</v>
      </c>
      <c r="D2353">
        <v>47</v>
      </c>
      <c r="E2353" t="str">
        <f t="shared" si="72"/>
        <v>mars</v>
      </c>
      <c r="F2353">
        <f t="shared" si="73"/>
        <v>16</v>
      </c>
    </row>
    <row r="2354" spans="1:6">
      <c r="A2354" t="s">
        <v>68</v>
      </c>
      <c r="B2354" s="72">
        <v>46108</v>
      </c>
      <c r="C2354" s="79">
        <v>0.70833333333333337</v>
      </c>
      <c r="D2354">
        <v>36</v>
      </c>
      <c r="E2354" t="str">
        <f t="shared" si="72"/>
        <v>mars</v>
      </c>
      <c r="F2354">
        <f t="shared" si="73"/>
        <v>17</v>
      </c>
    </row>
    <row r="2355" spans="1:6">
      <c r="A2355" t="s">
        <v>68</v>
      </c>
      <c r="B2355" s="72">
        <v>46108</v>
      </c>
      <c r="C2355" s="79">
        <v>0.75</v>
      </c>
      <c r="D2355">
        <v>32</v>
      </c>
      <c r="E2355" t="str">
        <f t="shared" si="72"/>
        <v>mars</v>
      </c>
      <c r="F2355">
        <f t="shared" si="73"/>
        <v>18</v>
      </c>
    </row>
    <row r="2356" spans="1:6">
      <c r="A2356" t="s">
        <v>68</v>
      </c>
      <c r="B2356" s="72">
        <v>46108</v>
      </c>
      <c r="C2356" s="79">
        <v>0.79166666666666663</v>
      </c>
      <c r="D2356">
        <v>27</v>
      </c>
      <c r="E2356" t="str">
        <f t="shared" si="72"/>
        <v>mars</v>
      </c>
      <c r="F2356">
        <f t="shared" si="73"/>
        <v>19</v>
      </c>
    </row>
    <row r="2357" spans="1:6">
      <c r="A2357" t="s">
        <v>68</v>
      </c>
      <c r="B2357" s="72">
        <v>46108</v>
      </c>
      <c r="C2357" s="79">
        <v>0.83333333333333337</v>
      </c>
      <c r="D2357">
        <v>20</v>
      </c>
      <c r="E2357" t="str">
        <f t="shared" si="72"/>
        <v>mars</v>
      </c>
      <c r="F2357">
        <f t="shared" si="73"/>
        <v>20</v>
      </c>
    </row>
    <row r="2358" spans="1:6">
      <c r="A2358" t="s">
        <v>68</v>
      </c>
      <c r="B2358" s="72">
        <v>46108</v>
      </c>
      <c r="C2358" s="79">
        <v>0.875</v>
      </c>
      <c r="D2358">
        <v>12</v>
      </c>
      <c r="E2358" t="str">
        <f t="shared" si="72"/>
        <v>mars</v>
      </c>
      <c r="F2358">
        <f t="shared" si="73"/>
        <v>21</v>
      </c>
    </row>
    <row r="2359" spans="1:6">
      <c r="A2359" t="s">
        <v>68</v>
      </c>
      <c r="B2359" s="72">
        <v>46108</v>
      </c>
      <c r="C2359" s="79">
        <v>0.91666666666666663</v>
      </c>
      <c r="D2359">
        <v>11</v>
      </c>
      <c r="E2359" t="str">
        <f t="shared" si="72"/>
        <v>mars</v>
      </c>
      <c r="F2359">
        <f t="shared" si="73"/>
        <v>22</v>
      </c>
    </row>
    <row r="2360" spans="1:6">
      <c r="A2360" t="s">
        <v>68</v>
      </c>
      <c r="B2360" s="72">
        <v>46108</v>
      </c>
      <c r="C2360" s="79">
        <v>0.95833333333333337</v>
      </c>
      <c r="D2360">
        <v>8</v>
      </c>
      <c r="E2360" t="str">
        <f t="shared" si="72"/>
        <v>mars</v>
      </c>
      <c r="F2360">
        <f t="shared" si="73"/>
        <v>23</v>
      </c>
    </row>
    <row r="2361" spans="1:6">
      <c r="A2361" t="s">
        <v>85</v>
      </c>
      <c r="B2361" s="72">
        <v>46108</v>
      </c>
      <c r="C2361" s="79">
        <v>0.25</v>
      </c>
      <c r="D2361">
        <v>2</v>
      </c>
      <c r="E2361" t="str">
        <f t="shared" si="72"/>
        <v>mars</v>
      </c>
      <c r="F2361">
        <f t="shared" si="73"/>
        <v>6</v>
      </c>
    </row>
    <row r="2362" spans="1:6">
      <c r="A2362" t="s">
        <v>85</v>
      </c>
      <c r="B2362" s="72">
        <v>46108</v>
      </c>
      <c r="C2362" s="79">
        <v>0.29166666666666669</v>
      </c>
      <c r="D2362">
        <v>7</v>
      </c>
      <c r="E2362" t="str">
        <f t="shared" si="72"/>
        <v>mars</v>
      </c>
      <c r="F2362">
        <f t="shared" si="73"/>
        <v>7</v>
      </c>
    </row>
    <row r="2363" spans="1:6">
      <c r="A2363" t="s">
        <v>85</v>
      </c>
      <c r="B2363" s="72">
        <v>46108</v>
      </c>
      <c r="C2363" s="79">
        <v>0.33333333333333331</v>
      </c>
      <c r="D2363">
        <v>18</v>
      </c>
      <c r="E2363" t="str">
        <f t="shared" si="72"/>
        <v>mars</v>
      </c>
      <c r="F2363">
        <f t="shared" si="73"/>
        <v>8</v>
      </c>
    </row>
    <row r="2364" spans="1:6">
      <c r="A2364" t="s">
        <v>85</v>
      </c>
      <c r="B2364" s="72">
        <v>46108</v>
      </c>
      <c r="C2364" s="79">
        <v>0.375</v>
      </c>
      <c r="D2364">
        <v>24</v>
      </c>
      <c r="E2364" t="str">
        <f t="shared" si="72"/>
        <v>mars</v>
      </c>
      <c r="F2364">
        <f t="shared" si="73"/>
        <v>9</v>
      </c>
    </row>
    <row r="2365" spans="1:6">
      <c r="A2365" t="s">
        <v>85</v>
      </c>
      <c r="B2365" s="72">
        <v>46108</v>
      </c>
      <c r="C2365" s="79">
        <v>0.41666666666666669</v>
      </c>
      <c r="D2365">
        <v>26</v>
      </c>
      <c r="E2365" t="str">
        <f t="shared" si="72"/>
        <v>mars</v>
      </c>
      <c r="F2365">
        <f t="shared" si="73"/>
        <v>10</v>
      </c>
    </row>
    <row r="2366" spans="1:6">
      <c r="A2366" t="s">
        <v>85</v>
      </c>
      <c r="B2366" s="72">
        <v>46108</v>
      </c>
      <c r="C2366" s="79">
        <v>0.45833333333333331</v>
      </c>
      <c r="D2366">
        <v>30</v>
      </c>
      <c r="E2366" t="str">
        <f t="shared" si="72"/>
        <v>mars</v>
      </c>
      <c r="F2366">
        <f t="shared" si="73"/>
        <v>11</v>
      </c>
    </row>
    <row r="2367" spans="1:6">
      <c r="A2367" t="s">
        <v>85</v>
      </c>
      <c r="B2367" s="72">
        <v>46108</v>
      </c>
      <c r="C2367" s="79">
        <v>0.5</v>
      </c>
      <c r="D2367">
        <v>27</v>
      </c>
      <c r="E2367" t="str">
        <f t="shared" si="72"/>
        <v>mars</v>
      </c>
      <c r="F2367">
        <f t="shared" si="73"/>
        <v>12</v>
      </c>
    </row>
    <row r="2368" spans="1:6">
      <c r="A2368" t="s">
        <v>85</v>
      </c>
      <c r="B2368" s="72">
        <v>46108</v>
      </c>
      <c r="C2368" s="79">
        <v>0.54166666666666663</v>
      </c>
      <c r="D2368">
        <v>23</v>
      </c>
      <c r="E2368" t="str">
        <f t="shared" si="72"/>
        <v>mars</v>
      </c>
      <c r="F2368">
        <f t="shared" si="73"/>
        <v>13</v>
      </c>
    </row>
    <row r="2369" spans="1:6">
      <c r="A2369" t="s">
        <v>85</v>
      </c>
      <c r="B2369" s="72">
        <v>46108</v>
      </c>
      <c r="C2369" s="79">
        <v>0.58333333333333337</v>
      </c>
      <c r="D2369">
        <v>23</v>
      </c>
      <c r="E2369" t="str">
        <f t="shared" si="72"/>
        <v>mars</v>
      </c>
      <c r="F2369">
        <f t="shared" si="73"/>
        <v>14</v>
      </c>
    </row>
    <row r="2370" spans="1:6">
      <c r="A2370" t="s">
        <v>85</v>
      </c>
      <c r="B2370" s="72">
        <v>46108</v>
      </c>
      <c r="C2370" s="79">
        <v>0.625</v>
      </c>
      <c r="D2370">
        <v>24</v>
      </c>
      <c r="E2370" t="str">
        <f t="shared" si="72"/>
        <v>mars</v>
      </c>
      <c r="F2370">
        <f t="shared" si="73"/>
        <v>15</v>
      </c>
    </row>
    <row r="2371" spans="1:6">
      <c r="A2371" t="s">
        <v>85</v>
      </c>
      <c r="B2371" s="72">
        <v>46108</v>
      </c>
      <c r="C2371" s="79">
        <v>0.66666666666666663</v>
      </c>
      <c r="D2371">
        <v>18</v>
      </c>
      <c r="E2371" t="str">
        <f t="shared" si="72"/>
        <v>mars</v>
      </c>
      <c r="F2371">
        <f t="shared" si="73"/>
        <v>16</v>
      </c>
    </row>
    <row r="2372" spans="1:6">
      <c r="A2372" t="s">
        <v>85</v>
      </c>
      <c r="B2372" s="72">
        <v>46108</v>
      </c>
      <c r="C2372" s="79">
        <v>0.70833333333333337</v>
      </c>
      <c r="D2372">
        <v>16</v>
      </c>
      <c r="E2372" t="str">
        <f t="shared" ref="E2372:E2435" si="74">TEXT(B2372,"mmmm")</f>
        <v>mars</v>
      </c>
      <c r="F2372">
        <f t="shared" ref="F2372:F2435" si="75">VLOOKUP(C2372,$L$1:$M$24,2,0)</f>
        <v>17</v>
      </c>
    </row>
    <row r="2373" spans="1:6">
      <c r="A2373" t="s">
        <v>85</v>
      </c>
      <c r="B2373" s="72">
        <v>46108</v>
      </c>
      <c r="C2373" s="79">
        <v>0.75</v>
      </c>
      <c r="D2373">
        <v>14</v>
      </c>
      <c r="E2373" t="str">
        <f t="shared" si="74"/>
        <v>mars</v>
      </c>
      <c r="F2373">
        <f t="shared" si="75"/>
        <v>18</v>
      </c>
    </row>
    <row r="2374" spans="1:6">
      <c r="A2374" t="s">
        <v>85</v>
      </c>
      <c r="B2374" s="72">
        <v>46108</v>
      </c>
      <c r="C2374" s="79">
        <v>0.79166666666666663</v>
      </c>
      <c r="D2374">
        <v>9</v>
      </c>
      <c r="E2374" t="str">
        <f t="shared" si="74"/>
        <v>mars</v>
      </c>
      <c r="F2374">
        <f t="shared" si="75"/>
        <v>19</v>
      </c>
    </row>
    <row r="2375" spans="1:6">
      <c r="A2375" t="s">
        <v>85</v>
      </c>
      <c r="B2375" s="72">
        <v>46108</v>
      </c>
      <c r="C2375" s="79">
        <v>0.83333333333333337</v>
      </c>
      <c r="D2375">
        <v>9</v>
      </c>
      <c r="E2375" t="str">
        <f t="shared" si="74"/>
        <v>mars</v>
      </c>
      <c r="F2375">
        <f t="shared" si="75"/>
        <v>20</v>
      </c>
    </row>
    <row r="2376" spans="1:6">
      <c r="A2376" t="s">
        <v>85</v>
      </c>
      <c r="B2376" s="72">
        <v>46108</v>
      </c>
      <c r="C2376" s="79">
        <v>0.875</v>
      </c>
      <c r="D2376">
        <v>7</v>
      </c>
      <c r="E2376" t="str">
        <f t="shared" si="74"/>
        <v>mars</v>
      </c>
      <c r="F2376">
        <f t="shared" si="75"/>
        <v>21</v>
      </c>
    </row>
    <row r="2377" spans="1:6">
      <c r="A2377" t="s">
        <v>85</v>
      </c>
      <c r="B2377" s="72">
        <v>46108</v>
      </c>
      <c r="C2377" s="79">
        <v>0.91666666666666663</v>
      </c>
      <c r="D2377">
        <v>3</v>
      </c>
      <c r="E2377" t="str">
        <f t="shared" si="74"/>
        <v>mars</v>
      </c>
      <c r="F2377">
        <f t="shared" si="75"/>
        <v>22</v>
      </c>
    </row>
    <row r="2378" spans="1:6">
      <c r="A2378" t="s">
        <v>85</v>
      </c>
      <c r="B2378" s="72">
        <v>46108</v>
      </c>
      <c r="C2378" s="79">
        <v>0.95833333333333337</v>
      </c>
      <c r="D2378">
        <v>2</v>
      </c>
      <c r="E2378" t="str">
        <f t="shared" si="74"/>
        <v>mars</v>
      </c>
      <c r="F2378">
        <f t="shared" si="75"/>
        <v>23</v>
      </c>
    </row>
    <row r="2379" spans="1:6">
      <c r="A2379" t="s">
        <v>68</v>
      </c>
      <c r="B2379" s="72">
        <v>46109</v>
      </c>
      <c r="C2379" s="79">
        <v>0.25</v>
      </c>
      <c r="D2379">
        <v>1</v>
      </c>
      <c r="E2379" t="str">
        <f t="shared" si="74"/>
        <v>mars</v>
      </c>
      <c r="F2379">
        <f t="shared" si="75"/>
        <v>6</v>
      </c>
    </row>
    <row r="2380" spans="1:6">
      <c r="A2380" t="s">
        <v>68</v>
      </c>
      <c r="B2380" s="72">
        <v>46109</v>
      </c>
      <c r="C2380" s="79">
        <v>0.29166666666666669</v>
      </c>
      <c r="D2380">
        <v>2</v>
      </c>
      <c r="E2380" t="str">
        <f t="shared" si="74"/>
        <v>mars</v>
      </c>
      <c r="F2380">
        <f t="shared" si="75"/>
        <v>7</v>
      </c>
    </row>
    <row r="2381" spans="1:6">
      <c r="A2381" t="s">
        <v>68</v>
      </c>
      <c r="B2381" s="72">
        <v>46109</v>
      </c>
      <c r="C2381" s="79">
        <v>0.33333333333333331</v>
      </c>
      <c r="D2381">
        <v>10</v>
      </c>
      <c r="E2381" t="str">
        <f t="shared" si="74"/>
        <v>mars</v>
      </c>
      <c r="F2381">
        <f t="shared" si="75"/>
        <v>8</v>
      </c>
    </row>
    <row r="2382" spans="1:6">
      <c r="A2382" t="s">
        <v>68</v>
      </c>
      <c r="B2382" s="72">
        <v>46109</v>
      </c>
      <c r="C2382" s="79">
        <v>0.375</v>
      </c>
      <c r="D2382">
        <v>19</v>
      </c>
      <c r="E2382" t="str">
        <f t="shared" si="74"/>
        <v>mars</v>
      </c>
      <c r="F2382">
        <f t="shared" si="75"/>
        <v>9</v>
      </c>
    </row>
    <row r="2383" spans="1:6">
      <c r="A2383" t="s">
        <v>68</v>
      </c>
      <c r="B2383" s="72">
        <v>46109</v>
      </c>
      <c r="C2383" s="79">
        <v>0.41666666666666669</v>
      </c>
      <c r="D2383">
        <v>31</v>
      </c>
      <c r="E2383" t="str">
        <f t="shared" si="74"/>
        <v>mars</v>
      </c>
      <c r="F2383">
        <f t="shared" si="75"/>
        <v>10</v>
      </c>
    </row>
    <row r="2384" spans="1:6">
      <c r="A2384" t="s">
        <v>68</v>
      </c>
      <c r="B2384" s="72">
        <v>46109</v>
      </c>
      <c r="C2384" s="79">
        <v>0.45833333333333331</v>
      </c>
      <c r="D2384">
        <v>33</v>
      </c>
      <c r="E2384" t="str">
        <f t="shared" si="74"/>
        <v>mars</v>
      </c>
      <c r="F2384">
        <f t="shared" si="75"/>
        <v>11</v>
      </c>
    </row>
    <row r="2385" spans="1:6">
      <c r="A2385" t="s">
        <v>68</v>
      </c>
      <c r="B2385" s="72">
        <v>46109</v>
      </c>
      <c r="C2385" s="79">
        <v>0.5</v>
      </c>
      <c r="D2385">
        <v>36</v>
      </c>
      <c r="E2385" t="str">
        <f t="shared" si="74"/>
        <v>mars</v>
      </c>
      <c r="F2385">
        <f t="shared" si="75"/>
        <v>12</v>
      </c>
    </row>
    <row r="2386" spans="1:6">
      <c r="A2386" t="s">
        <v>68</v>
      </c>
      <c r="B2386" s="72">
        <v>46109</v>
      </c>
      <c r="C2386" s="79">
        <v>0.54166666666666663</v>
      </c>
      <c r="D2386">
        <v>41</v>
      </c>
      <c r="E2386" t="str">
        <f t="shared" si="74"/>
        <v>mars</v>
      </c>
      <c r="F2386">
        <f t="shared" si="75"/>
        <v>13</v>
      </c>
    </row>
    <row r="2387" spans="1:6">
      <c r="A2387" t="s">
        <v>68</v>
      </c>
      <c r="B2387" s="72">
        <v>46109</v>
      </c>
      <c r="C2387" s="79">
        <v>0.58333333333333337</v>
      </c>
      <c r="D2387">
        <v>39</v>
      </c>
      <c r="E2387" t="str">
        <f t="shared" si="74"/>
        <v>mars</v>
      </c>
      <c r="F2387">
        <f t="shared" si="75"/>
        <v>14</v>
      </c>
    </row>
    <row r="2388" spans="1:6">
      <c r="A2388" t="s">
        <v>68</v>
      </c>
      <c r="B2388" s="72">
        <v>46109</v>
      </c>
      <c r="C2388" s="79">
        <v>0.625</v>
      </c>
      <c r="D2388">
        <v>35</v>
      </c>
      <c r="E2388" t="str">
        <f t="shared" si="74"/>
        <v>mars</v>
      </c>
      <c r="F2388">
        <f t="shared" si="75"/>
        <v>15</v>
      </c>
    </row>
    <row r="2389" spans="1:6">
      <c r="A2389" t="s">
        <v>68</v>
      </c>
      <c r="B2389" s="72">
        <v>46109</v>
      </c>
      <c r="C2389" s="79">
        <v>0.66666666666666663</v>
      </c>
      <c r="D2389">
        <v>39</v>
      </c>
      <c r="E2389" t="str">
        <f t="shared" si="74"/>
        <v>mars</v>
      </c>
      <c r="F2389">
        <f t="shared" si="75"/>
        <v>16</v>
      </c>
    </row>
    <row r="2390" spans="1:6">
      <c r="A2390" t="s">
        <v>68</v>
      </c>
      <c r="B2390" s="72">
        <v>46109</v>
      </c>
      <c r="C2390" s="79">
        <v>0.70833333333333337</v>
      </c>
      <c r="D2390">
        <v>29</v>
      </c>
      <c r="E2390" t="str">
        <f t="shared" si="74"/>
        <v>mars</v>
      </c>
      <c r="F2390">
        <f t="shared" si="75"/>
        <v>17</v>
      </c>
    </row>
    <row r="2391" spans="1:6">
      <c r="A2391" t="s">
        <v>68</v>
      </c>
      <c r="B2391" s="72">
        <v>46109</v>
      </c>
      <c r="C2391" s="79">
        <v>0.75</v>
      </c>
      <c r="D2391">
        <v>23</v>
      </c>
      <c r="E2391" t="str">
        <f t="shared" si="74"/>
        <v>mars</v>
      </c>
      <c r="F2391">
        <f t="shared" si="75"/>
        <v>18</v>
      </c>
    </row>
    <row r="2392" spans="1:6">
      <c r="A2392" t="s">
        <v>68</v>
      </c>
      <c r="B2392" s="72">
        <v>46109</v>
      </c>
      <c r="C2392" s="79">
        <v>0.79166666666666663</v>
      </c>
      <c r="D2392">
        <v>29</v>
      </c>
      <c r="E2392" t="str">
        <f t="shared" si="74"/>
        <v>mars</v>
      </c>
      <c r="F2392">
        <f t="shared" si="75"/>
        <v>19</v>
      </c>
    </row>
    <row r="2393" spans="1:6">
      <c r="A2393" t="s">
        <v>68</v>
      </c>
      <c r="B2393" s="72">
        <v>46109</v>
      </c>
      <c r="C2393" s="79">
        <v>0.83333333333333337</v>
      </c>
      <c r="D2393">
        <v>23</v>
      </c>
      <c r="E2393" t="str">
        <f t="shared" si="74"/>
        <v>mars</v>
      </c>
      <c r="F2393">
        <f t="shared" si="75"/>
        <v>20</v>
      </c>
    </row>
    <row r="2394" spans="1:6">
      <c r="A2394" t="s">
        <v>68</v>
      </c>
      <c r="B2394" s="72">
        <v>46109</v>
      </c>
      <c r="C2394" s="79">
        <v>0.875</v>
      </c>
      <c r="D2394">
        <v>18</v>
      </c>
      <c r="E2394" t="str">
        <f t="shared" si="74"/>
        <v>mars</v>
      </c>
      <c r="F2394">
        <f t="shared" si="75"/>
        <v>21</v>
      </c>
    </row>
    <row r="2395" spans="1:6">
      <c r="A2395" t="s">
        <v>68</v>
      </c>
      <c r="B2395" s="72">
        <v>46109</v>
      </c>
      <c r="C2395" s="79">
        <v>0.91666666666666663</v>
      </c>
      <c r="D2395">
        <v>10</v>
      </c>
      <c r="E2395" t="str">
        <f t="shared" si="74"/>
        <v>mars</v>
      </c>
      <c r="F2395">
        <f t="shared" si="75"/>
        <v>22</v>
      </c>
    </row>
    <row r="2396" spans="1:6">
      <c r="A2396" t="s">
        <v>68</v>
      </c>
      <c r="B2396" s="72">
        <v>46109</v>
      </c>
      <c r="C2396" s="79">
        <v>0.95833333333333337</v>
      </c>
      <c r="D2396">
        <v>10</v>
      </c>
      <c r="E2396" t="str">
        <f t="shared" si="74"/>
        <v>mars</v>
      </c>
      <c r="F2396">
        <f t="shared" si="75"/>
        <v>23</v>
      </c>
    </row>
    <row r="2397" spans="1:6">
      <c r="A2397" t="s">
        <v>85</v>
      </c>
      <c r="B2397" s="72">
        <v>46109</v>
      </c>
      <c r="C2397" s="79">
        <v>0.25</v>
      </c>
      <c r="D2397">
        <v>4</v>
      </c>
      <c r="E2397" t="str">
        <f t="shared" si="74"/>
        <v>mars</v>
      </c>
      <c r="F2397">
        <f t="shared" si="75"/>
        <v>6</v>
      </c>
    </row>
    <row r="2398" spans="1:6">
      <c r="A2398" t="s">
        <v>85</v>
      </c>
      <c r="B2398" s="72">
        <v>46109</v>
      </c>
      <c r="C2398" s="79">
        <v>0.29166666666666669</v>
      </c>
      <c r="D2398">
        <v>5</v>
      </c>
      <c r="E2398" t="str">
        <f t="shared" si="74"/>
        <v>mars</v>
      </c>
      <c r="F2398">
        <f t="shared" si="75"/>
        <v>7</v>
      </c>
    </row>
    <row r="2399" spans="1:6">
      <c r="A2399" t="s">
        <v>85</v>
      </c>
      <c r="B2399" s="72">
        <v>46109</v>
      </c>
      <c r="C2399" s="79">
        <v>0.33333333333333331</v>
      </c>
      <c r="D2399">
        <v>11</v>
      </c>
      <c r="E2399" t="str">
        <f t="shared" si="74"/>
        <v>mars</v>
      </c>
      <c r="F2399">
        <f t="shared" si="75"/>
        <v>8</v>
      </c>
    </row>
    <row r="2400" spans="1:6">
      <c r="A2400" t="s">
        <v>85</v>
      </c>
      <c r="B2400" s="72">
        <v>46109</v>
      </c>
      <c r="C2400" s="79">
        <v>0.375</v>
      </c>
      <c r="D2400">
        <v>18</v>
      </c>
      <c r="E2400" t="str">
        <f t="shared" si="74"/>
        <v>mars</v>
      </c>
      <c r="F2400">
        <f t="shared" si="75"/>
        <v>9</v>
      </c>
    </row>
    <row r="2401" spans="1:6">
      <c r="A2401" t="s">
        <v>85</v>
      </c>
      <c r="B2401" s="72">
        <v>46109</v>
      </c>
      <c r="C2401" s="79">
        <v>0.41666666666666669</v>
      </c>
      <c r="D2401">
        <v>16</v>
      </c>
      <c r="E2401" t="str">
        <f t="shared" si="74"/>
        <v>mars</v>
      </c>
      <c r="F2401">
        <f t="shared" si="75"/>
        <v>10</v>
      </c>
    </row>
    <row r="2402" spans="1:6">
      <c r="A2402" t="s">
        <v>85</v>
      </c>
      <c r="B2402" s="72">
        <v>46109</v>
      </c>
      <c r="C2402" s="79">
        <v>0.45833333333333331</v>
      </c>
      <c r="D2402">
        <v>19</v>
      </c>
      <c r="E2402" t="str">
        <f t="shared" si="74"/>
        <v>mars</v>
      </c>
      <c r="F2402">
        <f t="shared" si="75"/>
        <v>11</v>
      </c>
    </row>
    <row r="2403" spans="1:6">
      <c r="A2403" t="s">
        <v>85</v>
      </c>
      <c r="B2403" s="72">
        <v>46109</v>
      </c>
      <c r="C2403" s="79">
        <v>0.5</v>
      </c>
      <c r="D2403">
        <v>15</v>
      </c>
      <c r="E2403" t="str">
        <f t="shared" si="74"/>
        <v>mars</v>
      </c>
      <c r="F2403">
        <f t="shared" si="75"/>
        <v>12</v>
      </c>
    </row>
    <row r="2404" spans="1:6">
      <c r="A2404" t="s">
        <v>85</v>
      </c>
      <c r="B2404" s="72">
        <v>46109</v>
      </c>
      <c r="C2404" s="79">
        <v>0.54166666666666663</v>
      </c>
      <c r="D2404">
        <v>11</v>
      </c>
      <c r="E2404" t="str">
        <f t="shared" si="74"/>
        <v>mars</v>
      </c>
      <c r="F2404">
        <f t="shared" si="75"/>
        <v>13</v>
      </c>
    </row>
    <row r="2405" spans="1:6">
      <c r="A2405" t="s">
        <v>85</v>
      </c>
      <c r="B2405" s="72">
        <v>46109</v>
      </c>
      <c r="C2405" s="79">
        <v>0.58333333333333337</v>
      </c>
      <c r="D2405">
        <v>20</v>
      </c>
      <c r="E2405" t="str">
        <f t="shared" si="74"/>
        <v>mars</v>
      </c>
      <c r="F2405">
        <f t="shared" si="75"/>
        <v>14</v>
      </c>
    </row>
    <row r="2406" spans="1:6">
      <c r="A2406" t="s">
        <v>85</v>
      </c>
      <c r="B2406" s="72">
        <v>46109</v>
      </c>
      <c r="C2406" s="79">
        <v>0.625</v>
      </c>
      <c r="D2406">
        <v>17</v>
      </c>
      <c r="E2406" t="str">
        <f t="shared" si="74"/>
        <v>mars</v>
      </c>
      <c r="F2406">
        <f t="shared" si="75"/>
        <v>15</v>
      </c>
    </row>
    <row r="2407" spans="1:6">
      <c r="A2407" t="s">
        <v>85</v>
      </c>
      <c r="B2407" s="72">
        <v>46109</v>
      </c>
      <c r="C2407" s="79">
        <v>0.66666666666666663</v>
      </c>
      <c r="D2407">
        <v>12</v>
      </c>
      <c r="E2407" t="str">
        <f t="shared" si="74"/>
        <v>mars</v>
      </c>
      <c r="F2407">
        <f t="shared" si="75"/>
        <v>16</v>
      </c>
    </row>
    <row r="2408" spans="1:6">
      <c r="A2408" t="s">
        <v>85</v>
      </c>
      <c r="B2408" s="72">
        <v>46109</v>
      </c>
      <c r="C2408" s="79">
        <v>0.70833333333333337</v>
      </c>
      <c r="D2408">
        <v>10</v>
      </c>
      <c r="E2408" t="str">
        <f t="shared" si="74"/>
        <v>mars</v>
      </c>
      <c r="F2408">
        <f t="shared" si="75"/>
        <v>17</v>
      </c>
    </row>
    <row r="2409" spans="1:6">
      <c r="A2409" t="s">
        <v>85</v>
      </c>
      <c r="B2409" s="72">
        <v>46109</v>
      </c>
      <c r="C2409" s="79">
        <v>0.75</v>
      </c>
      <c r="D2409">
        <v>13</v>
      </c>
      <c r="E2409" t="str">
        <f t="shared" si="74"/>
        <v>mars</v>
      </c>
      <c r="F2409">
        <f t="shared" si="75"/>
        <v>18</v>
      </c>
    </row>
    <row r="2410" spans="1:6">
      <c r="A2410" t="s">
        <v>85</v>
      </c>
      <c r="B2410" s="72">
        <v>46109</v>
      </c>
      <c r="C2410" s="79">
        <v>0.79166666666666663</v>
      </c>
      <c r="D2410">
        <v>10</v>
      </c>
      <c r="E2410" t="str">
        <f t="shared" si="74"/>
        <v>mars</v>
      </c>
      <c r="F2410">
        <f t="shared" si="75"/>
        <v>19</v>
      </c>
    </row>
    <row r="2411" spans="1:6">
      <c r="A2411" t="s">
        <v>85</v>
      </c>
      <c r="B2411" s="72">
        <v>46109</v>
      </c>
      <c r="C2411" s="79">
        <v>0.83333333333333337</v>
      </c>
      <c r="D2411">
        <v>5</v>
      </c>
      <c r="E2411" t="str">
        <f t="shared" si="74"/>
        <v>mars</v>
      </c>
      <c r="F2411">
        <f t="shared" si="75"/>
        <v>20</v>
      </c>
    </row>
    <row r="2412" spans="1:6">
      <c r="A2412" t="s">
        <v>85</v>
      </c>
      <c r="B2412" s="72">
        <v>46109</v>
      </c>
      <c r="C2412" s="79">
        <v>0.875</v>
      </c>
      <c r="D2412">
        <v>2</v>
      </c>
      <c r="E2412" t="str">
        <f t="shared" si="74"/>
        <v>mars</v>
      </c>
      <c r="F2412">
        <f t="shared" si="75"/>
        <v>21</v>
      </c>
    </row>
    <row r="2413" spans="1:6">
      <c r="A2413" t="s">
        <v>85</v>
      </c>
      <c r="B2413" s="72">
        <v>46109</v>
      </c>
      <c r="C2413" s="79">
        <v>0.91666666666666663</v>
      </c>
      <c r="D2413">
        <v>3</v>
      </c>
      <c r="E2413" t="str">
        <f t="shared" si="74"/>
        <v>mars</v>
      </c>
      <c r="F2413">
        <f t="shared" si="75"/>
        <v>22</v>
      </c>
    </row>
    <row r="2414" spans="1:6">
      <c r="A2414" t="s">
        <v>85</v>
      </c>
      <c r="B2414" s="72">
        <v>46109</v>
      </c>
      <c r="C2414" s="79">
        <v>0.95833333333333337</v>
      </c>
      <c r="D2414">
        <v>3</v>
      </c>
      <c r="E2414" t="str">
        <f t="shared" si="74"/>
        <v>mars</v>
      </c>
      <c r="F2414">
        <f t="shared" si="75"/>
        <v>23</v>
      </c>
    </row>
    <row r="2415" spans="1:6">
      <c r="A2415" t="s">
        <v>68</v>
      </c>
      <c r="B2415" s="72">
        <v>46110</v>
      </c>
      <c r="C2415" s="79">
        <v>0.25</v>
      </c>
      <c r="D2415">
        <v>1</v>
      </c>
      <c r="E2415" t="str">
        <f t="shared" si="74"/>
        <v>mars</v>
      </c>
      <c r="F2415">
        <f t="shared" si="75"/>
        <v>6</v>
      </c>
    </row>
    <row r="2416" spans="1:6">
      <c r="A2416" t="s">
        <v>68</v>
      </c>
      <c r="B2416" s="72">
        <v>46110</v>
      </c>
      <c r="C2416" s="79">
        <v>0.29166666666666669</v>
      </c>
      <c r="D2416">
        <v>2</v>
      </c>
      <c r="E2416" t="str">
        <f t="shared" si="74"/>
        <v>mars</v>
      </c>
      <c r="F2416">
        <f t="shared" si="75"/>
        <v>7</v>
      </c>
    </row>
    <row r="2417" spans="1:6">
      <c r="A2417" t="s">
        <v>68</v>
      </c>
      <c r="B2417" s="72">
        <v>46110</v>
      </c>
      <c r="C2417" s="79">
        <v>0.33333333333333331</v>
      </c>
      <c r="D2417">
        <v>2</v>
      </c>
      <c r="E2417" t="str">
        <f t="shared" si="74"/>
        <v>mars</v>
      </c>
      <c r="F2417">
        <f t="shared" si="75"/>
        <v>8</v>
      </c>
    </row>
    <row r="2418" spans="1:6">
      <c r="A2418" t="s">
        <v>68</v>
      </c>
      <c r="B2418" s="72">
        <v>46110</v>
      </c>
      <c r="C2418" s="79">
        <v>0.375</v>
      </c>
      <c r="D2418">
        <v>9</v>
      </c>
      <c r="E2418" t="str">
        <f t="shared" si="74"/>
        <v>mars</v>
      </c>
      <c r="F2418">
        <f t="shared" si="75"/>
        <v>9</v>
      </c>
    </row>
    <row r="2419" spans="1:6">
      <c r="A2419" t="s">
        <v>68</v>
      </c>
      <c r="B2419" s="72">
        <v>46110</v>
      </c>
      <c r="C2419" s="79">
        <v>0.41666666666666669</v>
      </c>
      <c r="D2419">
        <v>20</v>
      </c>
      <c r="E2419" t="str">
        <f t="shared" si="74"/>
        <v>mars</v>
      </c>
      <c r="F2419">
        <f t="shared" si="75"/>
        <v>10</v>
      </c>
    </row>
    <row r="2420" spans="1:6">
      <c r="A2420" t="s">
        <v>68</v>
      </c>
      <c r="B2420" s="72">
        <v>46110</v>
      </c>
      <c r="C2420" s="79">
        <v>0.45833333333333331</v>
      </c>
      <c r="D2420">
        <v>22</v>
      </c>
      <c r="E2420" t="str">
        <f t="shared" si="74"/>
        <v>mars</v>
      </c>
      <c r="F2420">
        <f t="shared" si="75"/>
        <v>11</v>
      </c>
    </row>
    <row r="2421" spans="1:6">
      <c r="A2421" t="s">
        <v>68</v>
      </c>
      <c r="B2421" s="72">
        <v>46110</v>
      </c>
      <c r="C2421" s="79">
        <v>0.5</v>
      </c>
      <c r="D2421">
        <v>23</v>
      </c>
      <c r="E2421" t="str">
        <f t="shared" si="74"/>
        <v>mars</v>
      </c>
      <c r="F2421">
        <f t="shared" si="75"/>
        <v>12</v>
      </c>
    </row>
    <row r="2422" spans="1:6">
      <c r="A2422" t="s">
        <v>68</v>
      </c>
      <c r="B2422" s="72">
        <v>46110</v>
      </c>
      <c r="C2422" s="79">
        <v>0.54166666666666663</v>
      </c>
      <c r="D2422">
        <v>35</v>
      </c>
      <c r="E2422" t="str">
        <f t="shared" si="74"/>
        <v>mars</v>
      </c>
      <c r="F2422">
        <f t="shared" si="75"/>
        <v>13</v>
      </c>
    </row>
    <row r="2423" spans="1:6">
      <c r="A2423" t="s">
        <v>68</v>
      </c>
      <c r="B2423" s="72">
        <v>46110</v>
      </c>
      <c r="C2423" s="79">
        <v>0.58333333333333337</v>
      </c>
      <c r="D2423">
        <v>26</v>
      </c>
      <c r="E2423" t="str">
        <f t="shared" si="74"/>
        <v>mars</v>
      </c>
      <c r="F2423">
        <f t="shared" si="75"/>
        <v>14</v>
      </c>
    </row>
    <row r="2424" spans="1:6">
      <c r="A2424" t="s">
        <v>68</v>
      </c>
      <c r="B2424" s="72">
        <v>46110</v>
      </c>
      <c r="C2424" s="79">
        <v>0.625</v>
      </c>
      <c r="D2424">
        <v>29</v>
      </c>
      <c r="E2424" t="str">
        <f t="shared" si="74"/>
        <v>mars</v>
      </c>
      <c r="F2424">
        <f t="shared" si="75"/>
        <v>15</v>
      </c>
    </row>
    <row r="2425" spans="1:6">
      <c r="A2425" t="s">
        <v>68</v>
      </c>
      <c r="B2425" s="72">
        <v>46110</v>
      </c>
      <c r="C2425" s="79">
        <v>0.66666666666666663</v>
      </c>
      <c r="D2425">
        <v>30</v>
      </c>
      <c r="E2425" t="str">
        <f t="shared" si="74"/>
        <v>mars</v>
      </c>
      <c r="F2425">
        <f t="shared" si="75"/>
        <v>16</v>
      </c>
    </row>
    <row r="2426" spans="1:6">
      <c r="A2426" t="s">
        <v>68</v>
      </c>
      <c r="B2426" s="72">
        <v>46110</v>
      </c>
      <c r="C2426" s="79">
        <v>0.70833333333333337</v>
      </c>
      <c r="D2426">
        <v>28</v>
      </c>
      <c r="E2426" t="str">
        <f t="shared" si="74"/>
        <v>mars</v>
      </c>
      <c r="F2426">
        <f t="shared" si="75"/>
        <v>17</v>
      </c>
    </row>
    <row r="2427" spans="1:6">
      <c r="A2427" t="s">
        <v>68</v>
      </c>
      <c r="B2427" s="72">
        <v>46110</v>
      </c>
      <c r="C2427" s="79">
        <v>0.75</v>
      </c>
      <c r="D2427">
        <v>25</v>
      </c>
      <c r="E2427" t="str">
        <f t="shared" si="74"/>
        <v>mars</v>
      </c>
      <c r="F2427">
        <f t="shared" si="75"/>
        <v>18</v>
      </c>
    </row>
    <row r="2428" spans="1:6">
      <c r="A2428" t="s">
        <v>68</v>
      </c>
      <c r="B2428" s="72">
        <v>46110</v>
      </c>
      <c r="C2428" s="79">
        <v>0.79166666666666663</v>
      </c>
      <c r="D2428">
        <v>22</v>
      </c>
      <c r="E2428" t="str">
        <f t="shared" si="74"/>
        <v>mars</v>
      </c>
      <c r="F2428">
        <f t="shared" si="75"/>
        <v>19</v>
      </c>
    </row>
    <row r="2429" spans="1:6">
      <c r="A2429" t="s">
        <v>68</v>
      </c>
      <c r="B2429" s="72">
        <v>46110</v>
      </c>
      <c r="C2429" s="79">
        <v>0.83333333333333337</v>
      </c>
      <c r="D2429">
        <v>14</v>
      </c>
      <c r="E2429" t="str">
        <f t="shared" si="74"/>
        <v>mars</v>
      </c>
      <c r="F2429">
        <f t="shared" si="75"/>
        <v>20</v>
      </c>
    </row>
    <row r="2430" spans="1:6">
      <c r="A2430" t="s">
        <v>68</v>
      </c>
      <c r="B2430" s="72">
        <v>46110</v>
      </c>
      <c r="C2430" s="79">
        <v>0.875</v>
      </c>
      <c r="D2430">
        <v>11</v>
      </c>
      <c r="E2430" t="str">
        <f t="shared" si="74"/>
        <v>mars</v>
      </c>
      <c r="F2430">
        <f t="shared" si="75"/>
        <v>21</v>
      </c>
    </row>
    <row r="2431" spans="1:6">
      <c r="A2431" t="s">
        <v>68</v>
      </c>
      <c r="B2431" s="72">
        <v>46110</v>
      </c>
      <c r="C2431" s="79">
        <v>0.91666666666666663</v>
      </c>
      <c r="D2431">
        <v>10</v>
      </c>
      <c r="E2431" t="str">
        <f t="shared" si="74"/>
        <v>mars</v>
      </c>
      <c r="F2431">
        <f t="shared" si="75"/>
        <v>22</v>
      </c>
    </row>
    <row r="2432" spans="1:6">
      <c r="A2432" t="s">
        <v>68</v>
      </c>
      <c r="B2432" s="72">
        <v>46110</v>
      </c>
      <c r="C2432" s="79">
        <v>0.95833333333333337</v>
      </c>
      <c r="D2432">
        <v>5</v>
      </c>
      <c r="E2432" t="str">
        <f t="shared" si="74"/>
        <v>mars</v>
      </c>
      <c r="F2432">
        <f t="shared" si="75"/>
        <v>23</v>
      </c>
    </row>
    <row r="2433" spans="1:6">
      <c r="A2433" t="s">
        <v>85</v>
      </c>
      <c r="B2433" s="72">
        <v>46110</v>
      </c>
      <c r="C2433" s="79">
        <v>0.25</v>
      </c>
      <c r="D2433">
        <v>1</v>
      </c>
      <c r="E2433" t="str">
        <f t="shared" si="74"/>
        <v>mars</v>
      </c>
      <c r="F2433">
        <f t="shared" si="75"/>
        <v>6</v>
      </c>
    </row>
    <row r="2434" spans="1:6">
      <c r="A2434" t="s">
        <v>85</v>
      </c>
      <c r="B2434" s="72">
        <v>46110</v>
      </c>
      <c r="C2434" s="79">
        <v>0.29166666666666669</v>
      </c>
      <c r="D2434">
        <v>4</v>
      </c>
      <c r="E2434" t="str">
        <f t="shared" si="74"/>
        <v>mars</v>
      </c>
      <c r="F2434">
        <f t="shared" si="75"/>
        <v>7</v>
      </c>
    </row>
    <row r="2435" spans="1:6">
      <c r="A2435" t="s">
        <v>85</v>
      </c>
      <c r="B2435" s="72">
        <v>46110</v>
      </c>
      <c r="C2435" s="79">
        <v>0.33333333333333331</v>
      </c>
      <c r="D2435">
        <v>10</v>
      </c>
      <c r="E2435" t="str">
        <f t="shared" si="74"/>
        <v>mars</v>
      </c>
      <c r="F2435">
        <f t="shared" si="75"/>
        <v>8</v>
      </c>
    </row>
    <row r="2436" spans="1:6">
      <c r="A2436" t="s">
        <v>85</v>
      </c>
      <c r="B2436" s="72">
        <v>46110</v>
      </c>
      <c r="C2436" s="79">
        <v>0.375</v>
      </c>
      <c r="D2436">
        <v>8</v>
      </c>
      <c r="E2436" t="str">
        <f t="shared" ref="E2436:E2499" si="76">TEXT(B2436,"mmmm")</f>
        <v>mars</v>
      </c>
      <c r="F2436">
        <f t="shared" ref="F2436:F2499" si="77">VLOOKUP(C2436,$L$1:$M$24,2,0)</f>
        <v>9</v>
      </c>
    </row>
    <row r="2437" spans="1:6">
      <c r="A2437" t="s">
        <v>85</v>
      </c>
      <c r="B2437" s="72">
        <v>46110</v>
      </c>
      <c r="C2437" s="79">
        <v>0.41666666666666669</v>
      </c>
      <c r="D2437">
        <v>11</v>
      </c>
      <c r="E2437" t="str">
        <f t="shared" si="76"/>
        <v>mars</v>
      </c>
      <c r="F2437">
        <f t="shared" si="77"/>
        <v>10</v>
      </c>
    </row>
    <row r="2438" spans="1:6">
      <c r="A2438" t="s">
        <v>85</v>
      </c>
      <c r="B2438" s="72">
        <v>46110</v>
      </c>
      <c r="C2438" s="79">
        <v>0.45833333333333331</v>
      </c>
      <c r="D2438">
        <v>12</v>
      </c>
      <c r="E2438" t="str">
        <f t="shared" si="76"/>
        <v>mars</v>
      </c>
      <c r="F2438">
        <f t="shared" si="77"/>
        <v>11</v>
      </c>
    </row>
    <row r="2439" spans="1:6">
      <c r="A2439" t="s">
        <v>85</v>
      </c>
      <c r="B2439" s="72">
        <v>46110</v>
      </c>
      <c r="C2439" s="79">
        <v>0.5</v>
      </c>
      <c r="D2439">
        <v>11</v>
      </c>
      <c r="E2439" t="str">
        <f t="shared" si="76"/>
        <v>mars</v>
      </c>
      <c r="F2439">
        <f t="shared" si="77"/>
        <v>12</v>
      </c>
    </row>
    <row r="2440" spans="1:6">
      <c r="A2440" t="s">
        <v>85</v>
      </c>
      <c r="B2440" s="72">
        <v>46110</v>
      </c>
      <c r="C2440" s="79">
        <v>0.54166666666666663</v>
      </c>
      <c r="D2440">
        <v>12</v>
      </c>
      <c r="E2440" t="str">
        <f t="shared" si="76"/>
        <v>mars</v>
      </c>
      <c r="F2440">
        <f t="shared" si="77"/>
        <v>13</v>
      </c>
    </row>
    <row r="2441" spans="1:6">
      <c r="A2441" t="s">
        <v>85</v>
      </c>
      <c r="B2441" s="72">
        <v>46110</v>
      </c>
      <c r="C2441" s="79">
        <v>0.58333333333333337</v>
      </c>
      <c r="D2441">
        <v>9</v>
      </c>
      <c r="E2441" t="str">
        <f t="shared" si="76"/>
        <v>mars</v>
      </c>
      <c r="F2441">
        <f t="shared" si="77"/>
        <v>14</v>
      </c>
    </row>
    <row r="2442" spans="1:6">
      <c r="A2442" t="s">
        <v>85</v>
      </c>
      <c r="B2442" s="72">
        <v>46110</v>
      </c>
      <c r="C2442" s="79">
        <v>0.625</v>
      </c>
      <c r="D2442">
        <v>14</v>
      </c>
      <c r="E2442" t="str">
        <f t="shared" si="76"/>
        <v>mars</v>
      </c>
      <c r="F2442">
        <f t="shared" si="77"/>
        <v>15</v>
      </c>
    </row>
    <row r="2443" spans="1:6">
      <c r="A2443" t="s">
        <v>85</v>
      </c>
      <c r="B2443" s="72">
        <v>46110</v>
      </c>
      <c r="C2443" s="79">
        <v>0.66666666666666663</v>
      </c>
      <c r="D2443">
        <v>15</v>
      </c>
      <c r="E2443" t="str">
        <f t="shared" si="76"/>
        <v>mars</v>
      </c>
      <c r="F2443">
        <f t="shared" si="77"/>
        <v>16</v>
      </c>
    </row>
    <row r="2444" spans="1:6">
      <c r="A2444" t="s">
        <v>85</v>
      </c>
      <c r="B2444" s="72">
        <v>46110</v>
      </c>
      <c r="C2444" s="79">
        <v>0.70833333333333337</v>
      </c>
      <c r="D2444">
        <v>13</v>
      </c>
      <c r="E2444" t="str">
        <f t="shared" si="76"/>
        <v>mars</v>
      </c>
      <c r="F2444">
        <f t="shared" si="77"/>
        <v>17</v>
      </c>
    </row>
    <row r="2445" spans="1:6">
      <c r="A2445" t="s">
        <v>85</v>
      </c>
      <c r="B2445" s="72">
        <v>46110</v>
      </c>
      <c r="C2445" s="79">
        <v>0.75</v>
      </c>
      <c r="D2445">
        <v>20</v>
      </c>
      <c r="E2445" t="str">
        <f t="shared" si="76"/>
        <v>mars</v>
      </c>
      <c r="F2445">
        <f t="shared" si="77"/>
        <v>18</v>
      </c>
    </row>
    <row r="2446" spans="1:6">
      <c r="A2446" t="s">
        <v>85</v>
      </c>
      <c r="B2446" s="72">
        <v>46110</v>
      </c>
      <c r="C2446" s="79">
        <v>0.79166666666666663</v>
      </c>
      <c r="D2446">
        <v>17</v>
      </c>
      <c r="E2446" t="str">
        <f t="shared" si="76"/>
        <v>mars</v>
      </c>
      <c r="F2446">
        <f t="shared" si="77"/>
        <v>19</v>
      </c>
    </row>
    <row r="2447" spans="1:6">
      <c r="A2447" t="s">
        <v>85</v>
      </c>
      <c r="B2447" s="72">
        <v>46110</v>
      </c>
      <c r="C2447" s="79">
        <v>0.83333333333333337</v>
      </c>
      <c r="D2447">
        <v>5</v>
      </c>
      <c r="E2447" t="str">
        <f t="shared" si="76"/>
        <v>mars</v>
      </c>
      <c r="F2447">
        <f t="shared" si="77"/>
        <v>20</v>
      </c>
    </row>
    <row r="2448" spans="1:6">
      <c r="A2448" t="s">
        <v>85</v>
      </c>
      <c r="B2448" s="72">
        <v>46110</v>
      </c>
      <c r="C2448" s="79">
        <v>0.875</v>
      </c>
      <c r="D2448">
        <v>6</v>
      </c>
      <c r="E2448" t="str">
        <f t="shared" si="76"/>
        <v>mars</v>
      </c>
      <c r="F2448">
        <f t="shared" si="77"/>
        <v>21</v>
      </c>
    </row>
    <row r="2449" spans="1:6">
      <c r="A2449" t="s">
        <v>85</v>
      </c>
      <c r="B2449" s="72">
        <v>46110</v>
      </c>
      <c r="C2449" s="79">
        <v>0.91666666666666663</v>
      </c>
      <c r="D2449">
        <v>2</v>
      </c>
      <c r="E2449" t="str">
        <f t="shared" si="76"/>
        <v>mars</v>
      </c>
      <c r="F2449">
        <f t="shared" si="77"/>
        <v>22</v>
      </c>
    </row>
    <row r="2450" spans="1:6">
      <c r="A2450" t="s">
        <v>85</v>
      </c>
      <c r="B2450" s="72">
        <v>46110</v>
      </c>
      <c r="C2450" s="79">
        <v>0.95833333333333337</v>
      </c>
      <c r="D2450">
        <v>2</v>
      </c>
      <c r="E2450" t="str">
        <f t="shared" si="76"/>
        <v>mars</v>
      </c>
      <c r="F2450">
        <f t="shared" si="77"/>
        <v>23</v>
      </c>
    </row>
    <row r="2451" spans="1:6">
      <c r="A2451" t="s">
        <v>68</v>
      </c>
      <c r="B2451" s="72">
        <v>46111</v>
      </c>
      <c r="C2451" s="79">
        <v>0.25</v>
      </c>
      <c r="D2451">
        <v>2</v>
      </c>
      <c r="E2451" t="str">
        <f t="shared" si="76"/>
        <v>mars</v>
      </c>
      <c r="F2451">
        <f t="shared" si="77"/>
        <v>6</v>
      </c>
    </row>
    <row r="2452" spans="1:6">
      <c r="A2452" t="s">
        <v>68</v>
      </c>
      <c r="B2452" s="72">
        <v>46111</v>
      </c>
      <c r="C2452" s="79">
        <v>0.29166666666666669</v>
      </c>
      <c r="D2452">
        <v>6</v>
      </c>
      <c r="E2452" t="str">
        <f t="shared" si="76"/>
        <v>mars</v>
      </c>
      <c r="F2452">
        <f t="shared" si="77"/>
        <v>7</v>
      </c>
    </row>
    <row r="2453" spans="1:6">
      <c r="A2453" t="s">
        <v>68</v>
      </c>
      <c r="B2453" s="72">
        <v>46111</v>
      </c>
      <c r="C2453" s="79">
        <v>0.33333333333333331</v>
      </c>
      <c r="D2453">
        <v>32</v>
      </c>
      <c r="E2453" t="str">
        <f t="shared" si="76"/>
        <v>mars</v>
      </c>
      <c r="F2453">
        <f t="shared" si="77"/>
        <v>8</v>
      </c>
    </row>
    <row r="2454" spans="1:6">
      <c r="A2454" t="s">
        <v>68</v>
      </c>
      <c r="B2454" s="72">
        <v>46111</v>
      </c>
      <c r="C2454" s="79">
        <v>0.375</v>
      </c>
      <c r="D2454">
        <v>38</v>
      </c>
      <c r="E2454" t="str">
        <f t="shared" si="76"/>
        <v>mars</v>
      </c>
      <c r="F2454">
        <f t="shared" si="77"/>
        <v>9</v>
      </c>
    </row>
    <row r="2455" spans="1:6">
      <c r="A2455" t="s">
        <v>68</v>
      </c>
      <c r="B2455" s="72">
        <v>46111</v>
      </c>
      <c r="C2455" s="79">
        <v>0.41666666666666669</v>
      </c>
      <c r="D2455">
        <v>69</v>
      </c>
      <c r="E2455" t="str">
        <f t="shared" si="76"/>
        <v>mars</v>
      </c>
      <c r="F2455">
        <f t="shared" si="77"/>
        <v>10</v>
      </c>
    </row>
    <row r="2456" spans="1:6">
      <c r="A2456" t="s">
        <v>68</v>
      </c>
      <c r="B2456" s="72">
        <v>46111</v>
      </c>
      <c r="C2456" s="79">
        <v>0.45833333333333331</v>
      </c>
      <c r="D2456">
        <v>77</v>
      </c>
      <c r="E2456" t="str">
        <f t="shared" si="76"/>
        <v>mars</v>
      </c>
      <c r="F2456">
        <f t="shared" si="77"/>
        <v>11</v>
      </c>
    </row>
    <row r="2457" spans="1:6">
      <c r="A2457" t="s">
        <v>68</v>
      </c>
      <c r="B2457" s="72">
        <v>46111</v>
      </c>
      <c r="C2457" s="79">
        <v>0.5</v>
      </c>
      <c r="D2457">
        <v>70</v>
      </c>
      <c r="E2457" t="str">
        <f t="shared" si="76"/>
        <v>mars</v>
      </c>
      <c r="F2457">
        <f t="shared" si="77"/>
        <v>12</v>
      </c>
    </row>
    <row r="2458" spans="1:6">
      <c r="A2458" t="s">
        <v>68</v>
      </c>
      <c r="B2458" s="72">
        <v>46111</v>
      </c>
      <c r="C2458" s="79">
        <v>0.54166666666666663</v>
      </c>
      <c r="D2458">
        <v>57</v>
      </c>
      <c r="E2458" t="str">
        <f t="shared" si="76"/>
        <v>mars</v>
      </c>
      <c r="F2458">
        <f t="shared" si="77"/>
        <v>13</v>
      </c>
    </row>
    <row r="2459" spans="1:6">
      <c r="A2459" t="s">
        <v>68</v>
      </c>
      <c r="B2459" s="72">
        <v>46111</v>
      </c>
      <c r="C2459" s="79">
        <v>0.58333333333333337</v>
      </c>
      <c r="D2459">
        <v>52</v>
      </c>
      <c r="E2459" t="str">
        <f t="shared" si="76"/>
        <v>mars</v>
      </c>
      <c r="F2459">
        <f t="shared" si="77"/>
        <v>14</v>
      </c>
    </row>
    <row r="2460" spans="1:6">
      <c r="A2460" t="s">
        <v>68</v>
      </c>
      <c r="B2460" s="72">
        <v>46111</v>
      </c>
      <c r="C2460" s="79">
        <v>0.625</v>
      </c>
      <c r="D2460">
        <v>61</v>
      </c>
      <c r="E2460" t="str">
        <f t="shared" si="76"/>
        <v>mars</v>
      </c>
      <c r="F2460">
        <f t="shared" si="77"/>
        <v>15</v>
      </c>
    </row>
    <row r="2461" spans="1:6">
      <c r="A2461" t="s">
        <v>68</v>
      </c>
      <c r="B2461" s="72">
        <v>46111</v>
      </c>
      <c r="C2461" s="79">
        <v>0.66666666666666663</v>
      </c>
      <c r="D2461">
        <v>48</v>
      </c>
      <c r="E2461" t="str">
        <f t="shared" si="76"/>
        <v>mars</v>
      </c>
      <c r="F2461">
        <f t="shared" si="77"/>
        <v>16</v>
      </c>
    </row>
    <row r="2462" spans="1:6">
      <c r="A2462" t="s">
        <v>68</v>
      </c>
      <c r="B2462" s="72">
        <v>46111</v>
      </c>
      <c r="C2462" s="79">
        <v>0.70833333333333337</v>
      </c>
      <c r="D2462">
        <v>46</v>
      </c>
      <c r="E2462" t="str">
        <f t="shared" si="76"/>
        <v>mars</v>
      </c>
      <c r="F2462">
        <f t="shared" si="77"/>
        <v>17</v>
      </c>
    </row>
    <row r="2463" spans="1:6">
      <c r="A2463" t="s">
        <v>68</v>
      </c>
      <c r="B2463" s="72">
        <v>46111</v>
      </c>
      <c r="C2463" s="79">
        <v>0.75</v>
      </c>
      <c r="D2463">
        <v>34</v>
      </c>
      <c r="E2463" t="str">
        <f t="shared" si="76"/>
        <v>mars</v>
      </c>
      <c r="F2463">
        <f t="shared" si="77"/>
        <v>18</v>
      </c>
    </row>
    <row r="2464" spans="1:6">
      <c r="A2464" t="s">
        <v>68</v>
      </c>
      <c r="B2464" s="72">
        <v>46111</v>
      </c>
      <c r="C2464" s="79">
        <v>0.79166666666666663</v>
      </c>
      <c r="D2464">
        <v>33</v>
      </c>
      <c r="E2464" t="str">
        <f t="shared" si="76"/>
        <v>mars</v>
      </c>
      <c r="F2464">
        <f t="shared" si="77"/>
        <v>19</v>
      </c>
    </row>
    <row r="2465" spans="1:6">
      <c r="A2465" t="s">
        <v>68</v>
      </c>
      <c r="B2465" s="72">
        <v>46111</v>
      </c>
      <c r="C2465" s="79">
        <v>0.83333333333333337</v>
      </c>
      <c r="D2465">
        <v>21</v>
      </c>
      <c r="E2465" t="str">
        <f t="shared" si="76"/>
        <v>mars</v>
      </c>
      <c r="F2465">
        <f t="shared" si="77"/>
        <v>20</v>
      </c>
    </row>
    <row r="2466" spans="1:6">
      <c r="A2466" t="s">
        <v>68</v>
      </c>
      <c r="B2466" s="72">
        <v>46111</v>
      </c>
      <c r="C2466" s="79">
        <v>0.875</v>
      </c>
      <c r="D2466">
        <v>14</v>
      </c>
      <c r="E2466" t="str">
        <f t="shared" si="76"/>
        <v>mars</v>
      </c>
      <c r="F2466">
        <f t="shared" si="77"/>
        <v>21</v>
      </c>
    </row>
    <row r="2467" spans="1:6">
      <c r="A2467" t="s">
        <v>68</v>
      </c>
      <c r="B2467" s="72">
        <v>46111</v>
      </c>
      <c r="C2467" s="79">
        <v>0.91666666666666663</v>
      </c>
      <c r="D2467">
        <v>9</v>
      </c>
      <c r="E2467" t="str">
        <f t="shared" si="76"/>
        <v>mars</v>
      </c>
      <c r="F2467">
        <f t="shared" si="77"/>
        <v>22</v>
      </c>
    </row>
    <row r="2468" spans="1:6">
      <c r="A2468" t="s">
        <v>68</v>
      </c>
      <c r="B2468" s="72">
        <v>46111</v>
      </c>
      <c r="C2468" s="79">
        <v>0.95833333333333337</v>
      </c>
      <c r="D2468">
        <v>5</v>
      </c>
      <c r="E2468" t="str">
        <f t="shared" si="76"/>
        <v>mars</v>
      </c>
      <c r="F2468">
        <f t="shared" si="77"/>
        <v>23</v>
      </c>
    </row>
    <row r="2469" spans="1:6">
      <c r="A2469" t="s">
        <v>85</v>
      </c>
      <c r="B2469" s="72">
        <v>46111</v>
      </c>
      <c r="C2469" s="79">
        <v>0.25</v>
      </c>
      <c r="D2469">
        <v>0</v>
      </c>
      <c r="E2469" t="str">
        <f t="shared" si="76"/>
        <v>mars</v>
      </c>
      <c r="F2469">
        <f t="shared" si="77"/>
        <v>6</v>
      </c>
    </row>
    <row r="2470" spans="1:6">
      <c r="A2470" t="s">
        <v>85</v>
      </c>
      <c r="B2470" s="72">
        <v>46111</v>
      </c>
      <c r="C2470" s="79">
        <v>0.29166666666666669</v>
      </c>
      <c r="D2470">
        <v>7</v>
      </c>
      <c r="E2470" t="str">
        <f t="shared" si="76"/>
        <v>mars</v>
      </c>
      <c r="F2470">
        <f t="shared" si="77"/>
        <v>7</v>
      </c>
    </row>
    <row r="2471" spans="1:6">
      <c r="A2471" t="s">
        <v>85</v>
      </c>
      <c r="B2471" s="72">
        <v>46111</v>
      </c>
      <c r="C2471" s="79">
        <v>0.33333333333333331</v>
      </c>
      <c r="D2471">
        <v>11</v>
      </c>
      <c r="E2471" t="str">
        <f t="shared" si="76"/>
        <v>mars</v>
      </c>
      <c r="F2471">
        <f t="shared" si="77"/>
        <v>8</v>
      </c>
    </row>
    <row r="2472" spans="1:6">
      <c r="A2472" t="s">
        <v>85</v>
      </c>
      <c r="B2472" s="72">
        <v>46111</v>
      </c>
      <c r="C2472" s="79">
        <v>0.375</v>
      </c>
      <c r="D2472">
        <v>26</v>
      </c>
      <c r="E2472" t="str">
        <f t="shared" si="76"/>
        <v>mars</v>
      </c>
      <c r="F2472">
        <f t="shared" si="77"/>
        <v>9</v>
      </c>
    </row>
    <row r="2473" spans="1:6">
      <c r="A2473" t="s">
        <v>85</v>
      </c>
      <c r="B2473" s="72">
        <v>46111</v>
      </c>
      <c r="C2473" s="79">
        <v>0.41666666666666669</v>
      </c>
      <c r="D2473">
        <v>27</v>
      </c>
      <c r="E2473" t="str">
        <f t="shared" si="76"/>
        <v>mars</v>
      </c>
      <c r="F2473">
        <f t="shared" si="77"/>
        <v>10</v>
      </c>
    </row>
    <row r="2474" spans="1:6">
      <c r="A2474" t="s">
        <v>85</v>
      </c>
      <c r="B2474" s="72">
        <v>46111</v>
      </c>
      <c r="C2474" s="79">
        <v>0.45833333333333331</v>
      </c>
      <c r="D2474">
        <v>37</v>
      </c>
      <c r="E2474" t="str">
        <f t="shared" si="76"/>
        <v>mars</v>
      </c>
      <c r="F2474">
        <f t="shared" si="77"/>
        <v>11</v>
      </c>
    </row>
    <row r="2475" spans="1:6">
      <c r="A2475" t="s">
        <v>85</v>
      </c>
      <c r="B2475" s="72">
        <v>46111</v>
      </c>
      <c r="C2475" s="79">
        <v>0.5</v>
      </c>
      <c r="D2475">
        <v>36</v>
      </c>
      <c r="E2475" t="str">
        <f t="shared" si="76"/>
        <v>mars</v>
      </c>
      <c r="F2475">
        <f t="shared" si="77"/>
        <v>12</v>
      </c>
    </row>
    <row r="2476" spans="1:6">
      <c r="A2476" t="s">
        <v>85</v>
      </c>
      <c r="B2476" s="72">
        <v>46111</v>
      </c>
      <c r="C2476" s="79">
        <v>0.54166666666666663</v>
      </c>
      <c r="D2476">
        <v>32</v>
      </c>
      <c r="E2476" t="str">
        <f t="shared" si="76"/>
        <v>mars</v>
      </c>
      <c r="F2476">
        <f t="shared" si="77"/>
        <v>13</v>
      </c>
    </row>
    <row r="2477" spans="1:6">
      <c r="A2477" t="s">
        <v>85</v>
      </c>
      <c r="B2477" s="72">
        <v>46111</v>
      </c>
      <c r="C2477" s="79">
        <v>0.58333333333333337</v>
      </c>
      <c r="D2477">
        <v>26</v>
      </c>
      <c r="E2477" t="str">
        <f t="shared" si="76"/>
        <v>mars</v>
      </c>
      <c r="F2477">
        <f t="shared" si="77"/>
        <v>14</v>
      </c>
    </row>
    <row r="2478" spans="1:6">
      <c r="A2478" t="s">
        <v>85</v>
      </c>
      <c r="B2478" s="72">
        <v>46111</v>
      </c>
      <c r="C2478" s="79">
        <v>0.625</v>
      </c>
      <c r="D2478">
        <v>23</v>
      </c>
      <c r="E2478" t="str">
        <f t="shared" si="76"/>
        <v>mars</v>
      </c>
      <c r="F2478">
        <f t="shared" si="77"/>
        <v>15</v>
      </c>
    </row>
    <row r="2479" spans="1:6">
      <c r="A2479" t="s">
        <v>85</v>
      </c>
      <c r="B2479" s="72">
        <v>46111</v>
      </c>
      <c r="C2479" s="79">
        <v>0.66666666666666663</v>
      </c>
      <c r="D2479">
        <v>31</v>
      </c>
      <c r="E2479" t="str">
        <f t="shared" si="76"/>
        <v>mars</v>
      </c>
      <c r="F2479">
        <f t="shared" si="77"/>
        <v>16</v>
      </c>
    </row>
    <row r="2480" spans="1:6">
      <c r="A2480" t="s">
        <v>85</v>
      </c>
      <c r="B2480" s="72">
        <v>46111</v>
      </c>
      <c r="C2480" s="79">
        <v>0.70833333333333337</v>
      </c>
      <c r="D2480">
        <v>23</v>
      </c>
      <c r="E2480" t="str">
        <f t="shared" si="76"/>
        <v>mars</v>
      </c>
      <c r="F2480">
        <f t="shared" si="77"/>
        <v>17</v>
      </c>
    </row>
    <row r="2481" spans="1:6">
      <c r="A2481" t="s">
        <v>85</v>
      </c>
      <c r="B2481" s="72">
        <v>46111</v>
      </c>
      <c r="C2481" s="79">
        <v>0.75</v>
      </c>
      <c r="D2481">
        <v>21</v>
      </c>
      <c r="E2481" t="str">
        <f t="shared" si="76"/>
        <v>mars</v>
      </c>
      <c r="F2481">
        <f t="shared" si="77"/>
        <v>18</v>
      </c>
    </row>
    <row r="2482" spans="1:6">
      <c r="A2482" t="s">
        <v>85</v>
      </c>
      <c r="B2482" s="72">
        <v>46111</v>
      </c>
      <c r="C2482" s="79">
        <v>0.79166666666666663</v>
      </c>
      <c r="D2482">
        <v>14</v>
      </c>
      <c r="E2482" t="str">
        <f t="shared" si="76"/>
        <v>mars</v>
      </c>
      <c r="F2482">
        <f t="shared" si="77"/>
        <v>19</v>
      </c>
    </row>
    <row r="2483" spans="1:6">
      <c r="A2483" t="s">
        <v>85</v>
      </c>
      <c r="B2483" s="72">
        <v>46111</v>
      </c>
      <c r="C2483" s="79">
        <v>0.83333333333333337</v>
      </c>
      <c r="D2483">
        <v>7</v>
      </c>
      <c r="E2483" t="str">
        <f t="shared" si="76"/>
        <v>mars</v>
      </c>
      <c r="F2483">
        <f t="shared" si="77"/>
        <v>20</v>
      </c>
    </row>
    <row r="2484" spans="1:6">
      <c r="A2484" t="s">
        <v>85</v>
      </c>
      <c r="B2484" s="72">
        <v>46111</v>
      </c>
      <c r="C2484" s="79">
        <v>0.875</v>
      </c>
      <c r="D2484">
        <v>8</v>
      </c>
      <c r="E2484" t="str">
        <f t="shared" si="76"/>
        <v>mars</v>
      </c>
      <c r="F2484">
        <f t="shared" si="77"/>
        <v>21</v>
      </c>
    </row>
    <row r="2485" spans="1:6">
      <c r="A2485" t="s">
        <v>85</v>
      </c>
      <c r="B2485" s="72">
        <v>46111</v>
      </c>
      <c r="C2485" s="79">
        <v>0.91666666666666663</v>
      </c>
      <c r="D2485">
        <v>6</v>
      </c>
      <c r="E2485" t="str">
        <f t="shared" si="76"/>
        <v>mars</v>
      </c>
      <c r="F2485">
        <f t="shared" si="77"/>
        <v>22</v>
      </c>
    </row>
    <row r="2486" spans="1:6">
      <c r="A2486" t="s">
        <v>85</v>
      </c>
      <c r="B2486" s="72">
        <v>46111</v>
      </c>
      <c r="C2486" s="79">
        <v>0.95833333333333337</v>
      </c>
      <c r="D2486">
        <v>3</v>
      </c>
      <c r="E2486" t="str">
        <f t="shared" si="76"/>
        <v>mars</v>
      </c>
      <c r="F2486">
        <f t="shared" si="77"/>
        <v>23</v>
      </c>
    </row>
    <row r="2487" spans="1:6">
      <c r="A2487" t="s">
        <v>68</v>
      </c>
      <c r="B2487" s="72">
        <v>46112</v>
      </c>
      <c r="C2487" s="79">
        <v>0.25</v>
      </c>
      <c r="D2487">
        <v>4</v>
      </c>
      <c r="E2487" t="str">
        <f t="shared" si="76"/>
        <v>mars</v>
      </c>
      <c r="F2487">
        <f t="shared" si="77"/>
        <v>6</v>
      </c>
    </row>
    <row r="2488" spans="1:6">
      <c r="A2488" t="s">
        <v>68</v>
      </c>
      <c r="B2488" s="72">
        <v>46112</v>
      </c>
      <c r="C2488" s="79">
        <v>0.29166666666666669</v>
      </c>
      <c r="D2488">
        <v>9</v>
      </c>
      <c r="E2488" t="str">
        <f t="shared" si="76"/>
        <v>mars</v>
      </c>
      <c r="F2488">
        <f t="shared" si="77"/>
        <v>7</v>
      </c>
    </row>
    <row r="2489" spans="1:6">
      <c r="A2489" t="s">
        <v>68</v>
      </c>
      <c r="B2489" s="72">
        <v>46112</v>
      </c>
      <c r="C2489" s="79">
        <v>0.33333333333333331</v>
      </c>
      <c r="D2489">
        <v>20</v>
      </c>
      <c r="E2489" t="str">
        <f t="shared" si="76"/>
        <v>mars</v>
      </c>
      <c r="F2489">
        <f t="shared" si="77"/>
        <v>8</v>
      </c>
    </row>
    <row r="2490" spans="1:6">
      <c r="A2490" t="s">
        <v>68</v>
      </c>
      <c r="B2490" s="72">
        <v>46112</v>
      </c>
      <c r="C2490" s="79">
        <v>0.375</v>
      </c>
      <c r="D2490">
        <v>31</v>
      </c>
      <c r="E2490" t="str">
        <f t="shared" si="76"/>
        <v>mars</v>
      </c>
      <c r="F2490">
        <f t="shared" si="77"/>
        <v>9</v>
      </c>
    </row>
    <row r="2491" spans="1:6">
      <c r="A2491" t="s">
        <v>68</v>
      </c>
      <c r="B2491" s="72">
        <v>46112</v>
      </c>
      <c r="C2491" s="79">
        <v>0.41666666666666669</v>
      </c>
      <c r="D2491">
        <v>44</v>
      </c>
      <c r="E2491" t="str">
        <f t="shared" si="76"/>
        <v>mars</v>
      </c>
      <c r="F2491">
        <f t="shared" si="77"/>
        <v>10</v>
      </c>
    </row>
    <row r="2492" spans="1:6">
      <c r="A2492" t="s">
        <v>68</v>
      </c>
      <c r="B2492" s="72">
        <v>46112</v>
      </c>
      <c r="C2492" s="79">
        <v>0.45833333333333331</v>
      </c>
      <c r="D2492">
        <v>55</v>
      </c>
      <c r="E2492" t="str">
        <f t="shared" si="76"/>
        <v>mars</v>
      </c>
      <c r="F2492">
        <f t="shared" si="77"/>
        <v>11</v>
      </c>
    </row>
    <row r="2493" spans="1:6">
      <c r="A2493" t="s">
        <v>68</v>
      </c>
      <c r="B2493" s="72">
        <v>46112</v>
      </c>
      <c r="C2493" s="79">
        <v>0.5</v>
      </c>
      <c r="D2493">
        <v>44</v>
      </c>
      <c r="E2493" t="str">
        <f t="shared" si="76"/>
        <v>mars</v>
      </c>
      <c r="F2493">
        <f t="shared" si="77"/>
        <v>12</v>
      </c>
    </row>
    <row r="2494" spans="1:6">
      <c r="A2494" t="s">
        <v>68</v>
      </c>
      <c r="B2494" s="72">
        <v>46112</v>
      </c>
      <c r="C2494" s="79">
        <v>0.54166666666666663</v>
      </c>
      <c r="D2494">
        <v>46</v>
      </c>
      <c r="E2494" t="str">
        <f t="shared" si="76"/>
        <v>mars</v>
      </c>
      <c r="F2494">
        <f t="shared" si="77"/>
        <v>13</v>
      </c>
    </row>
    <row r="2495" spans="1:6">
      <c r="A2495" t="s">
        <v>68</v>
      </c>
      <c r="B2495" s="72">
        <v>46112</v>
      </c>
      <c r="C2495" s="79">
        <v>0.58333333333333337</v>
      </c>
      <c r="D2495">
        <v>50</v>
      </c>
      <c r="E2495" t="str">
        <f t="shared" si="76"/>
        <v>mars</v>
      </c>
      <c r="F2495">
        <f t="shared" si="77"/>
        <v>14</v>
      </c>
    </row>
    <row r="2496" spans="1:6">
      <c r="A2496" t="s">
        <v>68</v>
      </c>
      <c r="B2496" s="72">
        <v>46112</v>
      </c>
      <c r="C2496" s="79">
        <v>0.625</v>
      </c>
      <c r="D2496">
        <v>45</v>
      </c>
      <c r="E2496" t="str">
        <f t="shared" si="76"/>
        <v>mars</v>
      </c>
      <c r="F2496">
        <f t="shared" si="77"/>
        <v>15</v>
      </c>
    </row>
    <row r="2497" spans="1:6">
      <c r="A2497" t="s">
        <v>68</v>
      </c>
      <c r="B2497" s="72">
        <v>46112</v>
      </c>
      <c r="C2497" s="79">
        <v>0.66666666666666663</v>
      </c>
      <c r="D2497">
        <v>47</v>
      </c>
      <c r="E2497" t="str">
        <f t="shared" si="76"/>
        <v>mars</v>
      </c>
      <c r="F2497">
        <f t="shared" si="77"/>
        <v>16</v>
      </c>
    </row>
    <row r="2498" spans="1:6">
      <c r="A2498" t="s">
        <v>68</v>
      </c>
      <c r="B2498" s="72">
        <v>46112</v>
      </c>
      <c r="C2498" s="79">
        <v>0.70833333333333337</v>
      </c>
      <c r="D2498">
        <v>44</v>
      </c>
      <c r="E2498" t="str">
        <f t="shared" si="76"/>
        <v>mars</v>
      </c>
      <c r="F2498">
        <f t="shared" si="77"/>
        <v>17</v>
      </c>
    </row>
    <row r="2499" spans="1:6">
      <c r="A2499" t="s">
        <v>68</v>
      </c>
      <c r="B2499" s="72">
        <v>46112</v>
      </c>
      <c r="C2499" s="79">
        <v>0.75</v>
      </c>
      <c r="D2499">
        <v>34</v>
      </c>
      <c r="E2499" t="str">
        <f t="shared" si="76"/>
        <v>mars</v>
      </c>
      <c r="F2499">
        <f t="shared" si="77"/>
        <v>18</v>
      </c>
    </row>
    <row r="2500" spans="1:6">
      <c r="A2500" t="s">
        <v>68</v>
      </c>
      <c r="B2500" s="72">
        <v>46112</v>
      </c>
      <c r="C2500" s="79">
        <v>0.79166666666666663</v>
      </c>
      <c r="D2500">
        <v>26</v>
      </c>
      <c r="E2500" t="str">
        <f t="shared" ref="E2500:E2563" si="78">TEXT(B2500,"mmmm")</f>
        <v>mars</v>
      </c>
      <c r="F2500">
        <f t="shared" ref="F2500:F2563" si="79">VLOOKUP(C2500,$L$1:$M$24,2,0)</f>
        <v>19</v>
      </c>
    </row>
    <row r="2501" spans="1:6">
      <c r="A2501" t="s">
        <v>68</v>
      </c>
      <c r="B2501" s="72">
        <v>46112</v>
      </c>
      <c r="C2501" s="79">
        <v>0.83333333333333337</v>
      </c>
      <c r="D2501">
        <v>21</v>
      </c>
      <c r="E2501" t="str">
        <f t="shared" si="78"/>
        <v>mars</v>
      </c>
      <c r="F2501">
        <f t="shared" si="79"/>
        <v>20</v>
      </c>
    </row>
    <row r="2502" spans="1:6">
      <c r="A2502" t="s">
        <v>68</v>
      </c>
      <c r="B2502" s="72">
        <v>46112</v>
      </c>
      <c r="C2502" s="79">
        <v>0.875</v>
      </c>
      <c r="D2502">
        <v>12</v>
      </c>
      <c r="E2502" t="str">
        <f t="shared" si="78"/>
        <v>mars</v>
      </c>
      <c r="F2502">
        <f t="shared" si="79"/>
        <v>21</v>
      </c>
    </row>
    <row r="2503" spans="1:6">
      <c r="A2503" t="s">
        <v>68</v>
      </c>
      <c r="B2503" s="72">
        <v>46112</v>
      </c>
      <c r="C2503" s="79">
        <v>0.91666666666666663</v>
      </c>
      <c r="D2503">
        <v>7</v>
      </c>
      <c r="E2503" t="str">
        <f t="shared" si="78"/>
        <v>mars</v>
      </c>
      <c r="F2503">
        <f t="shared" si="79"/>
        <v>22</v>
      </c>
    </row>
    <row r="2504" spans="1:6">
      <c r="A2504" t="s">
        <v>68</v>
      </c>
      <c r="B2504" s="72">
        <v>46112</v>
      </c>
      <c r="C2504" s="79">
        <v>0.95833333333333337</v>
      </c>
      <c r="D2504">
        <v>4</v>
      </c>
      <c r="E2504" t="str">
        <f t="shared" si="78"/>
        <v>mars</v>
      </c>
      <c r="F2504">
        <f t="shared" si="79"/>
        <v>23</v>
      </c>
    </row>
    <row r="2505" spans="1:6">
      <c r="A2505" t="s">
        <v>85</v>
      </c>
      <c r="B2505" s="72">
        <v>46112</v>
      </c>
      <c r="C2505" s="79">
        <v>0.25</v>
      </c>
      <c r="D2505">
        <v>0</v>
      </c>
      <c r="E2505" t="str">
        <f t="shared" si="78"/>
        <v>mars</v>
      </c>
      <c r="F2505">
        <f t="shared" si="79"/>
        <v>6</v>
      </c>
    </row>
    <row r="2506" spans="1:6">
      <c r="A2506" t="s">
        <v>85</v>
      </c>
      <c r="B2506" s="72">
        <v>46112</v>
      </c>
      <c r="C2506" s="79">
        <v>0.29166666666666669</v>
      </c>
      <c r="D2506">
        <v>3</v>
      </c>
      <c r="E2506" t="str">
        <f t="shared" si="78"/>
        <v>mars</v>
      </c>
      <c r="F2506">
        <f t="shared" si="79"/>
        <v>7</v>
      </c>
    </row>
    <row r="2507" spans="1:6">
      <c r="A2507" t="s">
        <v>85</v>
      </c>
      <c r="B2507" s="72">
        <v>46112</v>
      </c>
      <c r="C2507" s="79">
        <v>0.33333333333333331</v>
      </c>
      <c r="D2507">
        <v>8</v>
      </c>
      <c r="E2507" t="str">
        <f t="shared" si="78"/>
        <v>mars</v>
      </c>
      <c r="F2507">
        <f t="shared" si="79"/>
        <v>8</v>
      </c>
    </row>
    <row r="2508" spans="1:6">
      <c r="A2508" t="s">
        <v>85</v>
      </c>
      <c r="B2508" s="72">
        <v>46112</v>
      </c>
      <c r="C2508" s="79">
        <v>0.375</v>
      </c>
      <c r="D2508">
        <v>18</v>
      </c>
      <c r="E2508" t="str">
        <f t="shared" si="78"/>
        <v>mars</v>
      </c>
      <c r="F2508">
        <f t="shared" si="79"/>
        <v>9</v>
      </c>
    </row>
    <row r="2509" spans="1:6">
      <c r="A2509" t="s">
        <v>85</v>
      </c>
      <c r="B2509" s="72">
        <v>46112</v>
      </c>
      <c r="C2509" s="79">
        <v>0.41666666666666669</v>
      </c>
      <c r="D2509">
        <v>18</v>
      </c>
      <c r="E2509" t="str">
        <f t="shared" si="78"/>
        <v>mars</v>
      </c>
      <c r="F2509">
        <f t="shared" si="79"/>
        <v>10</v>
      </c>
    </row>
    <row r="2510" spans="1:6">
      <c r="A2510" t="s">
        <v>85</v>
      </c>
      <c r="B2510" s="72">
        <v>46112</v>
      </c>
      <c r="C2510" s="79">
        <v>0.45833333333333331</v>
      </c>
      <c r="D2510">
        <v>25</v>
      </c>
      <c r="E2510" t="str">
        <f t="shared" si="78"/>
        <v>mars</v>
      </c>
      <c r="F2510">
        <f t="shared" si="79"/>
        <v>11</v>
      </c>
    </row>
    <row r="2511" spans="1:6">
      <c r="A2511" t="s">
        <v>85</v>
      </c>
      <c r="B2511" s="72">
        <v>46112</v>
      </c>
      <c r="C2511" s="79">
        <v>0.5</v>
      </c>
      <c r="D2511">
        <v>24</v>
      </c>
      <c r="E2511" t="str">
        <f t="shared" si="78"/>
        <v>mars</v>
      </c>
      <c r="F2511">
        <f t="shared" si="79"/>
        <v>12</v>
      </c>
    </row>
    <row r="2512" spans="1:6">
      <c r="A2512" t="s">
        <v>85</v>
      </c>
      <c r="B2512" s="72">
        <v>46112</v>
      </c>
      <c r="C2512" s="79">
        <v>0.54166666666666663</v>
      </c>
      <c r="D2512">
        <v>19</v>
      </c>
      <c r="E2512" t="str">
        <f t="shared" si="78"/>
        <v>mars</v>
      </c>
      <c r="F2512">
        <f t="shared" si="79"/>
        <v>13</v>
      </c>
    </row>
    <row r="2513" spans="1:6">
      <c r="A2513" t="s">
        <v>85</v>
      </c>
      <c r="B2513" s="72">
        <v>46112</v>
      </c>
      <c r="C2513" s="79">
        <v>0.58333333333333337</v>
      </c>
      <c r="D2513">
        <v>22</v>
      </c>
      <c r="E2513" t="str">
        <f t="shared" si="78"/>
        <v>mars</v>
      </c>
      <c r="F2513">
        <f t="shared" si="79"/>
        <v>14</v>
      </c>
    </row>
    <row r="2514" spans="1:6">
      <c r="A2514" t="s">
        <v>85</v>
      </c>
      <c r="B2514" s="72">
        <v>46112</v>
      </c>
      <c r="C2514" s="79">
        <v>0.625</v>
      </c>
      <c r="D2514">
        <v>19</v>
      </c>
      <c r="E2514" t="str">
        <f t="shared" si="78"/>
        <v>mars</v>
      </c>
      <c r="F2514">
        <f t="shared" si="79"/>
        <v>15</v>
      </c>
    </row>
    <row r="2515" spans="1:6">
      <c r="A2515" t="s">
        <v>85</v>
      </c>
      <c r="B2515" s="72">
        <v>46112</v>
      </c>
      <c r="C2515" s="79">
        <v>0.66666666666666663</v>
      </c>
      <c r="D2515">
        <v>23</v>
      </c>
      <c r="E2515" t="str">
        <f t="shared" si="78"/>
        <v>mars</v>
      </c>
      <c r="F2515">
        <f t="shared" si="79"/>
        <v>16</v>
      </c>
    </row>
    <row r="2516" spans="1:6">
      <c r="A2516" t="s">
        <v>85</v>
      </c>
      <c r="B2516" s="72">
        <v>46112</v>
      </c>
      <c r="C2516" s="79">
        <v>0.70833333333333337</v>
      </c>
      <c r="D2516">
        <v>17</v>
      </c>
      <c r="E2516" t="str">
        <f t="shared" si="78"/>
        <v>mars</v>
      </c>
      <c r="F2516">
        <f t="shared" si="79"/>
        <v>17</v>
      </c>
    </row>
    <row r="2517" spans="1:6">
      <c r="A2517" t="s">
        <v>85</v>
      </c>
      <c r="B2517" s="72">
        <v>46112</v>
      </c>
      <c r="C2517" s="79">
        <v>0.75</v>
      </c>
      <c r="D2517">
        <v>18</v>
      </c>
      <c r="E2517" t="str">
        <f t="shared" si="78"/>
        <v>mars</v>
      </c>
      <c r="F2517">
        <f t="shared" si="79"/>
        <v>18</v>
      </c>
    </row>
    <row r="2518" spans="1:6">
      <c r="A2518" t="s">
        <v>85</v>
      </c>
      <c r="B2518" s="72">
        <v>46112</v>
      </c>
      <c r="C2518" s="79">
        <v>0.79166666666666663</v>
      </c>
      <c r="D2518">
        <v>14</v>
      </c>
      <c r="E2518" t="str">
        <f t="shared" si="78"/>
        <v>mars</v>
      </c>
      <c r="F2518">
        <f t="shared" si="79"/>
        <v>19</v>
      </c>
    </row>
    <row r="2519" spans="1:6">
      <c r="A2519" t="s">
        <v>85</v>
      </c>
      <c r="B2519" s="72">
        <v>46112</v>
      </c>
      <c r="C2519" s="79">
        <v>0.83333333333333337</v>
      </c>
      <c r="D2519">
        <v>8</v>
      </c>
      <c r="E2519" t="str">
        <f t="shared" si="78"/>
        <v>mars</v>
      </c>
      <c r="F2519">
        <f t="shared" si="79"/>
        <v>20</v>
      </c>
    </row>
    <row r="2520" spans="1:6">
      <c r="A2520" t="s">
        <v>85</v>
      </c>
      <c r="B2520" s="72">
        <v>46112</v>
      </c>
      <c r="C2520" s="79">
        <v>0.875</v>
      </c>
      <c r="D2520">
        <v>6</v>
      </c>
      <c r="E2520" t="str">
        <f t="shared" si="78"/>
        <v>mars</v>
      </c>
      <c r="F2520">
        <f t="shared" si="79"/>
        <v>21</v>
      </c>
    </row>
    <row r="2521" spans="1:6">
      <c r="A2521" t="s">
        <v>85</v>
      </c>
      <c r="B2521" s="72">
        <v>46112</v>
      </c>
      <c r="C2521" s="79">
        <v>0.91666666666666663</v>
      </c>
      <c r="D2521">
        <v>4</v>
      </c>
      <c r="E2521" t="str">
        <f t="shared" si="78"/>
        <v>mars</v>
      </c>
      <c r="F2521">
        <f t="shared" si="79"/>
        <v>22</v>
      </c>
    </row>
    <row r="2522" spans="1:6">
      <c r="A2522" t="s">
        <v>85</v>
      </c>
      <c r="B2522" s="72">
        <v>46112</v>
      </c>
      <c r="C2522" s="79">
        <v>0.95833333333333337</v>
      </c>
      <c r="D2522">
        <v>4</v>
      </c>
      <c r="E2522" t="str">
        <f t="shared" si="78"/>
        <v>mars</v>
      </c>
      <c r="F2522">
        <f t="shared" si="79"/>
        <v>23</v>
      </c>
    </row>
    <row r="2523" spans="1:6">
      <c r="A2523" t="s">
        <v>68</v>
      </c>
      <c r="B2523" s="72">
        <v>46113</v>
      </c>
      <c r="C2523" s="79">
        <v>0.25</v>
      </c>
      <c r="D2523">
        <v>1</v>
      </c>
      <c r="E2523" t="str">
        <f t="shared" si="78"/>
        <v>avril</v>
      </c>
      <c r="F2523">
        <f t="shared" si="79"/>
        <v>6</v>
      </c>
    </row>
    <row r="2524" spans="1:6">
      <c r="A2524" t="s">
        <v>68</v>
      </c>
      <c r="B2524" s="72">
        <v>46113</v>
      </c>
      <c r="C2524" s="79">
        <v>0.29166666666666669</v>
      </c>
      <c r="D2524">
        <v>3</v>
      </c>
      <c r="E2524" t="str">
        <f t="shared" si="78"/>
        <v>avril</v>
      </c>
      <c r="F2524">
        <f t="shared" si="79"/>
        <v>7</v>
      </c>
    </row>
    <row r="2525" spans="1:6">
      <c r="A2525" t="s">
        <v>68</v>
      </c>
      <c r="B2525" s="72">
        <v>46113</v>
      </c>
      <c r="C2525" s="79">
        <v>0.33333333333333331</v>
      </c>
      <c r="D2525">
        <v>10</v>
      </c>
      <c r="E2525" t="str">
        <f t="shared" si="78"/>
        <v>avril</v>
      </c>
      <c r="F2525">
        <f t="shared" si="79"/>
        <v>8</v>
      </c>
    </row>
    <row r="2526" spans="1:6">
      <c r="A2526" t="s">
        <v>68</v>
      </c>
      <c r="B2526" s="72">
        <v>46113</v>
      </c>
      <c r="C2526" s="79">
        <v>0.375</v>
      </c>
      <c r="D2526">
        <v>18</v>
      </c>
      <c r="E2526" t="str">
        <f t="shared" si="78"/>
        <v>avril</v>
      </c>
      <c r="F2526">
        <f t="shared" si="79"/>
        <v>9</v>
      </c>
    </row>
    <row r="2527" spans="1:6">
      <c r="A2527" t="s">
        <v>68</v>
      </c>
      <c r="B2527" s="72">
        <v>46113</v>
      </c>
      <c r="C2527" s="79">
        <v>0.41666666666666669</v>
      </c>
      <c r="D2527">
        <v>25</v>
      </c>
      <c r="E2527" t="str">
        <f t="shared" si="78"/>
        <v>avril</v>
      </c>
      <c r="F2527">
        <f t="shared" si="79"/>
        <v>10</v>
      </c>
    </row>
    <row r="2528" spans="1:6">
      <c r="A2528" t="s">
        <v>68</v>
      </c>
      <c r="B2528" s="72">
        <v>46113</v>
      </c>
      <c r="C2528" s="79">
        <v>0.45833333333333331</v>
      </c>
      <c r="D2528">
        <v>33</v>
      </c>
      <c r="E2528" t="str">
        <f t="shared" si="78"/>
        <v>avril</v>
      </c>
      <c r="F2528">
        <f t="shared" si="79"/>
        <v>11</v>
      </c>
    </row>
    <row r="2529" spans="1:6">
      <c r="A2529" t="s">
        <v>68</v>
      </c>
      <c r="B2529" s="72">
        <v>46113</v>
      </c>
      <c r="C2529" s="79">
        <v>0.5</v>
      </c>
      <c r="D2529">
        <v>35</v>
      </c>
      <c r="E2529" t="str">
        <f t="shared" si="78"/>
        <v>avril</v>
      </c>
      <c r="F2529">
        <f t="shared" si="79"/>
        <v>12</v>
      </c>
    </row>
    <row r="2530" spans="1:6">
      <c r="A2530" t="s">
        <v>68</v>
      </c>
      <c r="B2530" s="72">
        <v>46113</v>
      </c>
      <c r="C2530" s="79">
        <v>0.54166666666666663</v>
      </c>
      <c r="D2530">
        <v>31</v>
      </c>
      <c r="E2530" t="str">
        <f t="shared" si="78"/>
        <v>avril</v>
      </c>
      <c r="F2530">
        <f t="shared" si="79"/>
        <v>13</v>
      </c>
    </row>
    <row r="2531" spans="1:6">
      <c r="A2531" t="s">
        <v>68</v>
      </c>
      <c r="B2531" s="72">
        <v>46113</v>
      </c>
      <c r="C2531" s="79">
        <v>0.58333333333333337</v>
      </c>
      <c r="D2531">
        <v>29</v>
      </c>
      <c r="E2531" t="str">
        <f t="shared" si="78"/>
        <v>avril</v>
      </c>
      <c r="F2531">
        <f t="shared" si="79"/>
        <v>14</v>
      </c>
    </row>
    <row r="2532" spans="1:6">
      <c r="A2532" t="s">
        <v>68</v>
      </c>
      <c r="B2532" s="72">
        <v>46113</v>
      </c>
      <c r="C2532" s="79">
        <v>0.625</v>
      </c>
      <c r="D2532">
        <v>32</v>
      </c>
      <c r="E2532" t="str">
        <f t="shared" si="78"/>
        <v>avril</v>
      </c>
      <c r="F2532">
        <f t="shared" si="79"/>
        <v>15</v>
      </c>
    </row>
    <row r="2533" spans="1:6">
      <c r="A2533" t="s">
        <v>68</v>
      </c>
      <c r="B2533" s="72">
        <v>46113</v>
      </c>
      <c r="C2533" s="79">
        <v>0.66666666666666663</v>
      </c>
      <c r="D2533">
        <v>38</v>
      </c>
      <c r="E2533" t="str">
        <f t="shared" si="78"/>
        <v>avril</v>
      </c>
      <c r="F2533">
        <f t="shared" si="79"/>
        <v>16</v>
      </c>
    </row>
    <row r="2534" spans="1:6">
      <c r="A2534" t="s">
        <v>68</v>
      </c>
      <c r="B2534" s="72">
        <v>46113</v>
      </c>
      <c r="C2534" s="79">
        <v>0.70833333333333337</v>
      </c>
      <c r="D2534">
        <v>43</v>
      </c>
      <c r="E2534" t="str">
        <f t="shared" si="78"/>
        <v>avril</v>
      </c>
      <c r="F2534">
        <f t="shared" si="79"/>
        <v>17</v>
      </c>
    </row>
    <row r="2535" spans="1:6">
      <c r="A2535" t="s">
        <v>68</v>
      </c>
      <c r="B2535" s="72">
        <v>46113</v>
      </c>
      <c r="C2535" s="79">
        <v>0.75</v>
      </c>
      <c r="D2535">
        <v>44</v>
      </c>
      <c r="E2535" t="str">
        <f t="shared" si="78"/>
        <v>avril</v>
      </c>
      <c r="F2535">
        <f t="shared" si="79"/>
        <v>18</v>
      </c>
    </row>
    <row r="2536" spans="1:6">
      <c r="A2536" t="s">
        <v>68</v>
      </c>
      <c r="B2536" s="72">
        <v>46113</v>
      </c>
      <c r="C2536" s="79">
        <v>0.79166666666666663</v>
      </c>
      <c r="D2536">
        <v>34</v>
      </c>
      <c r="E2536" t="str">
        <f t="shared" si="78"/>
        <v>avril</v>
      </c>
      <c r="F2536">
        <f t="shared" si="79"/>
        <v>19</v>
      </c>
    </row>
    <row r="2537" spans="1:6">
      <c r="A2537" t="s">
        <v>68</v>
      </c>
      <c r="B2537" s="72">
        <v>46113</v>
      </c>
      <c r="C2537" s="79">
        <v>0.83333333333333337</v>
      </c>
      <c r="D2537">
        <v>24</v>
      </c>
      <c r="E2537" t="str">
        <f t="shared" si="78"/>
        <v>avril</v>
      </c>
      <c r="F2537">
        <f t="shared" si="79"/>
        <v>20</v>
      </c>
    </row>
    <row r="2538" spans="1:6">
      <c r="A2538" t="s">
        <v>68</v>
      </c>
      <c r="B2538" s="72">
        <v>46113</v>
      </c>
      <c r="C2538" s="79">
        <v>0.875</v>
      </c>
      <c r="D2538">
        <v>13</v>
      </c>
      <c r="E2538" t="str">
        <f t="shared" si="78"/>
        <v>avril</v>
      </c>
      <c r="F2538">
        <f t="shared" si="79"/>
        <v>21</v>
      </c>
    </row>
    <row r="2539" spans="1:6">
      <c r="A2539" t="s">
        <v>68</v>
      </c>
      <c r="B2539" s="72">
        <v>46113</v>
      </c>
      <c r="C2539" s="79">
        <v>0.91666666666666663</v>
      </c>
      <c r="D2539">
        <v>8</v>
      </c>
      <c r="E2539" t="str">
        <f t="shared" si="78"/>
        <v>avril</v>
      </c>
      <c r="F2539">
        <f t="shared" si="79"/>
        <v>22</v>
      </c>
    </row>
    <row r="2540" spans="1:6">
      <c r="A2540" t="s">
        <v>68</v>
      </c>
      <c r="B2540" s="72">
        <v>46113</v>
      </c>
      <c r="C2540" s="79">
        <v>0.95833333333333337</v>
      </c>
      <c r="D2540">
        <v>5</v>
      </c>
      <c r="E2540" t="str">
        <f t="shared" si="78"/>
        <v>avril</v>
      </c>
      <c r="F2540">
        <f t="shared" si="79"/>
        <v>23</v>
      </c>
    </row>
    <row r="2541" spans="1:6">
      <c r="A2541" t="s">
        <v>85</v>
      </c>
      <c r="B2541" s="72">
        <v>46113</v>
      </c>
      <c r="C2541" s="79">
        <v>0.25</v>
      </c>
      <c r="D2541">
        <v>0</v>
      </c>
      <c r="E2541" t="str">
        <f t="shared" si="78"/>
        <v>avril</v>
      </c>
      <c r="F2541">
        <f t="shared" si="79"/>
        <v>6</v>
      </c>
    </row>
    <row r="2542" spans="1:6">
      <c r="A2542" t="s">
        <v>85</v>
      </c>
      <c r="B2542" s="72">
        <v>46113</v>
      </c>
      <c r="C2542" s="79">
        <v>0.29166666666666669</v>
      </c>
      <c r="D2542">
        <v>3</v>
      </c>
      <c r="E2542" t="str">
        <f t="shared" si="78"/>
        <v>avril</v>
      </c>
      <c r="F2542">
        <f t="shared" si="79"/>
        <v>7</v>
      </c>
    </row>
    <row r="2543" spans="1:6">
      <c r="A2543" t="s">
        <v>85</v>
      </c>
      <c r="B2543" s="72">
        <v>46113</v>
      </c>
      <c r="C2543" s="79">
        <v>0.33333333333333331</v>
      </c>
      <c r="D2543">
        <v>3</v>
      </c>
      <c r="E2543" t="str">
        <f t="shared" si="78"/>
        <v>avril</v>
      </c>
      <c r="F2543">
        <f t="shared" si="79"/>
        <v>8</v>
      </c>
    </row>
    <row r="2544" spans="1:6">
      <c r="A2544" t="s">
        <v>85</v>
      </c>
      <c r="B2544" s="72">
        <v>46113</v>
      </c>
      <c r="C2544" s="79">
        <v>0.375</v>
      </c>
      <c r="D2544">
        <v>8</v>
      </c>
      <c r="E2544" t="str">
        <f t="shared" si="78"/>
        <v>avril</v>
      </c>
      <c r="F2544">
        <f t="shared" si="79"/>
        <v>9</v>
      </c>
    </row>
    <row r="2545" spans="1:6">
      <c r="A2545" t="s">
        <v>85</v>
      </c>
      <c r="B2545" s="72">
        <v>46113</v>
      </c>
      <c r="C2545" s="79">
        <v>0.41666666666666669</v>
      </c>
      <c r="D2545">
        <v>14</v>
      </c>
      <c r="E2545" t="str">
        <f t="shared" si="78"/>
        <v>avril</v>
      </c>
      <c r="F2545">
        <f t="shared" si="79"/>
        <v>10</v>
      </c>
    </row>
    <row r="2546" spans="1:6">
      <c r="A2546" t="s">
        <v>85</v>
      </c>
      <c r="B2546" s="72">
        <v>46113</v>
      </c>
      <c r="C2546" s="79">
        <v>0.45833333333333331</v>
      </c>
      <c r="D2546">
        <v>18</v>
      </c>
      <c r="E2546" t="str">
        <f t="shared" si="78"/>
        <v>avril</v>
      </c>
      <c r="F2546">
        <f t="shared" si="79"/>
        <v>11</v>
      </c>
    </row>
    <row r="2547" spans="1:6">
      <c r="A2547" t="s">
        <v>85</v>
      </c>
      <c r="B2547" s="72">
        <v>46113</v>
      </c>
      <c r="C2547" s="79">
        <v>0.5</v>
      </c>
      <c r="D2547">
        <v>26</v>
      </c>
      <c r="E2547" t="str">
        <f t="shared" si="78"/>
        <v>avril</v>
      </c>
      <c r="F2547">
        <f t="shared" si="79"/>
        <v>12</v>
      </c>
    </row>
    <row r="2548" spans="1:6">
      <c r="A2548" t="s">
        <v>85</v>
      </c>
      <c r="B2548" s="72">
        <v>46113</v>
      </c>
      <c r="C2548" s="79">
        <v>0.54166666666666663</v>
      </c>
      <c r="D2548">
        <v>21</v>
      </c>
      <c r="E2548" t="str">
        <f t="shared" si="78"/>
        <v>avril</v>
      </c>
      <c r="F2548">
        <f t="shared" si="79"/>
        <v>13</v>
      </c>
    </row>
    <row r="2549" spans="1:6">
      <c r="A2549" t="s">
        <v>85</v>
      </c>
      <c r="B2549" s="72">
        <v>46113</v>
      </c>
      <c r="C2549" s="79">
        <v>0.58333333333333337</v>
      </c>
      <c r="D2549">
        <v>19</v>
      </c>
      <c r="E2549" t="str">
        <f t="shared" si="78"/>
        <v>avril</v>
      </c>
      <c r="F2549">
        <f t="shared" si="79"/>
        <v>14</v>
      </c>
    </row>
    <row r="2550" spans="1:6">
      <c r="A2550" t="s">
        <v>85</v>
      </c>
      <c r="B2550" s="72">
        <v>46113</v>
      </c>
      <c r="C2550" s="79">
        <v>0.625</v>
      </c>
      <c r="D2550">
        <v>21</v>
      </c>
      <c r="E2550" t="str">
        <f t="shared" si="78"/>
        <v>avril</v>
      </c>
      <c r="F2550">
        <f t="shared" si="79"/>
        <v>15</v>
      </c>
    </row>
    <row r="2551" spans="1:6">
      <c r="A2551" t="s">
        <v>85</v>
      </c>
      <c r="B2551" s="72">
        <v>46113</v>
      </c>
      <c r="C2551" s="79">
        <v>0.66666666666666663</v>
      </c>
      <c r="D2551">
        <v>26</v>
      </c>
      <c r="E2551" t="str">
        <f t="shared" si="78"/>
        <v>avril</v>
      </c>
      <c r="F2551">
        <f t="shared" si="79"/>
        <v>16</v>
      </c>
    </row>
    <row r="2552" spans="1:6">
      <c r="A2552" t="s">
        <v>85</v>
      </c>
      <c r="B2552" s="72">
        <v>46113</v>
      </c>
      <c r="C2552" s="79">
        <v>0.70833333333333337</v>
      </c>
      <c r="D2552">
        <v>25</v>
      </c>
      <c r="E2552" t="str">
        <f t="shared" si="78"/>
        <v>avril</v>
      </c>
      <c r="F2552">
        <f t="shared" si="79"/>
        <v>17</v>
      </c>
    </row>
    <row r="2553" spans="1:6">
      <c r="A2553" t="s">
        <v>85</v>
      </c>
      <c r="B2553" s="72">
        <v>46113</v>
      </c>
      <c r="C2553" s="79">
        <v>0.75</v>
      </c>
      <c r="D2553">
        <v>23</v>
      </c>
      <c r="E2553" t="str">
        <f t="shared" si="78"/>
        <v>avril</v>
      </c>
      <c r="F2553">
        <f t="shared" si="79"/>
        <v>18</v>
      </c>
    </row>
    <row r="2554" spans="1:6">
      <c r="A2554" t="s">
        <v>85</v>
      </c>
      <c r="B2554" s="72">
        <v>46113</v>
      </c>
      <c r="C2554" s="79">
        <v>0.79166666666666663</v>
      </c>
      <c r="D2554">
        <v>16</v>
      </c>
      <c r="E2554" t="str">
        <f t="shared" si="78"/>
        <v>avril</v>
      </c>
      <c r="F2554">
        <f t="shared" si="79"/>
        <v>19</v>
      </c>
    </row>
    <row r="2555" spans="1:6">
      <c r="A2555" t="s">
        <v>85</v>
      </c>
      <c r="B2555" s="72">
        <v>46113</v>
      </c>
      <c r="C2555" s="79">
        <v>0.83333333333333337</v>
      </c>
      <c r="D2555">
        <v>13</v>
      </c>
      <c r="E2555" t="str">
        <f t="shared" si="78"/>
        <v>avril</v>
      </c>
      <c r="F2555">
        <f t="shared" si="79"/>
        <v>20</v>
      </c>
    </row>
    <row r="2556" spans="1:6">
      <c r="A2556" t="s">
        <v>85</v>
      </c>
      <c r="B2556" s="72">
        <v>46113</v>
      </c>
      <c r="C2556" s="79">
        <v>0.875</v>
      </c>
      <c r="D2556">
        <v>10</v>
      </c>
      <c r="E2556" t="str">
        <f t="shared" si="78"/>
        <v>avril</v>
      </c>
      <c r="F2556">
        <f t="shared" si="79"/>
        <v>21</v>
      </c>
    </row>
    <row r="2557" spans="1:6">
      <c r="A2557" t="s">
        <v>85</v>
      </c>
      <c r="B2557" s="72">
        <v>46113</v>
      </c>
      <c r="C2557" s="79">
        <v>0.91666666666666663</v>
      </c>
      <c r="D2557">
        <v>6</v>
      </c>
      <c r="E2557" t="str">
        <f t="shared" si="78"/>
        <v>avril</v>
      </c>
      <c r="F2557">
        <f t="shared" si="79"/>
        <v>22</v>
      </c>
    </row>
    <row r="2558" spans="1:6">
      <c r="A2558" t="s">
        <v>85</v>
      </c>
      <c r="B2558" s="72">
        <v>46113</v>
      </c>
      <c r="C2558" s="79">
        <v>0.95833333333333337</v>
      </c>
      <c r="D2558">
        <v>3</v>
      </c>
      <c r="E2558" t="str">
        <f t="shared" si="78"/>
        <v>avril</v>
      </c>
      <c r="F2558">
        <f t="shared" si="79"/>
        <v>23</v>
      </c>
    </row>
    <row r="2559" spans="1:6">
      <c r="A2559" t="s">
        <v>68</v>
      </c>
      <c r="B2559" s="72">
        <v>46114</v>
      </c>
      <c r="C2559" s="79">
        <v>0.25</v>
      </c>
      <c r="D2559">
        <v>1</v>
      </c>
      <c r="E2559" t="str">
        <f t="shared" si="78"/>
        <v>avril</v>
      </c>
      <c r="F2559">
        <f t="shared" si="79"/>
        <v>6</v>
      </c>
    </row>
    <row r="2560" spans="1:6">
      <c r="A2560" t="s">
        <v>68</v>
      </c>
      <c r="B2560" s="72">
        <v>46114</v>
      </c>
      <c r="C2560" s="79">
        <v>0.29166666666666669</v>
      </c>
      <c r="D2560">
        <v>4</v>
      </c>
      <c r="E2560" t="str">
        <f t="shared" si="78"/>
        <v>avril</v>
      </c>
      <c r="F2560">
        <f t="shared" si="79"/>
        <v>7</v>
      </c>
    </row>
    <row r="2561" spans="1:6">
      <c r="A2561" t="s">
        <v>68</v>
      </c>
      <c r="B2561" s="72">
        <v>46114</v>
      </c>
      <c r="C2561" s="79">
        <v>0.33333333333333331</v>
      </c>
      <c r="D2561">
        <v>13</v>
      </c>
      <c r="E2561" t="str">
        <f t="shared" si="78"/>
        <v>avril</v>
      </c>
      <c r="F2561">
        <f t="shared" si="79"/>
        <v>8</v>
      </c>
    </row>
    <row r="2562" spans="1:6">
      <c r="A2562" t="s">
        <v>68</v>
      </c>
      <c r="B2562" s="72">
        <v>46114</v>
      </c>
      <c r="C2562" s="79">
        <v>0.375</v>
      </c>
      <c r="D2562">
        <v>23</v>
      </c>
      <c r="E2562" t="str">
        <f t="shared" si="78"/>
        <v>avril</v>
      </c>
      <c r="F2562">
        <f t="shared" si="79"/>
        <v>9</v>
      </c>
    </row>
    <row r="2563" spans="1:6">
      <c r="A2563" t="s">
        <v>68</v>
      </c>
      <c r="B2563" s="72">
        <v>46114</v>
      </c>
      <c r="C2563" s="79">
        <v>0.41666666666666669</v>
      </c>
      <c r="D2563">
        <v>39</v>
      </c>
      <c r="E2563" t="str">
        <f t="shared" si="78"/>
        <v>avril</v>
      </c>
      <c r="F2563">
        <f t="shared" si="79"/>
        <v>10</v>
      </c>
    </row>
    <row r="2564" spans="1:6">
      <c r="A2564" t="s">
        <v>68</v>
      </c>
      <c r="B2564" s="72">
        <v>46114</v>
      </c>
      <c r="C2564" s="79">
        <v>0.45833333333333331</v>
      </c>
      <c r="D2564">
        <v>45</v>
      </c>
      <c r="E2564" t="str">
        <f t="shared" ref="E2564:E2627" si="80">TEXT(B2564,"mmmm")</f>
        <v>avril</v>
      </c>
      <c r="F2564">
        <f t="shared" ref="F2564:F2627" si="81">VLOOKUP(C2564,$L$1:$M$24,2,0)</f>
        <v>11</v>
      </c>
    </row>
    <row r="2565" spans="1:6">
      <c r="A2565" t="s">
        <v>68</v>
      </c>
      <c r="B2565" s="72">
        <v>46114</v>
      </c>
      <c r="C2565" s="79">
        <v>0.5</v>
      </c>
      <c r="D2565">
        <v>43</v>
      </c>
      <c r="E2565" t="str">
        <f t="shared" si="80"/>
        <v>avril</v>
      </c>
      <c r="F2565">
        <f t="shared" si="81"/>
        <v>12</v>
      </c>
    </row>
    <row r="2566" spans="1:6">
      <c r="A2566" t="s">
        <v>68</v>
      </c>
      <c r="B2566" s="72">
        <v>46114</v>
      </c>
      <c r="C2566" s="79">
        <v>0.54166666666666663</v>
      </c>
      <c r="D2566">
        <v>39</v>
      </c>
      <c r="E2566" t="str">
        <f t="shared" si="80"/>
        <v>avril</v>
      </c>
      <c r="F2566">
        <f t="shared" si="81"/>
        <v>13</v>
      </c>
    </row>
    <row r="2567" spans="1:6">
      <c r="A2567" t="s">
        <v>68</v>
      </c>
      <c r="B2567" s="72">
        <v>46114</v>
      </c>
      <c r="C2567" s="79">
        <v>0.58333333333333337</v>
      </c>
      <c r="D2567">
        <v>43</v>
      </c>
      <c r="E2567" t="str">
        <f t="shared" si="80"/>
        <v>avril</v>
      </c>
      <c r="F2567">
        <f t="shared" si="81"/>
        <v>14</v>
      </c>
    </row>
    <row r="2568" spans="1:6">
      <c r="A2568" t="s">
        <v>68</v>
      </c>
      <c r="B2568" s="72">
        <v>46114</v>
      </c>
      <c r="C2568" s="79">
        <v>0.625</v>
      </c>
      <c r="D2568">
        <v>39</v>
      </c>
      <c r="E2568" t="str">
        <f t="shared" si="80"/>
        <v>avril</v>
      </c>
      <c r="F2568">
        <f t="shared" si="81"/>
        <v>15</v>
      </c>
    </row>
    <row r="2569" spans="1:6">
      <c r="A2569" t="s">
        <v>68</v>
      </c>
      <c r="B2569" s="72">
        <v>46114</v>
      </c>
      <c r="C2569" s="79">
        <v>0.66666666666666663</v>
      </c>
      <c r="D2569">
        <v>36</v>
      </c>
      <c r="E2569" t="str">
        <f t="shared" si="80"/>
        <v>avril</v>
      </c>
      <c r="F2569">
        <f t="shared" si="81"/>
        <v>16</v>
      </c>
    </row>
    <row r="2570" spans="1:6">
      <c r="A2570" t="s">
        <v>68</v>
      </c>
      <c r="B2570" s="72">
        <v>46114</v>
      </c>
      <c r="C2570" s="79">
        <v>0.70833333333333337</v>
      </c>
      <c r="D2570">
        <v>44</v>
      </c>
      <c r="E2570" t="str">
        <f t="shared" si="80"/>
        <v>avril</v>
      </c>
      <c r="F2570">
        <f t="shared" si="81"/>
        <v>17</v>
      </c>
    </row>
    <row r="2571" spans="1:6">
      <c r="A2571" t="s">
        <v>68</v>
      </c>
      <c r="B2571" s="72">
        <v>46114</v>
      </c>
      <c r="C2571" s="79">
        <v>0.75</v>
      </c>
      <c r="D2571">
        <v>35</v>
      </c>
      <c r="E2571" t="str">
        <f t="shared" si="80"/>
        <v>avril</v>
      </c>
      <c r="F2571">
        <f t="shared" si="81"/>
        <v>18</v>
      </c>
    </row>
    <row r="2572" spans="1:6">
      <c r="A2572" t="s">
        <v>68</v>
      </c>
      <c r="B2572" s="72">
        <v>46114</v>
      </c>
      <c r="C2572" s="79">
        <v>0.79166666666666663</v>
      </c>
      <c r="D2572">
        <v>28</v>
      </c>
      <c r="E2572" t="str">
        <f t="shared" si="80"/>
        <v>avril</v>
      </c>
      <c r="F2572">
        <f t="shared" si="81"/>
        <v>19</v>
      </c>
    </row>
    <row r="2573" spans="1:6">
      <c r="A2573" t="s">
        <v>68</v>
      </c>
      <c r="B2573" s="72">
        <v>46114</v>
      </c>
      <c r="C2573" s="79">
        <v>0.83333333333333337</v>
      </c>
      <c r="D2573">
        <v>19</v>
      </c>
      <c r="E2573" t="str">
        <f t="shared" si="80"/>
        <v>avril</v>
      </c>
      <c r="F2573">
        <f t="shared" si="81"/>
        <v>20</v>
      </c>
    </row>
    <row r="2574" spans="1:6">
      <c r="A2574" t="s">
        <v>68</v>
      </c>
      <c r="B2574" s="72">
        <v>46114</v>
      </c>
      <c r="C2574" s="79">
        <v>0.875</v>
      </c>
      <c r="D2574">
        <v>14</v>
      </c>
      <c r="E2574" t="str">
        <f t="shared" si="80"/>
        <v>avril</v>
      </c>
      <c r="F2574">
        <f t="shared" si="81"/>
        <v>21</v>
      </c>
    </row>
    <row r="2575" spans="1:6">
      <c r="A2575" t="s">
        <v>68</v>
      </c>
      <c r="B2575" s="72">
        <v>46114</v>
      </c>
      <c r="C2575" s="79">
        <v>0.91666666666666663</v>
      </c>
      <c r="D2575">
        <v>9</v>
      </c>
      <c r="E2575" t="str">
        <f t="shared" si="80"/>
        <v>avril</v>
      </c>
      <c r="F2575">
        <f t="shared" si="81"/>
        <v>22</v>
      </c>
    </row>
    <row r="2576" spans="1:6">
      <c r="A2576" t="s">
        <v>68</v>
      </c>
      <c r="B2576" s="72">
        <v>46114</v>
      </c>
      <c r="C2576" s="79">
        <v>0.95833333333333337</v>
      </c>
      <c r="D2576">
        <v>7</v>
      </c>
      <c r="E2576" t="str">
        <f t="shared" si="80"/>
        <v>avril</v>
      </c>
      <c r="F2576">
        <f t="shared" si="81"/>
        <v>23</v>
      </c>
    </row>
    <row r="2577" spans="1:6">
      <c r="A2577" t="s">
        <v>85</v>
      </c>
      <c r="B2577" s="72">
        <v>46114</v>
      </c>
      <c r="C2577" s="79">
        <v>0.25</v>
      </c>
      <c r="D2577">
        <v>0</v>
      </c>
      <c r="E2577" t="str">
        <f t="shared" si="80"/>
        <v>avril</v>
      </c>
      <c r="F2577">
        <f t="shared" si="81"/>
        <v>6</v>
      </c>
    </row>
    <row r="2578" spans="1:6">
      <c r="A2578" t="s">
        <v>85</v>
      </c>
      <c r="B2578" s="72">
        <v>46114</v>
      </c>
      <c r="C2578" s="79">
        <v>0.29166666666666669</v>
      </c>
      <c r="D2578">
        <v>1</v>
      </c>
      <c r="E2578" t="str">
        <f t="shared" si="80"/>
        <v>avril</v>
      </c>
      <c r="F2578">
        <f t="shared" si="81"/>
        <v>7</v>
      </c>
    </row>
    <row r="2579" spans="1:6">
      <c r="A2579" t="s">
        <v>85</v>
      </c>
      <c r="B2579" s="72">
        <v>46114</v>
      </c>
      <c r="C2579" s="79">
        <v>0.33333333333333331</v>
      </c>
      <c r="D2579">
        <v>6</v>
      </c>
      <c r="E2579" t="str">
        <f t="shared" si="80"/>
        <v>avril</v>
      </c>
      <c r="F2579">
        <f t="shared" si="81"/>
        <v>8</v>
      </c>
    </row>
    <row r="2580" spans="1:6">
      <c r="A2580" t="s">
        <v>85</v>
      </c>
      <c r="B2580" s="72">
        <v>46114</v>
      </c>
      <c r="C2580" s="79">
        <v>0.375</v>
      </c>
      <c r="D2580">
        <v>10</v>
      </c>
      <c r="E2580" t="str">
        <f t="shared" si="80"/>
        <v>avril</v>
      </c>
      <c r="F2580">
        <f t="shared" si="81"/>
        <v>9</v>
      </c>
    </row>
    <row r="2581" spans="1:6">
      <c r="A2581" t="s">
        <v>85</v>
      </c>
      <c r="B2581" s="72">
        <v>46114</v>
      </c>
      <c r="C2581" s="79">
        <v>0.41666666666666669</v>
      </c>
      <c r="D2581">
        <v>19</v>
      </c>
      <c r="E2581" t="str">
        <f t="shared" si="80"/>
        <v>avril</v>
      </c>
      <c r="F2581">
        <f t="shared" si="81"/>
        <v>10</v>
      </c>
    </row>
    <row r="2582" spans="1:6">
      <c r="A2582" t="s">
        <v>85</v>
      </c>
      <c r="B2582" s="72">
        <v>46114</v>
      </c>
      <c r="C2582" s="79">
        <v>0.45833333333333331</v>
      </c>
      <c r="D2582">
        <v>23</v>
      </c>
      <c r="E2582" t="str">
        <f t="shared" si="80"/>
        <v>avril</v>
      </c>
      <c r="F2582">
        <f t="shared" si="81"/>
        <v>11</v>
      </c>
    </row>
    <row r="2583" spans="1:6">
      <c r="A2583" t="s">
        <v>85</v>
      </c>
      <c r="B2583" s="72">
        <v>46114</v>
      </c>
      <c r="C2583" s="79">
        <v>0.5</v>
      </c>
      <c r="D2583">
        <v>25</v>
      </c>
      <c r="E2583" t="str">
        <f t="shared" si="80"/>
        <v>avril</v>
      </c>
      <c r="F2583">
        <f t="shared" si="81"/>
        <v>12</v>
      </c>
    </row>
    <row r="2584" spans="1:6">
      <c r="A2584" t="s">
        <v>85</v>
      </c>
      <c r="B2584" s="72">
        <v>46114</v>
      </c>
      <c r="C2584" s="79">
        <v>0.54166666666666663</v>
      </c>
      <c r="D2584">
        <v>23</v>
      </c>
      <c r="E2584" t="str">
        <f t="shared" si="80"/>
        <v>avril</v>
      </c>
      <c r="F2584">
        <f t="shared" si="81"/>
        <v>13</v>
      </c>
    </row>
    <row r="2585" spans="1:6">
      <c r="A2585" t="s">
        <v>85</v>
      </c>
      <c r="B2585" s="72">
        <v>46114</v>
      </c>
      <c r="C2585" s="79">
        <v>0.58333333333333337</v>
      </c>
      <c r="D2585">
        <v>23</v>
      </c>
      <c r="E2585" t="str">
        <f t="shared" si="80"/>
        <v>avril</v>
      </c>
      <c r="F2585">
        <f t="shared" si="81"/>
        <v>14</v>
      </c>
    </row>
    <row r="2586" spans="1:6">
      <c r="A2586" t="s">
        <v>85</v>
      </c>
      <c r="B2586" s="72">
        <v>46114</v>
      </c>
      <c r="C2586" s="79">
        <v>0.625</v>
      </c>
      <c r="D2586">
        <v>24</v>
      </c>
      <c r="E2586" t="str">
        <f t="shared" si="80"/>
        <v>avril</v>
      </c>
      <c r="F2586">
        <f t="shared" si="81"/>
        <v>15</v>
      </c>
    </row>
    <row r="2587" spans="1:6">
      <c r="A2587" t="s">
        <v>85</v>
      </c>
      <c r="B2587" s="72">
        <v>46114</v>
      </c>
      <c r="C2587" s="79">
        <v>0.66666666666666663</v>
      </c>
      <c r="D2587">
        <v>23</v>
      </c>
      <c r="E2587" t="str">
        <f t="shared" si="80"/>
        <v>avril</v>
      </c>
      <c r="F2587">
        <f t="shared" si="81"/>
        <v>16</v>
      </c>
    </row>
    <row r="2588" spans="1:6">
      <c r="A2588" t="s">
        <v>85</v>
      </c>
      <c r="B2588" s="72">
        <v>46114</v>
      </c>
      <c r="C2588" s="79">
        <v>0.70833333333333337</v>
      </c>
      <c r="D2588">
        <v>25</v>
      </c>
      <c r="E2588" t="str">
        <f t="shared" si="80"/>
        <v>avril</v>
      </c>
      <c r="F2588">
        <f t="shared" si="81"/>
        <v>17</v>
      </c>
    </row>
    <row r="2589" spans="1:6">
      <c r="A2589" t="s">
        <v>85</v>
      </c>
      <c r="B2589" s="72">
        <v>46114</v>
      </c>
      <c r="C2589" s="79">
        <v>0.75</v>
      </c>
      <c r="D2589">
        <v>24</v>
      </c>
      <c r="E2589" t="str">
        <f t="shared" si="80"/>
        <v>avril</v>
      </c>
      <c r="F2589">
        <f t="shared" si="81"/>
        <v>18</v>
      </c>
    </row>
    <row r="2590" spans="1:6">
      <c r="A2590" t="s">
        <v>85</v>
      </c>
      <c r="B2590" s="72">
        <v>46114</v>
      </c>
      <c r="C2590" s="79">
        <v>0.79166666666666663</v>
      </c>
      <c r="D2590">
        <v>19</v>
      </c>
      <c r="E2590" t="str">
        <f t="shared" si="80"/>
        <v>avril</v>
      </c>
      <c r="F2590">
        <f t="shared" si="81"/>
        <v>19</v>
      </c>
    </row>
    <row r="2591" spans="1:6">
      <c r="A2591" t="s">
        <v>85</v>
      </c>
      <c r="B2591" s="72">
        <v>46114</v>
      </c>
      <c r="C2591" s="79">
        <v>0.83333333333333337</v>
      </c>
      <c r="D2591">
        <v>12</v>
      </c>
      <c r="E2591" t="str">
        <f t="shared" si="80"/>
        <v>avril</v>
      </c>
      <c r="F2591">
        <f t="shared" si="81"/>
        <v>20</v>
      </c>
    </row>
    <row r="2592" spans="1:6">
      <c r="A2592" t="s">
        <v>85</v>
      </c>
      <c r="B2592" s="72">
        <v>46114</v>
      </c>
      <c r="C2592" s="79">
        <v>0.875</v>
      </c>
      <c r="D2592">
        <v>11</v>
      </c>
      <c r="E2592" t="str">
        <f t="shared" si="80"/>
        <v>avril</v>
      </c>
      <c r="F2592">
        <f t="shared" si="81"/>
        <v>21</v>
      </c>
    </row>
    <row r="2593" spans="1:6">
      <c r="A2593" t="s">
        <v>85</v>
      </c>
      <c r="B2593" s="72">
        <v>46114</v>
      </c>
      <c r="C2593" s="79">
        <v>0.91666666666666663</v>
      </c>
      <c r="D2593">
        <v>4</v>
      </c>
      <c r="E2593" t="str">
        <f t="shared" si="80"/>
        <v>avril</v>
      </c>
      <c r="F2593">
        <f t="shared" si="81"/>
        <v>22</v>
      </c>
    </row>
    <row r="2594" spans="1:6">
      <c r="A2594" t="s">
        <v>85</v>
      </c>
      <c r="B2594" s="72">
        <v>46114</v>
      </c>
      <c r="C2594" s="79">
        <v>0.95833333333333337</v>
      </c>
      <c r="D2594">
        <v>2</v>
      </c>
      <c r="E2594" t="str">
        <f t="shared" si="80"/>
        <v>avril</v>
      </c>
      <c r="F2594">
        <f t="shared" si="81"/>
        <v>23</v>
      </c>
    </row>
    <row r="2595" spans="1:6">
      <c r="A2595" t="s">
        <v>68</v>
      </c>
      <c r="B2595" s="72">
        <v>46115</v>
      </c>
      <c r="C2595" s="79">
        <v>0.25</v>
      </c>
      <c r="D2595">
        <v>1</v>
      </c>
      <c r="E2595" t="str">
        <f t="shared" si="80"/>
        <v>avril</v>
      </c>
      <c r="F2595">
        <f t="shared" si="81"/>
        <v>6</v>
      </c>
    </row>
    <row r="2596" spans="1:6">
      <c r="A2596" t="s">
        <v>68</v>
      </c>
      <c r="B2596" s="72">
        <v>46115</v>
      </c>
      <c r="C2596" s="79">
        <v>0.29166666666666669</v>
      </c>
      <c r="D2596">
        <v>3</v>
      </c>
      <c r="E2596" t="str">
        <f t="shared" si="80"/>
        <v>avril</v>
      </c>
      <c r="F2596">
        <f t="shared" si="81"/>
        <v>7</v>
      </c>
    </row>
    <row r="2597" spans="1:6">
      <c r="A2597" t="s">
        <v>68</v>
      </c>
      <c r="B2597" s="72">
        <v>46115</v>
      </c>
      <c r="C2597" s="79">
        <v>0.33333333333333331</v>
      </c>
      <c r="D2597">
        <v>13</v>
      </c>
      <c r="E2597" t="str">
        <f t="shared" si="80"/>
        <v>avril</v>
      </c>
      <c r="F2597">
        <f t="shared" si="81"/>
        <v>8</v>
      </c>
    </row>
    <row r="2598" spans="1:6">
      <c r="A2598" t="s">
        <v>68</v>
      </c>
      <c r="B2598" s="72">
        <v>46115</v>
      </c>
      <c r="C2598" s="79">
        <v>0.375</v>
      </c>
      <c r="D2598">
        <v>21</v>
      </c>
      <c r="E2598" t="str">
        <f t="shared" si="80"/>
        <v>avril</v>
      </c>
      <c r="F2598">
        <f t="shared" si="81"/>
        <v>9</v>
      </c>
    </row>
    <row r="2599" spans="1:6">
      <c r="A2599" t="s">
        <v>68</v>
      </c>
      <c r="B2599" s="72">
        <v>46115</v>
      </c>
      <c r="C2599" s="79">
        <v>0.41666666666666669</v>
      </c>
      <c r="D2599">
        <v>31</v>
      </c>
      <c r="E2599" t="str">
        <f t="shared" si="80"/>
        <v>avril</v>
      </c>
      <c r="F2599">
        <f t="shared" si="81"/>
        <v>10</v>
      </c>
    </row>
    <row r="2600" spans="1:6">
      <c r="A2600" t="s">
        <v>68</v>
      </c>
      <c r="B2600" s="72">
        <v>46115</v>
      </c>
      <c r="C2600" s="79">
        <v>0.45833333333333331</v>
      </c>
      <c r="D2600">
        <v>39</v>
      </c>
      <c r="E2600" t="str">
        <f t="shared" si="80"/>
        <v>avril</v>
      </c>
      <c r="F2600">
        <f t="shared" si="81"/>
        <v>11</v>
      </c>
    </row>
    <row r="2601" spans="1:6">
      <c r="A2601" t="s">
        <v>68</v>
      </c>
      <c r="B2601" s="72">
        <v>46115</v>
      </c>
      <c r="C2601" s="79">
        <v>0.5</v>
      </c>
      <c r="D2601">
        <v>59</v>
      </c>
      <c r="E2601" t="str">
        <f t="shared" si="80"/>
        <v>avril</v>
      </c>
      <c r="F2601">
        <f t="shared" si="81"/>
        <v>12</v>
      </c>
    </row>
    <row r="2602" spans="1:6">
      <c r="A2602" t="s">
        <v>68</v>
      </c>
      <c r="B2602" s="72">
        <v>46115</v>
      </c>
      <c r="C2602" s="79">
        <v>0.54166666666666663</v>
      </c>
      <c r="D2602">
        <v>57</v>
      </c>
      <c r="E2602" t="str">
        <f t="shared" si="80"/>
        <v>avril</v>
      </c>
      <c r="F2602">
        <f t="shared" si="81"/>
        <v>13</v>
      </c>
    </row>
    <row r="2603" spans="1:6">
      <c r="A2603" t="s">
        <v>68</v>
      </c>
      <c r="B2603" s="72">
        <v>46115</v>
      </c>
      <c r="C2603" s="79">
        <v>0.58333333333333337</v>
      </c>
      <c r="D2603">
        <v>50</v>
      </c>
      <c r="E2603" t="str">
        <f t="shared" si="80"/>
        <v>avril</v>
      </c>
      <c r="F2603">
        <f t="shared" si="81"/>
        <v>14</v>
      </c>
    </row>
    <row r="2604" spans="1:6">
      <c r="A2604" t="s">
        <v>68</v>
      </c>
      <c r="B2604" s="72">
        <v>46115</v>
      </c>
      <c r="C2604" s="79">
        <v>0.625</v>
      </c>
      <c r="D2604">
        <v>50</v>
      </c>
      <c r="E2604" t="str">
        <f t="shared" si="80"/>
        <v>avril</v>
      </c>
      <c r="F2604">
        <f t="shared" si="81"/>
        <v>15</v>
      </c>
    </row>
    <row r="2605" spans="1:6">
      <c r="A2605" t="s">
        <v>68</v>
      </c>
      <c r="B2605" s="72">
        <v>46115</v>
      </c>
      <c r="C2605" s="79">
        <v>0.66666666666666663</v>
      </c>
      <c r="D2605">
        <v>45</v>
      </c>
      <c r="E2605" t="str">
        <f t="shared" si="80"/>
        <v>avril</v>
      </c>
      <c r="F2605">
        <f t="shared" si="81"/>
        <v>16</v>
      </c>
    </row>
    <row r="2606" spans="1:6">
      <c r="A2606" t="s">
        <v>68</v>
      </c>
      <c r="B2606" s="72">
        <v>46115</v>
      </c>
      <c r="C2606" s="79">
        <v>0.70833333333333337</v>
      </c>
      <c r="D2606">
        <v>40</v>
      </c>
      <c r="E2606" t="str">
        <f t="shared" si="80"/>
        <v>avril</v>
      </c>
      <c r="F2606">
        <f t="shared" si="81"/>
        <v>17</v>
      </c>
    </row>
    <row r="2607" spans="1:6">
      <c r="A2607" t="s">
        <v>68</v>
      </c>
      <c r="B2607" s="72">
        <v>46115</v>
      </c>
      <c r="C2607" s="79">
        <v>0.75</v>
      </c>
      <c r="D2607">
        <v>37</v>
      </c>
      <c r="E2607" t="str">
        <f t="shared" si="80"/>
        <v>avril</v>
      </c>
      <c r="F2607">
        <f t="shared" si="81"/>
        <v>18</v>
      </c>
    </row>
    <row r="2608" spans="1:6">
      <c r="A2608" t="s">
        <v>68</v>
      </c>
      <c r="B2608" s="72">
        <v>46115</v>
      </c>
      <c r="C2608" s="79">
        <v>0.79166666666666663</v>
      </c>
      <c r="D2608">
        <v>29</v>
      </c>
      <c r="E2608" t="str">
        <f t="shared" si="80"/>
        <v>avril</v>
      </c>
      <c r="F2608">
        <f t="shared" si="81"/>
        <v>19</v>
      </c>
    </row>
    <row r="2609" spans="1:6">
      <c r="A2609" t="s">
        <v>68</v>
      </c>
      <c r="B2609" s="72">
        <v>46115</v>
      </c>
      <c r="C2609" s="79">
        <v>0.83333333333333337</v>
      </c>
      <c r="D2609">
        <v>23</v>
      </c>
      <c r="E2609" t="str">
        <f t="shared" si="80"/>
        <v>avril</v>
      </c>
      <c r="F2609">
        <f t="shared" si="81"/>
        <v>20</v>
      </c>
    </row>
    <row r="2610" spans="1:6">
      <c r="A2610" t="s">
        <v>68</v>
      </c>
      <c r="B2610" s="72">
        <v>46115</v>
      </c>
      <c r="C2610" s="79">
        <v>0.875</v>
      </c>
      <c r="D2610">
        <v>14</v>
      </c>
      <c r="E2610" t="str">
        <f t="shared" si="80"/>
        <v>avril</v>
      </c>
      <c r="F2610">
        <f t="shared" si="81"/>
        <v>21</v>
      </c>
    </row>
    <row r="2611" spans="1:6">
      <c r="A2611" t="s">
        <v>68</v>
      </c>
      <c r="B2611" s="72">
        <v>46115</v>
      </c>
      <c r="C2611" s="79">
        <v>0.91666666666666663</v>
      </c>
      <c r="D2611">
        <v>13</v>
      </c>
      <c r="E2611" t="str">
        <f t="shared" si="80"/>
        <v>avril</v>
      </c>
      <c r="F2611">
        <f t="shared" si="81"/>
        <v>22</v>
      </c>
    </row>
    <row r="2612" spans="1:6">
      <c r="A2612" t="s">
        <v>68</v>
      </c>
      <c r="B2612" s="72">
        <v>46115</v>
      </c>
      <c r="C2612" s="79">
        <v>0.95833333333333337</v>
      </c>
      <c r="D2612">
        <v>8</v>
      </c>
      <c r="E2612" t="str">
        <f t="shared" si="80"/>
        <v>avril</v>
      </c>
      <c r="F2612">
        <f t="shared" si="81"/>
        <v>23</v>
      </c>
    </row>
    <row r="2613" spans="1:6">
      <c r="A2613" t="s">
        <v>85</v>
      </c>
      <c r="B2613" s="72">
        <v>46115</v>
      </c>
      <c r="C2613" s="79">
        <v>0.25</v>
      </c>
      <c r="D2613">
        <v>1</v>
      </c>
      <c r="E2613" t="str">
        <f t="shared" si="80"/>
        <v>avril</v>
      </c>
      <c r="F2613">
        <f t="shared" si="81"/>
        <v>6</v>
      </c>
    </row>
    <row r="2614" spans="1:6">
      <c r="A2614" t="s">
        <v>85</v>
      </c>
      <c r="B2614" s="72">
        <v>46115</v>
      </c>
      <c r="C2614" s="79">
        <v>0.29166666666666669</v>
      </c>
      <c r="D2614">
        <v>2</v>
      </c>
      <c r="E2614" t="str">
        <f t="shared" si="80"/>
        <v>avril</v>
      </c>
      <c r="F2614">
        <f t="shared" si="81"/>
        <v>7</v>
      </c>
    </row>
    <row r="2615" spans="1:6">
      <c r="A2615" t="s">
        <v>85</v>
      </c>
      <c r="B2615" s="72">
        <v>46115</v>
      </c>
      <c r="C2615" s="79">
        <v>0.33333333333333331</v>
      </c>
      <c r="D2615">
        <v>3</v>
      </c>
      <c r="E2615" t="str">
        <f t="shared" si="80"/>
        <v>avril</v>
      </c>
      <c r="F2615">
        <f t="shared" si="81"/>
        <v>8</v>
      </c>
    </row>
    <row r="2616" spans="1:6">
      <c r="A2616" t="s">
        <v>85</v>
      </c>
      <c r="B2616" s="72">
        <v>46115</v>
      </c>
      <c r="C2616" s="79">
        <v>0.375</v>
      </c>
      <c r="D2616">
        <v>14</v>
      </c>
      <c r="E2616" t="str">
        <f t="shared" si="80"/>
        <v>avril</v>
      </c>
      <c r="F2616">
        <f t="shared" si="81"/>
        <v>9</v>
      </c>
    </row>
    <row r="2617" spans="1:6">
      <c r="A2617" t="s">
        <v>85</v>
      </c>
      <c r="B2617" s="72">
        <v>46115</v>
      </c>
      <c r="C2617" s="79">
        <v>0.41666666666666669</v>
      </c>
      <c r="D2617">
        <v>13</v>
      </c>
      <c r="E2617" t="str">
        <f t="shared" si="80"/>
        <v>avril</v>
      </c>
      <c r="F2617">
        <f t="shared" si="81"/>
        <v>10</v>
      </c>
    </row>
    <row r="2618" spans="1:6">
      <c r="A2618" t="s">
        <v>85</v>
      </c>
      <c r="B2618" s="72">
        <v>46115</v>
      </c>
      <c r="C2618" s="79">
        <v>0.45833333333333331</v>
      </c>
      <c r="D2618">
        <v>24</v>
      </c>
      <c r="E2618" t="str">
        <f t="shared" si="80"/>
        <v>avril</v>
      </c>
      <c r="F2618">
        <f t="shared" si="81"/>
        <v>11</v>
      </c>
    </row>
    <row r="2619" spans="1:6">
      <c r="A2619" t="s">
        <v>85</v>
      </c>
      <c r="B2619" s="72">
        <v>46115</v>
      </c>
      <c r="C2619" s="79">
        <v>0.5</v>
      </c>
      <c r="D2619">
        <v>39</v>
      </c>
      <c r="E2619" t="str">
        <f t="shared" si="80"/>
        <v>avril</v>
      </c>
      <c r="F2619">
        <f t="shared" si="81"/>
        <v>12</v>
      </c>
    </row>
    <row r="2620" spans="1:6">
      <c r="A2620" t="s">
        <v>85</v>
      </c>
      <c r="B2620" s="72">
        <v>46115</v>
      </c>
      <c r="C2620" s="79">
        <v>0.54166666666666663</v>
      </c>
      <c r="D2620">
        <v>32</v>
      </c>
      <c r="E2620" t="str">
        <f t="shared" si="80"/>
        <v>avril</v>
      </c>
      <c r="F2620">
        <f t="shared" si="81"/>
        <v>13</v>
      </c>
    </row>
    <row r="2621" spans="1:6">
      <c r="A2621" t="s">
        <v>85</v>
      </c>
      <c r="B2621" s="72">
        <v>46115</v>
      </c>
      <c r="C2621" s="79">
        <v>0.58333333333333337</v>
      </c>
      <c r="D2621">
        <v>26</v>
      </c>
      <c r="E2621" t="str">
        <f t="shared" si="80"/>
        <v>avril</v>
      </c>
      <c r="F2621">
        <f t="shared" si="81"/>
        <v>14</v>
      </c>
    </row>
    <row r="2622" spans="1:6">
      <c r="A2622" t="s">
        <v>85</v>
      </c>
      <c r="B2622" s="72">
        <v>46115</v>
      </c>
      <c r="C2622" s="79">
        <v>0.625</v>
      </c>
      <c r="D2622">
        <v>26</v>
      </c>
      <c r="E2622" t="str">
        <f t="shared" si="80"/>
        <v>avril</v>
      </c>
      <c r="F2622">
        <f t="shared" si="81"/>
        <v>15</v>
      </c>
    </row>
    <row r="2623" spans="1:6">
      <c r="A2623" t="s">
        <v>85</v>
      </c>
      <c r="B2623" s="72">
        <v>46115</v>
      </c>
      <c r="C2623" s="79">
        <v>0.66666666666666663</v>
      </c>
      <c r="D2623">
        <v>25</v>
      </c>
      <c r="E2623" t="str">
        <f t="shared" si="80"/>
        <v>avril</v>
      </c>
      <c r="F2623">
        <f t="shared" si="81"/>
        <v>16</v>
      </c>
    </row>
    <row r="2624" spans="1:6">
      <c r="A2624" t="s">
        <v>85</v>
      </c>
      <c r="B2624" s="72">
        <v>46115</v>
      </c>
      <c r="C2624" s="79">
        <v>0.70833333333333337</v>
      </c>
      <c r="D2624">
        <v>26</v>
      </c>
      <c r="E2624" t="str">
        <f t="shared" si="80"/>
        <v>avril</v>
      </c>
      <c r="F2624">
        <f t="shared" si="81"/>
        <v>17</v>
      </c>
    </row>
    <row r="2625" spans="1:6">
      <c r="A2625" t="s">
        <v>85</v>
      </c>
      <c r="B2625" s="72">
        <v>46115</v>
      </c>
      <c r="C2625" s="79">
        <v>0.75</v>
      </c>
      <c r="D2625">
        <v>20</v>
      </c>
      <c r="E2625" t="str">
        <f t="shared" si="80"/>
        <v>avril</v>
      </c>
      <c r="F2625">
        <f t="shared" si="81"/>
        <v>18</v>
      </c>
    </row>
    <row r="2626" spans="1:6">
      <c r="A2626" t="s">
        <v>85</v>
      </c>
      <c r="B2626" s="72">
        <v>46115</v>
      </c>
      <c r="C2626" s="79">
        <v>0.79166666666666663</v>
      </c>
      <c r="D2626">
        <v>17</v>
      </c>
      <c r="E2626" t="str">
        <f t="shared" si="80"/>
        <v>avril</v>
      </c>
      <c r="F2626">
        <f t="shared" si="81"/>
        <v>19</v>
      </c>
    </row>
    <row r="2627" spans="1:6">
      <c r="A2627" t="s">
        <v>85</v>
      </c>
      <c r="B2627" s="72">
        <v>46115</v>
      </c>
      <c r="C2627" s="79">
        <v>0.83333333333333337</v>
      </c>
      <c r="D2627">
        <v>15</v>
      </c>
      <c r="E2627" t="str">
        <f t="shared" si="80"/>
        <v>avril</v>
      </c>
      <c r="F2627">
        <f t="shared" si="81"/>
        <v>20</v>
      </c>
    </row>
    <row r="2628" spans="1:6">
      <c r="A2628" t="s">
        <v>85</v>
      </c>
      <c r="B2628" s="72">
        <v>46115</v>
      </c>
      <c r="C2628" s="79">
        <v>0.875</v>
      </c>
      <c r="D2628">
        <v>12</v>
      </c>
      <c r="E2628" t="str">
        <f t="shared" ref="E2628:E2691" si="82">TEXT(B2628,"mmmm")</f>
        <v>avril</v>
      </c>
      <c r="F2628">
        <f t="shared" ref="F2628:F2691" si="83">VLOOKUP(C2628,$L$1:$M$24,2,0)</f>
        <v>21</v>
      </c>
    </row>
    <row r="2629" spans="1:6">
      <c r="A2629" t="s">
        <v>85</v>
      </c>
      <c r="B2629" s="72">
        <v>46115</v>
      </c>
      <c r="C2629" s="79">
        <v>0.91666666666666663</v>
      </c>
      <c r="D2629">
        <v>3</v>
      </c>
      <c r="E2629" t="str">
        <f t="shared" si="82"/>
        <v>avril</v>
      </c>
      <c r="F2629">
        <f t="shared" si="83"/>
        <v>22</v>
      </c>
    </row>
    <row r="2630" spans="1:6">
      <c r="A2630" t="s">
        <v>85</v>
      </c>
      <c r="B2630" s="72">
        <v>46115</v>
      </c>
      <c r="C2630" s="79">
        <v>0.95833333333333337</v>
      </c>
      <c r="D2630">
        <v>4</v>
      </c>
      <c r="E2630" t="str">
        <f t="shared" si="82"/>
        <v>avril</v>
      </c>
      <c r="F2630">
        <f t="shared" si="83"/>
        <v>23</v>
      </c>
    </row>
    <row r="2631" spans="1:6">
      <c r="A2631" t="s">
        <v>68</v>
      </c>
      <c r="B2631" s="72">
        <v>46116</v>
      </c>
      <c r="C2631" s="79">
        <v>0.25</v>
      </c>
      <c r="D2631">
        <v>2</v>
      </c>
      <c r="E2631" t="str">
        <f t="shared" si="82"/>
        <v>avril</v>
      </c>
      <c r="F2631">
        <f t="shared" si="83"/>
        <v>6</v>
      </c>
    </row>
    <row r="2632" spans="1:6">
      <c r="A2632" t="s">
        <v>68</v>
      </c>
      <c r="B2632" s="72">
        <v>46116</v>
      </c>
      <c r="C2632" s="79">
        <v>0.29166666666666669</v>
      </c>
      <c r="D2632">
        <v>0</v>
      </c>
      <c r="E2632" t="str">
        <f t="shared" si="82"/>
        <v>avril</v>
      </c>
      <c r="F2632">
        <f t="shared" si="83"/>
        <v>7</v>
      </c>
    </row>
    <row r="2633" spans="1:6">
      <c r="A2633" t="s">
        <v>68</v>
      </c>
      <c r="B2633" s="72">
        <v>46116</v>
      </c>
      <c r="C2633" s="79">
        <v>0.33333333333333331</v>
      </c>
      <c r="D2633">
        <v>6</v>
      </c>
      <c r="E2633" t="str">
        <f t="shared" si="82"/>
        <v>avril</v>
      </c>
      <c r="F2633">
        <f t="shared" si="83"/>
        <v>8</v>
      </c>
    </row>
    <row r="2634" spans="1:6">
      <c r="A2634" t="s">
        <v>68</v>
      </c>
      <c r="B2634" s="72">
        <v>46116</v>
      </c>
      <c r="C2634" s="79">
        <v>0.375</v>
      </c>
      <c r="D2634">
        <v>14</v>
      </c>
      <c r="E2634" t="str">
        <f t="shared" si="82"/>
        <v>avril</v>
      </c>
      <c r="F2634">
        <f t="shared" si="83"/>
        <v>9</v>
      </c>
    </row>
    <row r="2635" spans="1:6">
      <c r="A2635" t="s">
        <v>68</v>
      </c>
      <c r="B2635" s="72">
        <v>46116</v>
      </c>
      <c r="C2635" s="79">
        <v>0.41666666666666669</v>
      </c>
      <c r="D2635">
        <v>25</v>
      </c>
      <c r="E2635" t="str">
        <f t="shared" si="82"/>
        <v>avril</v>
      </c>
      <c r="F2635">
        <f t="shared" si="83"/>
        <v>10</v>
      </c>
    </row>
    <row r="2636" spans="1:6">
      <c r="A2636" t="s">
        <v>68</v>
      </c>
      <c r="B2636" s="72">
        <v>46116</v>
      </c>
      <c r="C2636" s="79">
        <v>0.45833333333333331</v>
      </c>
      <c r="D2636">
        <v>28</v>
      </c>
      <c r="E2636" t="str">
        <f t="shared" si="82"/>
        <v>avril</v>
      </c>
      <c r="F2636">
        <f t="shared" si="83"/>
        <v>11</v>
      </c>
    </row>
    <row r="2637" spans="1:6">
      <c r="A2637" t="s">
        <v>68</v>
      </c>
      <c r="B2637" s="72">
        <v>46116</v>
      </c>
      <c r="C2637" s="79">
        <v>0.5</v>
      </c>
      <c r="D2637">
        <v>35</v>
      </c>
      <c r="E2637" t="str">
        <f t="shared" si="82"/>
        <v>avril</v>
      </c>
      <c r="F2637">
        <f t="shared" si="83"/>
        <v>12</v>
      </c>
    </row>
    <row r="2638" spans="1:6">
      <c r="A2638" t="s">
        <v>68</v>
      </c>
      <c r="B2638" s="72">
        <v>46116</v>
      </c>
      <c r="C2638" s="79">
        <v>0.54166666666666663</v>
      </c>
      <c r="D2638">
        <v>43</v>
      </c>
      <c r="E2638" t="str">
        <f t="shared" si="82"/>
        <v>avril</v>
      </c>
      <c r="F2638">
        <f t="shared" si="83"/>
        <v>13</v>
      </c>
    </row>
    <row r="2639" spans="1:6">
      <c r="A2639" t="s">
        <v>68</v>
      </c>
      <c r="B2639" s="72">
        <v>46116</v>
      </c>
      <c r="C2639" s="79">
        <v>0.58333333333333337</v>
      </c>
      <c r="D2639">
        <v>39</v>
      </c>
      <c r="E2639" t="str">
        <f t="shared" si="82"/>
        <v>avril</v>
      </c>
      <c r="F2639">
        <f t="shared" si="83"/>
        <v>14</v>
      </c>
    </row>
    <row r="2640" spans="1:6">
      <c r="A2640" t="s">
        <v>68</v>
      </c>
      <c r="B2640" s="72">
        <v>46116</v>
      </c>
      <c r="C2640" s="79">
        <v>0.625</v>
      </c>
      <c r="D2640">
        <v>39</v>
      </c>
      <c r="E2640" t="str">
        <f t="shared" si="82"/>
        <v>avril</v>
      </c>
      <c r="F2640">
        <f t="shared" si="83"/>
        <v>15</v>
      </c>
    </row>
    <row r="2641" spans="1:6">
      <c r="A2641" t="s">
        <v>68</v>
      </c>
      <c r="B2641" s="72">
        <v>46116</v>
      </c>
      <c r="C2641" s="79">
        <v>0.66666666666666663</v>
      </c>
      <c r="D2641">
        <v>38</v>
      </c>
      <c r="E2641" t="str">
        <f t="shared" si="82"/>
        <v>avril</v>
      </c>
      <c r="F2641">
        <f t="shared" si="83"/>
        <v>16</v>
      </c>
    </row>
    <row r="2642" spans="1:6">
      <c r="A2642" t="s">
        <v>68</v>
      </c>
      <c r="B2642" s="72">
        <v>46116</v>
      </c>
      <c r="C2642" s="79">
        <v>0.70833333333333337</v>
      </c>
      <c r="D2642">
        <v>30</v>
      </c>
      <c r="E2642" t="str">
        <f t="shared" si="82"/>
        <v>avril</v>
      </c>
      <c r="F2642">
        <f t="shared" si="83"/>
        <v>17</v>
      </c>
    </row>
    <row r="2643" spans="1:6">
      <c r="A2643" t="s">
        <v>68</v>
      </c>
      <c r="B2643" s="72">
        <v>46116</v>
      </c>
      <c r="C2643" s="79">
        <v>0.75</v>
      </c>
      <c r="D2643">
        <v>25</v>
      </c>
      <c r="E2643" t="str">
        <f t="shared" si="82"/>
        <v>avril</v>
      </c>
      <c r="F2643">
        <f t="shared" si="83"/>
        <v>18</v>
      </c>
    </row>
    <row r="2644" spans="1:6">
      <c r="A2644" t="s">
        <v>68</v>
      </c>
      <c r="B2644" s="72">
        <v>46116</v>
      </c>
      <c r="C2644" s="79">
        <v>0.79166666666666663</v>
      </c>
      <c r="D2644">
        <v>29</v>
      </c>
      <c r="E2644" t="str">
        <f t="shared" si="82"/>
        <v>avril</v>
      </c>
      <c r="F2644">
        <f t="shared" si="83"/>
        <v>19</v>
      </c>
    </row>
    <row r="2645" spans="1:6">
      <c r="A2645" t="s">
        <v>68</v>
      </c>
      <c r="B2645" s="72">
        <v>46116</v>
      </c>
      <c r="C2645" s="79">
        <v>0.83333333333333337</v>
      </c>
      <c r="D2645">
        <v>25</v>
      </c>
      <c r="E2645" t="str">
        <f t="shared" si="82"/>
        <v>avril</v>
      </c>
      <c r="F2645">
        <f t="shared" si="83"/>
        <v>20</v>
      </c>
    </row>
    <row r="2646" spans="1:6">
      <c r="A2646" t="s">
        <v>68</v>
      </c>
      <c r="B2646" s="72">
        <v>46116</v>
      </c>
      <c r="C2646" s="79">
        <v>0.875</v>
      </c>
      <c r="D2646">
        <v>20</v>
      </c>
      <c r="E2646" t="str">
        <f t="shared" si="82"/>
        <v>avril</v>
      </c>
      <c r="F2646">
        <f t="shared" si="83"/>
        <v>21</v>
      </c>
    </row>
    <row r="2647" spans="1:6">
      <c r="A2647" t="s">
        <v>68</v>
      </c>
      <c r="B2647" s="72">
        <v>46116</v>
      </c>
      <c r="C2647" s="79">
        <v>0.91666666666666663</v>
      </c>
      <c r="D2647">
        <v>12</v>
      </c>
      <c r="E2647" t="str">
        <f t="shared" si="82"/>
        <v>avril</v>
      </c>
      <c r="F2647">
        <f t="shared" si="83"/>
        <v>22</v>
      </c>
    </row>
    <row r="2648" spans="1:6">
      <c r="A2648" t="s">
        <v>68</v>
      </c>
      <c r="B2648" s="72">
        <v>46116</v>
      </c>
      <c r="C2648" s="79">
        <v>0.95833333333333337</v>
      </c>
      <c r="D2648">
        <v>10</v>
      </c>
      <c r="E2648" t="str">
        <f t="shared" si="82"/>
        <v>avril</v>
      </c>
      <c r="F2648">
        <f t="shared" si="83"/>
        <v>23</v>
      </c>
    </row>
    <row r="2649" spans="1:6">
      <c r="A2649" t="s">
        <v>85</v>
      </c>
      <c r="B2649" s="72">
        <v>46116</v>
      </c>
      <c r="C2649" s="79">
        <v>0.25</v>
      </c>
      <c r="D2649">
        <v>1</v>
      </c>
      <c r="E2649" t="str">
        <f t="shared" si="82"/>
        <v>avril</v>
      </c>
      <c r="F2649">
        <f t="shared" si="83"/>
        <v>6</v>
      </c>
    </row>
    <row r="2650" spans="1:6">
      <c r="A2650" t="s">
        <v>85</v>
      </c>
      <c r="B2650" s="72">
        <v>46116</v>
      </c>
      <c r="C2650" s="79">
        <v>0.29166666666666669</v>
      </c>
      <c r="D2650">
        <v>4</v>
      </c>
      <c r="E2650" t="str">
        <f t="shared" si="82"/>
        <v>avril</v>
      </c>
      <c r="F2650">
        <f t="shared" si="83"/>
        <v>7</v>
      </c>
    </row>
    <row r="2651" spans="1:6">
      <c r="A2651" t="s">
        <v>85</v>
      </c>
      <c r="B2651" s="72">
        <v>46116</v>
      </c>
      <c r="C2651" s="79">
        <v>0.33333333333333331</v>
      </c>
      <c r="D2651">
        <v>5</v>
      </c>
      <c r="E2651" t="str">
        <f t="shared" si="82"/>
        <v>avril</v>
      </c>
      <c r="F2651">
        <f t="shared" si="83"/>
        <v>8</v>
      </c>
    </row>
    <row r="2652" spans="1:6">
      <c r="A2652" t="s">
        <v>85</v>
      </c>
      <c r="B2652" s="72">
        <v>46116</v>
      </c>
      <c r="C2652" s="79">
        <v>0.375</v>
      </c>
      <c r="D2652">
        <v>13</v>
      </c>
      <c r="E2652" t="str">
        <f t="shared" si="82"/>
        <v>avril</v>
      </c>
      <c r="F2652">
        <f t="shared" si="83"/>
        <v>9</v>
      </c>
    </row>
    <row r="2653" spans="1:6">
      <c r="A2653" t="s">
        <v>85</v>
      </c>
      <c r="B2653" s="72">
        <v>46116</v>
      </c>
      <c r="C2653" s="79">
        <v>0.41666666666666669</v>
      </c>
      <c r="D2653">
        <v>18</v>
      </c>
      <c r="E2653" t="str">
        <f t="shared" si="82"/>
        <v>avril</v>
      </c>
      <c r="F2653">
        <f t="shared" si="83"/>
        <v>10</v>
      </c>
    </row>
    <row r="2654" spans="1:6">
      <c r="A2654" t="s">
        <v>85</v>
      </c>
      <c r="B2654" s="72">
        <v>46116</v>
      </c>
      <c r="C2654" s="79">
        <v>0.45833333333333331</v>
      </c>
      <c r="D2654">
        <v>21</v>
      </c>
      <c r="E2654" t="str">
        <f t="shared" si="82"/>
        <v>avril</v>
      </c>
      <c r="F2654">
        <f t="shared" si="83"/>
        <v>11</v>
      </c>
    </row>
    <row r="2655" spans="1:6">
      <c r="A2655" t="s">
        <v>85</v>
      </c>
      <c r="B2655" s="72">
        <v>46116</v>
      </c>
      <c r="C2655" s="79">
        <v>0.5</v>
      </c>
      <c r="D2655">
        <v>18</v>
      </c>
      <c r="E2655" t="str">
        <f t="shared" si="82"/>
        <v>avril</v>
      </c>
      <c r="F2655">
        <f t="shared" si="83"/>
        <v>12</v>
      </c>
    </row>
    <row r="2656" spans="1:6">
      <c r="A2656" t="s">
        <v>85</v>
      </c>
      <c r="B2656" s="72">
        <v>46116</v>
      </c>
      <c r="C2656" s="79">
        <v>0.54166666666666663</v>
      </c>
      <c r="D2656">
        <v>18</v>
      </c>
      <c r="E2656" t="str">
        <f t="shared" si="82"/>
        <v>avril</v>
      </c>
      <c r="F2656">
        <f t="shared" si="83"/>
        <v>13</v>
      </c>
    </row>
    <row r="2657" spans="1:6">
      <c r="A2657" t="s">
        <v>85</v>
      </c>
      <c r="B2657" s="72">
        <v>46116</v>
      </c>
      <c r="C2657" s="79">
        <v>0.58333333333333337</v>
      </c>
      <c r="D2657">
        <v>17</v>
      </c>
      <c r="E2657" t="str">
        <f t="shared" si="82"/>
        <v>avril</v>
      </c>
      <c r="F2657">
        <f t="shared" si="83"/>
        <v>14</v>
      </c>
    </row>
    <row r="2658" spans="1:6">
      <c r="A2658" t="s">
        <v>85</v>
      </c>
      <c r="B2658" s="72">
        <v>46116</v>
      </c>
      <c r="C2658" s="79">
        <v>0.625</v>
      </c>
      <c r="D2658">
        <v>18</v>
      </c>
      <c r="E2658" t="str">
        <f t="shared" si="82"/>
        <v>avril</v>
      </c>
      <c r="F2658">
        <f t="shared" si="83"/>
        <v>15</v>
      </c>
    </row>
    <row r="2659" spans="1:6">
      <c r="A2659" t="s">
        <v>85</v>
      </c>
      <c r="B2659" s="72">
        <v>46116</v>
      </c>
      <c r="C2659" s="79">
        <v>0.66666666666666663</v>
      </c>
      <c r="D2659">
        <v>13</v>
      </c>
      <c r="E2659" t="str">
        <f t="shared" si="82"/>
        <v>avril</v>
      </c>
      <c r="F2659">
        <f t="shared" si="83"/>
        <v>16</v>
      </c>
    </row>
    <row r="2660" spans="1:6">
      <c r="A2660" t="s">
        <v>85</v>
      </c>
      <c r="B2660" s="72">
        <v>46116</v>
      </c>
      <c r="C2660" s="79">
        <v>0.70833333333333337</v>
      </c>
      <c r="D2660">
        <v>15</v>
      </c>
      <c r="E2660" t="str">
        <f t="shared" si="82"/>
        <v>avril</v>
      </c>
      <c r="F2660">
        <f t="shared" si="83"/>
        <v>17</v>
      </c>
    </row>
    <row r="2661" spans="1:6">
      <c r="A2661" t="s">
        <v>85</v>
      </c>
      <c r="B2661" s="72">
        <v>46116</v>
      </c>
      <c r="C2661" s="79">
        <v>0.75</v>
      </c>
      <c r="D2661">
        <v>12</v>
      </c>
      <c r="E2661" t="str">
        <f t="shared" si="82"/>
        <v>avril</v>
      </c>
      <c r="F2661">
        <f t="shared" si="83"/>
        <v>18</v>
      </c>
    </row>
    <row r="2662" spans="1:6">
      <c r="A2662" t="s">
        <v>85</v>
      </c>
      <c r="B2662" s="72">
        <v>46116</v>
      </c>
      <c r="C2662" s="79">
        <v>0.79166666666666663</v>
      </c>
      <c r="D2662">
        <v>14</v>
      </c>
      <c r="E2662" t="str">
        <f t="shared" si="82"/>
        <v>avril</v>
      </c>
      <c r="F2662">
        <f t="shared" si="83"/>
        <v>19</v>
      </c>
    </row>
    <row r="2663" spans="1:6">
      <c r="A2663" t="s">
        <v>85</v>
      </c>
      <c r="B2663" s="72">
        <v>46116</v>
      </c>
      <c r="C2663" s="79">
        <v>0.83333333333333337</v>
      </c>
      <c r="D2663">
        <v>17</v>
      </c>
      <c r="E2663" t="str">
        <f t="shared" si="82"/>
        <v>avril</v>
      </c>
      <c r="F2663">
        <f t="shared" si="83"/>
        <v>20</v>
      </c>
    </row>
    <row r="2664" spans="1:6">
      <c r="A2664" t="s">
        <v>85</v>
      </c>
      <c r="B2664" s="72">
        <v>46116</v>
      </c>
      <c r="C2664" s="79">
        <v>0.875</v>
      </c>
      <c r="D2664">
        <v>9</v>
      </c>
      <c r="E2664" t="str">
        <f t="shared" si="82"/>
        <v>avril</v>
      </c>
      <c r="F2664">
        <f t="shared" si="83"/>
        <v>21</v>
      </c>
    </row>
    <row r="2665" spans="1:6">
      <c r="A2665" t="s">
        <v>85</v>
      </c>
      <c r="B2665" s="72">
        <v>46116</v>
      </c>
      <c r="C2665" s="79">
        <v>0.91666666666666663</v>
      </c>
      <c r="D2665">
        <v>9</v>
      </c>
      <c r="E2665" t="str">
        <f t="shared" si="82"/>
        <v>avril</v>
      </c>
      <c r="F2665">
        <f t="shared" si="83"/>
        <v>22</v>
      </c>
    </row>
    <row r="2666" spans="1:6">
      <c r="A2666" t="s">
        <v>85</v>
      </c>
      <c r="B2666" s="72">
        <v>46116</v>
      </c>
      <c r="C2666" s="79">
        <v>0.95833333333333337</v>
      </c>
      <c r="D2666">
        <v>5</v>
      </c>
      <c r="E2666" t="str">
        <f t="shared" si="82"/>
        <v>avril</v>
      </c>
      <c r="F2666">
        <f t="shared" si="83"/>
        <v>23</v>
      </c>
    </row>
    <row r="2667" spans="1:6">
      <c r="A2667" t="s">
        <v>68</v>
      </c>
      <c r="B2667" s="72">
        <v>46117</v>
      </c>
      <c r="C2667" s="79">
        <v>0.25</v>
      </c>
      <c r="D2667">
        <v>1</v>
      </c>
      <c r="E2667" t="str">
        <f t="shared" si="82"/>
        <v>avril</v>
      </c>
      <c r="F2667">
        <f t="shared" si="83"/>
        <v>6</v>
      </c>
    </row>
    <row r="2668" spans="1:6">
      <c r="A2668" t="s">
        <v>68</v>
      </c>
      <c r="B2668" s="72">
        <v>46117</v>
      </c>
      <c r="C2668" s="79">
        <v>0.29166666666666669</v>
      </c>
      <c r="D2668">
        <v>1</v>
      </c>
      <c r="E2668" t="str">
        <f t="shared" si="82"/>
        <v>avril</v>
      </c>
      <c r="F2668">
        <f t="shared" si="83"/>
        <v>7</v>
      </c>
    </row>
    <row r="2669" spans="1:6">
      <c r="A2669" t="s">
        <v>68</v>
      </c>
      <c r="B2669" s="72">
        <v>46117</v>
      </c>
      <c r="C2669" s="79">
        <v>0.33333333333333331</v>
      </c>
      <c r="D2669">
        <v>2</v>
      </c>
      <c r="E2669" t="str">
        <f t="shared" si="82"/>
        <v>avril</v>
      </c>
      <c r="F2669">
        <f t="shared" si="83"/>
        <v>8</v>
      </c>
    </row>
    <row r="2670" spans="1:6">
      <c r="A2670" t="s">
        <v>68</v>
      </c>
      <c r="B2670" s="72">
        <v>46117</v>
      </c>
      <c r="C2670" s="79">
        <v>0.375</v>
      </c>
      <c r="D2670">
        <v>7</v>
      </c>
      <c r="E2670" t="str">
        <f t="shared" si="82"/>
        <v>avril</v>
      </c>
      <c r="F2670">
        <f t="shared" si="83"/>
        <v>9</v>
      </c>
    </row>
    <row r="2671" spans="1:6">
      <c r="A2671" t="s">
        <v>68</v>
      </c>
      <c r="B2671" s="72">
        <v>46117</v>
      </c>
      <c r="C2671" s="79">
        <v>0.41666666666666669</v>
      </c>
      <c r="D2671">
        <v>16</v>
      </c>
      <c r="E2671" t="str">
        <f t="shared" si="82"/>
        <v>avril</v>
      </c>
      <c r="F2671">
        <f t="shared" si="83"/>
        <v>10</v>
      </c>
    </row>
    <row r="2672" spans="1:6">
      <c r="A2672" t="s">
        <v>68</v>
      </c>
      <c r="B2672" s="72">
        <v>46117</v>
      </c>
      <c r="C2672" s="79">
        <v>0.45833333333333331</v>
      </c>
      <c r="D2672">
        <v>20</v>
      </c>
      <c r="E2672" t="str">
        <f t="shared" si="82"/>
        <v>avril</v>
      </c>
      <c r="F2672">
        <f t="shared" si="83"/>
        <v>11</v>
      </c>
    </row>
    <row r="2673" spans="1:6">
      <c r="A2673" t="s">
        <v>68</v>
      </c>
      <c r="B2673" s="72">
        <v>46117</v>
      </c>
      <c r="C2673" s="79">
        <v>0.5</v>
      </c>
      <c r="D2673">
        <v>21</v>
      </c>
      <c r="E2673" t="str">
        <f t="shared" si="82"/>
        <v>avril</v>
      </c>
      <c r="F2673">
        <f t="shared" si="83"/>
        <v>12</v>
      </c>
    </row>
    <row r="2674" spans="1:6">
      <c r="A2674" t="s">
        <v>68</v>
      </c>
      <c r="B2674" s="72">
        <v>46117</v>
      </c>
      <c r="C2674" s="79">
        <v>0.54166666666666663</v>
      </c>
      <c r="D2674">
        <v>33</v>
      </c>
      <c r="E2674" t="str">
        <f t="shared" si="82"/>
        <v>avril</v>
      </c>
      <c r="F2674">
        <f t="shared" si="83"/>
        <v>13</v>
      </c>
    </row>
    <row r="2675" spans="1:6">
      <c r="A2675" t="s">
        <v>68</v>
      </c>
      <c r="B2675" s="72">
        <v>46117</v>
      </c>
      <c r="C2675" s="79">
        <v>0.58333333333333337</v>
      </c>
      <c r="D2675">
        <v>24</v>
      </c>
      <c r="E2675" t="str">
        <f t="shared" si="82"/>
        <v>avril</v>
      </c>
      <c r="F2675">
        <f t="shared" si="83"/>
        <v>14</v>
      </c>
    </row>
    <row r="2676" spans="1:6">
      <c r="A2676" t="s">
        <v>68</v>
      </c>
      <c r="B2676" s="72">
        <v>46117</v>
      </c>
      <c r="C2676" s="79">
        <v>0.625</v>
      </c>
      <c r="D2676">
        <v>28</v>
      </c>
      <c r="E2676" t="str">
        <f t="shared" si="82"/>
        <v>avril</v>
      </c>
      <c r="F2676">
        <f t="shared" si="83"/>
        <v>15</v>
      </c>
    </row>
    <row r="2677" spans="1:6">
      <c r="A2677" t="s">
        <v>68</v>
      </c>
      <c r="B2677" s="72">
        <v>46117</v>
      </c>
      <c r="C2677" s="79">
        <v>0.66666666666666663</v>
      </c>
      <c r="D2677">
        <v>25</v>
      </c>
      <c r="E2677" t="str">
        <f t="shared" si="82"/>
        <v>avril</v>
      </c>
      <c r="F2677">
        <f t="shared" si="83"/>
        <v>16</v>
      </c>
    </row>
    <row r="2678" spans="1:6">
      <c r="A2678" t="s">
        <v>68</v>
      </c>
      <c r="B2678" s="72">
        <v>46117</v>
      </c>
      <c r="C2678" s="79">
        <v>0.70833333333333337</v>
      </c>
      <c r="D2678">
        <v>29</v>
      </c>
      <c r="E2678" t="str">
        <f t="shared" si="82"/>
        <v>avril</v>
      </c>
      <c r="F2678">
        <f t="shared" si="83"/>
        <v>17</v>
      </c>
    </row>
    <row r="2679" spans="1:6">
      <c r="A2679" t="s">
        <v>68</v>
      </c>
      <c r="B2679" s="72">
        <v>46117</v>
      </c>
      <c r="C2679" s="79">
        <v>0.75</v>
      </c>
      <c r="D2679">
        <v>26</v>
      </c>
      <c r="E2679" t="str">
        <f t="shared" si="82"/>
        <v>avril</v>
      </c>
      <c r="F2679">
        <f t="shared" si="83"/>
        <v>18</v>
      </c>
    </row>
    <row r="2680" spans="1:6">
      <c r="A2680" t="s">
        <v>68</v>
      </c>
      <c r="B2680" s="72">
        <v>46117</v>
      </c>
      <c r="C2680" s="79">
        <v>0.79166666666666663</v>
      </c>
      <c r="D2680">
        <v>23</v>
      </c>
      <c r="E2680" t="str">
        <f t="shared" si="82"/>
        <v>avril</v>
      </c>
      <c r="F2680">
        <f t="shared" si="83"/>
        <v>19</v>
      </c>
    </row>
    <row r="2681" spans="1:6">
      <c r="A2681" t="s">
        <v>68</v>
      </c>
      <c r="B2681" s="72">
        <v>46117</v>
      </c>
      <c r="C2681" s="79">
        <v>0.83333333333333337</v>
      </c>
      <c r="D2681">
        <v>16</v>
      </c>
      <c r="E2681" t="str">
        <f t="shared" si="82"/>
        <v>avril</v>
      </c>
      <c r="F2681">
        <f t="shared" si="83"/>
        <v>20</v>
      </c>
    </row>
    <row r="2682" spans="1:6">
      <c r="A2682" t="s">
        <v>68</v>
      </c>
      <c r="B2682" s="72">
        <v>46117</v>
      </c>
      <c r="C2682" s="79">
        <v>0.875</v>
      </c>
      <c r="D2682">
        <v>11</v>
      </c>
      <c r="E2682" t="str">
        <f t="shared" si="82"/>
        <v>avril</v>
      </c>
      <c r="F2682">
        <f t="shared" si="83"/>
        <v>21</v>
      </c>
    </row>
    <row r="2683" spans="1:6">
      <c r="A2683" t="s">
        <v>68</v>
      </c>
      <c r="B2683" s="72">
        <v>46117</v>
      </c>
      <c r="C2683" s="79">
        <v>0.91666666666666663</v>
      </c>
      <c r="D2683">
        <v>12</v>
      </c>
      <c r="E2683" t="str">
        <f t="shared" si="82"/>
        <v>avril</v>
      </c>
      <c r="F2683">
        <f t="shared" si="83"/>
        <v>22</v>
      </c>
    </row>
    <row r="2684" spans="1:6">
      <c r="A2684" t="s">
        <v>68</v>
      </c>
      <c r="B2684" s="72">
        <v>46117</v>
      </c>
      <c r="C2684" s="79">
        <v>0.95833333333333337</v>
      </c>
      <c r="D2684">
        <v>6</v>
      </c>
      <c r="E2684" t="str">
        <f t="shared" si="82"/>
        <v>avril</v>
      </c>
      <c r="F2684">
        <f t="shared" si="83"/>
        <v>23</v>
      </c>
    </row>
    <row r="2685" spans="1:6">
      <c r="A2685" t="s">
        <v>85</v>
      </c>
      <c r="B2685" s="72">
        <v>46117</v>
      </c>
      <c r="C2685" s="79">
        <v>0.25</v>
      </c>
      <c r="D2685">
        <v>2</v>
      </c>
      <c r="E2685" t="str">
        <f t="shared" si="82"/>
        <v>avril</v>
      </c>
      <c r="F2685">
        <f t="shared" si="83"/>
        <v>6</v>
      </c>
    </row>
    <row r="2686" spans="1:6">
      <c r="A2686" t="s">
        <v>85</v>
      </c>
      <c r="B2686" s="72">
        <v>46117</v>
      </c>
      <c r="C2686" s="79">
        <v>0.29166666666666669</v>
      </c>
      <c r="D2686">
        <v>1</v>
      </c>
      <c r="E2686" t="str">
        <f t="shared" si="82"/>
        <v>avril</v>
      </c>
      <c r="F2686">
        <f t="shared" si="83"/>
        <v>7</v>
      </c>
    </row>
    <row r="2687" spans="1:6">
      <c r="A2687" t="s">
        <v>85</v>
      </c>
      <c r="B2687" s="72">
        <v>46117</v>
      </c>
      <c r="C2687" s="79">
        <v>0.33333333333333331</v>
      </c>
      <c r="D2687">
        <v>3</v>
      </c>
      <c r="E2687" t="str">
        <f t="shared" si="82"/>
        <v>avril</v>
      </c>
      <c r="F2687">
        <f t="shared" si="83"/>
        <v>8</v>
      </c>
    </row>
    <row r="2688" spans="1:6">
      <c r="A2688" t="s">
        <v>85</v>
      </c>
      <c r="B2688" s="72">
        <v>46117</v>
      </c>
      <c r="C2688" s="79">
        <v>0.375</v>
      </c>
      <c r="D2688">
        <v>4</v>
      </c>
      <c r="E2688" t="str">
        <f t="shared" si="82"/>
        <v>avril</v>
      </c>
      <c r="F2688">
        <f t="shared" si="83"/>
        <v>9</v>
      </c>
    </row>
    <row r="2689" spans="1:6">
      <c r="A2689" t="s">
        <v>85</v>
      </c>
      <c r="B2689" s="72">
        <v>46117</v>
      </c>
      <c r="C2689" s="79">
        <v>0.41666666666666669</v>
      </c>
      <c r="D2689">
        <v>6</v>
      </c>
      <c r="E2689" t="str">
        <f t="shared" si="82"/>
        <v>avril</v>
      </c>
      <c r="F2689">
        <f t="shared" si="83"/>
        <v>10</v>
      </c>
    </row>
    <row r="2690" spans="1:6">
      <c r="A2690" t="s">
        <v>85</v>
      </c>
      <c r="B2690" s="72">
        <v>46117</v>
      </c>
      <c r="C2690" s="79">
        <v>0.45833333333333331</v>
      </c>
      <c r="D2690">
        <v>8</v>
      </c>
      <c r="E2690" t="str">
        <f t="shared" si="82"/>
        <v>avril</v>
      </c>
      <c r="F2690">
        <f t="shared" si="83"/>
        <v>11</v>
      </c>
    </row>
    <row r="2691" spans="1:6">
      <c r="A2691" t="s">
        <v>85</v>
      </c>
      <c r="B2691" s="72">
        <v>46117</v>
      </c>
      <c r="C2691" s="79">
        <v>0.5</v>
      </c>
      <c r="D2691">
        <v>10</v>
      </c>
      <c r="E2691" t="str">
        <f t="shared" si="82"/>
        <v>avril</v>
      </c>
      <c r="F2691">
        <f t="shared" si="83"/>
        <v>12</v>
      </c>
    </row>
    <row r="2692" spans="1:6">
      <c r="A2692" t="s">
        <v>85</v>
      </c>
      <c r="B2692" s="72">
        <v>46117</v>
      </c>
      <c r="C2692" s="79">
        <v>0.54166666666666663</v>
      </c>
      <c r="D2692">
        <v>14</v>
      </c>
      <c r="E2692" t="str">
        <f t="shared" ref="E2692:E2755" si="84">TEXT(B2692,"mmmm")</f>
        <v>avril</v>
      </c>
      <c r="F2692">
        <f t="shared" ref="F2692:F2755" si="85">VLOOKUP(C2692,$L$1:$M$24,2,0)</f>
        <v>13</v>
      </c>
    </row>
    <row r="2693" spans="1:6">
      <c r="A2693" t="s">
        <v>85</v>
      </c>
      <c r="B2693" s="72">
        <v>46117</v>
      </c>
      <c r="C2693" s="79">
        <v>0.58333333333333337</v>
      </c>
      <c r="D2693">
        <v>11</v>
      </c>
      <c r="E2693" t="str">
        <f t="shared" si="84"/>
        <v>avril</v>
      </c>
      <c r="F2693">
        <f t="shared" si="85"/>
        <v>14</v>
      </c>
    </row>
    <row r="2694" spans="1:6">
      <c r="A2694" t="s">
        <v>85</v>
      </c>
      <c r="B2694" s="72">
        <v>46117</v>
      </c>
      <c r="C2694" s="79">
        <v>0.625</v>
      </c>
      <c r="D2694">
        <v>5</v>
      </c>
      <c r="E2694" t="str">
        <f t="shared" si="84"/>
        <v>avril</v>
      </c>
      <c r="F2694">
        <f t="shared" si="85"/>
        <v>15</v>
      </c>
    </row>
    <row r="2695" spans="1:6">
      <c r="A2695" t="s">
        <v>85</v>
      </c>
      <c r="B2695" s="72">
        <v>46117</v>
      </c>
      <c r="C2695" s="79">
        <v>0.66666666666666663</v>
      </c>
      <c r="D2695">
        <v>7</v>
      </c>
      <c r="E2695" t="str">
        <f t="shared" si="84"/>
        <v>avril</v>
      </c>
      <c r="F2695">
        <f t="shared" si="85"/>
        <v>16</v>
      </c>
    </row>
    <row r="2696" spans="1:6">
      <c r="A2696" t="s">
        <v>85</v>
      </c>
      <c r="B2696" s="72">
        <v>46117</v>
      </c>
      <c r="C2696" s="79">
        <v>0.70833333333333337</v>
      </c>
      <c r="D2696">
        <v>10</v>
      </c>
      <c r="E2696" t="str">
        <f t="shared" si="84"/>
        <v>avril</v>
      </c>
      <c r="F2696">
        <f t="shared" si="85"/>
        <v>17</v>
      </c>
    </row>
    <row r="2697" spans="1:6">
      <c r="A2697" t="s">
        <v>85</v>
      </c>
      <c r="B2697" s="72">
        <v>46117</v>
      </c>
      <c r="C2697" s="79">
        <v>0.75</v>
      </c>
      <c r="D2697">
        <v>6</v>
      </c>
      <c r="E2697" t="str">
        <f t="shared" si="84"/>
        <v>avril</v>
      </c>
      <c r="F2697">
        <f t="shared" si="85"/>
        <v>18</v>
      </c>
    </row>
    <row r="2698" spans="1:6">
      <c r="A2698" t="s">
        <v>85</v>
      </c>
      <c r="B2698" s="72">
        <v>46117</v>
      </c>
      <c r="C2698" s="79">
        <v>0.79166666666666663</v>
      </c>
      <c r="D2698">
        <v>10</v>
      </c>
      <c r="E2698" t="str">
        <f t="shared" si="84"/>
        <v>avril</v>
      </c>
      <c r="F2698">
        <f t="shared" si="85"/>
        <v>19</v>
      </c>
    </row>
    <row r="2699" spans="1:6">
      <c r="A2699" t="s">
        <v>85</v>
      </c>
      <c r="B2699" s="72">
        <v>46117</v>
      </c>
      <c r="C2699" s="79">
        <v>0.83333333333333337</v>
      </c>
      <c r="D2699">
        <v>6</v>
      </c>
      <c r="E2699" t="str">
        <f t="shared" si="84"/>
        <v>avril</v>
      </c>
      <c r="F2699">
        <f t="shared" si="85"/>
        <v>20</v>
      </c>
    </row>
    <row r="2700" spans="1:6">
      <c r="A2700" t="s">
        <v>85</v>
      </c>
      <c r="B2700" s="72">
        <v>46117</v>
      </c>
      <c r="C2700" s="79">
        <v>0.875</v>
      </c>
      <c r="D2700">
        <v>8</v>
      </c>
      <c r="E2700" t="str">
        <f t="shared" si="84"/>
        <v>avril</v>
      </c>
      <c r="F2700">
        <f t="shared" si="85"/>
        <v>21</v>
      </c>
    </row>
    <row r="2701" spans="1:6">
      <c r="A2701" t="s">
        <v>85</v>
      </c>
      <c r="B2701" s="72">
        <v>46117</v>
      </c>
      <c r="C2701" s="79">
        <v>0.91666666666666663</v>
      </c>
      <c r="D2701">
        <v>3</v>
      </c>
      <c r="E2701" t="str">
        <f t="shared" si="84"/>
        <v>avril</v>
      </c>
      <c r="F2701">
        <f t="shared" si="85"/>
        <v>22</v>
      </c>
    </row>
    <row r="2702" spans="1:6">
      <c r="A2702" t="s">
        <v>85</v>
      </c>
      <c r="B2702" s="72">
        <v>46117</v>
      </c>
      <c r="C2702" s="79">
        <v>0.95833333333333337</v>
      </c>
      <c r="D2702">
        <v>4</v>
      </c>
      <c r="E2702" t="str">
        <f t="shared" si="84"/>
        <v>avril</v>
      </c>
      <c r="F2702">
        <f t="shared" si="85"/>
        <v>23</v>
      </c>
    </row>
    <row r="2703" spans="1:6">
      <c r="A2703" t="s">
        <v>68</v>
      </c>
      <c r="B2703" s="72">
        <v>46118</v>
      </c>
      <c r="C2703" s="79">
        <v>0.25</v>
      </c>
      <c r="D2703">
        <v>0</v>
      </c>
      <c r="E2703" t="str">
        <f t="shared" si="84"/>
        <v>avril</v>
      </c>
      <c r="F2703">
        <f t="shared" si="85"/>
        <v>6</v>
      </c>
    </row>
    <row r="2704" spans="1:6">
      <c r="A2704" t="s">
        <v>68</v>
      </c>
      <c r="B2704" s="72">
        <v>46118</v>
      </c>
      <c r="C2704" s="79">
        <v>0.29166666666666669</v>
      </c>
      <c r="D2704">
        <v>1</v>
      </c>
      <c r="E2704" t="str">
        <f t="shared" si="84"/>
        <v>avril</v>
      </c>
      <c r="F2704">
        <f t="shared" si="85"/>
        <v>7</v>
      </c>
    </row>
    <row r="2705" spans="1:6">
      <c r="A2705" t="s">
        <v>68</v>
      </c>
      <c r="B2705" s="72">
        <v>46118</v>
      </c>
      <c r="C2705" s="79">
        <v>0.33333333333333331</v>
      </c>
      <c r="D2705">
        <v>3</v>
      </c>
      <c r="E2705" t="str">
        <f t="shared" si="84"/>
        <v>avril</v>
      </c>
      <c r="F2705">
        <f t="shared" si="85"/>
        <v>8</v>
      </c>
    </row>
    <row r="2706" spans="1:6">
      <c r="A2706" t="s">
        <v>68</v>
      </c>
      <c r="B2706" s="72">
        <v>46118</v>
      </c>
      <c r="C2706" s="79">
        <v>0.375</v>
      </c>
      <c r="D2706">
        <v>8</v>
      </c>
      <c r="E2706" t="str">
        <f t="shared" si="84"/>
        <v>avril</v>
      </c>
      <c r="F2706">
        <f t="shared" si="85"/>
        <v>9</v>
      </c>
    </row>
    <row r="2707" spans="1:6">
      <c r="A2707" t="s">
        <v>68</v>
      </c>
      <c r="B2707" s="72">
        <v>46118</v>
      </c>
      <c r="C2707" s="79">
        <v>0.41666666666666669</v>
      </c>
      <c r="D2707">
        <v>25</v>
      </c>
      <c r="E2707" t="str">
        <f t="shared" si="84"/>
        <v>avril</v>
      </c>
      <c r="F2707">
        <f t="shared" si="85"/>
        <v>10</v>
      </c>
    </row>
    <row r="2708" spans="1:6">
      <c r="A2708" t="s">
        <v>68</v>
      </c>
      <c r="B2708" s="72">
        <v>46118</v>
      </c>
      <c r="C2708" s="79">
        <v>0.45833333333333331</v>
      </c>
      <c r="D2708">
        <v>39</v>
      </c>
      <c r="E2708" t="str">
        <f t="shared" si="84"/>
        <v>avril</v>
      </c>
      <c r="F2708">
        <f t="shared" si="85"/>
        <v>11</v>
      </c>
    </row>
    <row r="2709" spans="1:6">
      <c r="A2709" t="s">
        <v>68</v>
      </c>
      <c r="B2709" s="72">
        <v>46118</v>
      </c>
      <c r="C2709" s="79">
        <v>0.5</v>
      </c>
      <c r="D2709">
        <v>34</v>
      </c>
      <c r="E2709" t="str">
        <f t="shared" si="84"/>
        <v>avril</v>
      </c>
      <c r="F2709">
        <f t="shared" si="85"/>
        <v>12</v>
      </c>
    </row>
    <row r="2710" spans="1:6">
      <c r="A2710" t="s">
        <v>68</v>
      </c>
      <c r="B2710" s="72">
        <v>46118</v>
      </c>
      <c r="C2710" s="79">
        <v>0.54166666666666663</v>
      </c>
      <c r="D2710">
        <v>33</v>
      </c>
      <c r="E2710" t="str">
        <f t="shared" si="84"/>
        <v>avril</v>
      </c>
      <c r="F2710">
        <f t="shared" si="85"/>
        <v>13</v>
      </c>
    </row>
    <row r="2711" spans="1:6">
      <c r="A2711" t="s">
        <v>68</v>
      </c>
      <c r="B2711" s="72">
        <v>46118</v>
      </c>
      <c r="C2711" s="79">
        <v>0.58333333333333337</v>
      </c>
      <c r="D2711">
        <v>27</v>
      </c>
      <c r="E2711" t="str">
        <f t="shared" si="84"/>
        <v>avril</v>
      </c>
      <c r="F2711">
        <f t="shared" si="85"/>
        <v>14</v>
      </c>
    </row>
    <row r="2712" spans="1:6">
      <c r="A2712" t="s">
        <v>68</v>
      </c>
      <c r="B2712" s="72">
        <v>46118</v>
      </c>
      <c r="C2712" s="79">
        <v>0.625</v>
      </c>
      <c r="D2712">
        <v>31</v>
      </c>
      <c r="E2712" t="str">
        <f t="shared" si="84"/>
        <v>avril</v>
      </c>
      <c r="F2712">
        <f t="shared" si="85"/>
        <v>15</v>
      </c>
    </row>
    <row r="2713" spans="1:6">
      <c r="A2713" t="s">
        <v>68</v>
      </c>
      <c r="B2713" s="72">
        <v>46118</v>
      </c>
      <c r="C2713" s="79">
        <v>0.66666666666666663</v>
      </c>
      <c r="D2713">
        <v>30</v>
      </c>
      <c r="E2713" t="str">
        <f t="shared" si="84"/>
        <v>avril</v>
      </c>
      <c r="F2713">
        <f t="shared" si="85"/>
        <v>16</v>
      </c>
    </row>
    <row r="2714" spans="1:6">
      <c r="A2714" t="s">
        <v>68</v>
      </c>
      <c r="B2714" s="72">
        <v>46118</v>
      </c>
      <c r="C2714" s="79">
        <v>0.70833333333333337</v>
      </c>
      <c r="D2714">
        <v>26</v>
      </c>
      <c r="E2714" t="str">
        <f t="shared" si="84"/>
        <v>avril</v>
      </c>
      <c r="F2714">
        <f t="shared" si="85"/>
        <v>17</v>
      </c>
    </row>
    <row r="2715" spans="1:6">
      <c r="A2715" t="s">
        <v>68</v>
      </c>
      <c r="B2715" s="72">
        <v>46118</v>
      </c>
      <c r="C2715" s="79">
        <v>0.75</v>
      </c>
      <c r="D2715">
        <v>26</v>
      </c>
      <c r="E2715" t="str">
        <f t="shared" si="84"/>
        <v>avril</v>
      </c>
      <c r="F2715">
        <f t="shared" si="85"/>
        <v>18</v>
      </c>
    </row>
    <row r="2716" spans="1:6">
      <c r="A2716" t="s">
        <v>68</v>
      </c>
      <c r="B2716" s="72">
        <v>46118</v>
      </c>
      <c r="C2716" s="79">
        <v>0.79166666666666663</v>
      </c>
      <c r="D2716">
        <v>21</v>
      </c>
      <c r="E2716" t="str">
        <f t="shared" si="84"/>
        <v>avril</v>
      </c>
      <c r="F2716">
        <f t="shared" si="85"/>
        <v>19</v>
      </c>
    </row>
    <row r="2717" spans="1:6">
      <c r="A2717" t="s">
        <v>68</v>
      </c>
      <c r="B2717" s="72">
        <v>46118</v>
      </c>
      <c r="C2717" s="79">
        <v>0.83333333333333337</v>
      </c>
      <c r="D2717">
        <v>12</v>
      </c>
      <c r="E2717" t="str">
        <f t="shared" si="84"/>
        <v>avril</v>
      </c>
      <c r="F2717">
        <f t="shared" si="85"/>
        <v>20</v>
      </c>
    </row>
    <row r="2718" spans="1:6">
      <c r="A2718" t="s">
        <v>68</v>
      </c>
      <c r="B2718" s="72">
        <v>46118</v>
      </c>
      <c r="C2718" s="79">
        <v>0.875</v>
      </c>
      <c r="D2718">
        <v>11</v>
      </c>
      <c r="E2718" t="str">
        <f t="shared" si="84"/>
        <v>avril</v>
      </c>
      <c r="F2718">
        <f t="shared" si="85"/>
        <v>21</v>
      </c>
    </row>
    <row r="2719" spans="1:6">
      <c r="A2719" t="s">
        <v>68</v>
      </c>
      <c r="B2719" s="72">
        <v>46118</v>
      </c>
      <c r="C2719" s="79">
        <v>0.91666666666666663</v>
      </c>
      <c r="D2719">
        <v>8</v>
      </c>
      <c r="E2719" t="str">
        <f t="shared" si="84"/>
        <v>avril</v>
      </c>
      <c r="F2719">
        <f t="shared" si="85"/>
        <v>22</v>
      </c>
    </row>
    <row r="2720" spans="1:6">
      <c r="A2720" t="s">
        <v>68</v>
      </c>
      <c r="B2720" s="72">
        <v>46118</v>
      </c>
      <c r="C2720" s="79">
        <v>0.95833333333333337</v>
      </c>
      <c r="D2720">
        <v>6</v>
      </c>
      <c r="E2720" t="str">
        <f t="shared" si="84"/>
        <v>avril</v>
      </c>
      <c r="F2720">
        <f t="shared" si="85"/>
        <v>23</v>
      </c>
    </row>
    <row r="2721" spans="1:6">
      <c r="A2721" t="s">
        <v>85</v>
      </c>
      <c r="B2721" s="72">
        <v>46118</v>
      </c>
      <c r="C2721" s="79">
        <v>0.25</v>
      </c>
      <c r="D2721">
        <v>0</v>
      </c>
      <c r="E2721" t="str">
        <f t="shared" si="84"/>
        <v>avril</v>
      </c>
      <c r="F2721">
        <f t="shared" si="85"/>
        <v>6</v>
      </c>
    </row>
    <row r="2722" spans="1:6">
      <c r="A2722" t="s">
        <v>85</v>
      </c>
      <c r="B2722" s="72">
        <v>46118</v>
      </c>
      <c r="C2722" s="79">
        <v>0.29166666666666669</v>
      </c>
      <c r="D2722">
        <v>3</v>
      </c>
      <c r="E2722" t="str">
        <f t="shared" si="84"/>
        <v>avril</v>
      </c>
      <c r="F2722">
        <f t="shared" si="85"/>
        <v>7</v>
      </c>
    </row>
    <row r="2723" spans="1:6">
      <c r="A2723" t="s">
        <v>85</v>
      </c>
      <c r="B2723" s="72">
        <v>46118</v>
      </c>
      <c r="C2723" s="79">
        <v>0.33333333333333331</v>
      </c>
      <c r="D2723">
        <v>2</v>
      </c>
      <c r="E2723" t="str">
        <f t="shared" si="84"/>
        <v>avril</v>
      </c>
      <c r="F2723">
        <f t="shared" si="85"/>
        <v>8</v>
      </c>
    </row>
    <row r="2724" spans="1:6">
      <c r="A2724" t="s">
        <v>85</v>
      </c>
      <c r="B2724" s="72">
        <v>46118</v>
      </c>
      <c r="C2724" s="79">
        <v>0.375</v>
      </c>
      <c r="D2724">
        <v>12</v>
      </c>
      <c r="E2724" t="str">
        <f t="shared" si="84"/>
        <v>avril</v>
      </c>
      <c r="F2724">
        <f t="shared" si="85"/>
        <v>9</v>
      </c>
    </row>
    <row r="2725" spans="1:6">
      <c r="A2725" t="s">
        <v>85</v>
      </c>
      <c r="B2725" s="72">
        <v>46118</v>
      </c>
      <c r="C2725" s="79">
        <v>0.41666666666666669</v>
      </c>
      <c r="D2725">
        <v>15</v>
      </c>
      <c r="E2725" t="str">
        <f t="shared" si="84"/>
        <v>avril</v>
      </c>
      <c r="F2725">
        <f t="shared" si="85"/>
        <v>10</v>
      </c>
    </row>
    <row r="2726" spans="1:6">
      <c r="A2726" t="s">
        <v>85</v>
      </c>
      <c r="B2726" s="72">
        <v>46118</v>
      </c>
      <c r="C2726" s="79">
        <v>0.45833333333333331</v>
      </c>
      <c r="D2726">
        <v>30</v>
      </c>
      <c r="E2726" t="str">
        <f t="shared" si="84"/>
        <v>avril</v>
      </c>
      <c r="F2726">
        <f t="shared" si="85"/>
        <v>11</v>
      </c>
    </row>
    <row r="2727" spans="1:6">
      <c r="A2727" t="s">
        <v>85</v>
      </c>
      <c r="B2727" s="72">
        <v>46118</v>
      </c>
      <c r="C2727" s="79">
        <v>0.5</v>
      </c>
      <c r="D2727">
        <v>29</v>
      </c>
      <c r="E2727" t="str">
        <f t="shared" si="84"/>
        <v>avril</v>
      </c>
      <c r="F2727">
        <f t="shared" si="85"/>
        <v>12</v>
      </c>
    </row>
    <row r="2728" spans="1:6">
      <c r="A2728" t="s">
        <v>85</v>
      </c>
      <c r="B2728" s="72">
        <v>46118</v>
      </c>
      <c r="C2728" s="79">
        <v>0.54166666666666663</v>
      </c>
      <c r="D2728">
        <v>24</v>
      </c>
      <c r="E2728" t="str">
        <f t="shared" si="84"/>
        <v>avril</v>
      </c>
      <c r="F2728">
        <f t="shared" si="85"/>
        <v>13</v>
      </c>
    </row>
    <row r="2729" spans="1:6">
      <c r="A2729" t="s">
        <v>85</v>
      </c>
      <c r="B2729" s="72">
        <v>46118</v>
      </c>
      <c r="C2729" s="79">
        <v>0.58333333333333337</v>
      </c>
      <c r="D2729">
        <v>22</v>
      </c>
      <c r="E2729" t="str">
        <f t="shared" si="84"/>
        <v>avril</v>
      </c>
      <c r="F2729">
        <f t="shared" si="85"/>
        <v>14</v>
      </c>
    </row>
    <row r="2730" spans="1:6">
      <c r="A2730" t="s">
        <v>85</v>
      </c>
      <c r="B2730" s="72">
        <v>46118</v>
      </c>
      <c r="C2730" s="79">
        <v>0.625</v>
      </c>
      <c r="D2730">
        <v>15</v>
      </c>
      <c r="E2730" t="str">
        <f t="shared" si="84"/>
        <v>avril</v>
      </c>
      <c r="F2730">
        <f t="shared" si="85"/>
        <v>15</v>
      </c>
    </row>
    <row r="2731" spans="1:6">
      <c r="A2731" t="s">
        <v>85</v>
      </c>
      <c r="B2731" s="72">
        <v>46118</v>
      </c>
      <c r="C2731" s="79">
        <v>0.66666666666666663</v>
      </c>
      <c r="D2731">
        <v>22</v>
      </c>
      <c r="E2731" t="str">
        <f t="shared" si="84"/>
        <v>avril</v>
      </c>
      <c r="F2731">
        <f t="shared" si="85"/>
        <v>16</v>
      </c>
    </row>
    <row r="2732" spans="1:6">
      <c r="A2732" t="s">
        <v>85</v>
      </c>
      <c r="B2732" s="72">
        <v>46118</v>
      </c>
      <c r="C2732" s="79">
        <v>0.70833333333333337</v>
      </c>
      <c r="D2732">
        <v>19</v>
      </c>
      <c r="E2732" t="str">
        <f t="shared" si="84"/>
        <v>avril</v>
      </c>
      <c r="F2732">
        <f t="shared" si="85"/>
        <v>17</v>
      </c>
    </row>
    <row r="2733" spans="1:6">
      <c r="A2733" t="s">
        <v>85</v>
      </c>
      <c r="B2733" s="72">
        <v>46118</v>
      </c>
      <c r="C2733" s="79">
        <v>0.75</v>
      </c>
      <c r="D2733">
        <v>18</v>
      </c>
      <c r="E2733" t="str">
        <f t="shared" si="84"/>
        <v>avril</v>
      </c>
      <c r="F2733">
        <f t="shared" si="85"/>
        <v>18</v>
      </c>
    </row>
    <row r="2734" spans="1:6">
      <c r="A2734" t="s">
        <v>85</v>
      </c>
      <c r="B2734" s="72">
        <v>46118</v>
      </c>
      <c r="C2734" s="79">
        <v>0.79166666666666663</v>
      </c>
      <c r="D2734">
        <v>12</v>
      </c>
      <c r="E2734" t="str">
        <f t="shared" si="84"/>
        <v>avril</v>
      </c>
      <c r="F2734">
        <f t="shared" si="85"/>
        <v>19</v>
      </c>
    </row>
    <row r="2735" spans="1:6">
      <c r="A2735" t="s">
        <v>85</v>
      </c>
      <c r="B2735" s="72">
        <v>46118</v>
      </c>
      <c r="C2735" s="79">
        <v>0.83333333333333337</v>
      </c>
      <c r="D2735">
        <v>5</v>
      </c>
      <c r="E2735" t="str">
        <f t="shared" si="84"/>
        <v>avril</v>
      </c>
      <c r="F2735">
        <f t="shared" si="85"/>
        <v>20</v>
      </c>
    </row>
    <row r="2736" spans="1:6">
      <c r="A2736" t="s">
        <v>85</v>
      </c>
      <c r="B2736" s="72">
        <v>46118</v>
      </c>
      <c r="C2736" s="79">
        <v>0.875</v>
      </c>
      <c r="D2736">
        <v>8</v>
      </c>
      <c r="E2736" t="str">
        <f t="shared" si="84"/>
        <v>avril</v>
      </c>
      <c r="F2736">
        <f t="shared" si="85"/>
        <v>21</v>
      </c>
    </row>
    <row r="2737" spans="1:6">
      <c r="A2737" t="s">
        <v>85</v>
      </c>
      <c r="B2737" s="72">
        <v>46118</v>
      </c>
      <c r="C2737" s="79">
        <v>0.91666666666666663</v>
      </c>
      <c r="D2737">
        <v>4</v>
      </c>
      <c r="E2737" t="str">
        <f t="shared" si="84"/>
        <v>avril</v>
      </c>
      <c r="F2737">
        <f t="shared" si="85"/>
        <v>22</v>
      </c>
    </row>
    <row r="2738" spans="1:6">
      <c r="A2738" t="s">
        <v>85</v>
      </c>
      <c r="B2738" s="72">
        <v>46118</v>
      </c>
      <c r="C2738" s="79">
        <v>0.95833333333333337</v>
      </c>
      <c r="D2738">
        <v>3</v>
      </c>
      <c r="E2738" t="str">
        <f t="shared" si="84"/>
        <v>avril</v>
      </c>
      <c r="F2738">
        <f t="shared" si="85"/>
        <v>23</v>
      </c>
    </row>
    <row r="2739" spans="1:6">
      <c r="A2739" t="s">
        <v>68</v>
      </c>
      <c r="B2739" s="72">
        <v>46119</v>
      </c>
      <c r="C2739" s="79">
        <v>0.25</v>
      </c>
      <c r="D2739">
        <v>1</v>
      </c>
      <c r="E2739" t="str">
        <f t="shared" si="84"/>
        <v>avril</v>
      </c>
      <c r="F2739">
        <f t="shared" si="85"/>
        <v>6</v>
      </c>
    </row>
    <row r="2740" spans="1:6">
      <c r="A2740" t="s">
        <v>68</v>
      </c>
      <c r="B2740" s="72">
        <v>46119</v>
      </c>
      <c r="C2740" s="79">
        <v>0.29166666666666669</v>
      </c>
      <c r="D2740">
        <v>2</v>
      </c>
      <c r="E2740" t="str">
        <f t="shared" si="84"/>
        <v>avril</v>
      </c>
      <c r="F2740">
        <f t="shared" si="85"/>
        <v>7</v>
      </c>
    </row>
    <row r="2741" spans="1:6">
      <c r="A2741" t="s">
        <v>68</v>
      </c>
      <c r="B2741" s="72">
        <v>46119</v>
      </c>
      <c r="C2741" s="79">
        <v>0.33333333333333331</v>
      </c>
      <c r="D2741">
        <v>5</v>
      </c>
      <c r="E2741" t="str">
        <f t="shared" si="84"/>
        <v>avril</v>
      </c>
      <c r="F2741">
        <f t="shared" si="85"/>
        <v>8</v>
      </c>
    </row>
    <row r="2742" spans="1:6">
      <c r="A2742" t="s">
        <v>68</v>
      </c>
      <c r="B2742" s="72">
        <v>46119</v>
      </c>
      <c r="C2742" s="79">
        <v>0.375</v>
      </c>
      <c r="D2742">
        <v>17</v>
      </c>
      <c r="E2742" t="str">
        <f t="shared" si="84"/>
        <v>avril</v>
      </c>
      <c r="F2742">
        <f t="shared" si="85"/>
        <v>9</v>
      </c>
    </row>
    <row r="2743" spans="1:6">
      <c r="A2743" t="s">
        <v>68</v>
      </c>
      <c r="B2743" s="72">
        <v>46119</v>
      </c>
      <c r="C2743" s="79">
        <v>0.41666666666666669</v>
      </c>
      <c r="D2743">
        <v>53</v>
      </c>
      <c r="E2743" t="str">
        <f t="shared" si="84"/>
        <v>avril</v>
      </c>
      <c r="F2743">
        <f t="shared" si="85"/>
        <v>10</v>
      </c>
    </row>
    <row r="2744" spans="1:6">
      <c r="A2744" t="s">
        <v>68</v>
      </c>
      <c r="B2744" s="72">
        <v>46119</v>
      </c>
      <c r="C2744" s="79">
        <v>0.45833333333333331</v>
      </c>
      <c r="D2744">
        <v>86</v>
      </c>
      <c r="E2744" t="str">
        <f t="shared" si="84"/>
        <v>avril</v>
      </c>
      <c r="F2744">
        <f t="shared" si="85"/>
        <v>11</v>
      </c>
    </row>
    <row r="2745" spans="1:6">
      <c r="A2745" t="s">
        <v>68</v>
      </c>
      <c r="B2745" s="72">
        <v>46119</v>
      </c>
      <c r="C2745" s="79">
        <v>0.5</v>
      </c>
      <c r="D2745">
        <v>85</v>
      </c>
      <c r="E2745" t="str">
        <f t="shared" si="84"/>
        <v>avril</v>
      </c>
      <c r="F2745">
        <f t="shared" si="85"/>
        <v>12</v>
      </c>
    </row>
    <row r="2746" spans="1:6">
      <c r="A2746" t="s">
        <v>68</v>
      </c>
      <c r="B2746" s="72">
        <v>46119</v>
      </c>
      <c r="C2746" s="79">
        <v>0.54166666666666663</v>
      </c>
      <c r="D2746">
        <v>80</v>
      </c>
      <c r="E2746" t="str">
        <f t="shared" si="84"/>
        <v>avril</v>
      </c>
      <c r="F2746">
        <f t="shared" si="85"/>
        <v>13</v>
      </c>
    </row>
    <row r="2747" spans="1:6">
      <c r="A2747" t="s">
        <v>68</v>
      </c>
      <c r="B2747" s="72">
        <v>46119</v>
      </c>
      <c r="C2747" s="79">
        <v>0.58333333333333337</v>
      </c>
      <c r="D2747">
        <v>71</v>
      </c>
      <c r="E2747" t="str">
        <f t="shared" si="84"/>
        <v>avril</v>
      </c>
      <c r="F2747">
        <f t="shared" si="85"/>
        <v>14</v>
      </c>
    </row>
    <row r="2748" spans="1:6">
      <c r="A2748" t="s">
        <v>68</v>
      </c>
      <c r="B2748" s="72">
        <v>46119</v>
      </c>
      <c r="C2748" s="79">
        <v>0.625</v>
      </c>
      <c r="D2748">
        <v>59</v>
      </c>
      <c r="E2748" t="str">
        <f t="shared" si="84"/>
        <v>avril</v>
      </c>
      <c r="F2748">
        <f t="shared" si="85"/>
        <v>15</v>
      </c>
    </row>
    <row r="2749" spans="1:6">
      <c r="A2749" t="s">
        <v>68</v>
      </c>
      <c r="B2749" s="72">
        <v>46119</v>
      </c>
      <c r="C2749" s="79">
        <v>0.66666666666666663</v>
      </c>
      <c r="D2749">
        <v>67</v>
      </c>
      <c r="E2749" t="str">
        <f t="shared" si="84"/>
        <v>avril</v>
      </c>
      <c r="F2749">
        <f t="shared" si="85"/>
        <v>16</v>
      </c>
    </row>
    <row r="2750" spans="1:6">
      <c r="A2750" t="s">
        <v>68</v>
      </c>
      <c r="B2750" s="72">
        <v>46119</v>
      </c>
      <c r="C2750" s="79">
        <v>0.70833333333333337</v>
      </c>
      <c r="D2750">
        <v>70</v>
      </c>
      <c r="E2750" t="str">
        <f t="shared" si="84"/>
        <v>avril</v>
      </c>
      <c r="F2750">
        <f t="shared" si="85"/>
        <v>17</v>
      </c>
    </row>
    <row r="2751" spans="1:6">
      <c r="A2751" t="s">
        <v>68</v>
      </c>
      <c r="B2751" s="72">
        <v>46119</v>
      </c>
      <c r="C2751" s="79">
        <v>0.75</v>
      </c>
      <c r="D2751">
        <v>57</v>
      </c>
      <c r="E2751" t="str">
        <f t="shared" si="84"/>
        <v>avril</v>
      </c>
      <c r="F2751">
        <f t="shared" si="85"/>
        <v>18</v>
      </c>
    </row>
    <row r="2752" spans="1:6">
      <c r="A2752" t="s">
        <v>68</v>
      </c>
      <c r="B2752" s="72">
        <v>46119</v>
      </c>
      <c r="C2752" s="79">
        <v>0.79166666666666663</v>
      </c>
      <c r="D2752">
        <v>48</v>
      </c>
      <c r="E2752" t="str">
        <f t="shared" si="84"/>
        <v>avril</v>
      </c>
      <c r="F2752">
        <f t="shared" si="85"/>
        <v>19</v>
      </c>
    </row>
    <row r="2753" spans="1:6">
      <c r="A2753" t="s">
        <v>68</v>
      </c>
      <c r="B2753" s="72">
        <v>46119</v>
      </c>
      <c r="C2753" s="79">
        <v>0.83333333333333337</v>
      </c>
      <c r="D2753">
        <v>39</v>
      </c>
      <c r="E2753" t="str">
        <f t="shared" si="84"/>
        <v>avril</v>
      </c>
      <c r="F2753">
        <f t="shared" si="85"/>
        <v>20</v>
      </c>
    </row>
    <row r="2754" spans="1:6">
      <c r="A2754" t="s">
        <v>68</v>
      </c>
      <c r="B2754" s="72">
        <v>46119</v>
      </c>
      <c r="C2754" s="79">
        <v>0.875</v>
      </c>
      <c r="D2754">
        <v>27</v>
      </c>
      <c r="E2754" t="str">
        <f t="shared" si="84"/>
        <v>avril</v>
      </c>
      <c r="F2754">
        <f t="shared" si="85"/>
        <v>21</v>
      </c>
    </row>
    <row r="2755" spans="1:6">
      <c r="A2755" t="s">
        <v>68</v>
      </c>
      <c r="B2755" s="72">
        <v>46119</v>
      </c>
      <c r="C2755" s="79">
        <v>0.91666666666666663</v>
      </c>
      <c r="D2755">
        <v>17</v>
      </c>
      <c r="E2755" t="str">
        <f t="shared" si="84"/>
        <v>avril</v>
      </c>
      <c r="F2755">
        <f t="shared" si="85"/>
        <v>22</v>
      </c>
    </row>
    <row r="2756" spans="1:6">
      <c r="A2756" t="s">
        <v>68</v>
      </c>
      <c r="B2756" s="72">
        <v>46119</v>
      </c>
      <c r="C2756" s="79">
        <v>0.95833333333333337</v>
      </c>
      <c r="D2756">
        <v>10</v>
      </c>
      <c r="E2756" t="str">
        <f t="shared" ref="E2756:E2819" si="86">TEXT(B2756,"mmmm")</f>
        <v>avril</v>
      </c>
      <c r="F2756">
        <f t="shared" ref="F2756:F2819" si="87">VLOOKUP(C2756,$L$1:$M$24,2,0)</f>
        <v>23</v>
      </c>
    </row>
    <row r="2757" spans="1:6">
      <c r="A2757" t="s">
        <v>85</v>
      </c>
      <c r="B2757" s="72">
        <v>46119</v>
      </c>
      <c r="C2757" s="79">
        <v>0.25</v>
      </c>
      <c r="D2757">
        <v>0</v>
      </c>
      <c r="E2757" t="str">
        <f t="shared" si="86"/>
        <v>avril</v>
      </c>
      <c r="F2757">
        <f t="shared" si="87"/>
        <v>6</v>
      </c>
    </row>
    <row r="2758" spans="1:6">
      <c r="A2758" t="s">
        <v>85</v>
      </c>
      <c r="B2758" s="72">
        <v>46119</v>
      </c>
      <c r="C2758" s="79">
        <v>0.29166666666666669</v>
      </c>
      <c r="D2758">
        <v>1</v>
      </c>
      <c r="E2758" t="str">
        <f t="shared" si="86"/>
        <v>avril</v>
      </c>
      <c r="F2758">
        <f t="shared" si="87"/>
        <v>7</v>
      </c>
    </row>
    <row r="2759" spans="1:6">
      <c r="A2759" t="s">
        <v>85</v>
      </c>
      <c r="B2759" s="72">
        <v>46119</v>
      </c>
      <c r="C2759" s="79">
        <v>0.33333333333333331</v>
      </c>
      <c r="D2759">
        <v>5</v>
      </c>
      <c r="E2759" t="str">
        <f t="shared" si="86"/>
        <v>avril</v>
      </c>
      <c r="F2759">
        <f t="shared" si="87"/>
        <v>8</v>
      </c>
    </row>
    <row r="2760" spans="1:6">
      <c r="A2760" t="s">
        <v>85</v>
      </c>
      <c r="B2760" s="72">
        <v>46119</v>
      </c>
      <c r="C2760" s="79">
        <v>0.375</v>
      </c>
      <c r="D2760">
        <v>15</v>
      </c>
      <c r="E2760" t="str">
        <f t="shared" si="86"/>
        <v>avril</v>
      </c>
      <c r="F2760">
        <f t="shared" si="87"/>
        <v>9</v>
      </c>
    </row>
    <row r="2761" spans="1:6">
      <c r="A2761" t="s">
        <v>85</v>
      </c>
      <c r="B2761" s="72">
        <v>46119</v>
      </c>
      <c r="C2761" s="79">
        <v>0.41666666666666669</v>
      </c>
      <c r="D2761">
        <v>21</v>
      </c>
      <c r="E2761" t="str">
        <f t="shared" si="86"/>
        <v>avril</v>
      </c>
      <c r="F2761">
        <f t="shared" si="87"/>
        <v>10</v>
      </c>
    </row>
    <row r="2762" spans="1:6">
      <c r="A2762" t="s">
        <v>85</v>
      </c>
      <c r="B2762" s="72">
        <v>46119</v>
      </c>
      <c r="C2762" s="79">
        <v>0.45833333333333331</v>
      </c>
      <c r="D2762">
        <v>29</v>
      </c>
      <c r="E2762" t="str">
        <f t="shared" si="86"/>
        <v>avril</v>
      </c>
      <c r="F2762">
        <f t="shared" si="87"/>
        <v>11</v>
      </c>
    </row>
    <row r="2763" spans="1:6">
      <c r="A2763" t="s">
        <v>85</v>
      </c>
      <c r="B2763" s="72">
        <v>46119</v>
      </c>
      <c r="C2763" s="79">
        <v>0.5</v>
      </c>
      <c r="D2763">
        <v>34</v>
      </c>
      <c r="E2763" t="str">
        <f t="shared" si="86"/>
        <v>avril</v>
      </c>
      <c r="F2763">
        <f t="shared" si="87"/>
        <v>12</v>
      </c>
    </row>
    <row r="2764" spans="1:6">
      <c r="A2764" t="s">
        <v>85</v>
      </c>
      <c r="B2764" s="72">
        <v>46119</v>
      </c>
      <c r="C2764" s="79">
        <v>0.54166666666666663</v>
      </c>
      <c r="D2764">
        <v>34</v>
      </c>
      <c r="E2764" t="str">
        <f t="shared" si="86"/>
        <v>avril</v>
      </c>
      <c r="F2764">
        <f t="shared" si="87"/>
        <v>13</v>
      </c>
    </row>
    <row r="2765" spans="1:6">
      <c r="A2765" t="s">
        <v>85</v>
      </c>
      <c r="B2765" s="72">
        <v>46119</v>
      </c>
      <c r="C2765" s="79">
        <v>0.58333333333333337</v>
      </c>
      <c r="D2765">
        <v>28</v>
      </c>
      <c r="E2765" t="str">
        <f t="shared" si="86"/>
        <v>avril</v>
      </c>
      <c r="F2765">
        <f t="shared" si="87"/>
        <v>14</v>
      </c>
    </row>
    <row r="2766" spans="1:6">
      <c r="A2766" t="s">
        <v>85</v>
      </c>
      <c r="B2766" s="72">
        <v>46119</v>
      </c>
      <c r="C2766" s="79">
        <v>0.625</v>
      </c>
      <c r="D2766">
        <v>29</v>
      </c>
      <c r="E2766" t="str">
        <f t="shared" si="86"/>
        <v>avril</v>
      </c>
      <c r="F2766">
        <f t="shared" si="87"/>
        <v>15</v>
      </c>
    </row>
    <row r="2767" spans="1:6">
      <c r="A2767" t="s">
        <v>85</v>
      </c>
      <c r="B2767" s="72">
        <v>46119</v>
      </c>
      <c r="C2767" s="79">
        <v>0.66666666666666663</v>
      </c>
      <c r="D2767">
        <v>32</v>
      </c>
      <c r="E2767" t="str">
        <f t="shared" si="86"/>
        <v>avril</v>
      </c>
      <c r="F2767">
        <f t="shared" si="87"/>
        <v>16</v>
      </c>
    </row>
    <row r="2768" spans="1:6">
      <c r="A2768" t="s">
        <v>85</v>
      </c>
      <c r="B2768" s="72">
        <v>46119</v>
      </c>
      <c r="C2768" s="79">
        <v>0.70833333333333337</v>
      </c>
      <c r="D2768">
        <v>28</v>
      </c>
      <c r="E2768" t="str">
        <f t="shared" si="86"/>
        <v>avril</v>
      </c>
      <c r="F2768">
        <f t="shared" si="87"/>
        <v>17</v>
      </c>
    </row>
    <row r="2769" spans="1:6">
      <c r="A2769" t="s">
        <v>85</v>
      </c>
      <c r="B2769" s="72">
        <v>46119</v>
      </c>
      <c r="C2769" s="79">
        <v>0.75</v>
      </c>
      <c r="D2769">
        <v>28</v>
      </c>
      <c r="E2769" t="str">
        <f t="shared" si="86"/>
        <v>avril</v>
      </c>
      <c r="F2769">
        <f t="shared" si="87"/>
        <v>18</v>
      </c>
    </row>
    <row r="2770" spans="1:6">
      <c r="A2770" t="s">
        <v>85</v>
      </c>
      <c r="B2770" s="72">
        <v>46119</v>
      </c>
      <c r="C2770" s="79">
        <v>0.79166666666666663</v>
      </c>
      <c r="D2770">
        <v>23</v>
      </c>
      <c r="E2770" t="str">
        <f t="shared" si="86"/>
        <v>avril</v>
      </c>
      <c r="F2770">
        <f t="shared" si="87"/>
        <v>19</v>
      </c>
    </row>
    <row r="2771" spans="1:6">
      <c r="A2771" t="s">
        <v>85</v>
      </c>
      <c r="B2771" s="72">
        <v>46119</v>
      </c>
      <c r="C2771" s="79">
        <v>0.83333333333333337</v>
      </c>
      <c r="D2771">
        <v>16</v>
      </c>
      <c r="E2771" t="str">
        <f t="shared" si="86"/>
        <v>avril</v>
      </c>
      <c r="F2771">
        <f t="shared" si="87"/>
        <v>20</v>
      </c>
    </row>
    <row r="2772" spans="1:6">
      <c r="A2772" t="s">
        <v>85</v>
      </c>
      <c r="B2772" s="72">
        <v>46119</v>
      </c>
      <c r="C2772" s="79">
        <v>0.875</v>
      </c>
      <c r="D2772">
        <v>12</v>
      </c>
      <c r="E2772" t="str">
        <f t="shared" si="86"/>
        <v>avril</v>
      </c>
      <c r="F2772">
        <f t="shared" si="87"/>
        <v>21</v>
      </c>
    </row>
    <row r="2773" spans="1:6">
      <c r="A2773" t="s">
        <v>85</v>
      </c>
      <c r="B2773" s="72">
        <v>46119</v>
      </c>
      <c r="C2773" s="79">
        <v>0.91666666666666663</v>
      </c>
      <c r="D2773">
        <v>7</v>
      </c>
      <c r="E2773" t="str">
        <f t="shared" si="86"/>
        <v>avril</v>
      </c>
      <c r="F2773">
        <f t="shared" si="87"/>
        <v>22</v>
      </c>
    </row>
    <row r="2774" spans="1:6">
      <c r="A2774" t="s">
        <v>85</v>
      </c>
      <c r="B2774" s="72">
        <v>46119</v>
      </c>
      <c r="C2774" s="79">
        <v>0.95833333333333337</v>
      </c>
      <c r="D2774">
        <v>4</v>
      </c>
      <c r="E2774" t="str">
        <f t="shared" si="86"/>
        <v>avril</v>
      </c>
      <c r="F2774">
        <f t="shared" si="87"/>
        <v>23</v>
      </c>
    </row>
    <row r="2775" spans="1:6">
      <c r="A2775" t="s">
        <v>68</v>
      </c>
      <c r="B2775" s="72">
        <v>46120</v>
      </c>
      <c r="C2775" s="79">
        <v>0.25</v>
      </c>
      <c r="D2775">
        <v>1</v>
      </c>
      <c r="E2775" t="str">
        <f t="shared" si="86"/>
        <v>avril</v>
      </c>
      <c r="F2775">
        <f t="shared" si="87"/>
        <v>6</v>
      </c>
    </row>
    <row r="2776" spans="1:6">
      <c r="A2776" t="s">
        <v>68</v>
      </c>
      <c r="B2776" s="72">
        <v>46120</v>
      </c>
      <c r="C2776" s="79">
        <v>0.29166666666666669</v>
      </c>
      <c r="D2776">
        <v>1</v>
      </c>
      <c r="E2776" t="str">
        <f t="shared" si="86"/>
        <v>avril</v>
      </c>
      <c r="F2776">
        <f t="shared" si="87"/>
        <v>7</v>
      </c>
    </row>
    <row r="2777" spans="1:6">
      <c r="A2777" t="s">
        <v>68</v>
      </c>
      <c r="B2777" s="72">
        <v>46120</v>
      </c>
      <c r="C2777" s="79">
        <v>0.33333333333333331</v>
      </c>
      <c r="D2777">
        <v>5</v>
      </c>
      <c r="E2777" t="str">
        <f t="shared" si="86"/>
        <v>avril</v>
      </c>
      <c r="F2777">
        <f t="shared" si="87"/>
        <v>8</v>
      </c>
    </row>
    <row r="2778" spans="1:6">
      <c r="A2778" t="s">
        <v>68</v>
      </c>
      <c r="B2778" s="72">
        <v>46120</v>
      </c>
      <c r="C2778" s="79">
        <v>0.375</v>
      </c>
      <c r="D2778">
        <v>11</v>
      </c>
      <c r="E2778" t="str">
        <f t="shared" si="86"/>
        <v>avril</v>
      </c>
      <c r="F2778">
        <f t="shared" si="87"/>
        <v>9</v>
      </c>
    </row>
    <row r="2779" spans="1:6">
      <c r="A2779" t="s">
        <v>68</v>
      </c>
      <c r="B2779" s="72">
        <v>46120</v>
      </c>
      <c r="C2779" s="79">
        <v>0.41666666666666669</v>
      </c>
      <c r="D2779">
        <v>26</v>
      </c>
      <c r="E2779" t="str">
        <f t="shared" si="86"/>
        <v>avril</v>
      </c>
      <c r="F2779">
        <f t="shared" si="87"/>
        <v>10</v>
      </c>
    </row>
    <row r="2780" spans="1:6">
      <c r="A2780" t="s">
        <v>68</v>
      </c>
      <c r="B2780" s="72">
        <v>46120</v>
      </c>
      <c r="C2780" s="79">
        <v>0.45833333333333331</v>
      </c>
      <c r="D2780">
        <v>50</v>
      </c>
      <c r="E2780" t="str">
        <f t="shared" si="86"/>
        <v>avril</v>
      </c>
      <c r="F2780">
        <f t="shared" si="87"/>
        <v>11</v>
      </c>
    </row>
    <row r="2781" spans="1:6">
      <c r="A2781" t="s">
        <v>68</v>
      </c>
      <c r="B2781" s="72">
        <v>46120</v>
      </c>
      <c r="C2781" s="79">
        <v>0.5</v>
      </c>
      <c r="D2781">
        <v>51</v>
      </c>
      <c r="E2781" t="str">
        <f t="shared" si="86"/>
        <v>avril</v>
      </c>
      <c r="F2781">
        <f t="shared" si="87"/>
        <v>12</v>
      </c>
    </row>
    <row r="2782" spans="1:6">
      <c r="A2782" t="s">
        <v>68</v>
      </c>
      <c r="B2782" s="72">
        <v>46120</v>
      </c>
      <c r="C2782" s="79">
        <v>0.54166666666666663</v>
      </c>
      <c r="D2782">
        <v>47</v>
      </c>
      <c r="E2782" t="str">
        <f t="shared" si="86"/>
        <v>avril</v>
      </c>
      <c r="F2782">
        <f t="shared" si="87"/>
        <v>13</v>
      </c>
    </row>
    <row r="2783" spans="1:6">
      <c r="A2783" t="s">
        <v>68</v>
      </c>
      <c r="B2783" s="72">
        <v>46120</v>
      </c>
      <c r="C2783" s="79">
        <v>0.58333333333333337</v>
      </c>
      <c r="D2783">
        <v>45</v>
      </c>
      <c r="E2783" t="str">
        <f t="shared" si="86"/>
        <v>avril</v>
      </c>
      <c r="F2783">
        <f t="shared" si="87"/>
        <v>14</v>
      </c>
    </row>
    <row r="2784" spans="1:6">
      <c r="A2784" t="s">
        <v>68</v>
      </c>
      <c r="B2784" s="72">
        <v>46120</v>
      </c>
      <c r="C2784" s="79">
        <v>0.625</v>
      </c>
      <c r="D2784">
        <v>38</v>
      </c>
      <c r="E2784" t="str">
        <f t="shared" si="86"/>
        <v>avril</v>
      </c>
      <c r="F2784">
        <f t="shared" si="87"/>
        <v>15</v>
      </c>
    </row>
    <row r="2785" spans="1:6">
      <c r="A2785" t="s">
        <v>68</v>
      </c>
      <c r="B2785" s="72">
        <v>46120</v>
      </c>
      <c r="C2785" s="79">
        <v>0.66666666666666663</v>
      </c>
      <c r="D2785">
        <v>43</v>
      </c>
      <c r="E2785" t="str">
        <f t="shared" si="86"/>
        <v>avril</v>
      </c>
      <c r="F2785">
        <f t="shared" si="87"/>
        <v>16</v>
      </c>
    </row>
    <row r="2786" spans="1:6">
      <c r="A2786" t="s">
        <v>68</v>
      </c>
      <c r="B2786" s="72">
        <v>46120</v>
      </c>
      <c r="C2786" s="79">
        <v>0.70833333333333337</v>
      </c>
      <c r="D2786">
        <v>36</v>
      </c>
      <c r="E2786" t="str">
        <f t="shared" si="86"/>
        <v>avril</v>
      </c>
      <c r="F2786">
        <f t="shared" si="87"/>
        <v>17</v>
      </c>
    </row>
    <row r="2787" spans="1:6">
      <c r="A2787" t="s">
        <v>68</v>
      </c>
      <c r="B2787" s="72">
        <v>46120</v>
      </c>
      <c r="C2787" s="79">
        <v>0.75</v>
      </c>
      <c r="D2787">
        <v>33</v>
      </c>
      <c r="E2787" t="str">
        <f t="shared" si="86"/>
        <v>avril</v>
      </c>
      <c r="F2787">
        <f t="shared" si="87"/>
        <v>18</v>
      </c>
    </row>
    <row r="2788" spans="1:6">
      <c r="A2788" t="s">
        <v>68</v>
      </c>
      <c r="B2788" s="72">
        <v>46120</v>
      </c>
      <c r="C2788" s="79">
        <v>0.79166666666666663</v>
      </c>
      <c r="D2788">
        <v>37</v>
      </c>
      <c r="E2788" t="str">
        <f t="shared" si="86"/>
        <v>avril</v>
      </c>
      <c r="F2788">
        <f t="shared" si="87"/>
        <v>19</v>
      </c>
    </row>
    <row r="2789" spans="1:6">
      <c r="A2789" t="s">
        <v>68</v>
      </c>
      <c r="B2789" s="72">
        <v>46120</v>
      </c>
      <c r="C2789" s="79">
        <v>0.83333333333333337</v>
      </c>
      <c r="D2789">
        <v>19</v>
      </c>
      <c r="E2789" t="str">
        <f t="shared" si="86"/>
        <v>avril</v>
      </c>
      <c r="F2789">
        <f t="shared" si="87"/>
        <v>20</v>
      </c>
    </row>
    <row r="2790" spans="1:6">
      <c r="A2790" t="s">
        <v>68</v>
      </c>
      <c r="B2790" s="72">
        <v>46120</v>
      </c>
      <c r="C2790" s="79">
        <v>0.875</v>
      </c>
      <c r="D2790">
        <v>16</v>
      </c>
      <c r="E2790" t="str">
        <f t="shared" si="86"/>
        <v>avril</v>
      </c>
      <c r="F2790">
        <f t="shared" si="87"/>
        <v>21</v>
      </c>
    </row>
    <row r="2791" spans="1:6">
      <c r="A2791" t="s">
        <v>68</v>
      </c>
      <c r="B2791" s="72">
        <v>46120</v>
      </c>
      <c r="C2791" s="79">
        <v>0.91666666666666663</v>
      </c>
      <c r="D2791">
        <v>8</v>
      </c>
      <c r="E2791" t="str">
        <f t="shared" si="86"/>
        <v>avril</v>
      </c>
      <c r="F2791">
        <f t="shared" si="87"/>
        <v>22</v>
      </c>
    </row>
    <row r="2792" spans="1:6">
      <c r="A2792" t="s">
        <v>68</v>
      </c>
      <c r="B2792" s="72">
        <v>46120</v>
      </c>
      <c r="C2792" s="79">
        <v>0.95833333333333337</v>
      </c>
      <c r="D2792">
        <v>4</v>
      </c>
      <c r="E2792" t="str">
        <f t="shared" si="86"/>
        <v>avril</v>
      </c>
      <c r="F2792">
        <f t="shared" si="87"/>
        <v>23</v>
      </c>
    </row>
    <row r="2793" spans="1:6">
      <c r="A2793" t="s">
        <v>85</v>
      </c>
      <c r="B2793" s="72">
        <v>46120</v>
      </c>
      <c r="C2793" s="79">
        <v>0.25</v>
      </c>
      <c r="D2793">
        <v>3</v>
      </c>
      <c r="E2793" t="str">
        <f t="shared" si="86"/>
        <v>avril</v>
      </c>
      <c r="F2793">
        <f t="shared" si="87"/>
        <v>6</v>
      </c>
    </row>
    <row r="2794" spans="1:6">
      <c r="A2794" t="s">
        <v>85</v>
      </c>
      <c r="B2794" s="72">
        <v>46120</v>
      </c>
      <c r="C2794" s="79">
        <v>0.29166666666666669</v>
      </c>
      <c r="D2794">
        <v>0</v>
      </c>
      <c r="E2794" t="str">
        <f t="shared" si="86"/>
        <v>avril</v>
      </c>
      <c r="F2794">
        <f t="shared" si="87"/>
        <v>7</v>
      </c>
    </row>
    <row r="2795" spans="1:6">
      <c r="A2795" t="s">
        <v>85</v>
      </c>
      <c r="B2795" s="72">
        <v>46120</v>
      </c>
      <c r="C2795" s="79">
        <v>0.33333333333333331</v>
      </c>
      <c r="D2795">
        <v>1</v>
      </c>
      <c r="E2795" t="str">
        <f t="shared" si="86"/>
        <v>avril</v>
      </c>
      <c r="F2795">
        <f t="shared" si="87"/>
        <v>8</v>
      </c>
    </row>
    <row r="2796" spans="1:6">
      <c r="A2796" t="s">
        <v>85</v>
      </c>
      <c r="B2796" s="72">
        <v>46120</v>
      </c>
      <c r="C2796" s="79">
        <v>0.375</v>
      </c>
      <c r="D2796">
        <v>6</v>
      </c>
      <c r="E2796" t="str">
        <f t="shared" si="86"/>
        <v>avril</v>
      </c>
      <c r="F2796">
        <f t="shared" si="87"/>
        <v>9</v>
      </c>
    </row>
    <row r="2797" spans="1:6">
      <c r="A2797" t="s">
        <v>85</v>
      </c>
      <c r="B2797" s="72">
        <v>46120</v>
      </c>
      <c r="C2797" s="79">
        <v>0.41666666666666669</v>
      </c>
      <c r="D2797">
        <v>15</v>
      </c>
      <c r="E2797" t="str">
        <f t="shared" si="86"/>
        <v>avril</v>
      </c>
      <c r="F2797">
        <f t="shared" si="87"/>
        <v>10</v>
      </c>
    </row>
    <row r="2798" spans="1:6">
      <c r="A2798" t="s">
        <v>85</v>
      </c>
      <c r="B2798" s="72">
        <v>46120</v>
      </c>
      <c r="C2798" s="79">
        <v>0.45833333333333331</v>
      </c>
      <c r="D2798">
        <v>22</v>
      </c>
      <c r="E2798" t="str">
        <f t="shared" si="86"/>
        <v>avril</v>
      </c>
      <c r="F2798">
        <f t="shared" si="87"/>
        <v>11</v>
      </c>
    </row>
    <row r="2799" spans="1:6">
      <c r="A2799" t="s">
        <v>85</v>
      </c>
      <c r="B2799" s="72">
        <v>46120</v>
      </c>
      <c r="C2799" s="79">
        <v>0.5</v>
      </c>
      <c r="D2799">
        <v>29</v>
      </c>
      <c r="E2799" t="str">
        <f t="shared" si="86"/>
        <v>avril</v>
      </c>
      <c r="F2799">
        <f t="shared" si="87"/>
        <v>12</v>
      </c>
    </row>
    <row r="2800" spans="1:6">
      <c r="A2800" t="s">
        <v>85</v>
      </c>
      <c r="B2800" s="72">
        <v>46120</v>
      </c>
      <c r="C2800" s="79">
        <v>0.54166666666666663</v>
      </c>
      <c r="D2800">
        <v>23</v>
      </c>
      <c r="E2800" t="str">
        <f t="shared" si="86"/>
        <v>avril</v>
      </c>
      <c r="F2800">
        <f t="shared" si="87"/>
        <v>13</v>
      </c>
    </row>
    <row r="2801" spans="1:6">
      <c r="A2801" t="s">
        <v>85</v>
      </c>
      <c r="B2801" s="72">
        <v>46120</v>
      </c>
      <c r="C2801" s="79">
        <v>0.58333333333333337</v>
      </c>
      <c r="D2801">
        <v>20</v>
      </c>
      <c r="E2801" t="str">
        <f t="shared" si="86"/>
        <v>avril</v>
      </c>
      <c r="F2801">
        <f t="shared" si="87"/>
        <v>14</v>
      </c>
    </row>
    <row r="2802" spans="1:6">
      <c r="A2802" t="s">
        <v>85</v>
      </c>
      <c r="B2802" s="72">
        <v>46120</v>
      </c>
      <c r="C2802" s="79">
        <v>0.625</v>
      </c>
      <c r="D2802">
        <v>24</v>
      </c>
      <c r="E2802" t="str">
        <f t="shared" si="86"/>
        <v>avril</v>
      </c>
      <c r="F2802">
        <f t="shared" si="87"/>
        <v>15</v>
      </c>
    </row>
    <row r="2803" spans="1:6">
      <c r="A2803" t="s">
        <v>85</v>
      </c>
      <c r="B2803" s="72">
        <v>46120</v>
      </c>
      <c r="C2803" s="79">
        <v>0.66666666666666663</v>
      </c>
      <c r="D2803">
        <v>31</v>
      </c>
      <c r="E2803" t="str">
        <f t="shared" si="86"/>
        <v>avril</v>
      </c>
      <c r="F2803">
        <f t="shared" si="87"/>
        <v>16</v>
      </c>
    </row>
    <row r="2804" spans="1:6">
      <c r="A2804" t="s">
        <v>85</v>
      </c>
      <c r="B2804" s="72">
        <v>46120</v>
      </c>
      <c r="C2804" s="79">
        <v>0.70833333333333337</v>
      </c>
      <c r="D2804">
        <v>32</v>
      </c>
      <c r="E2804" t="str">
        <f t="shared" si="86"/>
        <v>avril</v>
      </c>
      <c r="F2804">
        <f t="shared" si="87"/>
        <v>17</v>
      </c>
    </row>
    <row r="2805" spans="1:6">
      <c r="A2805" t="s">
        <v>85</v>
      </c>
      <c r="B2805" s="72">
        <v>46120</v>
      </c>
      <c r="C2805" s="79">
        <v>0.75</v>
      </c>
      <c r="D2805">
        <v>27</v>
      </c>
      <c r="E2805" t="str">
        <f t="shared" si="86"/>
        <v>avril</v>
      </c>
      <c r="F2805">
        <f t="shared" si="87"/>
        <v>18</v>
      </c>
    </row>
    <row r="2806" spans="1:6">
      <c r="A2806" t="s">
        <v>85</v>
      </c>
      <c r="B2806" s="72">
        <v>46120</v>
      </c>
      <c r="C2806" s="79">
        <v>0.79166666666666663</v>
      </c>
      <c r="D2806">
        <v>17</v>
      </c>
      <c r="E2806" t="str">
        <f t="shared" si="86"/>
        <v>avril</v>
      </c>
      <c r="F2806">
        <f t="shared" si="87"/>
        <v>19</v>
      </c>
    </row>
    <row r="2807" spans="1:6">
      <c r="A2807" t="s">
        <v>85</v>
      </c>
      <c r="B2807" s="72">
        <v>46120</v>
      </c>
      <c r="C2807" s="79">
        <v>0.83333333333333337</v>
      </c>
      <c r="D2807">
        <v>23</v>
      </c>
      <c r="E2807" t="str">
        <f t="shared" si="86"/>
        <v>avril</v>
      </c>
      <c r="F2807">
        <f t="shared" si="87"/>
        <v>20</v>
      </c>
    </row>
    <row r="2808" spans="1:6">
      <c r="A2808" t="s">
        <v>85</v>
      </c>
      <c r="B2808" s="72">
        <v>46120</v>
      </c>
      <c r="C2808" s="79">
        <v>0.875</v>
      </c>
      <c r="D2808">
        <v>11</v>
      </c>
      <c r="E2808" t="str">
        <f t="shared" si="86"/>
        <v>avril</v>
      </c>
      <c r="F2808">
        <f t="shared" si="87"/>
        <v>21</v>
      </c>
    </row>
    <row r="2809" spans="1:6">
      <c r="A2809" t="s">
        <v>85</v>
      </c>
      <c r="B2809" s="72">
        <v>46120</v>
      </c>
      <c r="C2809" s="79">
        <v>0.91666666666666663</v>
      </c>
      <c r="D2809">
        <v>8</v>
      </c>
      <c r="E2809" t="str">
        <f t="shared" si="86"/>
        <v>avril</v>
      </c>
      <c r="F2809">
        <f t="shared" si="87"/>
        <v>22</v>
      </c>
    </row>
    <row r="2810" spans="1:6">
      <c r="A2810" t="s">
        <v>85</v>
      </c>
      <c r="B2810" s="72">
        <v>46120</v>
      </c>
      <c r="C2810" s="79">
        <v>0.95833333333333337</v>
      </c>
      <c r="D2810">
        <v>4</v>
      </c>
      <c r="E2810" t="str">
        <f t="shared" si="86"/>
        <v>avril</v>
      </c>
      <c r="F2810">
        <f t="shared" si="87"/>
        <v>23</v>
      </c>
    </row>
    <row r="2811" spans="1:6">
      <c r="A2811" t="s">
        <v>68</v>
      </c>
      <c r="B2811" s="72">
        <v>46121</v>
      </c>
      <c r="C2811" s="79">
        <v>0.25</v>
      </c>
      <c r="D2811">
        <v>0</v>
      </c>
      <c r="E2811" t="str">
        <f t="shared" si="86"/>
        <v>avril</v>
      </c>
      <c r="F2811">
        <f t="shared" si="87"/>
        <v>6</v>
      </c>
    </row>
    <row r="2812" spans="1:6">
      <c r="A2812" t="s">
        <v>68</v>
      </c>
      <c r="B2812" s="72">
        <v>46121</v>
      </c>
      <c r="C2812" s="79">
        <v>0.29166666666666669</v>
      </c>
      <c r="D2812">
        <v>1</v>
      </c>
      <c r="E2812" t="str">
        <f t="shared" si="86"/>
        <v>avril</v>
      </c>
      <c r="F2812">
        <f t="shared" si="87"/>
        <v>7</v>
      </c>
    </row>
    <row r="2813" spans="1:6">
      <c r="A2813" t="s">
        <v>68</v>
      </c>
      <c r="B2813" s="72">
        <v>46121</v>
      </c>
      <c r="C2813" s="79">
        <v>0.33333333333333331</v>
      </c>
      <c r="D2813">
        <v>4</v>
      </c>
      <c r="E2813" t="str">
        <f t="shared" si="86"/>
        <v>avril</v>
      </c>
      <c r="F2813">
        <f t="shared" si="87"/>
        <v>8</v>
      </c>
    </row>
    <row r="2814" spans="1:6">
      <c r="A2814" t="s">
        <v>68</v>
      </c>
      <c r="B2814" s="72">
        <v>46121</v>
      </c>
      <c r="C2814" s="79">
        <v>0.375</v>
      </c>
      <c r="D2814">
        <v>12</v>
      </c>
      <c r="E2814" t="str">
        <f t="shared" si="86"/>
        <v>avril</v>
      </c>
      <c r="F2814">
        <f t="shared" si="87"/>
        <v>9</v>
      </c>
    </row>
    <row r="2815" spans="1:6">
      <c r="A2815" t="s">
        <v>68</v>
      </c>
      <c r="B2815" s="72">
        <v>46121</v>
      </c>
      <c r="C2815" s="79">
        <v>0.41666666666666669</v>
      </c>
      <c r="D2815">
        <v>30</v>
      </c>
      <c r="E2815" t="str">
        <f t="shared" si="86"/>
        <v>avril</v>
      </c>
      <c r="F2815">
        <f t="shared" si="87"/>
        <v>10</v>
      </c>
    </row>
    <row r="2816" spans="1:6">
      <c r="A2816" t="s">
        <v>68</v>
      </c>
      <c r="B2816" s="72">
        <v>46121</v>
      </c>
      <c r="C2816" s="79">
        <v>0.45833333333333331</v>
      </c>
      <c r="D2816">
        <v>47</v>
      </c>
      <c r="E2816" t="str">
        <f t="shared" si="86"/>
        <v>avril</v>
      </c>
      <c r="F2816">
        <f t="shared" si="87"/>
        <v>11</v>
      </c>
    </row>
    <row r="2817" spans="1:6">
      <c r="A2817" t="s">
        <v>68</v>
      </c>
      <c r="B2817" s="72">
        <v>46121</v>
      </c>
      <c r="C2817" s="79">
        <v>0.5</v>
      </c>
      <c r="D2817">
        <v>45</v>
      </c>
      <c r="E2817" t="str">
        <f t="shared" si="86"/>
        <v>avril</v>
      </c>
      <c r="F2817">
        <f t="shared" si="87"/>
        <v>12</v>
      </c>
    </row>
    <row r="2818" spans="1:6">
      <c r="A2818" t="s">
        <v>68</v>
      </c>
      <c r="B2818" s="72">
        <v>46121</v>
      </c>
      <c r="C2818" s="79">
        <v>0.54166666666666663</v>
      </c>
      <c r="D2818">
        <v>42</v>
      </c>
      <c r="E2818" t="str">
        <f t="shared" si="86"/>
        <v>avril</v>
      </c>
      <c r="F2818">
        <f t="shared" si="87"/>
        <v>13</v>
      </c>
    </row>
    <row r="2819" spans="1:6">
      <c r="A2819" t="s">
        <v>68</v>
      </c>
      <c r="B2819" s="72">
        <v>46121</v>
      </c>
      <c r="C2819" s="79">
        <v>0.58333333333333337</v>
      </c>
      <c r="D2819">
        <v>39</v>
      </c>
      <c r="E2819" t="str">
        <f t="shared" si="86"/>
        <v>avril</v>
      </c>
      <c r="F2819">
        <f t="shared" si="87"/>
        <v>14</v>
      </c>
    </row>
    <row r="2820" spans="1:6">
      <c r="A2820" t="s">
        <v>68</v>
      </c>
      <c r="B2820" s="72">
        <v>46121</v>
      </c>
      <c r="C2820" s="79">
        <v>0.625</v>
      </c>
      <c r="D2820">
        <v>39</v>
      </c>
      <c r="E2820" t="str">
        <f t="shared" ref="E2820:E2883" si="88">TEXT(B2820,"mmmm")</f>
        <v>avril</v>
      </c>
      <c r="F2820">
        <f t="shared" ref="F2820:F2883" si="89">VLOOKUP(C2820,$L$1:$M$24,2,0)</f>
        <v>15</v>
      </c>
    </row>
    <row r="2821" spans="1:6">
      <c r="A2821" t="s">
        <v>68</v>
      </c>
      <c r="B2821" s="72">
        <v>46121</v>
      </c>
      <c r="C2821" s="79">
        <v>0.66666666666666663</v>
      </c>
      <c r="D2821">
        <v>41</v>
      </c>
      <c r="E2821" t="str">
        <f t="shared" si="88"/>
        <v>avril</v>
      </c>
      <c r="F2821">
        <f t="shared" si="89"/>
        <v>16</v>
      </c>
    </row>
    <row r="2822" spans="1:6">
      <c r="A2822" t="s">
        <v>68</v>
      </c>
      <c r="B2822" s="72">
        <v>46121</v>
      </c>
      <c r="C2822" s="79">
        <v>0.70833333333333337</v>
      </c>
      <c r="D2822">
        <v>43</v>
      </c>
      <c r="E2822" t="str">
        <f t="shared" si="88"/>
        <v>avril</v>
      </c>
      <c r="F2822">
        <f t="shared" si="89"/>
        <v>17</v>
      </c>
    </row>
    <row r="2823" spans="1:6">
      <c r="A2823" t="s">
        <v>68</v>
      </c>
      <c r="B2823" s="72">
        <v>46121</v>
      </c>
      <c r="C2823" s="79">
        <v>0.75</v>
      </c>
      <c r="D2823">
        <v>45</v>
      </c>
      <c r="E2823" t="str">
        <f t="shared" si="88"/>
        <v>avril</v>
      </c>
      <c r="F2823">
        <f t="shared" si="89"/>
        <v>18</v>
      </c>
    </row>
    <row r="2824" spans="1:6">
      <c r="A2824" t="s">
        <v>68</v>
      </c>
      <c r="B2824" s="72">
        <v>46121</v>
      </c>
      <c r="C2824" s="79">
        <v>0.79166666666666663</v>
      </c>
      <c r="D2824">
        <v>35</v>
      </c>
      <c r="E2824" t="str">
        <f t="shared" si="88"/>
        <v>avril</v>
      </c>
      <c r="F2824">
        <f t="shared" si="89"/>
        <v>19</v>
      </c>
    </row>
    <row r="2825" spans="1:6">
      <c r="A2825" t="s">
        <v>68</v>
      </c>
      <c r="B2825" s="72">
        <v>46121</v>
      </c>
      <c r="C2825" s="79">
        <v>0.83333333333333337</v>
      </c>
      <c r="D2825">
        <v>27</v>
      </c>
      <c r="E2825" t="str">
        <f t="shared" si="88"/>
        <v>avril</v>
      </c>
      <c r="F2825">
        <f t="shared" si="89"/>
        <v>20</v>
      </c>
    </row>
    <row r="2826" spans="1:6">
      <c r="A2826" t="s">
        <v>68</v>
      </c>
      <c r="B2826" s="72">
        <v>46121</v>
      </c>
      <c r="C2826" s="79">
        <v>0.875</v>
      </c>
      <c r="D2826">
        <v>16</v>
      </c>
      <c r="E2826" t="str">
        <f t="shared" si="88"/>
        <v>avril</v>
      </c>
      <c r="F2826">
        <f t="shared" si="89"/>
        <v>21</v>
      </c>
    </row>
    <row r="2827" spans="1:6">
      <c r="A2827" t="s">
        <v>68</v>
      </c>
      <c r="B2827" s="72">
        <v>46121</v>
      </c>
      <c r="C2827" s="79">
        <v>0.91666666666666663</v>
      </c>
      <c r="D2827">
        <v>13</v>
      </c>
      <c r="E2827" t="str">
        <f t="shared" si="88"/>
        <v>avril</v>
      </c>
      <c r="F2827">
        <f t="shared" si="89"/>
        <v>22</v>
      </c>
    </row>
    <row r="2828" spans="1:6">
      <c r="A2828" t="s">
        <v>68</v>
      </c>
      <c r="B2828" s="72">
        <v>46121</v>
      </c>
      <c r="C2828" s="79">
        <v>0.95833333333333337</v>
      </c>
      <c r="D2828">
        <v>11</v>
      </c>
      <c r="E2828" t="str">
        <f t="shared" si="88"/>
        <v>avril</v>
      </c>
      <c r="F2828">
        <f t="shared" si="89"/>
        <v>23</v>
      </c>
    </row>
    <row r="2829" spans="1:6">
      <c r="A2829" t="s">
        <v>85</v>
      </c>
      <c r="B2829" s="72">
        <v>46121</v>
      </c>
      <c r="C2829" s="79">
        <v>0.25</v>
      </c>
      <c r="D2829">
        <v>1</v>
      </c>
      <c r="E2829" t="str">
        <f t="shared" si="88"/>
        <v>avril</v>
      </c>
      <c r="F2829">
        <f t="shared" si="89"/>
        <v>6</v>
      </c>
    </row>
    <row r="2830" spans="1:6">
      <c r="A2830" t="s">
        <v>85</v>
      </c>
      <c r="B2830" s="72">
        <v>46121</v>
      </c>
      <c r="C2830" s="79">
        <v>0.29166666666666669</v>
      </c>
      <c r="D2830">
        <v>0</v>
      </c>
      <c r="E2830" t="str">
        <f t="shared" si="88"/>
        <v>avril</v>
      </c>
      <c r="F2830">
        <f t="shared" si="89"/>
        <v>7</v>
      </c>
    </row>
    <row r="2831" spans="1:6">
      <c r="A2831" t="s">
        <v>85</v>
      </c>
      <c r="B2831" s="72">
        <v>46121</v>
      </c>
      <c r="C2831" s="79">
        <v>0.33333333333333331</v>
      </c>
      <c r="D2831">
        <v>3</v>
      </c>
      <c r="E2831" t="str">
        <f t="shared" si="88"/>
        <v>avril</v>
      </c>
      <c r="F2831">
        <f t="shared" si="89"/>
        <v>8</v>
      </c>
    </row>
    <row r="2832" spans="1:6">
      <c r="A2832" t="s">
        <v>85</v>
      </c>
      <c r="B2832" s="72">
        <v>46121</v>
      </c>
      <c r="C2832" s="79">
        <v>0.375</v>
      </c>
      <c r="D2832">
        <v>8</v>
      </c>
      <c r="E2832" t="str">
        <f t="shared" si="88"/>
        <v>avril</v>
      </c>
      <c r="F2832">
        <f t="shared" si="89"/>
        <v>9</v>
      </c>
    </row>
    <row r="2833" spans="1:6">
      <c r="A2833" t="s">
        <v>85</v>
      </c>
      <c r="B2833" s="72">
        <v>46121</v>
      </c>
      <c r="C2833" s="79">
        <v>0.41666666666666669</v>
      </c>
      <c r="D2833">
        <v>17</v>
      </c>
      <c r="E2833" t="str">
        <f t="shared" si="88"/>
        <v>avril</v>
      </c>
      <c r="F2833">
        <f t="shared" si="89"/>
        <v>10</v>
      </c>
    </row>
    <row r="2834" spans="1:6">
      <c r="A2834" t="s">
        <v>85</v>
      </c>
      <c r="B2834" s="72">
        <v>46121</v>
      </c>
      <c r="C2834" s="79">
        <v>0.45833333333333331</v>
      </c>
      <c r="D2834">
        <v>26</v>
      </c>
      <c r="E2834" t="str">
        <f t="shared" si="88"/>
        <v>avril</v>
      </c>
      <c r="F2834">
        <f t="shared" si="89"/>
        <v>11</v>
      </c>
    </row>
    <row r="2835" spans="1:6">
      <c r="A2835" t="s">
        <v>85</v>
      </c>
      <c r="B2835" s="72">
        <v>46121</v>
      </c>
      <c r="C2835" s="79">
        <v>0.5</v>
      </c>
      <c r="D2835">
        <v>28</v>
      </c>
      <c r="E2835" t="str">
        <f t="shared" si="88"/>
        <v>avril</v>
      </c>
      <c r="F2835">
        <f t="shared" si="89"/>
        <v>12</v>
      </c>
    </row>
    <row r="2836" spans="1:6">
      <c r="A2836" t="s">
        <v>85</v>
      </c>
      <c r="B2836" s="72">
        <v>46121</v>
      </c>
      <c r="C2836" s="79">
        <v>0.54166666666666663</v>
      </c>
      <c r="D2836">
        <v>22</v>
      </c>
      <c r="E2836" t="str">
        <f t="shared" si="88"/>
        <v>avril</v>
      </c>
      <c r="F2836">
        <f t="shared" si="89"/>
        <v>13</v>
      </c>
    </row>
    <row r="2837" spans="1:6">
      <c r="A2837" t="s">
        <v>85</v>
      </c>
      <c r="B2837" s="72">
        <v>46121</v>
      </c>
      <c r="C2837" s="79">
        <v>0.58333333333333337</v>
      </c>
      <c r="D2837">
        <v>20</v>
      </c>
      <c r="E2837" t="str">
        <f t="shared" si="88"/>
        <v>avril</v>
      </c>
      <c r="F2837">
        <f t="shared" si="89"/>
        <v>14</v>
      </c>
    </row>
    <row r="2838" spans="1:6">
      <c r="A2838" t="s">
        <v>85</v>
      </c>
      <c r="B2838" s="72">
        <v>46121</v>
      </c>
      <c r="C2838" s="79">
        <v>0.625</v>
      </c>
      <c r="D2838">
        <v>25</v>
      </c>
      <c r="E2838" t="str">
        <f t="shared" si="88"/>
        <v>avril</v>
      </c>
      <c r="F2838">
        <f t="shared" si="89"/>
        <v>15</v>
      </c>
    </row>
    <row r="2839" spans="1:6">
      <c r="A2839" t="s">
        <v>85</v>
      </c>
      <c r="B2839" s="72">
        <v>46121</v>
      </c>
      <c r="C2839" s="79">
        <v>0.66666666666666663</v>
      </c>
      <c r="D2839">
        <v>21</v>
      </c>
      <c r="E2839" t="str">
        <f t="shared" si="88"/>
        <v>avril</v>
      </c>
      <c r="F2839">
        <f t="shared" si="89"/>
        <v>16</v>
      </c>
    </row>
    <row r="2840" spans="1:6">
      <c r="A2840" t="s">
        <v>85</v>
      </c>
      <c r="B2840" s="72">
        <v>46121</v>
      </c>
      <c r="C2840" s="79">
        <v>0.70833333333333337</v>
      </c>
      <c r="D2840">
        <v>28</v>
      </c>
      <c r="E2840" t="str">
        <f t="shared" si="88"/>
        <v>avril</v>
      </c>
      <c r="F2840">
        <f t="shared" si="89"/>
        <v>17</v>
      </c>
    </row>
    <row r="2841" spans="1:6">
      <c r="A2841" t="s">
        <v>85</v>
      </c>
      <c r="B2841" s="72">
        <v>46121</v>
      </c>
      <c r="C2841" s="79">
        <v>0.75</v>
      </c>
      <c r="D2841">
        <v>27</v>
      </c>
      <c r="E2841" t="str">
        <f t="shared" si="88"/>
        <v>avril</v>
      </c>
      <c r="F2841">
        <f t="shared" si="89"/>
        <v>18</v>
      </c>
    </row>
    <row r="2842" spans="1:6">
      <c r="A2842" t="s">
        <v>85</v>
      </c>
      <c r="B2842" s="72">
        <v>46121</v>
      </c>
      <c r="C2842" s="79">
        <v>0.79166666666666663</v>
      </c>
      <c r="D2842">
        <v>19</v>
      </c>
      <c r="E2842" t="str">
        <f t="shared" si="88"/>
        <v>avril</v>
      </c>
      <c r="F2842">
        <f t="shared" si="89"/>
        <v>19</v>
      </c>
    </row>
    <row r="2843" spans="1:6">
      <c r="A2843" t="s">
        <v>85</v>
      </c>
      <c r="B2843" s="72">
        <v>46121</v>
      </c>
      <c r="C2843" s="79">
        <v>0.83333333333333337</v>
      </c>
      <c r="D2843">
        <v>12</v>
      </c>
      <c r="E2843" t="str">
        <f t="shared" si="88"/>
        <v>avril</v>
      </c>
      <c r="F2843">
        <f t="shared" si="89"/>
        <v>20</v>
      </c>
    </row>
    <row r="2844" spans="1:6">
      <c r="A2844" t="s">
        <v>85</v>
      </c>
      <c r="B2844" s="72">
        <v>46121</v>
      </c>
      <c r="C2844" s="79">
        <v>0.875</v>
      </c>
      <c r="D2844">
        <v>15</v>
      </c>
      <c r="E2844" t="str">
        <f t="shared" si="88"/>
        <v>avril</v>
      </c>
      <c r="F2844">
        <f t="shared" si="89"/>
        <v>21</v>
      </c>
    </row>
    <row r="2845" spans="1:6">
      <c r="A2845" t="s">
        <v>85</v>
      </c>
      <c r="B2845" s="72">
        <v>46121</v>
      </c>
      <c r="C2845" s="79">
        <v>0.91666666666666663</v>
      </c>
      <c r="D2845">
        <v>5</v>
      </c>
      <c r="E2845" t="str">
        <f t="shared" si="88"/>
        <v>avril</v>
      </c>
      <c r="F2845">
        <f t="shared" si="89"/>
        <v>22</v>
      </c>
    </row>
    <row r="2846" spans="1:6">
      <c r="A2846" t="s">
        <v>85</v>
      </c>
      <c r="B2846" s="72">
        <v>46121</v>
      </c>
      <c r="C2846" s="79">
        <v>0.95833333333333337</v>
      </c>
      <c r="D2846">
        <v>3</v>
      </c>
      <c r="E2846" t="str">
        <f t="shared" si="88"/>
        <v>avril</v>
      </c>
      <c r="F2846">
        <f t="shared" si="89"/>
        <v>23</v>
      </c>
    </row>
    <row r="2847" spans="1:6">
      <c r="A2847" t="s">
        <v>68</v>
      </c>
      <c r="B2847" s="72">
        <v>46122</v>
      </c>
      <c r="C2847" s="79">
        <v>0.25</v>
      </c>
      <c r="D2847">
        <v>0</v>
      </c>
      <c r="E2847" t="str">
        <f t="shared" si="88"/>
        <v>avril</v>
      </c>
      <c r="F2847">
        <f t="shared" si="89"/>
        <v>6</v>
      </c>
    </row>
    <row r="2848" spans="1:6">
      <c r="A2848" t="s">
        <v>68</v>
      </c>
      <c r="B2848" s="72">
        <v>46122</v>
      </c>
      <c r="C2848" s="79">
        <v>0.29166666666666669</v>
      </c>
      <c r="D2848">
        <v>1</v>
      </c>
      <c r="E2848" t="str">
        <f t="shared" si="88"/>
        <v>avril</v>
      </c>
      <c r="F2848">
        <f t="shared" si="89"/>
        <v>7</v>
      </c>
    </row>
    <row r="2849" spans="1:6">
      <c r="A2849" t="s">
        <v>68</v>
      </c>
      <c r="B2849" s="72">
        <v>46122</v>
      </c>
      <c r="C2849" s="79">
        <v>0.33333333333333331</v>
      </c>
      <c r="D2849">
        <v>4</v>
      </c>
      <c r="E2849" t="str">
        <f t="shared" si="88"/>
        <v>avril</v>
      </c>
      <c r="F2849">
        <f t="shared" si="89"/>
        <v>8</v>
      </c>
    </row>
    <row r="2850" spans="1:6">
      <c r="A2850" t="s">
        <v>68</v>
      </c>
      <c r="B2850" s="72">
        <v>46122</v>
      </c>
      <c r="C2850" s="79">
        <v>0.375</v>
      </c>
      <c r="D2850">
        <v>5</v>
      </c>
      <c r="E2850" t="str">
        <f t="shared" si="88"/>
        <v>avril</v>
      </c>
      <c r="F2850">
        <f t="shared" si="89"/>
        <v>9</v>
      </c>
    </row>
    <row r="2851" spans="1:6">
      <c r="A2851" t="s">
        <v>68</v>
      </c>
      <c r="B2851" s="72">
        <v>46122</v>
      </c>
      <c r="C2851" s="79">
        <v>0.41666666666666669</v>
      </c>
      <c r="D2851">
        <v>27</v>
      </c>
      <c r="E2851" t="str">
        <f t="shared" si="88"/>
        <v>avril</v>
      </c>
      <c r="F2851">
        <f t="shared" si="89"/>
        <v>10</v>
      </c>
    </row>
    <row r="2852" spans="1:6">
      <c r="A2852" t="s">
        <v>68</v>
      </c>
      <c r="B2852" s="72">
        <v>46122</v>
      </c>
      <c r="C2852" s="79">
        <v>0.45833333333333331</v>
      </c>
      <c r="D2852">
        <v>38</v>
      </c>
      <c r="E2852" t="str">
        <f t="shared" si="88"/>
        <v>avril</v>
      </c>
      <c r="F2852">
        <f t="shared" si="89"/>
        <v>11</v>
      </c>
    </row>
    <row r="2853" spans="1:6">
      <c r="A2853" t="s">
        <v>68</v>
      </c>
      <c r="B2853" s="72">
        <v>46122</v>
      </c>
      <c r="C2853" s="79">
        <v>0.5</v>
      </c>
      <c r="D2853">
        <v>60</v>
      </c>
      <c r="E2853" t="str">
        <f t="shared" si="88"/>
        <v>avril</v>
      </c>
      <c r="F2853">
        <f t="shared" si="89"/>
        <v>12</v>
      </c>
    </row>
    <row r="2854" spans="1:6">
      <c r="A2854" t="s">
        <v>68</v>
      </c>
      <c r="B2854" s="72">
        <v>46122</v>
      </c>
      <c r="C2854" s="79">
        <v>0.54166666666666663</v>
      </c>
      <c r="D2854">
        <v>63</v>
      </c>
      <c r="E2854" t="str">
        <f t="shared" si="88"/>
        <v>avril</v>
      </c>
      <c r="F2854">
        <f t="shared" si="89"/>
        <v>13</v>
      </c>
    </row>
    <row r="2855" spans="1:6">
      <c r="A2855" t="s">
        <v>68</v>
      </c>
      <c r="B2855" s="72">
        <v>46122</v>
      </c>
      <c r="C2855" s="79">
        <v>0.58333333333333337</v>
      </c>
      <c r="D2855">
        <v>44</v>
      </c>
      <c r="E2855" t="str">
        <f t="shared" si="88"/>
        <v>avril</v>
      </c>
      <c r="F2855">
        <f t="shared" si="89"/>
        <v>14</v>
      </c>
    </row>
    <row r="2856" spans="1:6">
      <c r="A2856" t="s">
        <v>68</v>
      </c>
      <c r="B2856" s="72">
        <v>46122</v>
      </c>
      <c r="C2856" s="79">
        <v>0.625</v>
      </c>
      <c r="D2856">
        <v>53</v>
      </c>
      <c r="E2856" t="str">
        <f t="shared" si="88"/>
        <v>avril</v>
      </c>
      <c r="F2856">
        <f t="shared" si="89"/>
        <v>15</v>
      </c>
    </row>
    <row r="2857" spans="1:6">
      <c r="A2857" t="s">
        <v>68</v>
      </c>
      <c r="B2857" s="72">
        <v>46122</v>
      </c>
      <c r="C2857" s="79">
        <v>0.66666666666666663</v>
      </c>
      <c r="D2857">
        <v>50</v>
      </c>
      <c r="E2857" t="str">
        <f t="shared" si="88"/>
        <v>avril</v>
      </c>
      <c r="F2857">
        <f t="shared" si="89"/>
        <v>16</v>
      </c>
    </row>
    <row r="2858" spans="1:6">
      <c r="A2858" t="s">
        <v>68</v>
      </c>
      <c r="B2858" s="72">
        <v>46122</v>
      </c>
      <c r="C2858" s="79">
        <v>0.70833333333333337</v>
      </c>
      <c r="D2858">
        <v>47</v>
      </c>
      <c r="E2858" t="str">
        <f t="shared" si="88"/>
        <v>avril</v>
      </c>
      <c r="F2858">
        <f t="shared" si="89"/>
        <v>17</v>
      </c>
    </row>
    <row r="2859" spans="1:6">
      <c r="A2859" t="s">
        <v>68</v>
      </c>
      <c r="B2859" s="72">
        <v>46122</v>
      </c>
      <c r="C2859" s="79">
        <v>0.75</v>
      </c>
      <c r="D2859">
        <v>43</v>
      </c>
      <c r="E2859" t="str">
        <f t="shared" si="88"/>
        <v>avril</v>
      </c>
      <c r="F2859">
        <f t="shared" si="89"/>
        <v>18</v>
      </c>
    </row>
    <row r="2860" spans="1:6">
      <c r="A2860" t="s">
        <v>68</v>
      </c>
      <c r="B2860" s="72">
        <v>46122</v>
      </c>
      <c r="C2860" s="79">
        <v>0.79166666666666663</v>
      </c>
      <c r="D2860">
        <v>34</v>
      </c>
      <c r="E2860" t="str">
        <f t="shared" si="88"/>
        <v>avril</v>
      </c>
      <c r="F2860">
        <f t="shared" si="89"/>
        <v>19</v>
      </c>
    </row>
    <row r="2861" spans="1:6">
      <c r="A2861" t="s">
        <v>68</v>
      </c>
      <c r="B2861" s="72">
        <v>46122</v>
      </c>
      <c r="C2861" s="79">
        <v>0.83333333333333337</v>
      </c>
      <c r="D2861">
        <v>27</v>
      </c>
      <c r="E2861" t="str">
        <f t="shared" si="88"/>
        <v>avril</v>
      </c>
      <c r="F2861">
        <f t="shared" si="89"/>
        <v>20</v>
      </c>
    </row>
    <row r="2862" spans="1:6">
      <c r="A2862" t="s">
        <v>68</v>
      </c>
      <c r="B2862" s="72">
        <v>46122</v>
      </c>
      <c r="C2862" s="79">
        <v>0.875</v>
      </c>
      <c r="D2862">
        <v>20</v>
      </c>
      <c r="E2862" t="str">
        <f t="shared" si="88"/>
        <v>avril</v>
      </c>
      <c r="F2862">
        <f t="shared" si="89"/>
        <v>21</v>
      </c>
    </row>
    <row r="2863" spans="1:6">
      <c r="A2863" t="s">
        <v>68</v>
      </c>
      <c r="B2863" s="72">
        <v>46122</v>
      </c>
      <c r="C2863" s="79">
        <v>0.91666666666666663</v>
      </c>
      <c r="D2863">
        <v>15</v>
      </c>
      <c r="E2863" t="str">
        <f t="shared" si="88"/>
        <v>avril</v>
      </c>
      <c r="F2863">
        <f t="shared" si="89"/>
        <v>22</v>
      </c>
    </row>
    <row r="2864" spans="1:6">
      <c r="A2864" t="s">
        <v>68</v>
      </c>
      <c r="B2864" s="72">
        <v>46122</v>
      </c>
      <c r="C2864" s="79">
        <v>0.95833333333333337</v>
      </c>
      <c r="D2864">
        <v>8</v>
      </c>
      <c r="E2864" t="str">
        <f t="shared" si="88"/>
        <v>avril</v>
      </c>
      <c r="F2864">
        <f t="shared" si="89"/>
        <v>23</v>
      </c>
    </row>
    <row r="2865" spans="1:6">
      <c r="A2865" t="s">
        <v>85</v>
      </c>
      <c r="B2865" s="72">
        <v>46122</v>
      </c>
      <c r="C2865" s="79">
        <v>0.25</v>
      </c>
      <c r="D2865">
        <v>0</v>
      </c>
      <c r="E2865" t="str">
        <f t="shared" si="88"/>
        <v>avril</v>
      </c>
      <c r="F2865">
        <f t="shared" si="89"/>
        <v>6</v>
      </c>
    </row>
    <row r="2866" spans="1:6">
      <c r="A2866" t="s">
        <v>85</v>
      </c>
      <c r="B2866" s="72">
        <v>46122</v>
      </c>
      <c r="C2866" s="79">
        <v>0.29166666666666669</v>
      </c>
      <c r="D2866">
        <v>1</v>
      </c>
      <c r="E2866" t="str">
        <f t="shared" si="88"/>
        <v>avril</v>
      </c>
      <c r="F2866">
        <f t="shared" si="89"/>
        <v>7</v>
      </c>
    </row>
    <row r="2867" spans="1:6">
      <c r="A2867" t="s">
        <v>85</v>
      </c>
      <c r="B2867" s="72">
        <v>46122</v>
      </c>
      <c r="C2867" s="79">
        <v>0.33333333333333331</v>
      </c>
      <c r="D2867">
        <v>1</v>
      </c>
      <c r="E2867" t="str">
        <f t="shared" si="88"/>
        <v>avril</v>
      </c>
      <c r="F2867">
        <f t="shared" si="89"/>
        <v>8</v>
      </c>
    </row>
    <row r="2868" spans="1:6">
      <c r="A2868" t="s">
        <v>85</v>
      </c>
      <c r="B2868" s="72">
        <v>46122</v>
      </c>
      <c r="C2868" s="79">
        <v>0.375</v>
      </c>
      <c r="D2868">
        <v>7</v>
      </c>
      <c r="E2868" t="str">
        <f t="shared" si="88"/>
        <v>avril</v>
      </c>
      <c r="F2868">
        <f t="shared" si="89"/>
        <v>9</v>
      </c>
    </row>
    <row r="2869" spans="1:6">
      <c r="A2869" t="s">
        <v>85</v>
      </c>
      <c r="B2869" s="72">
        <v>46122</v>
      </c>
      <c r="C2869" s="79">
        <v>0.41666666666666669</v>
      </c>
      <c r="D2869">
        <v>13</v>
      </c>
      <c r="E2869" t="str">
        <f t="shared" si="88"/>
        <v>avril</v>
      </c>
      <c r="F2869">
        <f t="shared" si="89"/>
        <v>10</v>
      </c>
    </row>
    <row r="2870" spans="1:6">
      <c r="A2870" t="s">
        <v>85</v>
      </c>
      <c r="B2870" s="72">
        <v>46122</v>
      </c>
      <c r="C2870" s="79">
        <v>0.45833333333333331</v>
      </c>
      <c r="D2870">
        <v>27</v>
      </c>
      <c r="E2870" t="str">
        <f t="shared" si="88"/>
        <v>avril</v>
      </c>
      <c r="F2870">
        <f t="shared" si="89"/>
        <v>11</v>
      </c>
    </row>
    <row r="2871" spans="1:6">
      <c r="A2871" t="s">
        <v>85</v>
      </c>
      <c r="B2871" s="72">
        <v>46122</v>
      </c>
      <c r="C2871" s="79">
        <v>0.5</v>
      </c>
      <c r="D2871">
        <v>40</v>
      </c>
      <c r="E2871" t="str">
        <f t="shared" si="88"/>
        <v>avril</v>
      </c>
      <c r="F2871">
        <f t="shared" si="89"/>
        <v>12</v>
      </c>
    </row>
    <row r="2872" spans="1:6">
      <c r="A2872" t="s">
        <v>85</v>
      </c>
      <c r="B2872" s="72">
        <v>46122</v>
      </c>
      <c r="C2872" s="79">
        <v>0.54166666666666663</v>
      </c>
      <c r="D2872">
        <v>37</v>
      </c>
      <c r="E2872" t="str">
        <f t="shared" si="88"/>
        <v>avril</v>
      </c>
      <c r="F2872">
        <f t="shared" si="89"/>
        <v>13</v>
      </c>
    </row>
    <row r="2873" spans="1:6">
      <c r="A2873" t="s">
        <v>85</v>
      </c>
      <c r="B2873" s="72">
        <v>46122</v>
      </c>
      <c r="C2873" s="79">
        <v>0.58333333333333337</v>
      </c>
      <c r="D2873">
        <v>25</v>
      </c>
      <c r="E2873" t="str">
        <f t="shared" si="88"/>
        <v>avril</v>
      </c>
      <c r="F2873">
        <f t="shared" si="89"/>
        <v>14</v>
      </c>
    </row>
    <row r="2874" spans="1:6">
      <c r="A2874" t="s">
        <v>85</v>
      </c>
      <c r="B2874" s="72">
        <v>46122</v>
      </c>
      <c r="C2874" s="79">
        <v>0.625</v>
      </c>
      <c r="D2874">
        <v>23</v>
      </c>
      <c r="E2874" t="str">
        <f t="shared" si="88"/>
        <v>avril</v>
      </c>
      <c r="F2874">
        <f t="shared" si="89"/>
        <v>15</v>
      </c>
    </row>
    <row r="2875" spans="1:6">
      <c r="A2875" t="s">
        <v>85</v>
      </c>
      <c r="B2875" s="72">
        <v>46122</v>
      </c>
      <c r="C2875" s="79">
        <v>0.66666666666666663</v>
      </c>
      <c r="D2875">
        <v>29</v>
      </c>
      <c r="E2875" t="str">
        <f t="shared" si="88"/>
        <v>avril</v>
      </c>
      <c r="F2875">
        <f t="shared" si="89"/>
        <v>16</v>
      </c>
    </row>
    <row r="2876" spans="1:6">
      <c r="A2876" t="s">
        <v>85</v>
      </c>
      <c r="B2876" s="72">
        <v>46122</v>
      </c>
      <c r="C2876" s="79">
        <v>0.70833333333333337</v>
      </c>
      <c r="D2876">
        <v>27</v>
      </c>
      <c r="E2876" t="str">
        <f t="shared" si="88"/>
        <v>avril</v>
      </c>
      <c r="F2876">
        <f t="shared" si="89"/>
        <v>17</v>
      </c>
    </row>
    <row r="2877" spans="1:6">
      <c r="A2877" t="s">
        <v>85</v>
      </c>
      <c r="B2877" s="72">
        <v>46122</v>
      </c>
      <c r="C2877" s="79">
        <v>0.75</v>
      </c>
      <c r="D2877">
        <v>24</v>
      </c>
      <c r="E2877" t="str">
        <f t="shared" si="88"/>
        <v>avril</v>
      </c>
      <c r="F2877">
        <f t="shared" si="89"/>
        <v>18</v>
      </c>
    </row>
    <row r="2878" spans="1:6">
      <c r="A2878" t="s">
        <v>85</v>
      </c>
      <c r="B2878" s="72">
        <v>46122</v>
      </c>
      <c r="C2878" s="79">
        <v>0.79166666666666663</v>
      </c>
      <c r="D2878">
        <v>19</v>
      </c>
      <c r="E2878" t="str">
        <f t="shared" si="88"/>
        <v>avril</v>
      </c>
      <c r="F2878">
        <f t="shared" si="89"/>
        <v>19</v>
      </c>
    </row>
    <row r="2879" spans="1:6">
      <c r="A2879" t="s">
        <v>85</v>
      </c>
      <c r="B2879" s="72">
        <v>46122</v>
      </c>
      <c r="C2879" s="79">
        <v>0.83333333333333337</v>
      </c>
      <c r="D2879">
        <v>16</v>
      </c>
      <c r="E2879" t="str">
        <f t="shared" si="88"/>
        <v>avril</v>
      </c>
      <c r="F2879">
        <f t="shared" si="89"/>
        <v>20</v>
      </c>
    </row>
    <row r="2880" spans="1:6">
      <c r="A2880" t="s">
        <v>85</v>
      </c>
      <c r="B2880" s="72">
        <v>46122</v>
      </c>
      <c r="C2880" s="79">
        <v>0.875</v>
      </c>
      <c r="D2880">
        <v>12</v>
      </c>
      <c r="E2880" t="str">
        <f t="shared" si="88"/>
        <v>avril</v>
      </c>
      <c r="F2880">
        <f t="shared" si="89"/>
        <v>21</v>
      </c>
    </row>
    <row r="2881" spans="1:6">
      <c r="A2881" t="s">
        <v>85</v>
      </c>
      <c r="B2881" s="72">
        <v>46122</v>
      </c>
      <c r="C2881" s="79">
        <v>0.91666666666666663</v>
      </c>
      <c r="D2881">
        <v>6</v>
      </c>
      <c r="E2881" t="str">
        <f t="shared" si="88"/>
        <v>avril</v>
      </c>
      <c r="F2881">
        <f t="shared" si="89"/>
        <v>22</v>
      </c>
    </row>
    <row r="2882" spans="1:6">
      <c r="A2882" t="s">
        <v>85</v>
      </c>
      <c r="B2882" s="72">
        <v>46122</v>
      </c>
      <c r="C2882" s="79">
        <v>0.95833333333333337</v>
      </c>
      <c r="D2882">
        <v>7</v>
      </c>
      <c r="E2882" t="str">
        <f t="shared" si="88"/>
        <v>avril</v>
      </c>
      <c r="F2882">
        <f t="shared" si="89"/>
        <v>23</v>
      </c>
    </row>
    <row r="2883" spans="1:6">
      <c r="A2883" t="s">
        <v>68</v>
      </c>
      <c r="B2883" s="72">
        <v>46123</v>
      </c>
      <c r="C2883" s="79">
        <v>0.25</v>
      </c>
      <c r="D2883">
        <v>1</v>
      </c>
      <c r="E2883" t="str">
        <f t="shared" si="88"/>
        <v>avril</v>
      </c>
      <c r="F2883">
        <f t="shared" si="89"/>
        <v>6</v>
      </c>
    </row>
    <row r="2884" spans="1:6">
      <c r="A2884" t="s">
        <v>68</v>
      </c>
      <c r="B2884" s="72">
        <v>46123</v>
      </c>
      <c r="C2884" s="79">
        <v>0.29166666666666669</v>
      </c>
      <c r="D2884">
        <v>1</v>
      </c>
      <c r="E2884" t="str">
        <f t="shared" ref="E2884:E2947" si="90">TEXT(B2884,"mmmm")</f>
        <v>avril</v>
      </c>
      <c r="F2884">
        <f t="shared" ref="F2884:F2947" si="91">VLOOKUP(C2884,$L$1:$M$24,2,0)</f>
        <v>7</v>
      </c>
    </row>
    <row r="2885" spans="1:6">
      <c r="A2885" t="s">
        <v>68</v>
      </c>
      <c r="B2885" s="72">
        <v>46123</v>
      </c>
      <c r="C2885" s="79">
        <v>0.33333333333333331</v>
      </c>
      <c r="D2885">
        <v>2</v>
      </c>
      <c r="E2885" t="str">
        <f t="shared" si="90"/>
        <v>avril</v>
      </c>
      <c r="F2885">
        <f t="shared" si="91"/>
        <v>8</v>
      </c>
    </row>
    <row r="2886" spans="1:6">
      <c r="A2886" t="s">
        <v>68</v>
      </c>
      <c r="B2886" s="72">
        <v>46123</v>
      </c>
      <c r="C2886" s="79">
        <v>0.375</v>
      </c>
      <c r="D2886">
        <v>5</v>
      </c>
      <c r="E2886" t="str">
        <f t="shared" si="90"/>
        <v>avril</v>
      </c>
      <c r="F2886">
        <f t="shared" si="91"/>
        <v>9</v>
      </c>
    </row>
    <row r="2887" spans="1:6">
      <c r="A2887" t="s">
        <v>68</v>
      </c>
      <c r="B2887" s="72">
        <v>46123</v>
      </c>
      <c r="C2887" s="79">
        <v>0.41666666666666669</v>
      </c>
      <c r="D2887">
        <v>18</v>
      </c>
      <c r="E2887" t="str">
        <f t="shared" si="90"/>
        <v>avril</v>
      </c>
      <c r="F2887">
        <f t="shared" si="91"/>
        <v>10</v>
      </c>
    </row>
    <row r="2888" spans="1:6">
      <c r="A2888" t="s">
        <v>68</v>
      </c>
      <c r="B2888" s="72">
        <v>46123</v>
      </c>
      <c r="C2888" s="79">
        <v>0.45833333333333331</v>
      </c>
      <c r="D2888">
        <v>26</v>
      </c>
      <c r="E2888" t="str">
        <f t="shared" si="90"/>
        <v>avril</v>
      </c>
      <c r="F2888">
        <f t="shared" si="91"/>
        <v>11</v>
      </c>
    </row>
    <row r="2889" spans="1:6">
      <c r="A2889" t="s">
        <v>68</v>
      </c>
      <c r="B2889" s="72">
        <v>46123</v>
      </c>
      <c r="C2889" s="79">
        <v>0.5</v>
      </c>
      <c r="D2889">
        <v>34</v>
      </c>
      <c r="E2889" t="str">
        <f t="shared" si="90"/>
        <v>avril</v>
      </c>
      <c r="F2889">
        <f t="shared" si="91"/>
        <v>12</v>
      </c>
    </row>
    <row r="2890" spans="1:6">
      <c r="A2890" t="s">
        <v>68</v>
      </c>
      <c r="B2890" s="72">
        <v>46123</v>
      </c>
      <c r="C2890" s="79">
        <v>0.54166666666666663</v>
      </c>
      <c r="D2890">
        <v>37</v>
      </c>
      <c r="E2890" t="str">
        <f t="shared" si="90"/>
        <v>avril</v>
      </c>
      <c r="F2890">
        <f t="shared" si="91"/>
        <v>13</v>
      </c>
    </row>
    <row r="2891" spans="1:6">
      <c r="A2891" t="s">
        <v>68</v>
      </c>
      <c r="B2891" s="72">
        <v>46123</v>
      </c>
      <c r="C2891" s="79">
        <v>0.58333333333333337</v>
      </c>
      <c r="D2891">
        <v>35</v>
      </c>
      <c r="E2891" t="str">
        <f t="shared" si="90"/>
        <v>avril</v>
      </c>
      <c r="F2891">
        <f t="shared" si="91"/>
        <v>14</v>
      </c>
    </row>
    <row r="2892" spans="1:6">
      <c r="A2892" t="s">
        <v>68</v>
      </c>
      <c r="B2892" s="72">
        <v>46123</v>
      </c>
      <c r="C2892" s="79">
        <v>0.625</v>
      </c>
      <c r="D2892">
        <v>38</v>
      </c>
      <c r="E2892" t="str">
        <f t="shared" si="90"/>
        <v>avril</v>
      </c>
      <c r="F2892">
        <f t="shared" si="91"/>
        <v>15</v>
      </c>
    </row>
    <row r="2893" spans="1:6">
      <c r="A2893" t="s">
        <v>68</v>
      </c>
      <c r="B2893" s="72">
        <v>46123</v>
      </c>
      <c r="C2893" s="79">
        <v>0.66666666666666663</v>
      </c>
      <c r="D2893">
        <v>38</v>
      </c>
      <c r="E2893" t="str">
        <f t="shared" si="90"/>
        <v>avril</v>
      </c>
      <c r="F2893">
        <f t="shared" si="91"/>
        <v>16</v>
      </c>
    </row>
    <row r="2894" spans="1:6">
      <c r="A2894" t="s">
        <v>68</v>
      </c>
      <c r="B2894" s="72">
        <v>46123</v>
      </c>
      <c r="C2894" s="79">
        <v>0.70833333333333337</v>
      </c>
      <c r="D2894">
        <v>33</v>
      </c>
      <c r="E2894" t="str">
        <f t="shared" si="90"/>
        <v>avril</v>
      </c>
      <c r="F2894">
        <f t="shared" si="91"/>
        <v>17</v>
      </c>
    </row>
    <row r="2895" spans="1:6">
      <c r="A2895" t="s">
        <v>68</v>
      </c>
      <c r="B2895" s="72">
        <v>46123</v>
      </c>
      <c r="C2895" s="79">
        <v>0.75</v>
      </c>
      <c r="D2895">
        <v>26</v>
      </c>
      <c r="E2895" t="str">
        <f t="shared" si="90"/>
        <v>avril</v>
      </c>
      <c r="F2895">
        <f t="shared" si="91"/>
        <v>18</v>
      </c>
    </row>
    <row r="2896" spans="1:6">
      <c r="A2896" t="s">
        <v>68</v>
      </c>
      <c r="B2896" s="72">
        <v>46123</v>
      </c>
      <c r="C2896" s="79">
        <v>0.79166666666666663</v>
      </c>
      <c r="D2896">
        <v>22</v>
      </c>
      <c r="E2896" t="str">
        <f t="shared" si="90"/>
        <v>avril</v>
      </c>
      <c r="F2896">
        <f t="shared" si="91"/>
        <v>19</v>
      </c>
    </row>
    <row r="2897" spans="1:6">
      <c r="A2897" t="s">
        <v>68</v>
      </c>
      <c r="B2897" s="72">
        <v>46123</v>
      </c>
      <c r="C2897" s="79">
        <v>0.83333333333333337</v>
      </c>
      <c r="D2897">
        <v>24</v>
      </c>
      <c r="E2897" t="str">
        <f t="shared" si="90"/>
        <v>avril</v>
      </c>
      <c r="F2897">
        <f t="shared" si="91"/>
        <v>20</v>
      </c>
    </row>
    <row r="2898" spans="1:6">
      <c r="A2898" t="s">
        <v>68</v>
      </c>
      <c r="B2898" s="72">
        <v>46123</v>
      </c>
      <c r="C2898" s="79">
        <v>0.875</v>
      </c>
      <c r="D2898">
        <v>18</v>
      </c>
      <c r="E2898" t="str">
        <f t="shared" si="90"/>
        <v>avril</v>
      </c>
      <c r="F2898">
        <f t="shared" si="91"/>
        <v>21</v>
      </c>
    </row>
    <row r="2899" spans="1:6">
      <c r="A2899" t="s">
        <v>68</v>
      </c>
      <c r="B2899" s="72">
        <v>46123</v>
      </c>
      <c r="C2899" s="79">
        <v>0.91666666666666663</v>
      </c>
      <c r="D2899">
        <v>13</v>
      </c>
      <c r="E2899" t="str">
        <f t="shared" si="90"/>
        <v>avril</v>
      </c>
      <c r="F2899">
        <f t="shared" si="91"/>
        <v>22</v>
      </c>
    </row>
    <row r="2900" spans="1:6">
      <c r="A2900" t="s">
        <v>68</v>
      </c>
      <c r="B2900" s="72">
        <v>46123</v>
      </c>
      <c r="C2900" s="79">
        <v>0.95833333333333337</v>
      </c>
      <c r="D2900">
        <v>9</v>
      </c>
      <c r="E2900" t="str">
        <f t="shared" si="90"/>
        <v>avril</v>
      </c>
      <c r="F2900">
        <f t="shared" si="91"/>
        <v>23</v>
      </c>
    </row>
    <row r="2901" spans="1:6">
      <c r="A2901" t="s">
        <v>85</v>
      </c>
      <c r="B2901" s="72">
        <v>46123</v>
      </c>
      <c r="C2901" s="79">
        <v>0.25</v>
      </c>
      <c r="D2901">
        <v>1</v>
      </c>
      <c r="E2901" t="str">
        <f t="shared" si="90"/>
        <v>avril</v>
      </c>
      <c r="F2901">
        <f t="shared" si="91"/>
        <v>6</v>
      </c>
    </row>
    <row r="2902" spans="1:6">
      <c r="A2902" t="s">
        <v>85</v>
      </c>
      <c r="B2902" s="72">
        <v>46123</v>
      </c>
      <c r="C2902" s="79">
        <v>0.29166666666666669</v>
      </c>
      <c r="D2902">
        <v>1</v>
      </c>
      <c r="E2902" t="str">
        <f t="shared" si="90"/>
        <v>avril</v>
      </c>
      <c r="F2902">
        <f t="shared" si="91"/>
        <v>7</v>
      </c>
    </row>
    <row r="2903" spans="1:6">
      <c r="A2903" t="s">
        <v>85</v>
      </c>
      <c r="B2903" s="72">
        <v>46123</v>
      </c>
      <c r="C2903" s="79">
        <v>0.33333333333333331</v>
      </c>
      <c r="D2903">
        <v>9</v>
      </c>
      <c r="E2903" t="str">
        <f t="shared" si="90"/>
        <v>avril</v>
      </c>
      <c r="F2903">
        <f t="shared" si="91"/>
        <v>8</v>
      </c>
    </row>
    <row r="2904" spans="1:6">
      <c r="A2904" t="s">
        <v>85</v>
      </c>
      <c r="B2904" s="72">
        <v>46123</v>
      </c>
      <c r="C2904" s="79">
        <v>0.375</v>
      </c>
      <c r="D2904">
        <v>7</v>
      </c>
      <c r="E2904" t="str">
        <f t="shared" si="90"/>
        <v>avril</v>
      </c>
      <c r="F2904">
        <f t="shared" si="91"/>
        <v>9</v>
      </c>
    </row>
    <row r="2905" spans="1:6">
      <c r="A2905" t="s">
        <v>85</v>
      </c>
      <c r="B2905" s="72">
        <v>46123</v>
      </c>
      <c r="C2905" s="79">
        <v>0.41666666666666669</v>
      </c>
      <c r="D2905">
        <v>15</v>
      </c>
      <c r="E2905" t="str">
        <f t="shared" si="90"/>
        <v>avril</v>
      </c>
      <c r="F2905">
        <f t="shared" si="91"/>
        <v>10</v>
      </c>
    </row>
    <row r="2906" spans="1:6">
      <c r="A2906" t="s">
        <v>85</v>
      </c>
      <c r="B2906" s="72">
        <v>46123</v>
      </c>
      <c r="C2906" s="79">
        <v>0.45833333333333331</v>
      </c>
      <c r="D2906">
        <v>21</v>
      </c>
      <c r="E2906" t="str">
        <f t="shared" si="90"/>
        <v>avril</v>
      </c>
      <c r="F2906">
        <f t="shared" si="91"/>
        <v>11</v>
      </c>
    </row>
    <row r="2907" spans="1:6">
      <c r="A2907" t="s">
        <v>85</v>
      </c>
      <c r="B2907" s="72">
        <v>46123</v>
      </c>
      <c r="C2907" s="79">
        <v>0.5</v>
      </c>
      <c r="D2907">
        <v>18</v>
      </c>
      <c r="E2907" t="str">
        <f t="shared" si="90"/>
        <v>avril</v>
      </c>
      <c r="F2907">
        <f t="shared" si="91"/>
        <v>12</v>
      </c>
    </row>
    <row r="2908" spans="1:6">
      <c r="A2908" t="s">
        <v>85</v>
      </c>
      <c r="B2908" s="72">
        <v>46123</v>
      </c>
      <c r="C2908" s="79">
        <v>0.54166666666666663</v>
      </c>
      <c r="D2908">
        <v>18</v>
      </c>
      <c r="E2908" t="str">
        <f t="shared" si="90"/>
        <v>avril</v>
      </c>
      <c r="F2908">
        <f t="shared" si="91"/>
        <v>13</v>
      </c>
    </row>
    <row r="2909" spans="1:6">
      <c r="A2909" t="s">
        <v>85</v>
      </c>
      <c r="B2909" s="72">
        <v>46123</v>
      </c>
      <c r="C2909" s="79">
        <v>0.58333333333333337</v>
      </c>
      <c r="D2909">
        <v>16</v>
      </c>
      <c r="E2909" t="str">
        <f t="shared" si="90"/>
        <v>avril</v>
      </c>
      <c r="F2909">
        <f t="shared" si="91"/>
        <v>14</v>
      </c>
    </row>
    <row r="2910" spans="1:6">
      <c r="A2910" t="s">
        <v>85</v>
      </c>
      <c r="B2910" s="72">
        <v>46123</v>
      </c>
      <c r="C2910" s="79">
        <v>0.625</v>
      </c>
      <c r="D2910">
        <v>16</v>
      </c>
      <c r="E2910" t="str">
        <f t="shared" si="90"/>
        <v>avril</v>
      </c>
      <c r="F2910">
        <f t="shared" si="91"/>
        <v>15</v>
      </c>
    </row>
    <row r="2911" spans="1:6">
      <c r="A2911" t="s">
        <v>85</v>
      </c>
      <c r="B2911" s="72">
        <v>46123</v>
      </c>
      <c r="C2911" s="79">
        <v>0.66666666666666663</v>
      </c>
      <c r="D2911">
        <v>14</v>
      </c>
      <c r="E2911" t="str">
        <f t="shared" si="90"/>
        <v>avril</v>
      </c>
      <c r="F2911">
        <f t="shared" si="91"/>
        <v>16</v>
      </c>
    </row>
    <row r="2912" spans="1:6">
      <c r="A2912" t="s">
        <v>85</v>
      </c>
      <c r="B2912" s="72">
        <v>46123</v>
      </c>
      <c r="C2912" s="79">
        <v>0.70833333333333337</v>
      </c>
      <c r="D2912">
        <v>14</v>
      </c>
      <c r="E2912" t="str">
        <f t="shared" si="90"/>
        <v>avril</v>
      </c>
      <c r="F2912">
        <f t="shared" si="91"/>
        <v>17</v>
      </c>
    </row>
    <row r="2913" spans="1:6">
      <c r="A2913" t="s">
        <v>85</v>
      </c>
      <c r="B2913" s="72">
        <v>46123</v>
      </c>
      <c r="C2913" s="79">
        <v>0.75</v>
      </c>
      <c r="D2913">
        <v>14</v>
      </c>
      <c r="E2913" t="str">
        <f t="shared" si="90"/>
        <v>avril</v>
      </c>
      <c r="F2913">
        <f t="shared" si="91"/>
        <v>18</v>
      </c>
    </row>
    <row r="2914" spans="1:6">
      <c r="A2914" t="s">
        <v>85</v>
      </c>
      <c r="B2914" s="72">
        <v>46123</v>
      </c>
      <c r="C2914" s="79">
        <v>0.79166666666666663</v>
      </c>
      <c r="D2914">
        <v>16</v>
      </c>
      <c r="E2914" t="str">
        <f t="shared" si="90"/>
        <v>avril</v>
      </c>
      <c r="F2914">
        <f t="shared" si="91"/>
        <v>19</v>
      </c>
    </row>
    <row r="2915" spans="1:6">
      <c r="A2915" t="s">
        <v>85</v>
      </c>
      <c r="B2915" s="72">
        <v>46123</v>
      </c>
      <c r="C2915" s="79">
        <v>0.83333333333333337</v>
      </c>
      <c r="D2915">
        <v>16</v>
      </c>
      <c r="E2915" t="str">
        <f t="shared" si="90"/>
        <v>avril</v>
      </c>
      <c r="F2915">
        <f t="shared" si="91"/>
        <v>20</v>
      </c>
    </row>
    <row r="2916" spans="1:6">
      <c r="A2916" t="s">
        <v>85</v>
      </c>
      <c r="B2916" s="72">
        <v>46123</v>
      </c>
      <c r="C2916" s="79">
        <v>0.875</v>
      </c>
      <c r="D2916">
        <v>13</v>
      </c>
      <c r="E2916" t="str">
        <f t="shared" si="90"/>
        <v>avril</v>
      </c>
      <c r="F2916">
        <f t="shared" si="91"/>
        <v>21</v>
      </c>
    </row>
    <row r="2917" spans="1:6">
      <c r="A2917" t="s">
        <v>85</v>
      </c>
      <c r="B2917" s="72">
        <v>46123</v>
      </c>
      <c r="C2917" s="79">
        <v>0.91666666666666663</v>
      </c>
      <c r="D2917">
        <v>10</v>
      </c>
      <c r="E2917" t="str">
        <f t="shared" si="90"/>
        <v>avril</v>
      </c>
      <c r="F2917">
        <f t="shared" si="91"/>
        <v>22</v>
      </c>
    </row>
    <row r="2918" spans="1:6">
      <c r="A2918" t="s">
        <v>85</v>
      </c>
      <c r="B2918" s="72">
        <v>46123</v>
      </c>
      <c r="C2918" s="79">
        <v>0.95833333333333337</v>
      </c>
      <c r="D2918">
        <v>5</v>
      </c>
      <c r="E2918" t="str">
        <f t="shared" si="90"/>
        <v>avril</v>
      </c>
      <c r="F2918">
        <f t="shared" si="91"/>
        <v>23</v>
      </c>
    </row>
    <row r="2919" spans="1:6">
      <c r="A2919" t="s">
        <v>68</v>
      </c>
      <c r="B2919" s="72">
        <v>46124</v>
      </c>
      <c r="C2919" s="79">
        <v>0.25</v>
      </c>
      <c r="D2919">
        <v>1</v>
      </c>
      <c r="E2919" t="str">
        <f t="shared" si="90"/>
        <v>avril</v>
      </c>
      <c r="F2919">
        <f t="shared" si="91"/>
        <v>6</v>
      </c>
    </row>
    <row r="2920" spans="1:6">
      <c r="A2920" t="s">
        <v>68</v>
      </c>
      <c r="B2920" s="72">
        <v>46124</v>
      </c>
      <c r="C2920" s="79">
        <v>0.29166666666666669</v>
      </c>
      <c r="D2920">
        <v>2</v>
      </c>
      <c r="E2920" t="str">
        <f t="shared" si="90"/>
        <v>avril</v>
      </c>
      <c r="F2920">
        <f t="shared" si="91"/>
        <v>7</v>
      </c>
    </row>
    <row r="2921" spans="1:6">
      <c r="A2921" t="s">
        <v>68</v>
      </c>
      <c r="B2921" s="72">
        <v>46124</v>
      </c>
      <c r="C2921" s="79">
        <v>0.33333333333333331</v>
      </c>
      <c r="D2921">
        <v>1</v>
      </c>
      <c r="E2921" t="str">
        <f t="shared" si="90"/>
        <v>avril</v>
      </c>
      <c r="F2921">
        <f t="shared" si="91"/>
        <v>8</v>
      </c>
    </row>
    <row r="2922" spans="1:6">
      <c r="A2922" t="s">
        <v>68</v>
      </c>
      <c r="B2922" s="72">
        <v>46124</v>
      </c>
      <c r="C2922" s="79">
        <v>0.375</v>
      </c>
      <c r="D2922">
        <v>4</v>
      </c>
      <c r="E2922" t="str">
        <f t="shared" si="90"/>
        <v>avril</v>
      </c>
      <c r="F2922">
        <f t="shared" si="91"/>
        <v>9</v>
      </c>
    </row>
    <row r="2923" spans="1:6">
      <c r="A2923" t="s">
        <v>68</v>
      </c>
      <c r="B2923" s="72">
        <v>46124</v>
      </c>
      <c r="C2923" s="79">
        <v>0.41666666666666669</v>
      </c>
      <c r="D2923">
        <v>7</v>
      </c>
      <c r="E2923" t="str">
        <f t="shared" si="90"/>
        <v>avril</v>
      </c>
      <c r="F2923">
        <f t="shared" si="91"/>
        <v>10</v>
      </c>
    </row>
    <row r="2924" spans="1:6">
      <c r="A2924" t="s">
        <v>68</v>
      </c>
      <c r="B2924" s="72">
        <v>46124</v>
      </c>
      <c r="C2924" s="79">
        <v>0.45833333333333331</v>
      </c>
      <c r="D2924">
        <v>17</v>
      </c>
      <c r="E2924" t="str">
        <f t="shared" si="90"/>
        <v>avril</v>
      </c>
      <c r="F2924">
        <f t="shared" si="91"/>
        <v>11</v>
      </c>
    </row>
    <row r="2925" spans="1:6">
      <c r="A2925" t="s">
        <v>68</v>
      </c>
      <c r="B2925" s="72">
        <v>46124</v>
      </c>
      <c r="C2925" s="79">
        <v>0.5</v>
      </c>
      <c r="D2925">
        <v>22</v>
      </c>
      <c r="E2925" t="str">
        <f t="shared" si="90"/>
        <v>avril</v>
      </c>
      <c r="F2925">
        <f t="shared" si="91"/>
        <v>12</v>
      </c>
    </row>
    <row r="2926" spans="1:6">
      <c r="A2926" t="s">
        <v>68</v>
      </c>
      <c r="B2926" s="72">
        <v>46124</v>
      </c>
      <c r="C2926" s="79">
        <v>0.54166666666666663</v>
      </c>
      <c r="D2926">
        <v>28</v>
      </c>
      <c r="E2926" t="str">
        <f t="shared" si="90"/>
        <v>avril</v>
      </c>
      <c r="F2926">
        <f t="shared" si="91"/>
        <v>13</v>
      </c>
    </row>
    <row r="2927" spans="1:6">
      <c r="A2927" t="s">
        <v>68</v>
      </c>
      <c r="B2927" s="72">
        <v>46124</v>
      </c>
      <c r="C2927" s="79">
        <v>0.58333333333333337</v>
      </c>
      <c r="D2927">
        <v>28</v>
      </c>
      <c r="E2927" t="str">
        <f t="shared" si="90"/>
        <v>avril</v>
      </c>
      <c r="F2927">
        <f t="shared" si="91"/>
        <v>14</v>
      </c>
    </row>
    <row r="2928" spans="1:6">
      <c r="A2928" t="s">
        <v>68</v>
      </c>
      <c r="B2928" s="72">
        <v>46124</v>
      </c>
      <c r="C2928" s="79">
        <v>0.625</v>
      </c>
      <c r="D2928">
        <v>28</v>
      </c>
      <c r="E2928" t="str">
        <f t="shared" si="90"/>
        <v>avril</v>
      </c>
      <c r="F2928">
        <f t="shared" si="91"/>
        <v>15</v>
      </c>
    </row>
    <row r="2929" spans="1:6">
      <c r="A2929" t="s">
        <v>68</v>
      </c>
      <c r="B2929" s="72">
        <v>46124</v>
      </c>
      <c r="C2929" s="79">
        <v>0.66666666666666663</v>
      </c>
      <c r="D2929">
        <v>25</v>
      </c>
      <c r="E2929" t="str">
        <f t="shared" si="90"/>
        <v>avril</v>
      </c>
      <c r="F2929">
        <f t="shared" si="91"/>
        <v>16</v>
      </c>
    </row>
    <row r="2930" spans="1:6">
      <c r="A2930" t="s">
        <v>68</v>
      </c>
      <c r="B2930" s="72">
        <v>46124</v>
      </c>
      <c r="C2930" s="79">
        <v>0.70833333333333337</v>
      </c>
      <c r="D2930">
        <v>26</v>
      </c>
      <c r="E2930" t="str">
        <f t="shared" si="90"/>
        <v>avril</v>
      </c>
      <c r="F2930">
        <f t="shared" si="91"/>
        <v>17</v>
      </c>
    </row>
    <row r="2931" spans="1:6">
      <c r="A2931" t="s">
        <v>68</v>
      </c>
      <c r="B2931" s="72">
        <v>46124</v>
      </c>
      <c r="C2931" s="79">
        <v>0.75</v>
      </c>
      <c r="D2931">
        <v>22</v>
      </c>
      <c r="E2931" t="str">
        <f t="shared" si="90"/>
        <v>avril</v>
      </c>
      <c r="F2931">
        <f t="shared" si="91"/>
        <v>18</v>
      </c>
    </row>
    <row r="2932" spans="1:6">
      <c r="A2932" t="s">
        <v>68</v>
      </c>
      <c r="B2932" s="72">
        <v>46124</v>
      </c>
      <c r="C2932" s="79">
        <v>0.79166666666666663</v>
      </c>
      <c r="D2932">
        <v>23</v>
      </c>
      <c r="E2932" t="str">
        <f t="shared" si="90"/>
        <v>avril</v>
      </c>
      <c r="F2932">
        <f t="shared" si="91"/>
        <v>19</v>
      </c>
    </row>
    <row r="2933" spans="1:6">
      <c r="A2933" t="s">
        <v>68</v>
      </c>
      <c r="B2933" s="72">
        <v>46124</v>
      </c>
      <c r="C2933" s="79">
        <v>0.83333333333333337</v>
      </c>
      <c r="D2933">
        <v>17</v>
      </c>
      <c r="E2933" t="str">
        <f t="shared" si="90"/>
        <v>avril</v>
      </c>
      <c r="F2933">
        <f t="shared" si="91"/>
        <v>20</v>
      </c>
    </row>
    <row r="2934" spans="1:6">
      <c r="A2934" t="s">
        <v>68</v>
      </c>
      <c r="B2934" s="72">
        <v>46124</v>
      </c>
      <c r="C2934" s="79">
        <v>0.875</v>
      </c>
      <c r="D2934">
        <v>12</v>
      </c>
      <c r="E2934" t="str">
        <f t="shared" si="90"/>
        <v>avril</v>
      </c>
      <c r="F2934">
        <f t="shared" si="91"/>
        <v>21</v>
      </c>
    </row>
    <row r="2935" spans="1:6">
      <c r="A2935" t="s">
        <v>68</v>
      </c>
      <c r="B2935" s="72">
        <v>46124</v>
      </c>
      <c r="C2935" s="79">
        <v>0.91666666666666663</v>
      </c>
      <c r="D2935">
        <v>14</v>
      </c>
      <c r="E2935" t="str">
        <f t="shared" si="90"/>
        <v>avril</v>
      </c>
      <c r="F2935">
        <f t="shared" si="91"/>
        <v>22</v>
      </c>
    </row>
    <row r="2936" spans="1:6">
      <c r="A2936" t="s">
        <v>68</v>
      </c>
      <c r="B2936" s="72">
        <v>46124</v>
      </c>
      <c r="C2936" s="79">
        <v>0.95833333333333337</v>
      </c>
      <c r="D2936">
        <v>9</v>
      </c>
      <c r="E2936" t="str">
        <f t="shared" si="90"/>
        <v>avril</v>
      </c>
      <c r="F2936">
        <f t="shared" si="91"/>
        <v>23</v>
      </c>
    </row>
    <row r="2937" spans="1:6">
      <c r="A2937" t="s">
        <v>85</v>
      </c>
      <c r="B2937" s="72">
        <v>46124</v>
      </c>
      <c r="C2937" s="79">
        <v>0.25</v>
      </c>
      <c r="D2937">
        <v>1</v>
      </c>
      <c r="E2937" t="str">
        <f t="shared" si="90"/>
        <v>avril</v>
      </c>
      <c r="F2937">
        <f t="shared" si="91"/>
        <v>6</v>
      </c>
    </row>
    <row r="2938" spans="1:6">
      <c r="A2938" t="s">
        <v>85</v>
      </c>
      <c r="B2938" s="72">
        <v>46124</v>
      </c>
      <c r="C2938" s="79">
        <v>0.29166666666666669</v>
      </c>
      <c r="D2938">
        <v>3</v>
      </c>
      <c r="E2938" t="str">
        <f t="shared" si="90"/>
        <v>avril</v>
      </c>
      <c r="F2938">
        <f t="shared" si="91"/>
        <v>7</v>
      </c>
    </row>
    <row r="2939" spans="1:6">
      <c r="A2939" t="s">
        <v>85</v>
      </c>
      <c r="B2939" s="72">
        <v>46124</v>
      </c>
      <c r="C2939" s="79">
        <v>0.33333333333333331</v>
      </c>
      <c r="D2939">
        <v>1</v>
      </c>
      <c r="E2939" t="str">
        <f t="shared" si="90"/>
        <v>avril</v>
      </c>
      <c r="F2939">
        <f t="shared" si="91"/>
        <v>8</v>
      </c>
    </row>
    <row r="2940" spans="1:6">
      <c r="A2940" t="s">
        <v>85</v>
      </c>
      <c r="B2940" s="72">
        <v>46124</v>
      </c>
      <c r="C2940" s="79">
        <v>0.375</v>
      </c>
      <c r="D2940">
        <v>2</v>
      </c>
      <c r="E2940" t="str">
        <f t="shared" si="90"/>
        <v>avril</v>
      </c>
      <c r="F2940">
        <f t="shared" si="91"/>
        <v>9</v>
      </c>
    </row>
    <row r="2941" spans="1:6">
      <c r="A2941" t="s">
        <v>85</v>
      </c>
      <c r="B2941" s="72">
        <v>46124</v>
      </c>
      <c r="C2941" s="79">
        <v>0.41666666666666669</v>
      </c>
      <c r="D2941">
        <v>6</v>
      </c>
      <c r="E2941" t="str">
        <f t="shared" si="90"/>
        <v>avril</v>
      </c>
      <c r="F2941">
        <f t="shared" si="91"/>
        <v>10</v>
      </c>
    </row>
    <row r="2942" spans="1:6">
      <c r="A2942" t="s">
        <v>85</v>
      </c>
      <c r="B2942" s="72">
        <v>46124</v>
      </c>
      <c r="C2942" s="79">
        <v>0.45833333333333331</v>
      </c>
      <c r="D2942">
        <v>5</v>
      </c>
      <c r="E2942" t="str">
        <f t="shared" si="90"/>
        <v>avril</v>
      </c>
      <c r="F2942">
        <f t="shared" si="91"/>
        <v>11</v>
      </c>
    </row>
    <row r="2943" spans="1:6">
      <c r="A2943" t="s">
        <v>85</v>
      </c>
      <c r="B2943" s="72">
        <v>46124</v>
      </c>
      <c r="C2943" s="79">
        <v>0.5</v>
      </c>
      <c r="D2943">
        <v>8</v>
      </c>
      <c r="E2943" t="str">
        <f t="shared" si="90"/>
        <v>avril</v>
      </c>
      <c r="F2943">
        <f t="shared" si="91"/>
        <v>12</v>
      </c>
    </row>
    <row r="2944" spans="1:6">
      <c r="A2944" t="s">
        <v>85</v>
      </c>
      <c r="B2944" s="72">
        <v>46124</v>
      </c>
      <c r="C2944" s="79">
        <v>0.54166666666666663</v>
      </c>
      <c r="D2944">
        <v>11</v>
      </c>
      <c r="E2944" t="str">
        <f t="shared" si="90"/>
        <v>avril</v>
      </c>
      <c r="F2944">
        <f t="shared" si="91"/>
        <v>13</v>
      </c>
    </row>
    <row r="2945" spans="1:6">
      <c r="A2945" t="s">
        <v>85</v>
      </c>
      <c r="B2945" s="72">
        <v>46124</v>
      </c>
      <c r="C2945" s="79">
        <v>0.58333333333333337</v>
      </c>
      <c r="D2945">
        <v>11</v>
      </c>
      <c r="E2945" t="str">
        <f t="shared" si="90"/>
        <v>avril</v>
      </c>
      <c r="F2945">
        <f t="shared" si="91"/>
        <v>14</v>
      </c>
    </row>
    <row r="2946" spans="1:6">
      <c r="A2946" t="s">
        <v>85</v>
      </c>
      <c r="B2946" s="72">
        <v>46124</v>
      </c>
      <c r="C2946" s="79">
        <v>0.625</v>
      </c>
      <c r="D2946">
        <v>6</v>
      </c>
      <c r="E2946" t="str">
        <f t="shared" si="90"/>
        <v>avril</v>
      </c>
      <c r="F2946">
        <f t="shared" si="91"/>
        <v>15</v>
      </c>
    </row>
    <row r="2947" spans="1:6">
      <c r="A2947" t="s">
        <v>85</v>
      </c>
      <c r="B2947" s="72">
        <v>46124</v>
      </c>
      <c r="C2947" s="79">
        <v>0.66666666666666663</v>
      </c>
      <c r="D2947">
        <v>5</v>
      </c>
      <c r="E2947" t="str">
        <f t="shared" si="90"/>
        <v>avril</v>
      </c>
      <c r="F2947">
        <f t="shared" si="91"/>
        <v>16</v>
      </c>
    </row>
    <row r="2948" spans="1:6">
      <c r="A2948" t="s">
        <v>85</v>
      </c>
      <c r="B2948" s="72">
        <v>46124</v>
      </c>
      <c r="C2948" s="79">
        <v>0.70833333333333337</v>
      </c>
      <c r="D2948">
        <v>11</v>
      </c>
      <c r="E2948" t="str">
        <f t="shared" ref="E2948:E3011" si="92">TEXT(B2948,"mmmm")</f>
        <v>avril</v>
      </c>
      <c r="F2948">
        <f t="shared" ref="F2948:F3011" si="93">VLOOKUP(C2948,$L$1:$M$24,2,0)</f>
        <v>17</v>
      </c>
    </row>
    <row r="2949" spans="1:6">
      <c r="A2949" t="s">
        <v>85</v>
      </c>
      <c r="B2949" s="72">
        <v>46124</v>
      </c>
      <c r="C2949" s="79">
        <v>0.75</v>
      </c>
      <c r="D2949">
        <v>6</v>
      </c>
      <c r="E2949" t="str">
        <f t="shared" si="92"/>
        <v>avril</v>
      </c>
      <c r="F2949">
        <f t="shared" si="93"/>
        <v>18</v>
      </c>
    </row>
    <row r="2950" spans="1:6">
      <c r="A2950" t="s">
        <v>85</v>
      </c>
      <c r="B2950" s="72">
        <v>46124</v>
      </c>
      <c r="C2950" s="79">
        <v>0.79166666666666663</v>
      </c>
      <c r="D2950">
        <v>8</v>
      </c>
      <c r="E2950" t="str">
        <f t="shared" si="92"/>
        <v>avril</v>
      </c>
      <c r="F2950">
        <f t="shared" si="93"/>
        <v>19</v>
      </c>
    </row>
    <row r="2951" spans="1:6">
      <c r="A2951" t="s">
        <v>85</v>
      </c>
      <c r="B2951" s="72">
        <v>46124</v>
      </c>
      <c r="C2951" s="79">
        <v>0.83333333333333337</v>
      </c>
      <c r="D2951">
        <v>7</v>
      </c>
      <c r="E2951" t="str">
        <f t="shared" si="92"/>
        <v>avril</v>
      </c>
      <c r="F2951">
        <f t="shared" si="93"/>
        <v>20</v>
      </c>
    </row>
    <row r="2952" spans="1:6">
      <c r="A2952" t="s">
        <v>85</v>
      </c>
      <c r="B2952" s="72">
        <v>46124</v>
      </c>
      <c r="C2952" s="79">
        <v>0.875</v>
      </c>
      <c r="D2952">
        <v>10</v>
      </c>
      <c r="E2952" t="str">
        <f t="shared" si="92"/>
        <v>avril</v>
      </c>
      <c r="F2952">
        <f t="shared" si="93"/>
        <v>21</v>
      </c>
    </row>
    <row r="2953" spans="1:6">
      <c r="A2953" t="s">
        <v>85</v>
      </c>
      <c r="B2953" s="72">
        <v>46124</v>
      </c>
      <c r="C2953" s="79">
        <v>0.91666666666666663</v>
      </c>
      <c r="D2953">
        <v>6</v>
      </c>
      <c r="E2953" t="str">
        <f t="shared" si="92"/>
        <v>avril</v>
      </c>
      <c r="F2953">
        <f t="shared" si="93"/>
        <v>22</v>
      </c>
    </row>
    <row r="2954" spans="1:6">
      <c r="A2954" t="s">
        <v>85</v>
      </c>
      <c r="B2954" s="72">
        <v>46124</v>
      </c>
      <c r="C2954" s="79">
        <v>0.95833333333333337</v>
      </c>
      <c r="D2954">
        <v>5</v>
      </c>
      <c r="E2954" t="str">
        <f t="shared" si="92"/>
        <v>avril</v>
      </c>
      <c r="F2954">
        <f t="shared" si="93"/>
        <v>23</v>
      </c>
    </row>
    <row r="2955" spans="1:6">
      <c r="A2955" t="s">
        <v>68</v>
      </c>
      <c r="B2955" s="72">
        <v>46125</v>
      </c>
      <c r="C2955" s="79">
        <v>0.25</v>
      </c>
      <c r="D2955">
        <v>1</v>
      </c>
      <c r="E2955" t="str">
        <f t="shared" si="92"/>
        <v>avril</v>
      </c>
      <c r="F2955">
        <f t="shared" si="93"/>
        <v>6</v>
      </c>
    </row>
    <row r="2956" spans="1:6">
      <c r="A2956" t="s">
        <v>68</v>
      </c>
      <c r="B2956" s="72">
        <v>46125</v>
      </c>
      <c r="C2956" s="79">
        <v>0.29166666666666669</v>
      </c>
      <c r="D2956">
        <v>0</v>
      </c>
      <c r="E2956" t="str">
        <f t="shared" si="92"/>
        <v>avril</v>
      </c>
      <c r="F2956">
        <f t="shared" si="93"/>
        <v>7</v>
      </c>
    </row>
    <row r="2957" spans="1:6">
      <c r="A2957" t="s">
        <v>68</v>
      </c>
      <c r="B2957" s="72">
        <v>46125</v>
      </c>
      <c r="C2957" s="79">
        <v>0.33333333333333331</v>
      </c>
      <c r="D2957">
        <v>6</v>
      </c>
      <c r="E2957" t="str">
        <f t="shared" si="92"/>
        <v>avril</v>
      </c>
      <c r="F2957">
        <f t="shared" si="93"/>
        <v>8</v>
      </c>
    </row>
    <row r="2958" spans="1:6">
      <c r="A2958" t="s">
        <v>68</v>
      </c>
      <c r="B2958" s="72">
        <v>46125</v>
      </c>
      <c r="C2958" s="79">
        <v>0.375</v>
      </c>
      <c r="D2958">
        <v>15</v>
      </c>
      <c r="E2958" t="str">
        <f t="shared" si="92"/>
        <v>avril</v>
      </c>
      <c r="F2958">
        <f t="shared" si="93"/>
        <v>9</v>
      </c>
    </row>
    <row r="2959" spans="1:6">
      <c r="A2959" t="s">
        <v>68</v>
      </c>
      <c r="B2959" s="72">
        <v>46125</v>
      </c>
      <c r="C2959" s="79">
        <v>0.41666666666666669</v>
      </c>
      <c r="D2959">
        <v>54</v>
      </c>
      <c r="E2959" t="str">
        <f t="shared" si="92"/>
        <v>avril</v>
      </c>
      <c r="F2959">
        <f t="shared" si="93"/>
        <v>10</v>
      </c>
    </row>
    <row r="2960" spans="1:6">
      <c r="A2960" t="s">
        <v>68</v>
      </c>
      <c r="B2960" s="72">
        <v>46125</v>
      </c>
      <c r="C2960" s="79">
        <v>0.45833333333333331</v>
      </c>
      <c r="D2960">
        <v>72</v>
      </c>
      <c r="E2960" t="str">
        <f t="shared" si="92"/>
        <v>avril</v>
      </c>
      <c r="F2960">
        <f t="shared" si="93"/>
        <v>11</v>
      </c>
    </row>
    <row r="2961" spans="1:6">
      <c r="A2961" t="s">
        <v>68</v>
      </c>
      <c r="B2961" s="72">
        <v>46125</v>
      </c>
      <c r="C2961" s="79">
        <v>0.5</v>
      </c>
      <c r="D2961">
        <v>67</v>
      </c>
      <c r="E2961" t="str">
        <f t="shared" si="92"/>
        <v>avril</v>
      </c>
      <c r="F2961">
        <f t="shared" si="93"/>
        <v>12</v>
      </c>
    </row>
    <row r="2962" spans="1:6">
      <c r="A2962" t="s">
        <v>68</v>
      </c>
      <c r="B2962" s="72">
        <v>46125</v>
      </c>
      <c r="C2962" s="79">
        <v>0.54166666666666663</v>
      </c>
      <c r="D2962">
        <v>60</v>
      </c>
      <c r="E2962" t="str">
        <f t="shared" si="92"/>
        <v>avril</v>
      </c>
      <c r="F2962">
        <f t="shared" si="93"/>
        <v>13</v>
      </c>
    </row>
    <row r="2963" spans="1:6">
      <c r="A2963" t="s">
        <v>68</v>
      </c>
      <c r="B2963" s="72">
        <v>46125</v>
      </c>
      <c r="C2963" s="79">
        <v>0.58333333333333337</v>
      </c>
      <c r="D2963">
        <v>51</v>
      </c>
      <c r="E2963" t="str">
        <f t="shared" si="92"/>
        <v>avril</v>
      </c>
      <c r="F2963">
        <f t="shared" si="93"/>
        <v>14</v>
      </c>
    </row>
    <row r="2964" spans="1:6">
      <c r="A2964" t="s">
        <v>68</v>
      </c>
      <c r="B2964" s="72">
        <v>46125</v>
      </c>
      <c r="C2964" s="79">
        <v>0.625</v>
      </c>
      <c r="D2964">
        <v>51</v>
      </c>
      <c r="E2964" t="str">
        <f t="shared" si="92"/>
        <v>avril</v>
      </c>
      <c r="F2964">
        <f t="shared" si="93"/>
        <v>15</v>
      </c>
    </row>
    <row r="2965" spans="1:6">
      <c r="A2965" t="s">
        <v>68</v>
      </c>
      <c r="B2965" s="72">
        <v>46125</v>
      </c>
      <c r="C2965" s="79">
        <v>0.66666666666666663</v>
      </c>
      <c r="D2965">
        <v>50</v>
      </c>
      <c r="E2965" t="str">
        <f t="shared" si="92"/>
        <v>avril</v>
      </c>
      <c r="F2965">
        <f t="shared" si="93"/>
        <v>16</v>
      </c>
    </row>
    <row r="2966" spans="1:6">
      <c r="A2966" t="s">
        <v>68</v>
      </c>
      <c r="B2966" s="72">
        <v>46125</v>
      </c>
      <c r="C2966" s="79">
        <v>0.70833333333333337</v>
      </c>
      <c r="D2966">
        <v>43</v>
      </c>
      <c r="E2966" t="str">
        <f t="shared" si="92"/>
        <v>avril</v>
      </c>
      <c r="F2966">
        <f t="shared" si="93"/>
        <v>17</v>
      </c>
    </row>
    <row r="2967" spans="1:6">
      <c r="A2967" t="s">
        <v>68</v>
      </c>
      <c r="B2967" s="72">
        <v>46125</v>
      </c>
      <c r="C2967" s="79">
        <v>0.75</v>
      </c>
      <c r="D2967">
        <v>42</v>
      </c>
      <c r="E2967" t="str">
        <f t="shared" si="92"/>
        <v>avril</v>
      </c>
      <c r="F2967">
        <f t="shared" si="93"/>
        <v>18</v>
      </c>
    </row>
    <row r="2968" spans="1:6">
      <c r="A2968" t="s">
        <v>68</v>
      </c>
      <c r="B2968" s="72">
        <v>46125</v>
      </c>
      <c r="C2968" s="79">
        <v>0.79166666666666663</v>
      </c>
      <c r="D2968">
        <v>38</v>
      </c>
      <c r="E2968" t="str">
        <f t="shared" si="92"/>
        <v>avril</v>
      </c>
      <c r="F2968">
        <f t="shared" si="93"/>
        <v>19</v>
      </c>
    </row>
    <row r="2969" spans="1:6">
      <c r="A2969" t="s">
        <v>68</v>
      </c>
      <c r="B2969" s="72">
        <v>46125</v>
      </c>
      <c r="C2969" s="79">
        <v>0.83333333333333337</v>
      </c>
      <c r="D2969">
        <v>19</v>
      </c>
      <c r="E2969" t="str">
        <f t="shared" si="92"/>
        <v>avril</v>
      </c>
      <c r="F2969">
        <f t="shared" si="93"/>
        <v>20</v>
      </c>
    </row>
    <row r="2970" spans="1:6">
      <c r="A2970" t="s">
        <v>68</v>
      </c>
      <c r="B2970" s="72">
        <v>46125</v>
      </c>
      <c r="C2970" s="79">
        <v>0.875</v>
      </c>
      <c r="D2970">
        <v>19</v>
      </c>
      <c r="E2970" t="str">
        <f t="shared" si="92"/>
        <v>avril</v>
      </c>
      <c r="F2970">
        <f t="shared" si="93"/>
        <v>21</v>
      </c>
    </row>
    <row r="2971" spans="1:6">
      <c r="A2971" t="s">
        <v>68</v>
      </c>
      <c r="B2971" s="72">
        <v>46125</v>
      </c>
      <c r="C2971" s="79">
        <v>0.91666666666666663</v>
      </c>
      <c r="D2971">
        <v>13</v>
      </c>
      <c r="E2971" t="str">
        <f t="shared" si="92"/>
        <v>avril</v>
      </c>
      <c r="F2971">
        <f t="shared" si="93"/>
        <v>22</v>
      </c>
    </row>
    <row r="2972" spans="1:6">
      <c r="A2972" t="s">
        <v>68</v>
      </c>
      <c r="B2972" s="72">
        <v>46125</v>
      </c>
      <c r="C2972" s="79">
        <v>0.95833333333333337</v>
      </c>
      <c r="D2972">
        <v>8</v>
      </c>
      <c r="E2972" t="str">
        <f t="shared" si="92"/>
        <v>avril</v>
      </c>
      <c r="F2972">
        <f t="shared" si="93"/>
        <v>23</v>
      </c>
    </row>
    <row r="2973" spans="1:6">
      <c r="A2973" t="s">
        <v>85</v>
      </c>
      <c r="B2973" s="72">
        <v>46125</v>
      </c>
      <c r="C2973" s="79">
        <v>0.25</v>
      </c>
      <c r="D2973">
        <v>0</v>
      </c>
      <c r="E2973" t="str">
        <f t="shared" si="92"/>
        <v>avril</v>
      </c>
      <c r="F2973">
        <f t="shared" si="93"/>
        <v>6</v>
      </c>
    </row>
    <row r="2974" spans="1:6">
      <c r="A2974" t="s">
        <v>85</v>
      </c>
      <c r="B2974" s="72">
        <v>46125</v>
      </c>
      <c r="C2974" s="79">
        <v>0.29166666666666669</v>
      </c>
      <c r="D2974">
        <v>1</v>
      </c>
      <c r="E2974" t="str">
        <f t="shared" si="92"/>
        <v>avril</v>
      </c>
      <c r="F2974">
        <f t="shared" si="93"/>
        <v>7</v>
      </c>
    </row>
    <row r="2975" spans="1:6">
      <c r="A2975" t="s">
        <v>85</v>
      </c>
      <c r="B2975" s="72">
        <v>46125</v>
      </c>
      <c r="C2975" s="79">
        <v>0.33333333333333331</v>
      </c>
      <c r="D2975">
        <v>4</v>
      </c>
      <c r="E2975" t="str">
        <f t="shared" si="92"/>
        <v>avril</v>
      </c>
      <c r="F2975">
        <f t="shared" si="93"/>
        <v>8</v>
      </c>
    </row>
    <row r="2976" spans="1:6">
      <c r="A2976" t="s">
        <v>85</v>
      </c>
      <c r="B2976" s="72">
        <v>46125</v>
      </c>
      <c r="C2976" s="79">
        <v>0.375</v>
      </c>
      <c r="D2976">
        <v>12</v>
      </c>
      <c r="E2976" t="str">
        <f t="shared" si="92"/>
        <v>avril</v>
      </c>
      <c r="F2976">
        <f t="shared" si="93"/>
        <v>9</v>
      </c>
    </row>
    <row r="2977" spans="1:6">
      <c r="A2977" t="s">
        <v>85</v>
      </c>
      <c r="B2977" s="72">
        <v>46125</v>
      </c>
      <c r="C2977" s="79">
        <v>0.41666666666666669</v>
      </c>
      <c r="D2977">
        <v>21</v>
      </c>
      <c r="E2977" t="str">
        <f t="shared" si="92"/>
        <v>avril</v>
      </c>
      <c r="F2977">
        <f t="shared" si="93"/>
        <v>10</v>
      </c>
    </row>
    <row r="2978" spans="1:6">
      <c r="A2978" t="s">
        <v>85</v>
      </c>
      <c r="B2978" s="72">
        <v>46125</v>
      </c>
      <c r="C2978" s="79">
        <v>0.45833333333333331</v>
      </c>
      <c r="D2978">
        <v>44</v>
      </c>
      <c r="E2978" t="str">
        <f t="shared" si="92"/>
        <v>avril</v>
      </c>
      <c r="F2978">
        <f t="shared" si="93"/>
        <v>11</v>
      </c>
    </row>
    <row r="2979" spans="1:6">
      <c r="A2979" t="s">
        <v>85</v>
      </c>
      <c r="B2979" s="72">
        <v>46125</v>
      </c>
      <c r="C2979" s="79">
        <v>0.5</v>
      </c>
      <c r="D2979">
        <v>47</v>
      </c>
      <c r="E2979" t="str">
        <f t="shared" si="92"/>
        <v>avril</v>
      </c>
      <c r="F2979">
        <f t="shared" si="93"/>
        <v>12</v>
      </c>
    </row>
    <row r="2980" spans="1:6">
      <c r="A2980" t="s">
        <v>85</v>
      </c>
      <c r="B2980" s="72">
        <v>46125</v>
      </c>
      <c r="C2980" s="79">
        <v>0.54166666666666663</v>
      </c>
      <c r="D2980">
        <v>43</v>
      </c>
      <c r="E2980" t="str">
        <f t="shared" si="92"/>
        <v>avril</v>
      </c>
      <c r="F2980">
        <f t="shared" si="93"/>
        <v>13</v>
      </c>
    </row>
    <row r="2981" spans="1:6">
      <c r="A2981" t="s">
        <v>85</v>
      </c>
      <c r="B2981" s="72">
        <v>46125</v>
      </c>
      <c r="C2981" s="79">
        <v>0.58333333333333337</v>
      </c>
      <c r="D2981">
        <v>30</v>
      </c>
      <c r="E2981" t="str">
        <f t="shared" si="92"/>
        <v>avril</v>
      </c>
      <c r="F2981">
        <f t="shared" si="93"/>
        <v>14</v>
      </c>
    </row>
    <row r="2982" spans="1:6">
      <c r="A2982" t="s">
        <v>85</v>
      </c>
      <c r="B2982" s="72">
        <v>46125</v>
      </c>
      <c r="C2982" s="79">
        <v>0.625</v>
      </c>
      <c r="D2982">
        <v>26</v>
      </c>
      <c r="E2982" t="str">
        <f t="shared" si="92"/>
        <v>avril</v>
      </c>
      <c r="F2982">
        <f t="shared" si="93"/>
        <v>15</v>
      </c>
    </row>
    <row r="2983" spans="1:6">
      <c r="A2983" t="s">
        <v>85</v>
      </c>
      <c r="B2983" s="72">
        <v>46125</v>
      </c>
      <c r="C2983" s="79">
        <v>0.66666666666666663</v>
      </c>
      <c r="D2983">
        <v>34</v>
      </c>
      <c r="E2983" t="str">
        <f t="shared" si="92"/>
        <v>avril</v>
      </c>
      <c r="F2983">
        <f t="shared" si="93"/>
        <v>16</v>
      </c>
    </row>
    <row r="2984" spans="1:6">
      <c r="A2984" t="s">
        <v>85</v>
      </c>
      <c r="B2984" s="72">
        <v>46125</v>
      </c>
      <c r="C2984" s="79">
        <v>0.70833333333333337</v>
      </c>
      <c r="D2984">
        <v>31</v>
      </c>
      <c r="E2984" t="str">
        <f t="shared" si="92"/>
        <v>avril</v>
      </c>
      <c r="F2984">
        <f t="shared" si="93"/>
        <v>17</v>
      </c>
    </row>
    <row r="2985" spans="1:6">
      <c r="A2985" t="s">
        <v>85</v>
      </c>
      <c r="B2985" s="72">
        <v>46125</v>
      </c>
      <c r="C2985" s="79">
        <v>0.75</v>
      </c>
      <c r="D2985">
        <v>28</v>
      </c>
      <c r="E2985" t="str">
        <f t="shared" si="92"/>
        <v>avril</v>
      </c>
      <c r="F2985">
        <f t="shared" si="93"/>
        <v>18</v>
      </c>
    </row>
    <row r="2986" spans="1:6">
      <c r="A2986" t="s">
        <v>85</v>
      </c>
      <c r="B2986" s="72">
        <v>46125</v>
      </c>
      <c r="C2986" s="79">
        <v>0.79166666666666663</v>
      </c>
      <c r="D2986">
        <v>20</v>
      </c>
      <c r="E2986" t="str">
        <f t="shared" si="92"/>
        <v>avril</v>
      </c>
      <c r="F2986">
        <f t="shared" si="93"/>
        <v>19</v>
      </c>
    </row>
    <row r="2987" spans="1:6">
      <c r="A2987" t="s">
        <v>85</v>
      </c>
      <c r="B2987" s="72">
        <v>46125</v>
      </c>
      <c r="C2987" s="79">
        <v>0.83333333333333337</v>
      </c>
      <c r="D2987">
        <v>13</v>
      </c>
      <c r="E2987" t="str">
        <f t="shared" si="92"/>
        <v>avril</v>
      </c>
      <c r="F2987">
        <f t="shared" si="93"/>
        <v>20</v>
      </c>
    </row>
    <row r="2988" spans="1:6">
      <c r="A2988" t="s">
        <v>85</v>
      </c>
      <c r="B2988" s="72">
        <v>46125</v>
      </c>
      <c r="C2988" s="79">
        <v>0.875</v>
      </c>
      <c r="D2988">
        <v>13</v>
      </c>
      <c r="E2988" t="str">
        <f t="shared" si="92"/>
        <v>avril</v>
      </c>
      <c r="F2988">
        <f t="shared" si="93"/>
        <v>21</v>
      </c>
    </row>
    <row r="2989" spans="1:6">
      <c r="A2989" t="s">
        <v>85</v>
      </c>
      <c r="B2989" s="72">
        <v>46125</v>
      </c>
      <c r="C2989" s="79">
        <v>0.91666666666666663</v>
      </c>
      <c r="D2989">
        <v>5</v>
      </c>
      <c r="E2989" t="str">
        <f t="shared" si="92"/>
        <v>avril</v>
      </c>
      <c r="F2989">
        <f t="shared" si="93"/>
        <v>22</v>
      </c>
    </row>
    <row r="2990" spans="1:6">
      <c r="A2990" t="s">
        <v>85</v>
      </c>
      <c r="B2990" s="72">
        <v>46125</v>
      </c>
      <c r="C2990" s="79">
        <v>0.95833333333333337</v>
      </c>
      <c r="D2990">
        <v>5</v>
      </c>
      <c r="E2990" t="str">
        <f t="shared" si="92"/>
        <v>avril</v>
      </c>
      <c r="F2990">
        <f t="shared" si="93"/>
        <v>23</v>
      </c>
    </row>
    <row r="2991" spans="1:6">
      <c r="A2991" t="s">
        <v>68</v>
      </c>
      <c r="B2991" s="72">
        <v>46126</v>
      </c>
      <c r="C2991" s="79">
        <v>0.25</v>
      </c>
      <c r="D2991">
        <v>0</v>
      </c>
      <c r="E2991" t="str">
        <f t="shared" si="92"/>
        <v>avril</v>
      </c>
      <c r="F2991">
        <f t="shared" si="93"/>
        <v>6</v>
      </c>
    </row>
    <row r="2992" spans="1:6">
      <c r="A2992" t="s">
        <v>68</v>
      </c>
      <c r="B2992" s="72">
        <v>46126</v>
      </c>
      <c r="C2992" s="79">
        <v>0.29166666666666669</v>
      </c>
      <c r="D2992">
        <v>2</v>
      </c>
      <c r="E2992" t="str">
        <f t="shared" si="92"/>
        <v>avril</v>
      </c>
      <c r="F2992">
        <f t="shared" si="93"/>
        <v>7</v>
      </c>
    </row>
    <row r="2993" spans="1:6">
      <c r="A2993" t="s">
        <v>68</v>
      </c>
      <c r="B2993" s="72">
        <v>46126</v>
      </c>
      <c r="C2993" s="79">
        <v>0.33333333333333331</v>
      </c>
      <c r="D2993">
        <v>4</v>
      </c>
      <c r="E2993" t="str">
        <f t="shared" si="92"/>
        <v>avril</v>
      </c>
      <c r="F2993">
        <f t="shared" si="93"/>
        <v>8</v>
      </c>
    </row>
    <row r="2994" spans="1:6">
      <c r="A2994" t="s">
        <v>68</v>
      </c>
      <c r="B2994" s="72">
        <v>46126</v>
      </c>
      <c r="C2994" s="79">
        <v>0.375</v>
      </c>
      <c r="D2994">
        <v>12</v>
      </c>
      <c r="E2994" t="str">
        <f t="shared" si="92"/>
        <v>avril</v>
      </c>
      <c r="F2994">
        <f t="shared" si="93"/>
        <v>9</v>
      </c>
    </row>
    <row r="2995" spans="1:6">
      <c r="A2995" t="s">
        <v>68</v>
      </c>
      <c r="B2995" s="72">
        <v>46126</v>
      </c>
      <c r="C2995" s="79">
        <v>0.41666666666666669</v>
      </c>
      <c r="D2995">
        <v>36</v>
      </c>
      <c r="E2995" t="str">
        <f t="shared" si="92"/>
        <v>avril</v>
      </c>
      <c r="F2995">
        <f t="shared" si="93"/>
        <v>10</v>
      </c>
    </row>
    <row r="2996" spans="1:6">
      <c r="A2996" t="s">
        <v>68</v>
      </c>
      <c r="B2996" s="72">
        <v>46126</v>
      </c>
      <c r="C2996" s="79">
        <v>0.45833333333333331</v>
      </c>
      <c r="D2996">
        <v>59</v>
      </c>
      <c r="E2996" t="str">
        <f t="shared" si="92"/>
        <v>avril</v>
      </c>
      <c r="F2996">
        <f t="shared" si="93"/>
        <v>11</v>
      </c>
    </row>
    <row r="2997" spans="1:6">
      <c r="A2997" t="s">
        <v>68</v>
      </c>
      <c r="B2997" s="72">
        <v>46126</v>
      </c>
      <c r="C2997" s="79">
        <v>0.5</v>
      </c>
      <c r="D2997">
        <v>55</v>
      </c>
      <c r="E2997" t="str">
        <f t="shared" si="92"/>
        <v>avril</v>
      </c>
      <c r="F2997">
        <f t="shared" si="93"/>
        <v>12</v>
      </c>
    </row>
    <row r="2998" spans="1:6">
      <c r="A2998" t="s">
        <v>68</v>
      </c>
      <c r="B2998" s="72">
        <v>46126</v>
      </c>
      <c r="C2998" s="79">
        <v>0.54166666666666663</v>
      </c>
      <c r="D2998">
        <v>58</v>
      </c>
      <c r="E2998" t="str">
        <f t="shared" si="92"/>
        <v>avril</v>
      </c>
      <c r="F2998">
        <f t="shared" si="93"/>
        <v>13</v>
      </c>
    </row>
    <row r="2999" spans="1:6">
      <c r="A2999" t="s">
        <v>68</v>
      </c>
      <c r="B2999" s="72">
        <v>46126</v>
      </c>
      <c r="C2999" s="79">
        <v>0.58333333333333337</v>
      </c>
      <c r="D2999">
        <v>53</v>
      </c>
      <c r="E2999" t="str">
        <f t="shared" si="92"/>
        <v>avril</v>
      </c>
      <c r="F2999">
        <f t="shared" si="93"/>
        <v>14</v>
      </c>
    </row>
    <row r="3000" spans="1:6">
      <c r="A3000" t="s">
        <v>68</v>
      </c>
      <c r="B3000" s="72">
        <v>46126</v>
      </c>
      <c r="C3000" s="79">
        <v>0.625</v>
      </c>
      <c r="D3000">
        <v>42</v>
      </c>
      <c r="E3000" t="str">
        <f t="shared" si="92"/>
        <v>avril</v>
      </c>
      <c r="F3000">
        <f t="shared" si="93"/>
        <v>15</v>
      </c>
    </row>
    <row r="3001" spans="1:6">
      <c r="A3001" t="s">
        <v>68</v>
      </c>
      <c r="B3001" s="72">
        <v>46126</v>
      </c>
      <c r="C3001" s="79">
        <v>0.66666666666666663</v>
      </c>
      <c r="D3001">
        <v>49</v>
      </c>
      <c r="E3001" t="str">
        <f t="shared" si="92"/>
        <v>avril</v>
      </c>
      <c r="F3001">
        <f t="shared" si="93"/>
        <v>16</v>
      </c>
    </row>
    <row r="3002" spans="1:6">
      <c r="A3002" t="s">
        <v>68</v>
      </c>
      <c r="B3002" s="72">
        <v>46126</v>
      </c>
      <c r="C3002" s="79">
        <v>0.70833333333333337</v>
      </c>
      <c r="D3002">
        <v>49</v>
      </c>
      <c r="E3002" t="str">
        <f t="shared" si="92"/>
        <v>avril</v>
      </c>
      <c r="F3002">
        <f t="shared" si="93"/>
        <v>17</v>
      </c>
    </row>
    <row r="3003" spans="1:6">
      <c r="A3003" t="s">
        <v>68</v>
      </c>
      <c r="B3003" s="72">
        <v>46126</v>
      </c>
      <c r="C3003" s="79">
        <v>0.75</v>
      </c>
      <c r="D3003">
        <v>42</v>
      </c>
      <c r="E3003" t="str">
        <f t="shared" si="92"/>
        <v>avril</v>
      </c>
      <c r="F3003">
        <f t="shared" si="93"/>
        <v>18</v>
      </c>
    </row>
    <row r="3004" spans="1:6">
      <c r="A3004" t="s">
        <v>68</v>
      </c>
      <c r="B3004" s="72">
        <v>46126</v>
      </c>
      <c r="C3004" s="79">
        <v>0.79166666666666663</v>
      </c>
      <c r="D3004">
        <v>33</v>
      </c>
      <c r="E3004" t="str">
        <f t="shared" si="92"/>
        <v>avril</v>
      </c>
      <c r="F3004">
        <f t="shared" si="93"/>
        <v>19</v>
      </c>
    </row>
    <row r="3005" spans="1:6">
      <c r="A3005" t="s">
        <v>68</v>
      </c>
      <c r="B3005" s="72">
        <v>46126</v>
      </c>
      <c r="C3005" s="79">
        <v>0.83333333333333337</v>
      </c>
      <c r="D3005">
        <v>30</v>
      </c>
      <c r="E3005" t="str">
        <f t="shared" si="92"/>
        <v>avril</v>
      </c>
      <c r="F3005">
        <f t="shared" si="93"/>
        <v>20</v>
      </c>
    </row>
    <row r="3006" spans="1:6">
      <c r="A3006" t="s">
        <v>68</v>
      </c>
      <c r="B3006" s="72">
        <v>46126</v>
      </c>
      <c r="C3006" s="79">
        <v>0.875</v>
      </c>
      <c r="D3006">
        <v>21</v>
      </c>
      <c r="E3006" t="str">
        <f t="shared" si="92"/>
        <v>avril</v>
      </c>
      <c r="F3006">
        <f t="shared" si="93"/>
        <v>21</v>
      </c>
    </row>
    <row r="3007" spans="1:6">
      <c r="A3007" t="s">
        <v>68</v>
      </c>
      <c r="B3007" s="72">
        <v>46126</v>
      </c>
      <c r="C3007" s="79">
        <v>0.91666666666666663</v>
      </c>
      <c r="D3007">
        <v>12</v>
      </c>
      <c r="E3007" t="str">
        <f t="shared" si="92"/>
        <v>avril</v>
      </c>
      <c r="F3007">
        <f t="shared" si="93"/>
        <v>22</v>
      </c>
    </row>
    <row r="3008" spans="1:6">
      <c r="A3008" t="s">
        <v>68</v>
      </c>
      <c r="B3008" s="72">
        <v>46126</v>
      </c>
      <c r="C3008" s="79">
        <v>0.95833333333333337</v>
      </c>
      <c r="D3008">
        <v>8</v>
      </c>
      <c r="E3008" t="str">
        <f t="shared" si="92"/>
        <v>avril</v>
      </c>
      <c r="F3008">
        <f t="shared" si="93"/>
        <v>23</v>
      </c>
    </row>
    <row r="3009" spans="1:6">
      <c r="A3009" t="s">
        <v>85</v>
      </c>
      <c r="B3009" s="72">
        <v>46126</v>
      </c>
      <c r="C3009" s="79">
        <v>0.25</v>
      </c>
      <c r="D3009">
        <v>0</v>
      </c>
      <c r="E3009" t="str">
        <f t="shared" si="92"/>
        <v>avril</v>
      </c>
      <c r="F3009">
        <f t="shared" si="93"/>
        <v>6</v>
      </c>
    </row>
    <row r="3010" spans="1:6">
      <c r="A3010" t="s">
        <v>85</v>
      </c>
      <c r="B3010" s="72">
        <v>46126</v>
      </c>
      <c r="C3010" s="79">
        <v>0.29166666666666669</v>
      </c>
      <c r="D3010">
        <v>2</v>
      </c>
      <c r="E3010" t="str">
        <f t="shared" si="92"/>
        <v>avril</v>
      </c>
      <c r="F3010">
        <f t="shared" si="93"/>
        <v>7</v>
      </c>
    </row>
    <row r="3011" spans="1:6">
      <c r="A3011" t="s">
        <v>85</v>
      </c>
      <c r="B3011" s="72">
        <v>46126</v>
      </c>
      <c r="C3011" s="79">
        <v>0.33333333333333331</v>
      </c>
      <c r="D3011">
        <v>2</v>
      </c>
      <c r="E3011" t="str">
        <f t="shared" si="92"/>
        <v>avril</v>
      </c>
      <c r="F3011">
        <f t="shared" si="93"/>
        <v>8</v>
      </c>
    </row>
    <row r="3012" spans="1:6">
      <c r="A3012" t="s">
        <v>85</v>
      </c>
      <c r="B3012" s="72">
        <v>46126</v>
      </c>
      <c r="C3012" s="79">
        <v>0.375</v>
      </c>
      <c r="D3012">
        <v>6</v>
      </c>
      <c r="E3012" t="str">
        <f t="shared" ref="E3012:E3075" si="94">TEXT(B3012,"mmmm")</f>
        <v>avril</v>
      </c>
      <c r="F3012">
        <f t="shared" ref="F3012:F3075" si="95">VLOOKUP(C3012,$L$1:$M$24,2,0)</f>
        <v>9</v>
      </c>
    </row>
    <row r="3013" spans="1:6">
      <c r="A3013" t="s">
        <v>85</v>
      </c>
      <c r="B3013" s="72">
        <v>46126</v>
      </c>
      <c r="C3013" s="79">
        <v>0.41666666666666669</v>
      </c>
      <c r="D3013">
        <v>14</v>
      </c>
      <c r="E3013" t="str">
        <f t="shared" si="94"/>
        <v>avril</v>
      </c>
      <c r="F3013">
        <f t="shared" si="95"/>
        <v>10</v>
      </c>
    </row>
    <row r="3014" spans="1:6">
      <c r="A3014" t="s">
        <v>85</v>
      </c>
      <c r="B3014" s="72">
        <v>46126</v>
      </c>
      <c r="C3014" s="79">
        <v>0.45833333333333331</v>
      </c>
      <c r="D3014">
        <v>33</v>
      </c>
      <c r="E3014" t="str">
        <f t="shared" si="94"/>
        <v>avril</v>
      </c>
      <c r="F3014">
        <f t="shared" si="95"/>
        <v>11</v>
      </c>
    </row>
    <row r="3015" spans="1:6">
      <c r="A3015" t="s">
        <v>85</v>
      </c>
      <c r="B3015" s="72">
        <v>46126</v>
      </c>
      <c r="C3015" s="79">
        <v>0.5</v>
      </c>
      <c r="D3015">
        <v>37</v>
      </c>
      <c r="E3015" t="str">
        <f t="shared" si="94"/>
        <v>avril</v>
      </c>
      <c r="F3015">
        <f t="shared" si="95"/>
        <v>12</v>
      </c>
    </row>
    <row r="3016" spans="1:6">
      <c r="A3016" t="s">
        <v>85</v>
      </c>
      <c r="B3016" s="72">
        <v>46126</v>
      </c>
      <c r="C3016" s="79">
        <v>0.54166666666666663</v>
      </c>
      <c r="D3016">
        <v>31</v>
      </c>
      <c r="E3016" t="str">
        <f t="shared" si="94"/>
        <v>avril</v>
      </c>
      <c r="F3016">
        <f t="shared" si="95"/>
        <v>13</v>
      </c>
    </row>
    <row r="3017" spans="1:6">
      <c r="A3017" t="s">
        <v>85</v>
      </c>
      <c r="B3017" s="72">
        <v>46126</v>
      </c>
      <c r="C3017" s="79">
        <v>0.58333333333333337</v>
      </c>
      <c r="D3017">
        <v>24</v>
      </c>
      <c r="E3017" t="str">
        <f t="shared" si="94"/>
        <v>avril</v>
      </c>
      <c r="F3017">
        <f t="shared" si="95"/>
        <v>14</v>
      </c>
    </row>
    <row r="3018" spans="1:6">
      <c r="A3018" t="s">
        <v>85</v>
      </c>
      <c r="B3018" s="72">
        <v>46126</v>
      </c>
      <c r="C3018" s="79">
        <v>0.625</v>
      </c>
      <c r="D3018">
        <v>23</v>
      </c>
      <c r="E3018" t="str">
        <f t="shared" si="94"/>
        <v>avril</v>
      </c>
      <c r="F3018">
        <f t="shared" si="95"/>
        <v>15</v>
      </c>
    </row>
    <row r="3019" spans="1:6">
      <c r="A3019" t="s">
        <v>85</v>
      </c>
      <c r="B3019" s="72">
        <v>46126</v>
      </c>
      <c r="C3019" s="79">
        <v>0.66666666666666663</v>
      </c>
      <c r="D3019">
        <v>28</v>
      </c>
      <c r="E3019" t="str">
        <f t="shared" si="94"/>
        <v>avril</v>
      </c>
      <c r="F3019">
        <f t="shared" si="95"/>
        <v>16</v>
      </c>
    </row>
    <row r="3020" spans="1:6">
      <c r="A3020" t="s">
        <v>85</v>
      </c>
      <c r="B3020" s="72">
        <v>46126</v>
      </c>
      <c r="C3020" s="79">
        <v>0.70833333333333337</v>
      </c>
      <c r="D3020">
        <v>26</v>
      </c>
      <c r="E3020" t="str">
        <f t="shared" si="94"/>
        <v>avril</v>
      </c>
      <c r="F3020">
        <f t="shared" si="95"/>
        <v>17</v>
      </c>
    </row>
    <row r="3021" spans="1:6">
      <c r="A3021" t="s">
        <v>85</v>
      </c>
      <c r="B3021" s="72">
        <v>46126</v>
      </c>
      <c r="C3021" s="79">
        <v>0.75</v>
      </c>
      <c r="D3021">
        <v>27</v>
      </c>
      <c r="E3021" t="str">
        <f t="shared" si="94"/>
        <v>avril</v>
      </c>
      <c r="F3021">
        <f t="shared" si="95"/>
        <v>18</v>
      </c>
    </row>
    <row r="3022" spans="1:6">
      <c r="A3022" t="s">
        <v>85</v>
      </c>
      <c r="B3022" s="72">
        <v>46126</v>
      </c>
      <c r="C3022" s="79">
        <v>0.79166666666666663</v>
      </c>
      <c r="D3022">
        <v>21</v>
      </c>
      <c r="E3022" t="str">
        <f t="shared" si="94"/>
        <v>avril</v>
      </c>
      <c r="F3022">
        <f t="shared" si="95"/>
        <v>19</v>
      </c>
    </row>
    <row r="3023" spans="1:6">
      <c r="A3023" t="s">
        <v>85</v>
      </c>
      <c r="B3023" s="72">
        <v>46126</v>
      </c>
      <c r="C3023" s="79">
        <v>0.83333333333333337</v>
      </c>
      <c r="D3023">
        <v>13</v>
      </c>
      <c r="E3023" t="str">
        <f t="shared" si="94"/>
        <v>avril</v>
      </c>
      <c r="F3023">
        <f t="shared" si="95"/>
        <v>20</v>
      </c>
    </row>
    <row r="3024" spans="1:6">
      <c r="A3024" t="s">
        <v>85</v>
      </c>
      <c r="B3024" s="72">
        <v>46126</v>
      </c>
      <c r="C3024" s="79">
        <v>0.875</v>
      </c>
      <c r="D3024">
        <v>10</v>
      </c>
      <c r="E3024" t="str">
        <f t="shared" si="94"/>
        <v>avril</v>
      </c>
      <c r="F3024">
        <f t="shared" si="95"/>
        <v>21</v>
      </c>
    </row>
    <row r="3025" spans="1:6">
      <c r="A3025" t="s">
        <v>85</v>
      </c>
      <c r="B3025" s="72">
        <v>46126</v>
      </c>
      <c r="C3025" s="79">
        <v>0.91666666666666663</v>
      </c>
      <c r="D3025">
        <v>8</v>
      </c>
      <c r="E3025" t="str">
        <f t="shared" si="94"/>
        <v>avril</v>
      </c>
      <c r="F3025">
        <f t="shared" si="95"/>
        <v>22</v>
      </c>
    </row>
    <row r="3026" spans="1:6">
      <c r="A3026" t="s">
        <v>85</v>
      </c>
      <c r="B3026" s="72">
        <v>46126</v>
      </c>
      <c r="C3026" s="79">
        <v>0.95833333333333337</v>
      </c>
      <c r="D3026">
        <v>7</v>
      </c>
      <c r="E3026" t="str">
        <f t="shared" si="94"/>
        <v>avril</v>
      </c>
      <c r="F3026">
        <f t="shared" si="95"/>
        <v>23</v>
      </c>
    </row>
    <row r="3027" spans="1:6">
      <c r="A3027" t="s">
        <v>68</v>
      </c>
      <c r="B3027" s="72">
        <v>46127</v>
      </c>
      <c r="C3027" s="79">
        <v>0.25</v>
      </c>
      <c r="D3027">
        <v>1</v>
      </c>
      <c r="E3027" t="str">
        <f t="shared" si="94"/>
        <v>avril</v>
      </c>
      <c r="F3027">
        <f t="shared" si="95"/>
        <v>6</v>
      </c>
    </row>
    <row r="3028" spans="1:6">
      <c r="A3028" t="s">
        <v>68</v>
      </c>
      <c r="B3028" s="72">
        <v>46127</v>
      </c>
      <c r="C3028" s="79">
        <v>0.29166666666666669</v>
      </c>
      <c r="D3028">
        <v>1</v>
      </c>
      <c r="E3028" t="str">
        <f t="shared" si="94"/>
        <v>avril</v>
      </c>
      <c r="F3028">
        <f t="shared" si="95"/>
        <v>7</v>
      </c>
    </row>
    <row r="3029" spans="1:6">
      <c r="A3029" t="s">
        <v>68</v>
      </c>
      <c r="B3029" s="72">
        <v>46127</v>
      </c>
      <c r="C3029" s="79">
        <v>0.33333333333333331</v>
      </c>
      <c r="D3029">
        <v>4</v>
      </c>
      <c r="E3029" t="str">
        <f t="shared" si="94"/>
        <v>avril</v>
      </c>
      <c r="F3029">
        <f t="shared" si="95"/>
        <v>8</v>
      </c>
    </row>
    <row r="3030" spans="1:6">
      <c r="A3030" t="s">
        <v>68</v>
      </c>
      <c r="B3030" s="72">
        <v>46127</v>
      </c>
      <c r="C3030" s="79">
        <v>0.375</v>
      </c>
      <c r="D3030">
        <v>13</v>
      </c>
      <c r="E3030" t="str">
        <f t="shared" si="94"/>
        <v>avril</v>
      </c>
      <c r="F3030">
        <f t="shared" si="95"/>
        <v>9</v>
      </c>
    </row>
    <row r="3031" spans="1:6">
      <c r="A3031" t="s">
        <v>68</v>
      </c>
      <c r="B3031" s="72">
        <v>46127</v>
      </c>
      <c r="C3031" s="79">
        <v>0.41666666666666669</v>
      </c>
      <c r="D3031">
        <v>25</v>
      </c>
      <c r="E3031" t="str">
        <f t="shared" si="94"/>
        <v>avril</v>
      </c>
      <c r="F3031">
        <f t="shared" si="95"/>
        <v>10</v>
      </c>
    </row>
    <row r="3032" spans="1:6">
      <c r="A3032" t="s">
        <v>68</v>
      </c>
      <c r="B3032" s="72">
        <v>46127</v>
      </c>
      <c r="C3032" s="79">
        <v>0.45833333333333331</v>
      </c>
      <c r="D3032">
        <v>47</v>
      </c>
      <c r="E3032" t="str">
        <f t="shared" si="94"/>
        <v>avril</v>
      </c>
      <c r="F3032">
        <f t="shared" si="95"/>
        <v>11</v>
      </c>
    </row>
    <row r="3033" spans="1:6">
      <c r="A3033" t="s">
        <v>68</v>
      </c>
      <c r="B3033" s="72">
        <v>46127</v>
      </c>
      <c r="C3033" s="79">
        <v>0.5</v>
      </c>
      <c r="D3033">
        <v>49</v>
      </c>
      <c r="E3033" t="str">
        <f t="shared" si="94"/>
        <v>avril</v>
      </c>
      <c r="F3033">
        <f t="shared" si="95"/>
        <v>12</v>
      </c>
    </row>
    <row r="3034" spans="1:6">
      <c r="A3034" t="s">
        <v>68</v>
      </c>
      <c r="B3034" s="72">
        <v>46127</v>
      </c>
      <c r="C3034" s="79">
        <v>0.54166666666666663</v>
      </c>
      <c r="D3034">
        <v>43</v>
      </c>
      <c r="E3034" t="str">
        <f t="shared" si="94"/>
        <v>avril</v>
      </c>
      <c r="F3034">
        <f t="shared" si="95"/>
        <v>13</v>
      </c>
    </row>
    <row r="3035" spans="1:6">
      <c r="A3035" t="s">
        <v>68</v>
      </c>
      <c r="B3035" s="72">
        <v>46127</v>
      </c>
      <c r="C3035" s="79">
        <v>0.58333333333333337</v>
      </c>
      <c r="D3035">
        <v>40</v>
      </c>
      <c r="E3035" t="str">
        <f t="shared" si="94"/>
        <v>avril</v>
      </c>
      <c r="F3035">
        <f t="shared" si="95"/>
        <v>14</v>
      </c>
    </row>
    <row r="3036" spans="1:6">
      <c r="A3036" t="s">
        <v>68</v>
      </c>
      <c r="B3036" s="72">
        <v>46127</v>
      </c>
      <c r="C3036" s="79">
        <v>0.625</v>
      </c>
      <c r="D3036">
        <v>37</v>
      </c>
      <c r="E3036" t="str">
        <f t="shared" si="94"/>
        <v>avril</v>
      </c>
      <c r="F3036">
        <f t="shared" si="95"/>
        <v>15</v>
      </c>
    </row>
    <row r="3037" spans="1:6">
      <c r="A3037" t="s">
        <v>68</v>
      </c>
      <c r="B3037" s="72">
        <v>46127</v>
      </c>
      <c r="C3037" s="79">
        <v>0.66666666666666663</v>
      </c>
      <c r="D3037">
        <v>39</v>
      </c>
      <c r="E3037" t="str">
        <f t="shared" si="94"/>
        <v>avril</v>
      </c>
      <c r="F3037">
        <f t="shared" si="95"/>
        <v>16</v>
      </c>
    </row>
    <row r="3038" spans="1:6">
      <c r="A3038" t="s">
        <v>68</v>
      </c>
      <c r="B3038" s="72">
        <v>46127</v>
      </c>
      <c r="C3038" s="79">
        <v>0.70833333333333337</v>
      </c>
      <c r="D3038">
        <v>36</v>
      </c>
      <c r="E3038" t="str">
        <f t="shared" si="94"/>
        <v>avril</v>
      </c>
      <c r="F3038">
        <f t="shared" si="95"/>
        <v>17</v>
      </c>
    </row>
    <row r="3039" spans="1:6">
      <c r="A3039" t="s">
        <v>68</v>
      </c>
      <c r="B3039" s="72">
        <v>46127</v>
      </c>
      <c r="C3039" s="79">
        <v>0.75</v>
      </c>
      <c r="D3039">
        <v>36</v>
      </c>
      <c r="E3039" t="str">
        <f t="shared" si="94"/>
        <v>avril</v>
      </c>
      <c r="F3039">
        <f t="shared" si="95"/>
        <v>18</v>
      </c>
    </row>
    <row r="3040" spans="1:6">
      <c r="A3040" t="s">
        <v>68</v>
      </c>
      <c r="B3040" s="72">
        <v>46127</v>
      </c>
      <c r="C3040" s="79">
        <v>0.79166666666666663</v>
      </c>
      <c r="D3040">
        <v>36</v>
      </c>
      <c r="E3040" t="str">
        <f t="shared" si="94"/>
        <v>avril</v>
      </c>
      <c r="F3040">
        <f t="shared" si="95"/>
        <v>19</v>
      </c>
    </row>
    <row r="3041" spans="1:6">
      <c r="A3041" t="s">
        <v>68</v>
      </c>
      <c r="B3041" s="72">
        <v>46127</v>
      </c>
      <c r="C3041" s="79">
        <v>0.83333333333333337</v>
      </c>
      <c r="D3041">
        <v>20</v>
      </c>
      <c r="E3041" t="str">
        <f t="shared" si="94"/>
        <v>avril</v>
      </c>
      <c r="F3041">
        <f t="shared" si="95"/>
        <v>20</v>
      </c>
    </row>
    <row r="3042" spans="1:6">
      <c r="A3042" t="s">
        <v>68</v>
      </c>
      <c r="B3042" s="72">
        <v>46127</v>
      </c>
      <c r="C3042" s="79">
        <v>0.875</v>
      </c>
      <c r="D3042">
        <v>15</v>
      </c>
      <c r="E3042" t="str">
        <f t="shared" si="94"/>
        <v>avril</v>
      </c>
      <c r="F3042">
        <f t="shared" si="95"/>
        <v>21</v>
      </c>
    </row>
    <row r="3043" spans="1:6">
      <c r="A3043" t="s">
        <v>68</v>
      </c>
      <c r="B3043" s="72">
        <v>46127</v>
      </c>
      <c r="C3043" s="79">
        <v>0.91666666666666663</v>
      </c>
      <c r="D3043">
        <v>8</v>
      </c>
      <c r="E3043" t="str">
        <f t="shared" si="94"/>
        <v>avril</v>
      </c>
      <c r="F3043">
        <f t="shared" si="95"/>
        <v>22</v>
      </c>
    </row>
    <row r="3044" spans="1:6">
      <c r="A3044" t="s">
        <v>68</v>
      </c>
      <c r="B3044" s="72">
        <v>46127</v>
      </c>
      <c r="C3044" s="79">
        <v>0.95833333333333337</v>
      </c>
      <c r="D3044">
        <v>4</v>
      </c>
      <c r="E3044" t="str">
        <f t="shared" si="94"/>
        <v>avril</v>
      </c>
      <c r="F3044">
        <f t="shared" si="95"/>
        <v>23</v>
      </c>
    </row>
    <row r="3045" spans="1:6">
      <c r="A3045" t="s">
        <v>85</v>
      </c>
      <c r="B3045" s="72">
        <v>46127</v>
      </c>
      <c r="C3045" s="79">
        <v>0.25</v>
      </c>
      <c r="D3045">
        <v>0</v>
      </c>
      <c r="E3045" t="str">
        <f t="shared" si="94"/>
        <v>avril</v>
      </c>
      <c r="F3045">
        <f t="shared" si="95"/>
        <v>6</v>
      </c>
    </row>
    <row r="3046" spans="1:6">
      <c r="A3046" t="s">
        <v>85</v>
      </c>
      <c r="B3046" s="72">
        <v>46127</v>
      </c>
      <c r="C3046" s="79">
        <v>0.29166666666666669</v>
      </c>
      <c r="D3046">
        <v>2</v>
      </c>
      <c r="E3046" t="str">
        <f t="shared" si="94"/>
        <v>avril</v>
      </c>
      <c r="F3046">
        <f t="shared" si="95"/>
        <v>7</v>
      </c>
    </row>
    <row r="3047" spans="1:6">
      <c r="A3047" t="s">
        <v>85</v>
      </c>
      <c r="B3047" s="72">
        <v>46127</v>
      </c>
      <c r="C3047" s="79">
        <v>0.33333333333333331</v>
      </c>
      <c r="D3047">
        <v>4</v>
      </c>
      <c r="E3047" t="str">
        <f t="shared" si="94"/>
        <v>avril</v>
      </c>
      <c r="F3047">
        <f t="shared" si="95"/>
        <v>8</v>
      </c>
    </row>
    <row r="3048" spans="1:6">
      <c r="A3048" t="s">
        <v>85</v>
      </c>
      <c r="B3048" s="72">
        <v>46127</v>
      </c>
      <c r="C3048" s="79">
        <v>0.375</v>
      </c>
      <c r="D3048">
        <v>5</v>
      </c>
      <c r="E3048" t="str">
        <f t="shared" si="94"/>
        <v>avril</v>
      </c>
      <c r="F3048">
        <f t="shared" si="95"/>
        <v>9</v>
      </c>
    </row>
    <row r="3049" spans="1:6">
      <c r="A3049" t="s">
        <v>85</v>
      </c>
      <c r="B3049" s="72">
        <v>46127</v>
      </c>
      <c r="C3049" s="79">
        <v>0.41666666666666669</v>
      </c>
      <c r="D3049">
        <v>17</v>
      </c>
      <c r="E3049" t="str">
        <f t="shared" si="94"/>
        <v>avril</v>
      </c>
      <c r="F3049">
        <f t="shared" si="95"/>
        <v>10</v>
      </c>
    </row>
    <row r="3050" spans="1:6">
      <c r="A3050" t="s">
        <v>85</v>
      </c>
      <c r="B3050" s="72">
        <v>46127</v>
      </c>
      <c r="C3050" s="79">
        <v>0.45833333333333331</v>
      </c>
      <c r="D3050">
        <v>27</v>
      </c>
      <c r="E3050" t="str">
        <f t="shared" si="94"/>
        <v>avril</v>
      </c>
      <c r="F3050">
        <f t="shared" si="95"/>
        <v>11</v>
      </c>
    </row>
    <row r="3051" spans="1:6">
      <c r="A3051" t="s">
        <v>85</v>
      </c>
      <c r="B3051" s="72">
        <v>46127</v>
      </c>
      <c r="C3051" s="79">
        <v>0.5</v>
      </c>
      <c r="D3051">
        <v>33</v>
      </c>
      <c r="E3051" t="str">
        <f t="shared" si="94"/>
        <v>avril</v>
      </c>
      <c r="F3051">
        <f t="shared" si="95"/>
        <v>12</v>
      </c>
    </row>
    <row r="3052" spans="1:6">
      <c r="A3052" t="s">
        <v>85</v>
      </c>
      <c r="B3052" s="72">
        <v>46127</v>
      </c>
      <c r="C3052" s="79">
        <v>0.54166666666666663</v>
      </c>
      <c r="D3052">
        <v>26</v>
      </c>
      <c r="E3052" t="str">
        <f t="shared" si="94"/>
        <v>avril</v>
      </c>
      <c r="F3052">
        <f t="shared" si="95"/>
        <v>13</v>
      </c>
    </row>
    <row r="3053" spans="1:6">
      <c r="A3053" t="s">
        <v>85</v>
      </c>
      <c r="B3053" s="72">
        <v>46127</v>
      </c>
      <c r="C3053" s="79">
        <v>0.58333333333333337</v>
      </c>
      <c r="D3053">
        <v>21</v>
      </c>
      <c r="E3053" t="str">
        <f t="shared" si="94"/>
        <v>avril</v>
      </c>
      <c r="F3053">
        <f t="shared" si="95"/>
        <v>14</v>
      </c>
    </row>
    <row r="3054" spans="1:6">
      <c r="A3054" t="s">
        <v>85</v>
      </c>
      <c r="B3054" s="72">
        <v>46127</v>
      </c>
      <c r="C3054" s="79">
        <v>0.625</v>
      </c>
      <c r="D3054">
        <v>30</v>
      </c>
      <c r="E3054" t="str">
        <f t="shared" si="94"/>
        <v>avril</v>
      </c>
      <c r="F3054">
        <f t="shared" si="95"/>
        <v>15</v>
      </c>
    </row>
    <row r="3055" spans="1:6">
      <c r="A3055" t="s">
        <v>85</v>
      </c>
      <c r="B3055" s="72">
        <v>46127</v>
      </c>
      <c r="C3055" s="79">
        <v>0.66666666666666663</v>
      </c>
      <c r="D3055">
        <v>23</v>
      </c>
      <c r="E3055" t="str">
        <f t="shared" si="94"/>
        <v>avril</v>
      </c>
      <c r="F3055">
        <f t="shared" si="95"/>
        <v>16</v>
      </c>
    </row>
    <row r="3056" spans="1:6">
      <c r="A3056" t="s">
        <v>85</v>
      </c>
      <c r="B3056" s="72">
        <v>46127</v>
      </c>
      <c r="C3056" s="79">
        <v>0.70833333333333337</v>
      </c>
      <c r="D3056">
        <v>23</v>
      </c>
      <c r="E3056" t="str">
        <f t="shared" si="94"/>
        <v>avril</v>
      </c>
      <c r="F3056">
        <f t="shared" si="95"/>
        <v>17</v>
      </c>
    </row>
    <row r="3057" spans="1:6">
      <c r="A3057" t="s">
        <v>85</v>
      </c>
      <c r="B3057" s="72">
        <v>46127</v>
      </c>
      <c r="C3057" s="79">
        <v>0.75</v>
      </c>
      <c r="D3057">
        <v>23</v>
      </c>
      <c r="E3057" t="str">
        <f t="shared" si="94"/>
        <v>avril</v>
      </c>
      <c r="F3057">
        <f t="shared" si="95"/>
        <v>18</v>
      </c>
    </row>
    <row r="3058" spans="1:6">
      <c r="A3058" t="s">
        <v>85</v>
      </c>
      <c r="B3058" s="72">
        <v>46127</v>
      </c>
      <c r="C3058" s="79">
        <v>0.79166666666666663</v>
      </c>
      <c r="D3058">
        <v>13</v>
      </c>
      <c r="E3058" t="str">
        <f t="shared" si="94"/>
        <v>avril</v>
      </c>
      <c r="F3058">
        <f t="shared" si="95"/>
        <v>19</v>
      </c>
    </row>
    <row r="3059" spans="1:6">
      <c r="A3059" t="s">
        <v>85</v>
      </c>
      <c r="B3059" s="72">
        <v>46127</v>
      </c>
      <c r="C3059" s="79">
        <v>0.83333333333333337</v>
      </c>
      <c r="D3059">
        <v>17</v>
      </c>
      <c r="E3059" t="str">
        <f t="shared" si="94"/>
        <v>avril</v>
      </c>
      <c r="F3059">
        <f t="shared" si="95"/>
        <v>20</v>
      </c>
    </row>
    <row r="3060" spans="1:6">
      <c r="A3060" t="s">
        <v>85</v>
      </c>
      <c r="B3060" s="72">
        <v>46127</v>
      </c>
      <c r="C3060" s="79">
        <v>0.875</v>
      </c>
      <c r="D3060">
        <v>13</v>
      </c>
      <c r="E3060" t="str">
        <f t="shared" si="94"/>
        <v>avril</v>
      </c>
      <c r="F3060">
        <f t="shared" si="95"/>
        <v>21</v>
      </c>
    </row>
    <row r="3061" spans="1:6">
      <c r="A3061" t="s">
        <v>85</v>
      </c>
      <c r="B3061" s="72">
        <v>46127</v>
      </c>
      <c r="C3061" s="79">
        <v>0.91666666666666663</v>
      </c>
      <c r="D3061">
        <v>9</v>
      </c>
      <c r="E3061" t="str">
        <f t="shared" si="94"/>
        <v>avril</v>
      </c>
      <c r="F3061">
        <f t="shared" si="95"/>
        <v>22</v>
      </c>
    </row>
    <row r="3062" spans="1:6">
      <c r="A3062" t="s">
        <v>85</v>
      </c>
      <c r="B3062" s="72">
        <v>46127</v>
      </c>
      <c r="C3062" s="79">
        <v>0.95833333333333337</v>
      </c>
      <c r="D3062">
        <v>7</v>
      </c>
      <c r="E3062" t="str">
        <f t="shared" si="94"/>
        <v>avril</v>
      </c>
      <c r="F3062">
        <f t="shared" si="95"/>
        <v>23</v>
      </c>
    </row>
    <row r="3063" spans="1:6">
      <c r="A3063" t="s">
        <v>68</v>
      </c>
      <c r="B3063" s="72">
        <v>46128</v>
      </c>
      <c r="C3063" s="79">
        <v>0.25</v>
      </c>
      <c r="D3063">
        <v>0</v>
      </c>
      <c r="E3063" t="str">
        <f t="shared" si="94"/>
        <v>avril</v>
      </c>
      <c r="F3063">
        <f t="shared" si="95"/>
        <v>6</v>
      </c>
    </row>
    <row r="3064" spans="1:6">
      <c r="A3064" t="s">
        <v>68</v>
      </c>
      <c r="B3064" s="72">
        <v>46128</v>
      </c>
      <c r="C3064" s="79">
        <v>0.29166666666666669</v>
      </c>
      <c r="D3064">
        <v>1</v>
      </c>
      <c r="E3064" t="str">
        <f t="shared" si="94"/>
        <v>avril</v>
      </c>
      <c r="F3064">
        <f t="shared" si="95"/>
        <v>7</v>
      </c>
    </row>
    <row r="3065" spans="1:6">
      <c r="A3065" t="s">
        <v>68</v>
      </c>
      <c r="B3065" s="72">
        <v>46128</v>
      </c>
      <c r="C3065" s="79">
        <v>0.33333333333333331</v>
      </c>
      <c r="D3065">
        <v>3</v>
      </c>
      <c r="E3065" t="str">
        <f t="shared" si="94"/>
        <v>avril</v>
      </c>
      <c r="F3065">
        <f t="shared" si="95"/>
        <v>8</v>
      </c>
    </row>
    <row r="3066" spans="1:6">
      <c r="A3066" t="s">
        <v>68</v>
      </c>
      <c r="B3066" s="72">
        <v>46128</v>
      </c>
      <c r="C3066" s="79">
        <v>0.375</v>
      </c>
      <c r="D3066">
        <v>13</v>
      </c>
      <c r="E3066" t="str">
        <f t="shared" si="94"/>
        <v>avril</v>
      </c>
      <c r="F3066">
        <f t="shared" si="95"/>
        <v>9</v>
      </c>
    </row>
    <row r="3067" spans="1:6">
      <c r="A3067" t="s">
        <v>68</v>
      </c>
      <c r="B3067" s="72">
        <v>46128</v>
      </c>
      <c r="C3067" s="79">
        <v>0.41666666666666669</v>
      </c>
      <c r="D3067">
        <v>30</v>
      </c>
      <c r="E3067" t="str">
        <f t="shared" si="94"/>
        <v>avril</v>
      </c>
      <c r="F3067">
        <f t="shared" si="95"/>
        <v>10</v>
      </c>
    </row>
    <row r="3068" spans="1:6">
      <c r="A3068" t="s">
        <v>68</v>
      </c>
      <c r="B3068" s="72">
        <v>46128</v>
      </c>
      <c r="C3068" s="79">
        <v>0.45833333333333331</v>
      </c>
      <c r="D3068">
        <v>45</v>
      </c>
      <c r="E3068" t="str">
        <f t="shared" si="94"/>
        <v>avril</v>
      </c>
      <c r="F3068">
        <f t="shared" si="95"/>
        <v>11</v>
      </c>
    </row>
    <row r="3069" spans="1:6">
      <c r="A3069" t="s">
        <v>68</v>
      </c>
      <c r="B3069" s="72">
        <v>46128</v>
      </c>
      <c r="C3069" s="79">
        <v>0.5</v>
      </c>
      <c r="D3069">
        <v>43</v>
      </c>
      <c r="E3069" t="str">
        <f t="shared" si="94"/>
        <v>avril</v>
      </c>
      <c r="F3069">
        <f t="shared" si="95"/>
        <v>12</v>
      </c>
    </row>
    <row r="3070" spans="1:6">
      <c r="A3070" t="s">
        <v>68</v>
      </c>
      <c r="B3070" s="72">
        <v>46128</v>
      </c>
      <c r="C3070" s="79">
        <v>0.54166666666666663</v>
      </c>
      <c r="D3070">
        <v>42</v>
      </c>
      <c r="E3070" t="str">
        <f t="shared" si="94"/>
        <v>avril</v>
      </c>
      <c r="F3070">
        <f t="shared" si="95"/>
        <v>13</v>
      </c>
    </row>
    <row r="3071" spans="1:6">
      <c r="A3071" t="s">
        <v>68</v>
      </c>
      <c r="B3071" s="72">
        <v>46128</v>
      </c>
      <c r="C3071" s="79">
        <v>0.58333333333333337</v>
      </c>
      <c r="D3071">
        <v>39</v>
      </c>
      <c r="E3071" t="str">
        <f t="shared" si="94"/>
        <v>avril</v>
      </c>
      <c r="F3071">
        <f t="shared" si="95"/>
        <v>14</v>
      </c>
    </row>
    <row r="3072" spans="1:6">
      <c r="A3072" t="s">
        <v>68</v>
      </c>
      <c r="B3072" s="72">
        <v>46128</v>
      </c>
      <c r="C3072" s="79">
        <v>0.625</v>
      </c>
      <c r="D3072">
        <v>38</v>
      </c>
      <c r="E3072" t="str">
        <f t="shared" si="94"/>
        <v>avril</v>
      </c>
      <c r="F3072">
        <f t="shared" si="95"/>
        <v>15</v>
      </c>
    </row>
    <row r="3073" spans="1:6">
      <c r="A3073" t="s">
        <v>68</v>
      </c>
      <c r="B3073" s="72">
        <v>46128</v>
      </c>
      <c r="C3073" s="79">
        <v>0.66666666666666663</v>
      </c>
      <c r="D3073">
        <v>40</v>
      </c>
      <c r="E3073" t="str">
        <f t="shared" si="94"/>
        <v>avril</v>
      </c>
      <c r="F3073">
        <f t="shared" si="95"/>
        <v>16</v>
      </c>
    </row>
    <row r="3074" spans="1:6">
      <c r="A3074" t="s">
        <v>68</v>
      </c>
      <c r="B3074" s="72">
        <v>46128</v>
      </c>
      <c r="C3074" s="79">
        <v>0.70833333333333337</v>
      </c>
      <c r="D3074">
        <v>41</v>
      </c>
      <c r="E3074" t="str">
        <f t="shared" si="94"/>
        <v>avril</v>
      </c>
      <c r="F3074">
        <f t="shared" si="95"/>
        <v>17</v>
      </c>
    </row>
    <row r="3075" spans="1:6">
      <c r="A3075" t="s">
        <v>68</v>
      </c>
      <c r="B3075" s="72">
        <v>46128</v>
      </c>
      <c r="C3075" s="79">
        <v>0.75</v>
      </c>
      <c r="D3075">
        <v>40</v>
      </c>
      <c r="E3075" t="str">
        <f t="shared" si="94"/>
        <v>avril</v>
      </c>
      <c r="F3075">
        <f t="shared" si="95"/>
        <v>18</v>
      </c>
    </row>
    <row r="3076" spans="1:6">
      <c r="A3076" t="s">
        <v>68</v>
      </c>
      <c r="B3076" s="72">
        <v>46128</v>
      </c>
      <c r="C3076" s="79">
        <v>0.79166666666666663</v>
      </c>
      <c r="D3076">
        <v>36</v>
      </c>
      <c r="E3076" t="str">
        <f t="shared" ref="E3076:E3139" si="96">TEXT(B3076,"mmmm")</f>
        <v>avril</v>
      </c>
      <c r="F3076">
        <f t="shared" ref="F3076:F3139" si="97">VLOOKUP(C3076,$L$1:$M$24,2,0)</f>
        <v>19</v>
      </c>
    </row>
    <row r="3077" spans="1:6">
      <c r="A3077" t="s">
        <v>68</v>
      </c>
      <c r="B3077" s="72">
        <v>46128</v>
      </c>
      <c r="C3077" s="79">
        <v>0.83333333333333337</v>
      </c>
      <c r="D3077">
        <v>20</v>
      </c>
      <c r="E3077" t="str">
        <f t="shared" si="96"/>
        <v>avril</v>
      </c>
      <c r="F3077">
        <f t="shared" si="97"/>
        <v>20</v>
      </c>
    </row>
    <row r="3078" spans="1:6">
      <c r="A3078" t="s">
        <v>68</v>
      </c>
      <c r="B3078" s="72">
        <v>46128</v>
      </c>
      <c r="C3078" s="79">
        <v>0.875</v>
      </c>
      <c r="D3078">
        <v>17</v>
      </c>
      <c r="E3078" t="str">
        <f t="shared" si="96"/>
        <v>avril</v>
      </c>
      <c r="F3078">
        <f t="shared" si="97"/>
        <v>21</v>
      </c>
    </row>
    <row r="3079" spans="1:6">
      <c r="A3079" t="s">
        <v>68</v>
      </c>
      <c r="B3079" s="72">
        <v>46128</v>
      </c>
      <c r="C3079" s="79">
        <v>0.91666666666666663</v>
      </c>
      <c r="D3079">
        <v>12</v>
      </c>
      <c r="E3079" t="str">
        <f t="shared" si="96"/>
        <v>avril</v>
      </c>
      <c r="F3079">
        <f t="shared" si="97"/>
        <v>22</v>
      </c>
    </row>
    <row r="3080" spans="1:6">
      <c r="A3080" t="s">
        <v>68</v>
      </c>
      <c r="B3080" s="72">
        <v>46128</v>
      </c>
      <c r="C3080" s="79">
        <v>0.95833333333333337</v>
      </c>
      <c r="D3080">
        <v>9</v>
      </c>
      <c r="E3080" t="str">
        <f t="shared" si="96"/>
        <v>avril</v>
      </c>
      <c r="F3080">
        <f t="shared" si="97"/>
        <v>23</v>
      </c>
    </row>
    <row r="3081" spans="1:6">
      <c r="A3081" t="s">
        <v>85</v>
      </c>
      <c r="B3081" s="72">
        <v>46128</v>
      </c>
      <c r="C3081" s="79">
        <v>0.25</v>
      </c>
      <c r="D3081">
        <v>0</v>
      </c>
      <c r="E3081" t="str">
        <f t="shared" si="96"/>
        <v>avril</v>
      </c>
      <c r="F3081">
        <f t="shared" si="97"/>
        <v>6</v>
      </c>
    </row>
    <row r="3082" spans="1:6">
      <c r="A3082" t="s">
        <v>85</v>
      </c>
      <c r="B3082" s="72">
        <v>46128</v>
      </c>
      <c r="C3082" s="79">
        <v>0.29166666666666669</v>
      </c>
      <c r="D3082">
        <v>0</v>
      </c>
      <c r="E3082" t="str">
        <f t="shared" si="96"/>
        <v>avril</v>
      </c>
      <c r="F3082">
        <f t="shared" si="97"/>
        <v>7</v>
      </c>
    </row>
    <row r="3083" spans="1:6">
      <c r="A3083" t="s">
        <v>85</v>
      </c>
      <c r="B3083" s="72">
        <v>46128</v>
      </c>
      <c r="C3083" s="79">
        <v>0.33333333333333331</v>
      </c>
      <c r="D3083">
        <v>0</v>
      </c>
      <c r="E3083" t="str">
        <f t="shared" si="96"/>
        <v>avril</v>
      </c>
      <c r="F3083">
        <f t="shared" si="97"/>
        <v>8</v>
      </c>
    </row>
    <row r="3084" spans="1:6">
      <c r="A3084" t="s">
        <v>85</v>
      </c>
      <c r="B3084" s="72">
        <v>46128</v>
      </c>
      <c r="C3084" s="79">
        <v>0.375</v>
      </c>
      <c r="D3084">
        <v>3</v>
      </c>
      <c r="E3084" t="str">
        <f t="shared" si="96"/>
        <v>avril</v>
      </c>
      <c r="F3084">
        <f t="shared" si="97"/>
        <v>9</v>
      </c>
    </row>
    <row r="3085" spans="1:6">
      <c r="A3085" t="s">
        <v>85</v>
      </c>
      <c r="B3085" s="72">
        <v>46128</v>
      </c>
      <c r="C3085" s="79">
        <v>0.41666666666666669</v>
      </c>
      <c r="D3085">
        <v>10</v>
      </c>
      <c r="E3085" t="str">
        <f t="shared" si="96"/>
        <v>avril</v>
      </c>
      <c r="F3085">
        <f t="shared" si="97"/>
        <v>10</v>
      </c>
    </row>
    <row r="3086" spans="1:6">
      <c r="A3086" t="s">
        <v>85</v>
      </c>
      <c r="B3086" s="72">
        <v>46128</v>
      </c>
      <c r="C3086" s="79">
        <v>0.45833333333333331</v>
      </c>
      <c r="D3086">
        <v>19</v>
      </c>
      <c r="E3086" t="str">
        <f t="shared" si="96"/>
        <v>avril</v>
      </c>
      <c r="F3086">
        <f t="shared" si="97"/>
        <v>11</v>
      </c>
    </row>
    <row r="3087" spans="1:6">
      <c r="A3087" t="s">
        <v>85</v>
      </c>
      <c r="B3087" s="72">
        <v>46128</v>
      </c>
      <c r="C3087" s="79">
        <v>0.5</v>
      </c>
      <c r="D3087">
        <v>23</v>
      </c>
      <c r="E3087" t="str">
        <f t="shared" si="96"/>
        <v>avril</v>
      </c>
      <c r="F3087">
        <f t="shared" si="97"/>
        <v>12</v>
      </c>
    </row>
    <row r="3088" spans="1:6">
      <c r="A3088" t="s">
        <v>85</v>
      </c>
      <c r="B3088" s="72">
        <v>46128</v>
      </c>
      <c r="C3088" s="79">
        <v>0.54166666666666663</v>
      </c>
      <c r="D3088">
        <v>18</v>
      </c>
      <c r="E3088" t="str">
        <f t="shared" si="96"/>
        <v>avril</v>
      </c>
      <c r="F3088">
        <f t="shared" si="97"/>
        <v>13</v>
      </c>
    </row>
    <row r="3089" spans="1:6">
      <c r="A3089" t="s">
        <v>85</v>
      </c>
      <c r="B3089" s="72">
        <v>46128</v>
      </c>
      <c r="C3089" s="79">
        <v>0.58333333333333337</v>
      </c>
      <c r="D3089">
        <v>17</v>
      </c>
      <c r="E3089" t="str">
        <f t="shared" si="96"/>
        <v>avril</v>
      </c>
      <c r="F3089">
        <f t="shared" si="97"/>
        <v>14</v>
      </c>
    </row>
    <row r="3090" spans="1:6">
      <c r="A3090" t="s">
        <v>85</v>
      </c>
      <c r="B3090" s="72">
        <v>46128</v>
      </c>
      <c r="C3090" s="79">
        <v>0.625</v>
      </c>
      <c r="D3090">
        <v>18</v>
      </c>
      <c r="E3090" t="str">
        <f t="shared" si="96"/>
        <v>avril</v>
      </c>
      <c r="F3090">
        <f t="shared" si="97"/>
        <v>15</v>
      </c>
    </row>
    <row r="3091" spans="1:6">
      <c r="A3091" t="s">
        <v>85</v>
      </c>
      <c r="B3091" s="72">
        <v>46128</v>
      </c>
      <c r="C3091" s="79">
        <v>0.66666666666666663</v>
      </c>
      <c r="D3091">
        <v>17</v>
      </c>
      <c r="E3091" t="str">
        <f t="shared" si="96"/>
        <v>avril</v>
      </c>
      <c r="F3091">
        <f t="shared" si="97"/>
        <v>16</v>
      </c>
    </row>
    <row r="3092" spans="1:6">
      <c r="A3092" t="s">
        <v>85</v>
      </c>
      <c r="B3092" s="72">
        <v>46128</v>
      </c>
      <c r="C3092" s="79">
        <v>0.70833333333333337</v>
      </c>
      <c r="D3092">
        <v>18</v>
      </c>
      <c r="E3092" t="str">
        <f t="shared" si="96"/>
        <v>avril</v>
      </c>
      <c r="F3092">
        <f t="shared" si="97"/>
        <v>17</v>
      </c>
    </row>
    <row r="3093" spans="1:6">
      <c r="A3093" t="s">
        <v>85</v>
      </c>
      <c r="B3093" s="72">
        <v>46128</v>
      </c>
      <c r="C3093" s="79">
        <v>0.75</v>
      </c>
      <c r="D3093">
        <v>24</v>
      </c>
      <c r="E3093" t="str">
        <f t="shared" si="96"/>
        <v>avril</v>
      </c>
      <c r="F3093">
        <f t="shared" si="97"/>
        <v>18</v>
      </c>
    </row>
    <row r="3094" spans="1:6">
      <c r="A3094" t="s">
        <v>85</v>
      </c>
      <c r="B3094" s="72">
        <v>46128</v>
      </c>
      <c r="C3094" s="79">
        <v>0.79166666666666663</v>
      </c>
      <c r="D3094">
        <v>16</v>
      </c>
      <c r="E3094" t="str">
        <f t="shared" si="96"/>
        <v>avril</v>
      </c>
      <c r="F3094">
        <f t="shared" si="97"/>
        <v>19</v>
      </c>
    </row>
    <row r="3095" spans="1:6">
      <c r="A3095" t="s">
        <v>85</v>
      </c>
      <c r="B3095" s="72">
        <v>46128</v>
      </c>
      <c r="C3095" s="79">
        <v>0.83333333333333337</v>
      </c>
      <c r="D3095">
        <v>17</v>
      </c>
      <c r="E3095" t="str">
        <f t="shared" si="96"/>
        <v>avril</v>
      </c>
      <c r="F3095">
        <f t="shared" si="97"/>
        <v>20</v>
      </c>
    </row>
    <row r="3096" spans="1:6">
      <c r="A3096" t="s">
        <v>85</v>
      </c>
      <c r="B3096" s="72">
        <v>46128</v>
      </c>
      <c r="C3096" s="79">
        <v>0.875</v>
      </c>
      <c r="D3096">
        <v>13</v>
      </c>
      <c r="E3096" t="str">
        <f t="shared" si="96"/>
        <v>avril</v>
      </c>
      <c r="F3096">
        <f t="shared" si="97"/>
        <v>21</v>
      </c>
    </row>
    <row r="3097" spans="1:6">
      <c r="A3097" t="s">
        <v>85</v>
      </c>
      <c r="B3097" s="72">
        <v>46128</v>
      </c>
      <c r="C3097" s="79">
        <v>0.91666666666666663</v>
      </c>
      <c r="D3097">
        <v>10</v>
      </c>
      <c r="E3097" t="str">
        <f t="shared" si="96"/>
        <v>avril</v>
      </c>
      <c r="F3097">
        <f t="shared" si="97"/>
        <v>22</v>
      </c>
    </row>
    <row r="3098" spans="1:6">
      <c r="A3098" t="s">
        <v>85</v>
      </c>
      <c r="B3098" s="72">
        <v>46128</v>
      </c>
      <c r="C3098" s="79">
        <v>0.95833333333333337</v>
      </c>
      <c r="D3098">
        <v>4</v>
      </c>
      <c r="E3098" t="str">
        <f t="shared" si="96"/>
        <v>avril</v>
      </c>
      <c r="F3098">
        <f t="shared" si="97"/>
        <v>23</v>
      </c>
    </row>
    <row r="3099" spans="1:6">
      <c r="A3099" t="s">
        <v>68</v>
      </c>
      <c r="B3099" s="72">
        <v>46129</v>
      </c>
      <c r="C3099" s="79">
        <v>0.25</v>
      </c>
      <c r="D3099">
        <v>1</v>
      </c>
      <c r="E3099" t="str">
        <f t="shared" si="96"/>
        <v>avril</v>
      </c>
      <c r="F3099">
        <f t="shared" si="97"/>
        <v>6</v>
      </c>
    </row>
    <row r="3100" spans="1:6">
      <c r="A3100" t="s">
        <v>68</v>
      </c>
      <c r="B3100" s="72">
        <v>46129</v>
      </c>
      <c r="C3100" s="79">
        <v>0.29166666666666669</v>
      </c>
      <c r="D3100">
        <v>1</v>
      </c>
      <c r="E3100" t="str">
        <f t="shared" si="96"/>
        <v>avril</v>
      </c>
      <c r="F3100">
        <f t="shared" si="97"/>
        <v>7</v>
      </c>
    </row>
    <row r="3101" spans="1:6">
      <c r="A3101" t="s">
        <v>68</v>
      </c>
      <c r="B3101" s="72">
        <v>46129</v>
      </c>
      <c r="C3101" s="79">
        <v>0.33333333333333331</v>
      </c>
      <c r="D3101">
        <v>3</v>
      </c>
      <c r="E3101" t="str">
        <f t="shared" si="96"/>
        <v>avril</v>
      </c>
      <c r="F3101">
        <f t="shared" si="97"/>
        <v>8</v>
      </c>
    </row>
    <row r="3102" spans="1:6">
      <c r="A3102" t="s">
        <v>68</v>
      </c>
      <c r="B3102" s="72">
        <v>46129</v>
      </c>
      <c r="C3102" s="79">
        <v>0.375</v>
      </c>
      <c r="D3102">
        <v>8</v>
      </c>
      <c r="E3102" t="str">
        <f t="shared" si="96"/>
        <v>avril</v>
      </c>
      <c r="F3102">
        <f t="shared" si="97"/>
        <v>9</v>
      </c>
    </row>
    <row r="3103" spans="1:6">
      <c r="A3103" t="s">
        <v>68</v>
      </c>
      <c r="B3103" s="72">
        <v>46129</v>
      </c>
      <c r="C3103" s="79">
        <v>0.41666666666666669</v>
      </c>
      <c r="D3103">
        <v>28</v>
      </c>
      <c r="E3103" t="str">
        <f t="shared" si="96"/>
        <v>avril</v>
      </c>
      <c r="F3103">
        <f t="shared" si="97"/>
        <v>10</v>
      </c>
    </row>
    <row r="3104" spans="1:6">
      <c r="A3104" t="s">
        <v>68</v>
      </c>
      <c r="B3104" s="72">
        <v>46129</v>
      </c>
      <c r="C3104" s="79">
        <v>0.45833333333333331</v>
      </c>
      <c r="D3104">
        <v>41</v>
      </c>
      <c r="E3104" t="str">
        <f t="shared" si="96"/>
        <v>avril</v>
      </c>
      <c r="F3104">
        <f t="shared" si="97"/>
        <v>11</v>
      </c>
    </row>
    <row r="3105" spans="1:6">
      <c r="A3105" t="s">
        <v>68</v>
      </c>
      <c r="B3105" s="72">
        <v>46129</v>
      </c>
      <c r="C3105" s="79">
        <v>0.5</v>
      </c>
      <c r="D3105">
        <v>57</v>
      </c>
      <c r="E3105" t="str">
        <f t="shared" si="96"/>
        <v>avril</v>
      </c>
      <c r="F3105">
        <f t="shared" si="97"/>
        <v>12</v>
      </c>
    </row>
    <row r="3106" spans="1:6">
      <c r="A3106" t="s">
        <v>68</v>
      </c>
      <c r="B3106" s="72">
        <v>46129</v>
      </c>
      <c r="C3106" s="79">
        <v>0.54166666666666663</v>
      </c>
      <c r="D3106">
        <v>61</v>
      </c>
      <c r="E3106" t="str">
        <f t="shared" si="96"/>
        <v>avril</v>
      </c>
      <c r="F3106">
        <f t="shared" si="97"/>
        <v>13</v>
      </c>
    </row>
    <row r="3107" spans="1:6">
      <c r="A3107" t="s">
        <v>68</v>
      </c>
      <c r="B3107" s="72">
        <v>46129</v>
      </c>
      <c r="C3107" s="79">
        <v>0.58333333333333337</v>
      </c>
      <c r="D3107">
        <v>43</v>
      </c>
      <c r="E3107" t="str">
        <f t="shared" si="96"/>
        <v>avril</v>
      </c>
      <c r="F3107">
        <f t="shared" si="97"/>
        <v>14</v>
      </c>
    </row>
    <row r="3108" spans="1:6">
      <c r="A3108" t="s">
        <v>68</v>
      </c>
      <c r="B3108" s="72">
        <v>46129</v>
      </c>
      <c r="C3108" s="79">
        <v>0.625</v>
      </c>
      <c r="D3108">
        <v>51</v>
      </c>
      <c r="E3108" t="str">
        <f t="shared" si="96"/>
        <v>avril</v>
      </c>
      <c r="F3108">
        <f t="shared" si="97"/>
        <v>15</v>
      </c>
    </row>
    <row r="3109" spans="1:6">
      <c r="A3109" t="s">
        <v>68</v>
      </c>
      <c r="B3109" s="72">
        <v>46129</v>
      </c>
      <c r="C3109" s="79">
        <v>0.66666666666666663</v>
      </c>
      <c r="D3109">
        <v>48</v>
      </c>
      <c r="E3109" t="str">
        <f t="shared" si="96"/>
        <v>avril</v>
      </c>
      <c r="F3109">
        <f t="shared" si="97"/>
        <v>16</v>
      </c>
    </row>
    <row r="3110" spans="1:6">
      <c r="A3110" t="s">
        <v>68</v>
      </c>
      <c r="B3110" s="72">
        <v>46129</v>
      </c>
      <c r="C3110" s="79">
        <v>0.70833333333333337</v>
      </c>
      <c r="D3110">
        <v>47</v>
      </c>
      <c r="E3110" t="str">
        <f t="shared" si="96"/>
        <v>avril</v>
      </c>
      <c r="F3110">
        <f t="shared" si="97"/>
        <v>17</v>
      </c>
    </row>
    <row r="3111" spans="1:6">
      <c r="A3111" t="s">
        <v>68</v>
      </c>
      <c r="B3111" s="72">
        <v>46129</v>
      </c>
      <c r="C3111" s="79">
        <v>0.75</v>
      </c>
      <c r="D3111">
        <v>39</v>
      </c>
      <c r="E3111" t="str">
        <f t="shared" si="96"/>
        <v>avril</v>
      </c>
      <c r="F3111">
        <f t="shared" si="97"/>
        <v>18</v>
      </c>
    </row>
    <row r="3112" spans="1:6">
      <c r="A3112" t="s">
        <v>68</v>
      </c>
      <c r="B3112" s="72">
        <v>46129</v>
      </c>
      <c r="C3112" s="79">
        <v>0.79166666666666663</v>
      </c>
      <c r="D3112">
        <v>33</v>
      </c>
      <c r="E3112" t="str">
        <f t="shared" si="96"/>
        <v>avril</v>
      </c>
      <c r="F3112">
        <f t="shared" si="97"/>
        <v>19</v>
      </c>
    </row>
    <row r="3113" spans="1:6">
      <c r="A3113" t="s">
        <v>68</v>
      </c>
      <c r="B3113" s="72">
        <v>46129</v>
      </c>
      <c r="C3113" s="79">
        <v>0.83333333333333337</v>
      </c>
      <c r="D3113">
        <v>26</v>
      </c>
      <c r="E3113" t="str">
        <f t="shared" si="96"/>
        <v>avril</v>
      </c>
      <c r="F3113">
        <f t="shared" si="97"/>
        <v>20</v>
      </c>
    </row>
    <row r="3114" spans="1:6">
      <c r="A3114" t="s">
        <v>68</v>
      </c>
      <c r="B3114" s="72">
        <v>46129</v>
      </c>
      <c r="C3114" s="79">
        <v>0.875</v>
      </c>
      <c r="D3114">
        <v>18</v>
      </c>
      <c r="E3114" t="str">
        <f t="shared" si="96"/>
        <v>avril</v>
      </c>
      <c r="F3114">
        <f t="shared" si="97"/>
        <v>21</v>
      </c>
    </row>
    <row r="3115" spans="1:6">
      <c r="A3115" t="s">
        <v>68</v>
      </c>
      <c r="B3115" s="72">
        <v>46129</v>
      </c>
      <c r="C3115" s="79">
        <v>0.91666666666666663</v>
      </c>
      <c r="D3115">
        <v>14</v>
      </c>
      <c r="E3115" t="str">
        <f t="shared" si="96"/>
        <v>avril</v>
      </c>
      <c r="F3115">
        <f t="shared" si="97"/>
        <v>22</v>
      </c>
    </row>
    <row r="3116" spans="1:6">
      <c r="A3116" t="s">
        <v>68</v>
      </c>
      <c r="B3116" s="72">
        <v>46129</v>
      </c>
      <c r="C3116" s="79">
        <v>0.95833333333333337</v>
      </c>
      <c r="D3116">
        <v>8</v>
      </c>
      <c r="E3116" t="str">
        <f t="shared" si="96"/>
        <v>avril</v>
      </c>
      <c r="F3116">
        <f t="shared" si="97"/>
        <v>23</v>
      </c>
    </row>
    <row r="3117" spans="1:6">
      <c r="A3117" t="s">
        <v>85</v>
      </c>
      <c r="B3117" s="72">
        <v>46129</v>
      </c>
      <c r="C3117" s="79">
        <v>0.25</v>
      </c>
      <c r="D3117">
        <v>0</v>
      </c>
      <c r="E3117" t="str">
        <f t="shared" si="96"/>
        <v>avril</v>
      </c>
      <c r="F3117">
        <f t="shared" si="97"/>
        <v>6</v>
      </c>
    </row>
    <row r="3118" spans="1:6">
      <c r="A3118" t="s">
        <v>85</v>
      </c>
      <c r="B3118" s="72">
        <v>46129</v>
      </c>
      <c r="C3118" s="79">
        <v>0.29166666666666669</v>
      </c>
      <c r="D3118">
        <v>1</v>
      </c>
      <c r="E3118" t="str">
        <f t="shared" si="96"/>
        <v>avril</v>
      </c>
      <c r="F3118">
        <f t="shared" si="97"/>
        <v>7</v>
      </c>
    </row>
    <row r="3119" spans="1:6">
      <c r="A3119" t="s">
        <v>85</v>
      </c>
      <c r="B3119" s="72">
        <v>46129</v>
      </c>
      <c r="C3119" s="79">
        <v>0.33333333333333331</v>
      </c>
      <c r="D3119">
        <v>0</v>
      </c>
      <c r="E3119" t="str">
        <f t="shared" si="96"/>
        <v>avril</v>
      </c>
      <c r="F3119">
        <f t="shared" si="97"/>
        <v>8</v>
      </c>
    </row>
    <row r="3120" spans="1:6">
      <c r="A3120" t="s">
        <v>85</v>
      </c>
      <c r="B3120" s="72">
        <v>46129</v>
      </c>
      <c r="C3120" s="79">
        <v>0.375</v>
      </c>
      <c r="D3120">
        <v>4</v>
      </c>
      <c r="E3120" t="str">
        <f t="shared" si="96"/>
        <v>avril</v>
      </c>
      <c r="F3120">
        <f t="shared" si="97"/>
        <v>9</v>
      </c>
    </row>
    <row r="3121" spans="1:6">
      <c r="A3121" t="s">
        <v>85</v>
      </c>
      <c r="B3121" s="72">
        <v>46129</v>
      </c>
      <c r="C3121" s="79">
        <v>0.41666666666666669</v>
      </c>
      <c r="D3121">
        <v>9</v>
      </c>
      <c r="E3121" t="str">
        <f t="shared" si="96"/>
        <v>avril</v>
      </c>
      <c r="F3121">
        <f t="shared" si="97"/>
        <v>10</v>
      </c>
    </row>
    <row r="3122" spans="1:6">
      <c r="A3122" t="s">
        <v>85</v>
      </c>
      <c r="B3122" s="72">
        <v>46129</v>
      </c>
      <c r="C3122" s="79">
        <v>0.45833333333333331</v>
      </c>
      <c r="D3122">
        <v>18</v>
      </c>
      <c r="E3122" t="str">
        <f t="shared" si="96"/>
        <v>avril</v>
      </c>
      <c r="F3122">
        <f t="shared" si="97"/>
        <v>11</v>
      </c>
    </row>
    <row r="3123" spans="1:6">
      <c r="A3123" t="s">
        <v>85</v>
      </c>
      <c r="B3123" s="72">
        <v>46129</v>
      </c>
      <c r="C3123" s="79">
        <v>0.5</v>
      </c>
      <c r="D3123">
        <v>37</v>
      </c>
      <c r="E3123" t="str">
        <f t="shared" si="96"/>
        <v>avril</v>
      </c>
      <c r="F3123">
        <f t="shared" si="97"/>
        <v>12</v>
      </c>
    </row>
    <row r="3124" spans="1:6">
      <c r="A3124" t="s">
        <v>85</v>
      </c>
      <c r="B3124" s="72">
        <v>46129</v>
      </c>
      <c r="C3124" s="79">
        <v>0.54166666666666663</v>
      </c>
      <c r="D3124">
        <v>37</v>
      </c>
      <c r="E3124" t="str">
        <f t="shared" si="96"/>
        <v>avril</v>
      </c>
      <c r="F3124">
        <f t="shared" si="97"/>
        <v>13</v>
      </c>
    </row>
    <row r="3125" spans="1:6">
      <c r="A3125" t="s">
        <v>85</v>
      </c>
      <c r="B3125" s="72">
        <v>46129</v>
      </c>
      <c r="C3125" s="79">
        <v>0.58333333333333337</v>
      </c>
      <c r="D3125">
        <v>20</v>
      </c>
      <c r="E3125" t="str">
        <f t="shared" si="96"/>
        <v>avril</v>
      </c>
      <c r="F3125">
        <f t="shared" si="97"/>
        <v>14</v>
      </c>
    </row>
    <row r="3126" spans="1:6">
      <c r="A3126" t="s">
        <v>85</v>
      </c>
      <c r="B3126" s="72">
        <v>46129</v>
      </c>
      <c r="C3126" s="79">
        <v>0.625</v>
      </c>
      <c r="D3126">
        <v>24</v>
      </c>
      <c r="E3126" t="str">
        <f t="shared" si="96"/>
        <v>avril</v>
      </c>
      <c r="F3126">
        <f t="shared" si="97"/>
        <v>15</v>
      </c>
    </row>
    <row r="3127" spans="1:6">
      <c r="A3127" t="s">
        <v>85</v>
      </c>
      <c r="B3127" s="72">
        <v>46129</v>
      </c>
      <c r="C3127" s="79">
        <v>0.66666666666666663</v>
      </c>
      <c r="D3127">
        <v>25</v>
      </c>
      <c r="E3127" t="str">
        <f t="shared" si="96"/>
        <v>avril</v>
      </c>
      <c r="F3127">
        <f t="shared" si="97"/>
        <v>16</v>
      </c>
    </row>
    <row r="3128" spans="1:6">
      <c r="A3128" t="s">
        <v>85</v>
      </c>
      <c r="B3128" s="72">
        <v>46129</v>
      </c>
      <c r="C3128" s="79">
        <v>0.70833333333333337</v>
      </c>
      <c r="D3128">
        <v>22</v>
      </c>
      <c r="E3128" t="str">
        <f t="shared" si="96"/>
        <v>avril</v>
      </c>
      <c r="F3128">
        <f t="shared" si="97"/>
        <v>17</v>
      </c>
    </row>
    <row r="3129" spans="1:6">
      <c r="A3129" t="s">
        <v>85</v>
      </c>
      <c r="B3129" s="72">
        <v>46129</v>
      </c>
      <c r="C3129" s="79">
        <v>0.75</v>
      </c>
      <c r="D3129">
        <v>26</v>
      </c>
      <c r="E3129" t="str">
        <f t="shared" si="96"/>
        <v>avril</v>
      </c>
      <c r="F3129">
        <f t="shared" si="97"/>
        <v>18</v>
      </c>
    </row>
    <row r="3130" spans="1:6">
      <c r="A3130" t="s">
        <v>85</v>
      </c>
      <c r="B3130" s="72">
        <v>46129</v>
      </c>
      <c r="C3130" s="79">
        <v>0.79166666666666663</v>
      </c>
      <c r="D3130">
        <v>22</v>
      </c>
      <c r="E3130" t="str">
        <f t="shared" si="96"/>
        <v>avril</v>
      </c>
      <c r="F3130">
        <f t="shared" si="97"/>
        <v>19</v>
      </c>
    </row>
    <row r="3131" spans="1:6">
      <c r="A3131" t="s">
        <v>85</v>
      </c>
      <c r="B3131" s="72">
        <v>46129</v>
      </c>
      <c r="C3131" s="79">
        <v>0.83333333333333337</v>
      </c>
      <c r="D3131">
        <v>11</v>
      </c>
      <c r="E3131" t="str">
        <f t="shared" si="96"/>
        <v>avril</v>
      </c>
      <c r="F3131">
        <f t="shared" si="97"/>
        <v>20</v>
      </c>
    </row>
    <row r="3132" spans="1:6">
      <c r="A3132" t="s">
        <v>85</v>
      </c>
      <c r="B3132" s="72">
        <v>46129</v>
      </c>
      <c r="C3132" s="79">
        <v>0.875</v>
      </c>
      <c r="D3132">
        <v>15</v>
      </c>
      <c r="E3132" t="str">
        <f t="shared" si="96"/>
        <v>avril</v>
      </c>
      <c r="F3132">
        <f t="shared" si="97"/>
        <v>21</v>
      </c>
    </row>
    <row r="3133" spans="1:6">
      <c r="A3133" t="s">
        <v>85</v>
      </c>
      <c r="B3133" s="72">
        <v>46129</v>
      </c>
      <c r="C3133" s="79">
        <v>0.91666666666666663</v>
      </c>
      <c r="D3133">
        <v>6</v>
      </c>
      <c r="E3133" t="str">
        <f t="shared" si="96"/>
        <v>avril</v>
      </c>
      <c r="F3133">
        <f t="shared" si="97"/>
        <v>22</v>
      </c>
    </row>
    <row r="3134" spans="1:6">
      <c r="A3134" t="s">
        <v>85</v>
      </c>
      <c r="B3134" s="72">
        <v>46129</v>
      </c>
      <c r="C3134" s="79">
        <v>0.95833333333333337</v>
      </c>
      <c r="D3134">
        <v>4</v>
      </c>
      <c r="E3134" t="str">
        <f t="shared" si="96"/>
        <v>avril</v>
      </c>
      <c r="F3134">
        <f t="shared" si="97"/>
        <v>23</v>
      </c>
    </row>
    <row r="3135" spans="1:6">
      <c r="A3135" t="s">
        <v>68</v>
      </c>
      <c r="B3135" s="72">
        <v>46130</v>
      </c>
      <c r="C3135" s="79">
        <v>0.25</v>
      </c>
      <c r="D3135">
        <v>1</v>
      </c>
      <c r="E3135" t="str">
        <f t="shared" si="96"/>
        <v>avril</v>
      </c>
      <c r="F3135">
        <f t="shared" si="97"/>
        <v>6</v>
      </c>
    </row>
    <row r="3136" spans="1:6">
      <c r="A3136" t="s">
        <v>68</v>
      </c>
      <c r="B3136" s="72">
        <v>46130</v>
      </c>
      <c r="C3136" s="79">
        <v>0.29166666666666669</v>
      </c>
      <c r="D3136">
        <v>1</v>
      </c>
      <c r="E3136" t="str">
        <f t="shared" si="96"/>
        <v>avril</v>
      </c>
      <c r="F3136">
        <f t="shared" si="97"/>
        <v>7</v>
      </c>
    </row>
    <row r="3137" spans="1:6">
      <c r="A3137" t="s">
        <v>68</v>
      </c>
      <c r="B3137" s="72">
        <v>46130</v>
      </c>
      <c r="C3137" s="79">
        <v>0.33333333333333331</v>
      </c>
      <c r="D3137">
        <v>2</v>
      </c>
      <c r="E3137" t="str">
        <f t="shared" si="96"/>
        <v>avril</v>
      </c>
      <c r="F3137">
        <f t="shared" si="97"/>
        <v>8</v>
      </c>
    </row>
    <row r="3138" spans="1:6">
      <c r="A3138" t="s">
        <v>68</v>
      </c>
      <c r="B3138" s="72">
        <v>46130</v>
      </c>
      <c r="C3138" s="79">
        <v>0.375</v>
      </c>
      <c r="D3138">
        <v>3</v>
      </c>
      <c r="E3138" t="str">
        <f t="shared" si="96"/>
        <v>avril</v>
      </c>
      <c r="F3138">
        <f t="shared" si="97"/>
        <v>9</v>
      </c>
    </row>
    <row r="3139" spans="1:6">
      <c r="A3139" t="s">
        <v>68</v>
      </c>
      <c r="B3139" s="72">
        <v>46130</v>
      </c>
      <c r="C3139" s="79">
        <v>0.41666666666666669</v>
      </c>
      <c r="D3139">
        <v>20</v>
      </c>
      <c r="E3139" t="str">
        <f t="shared" si="96"/>
        <v>avril</v>
      </c>
      <c r="F3139">
        <f t="shared" si="97"/>
        <v>10</v>
      </c>
    </row>
    <row r="3140" spans="1:6">
      <c r="A3140" t="s">
        <v>68</v>
      </c>
      <c r="B3140" s="72">
        <v>46130</v>
      </c>
      <c r="C3140" s="79">
        <v>0.45833333333333331</v>
      </c>
      <c r="D3140">
        <v>26</v>
      </c>
      <c r="E3140" t="str">
        <f t="shared" ref="E3140:E3203" si="98">TEXT(B3140,"mmmm")</f>
        <v>avril</v>
      </c>
      <c r="F3140">
        <f t="shared" ref="F3140:F3203" si="99">VLOOKUP(C3140,$L$1:$M$24,2,0)</f>
        <v>11</v>
      </c>
    </row>
    <row r="3141" spans="1:6">
      <c r="A3141" t="s">
        <v>68</v>
      </c>
      <c r="B3141" s="72">
        <v>46130</v>
      </c>
      <c r="C3141" s="79">
        <v>0.5</v>
      </c>
      <c r="D3141">
        <v>33</v>
      </c>
      <c r="E3141" t="str">
        <f t="shared" si="98"/>
        <v>avril</v>
      </c>
      <c r="F3141">
        <f t="shared" si="99"/>
        <v>12</v>
      </c>
    </row>
    <row r="3142" spans="1:6">
      <c r="A3142" t="s">
        <v>68</v>
      </c>
      <c r="B3142" s="72">
        <v>46130</v>
      </c>
      <c r="C3142" s="79">
        <v>0.54166666666666663</v>
      </c>
      <c r="D3142">
        <v>40</v>
      </c>
      <c r="E3142" t="str">
        <f t="shared" si="98"/>
        <v>avril</v>
      </c>
      <c r="F3142">
        <f t="shared" si="99"/>
        <v>13</v>
      </c>
    </row>
    <row r="3143" spans="1:6">
      <c r="A3143" t="s">
        <v>68</v>
      </c>
      <c r="B3143" s="72">
        <v>46130</v>
      </c>
      <c r="C3143" s="79">
        <v>0.58333333333333337</v>
      </c>
      <c r="D3143">
        <v>36</v>
      </c>
      <c r="E3143" t="str">
        <f t="shared" si="98"/>
        <v>avril</v>
      </c>
      <c r="F3143">
        <f t="shared" si="99"/>
        <v>14</v>
      </c>
    </row>
    <row r="3144" spans="1:6">
      <c r="A3144" t="s">
        <v>68</v>
      </c>
      <c r="B3144" s="72">
        <v>46130</v>
      </c>
      <c r="C3144" s="79">
        <v>0.625</v>
      </c>
      <c r="D3144">
        <v>38</v>
      </c>
      <c r="E3144" t="str">
        <f t="shared" si="98"/>
        <v>avril</v>
      </c>
      <c r="F3144">
        <f t="shared" si="99"/>
        <v>15</v>
      </c>
    </row>
    <row r="3145" spans="1:6">
      <c r="A3145" t="s">
        <v>68</v>
      </c>
      <c r="B3145" s="72">
        <v>46130</v>
      </c>
      <c r="C3145" s="79">
        <v>0.66666666666666663</v>
      </c>
      <c r="D3145">
        <v>37</v>
      </c>
      <c r="E3145" t="str">
        <f t="shared" si="98"/>
        <v>avril</v>
      </c>
      <c r="F3145">
        <f t="shared" si="99"/>
        <v>16</v>
      </c>
    </row>
    <row r="3146" spans="1:6">
      <c r="A3146" t="s">
        <v>68</v>
      </c>
      <c r="B3146" s="72">
        <v>46130</v>
      </c>
      <c r="C3146" s="79">
        <v>0.70833333333333337</v>
      </c>
      <c r="D3146">
        <v>36</v>
      </c>
      <c r="E3146" t="str">
        <f t="shared" si="98"/>
        <v>avril</v>
      </c>
      <c r="F3146">
        <f t="shared" si="99"/>
        <v>17</v>
      </c>
    </row>
    <row r="3147" spans="1:6">
      <c r="A3147" t="s">
        <v>68</v>
      </c>
      <c r="B3147" s="72">
        <v>46130</v>
      </c>
      <c r="C3147" s="79">
        <v>0.75</v>
      </c>
      <c r="D3147">
        <v>28</v>
      </c>
      <c r="E3147" t="str">
        <f t="shared" si="98"/>
        <v>avril</v>
      </c>
      <c r="F3147">
        <f t="shared" si="99"/>
        <v>18</v>
      </c>
    </row>
    <row r="3148" spans="1:6">
      <c r="A3148" t="s">
        <v>68</v>
      </c>
      <c r="B3148" s="72">
        <v>46130</v>
      </c>
      <c r="C3148" s="79">
        <v>0.79166666666666663</v>
      </c>
      <c r="D3148">
        <v>24</v>
      </c>
      <c r="E3148" t="str">
        <f t="shared" si="98"/>
        <v>avril</v>
      </c>
      <c r="F3148">
        <f t="shared" si="99"/>
        <v>19</v>
      </c>
    </row>
    <row r="3149" spans="1:6">
      <c r="A3149" t="s">
        <v>68</v>
      </c>
      <c r="B3149" s="72">
        <v>46130</v>
      </c>
      <c r="C3149" s="79">
        <v>0.83333333333333337</v>
      </c>
      <c r="D3149">
        <v>24</v>
      </c>
      <c r="E3149" t="str">
        <f t="shared" si="98"/>
        <v>avril</v>
      </c>
      <c r="F3149">
        <f t="shared" si="99"/>
        <v>20</v>
      </c>
    </row>
    <row r="3150" spans="1:6">
      <c r="A3150" t="s">
        <v>68</v>
      </c>
      <c r="B3150" s="72">
        <v>46130</v>
      </c>
      <c r="C3150" s="79">
        <v>0.875</v>
      </c>
      <c r="D3150">
        <v>21</v>
      </c>
      <c r="E3150" t="str">
        <f t="shared" si="98"/>
        <v>avril</v>
      </c>
      <c r="F3150">
        <f t="shared" si="99"/>
        <v>21</v>
      </c>
    </row>
    <row r="3151" spans="1:6">
      <c r="A3151" t="s">
        <v>68</v>
      </c>
      <c r="B3151" s="72">
        <v>46130</v>
      </c>
      <c r="C3151" s="79">
        <v>0.91666666666666663</v>
      </c>
      <c r="D3151">
        <v>12</v>
      </c>
      <c r="E3151" t="str">
        <f t="shared" si="98"/>
        <v>avril</v>
      </c>
      <c r="F3151">
        <f t="shared" si="99"/>
        <v>22</v>
      </c>
    </row>
    <row r="3152" spans="1:6">
      <c r="A3152" t="s">
        <v>68</v>
      </c>
      <c r="B3152" s="72">
        <v>46130</v>
      </c>
      <c r="C3152" s="79">
        <v>0.95833333333333337</v>
      </c>
      <c r="D3152">
        <v>12</v>
      </c>
      <c r="E3152" t="str">
        <f t="shared" si="98"/>
        <v>avril</v>
      </c>
      <c r="F3152">
        <f t="shared" si="99"/>
        <v>23</v>
      </c>
    </row>
    <row r="3153" spans="1:6">
      <c r="A3153" t="s">
        <v>85</v>
      </c>
      <c r="B3153" s="72">
        <v>46130</v>
      </c>
      <c r="C3153" s="79">
        <v>0.25</v>
      </c>
      <c r="D3153">
        <v>0</v>
      </c>
      <c r="E3153" t="str">
        <f t="shared" si="98"/>
        <v>avril</v>
      </c>
      <c r="F3153">
        <f t="shared" si="99"/>
        <v>6</v>
      </c>
    </row>
    <row r="3154" spans="1:6">
      <c r="A3154" t="s">
        <v>85</v>
      </c>
      <c r="B3154" s="72">
        <v>46130</v>
      </c>
      <c r="C3154" s="79">
        <v>0.29166666666666669</v>
      </c>
      <c r="D3154">
        <v>3</v>
      </c>
      <c r="E3154" t="str">
        <f t="shared" si="98"/>
        <v>avril</v>
      </c>
      <c r="F3154">
        <f t="shared" si="99"/>
        <v>7</v>
      </c>
    </row>
    <row r="3155" spans="1:6">
      <c r="A3155" t="s">
        <v>85</v>
      </c>
      <c r="B3155" s="72">
        <v>46130</v>
      </c>
      <c r="C3155" s="79">
        <v>0.33333333333333331</v>
      </c>
      <c r="D3155">
        <v>0</v>
      </c>
      <c r="E3155" t="str">
        <f t="shared" si="98"/>
        <v>avril</v>
      </c>
      <c r="F3155">
        <f t="shared" si="99"/>
        <v>8</v>
      </c>
    </row>
    <row r="3156" spans="1:6">
      <c r="A3156" t="s">
        <v>85</v>
      </c>
      <c r="B3156" s="72">
        <v>46130</v>
      </c>
      <c r="C3156" s="79">
        <v>0.375</v>
      </c>
      <c r="D3156">
        <v>2</v>
      </c>
      <c r="E3156" t="str">
        <f t="shared" si="98"/>
        <v>avril</v>
      </c>
      <c r="F3156">
        <f t="shared" si="99"/>
        <v>9</v>
      </c>
    </row>
    <row r="3157" spans="1:6">
      <c r="A3157" t="s">
        <v>85</v>
      </c>
      <c r="B3157" s="72">
        <v>46130</v>
      </c>
      <c r="C3157" s="79">
        <v>0.41666666666666669</v>
      </c>
      <c r="D3157">
        <v>7</v>
      </c>
      <c r="E3157" t="str">
        <f t="shared" si="98"/>
        <v>avril</v>
      </c>
      <c r="F3157">
        <f t="shared" si="99"/>
        <v>10</v>
      </c>
    </row>
    <row r="3158" spans="1:6">
      <c r="A3158" t="s">
        <v>85</v>
      </c>
      <c r="B3158" s="72">
        <v>46130</v>
      </c>
      <c r="C3158" s="79">
        <v>0.45833333333333331</v>
      </c>
      <c r="D3158">
        <v>16</v>
      </c>
      <c r="E3158" t="str">
        <f t="shared" si="98"/>
        <v>avril</v>
      </c>
      <c r="F3158">
        <f t="shared" si="99"/>
        <v>11</v>
      </c>
    </row>
    <row r="3159" spans="1:6">
      <c r="A3159" t="s">
        <v>85</v>
      </c>
      <c r="B3159" s="72">
        <v>46130</v>
      </c>
      <c r="C3159" s="79">
        <v>0.5</v>
      </c>
      <c r="D3159">
        <v>16</v>
      </c>
      <c r="E3159" t="str">
        <f t="shared" si="98"/>
        <v>avril</v>
      </c>
      <c r="F3159">
        <f t="shared" si="99"/>
        <v>12</v>
      </c>
    </row>
    <row r="3160" spans="1:6">
      <c r="A3160" t="s">
        <v>85</v>
      </c>
      <c r="B3160" s="72">
        <v>46130</v>
      </c>
      <c r="C3160" s="79">
        <v>0.54166666666666663</v>
      </c>
      <c r="D3160">
        <v>16</v>
      </c>
      <c r="E3160" t="str">
        <f t="shared" si="98"/>
        <v>avril</v>
      </c>
      <c r="F3160">
        <f t="shared" si="99"/>
        <v>13</v>
      </c>
    </row>
    <row r="3161" spans="1:6">
      <c r="A3161" t="s">
        <v>85</v>
      </c>
      <c r="B3161" s="72">
        <v>46130</v>
      </c>
      <c r="C3161" s="79">
        <v>0.58333333333333337</v>
      </c>
      <c r="D3161">
        <v>19</v>
      </c>
      <c r="E3161" t="str">
        <f t="shared" si="98"/>
        <v>avril</v>
      </c>
      <c r="F3161">
        <f t="shared" si="99"/>
        <v>14</v>
      </c>
    </row>
    <row r="3162" spans="1:6">
      <c r="A3162" t="s">
        <v>85</v>
      </c>
      <c r="B3162" s="72">
        <v>46130</v>
      </c>
      <c r="C3162" s="79">
        <v>0.625</v>
      </c>
      <c r="D3162">
        <v>18</v>
      </c>
      <c r="E3162" t="str">
        <f t="shared" si="98"/>
        <v>avril</v>
      </c>
      <c r="F3162">
        <f t="shared" si="99"/>
        <v>15</v>
      </c>
    </row>
    <row r="3163" spans="1:6">
      <c r="A3163" t="s">
        <v>85</v>
      </c>
      <c r="B3163" s="72">
        <v>46130</v>
      </c>
      <c r="C3163" s="79">
        <v>0.66666666666666663</v>
      </c>
      <c r="D3163">
        <v>11</v>
      </c>
      <c r="E3163" t="str">
        <f t="shared" si="98"/>
        <v>avril</v>
      </c>
      <c r="F3163">
        <f t="shared" si="99"/>
        <v>16</v>
      </c>
    </row>
    <row r="3164" spans="1:6">
      <c r="A3164" t="s">
        <v>85</v>
      </c>
      <c r="B3164" s="72">
        <v>46130</v>
      </c>
      <c r="C3164" s="79">
        <v>0.70833333333333337</v>
      </c>
      <c r="D3164">
        <v>16</v>
      </c>
      <c r="E3164" t="str">
        <f t="shared" si="98"/>
        <v>avril</v>
      </c>
      <c r="F3164">
        <f t="shared" si="99"/>
        <v>17</v>
      </c>
    </row>
    <row r="3165" spans="1:6">
      <c r="A3165" t="s">
        <v>85</v>
      </c>
      <c r="B3165" s="72">
        <v>46130</v>
      </c>
      <c r="C3165" s="79">
        <v>0.75</v>
      </c>
      <c r="D3165">
        <v>16</v>
      </c>
      <c r="E3165" t="str">
        <f t="shared" si="98"/>
        <v>avril</v>
      </c>
      <c r="F3165">
        <f t="shared" si="99"/>
        <v>18</v>
      </c>
    </row>
    <row r="3166" spans="1:6">
      <c r="A3166" t="s">
        <v>85</v>
      </c>
      <c r="B3166" s="72">
        <v>46130</v>
      </c>
      <c r="C3166" s="79">
        <v>0.79166666666666663</v>
      </c>
      <c r="D3166">
        <v>13</v>
      </c>
      <c r="E3166" t="str">
        <f t="shared" si="98"/>
        <v>avril</v>
      </c>
      <c r="F3166">
        <f t="shared" si="99"/>
        <v>19</v>
      </c>
    </row>
    <row r="3167" spans="1:6">
      <c r="A3167" t="s">
        <v>85</v>
      </c>
      <c r="B3167" s="72">
        <v>46130</v>
      </c>
      <c r="C3167" s="79">
        <v>0.83333333333333337</v>
      </c>
      <c r="D3167">
        <v>21</v>
      </c>
      <c r="E3167" t="str">
        <f t="shared" si="98"/>
        <v>avril</v>
      </c>
      <c r="F3167">
        <f t="shared" si="99"/>
        <v>20</v>
      </c>
    </row>
    <row r="3168" spans="1:6">
      <c r="A3168" t="s">
        <v>85</v>
      </c>
      <c r="B3168" s="72">
        <v>46130</v>
      </c>
      <c r="C3168" s="79">
        <v>0.875</v>
      </c>
      <c r="D3168">
        <v>14</v>
      </c>
      <c r="E3168" t="str">
        <f t="shared" si="98"/>
        <v>avril</v>
      </c>
      <c r="F3168">
        <f t="shared" si="99"/>
        <v>21</v>
      </c>
    </row>
    <row r="3169" spans="1:6">
      <c r="A3169" t="s">
        <v>85</v>
      </c>
      <c r="B3169" s="72">
        <v>46130</v>
      </c>
      <c r="C3169" s="79">
        <v>0.91666666666666663</v>
      </c>
      <c r="D3169">
        <v>10</v>
      </c>
      <c r="E3169" t="str">
        <f t="shared" si="98"/>
        <v>avril</v>
      </c>
      <c r="F3169">
        <f t="shared" si="99"/>
        <v>22</v>
      </c>
    </row>
    <row r="3170" spans="1:6">
      <c r="A3170" t="s">
        <v>85</v>
      </c>
      <c r="B3170" s="72">
        <v>46130</v>
      </c>
      <c r="C3170" s="79">
        <v>0.95833333333333337</v>
      </c>
      <c r="D3170">
        <v>5</v>
      </c>
      <c r="E3170" t="str">
        <f t="shared" si="98"/>
        <v>avril</v>
      </c>
      <c r="F3170">
        <f t="shared" si="99"/>
        <v>23</v>
      </c>
    </row>
    <row r="3171" spans="1:6">
      <c r="A3171" t="s">
        <v>68</v>
      </c>
      <c r="B3171" s="72">
        <v>46131</v>
      </c>
      <c r="C3171" s="79">
        <v>0.25</v>
      </c>
      <c r="D3171">
        <v>1</v>
      </c>
      <c r="E3171" t="str">
        <f t="shared" si="98"/>
        <v>avril</v>
      </c>
      <c r="F3171">
        <f t="shared" si="99"/>
        <v>6</v>
      </c>
    </row>
    <row r="3172" spans="1:6">
      <c r="A3172" t="s">
        <v>68</v>
      </c>
      <c r="B3172" s="72">
        <v>46131</v>
      </c>
      <c r="C3172" s="79">
        <v>0.29166666666666669</v>
      </c>
      <c r="D3172">
        <v>2</v>
      </c>
      <c r="E3172" t="str">
        <f t="shared" si="98"/>
        <v>avril</v>
      </c>
      <c r="F3172">
        <f t="shared" si="99"/>
        <v>7</v>
      </c>
    </row>
    <row r="3173" spans="1:6">
      <c r="A3173" t="s">
        <v>68</v>
      </c>
      <c r="B3173" s="72">
        <v>46131</v>
      </c>
      <c r="C3173" s="79">
        <v>0.33333333333333331</v>
      </c>
      <c r="D3173">
        <v>3</v>
      </c>
      <c r="E3173" t="str">
        <f t="shared" si="98"/>
        <v>avril</v>
      </c>
      <c r="F3173">
        <f t="shared" si="99"/>
        <v>8</v>
      </c>
    </row>
    <row r="3174" spans="1:6">
      <c r="A3174" t="s">
        <v>68</v>
      </c>
      <c r="B3174" s="72">
        <v>46131</v>
      </c>
      <c r="C3174" s="79">
        <v>0.375</v>
      </c>
      <c r="D3174">
        <v>3</v>
      </c>
      <c r="E3174" t="str">
        <f t="shared" si="98"/>
        <v>avril</v>
      </c>
      <c r="F3174">
        <f t="shared" si="99"/>
        <v>9</v>
      </c>
    </row>
    <row r="3175" spans="1:6">
      <c r="A3175" t="s">
        <v>68</v>
      </c>
      <c r="B3175" s="72">
        <v>46131</v>
      </c>
      <c r="C3175" s="79">
        <v>0.41666666666666669</v>
      </c>
      <c r="D3175">
        <v>8</v>
      </c>
      <c r="E3175" t="str">
        <f t="shared" si="98"/>
        <v>avril</v>
      </c>
      <c r="F3175">
        <f t="shared" si="99"/>
        <v>10</v>
      </c>
    </row>
    <row r="3176" spans="1:6">
      <c r="A3176" t="s">
        <v>68</v>
      </c>
      <c r="B3176" s="72">
        <v>46131</v>
      </c>
      <c r="C3176" s="79">
        <v>0.45833333333333331</v>
      </c>
      <c r="D3176">
        <v>16</v>
      </c>
      <c r="E3176" t="str">
        <f t="shared" si="98"/>
        <v>avril</v>
      </c>
      <c r="F3176">
        <f t="shared" si="99"/>
        <v>11</v>
      </c>
    </row>
    <row r="3177" spans="1:6">
      <c r="A3177" t="s">
        <v>68</v>
      </c>
      <c r="B3177" s="72">
        <v>46131</v>
      </c>
      <c r="C3177" s="79">
        <v>0.5</v>
      </c>
      <c r="D3177">
        <v>21</v>
      </c>
      <c r="E3177" t="str">
        <f t="shared" si="98"/>
        <v>avril</v>
      </c>
      <c r="F3177">
        <f t="shared" si="99"/>
        <v>12</v>
      </c>
    </row>
    <row r="3178" spans="1:6">
      <c r="A3178" t="s">
        <v>68</v>
      </c>
      <c r="B3178" s="72">
        <v>46131</v>
      </c>
      <c r="C3178" s="79">
        <v>0.54166666666666663</v>
      </c>
      <c r="D3178">
        <v>27</v>
      </c>
      <c r="E3178" t="str">
        <f t="shared" si="98"/>
        <v>avril</v>
      </c>
      <c r="F3178">
        <f t="shared" si="99"/>
        <v>13</v>
      </c>
    </row>
    <row r="3179" spans="1:6">
      <c r="A3179" t="s">
        <v>68</v>
      </c>
      <c r="B3179" s="72">
        <v>46131</v>
      </c>
      <c r="C3179" s="79">
        <v>0.58333333333333337</v>
      </c>
      <c r="D3179">
        <v>26</v>
      </c>
      <c r="E3179" t="str">
        <f t="shared" si="98"/>
        <v>avril</v>
      </c>
      <c r="F3179">
        <f t="shared" si="99"/>
        <v>14</v>
      </c>
    </row>
    <row r="3180" spans="1:6">
      <c r="A3180" t="s">
        <v>68</v>
      </c>
      <c r="B3180" s="72">
        <v>46131</v>
      </c>
      <c r="C3180" s="79">
        <v>0.625</v>
      </c>
      <c r="D3180">
        <v>26</v>
      </c>
      <c r="E3180" t="str">
        <f t="shared" si="98"/>
        <v>avril</v>
      </c>
      <c r="F3180">
        <f t="shared" si="99"/>
        <v>15</v>
      </c>
    </row>
    <row r="3181" spans="1:6">
      <c r="A3181" t="s">
        <v>68</v>
      </c>
      <c r="B3181" s="72">
        <v>46131</v>
      </c>
      <c r="C3181" s="79">
        <v>0.66666666666666663</v>
      </c>
      <c r="D3181">
        <v>25</v>
      </c>
      <c r="E3181" t="str">
        <f t="shared" si="98"/>
        <v>avril</v>
      </c>
      <c r="F3181">
        <f t="shared" si="99"/>
        <v>16</v>
      </c>
    </row>
    <row r="3182" spans="1:6">
      <c r="A3182" t="s">
        <v>68</v>
      </c>
      <c r="B3182" s="72">
        <v>46131</v>
      </c>
      <c r="C3182" s="79">
        <v>0.70833333333333337</v>
      </c>
      <c r="D3182">
        <v>27</v>
      </c>
      <c r="E3182" t="str">
        <f t="shared" si="98"/>
        <v>avril</v>
      </c>
      <c r="F3182">
        <f t="shared" si="99"/>
        <v>17</v>
      </c>
    </row>
    <row r="3183" spans="1:6">
      <c r="A3183" t="s">
        <v>68</v>
      </c>
      <c r="B3183" s="72">
        <v>46131</v>
      </c>
      <c r="C3183" s="79">
        <v>0.75</v>
      </c>
      <c r="D3183">
        <v>23</v>
      </c>
      <c r="E3183" t="str">
        <f t="shared" si="98"/>
        <v>avril</v>
      </c>
      <c r="F3183">
        <f t="shared" si="99"/>
        <v>18</v>
      </c>
    </row>
    <row r="3184" spans="1:6">
      <c r="A3184" t="s">
        <v>68</v>
      </c>
      <c r="B3184" s="72">
        <v>46131</v>
      </c>
      <c r="C3184" s="79">
        <v>0.79166666666666663</v>
      </c>
      <c r="D3184">
        <v>25</v>
      </c>
      <c r="E3184" t="str">
        <f t="shared" si="98"/>
        <v>avril</v>
      </c>
      <c r="F3184">
        <f t="shared" si="99"/>
        <v>19</v>
      </c>
    </row>
    <row r="3185" spans="1:6">
      <c r="A3185" t="s">
        <v>68</v>
      </c>
      <c r="B3185" s="72">
        <v>46131</v>
      </c>
      <c r="C3185" s="79">
        <v>0.83333333333333337</v>
      </c>
      <c r="D3185">
        <v>19</v>
      </c>
      <c r="E3185" t="str">
        <f t="shared" si="98"/>
        <v>avril</v>
      </c>
      <c r="F3185">
        <f t="shared" si="99"/>
        <v>20</v>
      </c>
    </row>
    <row r="3186" spans="1:6">
      <c r="A3186" t="s">
        <v>68</v>
      </c>
      <c r="B3186" s="72">
        <v>46131</v>
      </c>
      <c r="C3186" s="79">
        <v>0.875</v>
      </c>
      <c r="D3186">
        <v>12</v>
      </c>
      <c r="E3186" t="str">
        <f t="shared" si="98"/>
        <v>avril</v>
      </c>
      <c r="F3186">
        <f t="shared" si="99"/>
        <v>21</v>
      </c>
    </row>
    <row r="3187" spans="1:6">
      <c r="A3187" t="s">
        <v>68</v>
      </c>
      <c r="B3187" s="72">
        <v>46131</v>
      </c>
      <c r="C3187" s="79">
        <v>0.91666666666666663</v>
      </c>
      <c r="D3187">
        <v>14</v>
      </c>
      <c r="E3187" t="str">
        <f t="shared" si="98"/>
        <v>avril</v>
      </c>
      <c r="F3187">
        <f t="shared" si="99"/>
        <v>22</v>
      </c>
    </row>
    <row r="3188" spans="1:6">
      <c r="A3188" t="s">
        <v>68</v>
      </c>
      <c r="B3188" s="72">
        <v>46131</v>
      </c>
      <c r="C3188" s="79">
        <v>0.95833333333333337</v>
      </c>
      <c r="D3188">
        <v>9</v>
      </c>
      <c r="E3188" t="str">
        <f t="shared" si="98"/>
        <v>avril</v>
      </c>
      <c r="F3188">
        <f t="shared" si="99"/>
        <v>23</v>
      </c>
    </row>
    <row r="3189" spans="1:6">
      <c r="A3189" t="s">
        <v>85</v>
      </c>
      <c r="B3189" s="72">
        <v>46131</v>
      </c>
      <c r="C3189" s="79">
        <v>0.25</v>
      </c>
      <c r="D3189">
        <v>0</v>
      </c>
      <c r="E3189" t="str">
        <f t="shared" si="98"/>
        <v>avril</v>
      </c>
      <c r="F3189">
        <f t="shared" si="99"/>
        <v>6</v>
      </c>
    </row>
    <row r="3190" spans="1:6">
      <c r="A3190" t="s">
        <v>85</v>
      </c>
      <c r="B3190" s="72">
        <v>46131</v>
      </c>
      <c r="C3190" s="79">
        <v>0.29166666666666669</v>
      </c>
      <c r="D3190">
        <v>1</v>
      </c>
      <c r="E3190" t="str">
        <f t="shared" si="98"/>
        <v>avril</v>
      </c>
      <c r="F3190">
        <f t="shared" si="99"/>
        <v>7</v>
      </c>
    </row>
    <row r="3191" spans="1:6">
      <c r="A3191" t="s">
        <v>85</v>
      </c>
      <c r="B3191" s="72">
        <v>46131</v>
      </c>
      <c r="C3191" s="79">
        <v>0.33333333333333331</v>
      </c>
      <c r="D3191">
        <v>1</v>
      </c>
      <c r="E3191" t="str">
        <f t="shared" si="98"/>
        <v>avril</v>
      </c>
      <c r="F3191">
        <f t="shared" si="99"/>
        <v>8</v>
      </c>
    </row>
    <row r="3192" spans="1:6">
      <c r="A3192" t="s">
        <v>85</v>
      </c>
      <c r="B3192" s="72">
        <v>46131</v>
      </c>
      <c r="C3192" s="79">
        <v>0.375</v>
      </c>
      <c r="D3192">
        <v>2</v>
      </c>
      <c r="E3192" t="str">
        <f t="shared" si="98"/>
        <v>avril</v>
      </c>
      <c r="F3192">
        <f t="shared" si="99"/>
        <v>9</v>
      </c>
    </row>
    <row r="3193" spans="1:6">
      <c r="A3193" t="s">
        <v>85</v>
      </c>
      <c r="B3193" s="72">
        <v>46131</v>
      </c>
      <c r="C3193" s="79">
        <v>0.41666666666666669</v>
      </c>
      <c r="D3193">
        <v>4</v>
      </c>
      <c r="E3193" t="str">
        <f t="shared" si="98"/>
        <v>avril</v>
      </c>
      <c r="F3193">
        <f t="shared" si="99"/>
        <v>10</v>
      </c>
    </row>
    <row r="3194" spans="1:6">
      <c r="A3194" t="s">
        <v>85</v>
      </c>
      <c r="B3194" s="72">
        <v>46131</v>
      </c>
      <c r="C3194" s="79">
        <v>0.45833333333333331</v>
      </c>
      <c r="D3194">
        <v>4</v>
      </c>
      <c r="E3194" t="str">
        <f t="shared" si="98"/>
        <v>avril</v>
      </c>
      <c r="F3194">
        <f t="shared" si="99"/>
        <v>11</v>
      </c>
    </row>
    <row r="3195" spans="1:6">
      <c r="A3195" t="s">
        <v>85</v>
      </c>
      <c r="B3195" s="72">
        <v>46131</v>
      </c>
      <c r="C3195" s="79">
        <v>0.5</v>
      </c>
      <c r="D3195">
        <v>7</v>
      </c>
      <c r="E3195" t="str">
        <f t="shared" si="98"/>
        <v>avril</v>
      </c>
      <c r="F3195">
        <f t="shared" si="99"/>
        <v>12</v>
      </c>
    </row>
    <row r="3196" spans="1:6">
      <c r="A3196" t="s">
        <v>85</v>
      </c>
      <c r="B3196" s="72">
        <v>46131</v>
      </c>
      <c r="C3196" s="79">
        <v>0.54166666666666663</v>
      </c>
      <c r="D3196">
        <v>11</v>
      </c>
      <c r="E3196" t="str">
        <f t="shared" si="98"/>
        <v>avril</v>
      </c>
      <c r="F3196">
        <f t="shared" si="99"/>
        <v>13</v>
      </c>
    </row>
    <row r="3197" spans="1:6">
      <c r="A3197" t="s">
        <v>85</v>
      </c>
      <c r="B3197" s="72">
        <v>46131</v>
      </c>
      <c r="C3197" s="79">
        <v>0.58333333333333337</v>
      </c>
      <c r="D3197">
        <v>8</v>
      </c>
      <c r="E3197" t="str">
        <f t="shared" si="98"/>
        <v>avril</v>
      </c>
      <c r="F3197">
        <f t="shared" si="99"/>
        <v>14</v>
      </c>
    </row>
    <row r="3198" spans="1:6">
      <c r="A3198" t="s">
        <v>85</v>
      </c>
      <c r="B3198" s="72">
        <v>46131</v>
      </c>
      <c r="C3198" s="79">
        <v>0.625</v>
      </c>
      <c r="D3198">
        <v>6</v>
      </c>
      <c r="E3198" t="str">
        <f t="shared" si="98"/>
        <v>avril</v>
      </c>
      <c r="F3198">
        <f t="shared" si="99"/>
        <v>15</v>
      </c>
    </row>
    <row r="3199" spans="1:6">
      <c r="A3199" t="s">
        <v>85</v>
      </c>
      <c r="B3199" s="72">
        <v>46131</v>
      </c>
      <c r="C3199" s="79">
        <v>0.66666666666666663</v>
      </c>
      <c r="D3199">
        <v>11</v>
      </c>
      <c r="E3199" t="str">
        <f t="shared" si="98"/>
        <v>avril</v>
      </c>
      <c r="F3199">
        <f t="shared" si="99"/>
        <v>16</v>
      </c>
    </row>
    <row r="3200" spans="1:6">
      <c r="A3200" t="s">
        <v>85</v>
      </c>
      <c r="B3200" s="72">
        <v>46131</v>
      </c>
      <c r="C3200" s="79">
        <v>0.70833333333333337</v>
      </c>
      <c r="D3200">
        <v>7</v>
      </c>
      <c r="E3200" t="str">
        <f t="shared" si="98"/>
        <v>avril</v>
      </c>
      <c r="F3200">
        <f t="shared" si="99"/>
        <v>17</v>
      </c>
    </row>
    <row r="3201" spans="1:6">
      <c r="A3201" t="s">
        <v>85</v>
      </c>
      <c r="B3201" s="72">
        <v>46131</v>
      </c>
      <c r="C3201" s="79">
        <v>0.75</v>
      </c>
      <c r="D3201">
        <v>9</v>
      </c>
      <c r="E3201" t="str">
        <f t="shared" si="98"/>
        <v>avril</v>
      </c>
      <c r="F3201">
        <f t="shared" si="99"/>
        <v>18</v>
      </c>
    </row>
    <row r="3202" spans="1:6">
      <c r="A3202" t="s">
        <v>85</v>
      </c>
      <c r="B3202" s="72">
        <v>46131</v>
      </c>
      <c r="C3202" s="79">
        <v>0.79166666666666663</v>
      </c>
      <c r="D3202">
        <v>12</v>
      </c>
      <c r="E3202" t="str">
        <f t="shared" si="98"/>
        <v>avril</v>
      </c>
      <c r="F3202">
        <f t="shared" si="99"/>
        <v>19</v>
      </c>
    </row>
    <row r="3203" spans="1:6">
      <c r="A3203" t="s">
        <v>85</v>
      </c>
      <c r="B3203" s="72">
        <v>46131</v>
      </c>
      <c r="C3203" s="79">
        <v>0.83333333333333337</v>
      </c>
      <c r="D3203">
        <v>11</v>
      </c>
      <c r="E3203" t="str">
        <f t="shared" si="98"/>
        <v>avril</v>
      </c>
      <c r="F3203">
        <f t="shared" si="99"/>
        <v>20</v>
      </c>
    </row>
    <row r="3204" spans="1:6">
      <c r="A3204" t="s">
        <v>85</v>
      </c>
      <c r="B3204" s="72">
        <v>46131</v>
      </c>
      <c r="C3204" s="79">
        <v>0.875</v>
      </c>
      <c r="D3204">
        <v>11</v>
      </c>
      <c r="E3204" t="str">
        <f t="shared" ref="E3204:E3267" si="100">TEXT(B3204,"mmmm")</f>
        <v>avril</v>
      </c>
      <c r="F3204">
        <f t="shared" ref="F3204:F3267" si="101">VLOOKUP(C3204,$L$1:$M$24,2,0)</f>
        <v>21</v>
      </c>
    </row>
    <row r="3205" spans="1:6">
      <c r="A3205" t="s">
        <v>85</v>
      </c>
      <c r="B3205" s="72">
        <v>46131</v>
      </c>
      <c r="C3205" s="79">
        <v>0.91666666666666663</v>
      </c>
      <c r="D3205">
        <v>7</v>
      </c>
      <c r="E3205" t="str">
        <f t="shared" si="100"/>
        <v>avril</v>
      </c>
      <c r="F3205">
        <f t="shared" si="101"/>
        <v>22</v>
      </c>
    </row>
    <row r="3206" spans="1:6">
      <c r="A3206" t="s">
        <v>85</v>
      </c>
      <c r="B3206" s="72">
        <v>46131</v>
      </c>
      <c r="C3206" s="79">
        <v>0.95833333333333337</v>
      </c>
      <c r="D3206">
        <v>7</v>
      </c>
      <c r="E3206" t="str">
        <f t="shared" si="100"/>
        <v>avril</v>
      </c>
      <c r="F3206">
        <f t="shared" si="101"/>
        <v>23</v>
      </c>
    </row>
    <row r="3207" spans="1:6">
      <c r="A3207" t="s">
        <v>68</v>
      </c>
      <c r="B3207" s="72">
        <v>46132</v>
      </c>
      <c r="C3207" s="79">
        <v>0.25</v>
      </c>
      <c r="D3207">
        <v>1</v>
      </c>
      <c r="E3207" t="str">
        <f t="shared" si="100"/>
        <v>avril</v>
      </c>
      <c r="F3207">
        <f t="shared" si="101"/>
        <v>6</v>
      </c>
    </row>
    <row r="3208" spans="1:6">
      <c r="A3208" t="s">
        <v>68</v>
      </c>
      <c r="B3208" s="72">
        <v>46132</v>
      </c>
      <c r="C3208" s="79">
        <v>0.29166666666666669</v>
      </c>
      <c r="D3208">
        <v>0</v>
      </c>
      <c r="E3208" t="str">
        <f t="shared" si="100"/>
        <v>avril</v>
      </c>
      <c r="F3208">
        <f t="shared" si="101"/>
        <v>7</v>
      </c>
    </row>
    <row r="3209" spans="1:6">
      <c r="A3209" t="s">
        <v>68</v>
      </c>
      <c r="B3209" s="72">
        <v>46132</v>
      </c>
      <c r="C3209" s="79">
        <v>0.33333333333333331</v>
      </c>
      <c r="D3209">
        <v>6</v>
      </c>
      <c r="E3209" t="str">
        <f t="shared" si="100"/>
        <v>avril</v>
      </c>
      <c r="F3209">
        <f t="shared" si="101"/>
        <v>8</v>
      </c>
    </row>
    <row r="3210" spans="1:6">
      <c r="A3210" t="s">
        <v>68</v>
      </c>
      <c r="B3210" s="72">
        <v>46132</v>
      </c>
      <c r="C3210" s="79">
        <v>0.375</v>
      </c>
      <c r="D3210">
        <v>15</v>
      </c>
      <c r="E3210" t="str">
        <f t="shared" si="100"/>
        <v>avril</v>
      </c>
      <c r="F3210">
        <f t="shared" si="101"/>
        <v>9</v>
      </c>
    </row>
    <row r="3211" spans="1:6">
      <c r="A3211" t="s">
        <v>68</v>
      </c>
      <c r="B3211" s="72">
        <v>46132</v>
      </c>
      <c r="C3211" s="79">
        <v>0.41666666666666669</v>
      </c>
      <c r="D3211">
        <v>54</v>
      </c>
      <c r="E3211" t="str">
        <f t="shared" si="100"/>
        <v>avril</v>
      </c>
      <c r="F3211">
        <f t="shared" si="101"/>
        <v>10</v>
      </c>
    </row>
    <row r="3212" spans="1:6">
      <c r="A3212" t="s">
        <v>68</v>
      </c>
      <c r="B3212" s="72">
        <v>46132</v>
      </c>
      <c r="C3212" s="79">
        <v>0.45833333333333331</v>
      </c>
      <c r="D3212">
        <v>72</v>
      </c>
      <c r="E3212" t="str">
        <f t="shared" si="100"/>
        <v>avril</v>
      </c>
      <c r="F3212">
        <f t="shared" si="101"/>
        <v>11</v>
      </c>
    </row>
    <row r="3213" spans="1:6">
      <c r="A3213" t="s">
        <v>68</v>
      </c>
      <c r="B3213" s="72">
        <v>46132</v>
      </c>
      <c r="C3213" s="79">
        <v>0.5</v>
      </c>
      <c r="D3213">
        <v>67</v>
      </c>
      <c r="E3213" t="str">
        <f t="shared" si="100"/>
        <v>avril</v>
      </c>
      <c r="F3213">
        <f t="shared" si="101"/>
        <v>12</v>
      </c>
    </row>
    <row r="3214" spans="1:6">
      <c r="A3214" t="s">
        <v>68</v>
      </c>
      <c r="B3214" s="72">
        <v>46132</v>
      </c>
      <c r="C3214" s="79">
        <v>0.54166666666666663</v>
      </c>
      <c r="D3214">
        <v>60</v>
      </c>
      <c r="E3214" t="str">
        <f t="shared" si="100"/>
        <v>avril</v>
      </c>
      <c r="F3214">
        <f t="shared" si="101"/>
        <v>13</v>
      </c>
    </row>
    <row r="3215" spans="1:6">
      <c r="A3215" t="s">
        <v>68</v>
      </c>
      <c r="B3215" s="72">
        <v>46132</v>
      </c>
      <c r="C3215" s="79">
        <v>0.58333333333333337</v>
      </c>
      <c r="D3215">
        <v>51</v>
      </c>
      <c r="E3215" t="str">
        <f t="shared" si="100"/>
        <v>avril</v>
      </c>
      <c r="F3215">
        <f t="shared" si="101"/>
        <v>14</v>
      </c>
    </row>
    <row r="3216" spans="1:6">
      <c r="A3216" t="s">
        <v>68</v>
      </c>
      <c r="B3216" s="72">
        <v>46132</v>
      </c>
      <c r="C3216" s="79">
        <v>0.625</v>
      </c>
      <c r="D3216">
        <v>51</v>
      </c>
      <c r="E3216" t="str">
        <f t="shared" si="100"/>
        <v>avril</v>
      </c>
      <c r="F3216">
        <f t="shared" si="101"/>
        <v>15</v>
      </c>
    </row>
    <row r="3217" spans="1:6">
      <c r="A3217" t="s">
        <v>68</v>
      </c>
      <c r="B3217" s="72">
        <v>46132</v>
      </c>
      <c r="C3217" s="79">
        <v>0.66666666666666663</v>
      </c>
      <c r="D3217">
        <v>50</v>
      </c>
      <c r="E3217" t="str">
        <f t="shared" si="100"/>
        <v>avril</v>
      </c>
      <c r="F3217">
        <f t="shared" si="101"/>
        <v>16</v>
      </c>
    </row>
    <row r="3218" spans="1:6">
      <c r="A3218" t="s">
        <v>68</v>
      </c>
      <c r="B3218" s="72">
        <v>46132</v>
      </c>
      <c r="C3218" s="79">
        <v>0.70833333333333337</v>
      </c>
      <c r="D3218">
        <v>43</v>
      </c>
      <c r="E3218" t="str">
        <f t="shared" si="100"/>
        <v>avril</v>
      </c>
      <c r="F3218">
        <f t="shared" si="101"/>
        <v>17</v>
      </c>
    </row>
    <row r="3219" spans="1:6">
      <c r="A3219" t="s">
        <v>68</v>
      </c>
      <c r="B3219" s="72">
        <v>46132</v>
      </c>
      <c r="C3219" s="79">
        <v>0.75</v>
      </c>
      <c r="D3219">
        <v>42</v>
      </c>
      <c r="E3219" t="str">
        <f t="shared" si="100"/>
        <v>avril</v>
      </c>
      <c r="F3219">
        <f t="shared" si="101"/>
        <v>18</v>
      </c>
    </row>
    <row r="3220" spans="1:6">
      <c r="A3220" t="s">
        <v>68</v>
      </c>
      <c r="B3220" s="72">
        <v>46132</v>
      </c>
      <c r="C3220" s="79">
        <v>0.79166666666666663</v>
      </c>
      <c r="D3220">
        <v>38</v>
      </c>
      <c r="E3220" t="str">
        <f t="shared" si="100"/>
        <v>avril</v>
      </c>
      <c r="F3220">
        <f t="shared" si="101"/>
        <v>19</v>
      </c>
    </row>
    <row r="3221" spans="1:6">
      <c r="A3221" t="s">
        <v>68</v>
      </c>
      <c r="B3221" s="72">
        <v>46132</v>
      </c>
      <c r="C3221" s="79">
        <v>0.83333333333333337</v>
      </c>
      <c r="D3221">
        <v>19</v>
      </c>
      <c r="E3221" t="str">
        <f t="shared" si="100"/>
        <v>avril</v>
      </c>
      <c r="F3221">
        <f t="shared" si="101"/>
        <v>20</v>
      </c>
    </row>
    <row r="3222" spans="1:6">
      <c r="A3222" t="s">
        <v>68</v>
      </c>
      <c r="B3222" s="72">
        <v>46132</v>
      </c>
      <c r="C3222" s="79">
        <v>0.875</v>
      </c>
      <c r="D3222">
        <v>19</v>
      </c>
      <c r="E3222" t="str">
        <f t="shared" si="100"/>
        <v>avril</v>
      </c>
      <c r="F3222">
        <f t="shared" si="101"/>
        <v>21</v>
      </c>
    </row>
    <row r="3223" spans="1:6">
      <c r="A3223" t="s">
        <v>68</v>
      </c>
      <c r="B3223" s="72">
        <v>46132</v>
      </c>
      <c r="C3223" s="79">
        <v>0.91666666666666663</v>
      </c>
      <c r="D3223">
        <v>13</v>
      </c>
      <c r="E3223" t="str">
        <f t="shared" si="100"/>
        <v>avril</v>
      </c>
      <c r="F3223">
        <f t="shared" si="101"/>
        <v>22</v>
      </c>
    </row>
    <row r="3224" spans="1:6">
      <c r="A3224" t="s">
        <v>68</v>
      </c>
      <c r="B3224" s="72">
        <v>46132</v>
      </c>
      <c r="C3224" s="79">
        <v>0.95833333333333337</v>
      </c>
      <c r="D3224">
        <v>8</v>
      </c>
      <c r="E3224" t="str">
        <f t="shared" si="100"/>
        <v>avril</v>
      </c>
      <c r="F3224">
        <f t="shared" si="101"/>
        <v>23</v>
      </c>
    </row>
    <row r="3225" spans="1:6">
      <c r="A3225" t="s">
        <v>85</v>
      </c>
      <c r="B3225" s="72">
        <v>46132</v>
      </c>
      <c r="C3225" s="79">
        <v>0.25</v>
      </c>
      <c r="D3225">
        <v>0</v>
      </c>
      <c r="E3225" t="str">
        <f t="shared" si="100"/>
        <v>avril</v>
      </c>
      <c r="F3225">
        <f t="shared" si="101"/>
        <v>6</v>
      </c>
    </row>
    <row r="3226" spans="1:6">
      <c r="A3226" t="s">
        <v>85</v>
      </c>
      <c r="B3226" s="72">
        <v>46132</v>
      </c>
      <c r="C3226" s="79">
        <v>0.29166666666666669</v>
      </c>
      <c r="D3226">
        <v>1</v>
      </c>
      <c r="E3226" t="str">
        <f t="shared" si="100"/>
        <v>avril</v>
      </c>
      <c r="F3226">
        <f t="shared" si="101"/>
        <v>7</v>
      </c>
    </row>
    <row r="3227" spans="1:6">
      <c r="A3227" t="s">
        <v>85</v>
      </c>
      <c r="B3227" s="72">
        <v>46132</v>
      </c>
      <c r="C3227" s="79">
        <v>0.33333333333333331</v>
      </c>
      <c r="D3227">
        <v>4</v>
      </c>
      <c r="E3227" t="str">
        <f t="shared" si="100"/>
        <v>avril</v>
      </c>
      <c r="F3227">
        <f t="shared" si="101"/>
        <v>8</v>
      </c>
    </row>
    <row r="3228" spans="1:6">
      <c r="A3228" t="s">
        <v>85</v>
      </c>
      <c r="B3228" s="72">
        <v>46132</v>
      </c>
      <c r="C3228" s="79">
        <v>0.375</v>
      </c>
      <c r="D3228">
        <v>12</v>
      </c>
      <c r="E3228" t="str">
        <f t="shared" si="100"/>
        <v>avril</v>
      </c>
      <c r="F3228">
        <f t="shared" si="101"/>
        <v>9</v>
      </c>
    </row>
    <row r="3229" spans="1:6">
      <c r="A3229" t="s">
        <v>85</v>
      </c>
      <c r="B3229" s="72">
        <v>46132</v>
      </c>
      <c r="C3229" s="79">
        <v>0.41666666666666669</v>
      </c>
      <c r="D3229">
        <v>22</v>
      </c>
      <c r="E3229" t="str">
        <f t="shared" si="100"/>
        <v>avril</v>
      </c>
      <c r="F3229">
        <f t="shared" si="101"/>
        <v>10</v>
      </c>
    </row>
    <row r="3230" spans="1:6">
      <c r="A3230" t="s">
        <v>85</v>
      </c>
      <c r="B3230" s="72">
        <v>46132</v>
      </c>
      <c r="C3230" s="79">
        <v>0.45833333333333331</v>
      </c>
      <c r="D3230">
        <v>46</v>
      </c>
      <c r="E3230" t="str">
        <f t="shared" si="100"/>
        <v>avril</v>
      </c>
      <c r="F3230">
        <f t="shared" si="101"/>
        <v>11</v>
      </c>
    </row>
    <row r="3231" spans="1:6">
      <c r="A3231" t="s">
        <v>85</v>
      </c>
      <c r="B3231" s="72">
        <v>46132</v>
      </c>
      <c r="C3231" s="79">
        <v>0.5</v>
      </c>
      <c r="D3231">
        <v>54</v>
      </c>
      <c r="E3231" t="str">
        <f t="shared" si="100"/>
        <v>avril</v>
      </c>
      <c r="F3231">
        <f t="shared" si="101"/>
        <v>12</v>
      </c>
    </row>
    <row r="3232" spans="1:6">
      <c r="A3232" t="s">
        <v>85</v>
      </c>
      <c r="B3232" s="72">
        <v>46132</v>
      </c>
      <c r="C3232" s="79">
        <v>0.54166666666666663</v>
      </c>
      <c r="D3232">
        <v>43</v>
      </c>
      <c r="E3232" t="str">
        <f t="shared" si="100"/>
        <v>avril</v>
      </c>
      <c r="F3232">
        <f t="shared" si="101"/>
        <v>13</v>
      </c>
    </row>
    <row r="3233" spans="1:6">
      <c r="A3233" t="s">
        <v>85</v>
      </c>
      <c r="B3233" s="72">
        <v>46132</v>
      </c>
      <c r="C3233" s="79">
        <v>0.58333333333333337</v>
      </c>
      <c r="D3233">
        <v>29</v>
      </c>
      <c r="E3233" t="str">
        <f t="shared" si="100"/>
        <v>avril</v>
      </c>
      <c r="F3233">
        <f t="shared" si="101"/>
        <v>14</v>
      </c>
    </row>
    <row r="3234" spans="1:6">
      <c r="A3234" t="s">
        <v>85</v>
      </c>
      <c r="B3234" s="72">
        <v>46132</v>
      </c>
      <c r="C3234" s="79">
        <v>0.625</v>
      </c>
      <c r="D3234">
        <v>25</v>
      </c>
      <c r="E3234" t="str">
        <f t="shared" si="100"/>
        <v>avril</v>
      </c>
      <c r="F3234">
        <f t="shared" si="101"/>
        <v>15</v>
      </c>
    </row>
    <row r="3235" spans="1:6">
      <c r="A3235" t="s">
        <v>85</v>
      </c>
      <c r="B3235" s="72">
        <v>46132</v>
      </c>
      <c r="C3235" s="79">
        <v>0.66666666666666663</v>
      </c>
      <c r="D3235">
        <v>32</v>
      </c>
      <c r="E3235" t="str">
        <f t="shared" si="100"/>
        <v>avril</v>
      </c>
      <c r="F3235">
        <f t="shared" si="101"/>
        <v>16</v>
      </c>
    </row>
    <row r="3236" spans="1:6">
      <c r="A3236" t="s">
        <v>85</v>
      </c>
      <c r="B3236" s="72">
        <v>46132</v>
      </c>
      <c r="C3236" s="79">
        <v>0.70833333333333337</v>
      </c>
      <c r="D3236">
        <v>34</v>
      </c>
      <c r="E3236" t="str">
        <f t="shared" si="100"/>
        <v>avril</v>
      </c>
      <c r="F3236">
        <f t="shared" si="101"/>
        <v>17</v>
      </c>
    </row>
    <row r="3237" spans="1:6">
      <c r="A3237" t="s">
        <v>85</v>
      </c>
      <c r="B3237" s="72">
        <v>46132</v>
      </c>
      <c r="C3237" s="79">
        <v>0.75</v>
      </c>
      <c r="D3237">
        <v>26</v>
      </c>
      <c r="E3237" t="str">
        <f t="shared" si="100"/>
        <v>avril</v>
      </c>
      <c r="F3237">
        <f t="shared" si="101"/>
        <v>18</v>
      </c>
    </row>
    <row r="3238" spans="1:6">
      <c r="A3238" t="s">
        <v>85</v>
      </c>
      <c r="B3238" s="72">
        <v>46132</v>
      </c>
      <c r="C3238" s="79">
        <v>0.79166666666666663</v>
      </c>
      <c r="D3238">
        <v>20</v>
      </c>
      <c r="E3238" t="str">
        <f t="shared" si="100"/>
        <v>avril</v>
      </c>
      <c r="F3238">
        <f t="shared" si="101"/>
        <v>19</v>
      </c>
    </row>
    <row r="3239" spans="1:6">
      <c r="A3239" t="s">
        <v>85</v>
      </c>
      <c r="B3239" s="72">
        <v>46132</v>
      </c>
      <c r="C3239" s="79">
        <v>0.83333333333333337</v>
      </c>
      <c r="D3239">
        <v>12</v>
      </c>
      <c r="E3239" t="str">
        <f t="shared" si="100"/>
        <v>avril</v>
      </c>
      <c r="F3239">
        <f t="shared" si="101"/>
        <v>20</v>
      </c>
    </row>
    <row r="3240" spans="1:6">
      <c r="A3240" t="s">
        <v>85</v>
      </c>
      <c r="B3240" s="72">
        <v>46132</v>
      </c>
      <c r="C3240" s="79">
        <v>0.875</v>
      </c>
      <c r="D3240">
        <v>12</v>
      </c>
      <c r="E3240" t="str">
        <f t="shared" si="100"/>
        <v>avril</v>
      </c>
      <c r="F3240">
        <f t="shared" si="101"/>
        <v>21</v>
      </c>
    </row>
    <row r="3241" spans="1:6">
      <c r="A3241" t="s">
        <v>85</v>
      </c>
      <c r="B3241" s="72">
        <v>46132</v>
      </c>
      <c r="C3241" s="79">
        <v>0.91666666666666663</v>
      </c>
      <c r="D3241">
        <v>7</v>
      </c>
      <c r="E3241" t="str">
        <f t="shared" si="100"/>
        <v>avril</v>
      </c>
      <c r="F3241">
        <f t="shared" si="101"/>
        <v>22</v>
      </c>
    </row>
    <row r="3242" spans="1:6">
      <c r="A3242" t="s">
        <v>85</v>
      </c>
      <c r="B3242" s="72">
        <v>46132</v>
      </c>
      <c r="C3242" s="79">
        <v>0.95833333333333337</v>
      </c>
      <c r="D3242">
        <v>6</v>
      </c>
      <c r="E3242" t="str">
        <f t="shared" si="100"/>
        <v>avril</v>
      </c>
      <c r="F3242">
        <f t="shared" si="101"/>
        <v>23</v>
      </c>
    </row>
    <row r="3243" spans="1:6">
      <c r="A3243" t="s">
        <v>68</v>
      </c>
      <c r="B3243" s="72">
        <v>46133</v>
      </c>
      <c r="C3243" s="79">
        <v>0.25</v>
      </c>
      <c r="D3243">
        <v>0</v>
      </c>
      <c r="E3243" t="str">
        <f t="shared" si="100"/>
        <v>avril</v>
      </c>
      <c r="F3243">
        <f t="shared" si="101"/>
        <v>6</v>
      </c>
    </row>
    <row r="3244" spans="1:6">
      <c r="A3244" t="s">
        <v>68</v>
      </c>
      <c r="B3244" s="72">
        <v>46133</v>
      </c>
      <c r="C3244" s="79">
        <v>0.29166666666666669</v>
      </c>
      <c r="D3244">
        <v>2</v>
      </c>
      <c r="E3244" t="str">
        <f t="shared" si="100"/>
        <v>avril</v>
      </c>
      <c r="F3244">
        <f t="shared" si="101"/>
        <v>7</v>
      </c>
    </row>
    <row r="3245" spans="1:6">
      <c r="A3245" t="s">
        <v>68</v>
      </c>
      <c r="B3245" s="72">
        <v>46133</v>
      </c>
      <c r="C3245" s="79">
        <v>0.33333333333333331</v>
      </c>
      <c r="D3245">
        <v>4</v>
      </c>
      <c r="E3245" t="str">
        <f t="shared" si="100"/>
        <v>avril</v>
      </c>
      <c r="F3245">
        <f t="shared" si="101"/>
        <v>8</v>
      </c>
    </row>
    <row r="3246" spans="1:6">
      <c r="A3246" t="s">
        <v>68</v>
      </c>
      <c r="B3246" s="72">
        <v>46133</v>
      </c>
      <c r="C3246" s="79">
        <v>0.375</v>
      </c>
      <c r="D3246">
        <v>12</v>
      </c>
      <c r="E3246" t="str">
        <f t="shared" si="100"/>
        <v>avril</v>
      </c>
      <c r="F3246">
        <f t="shared" si="101"/>
        <v>9</v>
      </c>
    </row>
    <row r="3247" spans="1:6">
      <c r="A3247" t="s">
        <v>68</v>
      </c>
      <c r="B3247" s="72">
        <v>46133</v>
      </c>
      <c r="C3247" s="79">
        <v>0.41666666666666669</v>
      </c>
      <c r="D3247">
        <v>36</v>
      </c>
      <c r="E3247" t="str">
        <f t="shared" si="100"/>
        <v>avril</v>
      </c>
      <c r="F3247">
        <f t="shared" si="101"/>
        <v>10</v>
      </c>
    </row>
    <row r="3248" spans="1:6">
      <c r="A3248" t="s">
        <v>68</v>
      </c>
      <c r="B3248" s="72">
        <v>46133</v>
      </c>
      <c r="C3248" s="79">
        <v>0.45833333333333331</v>
      </c>
      <c r="D3248">
        <v>59</v>
      </c>
      <c r="E3248" t="str">
        <f t="shared" si="100"/>
        <v>avril</v>
      </c>
      <c r="F3248">
        <f t="shared" si="101"/>
        <v>11</v>
      </c>
    </row>
    <row r="3249" spans="1:6">
      <c r="A3249" t="s">
        <v>68</v>
      </c>
      <c r="B3249" s="72">
        <v>46133</v>
      </c>
      <c r="C3249" s="79">
        <v>0.5</v>
      </c>
      <c r="D3249">
        <v>55</v>
      </c>
      <c r="E3249" t="str">
        <f t="shared" si="100"/>
        <v>avril</v>
      </c>
      <c r="F3249">
        <f t="shared" si="101"/>
        <v>12</v>
      </c>
    </row>
    <row r="3250" spans="1:6">
      <c r="A3250" t="s">
        <v>68</v>
      </c>
      <c r="B3250" s="72">
        <v>46133</v>
      </c>
      <c r="C3250" s="79">
        <v>0.54166666666666663</v>
      </c>
      <c r="D3250">
        <v>58</v>
      </c>
      <c r="E3250" t="str">
        <f t="shared" si="100"/>
        <v>avril</v>
      </c>
      <c r="F3250">
        <f t="shared" si="101"/>
        <v>13</v>
      </c>
    </row>
    <row r="3251" spans="1:6">
      <c r="A3251" t="s">
        <v>68</v>
      </c>
      <c r="B3251" s="72">
        <v>46133</v>
      </c>
      <c r="C3251" s="79">
        <v>0.58333333333333337</v>
      </c>
      <c r="D3251">
        <v>53</v>
      </c>
      <c r="E3251" t="str">
        <f t="shared" si="100"/>
        <v>avril</v>
      </c>
      <c r="F3251">
        <f t="shared" si="101"/>
        <v>14</v>
      </c>
    </row>
    <row r="3252" spans="1:6">
      <c r="A3252" t="s">
        <v>68</v>
      </c>
      <c r="B3252" s="72">
        <v>46133</v>
      </c>
      <c r="C3252" s="79">
        <v>0.625</v>
      </c>
      <c r="D3252">
        <v>42</v>
      </c>
      <c r="E3252" t="str">
        <f t="shared" si="100"/>
        <v>avril</v>
      </c>
      <c r="F3252">
        <f t="shared" si="101"/>
        <v>15</v>
      </c>
    </row>
    <row r="3253" spans="1:6">
      <c r="A3253" t="s">
        <v>68</v>
      </c>
      <c r="B3253" s="72">
        <v>46133</v>
      </c>
      <c r="C3253" s="79">
        <v>0.66666666666666663</v>
      </c>
      <c r="D3253">
        <v>49</v>
      </c>
      <c r="E3253" t="str">
        <f t="shared" si="100"/>
        <v>avril</v>
      </c>
      <c r="F3253">
        <f t="shared" si="101"/>
        <v>16</v>
      </c>
    </row>
    <row r="3254" spans="1:6">
      <c r="A3254" t="s">
        <v>68</v>
      </c>
      <c r="B3254" s="72">
        <v>46133</v>
      </c>
      <c r="C3254" s="79">
        <v>0.70833333333333337</v>
      </c>
      <c r="D3254">
        <v>49</v>
      </c>
      <c r="E3254" t="str">
        <f t="shared" si="100"/>
        <v>avril</v>
      </c>
      <c r="F3254">
        <f t="shared" si="101"/>
        <v>17</v>
      </c>
    </row>
    <row r="3255" spans="1:6">
      <c r="A3255" t="s">
        <v>68</v>
      </c>
      <c r="B3255" s="72">
        <v>46133</v>
      </c>
      <c r="C3255" s="79">
        <v>0.75</v>
      </c>
      <c r="D3255">
        <v>42</v>
      </c>
      <c r="E3255" t="str">
        <f t="shared" si="100"/>
        <v>avril</v>
      </c>
      <c r="F3255">
        <f t="shared" si="101"/>
        <v>18</v>
      </c>
    </row>
    <row r="3256" spans="1:6">
      <c r="A3256" t="s">
        <v>68</v>
      </c>
      <c r="B3256" s="72">
        <v>46133</v>
      </c>
      <c r="C3256" s="79">
        <v>0.79166666666666663</v>
      </c>
      <c r="D3256">
        <v>33</v>
      </c>
      <c r="E3256" t="str">
        <f t="shared" si="100"/>
        <v>avril</v>
      </c>
      <c r="F3256">
        <f t="shared" si="101"/>
        <v>19</v>
      </c>
    </row>
    <row r="3257" spans="1:6">
      <c r="A3257" t="s">
        <v>68</v>
      </c>
      <c r="B3257" s="72">
        <v>46133</v>
      </c>
      <c r="C3257" s="79">
        <v>0.83333333333333337</v>
      </c>
      <c r="D3257">
        <v>30</v>
      </c>
      <c r="E3257" t="str">
        <f t="shared" si="100"/>
        <v>avril</v>
      </c>
      <c r="F3257">
        <f t="shared" si="101"/>
        <v>20</v>
      </c>
    </row>
    <row r="3258" spans="1:6">
      <c r="A3258" t="s">
        <v>68</v>
      </c>
      <c r="B3258" s="72">
        <v>46133</v>
      </c>
      <c r="C3258" s="79">
        <v>0.875</v>
      </c>
      <c r="D3258">
        <v>21</v>
      </c>
      <c r="E3258" t="str">
        <f t="shared" si="100"/>
        <v>avril</v>
      </c>
      <c r="F3258">
        <f t="shared" si="101"/>
        <v>21</v>
      </c>
    </row>
    <row r="3259" spans="1:6">
      <c r="A3259" t="s">
        <v>68</v>
      </c>
      <c r="B3259" s="72">
        <v>46133</v>
      </c>
      <c r="C3259" s="79">
        <v>0.91666666666666663</v>
      </c>
      <c r="D3259">
        <v>12</v>
      </c>
      <c r="E3259" t="str">
        <f t="shared" si="100"/>
        <v>avril</v>
      </c>
      <c r="F3259">
        <f t="shared" si="101"/>
        <v>22</v>
      </c>
    </row>
    <row r="3260" spans="1:6">
      <c r="A3260" t="s">
        <v>68</v>
      </c>
      <c r="B3260" s="72">
        <v>46133</v>
      </c>
      <c r="C3260" s="79">
        <v>0.95833333333333337</v>
      </c>
      <c r="D3260">
        <v>8</v>
      </c>
      <c r="E3260" t="str">
        <f t="shared" si="100"/>
        <v>avril</v>
      </c>
      <c r="F3260">
        <f t="shared" si="101"/>
        <v>23</v>
      </c>
    </row>
    <row r="3261" spans="1:6">
      <c r="A3261" t="s">
        <v>85</v>
      </c>
      <c r="B3261" s="72">
        <v>46133</v>
      </c>
      <c r="C3261" s="79">
        <v>0.25</v>
      </c>
      <c r="D3261">
        <v>0</v>
      </c>
      <c r="E3261" t="str">
        <f t="shared" si="100"/>
        <v>avril</v>
      </c>
      <c r="F3261">
        <f t="shared" si="101"/>
        <v>6</v>
      </c>
    </row>
    <row r="3262" spans="1:6">
      <c r="A3262" t="s">
        <v>85</v>
      </c>
      <c r="B3262" s="72">
        <v>46133</v>
      </c>
      <c r="C3262" s="79">
        <v>0.29166666666666669</v>
      </c>
      <c r="D3262">
        <v>0</v>
      </c>
      <c r="E3262" t="str">
        <f t="shared" si="100"/>
        <v>avril</v>
      </c>
      <c r="F3262">
        <f t="shared" si="101"/>
        <v>7</v>
      </c>
    </row>
    <row r="3263" spans="1:6">
      <c r="A3263" t="s">
        <v>85</v>
      </c>
      <c r="B3263" s="72">
        <v>46133</v>
      </c>
      <c r="C3263" s="79">
        <v>0.33333333333333331</v>
      </c>
      <c r="D3263">
        <v>4</v>
      </c>
      <c r="E3263" t="str">
        <f t="shared" si="100"/>
        <v>avril</v>
      </c>
      <c r="F3263">
        <f t="shared" si="101"/>
        <v>8</v>
      </c>
    </row>
    <row r="3264" spans="1:6">
      <c r="A3264" t="s">
        <v>85</v>
      </c>
      <c r="B3264" s="72">
        <v>46133</v>
      </c>
      <c r="C3264" s="79">
        <v>0.375</v>
      </c>
      <c r="D3264">
        <v>5</v>
      </c>
      <c r="E3264" t="str">
        <f t="shared" si="100"/>
        <v>avril</v>
      </c>
      <c r="F3264">
        <f t="shared" si="101"/>
        <v>9</v>
      </c>
    </row>
    <row r="3265" spans="1:6">
      <c r="A3265" t="s">
        <v>85</v>
      </c>
      <c r="B3265" s="72">
        <v>46133</v>
      </c>
      <c r="C3265" s="79">
        <v>0.41666666666666669</v>
      </c>
      <c r="D3265">
        <v>16</v>
      </c>
      <c r="E3265" t="str">
        <f t="shared" si="100"/>
        <v>avril</v>
      </c>
      <c r="F3265">
        <f t="shared" si="101"/>
        <v>10</v>
      </c>
    </row>
    <row r="3266" spans="1:6">
      <c r="A3266" t="s">
        <v>85</v>
      </c>
      <c r="B3266" s="72">
        <v>46133</v>
      </c>
      <c r="C3266" s="79">
        <v>0.45833333333333331</v>
      </c>
      <c r="D3266">
        <v>31</v>
      </c>
      <c r="E3266" t="str">
        <f t="shared" si="100"/>
        <v>avril</v>
      </c>
      <c r="F3266">
        <f t="shared" si="101"/>
        <v>11</v>
      </c>
    </row>
    <row r="3267" spans="1:6">
      <c r="A3267" t="s">
        <v>85</v>
      </c>
      <c r="B3267" s="72">
        <v>46133</v>
      </c>
      <c r="C3267" s="79">
        <v>0.5</v>
      </c>
      <c r="D3267">
        <v>33</v>
      </c>
      <c r="E3267" t="str">
        <f t="shared" si="100"/>
        <v>avril</v>
      </c>
      <c r="F3267">
        <f t="shared" si="101"/>
        <v>12</v>
      </c>
    </row>
    <row r="3268" spans="1:6">
      <c r="A3268" t="s">
        <v>85</v>
      </c>
      <c r="B3268" s="72">
        <v>46133</v>
      </c>
      <c r="C3268" s="79">
        <v>0.54166666666666663</v>
      </c>
      <c r="D3268">
        <v>30</v>
      </c>
      <c r="E3268" t="str">
        <f t="shared" ref="E3268:E3331" si="102">TEXT(B3268,"mmmm")</f>
        <v>avril</v>
      </c>
      <c r="F3268">
        <f t="shared" ref="F3268:F3331" si="103">VLOOKUP(C3268,$L$1:$M$24,2,0)</f>
        <v>13</v>
      </c>
    </row>
    <row r="3269" spans="1:6">
      <c r="A3269" t="s">
        <v>85</v>
      </c>
      <c r="B3269" s="72">
        <v>46133</v>
      </c>
      <c r="C3269" s="79">
        <v>0.58333333333333337</v>
      </c>
      <c r="D3269">
        <v>22</v>
      </c>
      <c r="E3269" t="str">
        <f t="shared" si="102"/>
        <v>avril</v>
      </c>
      <c r="F3269">
        <f t="shared" si="103"/>
        <v>14</v>
      </c>
    </row>
    <row r="3270" spans="1:6">
      <c r="A3270" t="s">
        <v>85</v>
      </c>
      <c r="B3270" s="72">
        <v>46133</v>
      </c>
      <c r="C3270" s="79">
        <v>0.625</v>
      </c>
      <c r="D3270">
        <v>26</v>
      </c>
      <c r="E3270" t="str">
        <f t="shared" si="102"/>
        <v>avril</v>
      </c>
      <c r="F3270">
        <f t="shared" si="103"/>
        <v>15</v>
      </c>
    </row>
    <row r="3271" spans="1:6">
      <c r="A3271" t="s">
        <v>85</v>
      </c>
      <c r="B3271" s="72">
        <v>46133</v>
      </c>
      <c r="C3271" s="79">
        <v>0.66666666666666663</v>
      </c>
      <c r="D3271">
        <v>25</v>
      </c>
      <c r="E3271" t="str">
        <f t="shared" si="102"/>
        <v>avril</v>
      </c>
      <c r="F3271">
        <f t="shared" si="103"/>
        <v>16</v>
      </c>
    </row>
    <row r="3272" spans="1:6">
      <c r="A3272" t="s">
        <v>85</v>
      </c>
      <c r="B3272" s="72">
        <v>46133</v>
      </c>
      <c r="C3272" s="79">
        <v>0.70833333333333337</v>
      </c>
      <c r="D3272">
        <v>26</v>
      </c>
      <c r="E3272" t="str">
        <f t="shared" si="102"/>
        <v>avril</v>
      </c>
      <c r="F3272">
        <f t="shared" si="103"/>
        <v>17</v>
      </c>
    </row>
    <row r="3273" spans="1:6">
      <c r="A3273" t="s">
        <v>85</v>
      </c>
      <c r="B3273" s="72">
        <v>46133</v>
      </c>
      <c r="C3273" s="79">
        <v>0.75</v>
      </c>
      <c r="D3273">
        <v>27</v>
      </c>
      <c r="E3273" t="str">
        <f t="shared" si="102"/>
        <v>avril</v>
      </c>
      <c r="F3273">
        <f t="shared" si="103"/>
        <v>18</v>
      </c>
    </row>
    <row r="3274" spans="1:6">
      <c r="A3274" t="s">
        <v>85</v>
      </c>
      <c r="B3274" s="72">
        <v>46133</v>
      </c>
      <c r="C3274" s="79">
        <v>0.79166666666666663</v>
      </c>
      <c r="D3274">
        <v>21</v>
      </c>
      <c r="E3274" t="str">
        <f t="shared" si="102"/>
        <v>avril</v>
      </c>
      <c r="F3274">
        <f t="shared" si="103"/>
        <v>19</v>
      </c>
    </row>
    <row r="3275" spans="1:6">
      <c r="A3275" t="s">
        <v>85</v>
      </c>
      <c r="B3275" s="72">
        <v>46133</v>
      </c>
      <c r="C3275" s="79">
        <v>0.83333333333333337</v>
      </c>
      <c r="D3275">
        <v>14</v>
      </c>
      <c r="E3275" t="str">
        <f t="shared" si="102"/>
        <v>avril</v>
      </c>
      <c r="F3275">
        <f t="shared" si="103"/>
        <v>20</v>
      </c>
    </row>
    <row r="3276" spans="1:6">
      <c r="A3276" t="s">
        <v>85</v>
      </c>
      <c r="B3276" s="72">
        <v>46133</v>
      </c>
      <c r="C3276" s="79">
        <v>0.875</v>
      </c>
      <c r="D3276">
        <v>11</v>
      </c>
      <c r="E3276" t="str">
        <f t="shared" si="102"/>
        <v>avril</v>
      </c>
      <c r="F3276">
        <f t="shared" si="103"/>
        <v>21</v>
      </c>
    </row>
    <row r="3277" spans="1:6">
      <c r="A3277" t="s">
        <v>85</v>
      </c>
      <c r="B3277" s="72">
        <v>46133</v>
      </c>
      <c r="C3277" s="79">
        <v>0.91666666666666663</v>
      </c>
      <c r="D3277">
        <v>7</v>
      </c>
      <c r="E3277" t="str">
        <f t="shared" si="102"/>
        <v>avril</v>
      </c>
      <c r="F3277">
        <f t="shared" si="103"/>
        <v>22</v>
      </c>
    </row>
    <row r="3278" spans="1:6">
      <c r="A3278" t="s">
        <v>85</v>
      </c>
      <c r="B3278" s="72">
        <v>46133</v>
      </c>
      <c r="C3278" s="79">
        <v>0.95833333333333337</v>
      </c>
      <c r="D3278">
        <v>8</v>
      </c>
      <c r="E3278" t="str">
        <f t="shared" si="102"/>
        <v>avril</v>
      </c>
      <c r="F3278">
        <f t="shared" si="103"/>
        <v>23</v>
      </c>
    </row>
    <row r="3279" spans="1:6">
      <c r="A3279" t="s">
        <v>68</v>
      </c>
      <c r="B3279" s="72">
        <v>46134</v>
      </c>
      <c r="C3279" s="79">
        <v>0.25</v>
      </c>
      <c r="D3279">
        <v>1</v>
      </c>
      <c r="E3279" t="str">
        <f t="shared" si="102"/>
        <v>avril</v>
      </c>
      <c r="F3279">
        <f t="shared" si="103"/>
        <v>6</v>
      </c>
    </row>
    <row r="3280" spans="1:6">
      <c r="A3280" t="s">
        <v>68</v>
      </c>
      <c r="B3280" s="72">
        <v>46134</v>
      </c>
      <c r="C3280" s="79">
        <v>0.29166666666666669</v>
      </c>
      <c r="D3280">
        <v>1</v>
      </c>
      <c r="E3280" t="str">
        <f t="shared" si="102"/>
        <v>avril</v>
      </c>
      <c r="F3280">
        <f t="shared" si="103"/>
        <v>7</v>
      </c>
    </row>
    <row r="3281" spans="1:6">
      <c r="A3281" t="s">
        <v>68</v>
      </c>
      <c r="B3281" s="72">
        <v>46134</v>
      </c>
      <c r="C3281" s="79">
        <v>0.33333333333333331</v>
      </c>
      <c r="D3281">
        <v>4</v>
      </c>
      <c r="E3281" t="str">
        <f t="shared" si="102"/>
        <v>avril</v>
      </c>
      <c r="F3281">
        <f t="shared" si="103"/>
        <v>8</v>
      </c>
    </row>
    <row r="3282" spans="1:6">
      <c r="A3282" t="s">
        <v>68</v>
      </c>
      <c r="B3282" s="72">
        <v>46134</v>
      </c>
      <c r="C3282" s="79">
        <v>0.375</v>
      </c>
      <c r="D3282">
        <v>13</v>
      </c>
      <c r="E3282" t="str">
        <f t="shared" si="102"/>
        <v>avril</v>
      </c>
      <c r="F3282">
        <f t="shared" si="103"/>
        <v>9</v>
      </c>
    </row>
    <row r="3283" spans="1:6">
      <c r="A3283" t="s">
        <v>68</v>
      </c>
      <c r="B3283" s="72">
        <v>46134</v>
      </c>
      <c r="C3283" s="79">
        <v>0.41666666666666669</v>
      </c>
      <c r="D3283">
        <v>25</v>
      </c>
      <c r="E3283" t="str">
        <f t="shared" si="102"/>
        <v>avril</v>
      </c>
      <c r="F3283">
        <f t="shared" si="103"/>
        <v>10</v>
      </c>
    </row>
    <row r="3284" spans="1:6">
      <c r="A3284" t="s">
        <v>68</v>
      </c>
      <c r="B3284" s="72">
        <v>46134</v>
      </c>
      <c r="C3284" s="79">
        <v>0.45833333333333331</v>
      </c>
      <c r="D3284">
        <v>47</v>
      </c>
      <c r="E3284" t="str">
        <f t="shared" si="102"/>
        <v>avril</v>
      </c>
      <c r="F3284">
        <f t="shared" si="103"/>
        <v>11</v>
      </c>
    </row>
    <row r="3285" spans="1:6">
      <c r="A3285" t="s">
        <v>68</v>
      </c>
      <c r="B3285" s="72">
        <v>46134</v>
      </c>
      <c r="C3285" s="79">
        <v>0.5</v>
      </c>
      <c r="D3285">
        <v>49</v>
      </c>
      <c r="E3285" t="str">
        <f t="shared" si="102"/>
        <v>avril</v>
      </c>
      <c r="F3285">
        <f t="shared" si="103"/>
        <v>12</v>
      </c>
    </row>
    <row r="3286" spans="1:6">
      <c r="A3286" t="s">
        <v>68</v>
      </c>
      <c r="B3286" s="72">
        <v>46134</v>
      </c>
      <c r="C3286" s="79">
        <v>0.54166666666666663</v>
      </c>
      <c r="D3286">
        <v>43</v>
      </c>
      <c r="E3286" t="str">
        <f t="shared" si="102"/>
        <v>avril</v>
      </c>
      <c r="F3286">
        <f t="shared" si="103"/>
        <v>13</v>
      </c>
    </row>
    <row r="3287" spans="1:6">
      <c r="A3287" t="s">
        <v>68</v>
      </c>
      <c r="B3287" s="72">
        <v>46134</v>
      </c>
      <c r="C3287" s="79">
        <v>0.58333333333333337</v>
      </c>
      <c r="D3287">
        <v>40</v>
      </c>
      <c r="E3287" t="str">
        <f t="shared" si="102"/>
        <v>avril</v>
      </c>
      <c r="F3287">
        <f t="shared" si="103"/>
        <v>14</v>
      </c>
    </row>
    <row r="3288" spans="1:6">
      <c r="A3288" t="s">
        <v>68</v>
      </c>
      <c r="B3288" s="72">
        <v>46134</v>
      </c>
      <c r="C3288" s="79">
        <v>0.625</v>
      </c>
      <c r="D3288">
        <v>37</v>
      </c>
      <c r="E3288" t="str">
        <f t="shared" si="102"/>
        <v>avril</v>
      </c>
      <c r="F3288">
        <f t="shared" si="103"/>
        <v>15</v>
      </c>
    </row>
    <row r="3289" spans="1:6">
      <c r="A3289" t="s">
        <v>68</v>
      </c>
      <c r="B3289" s="72">
        <v>46134</v>
      </c>
      <c r="C3289" s="79">
        <v>0.66666666666666663</v>
      </c>
      <c r="D3289">
        <v>39</v>
      </c>
      <c r="E3289" t="str">
        <f t="shared" si="102"/>
        <v>avril</v>
      </c>
      <c r="F3289">
        <f t="shared" si="103"/>
        <v>16</v>
      </c>
    </row>
    <row r="3290" spans="1:6">
      <c r="A3290" t="s">
        <v>68</v>
      </c>
      <c r="B3290" s="72">
        <v>46134</v>
      </c>
      <c r="C3290" s="79">
        <v>0.70833333333333337</v>
      </c>
      <c r="D3290">
        <v>36</v>
      </c>
      <c r="E3290" t="str">
        <f t="shared" si="102"/>
        <v>avril</v>
      </c>
      <c r="F3290">
        <f t="shared" si="103"/>
        <v>17</v>
      </c>
    </row>
    <row r="3291" spans="1:6">
      <c r="A3291" t="s">
        <v>68</v>
      </c>
      <c r="B3291" s="72">
        <v>46134</v>
      </c>
      <c r="C3291" s="79">
        <v>0.75</v>
      </c>
      <c r="D3291">
        <v>36</v>
      </c>
      <c r="E3291" t="str">
        <f t="shared" si="102"/>
        <v>avril</v>
      </c>
      <c r="F3291">
        <f t="shared" si="103"/>
        <v>18</v>
      </c>
    </row>
    <row r="3292" spans="1:6">
      <c r="A3292" t="s">
        <v>68</v>
      </c>
      <c r="B3292" s="72">
        <v>46134</v>
      </c>
      <c r="C3292" s="79">
        <v>0.79166666666666663</v>
      </c>
      <c r="D3292">
        <v>36</v>
      </c>
      <c r="E3292" t="str">
        <f t="shared" si="102"/>
        <v>avril</v>
      </c>
      <c r="F3292">
        <f t="shared" si="103"/>
        <v>19</v>
      </c>
    </row>
    <row r="3293" spans="1:6">
      <c r="A3293" t="s">
        <v>68</v>
      </c>
      <c r="B3293" s="72">
        <v>46134</v>
      </c>
      <c r="C3293" s="79">
        <v>0.83333333333333337</v>
      </c>
      <c r="D3293">
        <v>20</v>
      </c>
      <c r="E3293" t="str">
        <f t="shared" si="102"/>
        <v>avril</v>
      </c>
      <c r="F3293">
        <f t="shared" si="103"/>
        <v>20</v>
      </c>
    </row>
    <row r="3294" spans="1:6">
      <c r="A3294" t="s">
        <v>68</v>
      </c>
      <c r="B3294" s="72">
        <v>46134</v>
      </c>
      <c r="C3294" s="79">
        <v>0.875</v>
      </c>
      <c r="D3294">
        <v>15</v>
      </c>
      <c r="E3294" t="str">
        <f t="shared" si="102"/>
        <v>avril</v>
      </c>
      <c r="F3294">
        <f t="shared" si="103"/>
        <v>21</v>
      </c>
    </row>
    <row r="3295" spans="1:6">
      <c r="A3295" t="s">
        <v>68</v>
      </c>
      <c r="B3295" s="72">
        <v>46134</v>
      </c>
      <c r="C3295" s="79">
        <v>0.91666666666666663</v>
      </c>
      <c r="D3295">
        <v>8</v>
      </c>
      <c r="E3295" t="str">
        <f t="shared" si="102"/>
        <v>avril</v>
      </c>
      <c r="F3295">
        <f t="shared" si="103"/>
        <v>22</v>
      </c>
    </row>
    <row r="3296" spans="1:6">
      <c r="A3296" t="s">
        <v>68</v>
      </c>
      <c r="B3296" s="72">
        <v>46134</v>
      </c>
      <c r="C3296" s="79">
        <v>0.95833333333333337</v>
      </c>
      <c r="D3296">
        <v>4</v>
      </c>
      <c r="E3296" t="str">
        <f t="shared" si="102"/>
        <v>avril</v>
      </c>
      <c r="F3296">
        <f t="shared" si="103"/>
        <v>23</v>
      </c>
    </row>
    <row r="3297" spans="1:6">
      <c r="A3297" t="s">
        <v>85</v>
      </c>
      <c r="B3297" s="72">
        <v>46134</v>
      </c>
      <c r="C3297" s="79">
        <v>0.25</v>
      </c>
      <c r="D3297">
        <v>0</v>
      </c>
      <c r="E3297" t="str">
        <f t="shared" si="102"/>
        <v>avril</v>
      </c>
      <c r="F3297">
        <f t="shared" si="103"/>
        <v>6</v>
      </c>
    </row>
    <row r="3298" spans="1:6">
      <c r="A3298" t="s">
        <v>85</v>
      </c>
      <c r="B3298" s="72">
        <v>46134</v>
      </c>
      <c r="C3298" s="79">
        <v>0.29166666666666669</v>
      </c>
      <c r="D3298">
        <v>1</v>
      </c>
      <c r="E3298" t="str">
        <f t="shared" si="102"/>
        <v>avril</v>
      </c>
      <c r="F3298">
        <f t="shared" si="103"/>
        <v>7</v>
      </c>
    </row>
    <row r="3299" spans="1:6">
      <c r="A3299" t="s">
        <v>85</v>
      </c>
      <c r="B3299" s="72">
        <v>46134</v>
      </c>
      <c r="C3299" s="79">
        <v>0.33333333333333331</v>
      </c>
      <c r="D3299">
        <v>4</v>
      </c>
      <c r="E3299" t="str">
        <f t="shared" si="102"/>
        <v>avril</v>
      </c>
      <c r="F3299">
        <f t="shared" si="103"/>
        <v>8</v>
      </c>
    </row>
    <row r="3300" spans="1:6">
      <c r="A3300" t="s">
        <v>85</v>
      </c>
      <c r="B3300" s="72">
        <v>46134</v>
      </c>
      <c r="C3300" s="79">
        <v>0.375</v>
      </c>
      <c r="D3300">
        <v>6</v>
      </c>
      <c r="E3300" t="str">
        <f t="shared" si="102"/>
        <v>avril</v>
      </c>
      <c r="F3300">
        <f t="shared" si="103"/>
        <v>9</v>
      </c>
    </row>
    <row r="3301" spans="1:6">
      <c r="A3301" t="s">
        <v>85</v>
      </c>
      <c r="B3301" s="72">
        <v>46134</v>
      </c>
      <c r="C3301" s="79">
        <v>0.41666666666666669</v>
      </c>
      <c r="D3301">
        <v>16</v>
      </c>
      <c r="E3301" t="str">
        <f t="shared" si="102"/>
        <v>avril</v>
      </c>
      <c r="F3301">
        <f t="shared" si="103"/>
        <v>10</v>
      </c>
    </row>
    <row r="3302" spans="1:6">
      <c r="A3302" t="s">
        <v>85</v>
      </c>
      <c r="B3302" s="72">
        <v>46134</v>
      </c>
      <c r="C3302" s="79">
        <v>0.45833333333333331</v>
      </c>
      <c r="D3302">
        <v>24</v>
      </c>
      <c r="E3302" t="str">
        <f t="shared" si="102"/>
        <v>avril</v>
      </c>
      <c r="F3302">
        <f t="shared" si="103"/>
        <v>11</v>
      </c>
    </row>
    <row r="3303" spans="1:6">
      <c r="A3303" t="s">
        <v>85</v>
      </c>
      <c r="B3303" s="72">
        <v>46134</v>
      </c>
      <c r="C3303" s="79">
        <v>0.5</v>
      </c>
      <c r="D3303">
        <v>33</v>
      </c>
      <c r="E3303" t="str">
        <f t="shared" si="102"/>
        <v>avril</v>
      </c>
      <c r="F3303">
        <f t="shared" si="103"/>
        <v>12</v>
      </c>
    </row>
    <row r="3304" spans="1:6">
      <c r="A3304" t="s">
        <v>85</v>
      </c>
      <c r="B3304" s="72">
        <v>46134</v>
      </c>
      <c r="C3304" s="79">
        <v>0.54166666666666663</v>
      </c>
      <c r="D3304">
        <v>24</v>
      </c>
      <c r="E3304" t="str">
        <f t="shared" si="102"/>
        <v>avril</v>
      </c>
      <c r="F3304">
        <f t="shared" si="103"/>
        <v>13</v>
      </c>
    </row>
    <row r="3305" spans="1:6">
      <c r="A3305" t="s">
        <v>85</v>
      </c>
      <c r="B3305" s="72">
        <v>46134</v>
      </c>
      <c r="C3305" s="79">
        <v>0.58333333333333337</v>
      </c>
      <c r="D3305">
        <v>19</v>
      </c>
      <c r="E3305" t="str">
        <f t="shared" si="102"/>
        <v>avril</v>
      </c>
      <c r="F3305">
        <f t="shared" si="103"/>
        <v>14</v>
      </c>
    </row>
    <row r="3306" spans="1:6">
      <c r="A3306" t="s">
        <v>85</v>
      </c>
      <c r="B3306" s="72">
        <v>46134</v>
      </c>
      <c r="C3306" s="79">
        <v>0.625</v>
      </c>
      <c r="D3306">
        <v>27</v>
      </c>
      <c r="E3306" t="str">
        <f t="shared" si="102"/>
        <v>avril</v>
      </c>
      <c r="F3306">
        <f t="shared" si="103"/>
        <v>15</v>
      </c>
    </row>
    <row r="3307" spans="1:6">
      <c r="A3307" t="s">
        <v>85</v>
      </c>
      <c r="B3307" s="72">
        <v>46134</v>
      </c>
      <c r="C3307" s="79">
        <v>0.66666666666666663</v>
      </c>
      <c r="D3307">
        <v>23</v>
      </c>
      <c r="E3307" t="str">
        <f t="shared" si="102"/>
        <v>avril</v>
      </c>
      <c r="F3307">
        <f t="shared" si="103"/>
        <v>16</v>
      </c>
    </row>
    <row r="3308" spans="1:6">
      <c r="A3308" t="s">
        <v>85</v>
      </c>
      <c r="B3308" s="72">
        <v>46134</v>
      </c>
      <c r="C3308" s="79">
        <v>0.70833333333333337</v>
      </c>
      <c r="D3308">
        <v>22</v>
      </c>
      <c r="E3308" t="str">
        <f t="shared" si="102"/>
        <v>avril</v>
      </c>
      <c r="F3308">
        <f t="shared" si="103"/>
        <v>17</v>
      </c>
    </row>
    <row r="3309" spans="1:6">
      <c r="A3309" t="s">
        <v>85</v>
      </c>
      <c r="B3309" s="72">
        <v>46134</v>
      </c>
      <c r="C3309" s="79">
        <v>0.75</v>
      </c>
      <c r="D3309">
        <v>21</v>
      </c>
      <c r="E3309" t="str">
        <f t="shared" si="102"/>
        <v>avril</v>
      </c>
      <c r="F3309">
        <f t="shared" si="103"/>
        <v>18</v>
      </c>
    </row>
    <row r="3310" spans="1:6">
      <c r="A3310" t="s">
        <v>85</v>
      </c>
      <c r="B3310" s="72">
        <v>46134</v>
      </c>
      <c r="C3310" s="79">
        <v>0.79166666666666663</v>
      </c>
      <c r="D3310">
        <v>15</v>
      </c>
      <c r="E3310" t="str">
        <f t="shared" si="102"/>
        <v>avril</v>
      </c>
      <c r="F3310">
        <f t="shared" si="103"/>
        <v>19</v>
      </c>
    </row>
    <row r="3311" spans="1:6">
      <c r="A3311" t="s">
        <v>85</v>
      </c>
      <c r="B3311" s="72">
        <v>46134</v>
      </c>
      <c r="C3311" s="79">
        <v>0.83333333333333337</v>
      </c>
      <c r="D3311">
        <v>14</v>
      </c>
      <c r="E3311" t="str">
        <f t="shared" si="102"/>
        <v>avril</v>
      </c>
      <c r="F3311">
        <f t="shared" si="103"/>
        <v>20</v>
      </c>
    </row>
    <row r="3312" spans="1:6">
      <c r="A3312" t="s">
        <v>85</v>
      </c>
      <c r="B3312" s="72">
        <v>46134</v>
      </c>
      <c r="C3312" s="79">
        <v>0.875</v>
      </c>
      <c r="D3312">
        <v>13</v>
      </c>
      <c r="E3312" t="str">
        <f t="shared" si="102"/>
        <v>avril</v>
      </c>
      <c r="F3312">
        <f t="shared" si="103"/>
        <v>21</v>
      </c>
    </row>
    <row r="3313" spans="1:6">
      <c r="A3313" t="s">
        <v>85</v>
      </c>
      <c r="B3313" s="72">
        <v>46134</v>
      </c>
      <c r="C3313" s="79">
        <v>0.91666666666666663</v>
      </c>
      <c r="D3313">
        <v>7</v>
      </c>
      <c r="E3313" t="str">
        <f t="shared" si="102"/>
        <v>avril</v>
      </c>
      <c r="F3313">
        <f t="shared" si="103"/>
        <v>22</v>
      </c>
    </row>
    <row r="3314" spans="1:6">
      <c r="A3314" t="s">
        <v>85</v>
      </c>
      <c r="B3314" s="72">
        <v>46134</v>
      </c>
      <c r="C3314" s="79">
        <v>0.95833333333333337</v>
      </c>
      <c r="D3314">
        <v>7</v>
      </c>
      <c r="E3314" t="str">
        <f t="shared" si="102"/>
        <v>avril</v>
      </c>
      <c r="F3314">
        <f t="shared" si="103"/>
        <v>23</v>
      </c>
    </row>
    <row r="3315" spans="1:6">
      <c r="A3315" t="s">
        <v>68</v>
      </c>
      <c r="B3315" s="72">
        <v>46135</v>
      </c>
      <c r="C3315" s="79">
        <v>0.25</v>
      </c>
      <c r="D3315">
        <v>0</v>
      </c>
      <c r="E3315" t="str">
        <f t="shared" si="102"/>
        <v>avril</v>
      </c>
      <c r="F3315">
        <f t="shared" si="103"/>
        <v>6</v>
      </c>
    </row>
    <row r="3316" spans="1:6">
      <c r="A3316" t="s">
        <v>68</v>
      </c>
      <c r="B3316" s="72">
        <v>46135</v>
      </c>
      <c r="C3316" s="79">
        <v>0.29166666666666669</v>
      </c>
      <c r="D3316">
        <v>1</v>
      </c>
      <c r="E3316" t="str">
        <f t="shared" si="102"/>
        <v>avril</v>
      </c>
      <c r="F3316">
        <f t="shared" si="103"/>
        <v>7</v>
      </c>
    </row>
    <row r="3317" spans="1:6">
      <c r="A3317" t="s">
        <v>68</v>
      </c>
      <c r="B3317" s="72">
        <v>46135</v>
      </c>
      <c r="C3317" s="79">
        <v>0.33333333333333331</v>
      </c>
      <c r="D3317">
        <v>3</v>
      </c>
      <c r="E3317" t="str">
        <f t="shared" si="102"/>
        <v>avril</v>
      </c>
      <c r="F3317">
        <f t="shared" si="103"/>
        <v>8</v>
      </c>
    </row>
    <row r="3318" spans="1:6">
      <c r="A3318" t="s">
        <v>68</v>
      </c>
      <c r="B3318" s="72">
        <v>46135</v>
      </c>
      <c r="C3318" s="79">
        <v>0.375</v>
      </c>
      <c r="D3318">
        <v>13</v>
      </c>
      <c r="E3318" t="str">
        <f t="shared" si="102"/>
        <v>avril</v>
      </c>
      <c r="F3318">
        <f t="shared" si="103"/>
        <v>9</v>
      </c>
    </row>
    <row r="3319" spans="1:6">
      <c r="A3319" t="s">
        <v>68</v>
      </c>
      <c r="B3319" s="72">
        <v>46135</v>
      </c>
      <c r="C3319" s="79">
        <v>0.41666666666666669</v>
      </c>
      <c r="D3319">
        <v>30</v>
      </c>
      <c r="E3319" t="str">
        <f t="shared" si="102"/>
        <v>avril</v>
      </c>
      <c r="F3319">
        <f t="shared" si="103"/>
        <v>10</v>
      </c>
    </row>
    <row r="3320" spans="1:6">
      <c r="A3320" t="s">
        <v>68</v>
      </c>
      <c r="B3320" s="72">
        <v>46135</v>
      </c>
      <c r="C3320" s="79">
        <v>0.45833333333333331</v>
      </c>
      <c r="D3320">
        <v>45</v>
      </c>
      <c r="E3320" t="str">
        <f t="shared" si="102"/>
        <v>avril</v>
      </c>
      <c r="F3320">
        <f t="shared" si="103"/>
        <v>11</v>
      </c>
    </row>
    <row r="3321" spans="1:6">
      <c r="A3321" t="s">
        <v>68</v>
      </c>
      <c r="B3321" s="72">
        <v>46135</v>
      </c>
      <c r="C3321" s="79">
        <v>0.5</v>
      </c>
      <c r="D3321">
        <v>43</v>
      </c>
      <c r="E3321" t="str">
        <f t="shared" si="102"/>
        <v>avril</v>
      </c>
      <c r="F3321">
        <f t="shared" si="103"/>
        <v>12</v>
      </c>
    </row>
    <row r="3322" spans="1:6">
      <c r="A3322" t="s">
        <v>68</v>
      </c>
      <c r="B3322" s="72">
        <v>46135</v>
      </c>
      <c r="C3322" s="79">
        <v>0.54166666666666663</v>
      </c>
      <c r="D3322">
        <v>42</v>
      </c>
      <c r="E3322" t="str">
        <f t="shared" si="102"/>
        <v>avril</v>
      </c>
      <c r="F3322">
        <f t="shared" si="103"/>
        <v>13</v>
      </c>
    </row>
    <row r="3323" spans="1:6">
      <c r="A3323" t="s">
        <v>68</v>
      </c>
      <c r="B3323" s="72">
        <v>46135</v>
      </c>
      <c r="C3323" s="79">
        <v>0.58333333333333337</v>
      </c>
      <c r="D3323">
        <v>39</v>
      </c>
      <c r="E3323" t="str">
        <f t="shared" si="102"/>
        <v>avril</v>
      </c>
      <c r="F3323">
        <f t="shared" si="103"/>
        <v>14</v>
      </c>
    </row>
    <row r="3324" spans="1:6">
      <c r="A3324" t="s">
        <v>68</v>
      </c>
      <c r="B3324" s="72">
        <v>46135</v>
      </c>
      <c r="C3324" s="79">
        <v>0.625</v>
      </c>
      <c r="D3324">
        <v>38</v>
      </c>
      <c r="E3324" t="str">
        <f t="shared" si="102"/>
        <v>avril</v>
      </c>
      <c r="F3324">
        <f t="shared" si="103"/>
        <v>15</v>
      </c>
    </row>
    <row r="3325" spans="1:6">
      <c r="A3325" t="s">
        <v>68</v>
      </c>
      <c r="B3325" s="72">
        <v>46135</v>
      </c>
      <c r="C3325" s="79">
        <v>0.66666666666666663</v>
      </c>
      <c r="D3325">
        <v>40</v>
      </c>
      <c r="E3325" t="str">
        <f t="shared" si="102"/>
        <v>avril</v>
      </c>
      <c r="F3325">
        <f t="shared" si="103"/>
        <v>16</v>
      </c>
    </row>
    <row r="3326" spans="1:6">
      <c r="A3326" t="s">
        <v>68</v>
      </c>
      <c r="B3326" s="72">
        <v>46135</v>
      </c>
      <c r="C3326" s="79">
        <v>0.70833333333333337</v>
      </c>
      <c r="D3326">
        <v>41</v>
      </c>
      <c r="E3326" t="str">
        <f t="shared" si="102"/>
        <v>avril</v>
      </c>
      <c r="F3326">
        <f t="shared" si="103"/>
        <v>17</v>
      </c>
    </row>
    <row r="3327" spans="1:6">
      <c r="A3327" t="s">
        <v>68</v>
      </c>
      <c r="B3327" s="72">
        <v>46135</v>
      </c>
      <c r="C3327" s="79">
        <v>0.75</v>
      </c>
      <c r="D3327">
        <v>40</v>
      </c>
      <c r="E3327" t="str">
        <f t="shared" si="102"/>
        <v>avril</v>
      </c>
      <c r="F3327">
        <f t="shared" si="103"/>
        <v>18</v>
      </c>
    </row>
    <row r="3328" spans="1:6">
      <c r="A3328" t="s">
        <v>68</v>
      </c>
      <c r="B3328" s="72">
        <v>46135</v>
      </c>
      <c r="C3328" s="79">
        <v>0.79166666666666663</v>
      </c>
      <c r="D3328">
        <v>36</v>
      </c>
      <c r="E3328" t="str">
        <f t="shared" si="102"/>
        <v>avril</v>
      </c>
      <c r="F3328">
        <f t="shared" si="103"/>
        <v>19</v>
      </c>
    </row>
    <row r="3329" spans="1:6">
      <c r="A3329" t="s">
        <v>68</v>
      </c>
      <c r="B3329" s="72">
        <v>46135</v>
      </c>
      <c r="C3329" s="79">
        <v>0.83333333333333337</v>
      </c>
      <c r="D3329">
        <v>20</v>
      </c>
      <c r="E3329" t="str">
        <f t="shared" si="102"/>
        <v>avril</v>
      </c>
      <c r="F3329">
        <f t="shared" si="103"/>
        <v>20</v>
      </c>
    </row>
    <row r="3330" spans="1:6">
      <c r="A3330" t="s">
        <v>68</v>
      </c>
      <c r="B3330" s="72">
        <v>46135</v>
      </c>
      <c r="C3330" s="79">
        <v>0.875</v>
      </c>
      <c r="D3330">
        <v>17</v>
      </c>
      <c r="E3330" t="str">
        <f t="shared" si="102"/>
        <v>avril</v>
      </c>
      <c r="F3330">
        <f t="shared" si="103"/>
        <v>21</v>
      </c>
    </row>
    <row r="3331" spans="1:6">
      <c r="A3331" t="s">
        <v>68</v>
      </c>
      <c r="B3331" s="72">
        <v>46135</v>
      </c>
      <c r="C3331" s="79">
        <v>0.91666666666666663</v>
      </c>
      <c r="D3331">
        <v>12</v>
      </c>
      <c r="E3331" t="str">
        <f t="shared" si="102"/>
        <v>avril</v>
      </c>
      <c r="F3331">
        <f t="shared" si="103"/>
        <v>22</v>
      </c>
    </row>
    <row r="3332" spans="1:6">
      <c r="A3332" t="s">
        <v>68</v>
      </c>
      <c r="B3332" s="72">
        <v>46135</v>
      </c>
      <c r="C3332" s="79">
        <v>0.95833333333333337</v>
      </c>
      <c r="D3332">
        <v>9</v>
      </c>
      <c r="E3332" t="str">
        <f t="shared" ref="E3332:E3395" si="104">TEXT(B3332,"mmmm")</f>
        <v>avril</v>
      </c>
      <c r="F3332">
        <f t="shared" ref="F3332:F3395" si="105">VLOOKUP(C3332,$L$1:$M$24,2,0)</f>
        <v>23</v>
      </c>
    </row>
    <row r="3333" spans="1:6">
      <c r="A3333" t="s">
        <v>85</v>
      </c>
      <c r="B3333" s="72">
        <v>46135</v>
      </c>
      <c r="C3333" s="79">
        <v>0.25</v>
      </c>
      <c r="D3333">
        <v>0</v>
      </c>
      <c r="E3333" t="str">
        <f t="shared" si="104"/>
        <v>avril</v>
      </c>
      <c r="F3333">
        <f t="shared" si="105"/>
        <v>6</v>
      </c>
    </row>
    <row r="3334" spans="1:6">
      <c r="A3334" t="s">
        <v>85</v>
      </c>
      <c r="B3334" s="72">
        <v>46135</v>
      </c>
      <c r="C3334" s="79">
        <v>0.29166666666666669</v>
      </c>
      <c r="D3334">
        <v>0</v>
      </c>
      <c r="E3334" t="str">
        <f t="shared" si="104"/>
        <v>avril</v>
      </c>
      <c r="F3334">
        <f t="shared" si="105"/>
        <v>7</v>
      </c>
    </row>
    <row r="3335" spans="1:6">
      <c r="A3335" t="s">
        <v>85</v>
      </c>
      <c r="B3335" s="72">
        <v>46135</v>
      </c>
      <c r="C3335" s="79">
        <v>0.33333333333333331</v>
      </c>
      <c r="D3335">
        <v>1</v>
      </c>
      <c r="E3335" t="str">
        <f t="shared" si="104"/>
        <v>avril</v>
      </c>
      <c r="F3335">
        <f t="shared" si="105"/>
        <v>8</v>
      </c>
    </row>
    <row r="3336" spans="1:6">
      <c r="A3336" t="s">
        <v>85</v>
      </c>
      <c r="B3336" s="72">
        <v>46135</v>
      </c>
      <c r="C3336" s="79">
        <v>0.375</v>
      </c>
      <c r="D3336">
        <v>4</v>
      </c>
      <c r="E3336" t="str">
        <f t="shared" si="104"/>
        <v>avril</v>
      </c>
      <c r="F3336">
        <f t="shared" si="105"/>
        <v>9</v>
      </c>
    </row>
    <row r="3337" spans="1:6">
      <c r="A3337" t="s">
        <v>85</v>
      </c>
      <c r="B3337" s="72">
        <v>46135</v>
      </c>
      <c r="C3337" s="79">
        <v>0.41666666666666669</v>
      </c>
      <c r="D3337">
        <v>12</v>
      </c>
      <c r="E3337" t="str">
        <f t="shared" si="104"/>
        <v>avril</v>
      </c>
      <c r="F3337">
        <f t="shared" si="105"/>
        <v>10</v>
      </c>
    </row>
    <row r="3338" spans="1:6">
      <c r="A3338" t="s">
        <v>85</v>
      </c>
      <c r="B3338" s="72">
        <v>46135</v>
      </c>
      <c r="C3338" s="79">
        <v>0.45833333333333331</v>
      </c>
      <c r="D3338">
        <v>22</v>
      </c>
      <c r="E3338" t="str">
        <f t="shared" si="104"/>
        <v>avril</v>
      </c>
      <c r="F3338">
        <f t="shared" si="105"/>
        <v>11</v>
      </c>
    </row>
    <row r="3339" spans="1:6">
      <c r="A3339" t="s">
        <v>85</v>
      </c>
      <c r="B3339" s="72">
        <v>46135</v>
      </c>
      <c r="C3339" s="79">
        <v>0.5</v>
      </c>
      <c r="D3339">
        <v>24</v>
      </c>
      <c r="E3339" t="str">
        <f t="shared" si="104"/>
        <v>avril</v>
      </c>
      <c r="F3339">
        <f t="shared" si="105"/>
        <v>12</v>
      </c>
    </row>
    <row r="3340" spans="1:6">
      <c r="A3340" t="s">
        <v>85</v>
      </c>
      <c r="B3340" s="72">
        <v>46135</v>
      </c>
      <c r="C3340" s="79">
        <v>0.54166666666666663</v>
      </c>
      <c r="D3340">
        <v>21</v>
      </c>
      <c r="E3340" t="str">
        <f t="shared" si="104"/>
        <v>avril</v>
      </c>
      <c r="F3340">
        <f t="shared" si="105"/>
        <v>13</v>
      </c>
    </row>
    <row r="3341" spans="1:6">
      <c r="A3341" t="s">
        <v>85</v>
      </c>
      <c r="B3341" s="72">
        <v>46135</v>
      </c>
      <c r="C3341" s="79">
        <v>0.58333333333333337</v>
      </c>
      <c r="D3341">
        <v>18</v>
      </c>
      <c r="E3341" t="str">
        <f t="shared" si="104"/>
        <v>avril</v>
      </c>
      <c r="F3341">
        <f t="shared" si="105"/>
        <v>14</v>
      </c>
    </row>
    <row r="3342" spans="1:6">
      <c r="A3342" t="s">
        <v>85</v>
      </c>
      <c r="B3342" s="72">
        <v>46135</v>
      </c>
      <c r="C3342" s="79">
        <v>0.625</v>
      </c>
      <c r="D3342">
        <v>20</v>
      </c>
      <c r="E3342" t="str">
        <f t="shared" si="104"/>
        <v>avril</v>
      </c>
      <c r="F3342">
        <f t="shared" si="105"/>
        <v>15</v>
      </c>
    </row>
    <row r="3343" spans="1:6">
      <c r="A3343" t="s">
        <v>85</v>
      </c>
      <c r="B3343" s="72">
        <v>46135</v>
      </c>
      <c r="C3343" s="79">
        <v>0.66666666666666663</v>
      </c>
      <c r="D3343">
        <v>17</v>
      </c>
      <c r="E3343" t="str">
        <f t="shared" si="104"/>
        <v>avril</v>
      </c>
      <c r="F3343">
        <f t="shared" si="105"/>
        <v>16</v>
      </c>
    </row>
    <row r="3344" spans="1:6">
      <c r="A3344" t="s">
        <v>85</v>
      </c>
      <c r="B3344" s="72">
        <v>46135</v>
      </c>
      <c r="C3344" s="79">
        <v>0.70833333333333337</v>
      </c>
      <c r="D3344">
        <v>21</v>
      </c>
      <c r="E3344" t="str">
        <f t="shared" si="104"/>
        <v>avril</v>
      </c>
      <c r="F3344">
        <f t="shared" si="105"/>
        <v>17</v>
      </c>
    </row>
    <row r="3345" spans="1:6">
      <c r="A3345" t="s">
        <v>85</v>
      </c>
      <c r="B3345" s="72">
        <v>46135</v>
      </c>
      <c r="C3345" s="79">
        <v>0.75</v>
      </c>
      <c r="D3345">
        <v>25</v>
      </c>
      <c r="E3345" t="str">
        <f t="shared" si="104"/>
        <v>avril</v>
      </c>
      <c r="F3345">
        <f t="shared" si="105"/>
        <v>18</v>
      </c>
    </row>
    <row r="3346" spans="1:6">
      <c r="A3346" t="s">
        <v>85</v>
      </c>
      <c r="B3346" s="72">
        <v>46135</v>
      </c>
      <c r="C3346" s="79">
        <v>0.79166666666666663</v>
      </c>
      <c r="D3346">
        <v>17</v>
      </c>
      <c r="E3346" t="str">
        <f t="shared" si="104"/>
        <v>avril</v>
      </c>
      <c r="F3346">
        <f t="shared" si="105"/>
        <v>19</v>
      </c>
    </row>
    <row r="3347" spans="1:6">
      <c r="A3347" t="s">
        <v>85</v>
      </c>
      <c r="B3347" s="72">
        <v>46135</v>
      </c>
      <c r="C3347" s="79">
        <v>0.83333333333333337</v>
      </c>
      <c r="D3347">
        <v>17</v>
      </c>
      <c r="E3347" t="str">
        <f t="shared" si="104"/>
        <v>avril</v>
      </c>
      <c r="F3347">
        <f t="shared" si="105"/>
        <v>20</v>
      </c>
    </row>
    <row r="3348" spans="1:6">
      <c r="A3348" t="s">
        <v>85</v>
      </c>
      <c r="B3348" s="72">
        <v>46135</v>
      </c>
      <c r="C3348" s="79">
        <v>0.875</v>
      </c>
      <c r="D3348">
        <v>11</v>
      </c>
      <c r="E3348" t="str">
        <f t="shared" si="104"/>
        <v>avril</v>
      </c>
      <c r="F3348">
        <f t="shared" si="105"/>
        <v>21</v>
      </c>
    </row>
    <row r="3349" spans="1:6">
      <c r="A3349" t="s">
        <v>85</v>
      </c>
      <c r="B3349" s="72">
        <v>46135</v>
      </c>
      <c r="C3349" s="79">
        <v>0.91666666666666663</v>
      </c>
      <c r="D3349">
        <v>9</v>
      </c>
      <c r="E3349" t="str">
        <f t="shared" si="104"/>
        <v>avril</v>
      </c>
      <c r="F3349">
        <f t="shared" si="105"/>
        <v>22</v>
      </c>
    </row>
    <row r="3350" spans="1:6">
      <c r="A3350" t="s">
        <v>85</v>
      </c>
      <c r="B3350" s="72">
        <v>46135</v>
      </c>
      <c r="C3350" s="79">
        <v>0.95833333333333337</v>
      </c>
      <c r="D3350">
        <v>6</v>
      </c>
      <c r="E3350" t="str">
        <f t="shared" si="104"/>
        <v>avril</v>
      </c>
      <c r="F3350">
        <f t="shared" si="105"/>
        <v>23</v>
      </c>
    </row>
    <row r="3351" spans="1:6">
      <c r="A3351" t="s">
        <v>68</v>
      </c>
      <c r="B3351" s="72">
        <v>46136</v>
      </c>
      <c r="C3351" s="79">
        <v>0.25</v>
      </c>
      <c r="D3351">
        <v>1</v>
      </c>
      <c r="E3351" t="str">
        <f t="shared" si="104"/>
        <v>avril</v>
      </c>
      <c r="F3351">
        <f t="shared" si="105"/>
        <v>6</v>
      </c>
    </row>
    <row r="3352" spans="1:6">
      <c r="A3352" t="s">
        <v>68</v>
      </c>
      <c r="B3352" s="72">
        <v>46136</v>
      </c>
      <c r="C3352" s="79">
        <v>0.29166666666666669</v>
      </c>
      <c r="D3352">
        <v>1</v>
      </c>
      <c r="E3352" t="str">
        <f t="shared" si="104"/>
        <v>avril</v>
      </c>
      <c r="F3352">
        <f t="shared" si="105"/>
        <v>7</v>
      </c>
    </row>
    <row r="3353" spans="1:6">
      <c r="A3353" t="s">
        <v>68</v>
      </c>
      <c r="B3353" s="72">
        <v>46136</v>
      </c>
      <c r="C3353" s="79">
        <v>0.33333333333333331</v>
      </c>
      <c r="D3353">
        <v>3</v>
      </c>
      <c r="E3353" t="str">
        <f t="shared" si="104"/>
        <v>avril</v>
      </c>
      <c r="F3353">
        <f t="shared" si="105"/>
        <v>8</v>
      </c>
    </row>
    <row r="3354" spans="1:6">
      <c r="A3354" t="s">
        <v>68</v>
      </c>
      <c r="B3354" s="72">
        <v>46136</v>
      </c>
      <c r="C3354" s="79">
        <v>0.375</v>
      </c>
      <c r="D3354">
        <v>8</v>
      </c>
      <c r="E3354" t="str">
        <f t="shared" si="104"/>
        <v>avril</v>
      </c>
      <c r="F3354">
        <f t="shared" si="105"/>
        <v>9</v>
      </c>
    </row>
    <row r="3355" spans="1:6">
      <c r="A3355" t="s">
        <v>68</v>
      </c>
      <c r="B3355" s="72">
        <v>46136</v>
      </c>
      <c r="C3355" s="79">
        <v>0.41666666666666669</v>
      </c>
      <c r="D3355">
        <v>28</v>
      </c>
      <c r="E3355" t="str">
        <f t="shared" si="104"/>
        <v>avril</v>
      </c>
      <c r="F3355">
        <f t="shared" si="105"/>
        <v>10</v>
      </c>
    </row>
    <row r="3356" spans="1:6">
      <c r="A3356" t="s">
        <v>68</v>
      </c>
      <c r="B3356" s="72">
        <v>46136</v>
      </c>
      <c r="C3356" s="79">
        <v>0.45833333333333331</v>
      </c>
      <c r="D3356">
        <v>41</v>
      </c>
      <c r="E3356" t="str">
        <f t="shared" si="104"/>
        <v>avril</v>
      </c>
      <c r="F3356">
        <f t="shared" si="105"/>
        <v>11</v>
      </c>
    </row>
    <row r="3357" spans="1:6">
      <c r="A3357" t="s">
        <v>68</v>
      </c>
      <c r="B3357" s="72">
        <v>46136</v>
      </c>
      <c r="C3357" s="79">
        <v>0.5</v>
      </c>
      <c r="D3357">
        <v>57</v>
      </c>
      <c r="E3357" t="str">
        <f t="shared" si="104"/>
        <v>avril</v>
      </c>
      <c r="F3357">
        <f t="shared" si="105"/>
        <v>12</v>
      </c>
    </row>
    <row r="3358" spans="1:6">
      <c r="A3358" t="s">
        <v>68</v>
      </c>
      <c r="B3358" s="72">
        <v>46136</v>
      </c>
      <c r="C3358" s="79">
        <v>0.54166666666666663</v>
      </c>
      <c r="D3358">
        <v>61</v>
      </c>
      <c r="E3358" t="str">
        <f t="shared" si="104"/>
        <v>avril</v>
      </c>
      <c r="F3358">
        <f t="shared" si="105"/>
        <v>13</v>
      </c>
    </row>
    <row r="3359" spans="1:6">
      <c r="A3359" t="s">
        <v>68</v>
      </c>
      <c r="B3359" s="72">
        <v>46136</v>
      </c>
      <c r="C3359" s="79">
        <v>0.58333333333333337</v>
      </c>
      <c r="D3359">
        <v>43</v>
      </c>
      <c r="E3359" t="str">
        <f t="shared" si="104"/>
        <v>avril</v>
      </c>
      <c r="F3359">
        <f t="shared" si="105"/>
        <v>14</v>
      </c>
    </row>
    <row r="3360" spans="1:6">
      <c r="A3360" t="s">
        <v>68</v>
      </c>
      <c r="B3360" s="72">
        <v>46136</v>
      </c>
      <c r="C3360" s="79">
        <v>0.625</v>
      </c>
      <c r="D3360">
        <v>51</v>
      </c>
      <c r="E3360" t="str">
        <f t="shared" si="104"/>
        <v>avril</v>
      </c>
      <c r="F3360">
        <f t="shared" si="105"/>
        <v>15</v>
      </c>
    </row>
    <row r="3361" spans="1:6">
      <c r="A3361" t="s">
        <v>68</v>
      </c>
      <c r="B3361" s="72">
        <v>46136</v>
      </c>
      <c r="C3361" s="79">
        <v>0.66666666666666663</v>
      </c>
      <c r="D3361">
        <v>48</v>
      </c>
      <c r="E3361" t="str">
        <f t="shared" si="104"/>
        <v>avril</v>
      </c>
      <c r="F3361">
        <f t="shared" si="105"/>
        <v>16</v>
      </c>
    </row>
    <row r="3362" spans="1:6">
      <c r="A3362" t="s">
        <v>68</v>
      </c>
      <c r="B3362" s="72">
        <v>46136</v>
      </c>
      <c r="C3362" s="79">
        <v>0.70833333333333337</v>
      </c>
      <c r="D3362">
        <v>47</v>
      </c>
      <c r="E3362" t="str">
        <f t="shared" si="104"/>
        <v>avril</v>
      </c>
      <c r="F3362">
        <f t="shared" si="105"/>
        <v>17</v>
      </c>
    </row>
    <row r="3363" spans="1:6">
      <c r="A3363" t="s">
        <v>68</v>
      </c>
      <c r="B3363" s="72">
        <v>46136</v>
      </c>
      <c r="C3363" s="79">
        <v>0.75</v>
      </c>
      <c r="D3363">
        <v>39</v>
      </c>
      <c r="E3363" t="str">
        <f t="shared" si="104"/>
        <v>avril</v>
      </c>
      <c r="F3363">
        <f t="shared" si="105"/>
        <v>18</v>
      </c>
    </row>
    <row r="3364" spans="1:6">
      <c r="A3364" t="s">
        <v>68</v>
      </c>
      <c r="B3364" s="72">
        <v>46136</v>
      </c>
      <c r="C3364" s="79">
        <v>0.79166666666666663</v>
      </c>
      <c r="D3364">
        <v>33</v>
      </c>
      <c r="E3364" t="str">
        <f t="shared" si="104"/>
        <v>avril</v>
      </c>
      <c r="F3364">
        <f t="shared" si="105"/>
        <v>19</v>
      </c>
    </row>
    <row r="3365" spans="1:6">
      <c r="A3365" t="s">
        <v>68</v>
      </c>
      <c r="B3365" s="72">
        <v>46136</v>
      </c>
      <c r="C3365" s="79">
        <v>0.83333333333333337</v>
      </c>
      <c r="D3365">
        <v>26</v>
      </c>
      <c r="E3365" t="str">
        <f t="shared" si="104"/>
        <v>avril</v>
      </c>
      <c r="F3365">
        <f t="shared" si="105"/>
        <v>20</v>
      </c>
    </row>
    <row r="3366" spans="1:6">
      <c r="A3366" t="s">
        <v>68</v>
      </c>
      <c r="B3366" s="72">
        <v>46136</v>
      </c>
      <c r="C3366" s="79">
        <v>0.875</v>
      </c>
      <c r="D3366">
        <v>18</v>
      </c>
      <c r="E3366" t="str">
        <f t="shared" si="104"/>
        <v>avril</v>
      </c>
      <c r="F3366">
        <f t="shared" si="105"/>
        <v>21</v>
      </c>
    </row>
    <row r="3367" spans="1:6">
      <c r="A3367" t="s">
        <v>68</v>
      </c>
      <c r="B3367" s="72">
        <v>46136</v>
      </c>
      <c r="C3367" s="79">
        <v>0.91666666666666663</v>
      </c>
      <c r="D3367">
        <v>14</v>
      </c>
      <c r="E3367" t="str">
        <f t="shared" si="104"/>
        <v>avril</v>
      </c>
      <c r="F3367">
        <f t="shared" si="105"/>
        <v>22</v>
      </c>
    </row>
    <row r="3368" spans="1:6">
      <c r="A3368" t="s">
        <v>68</v>
      </c>
      <c r="B3368" s="72">
        <v>46136</v>
      </c>
      <c r="C3368" s="79">
        <v>0.95833333333333337</v>
      </c>
      <c r="D3368">
        <v>8</v>
      </c>
      <c r="E3368" t="str">
        <f t="shared" si="104"/>
        <v>avril</v>
      </c>
      <c r="F3368">
        <f t="shared" si="105"/>
        <v>23</v>
      </c>
    </row>
    <row r="3369" spans="1:6">
      <c r="A3369" t="s">
        <v>85</v>
      </c>
      <c r="B3369" s="72">
        <v>46136</v>
      </c>
      <c r="C3369" s="79">
        <v>0.25</v>
      </c>
      <c r="D3369">
        <v>0</v>
      </c>
      <c r="E3369" t="str">
        <f t="shared" si="104"/>
        <v>avril</v>
      </c>
      <c r="F3369">
        <f t="shared" si="105"/>
        <v>6</v>
      </c>
    </row>
    <row r="3370" spans="1:6">
      <c r="A3370" t="s">
        <v>85</v>
      </c>
      <c r="B3370" s="72">
        <v>46136</v>
      </c>
      <c r="C3370" s="79">
        <v>0.29166666666666669</v>
      </c>
      <c r="D3370">
        <v>0</v>
      </c>
      <c r="E3370" t="str">
        <f t="shared" si="104"/>
        <v>avril</v>
      </c>
      <c r="F3370">
        <f t="shared" si="105"/>
        <v>7</v>
      </c>
    </row>
    <row r="3371" spans="1:6">
      <c r="A3371" t="s">
        <v>85</v>
      </c>
      <c r="B3371" s="72">
        <v>46136</v>
      </c>
      <c r="C3371" s="79">
        <v>0.33333333333333331</v>
      </c>
      <c r="D3371">
        <v>3</v>
      </c>
      <c r="E3371" t="str">
        <f t="shared" si="104"/>
        <v>avril</v>
      </c>
      <c r="F3371">
        <f t="shared" si="105"/>
        <v>8</v>
      </c>
    </row>
    <row r="3372" spans="1:6">
      <c r="A3372" t="s">
        <v>85</v>
      </c>
      <c r="B3372" s="72">
        <v>46136</v>
      </c>
      <c r="C3372" s="79">
        <v>0.375</v>
      </c>
      <c r="D3372">
        <v>4</v>
      </c>
      <c r="E3372" t="str">
        <f t="shared" si="104"/>
        <v>avril</v>
      </c>
      <c r="F3372">
        <f t="shared" si="105"/>
        <v>9</v>
      </c>
    </row>
    <row r="3373" spans="1:6">
      <c r="A3373" t="s">
        <v>85</v>
      </c>
      <c r="B3373" s="72">
        <v>46136</v>
      </c>
      <c r="C3373" s="79">
        <v>0.41666666666666669</v>
      </c>
      <c r="D3373">
        <v>9</v>
      </c>
      <c r="E3373" t="str">
        <f t="shared" si="104"/>
        <v>avril</v>
      </c>
      <c r="F3373">
        <f t="shared" si="105"/>
        <v>10</v>
      </c>
    </row>
    <row r="3374" spans="1:6">
      <c r="A3374" t="s">
        <v>85</v>
      </c>
      <c r="B3374" s="72">
        <v>46136</v>
      </c>
      <c r="C3374" s="79">
        <v>0.45833333333333331</v>
      </c>
      <c r="D3374">
        <v>14</v>
      </c>
      <c r="E3374" t="str">
        <f t="shared" si="104"/>
        <v>avril</v>
      </c>
      <c r="F3374">
        <f t="shared" si="105"/>
        <v>11</v>
      </c>
    </row>
    <row r="3375" spans="1:6">
      <c r="A3375" t="s">
        <v>85</v>
      </c>
      <c r="B3375" s="72">
        <v>46136</v>
      </c>
      <c r="C3375" s="79">
        <v>0.5</v>
      </c>
      <c r="D3375">
        <v>35</v>
      </c>
      <c r="E3375" t="str">
        <f t="shared" si="104"/>
        <v>avril</v>
      </c>
      <c r="F3375">
        <f t="shared" si="105"/>
        <v>12</v>
      </c>
    </row>
    <row r="3376" spans="1:6">
      <c r="A3376" t="s">
        <v>85</v>
      </c>
      <c r="B3376" s="72">
        <v>46136</v>
      </c>
      <c r="C3376" s="79">
        <v>0.54166666666666663</v>
      </c>
      <c r="D3376">
        <v>35</v>
      </c>
      <c r="E3376" t="str">
        <f t="shared" si="104"/>
        <v>avril</v>
      </c>
      <c r="F3376">
        <f t="shared" si="105"/>
        <v>13</v>
      </c>
    </row>
    <row r="3377" spans="1:6">
      <c r="A3377" t="s">
        <v>85</v>
      </c>
      <c r="B3377" s="72">
        <v>46136</v>
      </c>
      <c r="C3377" s="79">
        <v>0.58333333333333337</v>
      </c>
      <c r="D3377">
        <v>20</v>
      </c>
      <c r="E3377" t="str">
        <f t="shared" si="104"/>
        <v>avril</v>
      </c>
      <c r="F3377">
        <f t="shared" si="105"/>
        <v>14</v>
      </c>
    </row>
    <row r="3378" spans="1:6">
      <c r="A3378" t="s">
        <v>85</v>
      </c>
      <c r="B3378" s="72">
        <v>46136</v>
      </c>
      <c r="C3378" s="79">
        <v>0.625</v>
      </c>
      <c r="D3378">
        <v>23</v>
      </c>
      <c r="E3378" t="str">
        <f t="shared" si="104"/>
        <v>avril</v>
      </c>
      <c r="F3378">
        <f t="shared" si="105"/>
        <v>15</v>
      </c>
    </row>
    <row r="3379" spans="1:6">
      <c r="A3379" t="s">
        <v>85</v>
      </c>
      <c r="B3379" s="72">
        <v>46136</v>
      </c>
      <c r="C3379" s="79">
        <v>0.66666666666666663</v>
      </c>
      <c r="D3379">
        <v>23</v>
      </c>
      <c r="E3379" t="str">
        <f t="shared" si="104"/>
        <v>avril</v>
      </c>
      <c r="F3379">
        <f t="shared" si="105"/>
        <v>16</v>
      </c>
    </row>
    <row r="3380" spans="1:6">
      <c r="A3380" t="s">
        <v>85</v>
      </c>
      <c r="B3380" s="72">
        <v>46136</v>
      </c>
      <c r="C3380" s="79">
        <v>0.70833333333333337</v>
      </c>
      <c r="D3380">
        <v>25</v>
      </c>
      <c r="E3380" t="str">
        <f t="shared" si="104"/>
        <v>avril</v>
      </c>
      <c r="F3380">
        <f t="shared" si="105"/>
        <v>17</v>
      </c>
    </row>
    <row r="3381" spans="1:6">
      <c r="A3381" t="s">
        <v>85</v>
      </c>
      <c r="B3381" s="72">
        <v>46136</v>
      </c>
      <c r="C3381" s="79">
        <v>0.75</v>
      </c>
      <c r="D3381">
        <v>27</v>
      </c>
      <c r="E3381" t="str">
        <f t="shared" si="104"/>
        <v>avril</v>
      </c>
      <c r="F3381">
        <f t="shared" si="105"/>
        <v>18</v>
      </c>
    </row>
    <row r="3382" spans="1:6">
      <c r="A3382" t="s">
        <v>85</v>
      </c>
      <c r="B3382" s="72">
        <v>46136</v>
      </c>
      <c r="C3382" s="79">
        <v>0.79166666666666663</v>
      </c>
      <c r="D3382">
        <v>20</v>
      </c>
      <c r="E3382" t="str">
        <f t="shared" si="104"/>
        <v>avril</v>
      </c>
      <c r="F3382">
        <f t="shared" si="105"/>
        <v>19</v>
      </c>
    </row>
    <row r="3383" spans="1:6">
      <c r="A3383" t="s">
        <v>85</v>
      </c>
      <c r="B3383" s="72">
        <v>46136</v>
      </c>
      <c r="C3383" s="79">
        <v>0.83333333333333337</v>
      </c>
      <c r="D3383">
        <v>12</v>
      </c>
      <c r="E3383" t="str">
        <f t="shared" si="104"/>
        <v>avril</v>
      </c>
      <c r="F3383">
        <f t="shared" si="105"/>
        <v>20</v>
      </c>
    </row>
    <row r="3384" spans="1:6">
      <c r="A3384" t="s">
        <v>85</v>
      </c>
      <c r="B3384" s="72">
        <v>46136</v>
      </c>
      <c r="C3384" s="79">
        <v>0.875</v>
      </c>
      <c r="D3384">
        <v>15</v>
      </c>
      <c r="E3384" t="str">
        <f t="shared" si="104"/>
        <v>avril</v>
      </c>
      <c r="F3384">
        <f t="shared" si="105"/>
        <v>21</v>
      </c>
    </row>
    <row r="3385" spans="1:6">
      <c r="A3385" t="s">
        <v>85</v>
      </c>
      <c r="B3385" s="72">
        <v>46136</v>
      </c>
      <c r="C3385" s="79">
        <v>0.91666666666666663</v>
      </c>
      <c r="D3385">
        <v>7</v>
      </c>
      <c r="E3385" t="str">
        <f t="shared" si="104"/>
        <v>avril</v>
      </c>
      <c r="F3385">
        <f t="shared" si="105"/>
        <v>22</v>
      </c>
    </row>
    <row r="3386" spans="1:6">
      <c r="A3386" t="s">
        <v>85</v>
      </c>
      <c r="B3386" s="72">
        <v>46136</v>
      </c>
      <c r="C3386" s="79">
        <v>0.95833333333333337</v>
      </c>
      <c r="D3386">
        <v>4</v>
      </c>
      <c r="E3386" t="str">
        <f t="shared" si="104"/>
        <v>avril</v>
      </c>
      <c r="F3386">
        <f t="shared" si="105"/>
        <v>23</v>
      </c>
    </row>
    <row r="3387" spans="1:6">
      <c r="A3387" t="s">
        <v>68</v>
      </c>
      <c r="B3387" s="72">
        <v>46137</v>
      </c>
      <c r="C3387" s="79">
        <v>0.25</v>
      </c>
      <c r="D3387">
        <v>1</v>
      </c>
      <c r="E3387" t="str">
        <f t="shared" si="104"/>
        <v>avril</v>
      </c>
      <c r="F3387">
        <f t="shared" si="105"/>
        <v>6</v>
      </c>
    </row>
    <row r="3388" spans="1:6">
      <c r="A3388" t="s">
        <v>68</v>
      </c>
      <c r="B3388" s="72">
        <v>46137</v>
      </c>
      <c r="C3388" s="79">
        <v>0.29166666666666669</v>
      </c>
      <c r="D3388">
        <v>2</v>
      </c>
      <c r="E3388" t="str">
        <f t="shared" si="104"/>
        <v>avril</v>
      </c>
      <c r="F3388">
        <f t="shared" si="105"/>
        <v>7</v>
      </c>
    </row>
    <row r="3389" spans="1:6">
      <c r="A3389" t="s">
        <v>68</v>
      </c>
      <c r="B3389" s="72">
        <v>46137</v>
      </c>
      <c r="C3389" s="79">
        <v>0.33333333333333331</v>
      </c>
      <c r="D3389">
        <v>2</v>
      </c>
      <c r="E3389" t="str">
        <f t="shared" si="104"/>
        <v>avril</v>
      </c>
      <c r="F3389">
        <f t="shared" si="105"/>
        <v>8</v>
      </c>
    </row>
    <row r="3390" spans="1:6">
      <c r="A3390" t="s">
        <v>68</v>
      </c>
      <c r="B3390" s="72">
        <v>46137</v>
      </c>
      <c r="C3390" s="79">
        <v>0.375</v>
      </c>
      <c r="D3390">
        <v>4</v>
      </c>
      <c r="E3390" t="str">
        <f t="shared" si="104"/>
        <v>avril</v>
      </c>
      <c r="F3390">
        <f t="shared" si="105"/>
        <v>9</v>
      </c>
    </row>
    <row r="3391" spans="1:6">
      <c r="A3391" t="s">
        <v>68</v>
      </c>
      <c r="B3391" s="72">
        <v>46137</v>
      </c>
      <c r="C3391" s="79">
        <v>0.41666666666666669</v>
      </c>
      <c r="D3391">
        <v>24</v>
      </c>
      <c r="E3391" t="str">
        <f t="shared" si="104"/>
        <v>avril</v>
      </c>
      <c r="F3391">
        <f t="shared" si="105"/>
        <v>10</v>
      </c>
    </row>
    <row r="3392" spans="1:6">
      <c r="A3392" t="s">
        <v>68</v>
      </c>
      <c r="B3392" s="72">
        <v>46137</v>
      </c>
      <c r="C3392" s="79">
        <v>0.45833333333333331</v>
      </c>
      <c r="D3392">
        <v>31</v>
      </c>
      <c r="E3392" t="str">
        <f t="shared" si="104"/>
        <v>avril</v>
      </c>
      <c r="F3392">
        <f t="shared" si="105"/>
        <v>11</v>
      </c>
    </row>
    <row r="3393" spans="1:6">
      <c r="A3393" t="s">
        <v>68</v>
      </c>
      <c r="B3393" s="72">
        <v>46137</v>
      </c>
      <c r="C3393" s="79">
        <v>0.5</v>
      </c>
      <c r="D3393">
        <v>39</v>
      </c>
      <c r="E3393" t="str">
        <f t="shared" si="104"/>
        <v>avril</v>
      </c>
      <c r="F3393">
        <f t="shared" si="105"/>
        <v>12</v>
      </c>
    </row>
    <row r="3394" spans="1:6">
      <c r="A3394" t="s">
        <v>68</v>
      </c>
      <c r="B3394" s="72">
        <v>46137</v>
      </c>
      <c r="C3394" s="79">
        <v>0.54166666666666663</v>
      </c>
      <c r="D3394">
        <v>48</v>
      </c>
      <c r="E3394" t="str">
        <f t="shared" si="104"/>
        <v>avril</v>
      </c>
      <c r="F3394">
        <f t="shared" si="105"/>
        <v>13</v>
      </c>
    </row>
    <row r="3395" spans="1:6">
      <c r="A3395" t="s">
        <v>68</v>
      </c>
      <c r="B3395" s="72">
        <v>46137</v>
      </c>
      <c r="C3395" s="79">
        <v>0.58333333333333337</v>
      </c>
      <c r="D3395">
        <v>44</v>
      </c>
      <c r="E3395" t="str">
        <f t="shared" si="104"/>
        <v>avril</v>
      </c>
      <c r="F3395">
        <f t="shared" si="105"/>
        <v>14</v>
      </c>
    </row>
    <row r="3396" spans="1:6">
      <c r="A3396" t="s">
        <v>68</v>
      </c>
      <c r="B3396" s="72">
        <v>46137</v>
      </c>
      <c r="C3396" s="79">
        <v>0.625</v>
      </c>
      <c r="D3396">
        <v>45</v>
      </c>
      <c r="E3396" t="str">
        <f t="shared" ref="E3396:E3459" si="106">TEXT(B3396,"mmmm")</f>
        <v>avril</v>
      </c>
      <c r="F3396">
        <f t="shared" ref="F3396:F3459" si="107">VLOOKUP(C3396,$L$1:$M$24,2,0)</f>
        <v>15</v>
      </c>
    </row>
    <row r="3397" spans="1:6">
      <c r="A3397" t="s">
        <v>68</v>
      </c>
      <c r="B3397" s="72">
        <v>46137</v>
      </c>
      <c r="C3397" s="79">
        <v>0.66666666666666663</v>
      </c>
      <c r="D3397">
        <v>45</v>
      </c>
      <c r="E3397" t="str">
        <f t="shared" si="106"/>
        <v>avril</v>
      </c>
      <c r="F3397">
        <f t="shared" si="107"/>
        <v>16</v>
      </c>
    </row>
    <row r="3398" spans="1:6">
      <c r="A3398" t="s">
        <v>68</v>
      </c>
      <c r="B3398" s="72">
        <v>46137</v>
      </c>
      <c r="C3398" s="79">
        <v>0.70833333333333337</v>
      </c>
      <c r="D3398">
        <v>43</v>
      </c>
      <c r="E3398" t="str">
        <f t="shared" si="106"/>
        <v>avril</v>
      </c>
      <c r="F3398">
        <f t="shared" si="107"/>
        <v>17</v>
      </c>
    </row>
    <row r="3399" spans="1:6">
      <c r="A3399" t="s">
        <v>68</v>
      </c>
      <c r="B3399" s="72">
        <v>46137</v>
      </c>
      <c r="C3399" s="79">
        <v>0.75</v>
      </c>
      <c r="D3399">
        <v>33</v>
      </c>
      <c r="E3399" t="str">
        <f t="shared" si="106"/>
        <v>avril</v>
      </c>
      <c r="F3399">
        <f t="shared" si="107"/>
        <v>18</v>
      </c>
    </row>
    <row r="3400" spans="1:6">
      <c r="A3400" t="s">
        <v>68</v>
      </c>
      <c r="B3400" s="72">
        <v>46137</v>
      </c>
      <c r="C3400" s="79">
        <v>0.79166666666666663</v>
      </c>
      <c r="D3400">
        <v>29</v>
      </c>
      <c r="E3400" t="str">
        <f t="shared" si="106"/>
        <v>avril</v>
      </c>
      <c r="F3400">
        <f t="shared" si="107"/>
        <v>19</v>
      </c>
    </row>
    <row r="3401" spans="1:6">
      <c r="A3401" t="s">
        <v>68</v>
      </c>
      <c r="B3401" s="72">
        <v>46137</v>
      </c>
      <c r="C3401" s="79">
        <v>0.83333333333333337</v>
      </c>
      <c r="D3401">
        <v>29</v>
      </c>
      <c r="E3401" t="str">
        <f t="shared" si="106"/>
        <v>avril</v>
      </c>
      <c r="F3401">
        <f t="shared" si="107"/>
        <v>20</v>
      </c>
    </row>
    <row r="3402" spans="1:6">
      <c r="A3402" t="s">
        <v>68</v>
      </c>
      <c r="B3402" s="72">
        <v>46137</v>
      </c>
      <c r="C3402" s="79">
        <v>0.875</v>
      </c>
      <c r="D3402">
        <v>25</v>
      </c>
      <c r="E3402" t="str">
        <f t="shared" si="106"/>
        <v>avril</v>
      </c>
      <c r="F3402">
        <f t="shared" si="107"/>
        <v>21</v>
      </c>
    </row>
    <row r="3403" spans="1:6">
      <c r="A3403" t="s">
        <v>68</v>
      </c>
      <c r="B3403" s="72">
        <v>46137</v>
      </c>
      <c r="C3403" s="79">
        <v>0.91666666666666663</v>
      </c>
      <c r="D3403">
        <v>15</v>
      </c>
      <c r="E3403" t="str">
        <f t="shared" si="106"/>
        <v>avril</v>
      </c>
      <c r="F3403">
        <f t="shared" si="107"/>
        <v>22</v>
      </c>
    </row>
    <row r="3404" spans="1:6">
      <c r="A3404" t="s">
        <v>68</v>
      </c>
      <c r="B3404" s="72">
        <v>46137</v>
      </c>
      <c r="C3404" s="79">
        <v>0.95833333333333337</v>
      </c>
      <c r="D3404">
        <v>14</v>
      </c>
      <c r="E3404" t="str">
        <f t="shared" si="106"/>
        <v>avril</v>
      </c>
      <c r="F3404">
        <f t="shared" si="107"/>
        <v>23</v>
      </c>
    </row>
    <row r="3405" spans="1:6">
      <c r="A3405" t="s">
        <v>85</v>
      </c>
      <c r="B3405" s="72">
        <v>46137</v>
      </c>
      <c r="C3405" s="79">
        <v>0.25</v>
      </c>
      <c r="D3405">
        <v>0</v>
      </c>
      <c r="E3405" t="str">
        <f t="shared" si="106"/>
        <v>avril</v>
      </c>
      <c r="F3405">
        <f t="shared" si="107"/>
        <v>6</v>
      </c>
    </row>
    <row r="3406" spans="1:6">
      <c r="A3406" t="s">
        <v>85</v>
      </c>
      <c r="B3406" s="72">
        <v>46137</v>
      </c>
      <c r="C3406" s="79">
        <v>0.29166666666666669</v>
      </c>
      <c r="D3406">
        <v>1</v>
      </c>
      <c r="E3406" t="str">
        <f t="shared" si="106"/>
        <v>avril</v>
      </c>
      <c r="F3406">
        <f t="shared" si="107"/>
        <v>7</v>
      </c>
    </row>
    <row r="3407" spans="1:6">
      <c r="A3407" t="s">
        <v>85</v>
      </c>
      <c r="B3407" s="72">
        <v>46137</v>
      </c>
      <c r="C3407" s="79">
        <v>0.33333333333333331</v>
      </c>
      <c r="D3407">
        <v>1</v>
      </c>
      <c r="E3407" t="str">
        <f t="shared" si="106"/>
        <v>avril</v>
      </c>
      <c r="F3407">
        <f t="shared" si="107"/>
        <v>8</v>
      </c>
    </row>
    <row r="3408" spans="1:6">
      <c r="A3408" t="s">
        <v>85</v>
      </c>
      <c r="B3408" s="72">
        <v>46137</v>
      </c>
      <c r="C3408" s="79">
        <v>0.375</v>
      </c>
      <c r="D3408">
        <v>1</v>
      </c>
      <c r="E3408" t="str">
        <f t="shared" si="106"/>
        <v>avril</v>
      </c>
      <c r="F3408">
        <f t="shared" si="107"/>
        <v>9</v>
      </c>
    </row>
    <row r="3409" spans="1:6">
      <c r="A3409" t="s">
        <v>85</v>
      </c>
      <c r="B3409" s="72">
        <v>46137</v>
      </c>
      <c r="C3409" s="79">
        <v>0.41666666666666669</v>
      </c>
      <c r="D3409">
        <v>7</v>
      </c>
      <c r="E3409" t="str">
        <f t="shared" si="106"/>
        <v>avril</v>
      </c>
      <c r="F3409">
        <f t="shared" si="107"/>
        <v>10</v>
      </c>
    </row>
    <row r="3410" spans="1:6">
      <c r="A3410" t="s">
        <v>85</v>
      </c>
      <c r="B3410" s="72">
        <v>46137</v>
      </c>
      <c r="C3410" s="79">
        <v>0.45833333333333331</v>
      </c>
      <c r="D3410">
        <v>16</v>
      </c>
      <c r="E3410" t="str">
        <f t="shared" si="106"/>
        <v>avril</v>
      </c>
      <c r="F3410">
        <f t="shared" si="107"/>
        <v>11</v>
      </c>
    </row>
    <row r="3411" spans="1:6">
      <c r="A3411" t="s">
        <v>85</v>
      </c>
      <c r="B3411" s="72">
        <v>46137</v>
      </c>
      <c r="C3411" s="79">
        <v>0.5</v>
      </c>
      <c r="D3411">
        <v>19</v>
      </c>
      <c r="E3411" t="str">
        <f t="shared" si="106"/>
        <v>avril</v>
      </c>
      <c r="F3411">
        <f t="shared" si="107"/>
        <v>12</v>
      </c>
    </row>
    <row r="3412" spans="1:6">
      <c r="A3412" t="s">
        <v>85</v>
      </c>
      <c r="B3412" s="72">
        <v>46137</v>
      </c>
      <c r="C3412" s="79">
        <v>0.54166666666666663</v>
      </c>
      <c r="D3412">
        <v>17</v>
      </c>
      <c r="E3412" t="str">
        <f t="shared" si="106"/>
        <v>avril</v>
      </c>
      <c r="F3412">
        <f t="shared" si="107"/>
        <v>13</v>
      </c>
    </row>
    <row r="3413" spans="1:6">
      <c r="A3413" t="s">
        <v>85</v>
      </c>
      <c r="B3413" s="72">
        <v>46137</v>
      </c>
      <c r="C3413" s="79">
        <v>0.58333333333333337</v>
      </c>
      <c r="D3413">
        <v>18</v>
      </c>
      <c r="E3413" t="str">
        <f t="shared" si="106"/>
        <v>avril</v>
      </c>
      <c r="F3413">
        <f t="shared" si="107"/>
        <v>14</v>
      </c>
    </row>
    <row r="3414" spans="1:6">
      <c r="A3414" t="s">
        <v>85</v>
      </c>
      <c r="B3414" s="72">
        <v>46137</v>
      </c>
      <c r="C3414" s="79">
        <v>0.625</v>
      </c>
      <c r="D3414">
        <v>17</v>
      </c>
      <c r="E3414" t="str">
        <f t="shared" si="106"/>
        <v>avril</v>
      </c>
      <c r="F3414">
        <f t="shared" si="107"/>
        <v>15</v>
      </c>
    </row>
    <row r="3415" spans="1:6">
      <c r="A3415" t="s">
        <v>85</v>
      </c>
      <c r="B3415" s="72">
        <v>46137</v>
      </c>
      <c r="C3415" s="79">
        <v>0.66666666666666663</v>
      </c>
      <c r="D3415">
        <v>12</v>
      </c>
      <c r="E3415" t="str">
        <f t="shared" si="106"/>
        <v>avril</v>
      </c>
      <c r="F3415">
        <f t="shared" si="107"/>
        <v>16</v>
      </c>
    </row>
    <row r="3416" spans="1:6">
      <c r="A3416" t="s">
        <v>85</v>
      </c>
      <c r="B3416" s="72">
        <v>46137</v>
      </c>
      <c r="C3416" s="79">
        <v>0.70833333333333337</v>
      </c>
      <c r="D3416">
        <v>13</v>
      </c>
      <c r="E3416" t="str">
        <f t="shared" si="106"/>
        <v>avril</v>
      </c>
      <c r="F3416">
        <f t="shared" si="107"/>
        <v>17</v>
      </c>
    </row>
    <row r="3417" spans="1:6">
      <c r="A3417" t="s">
        <v>85</v>
      </c>
      <c r="B3417" s="72">
        <v>46137</v>
      </c>
      <c r="C3417" s="79">
        <v>0.75</v>
      </c>
      <c r="D3417">
        <v>13</v>
      </c>
      <c r="E3417" t="str">
        <f t="shared" si="106"/>
        <v>avril</v>
      </c>
      <c r="F3417">
        <f t="shared" si="107"/>
        <v>18</v>
      </c>
    </row>
    <row r="3418" spans="1:6">
      <c r="A3418" t="s">
        <v>85</v>
      </c>
      <c r="B3418" s="72">
        <v>46137</v>
      </c>
      <c r="C3418" s="79">
        <v>0.79166666666666663</v>
      </c>
      <c r="D3418">
        <v>14</v>
      </c>
      <c r="E3418" t="str">
        <f t="shared" si="106"/>
        <v>avril</v>
      </c>
      <c r="F3418">
        <f t="shared" si="107"/>
        <v>19</v>
      </c>
    </row>
    <row r="3419" spans="1:6">
      <c r="A3419" t="s">
        <v>85</v>
      </c>
      <c r="B3419" s="72">
        <v>46137</v>
      </c>
      <c r="C3419" s="79">
        <v>0.83333333333333337</v>
      </c>
      <c r="D3419">
        <v>19</v>
      </c>
      <c r="E3419" t="str">
        <f t="shared" si="106"/>
        <v>avril</v>
      </c>
      <c r="F3419">
        <f t="shared" si="107"/>
        <v>20</v>
      </c>
    </row>
    <row r="3420" spans="1:6">
      <c r="A3420" t="s">
        <v>85</v>
      </c>
      <c r="B3420" s="72">
        <v>46137</v>
      </c>
      <c r="C3420" s="79">
        <v>0.875</v>
      </c>
      <c r="D3420">
        <v>14</v>
      </c>
      <c r="E3420" t="str">
        <f t="shared" si="106"/>
        <v>avril</v>
      </c>
      <c r="F3420">
        <f t="shared" si="107"/>
        <v>21</v>
      </c>
    </row>
    <row r="3421" spans="1:6">
      <c r="A3421" t="s">
        <v>85</v>
      </c>
      <c r="B3421" s="72">
        <v>46137</v>
      </c>
      <c r="C3421" s="79">
        <v>0.91666666666666663</v>
      </c>
      <c r="D3421">
        <v>11</v>
      </c>
      <c r="E3421" t="str">
        <f t="shared" si="106"/>
        <v>avril</v>
      </c>
      <c r="F3421">
        <f t="shared" si="107"/>
        <v>22</v>
      </c>
    </row>
    <row r="3422" spans="1:6">
      <c r="A3422" t="s">
        <v>85</v>
      </c>
      <c r="B3422" s="72">
        <v>46137</v>
      </c>
      <c r="C3422" s="79">
        <v>0.95833333333333337</v>
      </c>
      <c r="D3422">
        <v>4</v>
      </c>
      <c r="E3422" t="str">
        <f t="shared" si="106"/>
        <v>avril</v>
      </c>
      <c r="F3422">
        <f t="shared" si="107"/>
        <v>23</v>
      </c>
    </row>
    <row r="3423" spans="1:6">
      <c r="A3423" t="s">
        <v>68</v>
      </c>
      <c r="B3423" s="72">
        <v>46138</v>
      </c>
      <c r="C3423" s="79">
        <v>0.25</v>
      </c>
      <c r="D3423">
        <v>1</v>
      </c>
      <c r="E3423" t="str">
        <f t="shared" si="106"/>
        <v>avril</v>
      </c>
      <c r="F3423">
        <f t="shared" si="107"/>
        <v>6</v>
      </c>
    </row>
    <row r="3424" spans="1:6">
      <c r="A3424" t="s">
        <v>68</v>
      </c>
      <c r="B3424" s="72">
        <v>46138</v>
      </c>
      <c r="C3424" s="79">
        <v>0.29166666666666669</v>
      </c>
      <c r="D3424">
        <v>2</v>
      </c>
      <c r="E3424" t="str">
        <f t="shared" si="106"/>
        <v>avril</v>
      </c>
      <c r="F3424">
        <f t="shared" si="107"/>
        <v>7</v>
      </c>
    </row>
    <row r="3425" spans="1:6">
      <c r="A3425" t="s">
        <v>68</v>
      </c>
      <c r="B3425" s="72">
        <v>46138</v>
      </c>
      <c r="C3425" s="79">
        <v>0.33333333333333331</v>
      </c>
      <c r="D3425">
        <v>3</v>
      </c>
      <c r="E3425" t="str">
        <f t="shared" si="106"/>
        <v>avril</v>
      </c>
      <c r="F3425">
        <f t="shared" si="107"/>
        <v>8</v>
      </c>
    </row>
    <row r="3426" spans="1:6">
      <c r="A3426" t="s">
        <v>68</v>
      </c>
      <c r="B3426" s="72">
        <v>46138</v>
      </c>
      <c r="C3426" s="79">
        <v>0.375</v>
      </c>
      <c r="D3426">
        <v>3</v>
      </c>
      <c r="E3426" t="str">
        <f t="shared" si="106"/>
        <v>avril</v>
      </c>
      <c r="F3426">
        <f t="shared" si="107"/>
        <v>9</v>
      </c>
    </row>
    <row r="3427" spans="1:6">
      <c r="A3427" t="s">
        <v>68</v>
      </c>
      <c r="B3427" s="72">
        <v>46138</v>
      </c>
      <c r="C3427" s="79">
        <v>0.41666666666666669</v>
      </c>
      <c r="D3427">
        <v>8</v>
      </c>
      <c r="E3427" t="str">
        <f t="shared" si="106"/>
        <v>avril</v>
      </c>
      <c r="F3427">
        <f t="shared" si="107"/>
        <v>10</v>
      </c>
    </row>
    <row r="3428" spans="1:6">
      <c r="A3428" t="s">
        <v>68</v>
      </c>
      <c r="B3428" s="72">
        <v>46138</v>
      </c>
      <c r="C3428" s="79">
        <v>0.45833333333333331</v>
      </c>
      <c r="D3428">
        <v>16</v>
      </c>
      <c r="E3428" t="str">
        <f t="shared" si="106"/>
        <v>avril</v>
      </c>
      <c r="F3428">
        <f t="shared" si="107"/>
        <v>11</v>
      </c>
    </row>
    <row r="3429" spans="1:6">
      <c r="A3429" t="s">
        <v>68</v>
      </c>
      <c r="B3429" s="72">
        <v>46138</v>
      </c>
      <c r="C3429" s="79">
        <v>0.5</v>
      </c>
      <c r="D3429">
        <v>21</v>
      </c>
      <c r="E3429" t="str">
        <f t="shared" si="106"/>
        <v>avril</v>
      </c>
      <c r="F3429">
        <f t="shared" si="107"/>
        <v>12</v>
      </c>
    </row>
    <row r="3430" spans="1:6">
      <c r="A3430" t="s">
        <v>68</v>
      </c>
      <c r="B3430" s="72">
        <v>46138</v>
      </c>
      <c r="C3430" s="79">
        <v>0.54166666666666663</v>
      </c>
      <c r="D3430">
        <v>27</v>
      </c>
      <c r="E3430" t="str">
        <f t="shared" si="106"/>
        <v>avril</v>
      </c>
      <c r="F3430">
        <f t="shared" si="107"/>
        <v>13</v>
      </c>
    </row>
    <row r="3431" spans="1:6">
      <c r="A3431" t="s">
        <v>68</v>
      </c>
      <c r="B3431" s="72">
        <v>46138</v>
      </c>
      <c r="C3431" s="79">
        <v>0.58333333333333337</v>
      </c>
      <c r="D3431">
        <v>26</v>
      </c>
      <c r="E3431" t="str">
        <f t="shared" si="106"/>
        <v>avril</v>
      </c>
      <c r="F3431">
        <f t="shared" si="107"/>
        <v>14</v>
      </c>
    </row>
    <row r="3432" spans="1:6">
      <c r="A3432" t="s">
        <v>68</v>
      </c>
      <c r="B3432" s="72">
        <v>46138</v>
      </c>
      <c r="C3432" s="79">
        <v>0.625</v>
      </c>
      <c r="D3432">
        <v>26</v>
      </c>
      <c r="E3432" t="str">
        <f t="shared" si="106"/>
        <v>avril</v>
      </c>
      <c r="F3432">
        <f t="shared" si="107"/>
        <v>15</v>
      </c>
    </row>
    <row r="3433" spans="1:6">
      <c r="A3433" t="s">
        <v>68</v>
      </c>
      <c r="B3433" s="72">
        <v>46138</v>
      </c>
      <c r="C3433" s="79">
        <v>0.66666666666666663</v>
      </c>
      <c r="D3433">
        <v>25</v>
      </c>
      <c r="E3433" t="str">
        <f t="shared" si="106"/>
        <v>avril</v>
      </c>
      <c r="F3433">
        <f t="shared" si="107"/>
        <v>16</v>
      </c>
    </row>
    <row r="3434" spans="1:6">
      <c r="A3434" t="s">
        <v>68</v>
      </c>
      <c r="B3434" s="72">
        <v>46138</v>
      </c>
      <c r="C3434" s="79">
        <v>0.70833333333333337</v>
      </c>
      <c r="D3434">
        <v>27</v>
      </c>
      <c r="E3434" t="str">
        <f t="shared" si="106"/>
        <v>avril</v>
      </c>
      <c r="F3434">
        <f t="shared" si="107"/>
        <v>17</v>
      </c>
    </row>
    <row r="3435" spans="1:6">
      <c r="A3435" t="s">
        <v>68</v>
      </c>
      <c r="B3435" s="72">
        <v>46138</v>
      </c>
      <c r="C3435" s="79">
        <v>0.75</v>
      </c>
      <c r="D3435">
        <v>23</v>
      </c>
      <c r="E3435" t="str">
        <f t="shared" si="106"/>
        <v>avril</v>
      </c>
      <c r="F3435">
        <f t="shared" si="107"/>
        <v>18</v>
      </c>
    </row>
    <row r="3436" spans="1:6">
      <c r="A3436" t="s">
        <v>68</v>
      </c>
      <c r="B3436" s="72">
        <v>46138</v>
      </c>
      <c r="C3436" s="79">
        <v>0.79166666666666663</v>
      </c>
      <c r="D3436">
        <v>25</v>
      </c>
      <c r="E3436" t="str">
        <f t="shared" si="106"/>
        <v>avril</v>
      </c>
      <c r="F3436">
        <f t="shared" si="107"/>
        <v>19</v>
      </c>
    </row>
    <row r="3437" spans="1:6">
      <c r="A3437" t="s">
        <v>68</v>
      </c>
      <c r="B3437" s="72">
        <v>46138</v>
      </c>
      <c r="C3437" s="79">
        <v>0.83333333333333337</v>
      </c>
      <c r="D3437">
        <v>19</v>
      </c>
      <c r="E3437" t="str">
        <f t="shared" si="106"/>
        <v>avril</v>
      </c>
      <c r="F3437">
        <f t="shared" si="107"/>
        <v>20</v>
      </c>
    </row>
    <row r="3438" spans="1:6">
      <c r="A3438" t="s">
        <v>68</v>
      </c>
      <c r="B3438" s="72">
        <v>46138</v>
      </c>
      <c r="C3438" s="79">
        <v>0.875</v>
      </c>
      <c r="D3438">
        <v>12</v>
      </c>
      <c r="E3438" t="str">
        <f t="shared" si="106"/>
        <v>avril</v>
      </c>
      <c r="F3438">
        <f t="shared" si="107"/>
        <v>21</v>
      </c>
    </row>
    <row r="3439" spans="1:6">
      <c r="A3439" t="s">
        <v>68</v>
      </c>
      <c r="B3439" s="72">
        <v>46138</v>
      </c>
      <c r="C3439" s="79">
        <v>0.91666666666666663</v>
      </c>
      <c r="D3439">
        <v>14</v>
      </c>
      <c r="E3439" t="str">
        <f t="shared" si="106"/>
        <v>avril</v>
      </c>
      <c r="F3439">
        <f t="shared" si="107"/>
        <v>22</v>
      </c>
    </row>
    <row r="3440" spans="1:6">
      <c r="A3440" t="s">
        <v>68</v>
      </c>
      <c r="B3440" s="72">
        <v>46138</v>
      </c>
      <c r="C3440" s="79">
        <v>0.95833333333333337</v>
      </c>
      <c r="D3440">
        <v>9</v>
      </c>
      <c r="E3440" t="str">
        <f t="shared" si="106"/>
        <v>avril</v>
      </c>
      <c r="F3440">
        <f t="shared" si="107"/>
        <v>23</v>
      </c>
    </row>
    <row r="3441" spans="1:6">
      <c r="A3441" t="s">
        <v>85</v>
      </c>
      <c r="B3441" s="72">
        <v>46138</v>
      </c>
      <c r="C3441" s="79">
        <v>0.25</v>
      </c>
      <c r="D3441">
        <v>2</v>
      </c>
      <c r="E3441" t="str">
        <f t="shared" si="106"/>
        <v>avril</v>
      </c>
      <c r="F3441">
        <f t="shared" si="107"/>
        <v>6</v>
      </c>
    </row>
    <row r="3442" spans="1:6">
      <c r="A3442" t="s">
        <v>85</v>
      </c>
      <c r="B3442" s="72">
        <v>46138</v>
      </c>
      <c r="C3442" s="79">
        <v>0.29166666666666669</v>
      </c>
      <c r="D3442">
        <v>2</v>
      </c>
      <c r="E3442" t="str">
        <f t="shared" si="106"/>
        <v>avril</v>
      </c>
      <c r="F3442">
        <f t="shared" si="107"/>
        <v>7</v>
      </c>
    </row>
    <row r="3443" spans="1:6">
      <c r="A3443" t="s">
        <v>85</v>
      </c>
      <c r="B3443" s="72">
        <v>46138</v>
      </c>
      <c r="C3443" s="79">
        <v>0.33333333333333331</v>
      </c>
      <c r="D3443">
        <v>1</v>
      </c>
      <c r="E3443" t="str">
        <f t="shared" si="106"/>
        <v>avril</v>
      </c>
      <c r="F3443">
        <f t="shared" si="107"/>
        <v>8</v>
      </c>
    </row>
    <row r="3444" spans="1:6">
      <c r="A3444" t="s">
        <v>85</v>
      </c>
      <c r="B3444" s="72">
        <v>46138</v>
      </c>
      <c r="C3444" s="79">
        <v>0.375</v>
      </c>
      <c r="D3444">
        <v>1</v>
      </c>
      <c r="E3444" t="str">
        <f t="shared" si="106"/>
        <v>avril</v>
      </c>
      <c r="F3444">
        <f t="shared" si="107"/>
        <v>9</v>
      </c>
    </row>
    <row r="3445" spans="1:6">
      <c r="A3445" t="s">
        <v>85</v>
      </c>
      <c r="B3445" s="72">
        <v>46138</v>
      </c>
      <c r="C3445" s="79">
        <v>0.41666666666666669</v>
      </c>
      <c r="D3445">
        <v>5</v>
      </c>
      <c r="E3445" t="str">
        <f t="shared" si="106"/>
        <v>avril</v>
      </c>
      <c r="F3445">
        <f t="shared" si="107"/>
        <v>10</v>
      </c>
    </row>
    <row r="3446" spans="1:6">
      <c r="A3446" t="s">
        <v>85</v>
      </c>
      <c r="B3446" s="72">
        <v>46138</v>
      </c>
      <c r="C3446" s="79">
        <v>0.45833333333333331</v>
      </c>
      <c r="D3446">
        <v>5</v>
      </c>
      <c r="E3446" t="str">
        <f t="shared" si="106"/>
        <v>avril</v>
      </c>
      <c r="F3446">
        <f t="shared" si="107"/>
        <v>11</v>
      </c>
    </row>
    <row r="3447" spans="1:6">
      <c r="A3447" t="s">
        <v>85</v>
      </c>
      <c r="B3447" s="72">
        <v>46138</v>
      </c>
      <c r="C3447" s="79">
        <v>0.5</v>
      </c>
      <c r="D3447">
        <v>6</v>
      </c>
      <c r="E3447" t="str">
        <f t="shared" si="106"/>
        <v>avril</v>
      </c>
      <c r="F3447">
        <f t="shared" si="107"/>
        <v>12</v>
      </c>
    </row>
    <row r="3448" spans="1:6">
      <c r="A3448" t="s">
        <v>85</v>
      </c>
      <c r="B3448" s="72">
        <v>46138</v>
      </c>
      <c r="C3448" s="79">
        <v>0.54166666666666663</v>
      </c>
      <c r="D3448">
        <v>10</v>
      </c>
      <c r="E3448" t="str">
        <f t="shared" si="106"/>
        <v>avril</v>
      </c>
      <c r="F3448">
        <f t="shared" si="107"/>
        <v>13</v>
      </c>
    </row>
    <row r="3449" spans="1:6">
      <c r="A3449" t="s">
        <v>85</v>
      </c>
      <c r="B3449" s="72">
        <v>46138</v>
      </c>
      <c r="C3449" s="79">
        <v>0.58333333333333337</v>
      </c>
      <c r="D3449">
        <v>9</v>
      </c>
      <c r="E3449" t="str">
        <f t="shared" si="106"/>
        <v>avril</v>
      </c>
      <c r="F3449">
        <f t="shared" si="107"/>
        <v>14</v>
      </c>
    </row>
    <row r="3450" spans="1:6">
      <c r="A3450" t="s">
        <v>85</v>
      </c>
      <c r="B3450" s="72">
        <v>46138</v>
      </c>
      <c r="C3450" s="79">
        <v>0.625</v>
      </c>
      <c r="D3450">
        <v>5</v>
      </c>
      <c r="E3450" t="str">
        <f t="shared" si="106"/>
        <v>avril</v>
      </c>
      <c r="F3450">
        <f t="shared" si="107"/>
        <v>15</v>
      </c>
    </row>
    <row r="3451" spans="1:6">
      <c r="A3451" t="s">
        <v>85</v>
      </c>
      <c r="B3451" s="72">
        <v>46138</v>
      </c>
      <c r="C3451" s="79">
        <v>0.66666666666666663</v>
      </c>
      <c r="D3451">
        <v>8</v>
      </c>
      <c r="E3451" t="str">
        <f t="shared" si="106"/>
        <v>avril</v>
      </c>
      <c r="F3451">
        <f t="shared" si="107"/>
        <v>16</v>
      </c>
    </row>
    <row r="3452" spans="1:6">
      <c r="A3452" t="s">
        <v>85</v>
      </c>
      <c r="B3452" s="72">
        <v>46138</v>
      </c>
      <c r="C3452" s="79">
        <v>0.70833333333333337</v>
      </c>
      <c r="D3452">
        <v>9</v>
      </c>
      <c r="E3452" t="str">
        <f t="shared" si="106"/>
        <v>avril</v>
      </c>
      <c r="F3452">
        <f t="shared" si="107"/>
        <v>17</v>
      </c>
    </row>
    <row r="3453" spans="1:6">
      <c r="A3453" t="s">
        <v>85</v>
      </c>
      <c r="B3453" s="72">
        <v>46138</v>
      </c>
      <c r="C3453" s="79">
        <v>0.75</v>
      </c>
      <c r="D3453">
        <v>5</v>
      </c>
      <c r="E3453" t="str">
        <f t="shared" si="106"/>
        <v>avril</v>
      </c>
      <c r="F3453">
        <f t="shared" si="107"/>
        <v>18</v>
      </c>
    </row>
    <row r="3454" spans="1:6">
      <c r="A3454" t="s">
        <v>85</v>
      </c>
      <c r="B3454" s="72">
        <v>46138</v>
      </c>
      <c r="C3454" s="79">
        <v>0.79166666666666663</v>
      </c>
      <c r="D3454">
        <v>13</v>
      </c>
      <c r="E3454" t="str">
        <f t="shared" si="106"/>
        <v>avril</v>
      </c>
      <c r="F3454">
        <f t="shared" si="107"/>
        <v>19</v>
      </c>
    </row>
    <row r="3455" spans="1:6">
      <c r="A3455" t="s">
        <v>85</v>
      </c>
      <c r="B3455" s="72">
        <v>46138</v>
      </c>
      <c r="C3455" s="79">
        <v>0.83333333333333337</v>
      </c>
      <c r="D3455">
        <v>11</v>
      </c>
      <c r="E3455" t="str">
        <f t="shared" si="106"/>
        <v>avril</v>
      </c>
      <c r="F3455">
        <f t="shared" si="107"/>
        <v>20</v>
      </c>
    </row>
    <row r="3456" spans="1:6">
      <c r="A3456" t="s">
        <v>85</v>
      </c>
      <c r="B3456" s="72">
        <v>46138</v>
      </c>
      <c r="C3456" s="79">
        <v>0.875</v>
      </c>
      <c r="D3456">
        <v>13</v>
      </c>
      <c r="E3456" t="str">
        <f t="shared" si="106"/>
        <v>avril</v>
      </c>
      <c r="F3456">
        <f t="shared" si="107"/>
        <v>21</v>
      </c>
    </row>
    <row r="3457" spans="1:6">
      <c r="A3457" t="s">
        <v>85</v>
      </c>
      <c r="B3457" s="72">
        <v>46138</v>
      </c>
      <c r="C3457" s="79">
        <v>0.91666666666666663</v>
      </c>
      <c r="D3457">
        <v>6</v>
      </c>
      <c r="E3457" t="str">
        <f t="shared" si="106"/>
        <v>avril</v>
      </c>
      <c r="F3457">
        <f t="shared" si="107"/>
        <v>22</v>
      </c>
    </row>
    <row r="3458" spans="1:6">
      <c r="A3458" t="s">
        <v>85</v>
      </c>
      <c r="B3458" s="72">
        <v>46138</v>
      </c>
      <c r="C3458" s="79">
        <v>0.95833333333333337</v>
      </c>
      <c r="D3458">
        <v>6</v>
      </c>
      <c r="E3458" t="str">
        <f t="shared" si="106"/>
        <v>avril</v>
      </c>
      <c r="F3458">
        <f t="shared" si="107"/>
        <v>23</v>
      </c>
    </row>
    <row r="3459" spans="1:6">
      <c r="A3459" t="s">
        <v>68</v>
      </c>
      <c r="B3459" s="72">
        <v>46139</v>
      </c>
      <c r="C3459" s="79">
        <v>0.25</v>
      </c>
      <c r="D3459">
        <v>1</v>
      </c>
      <c r="E3459" t="str">
        <f t="shared" si="106"/>
        <v>avril</v>
      </c>
      <c r="F3459">
        <f t="shared" si="107"/>
        <v>6</v>
      </c>
    </row>
    <row r="3460" spans="1:6">
      <c r="A3460" t="s">
        <v>68</v>
      </c>
      <c r="B3460" s="72">
        <v>46139</v>
      </c>
      <c r="C3460" s="79">
        <v>0.29166666666666669</v>
      </c>
      <c r="D3460">
        <v>1</v>
      </c>
      <c r="E3460" t="str">
        <f t="shared" ref="E3460:E3523" si="108">TEXT(B3460,"mmmm")</f>
        <v>avril</v>
      </c>
      <c r="F3460">
        <f t="shared" ref="F3460:F3523" si="109">VLOOKUP(C3460,$L$1:$M$24,2,0)</f>
        <v>7</v>
      </c>
    </row>
    <row r="3461" spans="1:6">
      <c r="A3461" t="s">
        <v>68</v>
      </c>
      <c r="B3461" s="72">
        <v>46139</v>
      </c>
      <c r="C3461" s="79">
        <v>0.33333333333333331</v>
      </c>
      <c r="D3461">
        <v>4</v>
      </c>
      <c r="E3461" t="str">
        <f t="shared" si="108"/>
        <v>avril</v>
      </c>
      <c r="F3461">
        <f t="shared" si="109"/>
        <v>8</v>
      </c>
    </row>
    <row r="3462" spans="1:6">
      <c r="A3462" t="s">
        <v>68</v>
      </c>
      <c r="B3462" s="72">
        <v>46139</v>
      </c>
      <c r="C3462" s="79">
        <v>0.375</v>
      </c>
      <c r="D3462">
        <v>10</v>
      </c>
      <c r="E3462" t="str">
        <f t="shared" si="108"/>
        <v>avril</v>
      </c>
      <c r="F3462">
        <f t="shared" si="109"/>
        <v>9</v>
      </c>
    </row>
    <row r="3463" spans="1:6">
      <c r="A3463" t="s">
        <v>68</v>
      </c>
      <c r="B3463" s="72">
        <v>46139</v>
      </c>
      <c r="C3463" s="79">
        <v>0.41666666666666669</v>
      </c>
      <c r="D3463">
        <v>33</v>
      </c>
      <c r="E3463" t="str">
        <f t="shared" si="108"/>
        <v>avril</v>
      </c>
      <c r="F3463">
        <f t="shared" si="109"/>
        <v>10</v>
      </c>
    </row>
    <row r="3464" spans="1:6">
      <c r="A3464" t="s">
        <v>68</v>
      </c>
      <c r="B3464" s="72">
        <v>46139</v>
      </c>
      <c r="C3464" s="79">
        <v>0.45833333333333331</v>
      </c>
      <c r="D3464">
        <v>48</v>
      </c>
      <c r="E3464" t="str">
        <f t="shared" si="108"/>
        <v>avril</v>
      </c>
      <c r="F3464">
        <f t="shared" si="109"/>
        <v>11</v>
      </c>
    </row>
    <row r="3465" spans="1:6">
      <c r="A3465" t="s">
        <v>68</v>
      </c>
      <c r="B3465" s="72">
        <v>46139</v>
      </c>
      <c r="C3465" s="79">
        <v>0.5</v>
      </c>
      <c r="D3465">
        <v>43</v>
      </c>
      <c r="E3465" t="str">
        <f t="shared" si="108"/>
        <v>avril</v>
      </c>
      <c r="F3465">
        <f t="shared" si="109"/>
        <v>12</v>
      </c>
    </row>
    <row r="3466" spans="1:6">
      <c r="A3466" t="s">
        <v>68</v>
      </c>
      <c r="B3466" s="72">
        <v>46139</v>
      </c>
      <c r="C3466" s="79">
        <v>0.54166666666666663</v>
      </c>
      <c r="D3466">
        <v>39</v>
      </c>
      <c r="E3466" t="str">
        <f t="shared" si="108"/>
        <v>avril</v>
      </c>
      <c r="F3466">
        <f t="shared" si="109"/>
        <v>13</v>
      </c>
    </row>
    <row r="3467" spans="1:6">
      <c r="A3467" t="s">
        <v>68</v>
      </c>
      <c r="B3467" s="72">
        <v>46139</v>
      </c>
      <c r="C3467" s="79">
        <v>0.58333333333333337</v>
      </c>
      <c r="D3467">
        <v>33</v>
      </c>
      <c r="E3467" t="str">
        <f t="shared" si="108"/>
        <v>avril</v>
      </c>
      <c r="F3467">
        <f t="shared" si="109"/>
        <v>14</v>
      </c>
    </row>
    <row r="3468" spans="1:6">
      <c r="A3468" t="s">
        <v>68</v>
      </c>
      <c r="B3468" s="72">
        <v>46139</v>
      </c>
      <c r="C3468" s="79">
        <v>0.625</v>
      </c>
      <c r="D3468">
        <v>32</v>
      </c>
      <c r="E3468" t="str">
        <f t="shared" si="108"/>
        <v>avril</v>
      </c>
      <c r="F3468">
        <f t="shared" si="109"/>
        <v>15</v>
      </c>
    </row>
    <row r="3469" spans="1:6">
      <c r="A3469" t="s">
        <v>68</v>
      </c>
      <c r="B3469" s="72">
        <v>46139</v>
      </c>
      <c r="C3469" s="79">
        <v>0.66666666666666663</v>
      </c>
      <c r="D3469">
        <v>33</v>
      </c>
      <c r="E3469" t="str">
        <f t="shared" si="108"/>
        <v>avril</v>
      </c>
      <c r="F3469">
        <f t="shared" si="109"/>
        <v>16</v>
      </c>
    </row>
    <row r="3470" spans="1:6">
      <c r="A3470" t="s">
        <v>68</v>
      </c>
      <c r="B3470" s="72">
        <v>46139</v>
      </c>
      <c r="C3470" s="79">
        <v>0.70833333333333337</v>
      </c>
      <c r="D3470">
        <v>29</v>
      </c>
      <c r="E3470" t="str">
        <f t="shared" si="108"/>
        <v>avril</v>
      </c>
      <c r="F3470">
        <f t="shared" si="109"/>
        <v>17</v>
      </c>
    </row>
    <row r="3471" spans="1:6">
      <c r="A3471" t="s">
        <v>68</v>
      </c>
      <c r="B3471" s="72">
        <v>46139</v>
      </c>
      <c r="C3471" s="79">
        <v>0.75</v>
      </c>
      <c r="D3471">
        <v>28</v>
      </c>
      <c r="E3471" t="str">
        <f t="shared" si="108"/>
        <v>avril</v>
      </c>
      <c r="F3471">
        <f t="shared" si="109"/>
        <v>18</v>
      </c>
    </row>
    <row r="3472" spans="1:6">
      <c r="A3472" t="s">
        <v>68</v>
      </c>
      <c r="B3472" s="72">
        <v>46139</v>
      </c>
      <c r="C3472" s="79">
        <v>0.79166666666666663</v>
      </c>
      <c r="D3472">
        <v>24</v>
      </c>
      <c r="E3472" t="str">
        <f t="shared" si="108"/>
        <v>avril</v>
      </c>
      <c r="F3472">
        <f t="shared" si="109"/>
        <v>19</v>
      </c>
    </row>
    <row r="3473" spans="1:6">
      <c r="A3473" t="s">
        <v>68</v>
      </c>
      <c r="B3473" s="72">
        <v>46139</v>
      </c>
      <c r="C3473" s="79">
        <v>0.83333333333333337</v>
      </c>
      <c r="D3473">
        <v>13</v>
      </c>
      <c r="E3473" t="str">
        <f t="shared" si="108"/>
        <v>avril</v>
      </c>
      <c r="F3473">
        <f t="shared" si="109"/>
        <v>20</v>
      </c>
    </row>
    <row r="3474" spans="1:6">
      <c r="A3474" t="s">
        <v>68</v>
      </c>
      <c r="B3474" s="72">
        <v>46139</v>
      </c>
      <c r="C3474" s="79">
        <v>0.875</v>
      </c>
      <c r="D3474">
        <v>13</v>
      </c>
      <c r="E3474" t="str">
        <f t="shared" si="108"/>
        <v>avril</v>
      </c>
      <c r="F3474">
        <f t="shared" si="109"/>
        <v>21</v>
      </c>
    </row>
    <row r="3475" spans="1:6">
      <c r="A3475" t="s">
        <v>68</v>
      </c>
      <c r="B3475" s="72">
        <v>46139</v>
      </c>
      <c r="C3475" s="79">
        <v>0.91666666666666663</v>
      </c>
      <c r="D3475">
        <v>9</v>
      </c>
      <c r="E3475" t="str">
        <f t="shared" si="108"/>
        <v>avril</v>
      </c>
      <c r="F3475">
        <f t="shared" si="109"/>
        <v>22</v>
      </c>
    </row>
    <row r="3476" spans="1:6">
      <c r="A3476" t="s">
        <v>68</v>
      </c>
      <c r="B3476" s="72">
        <v>46139</v>
      </c>
      <c r="C3476" s="79">
        <v>0.95833333333333337</v>
      </c>
      <c r="D3476">
        <v>8</v>
      </c>
      <c r="E3476" t="str">
        <f t="shared" si="108"/>
        <v>avril</v>
      </c>
      <c r="F3476">
        <f t="shared" si="109"/>
        <v>23</v>
      </c>
    </row>
    <row r="3477" spans="1:6">
      <c r="A3477" t="s">
        <v>85</v>
      </c>
      <c r="B3477" s="72">
        <v>46139</v>
      </c>
      <c r="C3477" s="79">
        <v>0.25</v>
      </c>
      <c r="D3477">
        <v>3</v>
      </c>
      <c r="E3477" t="str">
        <f t="shared" si="108"/>
        <v>avril</v>
      </c>
      <c r="F3477">
        <f t="shared" si="109"/>
        <v>6</v>
      </c>
    </row>
    <row r="3478" spans="1:6">
      <c r="A3478" t="s">
        <v>85</v>
      </c>
      <c r="B3478" s="72">
        <v>46139</v>
      </c>
      <c r="C3478" s="79">
        <v>0.29166666666666669</v>
      </c>
      <c r="D3478">
        <v>0</v>
      </c>
      <c r="E3478" t="str">
        <f t="shared" si="108"/>
        <v>avril</v>
      </c>
      <c r="F3478">
        <f t="shared" si="109"/>
        <v>7</v>
      </c>
    </row>
    <row r="3479" spans="1:6">
      <c r="A3479" t="s">
        <v>85</v>
      </c>
      <c r="B3479" s="72">
        <v>46139</v>
      </c>
      <c r="C3479" s="79">
        <v>0.33333333333333331</v>
      </c>
      <c r="D3479">
        <v>2</v>
      </c>
      <c r="E3479" t="str">
        <f t="shared" si="108"/>
        <v>avril</v>
      </c>
      <c r="F3479">
        <f t="shared" si="109"/>
        <v>8</v>
      </c>
    </row>
    <row r="3480" spans="1:6">
      <c r="A3480" t="s">
        <v>85</v>
      </c>
      <c r="B3480" s="72">
        <v>46139</v>
      </c>
      <c r="C3480" s="79">
        <v>0.375</v>
      </c>
      <c r="D3480">
        <v>10</v>
      </c>
      <c r="E3480" t="str">
        <f t="shared" si="108"/>
        <v>avril</v>
      </c>
      <c r="F3480">
        <f t="shared" si="109"/>
        <v>9</v>
      </c>
    </row>
    <row r="3481" spans="1:6">
      <c r="A3481" t="s">
        <v>85</v>
      </c>
      <c r="B3481" s="72">
        <v>46139</v>
      </c>
      <c r="C3481" s="79">
        <v>0.41666666666666669</v>
      </c>
      <c r="D3481">
        <v>21</v>
      </c>
      <c r="E3481" t="str">
        <f t="shared" si="108"/>
        <v>avril</v>
      </c>
      <c r="F3481">
        <f t="shared" si="109"/>
        <v>10</v>
      </c>
    </row>
    <row r="3482" spans="1:6">
      <c r="A3482" t="s">
        <v>85</v>
      </c>
      <c r="B3482" s="72">
        <v>46139</v>
      </c>
      <c r="C3482" s="79">
        <v>0.45833333333333331</v>
      </c>
      <c r="D3482">
        <v>39</v>
      </c>
      <c r="E3482" t="str">
        <f t="shared" si="108"/>
        <v>avril</v>
      </c>
      <c r="F3482">
        <f t="shared" si="109"/>
        <v>11</v>
      </c>
    </row>
    <row r="3483" spans="1:6">
      <c r="A3483" t="s">
        <v>85</v>
      </c>
      <c r="B3483" s="72">
        <v>46139</v>
      </c>
      <c r="C3483" s="79">
        <v>0.5</v>
      </c>
      <c r="D3483">
        <v>45</v>
      </c>
      <c r="E3483" t="str">
        <f t="shared" si="108"/>
        <v>avril</v>
      </c>
      <c r="F3483">
        <f t="shared" si="109"/>
        <v>12</v>
      </c>
    </row>
    <row r="3484" spans="1:6">
      <c r="A3484" t="s">
        <v>85</v>
      </c>
      <c r="B3484" s="72">
        <v>46139</v>
      </c>
      <c r="C3484" s="79">
        <v>0.54166666666666663</v>
      </c>
      <c r="D3484">
        <v>37</v>
      </c>
      <c r="E3484" t="str">
        <f t="shared" si="108"/>
        <v>avril</v>
      </c>
      <c r="F3484">
        <f t="shared" si="109"/>
        <v>13</v>
      </c>
    </row>
    <row r="3485" spans="1:6">
      <c r="A3485" t="s">
        <v>85</v>
      </c>
      <c r="B3485" s="72">
        <v>46139</v>
      </c>
      <c r="C3485" s="79">
        <v>0.58333333333333337</v>
      </c>
      <c r="D3485">
        <v>24</v>
      </c>
      <c r="E3485" t="str">
        <f t="shared" si="108"/>
        <v>avril</v>
      </c>
      <c r="F3485">
        <f t="shared" si="109"/>
        <v>14</v>
      </c>
    </row>
    <row r="3486" spans="1:6">
      <c r="A3486" t="s">
        <v>85</v>
      </c>
      <c r="B3486" s="72">
        <v>46139</v>
      </c>
      <c r="C3486" s="79">
        <v>0.625</v>
      </c>
      <c r="D3486">
        <v>29</v>
      </c>
      <c r="E3486" t="str">
        <f t="shared" si="108"/>
        <v>avril</v>
      </c>
      <c r="F3486">
        <f t="shared" si="109"/>
        <v>15</v>
      </c>
    </row>
    <row r="3487" spans="1:6">
      <c r="A3487" t="s">
        <v>85</v>
      </c>
      <c r="B3487" s="72">
        <v>46139</v>
      </c>
      <c r="C3487" s="79">
        <v>0.66666666666666663</v>
      </c>
      <c r="D3487">
        <v>27</v>
      </c>
      <c r="E3487" t="str">
        <f t="shared" si="108"/>
        <v>avril</v>
      </c>
      <c r="F3487">
        <f t="shared" si="109"/>
        <v>16</v>
      </c>
    </row>
    <row r="3488" spans="1:6">
      <c r="A3488" t="s">
        <v>85</v>
      </c>
      <c r="B3488" s="72">
        <v>46139</v>
      </c>
      <c r="C3488" s="79">
        <v>0.70833333333333337</v>
      </c>
      <c r="D3488">
        <v>31</v>
      </c>
      <c r="E3488" t="str">
        <f t="shared" si="108"/>
        <v>avril</v>
      </c>
      <c r="F3488">
        <f t="shared" si="109"/>
        <v>17</v>
      </c>
    </row>
    <row r="3489" spans="1:6">
      <c r="A3489" t="s">
        <v>85</v>
      </c>
      <c r="B3489" s="72">
        <v>46139</v>
      </c>
      <c r="C3489" s="79">
        <v>0.75</v>
      </c>
      <c r="D3489">
        <v>24</v>
      </c>
      <c r="E3489" t="str">
        <f t="shared" si="108"/>
        <v>avril</v>
      </c>
      <c r="F3489">
        <f t="shared" si="109"/>
        <v>18</v>
      </c>
    </row>
    <row r="3490" spans="1:6">
      <c r="A3490" t="s">
        <v>85</v>
      </c>
      <c r="B3490" s="72">
        <v>46139</v>
      </c>
      <c r="C3490" s="79">
        <v>0.79166666666666663</v>
      </c>
      <c r="D3490">
        <v>21</v>
      </c>
      <c r="E3490" t="str">
        <f t="shared" si="108"/>
        <v>avril</v>
      </c>
      <c r="F3490">
        <f t="shared" si="109"/>
        <v>19</v>
      </c>
    </row>
    <row r="3491" spans="1:6">
      <c r="A3491" t="s">
        <v>85</v>
      </c>
      <c r="B3491" s="72">
        <v>46139</v>
      </c>
      <c r="C3491" s="79">
        <v>0.83333333333333337</v>
      </c>
      <c r="D3491">
        <v>16</v>
      </c>
      <c r="E3491" t="str">
        <f t="shared" si="108"/>
        <v>avril</v>
      </c>
      <c r="F3491">
        <f t="shared" si="109"/>
        <v>20</v>
      </c>
    </row>
    <row r="3492" spans="1:6">
      <c r="A3492" t="s">
        <v>85</v>
      </c>
      <c r="B3492" s="72">
        <v>46139</v>
      </c>
      <c r="C3492" s="79">
        <v>0.875</v>
      </c>
      <c r="D3492">
        <v>13</v>
      </c>
      <c r="E3492" t="str">
        <f t="shared" si="108"/>
        <v>avril</v>
      </c>
      <c r="F3492">
        <f t="shared" si="109"/>
        <v>21</v>
      </c>
    </row>
    <row r="3493" spans="1:6">
      <c r="A3493" t="s">
        <v>85</v>
      </c>
      <c r="B3493" s="72">
        <v>46139</v>
      </c>
      <c r="C3493" s="79">
        <v>0.91666666666666663</v>
      </c>
      <c r="D3493">
        <v>12</v>
      </c>
      <c r="E3493" t="str">
        <f t="shared" si="108"/>
        <v>avril</v>
      </c>
      <c r="F3493">
        <f t="shared" si="109"/>
        <v>22</v>
      </c>
    </row>
    <row r="3494" spans="1:6">
      <c r="A3494" t="s">
        <v>85</v>
      </c>
      <c r="B3494" s="72">
        <v>46139</v>
      </c>
      <c r="C3494" s="79">
        <v>0.95833333333333337</v>
      </c>
      <c r="D3494">
        <v>6</v>
      </c>
      <c r="E3494" t="str">
        <f t="shared" si="108"/>
        <v>avril</v>
      </c>
      <c r="F3494">
        <f t="shared" si="109"/>
        <v>23</v>
      </c>
    </row>
    <row r="3495" spans="1:6">
      <c r="A3495" t="s">
        <v>68</v>
      </c>
      <c r="B3495" s="72">
        <v>46140</v>
      </c>
      <c r="C3495" s="79">
        <v>0.25</v>
      </c>
      <c r="D3495">
        <v>0</v>
      </c>
      <c r="E3495" t="str">
        <f t="shared" si="108"/>
        <v>avril</v>
      </c>
      <c r="F3495">
        <f t="shared" si="109"/>
        <v>6</v>
      </c>
    </row>
    <row r="3496" spans="1:6">
      <c r="A3496" t="s">
        <v>68</v>
      </c>
      <c r="B3496" s="72">
        <v>46140</v>
      </c>
      <c r="C3496" s="79">
        <v>0.29166666666666669</v>
      </c>
      <c r="D3496">
        <v>2</v>
      </c>
      <c r="E3496" t="str">
        <f t="shared" si="108"/>
        <v>avril</v>
      </c>
      <c r="F3496">
        <f t="shared" si="109"/>
        <v>7</v>
      </c>
    </row>
    <row r="3497" spans="1:6">
      <c r="A3497" t="s">
        <v>68</v>
      </c>
      <c r="B3497" s="72">
        <v>46140</v>
      </c>
      <c r="C3497" s="79">
        <v>0.33333333333333331</v>
      </c>
      <c r="D3497">
        <v>4</v>
      </c>
      <c r="E3497" t="str">
        <f t="shared" si="108"/>
        <v>avril</v>
      </c>
      <c r="F3497">
        <f t="shared" si="109"/>
        <v>8</v>
      </c>
    </row>
    <row r="3498" spans="1:6">
      <c r="A3498" t="s">
        <v>68</v>
      </c>
      <c r="B3498" s="72">
        <v>46140</v>
      </c>
      <c r="C3498" s="79">
        <v>0.375</v>
      </c>
      <c r="D3498">
        <v>16</v>
      </c>
      <c r="E3498" t="str">
        <f t="shared" si="108"/>
        <v>avril</v>
      </c>
      <c r="F3498">
        <f t="shared" si="109"/>
        <v>9</v>
      </c>
    </row>
    <row r="3499" spans="1:6">
      <c r="A3499" t="s">
        <v>68</v>
      </c>
      <c r="B3499" s="72">
        <v>46140</v>
      </c>
      <c r="C3499" s="79">
        <v>0.41666666666666669</v>
      </c>
      <c r="D3499">
        <v>40</v>
      </c>
      <c r="E3499" t="str">
        <f t="shared" si="108"/>
        <v>avril</v>
      </c>
      <c r="F3499">
        <f t="shared" si="109"/>
        <v>10</v>
      </c>
    </row>
    <row r="3500" spans="1:6">
      <c r="A3500" t="s">
        <v>68</v>
      </c>
      <c r="B3500" s="72">
        <v>46140</v>
      </c>
      <c r="C3500" s="79">
        <v>0.45833333333333331</v>
      </c>
      <c r="D3500">
        <v>69</v>
      </c>
      <c r="E3500" t="str">
        <f t="shared" si="108"/>
        <v>avril</v>
      </c>
      <c r="F3500">
        <f t="shared" si="109"/>
        <v>11</v>
      </c>
    </row>
    <row r="3501" spans="1:6">
      <c r="A3501" t="s">
        <v>68</v>
      </c>
      <c r="B3501" s="72">
        <v>46140</v>
      </c>
      <c r="C3501" s="79">
        <v>0.5</v>
      </c>
      <c r="D3501">
        <v>67</v>
      </c>
      <c r="E3501" t="str">
        <f t="shared" si="108"/>
        <v>avril</v>
      </c>
      <c r="F3501">
        <f t="shared" si="109"/>
        <v>12</v>
      </c>
    </row>
    <row r="3502" spans="1:6">
      <c r="A3502" t="s">
        <v>68</v>
      </c>
      <c r="B3502" s="72">
        <v>46140</v>
      </c>
      <c r="C3502" s="79">
        <v>0.54166666666666663</v>
      </c>
      <c r="D3502">
        <v>66</v>
      </c>
      <c r="E3502" t="str">
        <f t="shared" si="108"/>
        <v>avril</v>
      </c>
      <c r="F3502">
        <f t="shared" si="109"/>
        <v>13</v>
      </c>
    </row>
    <row r="3503" spans="1:6">
      <c r="A3503" t="s">
        <v>68</v>
      </c>
      <c r="B3503" s="72">
        <v>46140</v>
      </c>
      <c r="C3503" s="79">
        <v>0.58333333333333337</v>
      </c>
      <c r="D3503">
        <v>65</v>
      </c>
      <c r="E3503" t="str">
        <f t="shared" si="108"/>
        <v>avril</v>
      </c>
      <c r="F3503">
        <f t="shared" si="109"/>
        <v>14</v>
      </c>
    </row>
    <row r="3504" spans="1:6">
      <c r="A3504" t="s">
        <v>68</v>
      </c>
      <c r="B3504" s="72">
        <v>46140</v>
      </c>
      <c r="C3504" s="79">
        <v>0.625</v>
      </c>
      <c r="D3504">
        <v>48</v>
      </c>
      <c r="E3504" t="str">
        <f t="shared" si="108"/>
        <v>avril</v>
      </c>
      <c r="F3504">
        <f t="shared" si="109"/>
        <v>15</v>
      </c>
    </row>
    <row r="3505" spans="1:6">
      <c r="A3505" t="s">
        <v>68</v>
      </c>
      <c r="B3505" s="72">
        <v>46140</v>
      </c>
      <c r="C3505" s="79">
        <v>0.66666666666666663</v>
      </c>
      <c r="D3505">
        <v>55</v>
      </c>
      <c r="E3505" t="str">
        <f t="shared" si="108"/>
        <v>avril</v>
      </c>
      <c r="F3505">
        <f t="shared" si="109"/>
        <v>16</v>
      </c>
    </row>
    <row r="3506" spans="1:6">
      <c r="A3506" t="s">
        <v>68</v>
      </c>
      <c r="B3506" s="72">
        <v>46140</v>
      </c>
      <c r="C3506" s="79">
        <v>0.70833333333333337</v>
      </c>
      <c r="D3506">
        <v>54</v>
      </c>
      <c r="E3506" t="str">
        <f t="shared" si="108"/>
        <v>avril</v>
      </c>
      <c r="F3506">
        <f t="shared" si="109"/>
        <v>17</v>
      </c>
    </row>
    <row r="3507" spans="1:6">
      <c r="A3507" t="s">
        <v>68</v>
      </c>
      <c r="B3507" s="72">
        <v>46140</v>
      </c>
      <c r="C3507" s="79">
        <v>0.75</v>
      </c>
      <c r="D3507">
        <v>49</v>
      </c>
      <c r="E3507" t="str">
        <f t="shared" si="108"/>
        <v>avril</v>
      </c>
      <c r="F3507">
        <f t="shared" si="109"/>
        <v>18</v>
      </c>
    </row>
    <row r="3508" spans="1:6">
      <c r="A3508" t="s">
        <v>68</v>
      </c>
      <c r="B3508" s="72">
        <v>46140</v>
      </c>
      <c r="C3508" s="79">
        <v>0.79166666666666663</v>
      </c>
      <c r="D3508">
        <v>36</v>
      </c>
      <c r="E3508" t="str">
        <f t="shared" si="108"/>
        <v>avril</v>
      </c>
      <c r="F3508">
        <f t="shared" si="109"/>
        <v>19</v>
      </c>
    </row>
    <row r="3509" spans="1:6">
      <c r="A3509" t="s">
        <v>68</v>
      </c>
      <c r="B3509" s="72">
        <v>46140</v>
      </c>
      <c r="C3509" s="79">
        <v>0.83333333333333337</v>
      </c>
      <c r="D3509">
        <v>32</v>
      </c>
      <c r="E3509" t="str">
        <f t="shared" si="108"/>
        <v>avril</v>
      </c>
      <c r="F3509">
        <f t="shared" si="109"/>
        <v>20</v>
      </c>
    </row>
    <row r="3510" spans="1:6">
      <c r="A3510" t="s">
        <v>68</v>
      </c>
      <c r="B3510" s="72">
        <v>46140</v>
      </c>
      <c r="C3510" s="79">
        <v>0.875</v>
      </c>
      <c r="D3510">
        <v>27</v>
      </c>
      <c r="E3510" t="str">
        <f t="shared" si="108"/>
        <v>avril</v>
      </c>
      <c r="F3510">
        <f t="shared" si="109"/>
        <v>21</v>
      </c>
    </row>
    <row r="3511" spans="1:6">
      <c r="A3511" t="s">
        <v>68</v>
      </c>
      <c r="B3511" s="72">
        <v>46140</v>
      </c>
      <c r="C3511" s="79">
        <v>0.91666666666666663</v>
      </c>
      <c r="D3511">
        <v>13</v>
      </c>
      <c r="E3511" t="str">
        <f t="shared" si="108"/>
        <v>avril</v>
      </c>
      <c r="F3511">
        <f t="shared" si="109"/>
        <v>22</v>
      </c>
    </row>
    <row r="3512" spans="1:6">
      <c r="A3512" t="s">
        <v>68</v>
      </c>
      <c r="B3512" s="72">
        <v>46140</v>
      </c>
      <c r="C3512" s="79">
        <v>0.95833333333333337</v>
      </c>
      <c r="D3512">
        <v>12</v>
      </c>
      <c r="E3512" t="str">
        <f t="shared" si="108"/>
        <v>avril</v>
      </c>
      <c r="F3512">
        <f t="shared" si="109"/>
        <v>23</v>
      </c>
    </row>
    <row r="3513" spans="1:6">
      <c r="A3513" t="s">
        <v>85</v>
      </c>
      <c r="B3513" s="72">
        <v>46140</v>
      </c>
      <c r="C3513" s="79">
        <v>0.25</v>
      </c>
      <c r="D3513">
        <v>0</v>
      </c>
      <c r="E3513" t="str">
        <f t="shared" si="108"/>
        <v>avril</v>
      </c>
      <c r="F3513">
        <f t="shared" si="109"/>
        <v>6</v>
      </c>
    </row>
    <row r="3514" spans="1:6">
      <c r="A3514" t="s">
        <v>85</v>
      </c>
      <c r="B3514" s="72">
        <v>46140</v>
      </c>
      <c r="C3514" s="79">
        <v>0.29166666666666669</v>
      </c>
      <c r="D3514">
        <v>3</v>
      </c>
      <c r="E3514" t="str">
        <f t="shared" si="108"/>
        <v>avril</v>
      </c>
      <c r="F3514">
        <f t="shared" si="109"/>
        <v>7</v>
      </c>
    </row>
    <row r="3515" spans="1:6">
      <c r="A3515" t="s">
        <v>85</v>
      </c>
      <c r="B3515" s="72">
        <v>46140</v>
      </c>
      <c r="C3515" s="79">
        <v>0.33333333333333331</v>
      </c>
      <c r="D3515">
        <v>2</v>
      </c>
      <c r="E3515" t="str">
        <f t="shared" si="108"/>
        <v>avril</v>
      </c>
      <c r="F3515">
        <f t="shared" si="109"/>
        <v>8</v>
      </c>
    </row>
    <row r="3516" spans="1:6">
      <c r="A3516" t="s">
        <v>85</v>
      </c>
      <c r="B3516" s="72">
        <v>46140</v>
      </c>
      <c r="C3516" s="79">
        <v>0.375</v>
      </c>
      <c r="D3516">
        <v>5</v>
      </c>
      <c r="E3516" t="str">
        <f t="shared" si="108"/>
        <v>avril</v>
      </c>
      <c r="F3516">
        <f t="shared" si="109"/>
        <v>9</v>
      </c>
    </row>
    <row r="3517" spans="1:6">
      <c r="A3517" t="s">
        <v>85</v>
      </c>
      <c r="B3517" s="72">
        <v>46140</v>
      </c>
      <c r="C3517" s="79">
        <v>0.41666666666666669</v>
      </c>
      <c r="D3517">
        <v>15</v>
      </c>
      <c r="E3517" t="str">
        <f t="shared" si="108"/>
        <v>avril</v>
      </c>
      <c r="F3517">
        <f t="shared" si="109"/>
        <v>10</v>
      </c>
    </row>
    <row r="3518" spans="1:6">
      <c r="A3518" t="s">
        <v>85</v>
      </c>
      <c r="B3518" s="72">
        <v>46140</v>
      </c>
      <c r="C3518" s="79">
        <v>0.45833333333333331</v>
      </c>
      <c r="D3518">
        <v>37</v>
      </c>
      <c r="E3518" t="str">
        <f t="shared" si="108"/>
        <v>avril</v>
      </c>
      <c r="F3518">
        <f t="shared" si="109"/>
        <v>11</v>
      </c>
    </row>
    <row r="3519" spans="1:6">
      <c r="A3519" t="s">
        <v>85</v>
      </c>
      <c r="B3519" s="72">
        <v>46140</v>
      </c>
      <c r="C3519" s="79">
        <v>0.5</v>
      </c>
      <c r="D3519">
        <v>38</v>
      </c>
      <c r="E3519" t="str">
        <f t="shared" si="108"/>
        <v>avril</v>
      </c>
      <c r="F3519">
        <f t="shared" si="109"/>
        <v>12</v>
      </c>
    </row>
    <row r="3520" spans="1:6">
      <c r="A3520" t="s">
        <v>85</v>
      </c>
      <c r="B3520" s="72">
        <v>46140</v>
      </c>
      <c r="C3520" s="79">
        <v>0.54166666666666663</v>
      </c>
      <c r="D3520">
        <v>28</v>
      </c>
      <c r="E3520" t="str">
        <f t="shared" si="108"/>
        <v>avril</v>
      </c>
      <c r="F3520">
        <f t="shared" si="109"/>
        <v>13</v>
      </c>
    </row>
    <row r="3521" spans="1:6">
      <c r="A3521" t="s">
        <v>85</v>
      </c>
      <c r="B3521" s="72">
        <v>46140</v>
      </c>
      <c r="C3521" s="79">
        <v>0.58333333333333337</v>
      </c>
      <c r="D3521">
        <v>19</v>
      </c>
      <c r="E3521" t="str">
        <f t="shared" si="108"/>
        <v>avril</v>
      </c>
      <c r="F3521">
        <f t="shared" si="109"/>
        <v>14</v>
      </c>
    </row>
    <row r="3522" spans="1:6">
      <c r="A3522" t="s">
        <v>85</v>
      </c>
      <c r="B3522" s="72">
        <v>46140</v>
      </c>
      <c r="C3522" s="79">
        <v>0.625</v>
      </c>
      <c r="D3522">
        <v>23</v>
      </c>
      <c r="E3522" t="str">
        <f t="shared" si="108"/>
        <v>avril</v>
      </c>
      <c r="F3522">
        <f t="shared" si="109"/>
        <v>15</v>
      </c>
    </row>
    <row r="3523" spans="1:6">
      <c r="A3523" t="s">
        <v>85</v>
      </c>
      <c r="B3523" s="72">
        <v>46140</v>
      </c>
      <c r="C3523" s="79">
        <v>0.66666666666666663</v>
      </c>
      <c r="D3523">
        <v>30</v>
      </c>
      <c r="E3523" t="str">
        <f t="shared" si="108"/>
        <v>avril</v>
      </c>
      <c r="F3523">
        <f t="shared" si="109"/>
        <v>16</v>
      </c>
    </row>
    <row r="3524" spans="1:6">
      <c r="A3524" t="s">
        <v>85</v>
      </c>
      <c r="B3524" s="72">
        <v>46140</v>
      </c>
      <c r="C3524" s="79">
        <v>0.70833333333333337</v>
      </c>
      <c r="D3524">
        <v>27</v>
      </c>
      <c r="E3524" t="str">
        <f t="shared" ref="E3524:E3587" si="110">TEXT(B3524,"mmmm")</f>
        <v>avril</v>
      </c>
      <c r="F3524">
        <f t="shared" ref="F3524:F3587" si="111">VLOOKUP(C3524,$L$1:$M$24,2,0)</f>
        <v>17</v>
      </c>
    </row>
    <row r="3525" spans="1:6">
      <c r="A3525" t="s">
        <v>85</v>
      </c>
      <c r="B3525" s="72">
        <v>46140</v>
      </c>
      <c r="C3525" s="79">
        <v>0.75</v>
      </c>
      <c r="D3525">
        <v>22</v>
      </c>
      <c r="E3525" t="str">
        <f t="shared" si="110"/>
        <v>avril</v>
      </c>
      <c r="F3525">
        <f t="shared" si="111"/>
        <v>18</v>
      </c>
    </row>
    <row r="3526" spans="1:6">
      <c r="A3526" t="s">
        <v>85</v>
      </c>
      <c r="B3526" s="72">
        <v>46140</v>
      </c>
      <c r="C3526" s="79">
        <v>0.79166666666666663</v>
      </c>
      <c r="D3526">
        <v>20</v>
      </c>
      <c r="E3526" t="str">
        <f t="shared" si="110"/>
        <v>avril</v>
      </c>
      <c r="F3526">
        <f t="shared" si="111"/>
        <v>19</v>
      </c>
    </row>
    <row r="3527" spans="1:6">
      <c r="A3527" t="s">
        <v>85</v>
      </c>
      <c r="B3527" s="72">
        <v>46140</v>
      </c>
      <c r="C3527" s="79">
        <v>0.83333333333333337</v>
      </c>
      <c r="D3527">
        <v>14</v>
      </c>
      <c r="E3527" t="str">
        <f t="shared" si="110"/>
        <v>avril</v>
      </c>
      <c r="F3527">
        <f t="shared" si="111"/>
        <v>20</v>
      </c>
    </row>
    <row r="3528" spans="1:6">
      <c r="A3528" t="s">
        <v>85</v>
      </c>
      <c r="B3528" s="72">
        <v>46140</v>
      </c>
      <c r="C3528" s="79">
        <v>0.875</v>
      </c>
      <c r="D3528">
        <v>12</v>
      </c>
      <c r="E3528" t="str">
        <f t="shared" si="110"/>
        <v>avril</v>
      </c>
      <c r="F3528">
        <f t="shared" si="111"/>
        <v>21</v>
      </c>
    </row>
    <row r="3529" spans="1:6">
      <c r="A3529" t="s">
        <v>85</v>
      </c>
      <c r="B3529" s="72">
        <v>46140</v>
      </c>
      <c r="C3529" s="79">
        <v>0.91666666666666663</v>
      </c>
      <c r="D3529">
        <v>7</v>
      </c>
      <c r="E3529" t="str">
        <f t="shared" si="110"/>
        <v>avril</v>
      </c>
      <c r="F3529">
        <f t="shared" si="111"/>
        <v>22</v>
      </c>
    </row>
    <row r="3530" spans="1:6">
      <c r="A3530" t="s">
        <v>85</v>
      </c>
      <c r="B3530" s="72">
        <v>46140</v>
      </c>
      <c r="C3530" s="79">
        <v>0.95833333333333337</v>
      </c>
      <c r="D3530">
        <v>9</v>
      </c>
      <c r="E3530" t="str">
        <f t="shared" si="110"/>
        <v>avril</v>
      </c>
      <c r="F3530">
        <f t="shared" si="111"/>
        <v>23</v>
      </c>
    </row>
    <row r="3531" spans="1:6">
      <c r="A3531" t="s">
        <v>68</v>
      </c>
      <c r="B3531" s="72">
        <v>46141</v>
      </c>
      <c r="C3531" s="79">
        <v>0.25</v>
      </c>
      <c r="D3531">
        <v>1</v>
      </c>
      <c r="E3531" t="str">
        <f t="shared" si="110"/>
        <v>avril</v>
      </c>
      <c r="F3531">
        <f t="shared" si="111"/>
        <v>6</v>
      </c>
    </row>
    <row r="3532" spans="1:6">
      <c r="A3532" t="s">
        <v>68</v>
      </c>
      <c r="B3532" s="72">
        <v>46141</v>
      </c>
      <c r="C3532" s="79">
        <v>0.29166666666666669</v>
      </c>
      <c r="D3532">
        <v>2</v>
      </c>
      <c r="E3532" t="str">
        <f t="shared" si="110"/>
        <v>avril</v>
      </c>
      <c r="F3532">
        <f t="shared" si="111"/>
        <v>7</v>
      </c>
    </row>
    <row r="3533" spans="1:6">
      <c r="A3533" t="s">
        <v>68</v>
      </c>
      <c r="B3533" s="72">
        <v>46141</v>
      </c>
      <c r="C3533" s="79">
        <v>0.33333333333333331</v>
      </c>
      <c r="D3533">
        <v>4</v>
      </c>
      <c r="E3533" t="str">
        <f t="shared" si="110"/>
        <v>avril</v>
      </c>
      <c r="F3533">
        <f t="shared" si="111"/>
        <v>8</v>
      </c>
    </row>
    <row r="3534" spans="1:6">
      <c r="A3534" t="s">
        <v>68</v>
      </c>
      <c r="B3534" s="72">
        <v>46141</v>
      </c>
      <c r="C3534" s="79">
        <v>0.375</v>
      </c>
      <c r="D3534">
        <v>11</v>
      </c>
      <c r="E3534" t="str">
        <f t="shared" si="110"/>
        <v>avril</v>
      </c>
      <c r="F3534">
        <f t="shared" si="111"/>
        <v>9</v>
      </c>
    </row>
    <row r="3535" spans="1:6">
      <c r="A3535" t="s">
        <v>68</v>
      </c>
      <c r="B3535" s="72">
        <v>46141</v>
      </c>
      <c r="C3535" s="79">
        <v>0.41666666666666669</v>
      </c>
      <c r="D3535">
        <v>25</v>
      </c>
      <c r="E3535" t="str">
        <f t="shared" si="110"/>
        <v>avril</v>
      </c>
      <c r="F3535">
        <f t="shared" si="111"/>
        <v>10</v>
      </c>
    </row>
    <row r="3536" spans="1:6">
      <c r="A3536" t="s">
        <v>68</v>
      </c>
      <c r="B3536" s="72">
        <v>46141</v>
      </c>
      <c r="C3536" s="79">
        <v>0.45833333333333331</v>
      </c>
      <c r="D3536">
        <v>48</v>
      </c>
      <c r="E3536" t="str">
        <f t="shared" si="110"/>
        <v>avril</v>
      </c>
      <c r="F3536">
        <f t="shared" si="111"/>
        <v>11</v>
      </c>
    </row>
    <row r="3537" spans="1:6">
      <c r="A3537" t="s">
        <v>68</v>
      </c>
      <c r="B3537" s="72">
        <v>46141</v>
      </c>
      <c r="C3537" s="79">
        <v>0.5</v>
      </c>
      <c r="D3537">
        <v>48</v>
      </c>
      <c r="E3537" t="str">
        <f t="shared" si="110"/>
        <v>avril</v>
      </c>
      <c r="F3537">
        <f t="shared" si="111"/>
        <v>12</v>
      </c>
    </row>
    <row r="3538" spans="1:6">
      <c r="A3538" t="s">
        <v>68</v>
      </c>
      <c r="B3538" s="72">
        <v>46141</v>
      </c>
      <c r="C3538" s="79">
        <v>0.54166666666666663</v>
      </c>
      <c r="D3538">
        <v>43</v>
      </c>
      <c r="E3538" t="str">
        <f t="shared" si="110"/>
        <v>avril</v>
      </c>
      <c r="F3538">
        <f t="shared" si="111"/>
        <v>13</v>
      </c>
    </row>
    <row r="3539" spans="1:6">
      <c r="A3539" t="s">
        <v>68</v>
      </c>
      <c r="B3539" s="72">
        <v>46141</v>
      </c>
      <c r="C3539" s="79">
        <v>0.58333333333333337</v>
      </c>
      <c r="D3539">
        <v>40</v>
      </c>
      <c r="E3539" t="str">
        <f t="shared" si="110"/>
        <v>avril</v>
      </c>
      <c r="F3539">
        <f t="shared" si="111"/>
        <v>14</v>
      </c>
    </row>
    <row r="3540" spans="1:6">
      <c r="A3540" t="s">
        <v>68</v>
      </c>
      <c r="B3540" s="72">
        <v>46141</v>
      </c>
      <c r="C3540" s="79">
        <v>0.625</v>
      </c>
      <c r="D3540">
        <v>38</v>
      </c>
      <c r="E3540" t="str">
        <f t="shared" si="110"/>
        <v>avril</v>
      </c>
      <c r="F3540">
        <f t="shared" si="111"/>
        <v>15</v>
      </c>
    </row>
    <row r="3541" spans="1:6">
      <c r="A3541" t="s">
        <v>68</v>
      </c>
      <c r="B3541" s="72">
        <v>46141</v>
      </c>
      <c r="C3541" s="79">
        <v>0.66666666666666663</v>
      </c>
      <c r="D3541">
        <v>40</v>
      </c>
      <c r="E3541" t="str">
        <f t="shared" si="110"/>
        <v>avril</v>
      </c>
      <c r="F3541">
        <f t="shared" si="111"/>
        <v>16</v>
      </c>
    </row>
    <row r="3542" spans="1:6">
      <c r="A3542" t="s">
        <v>68</v>
      </c>
      <c r="B3542" s="72">
        <v>46141</v>
      </c>
      <c r="C3542" s="79">
        <v>0.70833333333333337</v>
      </c>
      <c r="D3542">
        <v>35</v>
      </c>
      <c r="E3542" t="str">
        <f t="shared" si="110"/>
        <v>avril</v>
      </c>
      <c r="F3542">
        <f t="shared" si="111"/>
        <v>17</v>
      </c>
    </row>
    <row r="3543" spans="1:6">
      <c r="A3543" t="s">
        <v>68</v>
      </c>
      <c r="B3543" s="72">
        <v>46141</v>
      </c>
      <c r="C3543" s="79">
        <v>0.75</v>
      </c>
      <c r="D3543">
        <v>32</v>
      </c>
      <c r="E3543" t="str">
        <f t="shared" si="110"/>
        <v>avril</v>
      </c>
      <c r="F3543">
        <f t="shared" si="111"/>
        <v>18</v>
      </c>
    </row>
    <row r="3544" spans="1:6">
      <c r="A3544" t="s">
        <v>68</v>
      </c>
      <c r="B3544" s="72">
        <v>46141</v>
      </c>
      <c r="C3544" s="79">
        <v>0.79166666666666663</v>
      </c>
      <c r="D3544">
        <v>38</v>
      </c>
      <c r="E3544" t="str">
        <f t="shared" si="110"/>
        <v>avril</v>
      </c>
      <c r="F3544">
        <f t="shared" si="111"/>
        <v>19</v>
      </c>
    </row>
    <row r="3545" spans="1:6">
      <c r="A3545" t="s">
        <v>68</v>
      </c>
      <c r="B3545" s="72">
        <v>46141</v>
      </c>
      <c r="C3545" s="79">
        <v>0.83333333333333337</v>
      </c>
      <c r="D3545">
        <v>22</v>
      </c>
      <c r="E3545" t="str">
        <f t="shared" si="110"/>
        <v>avril</v>
      </c>
      <c r="F3545">
        <f t="shared" si="111"/>
        <v>20</v>
      </c>
    </row>
    <row r="3546" spans="1:6">
      <c r="A3546" t="s">
        <v>68</v>
      </c>
      <c r="B3546" s="72">
        <v>46141</v>
      </c>
      <c r="C3546" s="79">
        <v>0.875</v>
      </c>
      <c r="D3546">
        <v>15</v>
      </c>
      <c r="E3546" t="str">
        <f t="shared" si="110"/>
        <v>avril</v>
      </c>
      <c r="F3546">
        <f t="shared" si="111"/>
        <v>21</v>
      </c>
    </row>
    <row r="3547" spans="1:6">
      <c r="A3547" t="s">
        <v>68</v>
      </c>
      <c r="B3547" s="72">
        <v>46141</v>
      </c>
      <c r="C3547" s="79">
        <v>0.91666666666666663</v>
      </c>
      <c r="D3547">
        <v>8</v>
      </c>
      <c r="E3547" t="str">
        <f t="shared" si="110"/>
        <v>avril</v>
      </c>
      <c r="F3547">
        <f t="shared" si="111"/>
        <v>22</v>
      </c>
    </row>
    <row r="3548" spans="1:6">
      <c r="A3548" t="s">
        <v>68</v>
      </c>
      <c r="B3548" s="72">
        <v>46141</v>
      </c>
      <c r="C3548" s="79">
        <v>0.95833333333333337</v>
      </c>
      <c r="D3548">
        <v>5</v>
      </c>
      <c r="E3548" t="str">
        <f t="shared" si="110"/>
        <v>avril</v>
      </c>
      <c r="F3548">
        <f t="shared" si="111"/>
        <v>23</v>
      </c>
    </row>
    <row r="3549" spans="1:6">
      <c r="A3549" t="s">
        <v>85</v>
      </c>
      <c r="B3549" s="72">
        <v>46141</v>
      </c>
      <c r="C3549" s="79">
        <v>0.25</v>
      </c>
      <c r="D3549">
        <v>0</v>
      </c>
      <c r="E3549" t="str">
        <f t="shared" si="110"/>
        <v>avril</v>
      </c>
      <c r="F3549">
        <f t="shared" si="111"/>
        <v>6</v>
      </c>
    </row>
    <row r="3550" spans="1:6">
      <c r="A3550" t="s">
        <v>85</v>
      </c>
      <c r="B3550" s="72">
        <v>46141</v>
      </c>
      <c r="C3550" s="79">
        <v>0.29166666666666669</v>
      </c>
      <c r="D3550">
        <v>3</v>
      </c>
      <c r="E3550" t="str">
        <f t="shared" si="110"/>
        <v>avril</v>
      </c>
      <c r="F3550">
        <f t="shared" si="111"/>
        <v>7</v>
      </c>
    </row>
    <row r="3551" spans="1:6">
      <c r="A3551" t="s">
        <v>85</v>
      </c>
      <c r="B3551" s="72">
        <v>46141</v>
      </c>
      <c r="C3551" s="79">
        <v>0.33333333333333331</v>
      </c>
      <c r="D3551">
        <v>5</v>
      </c>
      <c r="E3551" t="str">
        <f t="shared" si="110"/>
        <v>avril</v>
      </c>
      <c r="F3551">
        <f t="shared" si="111"/>
        <v>8</v>
      </c>
    </row>
    <row r="3552" spans="1:6">
      <c r="A3552" t="s">
        <v>85</v>
      </c>
      <c r="B3552" s="72">
        <v>46141</v>
      </c>
      <c r="C3552" s="79">
        <v>0.375</v>
      </c>
      <c r="D3552">
        <v>4</v>
      </c>
      <c r="E3552" t="str">
        <f t="shared" si="110"/>
        <v>avril</v>
      </c>
      <c r="F3552">
        <f t="shared" si="111"/>
        <v>9</v>
      </c>
    </row>
    <row r="3553" spans="1:6">
      <c r="A3553" t="s">
        <v>85</v>
      </c>
      <c r="B3553" s="72">
        <v>46141</v>
      </c>
      <c r="C3553" s="79">
        <v>0.41666666666666669</v>
      </c>
      <c r="D3553">
        <v>16</v>
      </c>
      <c r="E3553" t="str">
        <f t="shared" si="110"/>
        <v>avril</v>
      </c>
      <c r="F3553">
        <f t="shared" si="111"/>
        <v>10</v>
      </c>
    </row>
    <row r="3554" spans="1:6">
      <c r="A3554" t="s">
        <v>85</v>
      </c>
      <c r="B3554" s="72">
        <v>46141</v>
      </c>
      <c r="C3554" s="79">
        <v>0.45833333333333331</v>
      </c>
      <c r="D3554">
        <v>28</v>
      </c>
      <c r="E3554" t="str">
        <f t="shared" si="110"/>
        <v>avril</v>
      </c>
      <c r="F3554">
        <f t="shared" si="111"/>
        <v>11</v>
      </c>
    </row>
    <row r="3555" spans="1:6">
      <c r="A3555" t="s">
        <v>85</v>
      </c>
      <c r="B3555" s="72">
        <v>46141</v>
      </c>
      <c r="C3555" s="79">
        <v>0.5</v>
      </c>
      <c r="D3555">
        <v>31</v>
      </c>
      <c r="E3555" t="str">
        <f t="shared" si="110"/>
        <v>avril</v>
      </c>
      <c r="F3555">
        <f t="shared" si="111"/>
        <v>12</v>
      </c>
    </row>
    <row r="3556" spans="1:6">
      <c r="A3556" t="s">
        <v>85</v>
      </c>
      <c r="B3556" s="72">
        <v>46141</v>
      </c>
      <c r="C3556" s="79">
        <v>0.54166666666666663</v>
      </c>
      <c r="D3556">
        <v>26</v>
      </c>
      <c r="E3556" t="str">
        <f t="shared" si="110"/>
        <v>avril</v>
      </c>
      <c r="F3556">
        <f t="shared" si="111"/>
        <v>13</v>
      </c>
    </row>
    <row r="3557" spans="1:6">
      <c r="A3557" t="s">
        <v>85</v>
      </c>
      <c r="B3557" s="72">
        <v>46141</v>
      </c>
      <c r="C3557" s="79">
        <v>0.58333333333333337</v>
      </c>
      <c r="D3557">
        <v>21</v>
      </c>
      <c r="E3557" t="str">
        <f t="shared" si="110"/>
        <v>avril</v>
      </c>
      <c r="F3557">
        <f t="shared" si="111"/>
        <v>14</v>
      </c>
    </row>
    <row r="3558" spans="1:6">
      <c r="A3558" t="s">
        <v>85</v>
      </c>
      <c r="B3558" s="72">
        <v>46141</v>
      </c>
      <c r="C3558" s="79">
        <v>0.625</v>
      </c>
      <c r="D3558">
        <v>27</v>
      </c>
      <c r="E3558" t="str">
        <f t="shared" si="110"/>
        <v>avril</v>
      </c>
      <c r="F3558">
        <f t="shared" si="111"/>
        <v>15</v>
      </c>
    </row>
    <row r="3559" spans="1:6">
      <c r="A3559" t="s">
        <v>85</v>
      </c>
      <c r="B3559" s="72">
        <v>46141</v>
      </c>
      <c r="C3559" s="79">
        <v>0.66666666666666663</v>
      </c>
      <c r="D3559">
        <v>26</v>
      </c>
      <c r="E3559" t="str">
        <f t="shared" si="110"/>
        <v>avril</v>
      </c>
      <c r="F3559">
        <f t="shared" si="111"/>
        <v>16</v>
      </c>
    </row>
    <row r="3560" spans="1:6">
      <c r="A3560" t="s">
        <v>85</v>
      </c>
      <c r="B3560" s="72">
        <v>46141</v>
      </c>
      <c r="C3560" s="79">
        <v>0.70833333333333337</v>
      </c>
      <c r="D3560">
        <v>24</v>
      </c>
      <c r="E3560" t="str">
        <f t="shared" si="110"/>
        <v>avril</v>
      </c>
      <c r="F3560">
        <f t="shared" si="111"/>
        <v>17</v>
      </c>
    </row>
    <row r="3561" spans="1:6">
      <c r="A3561" t="s">
        <v>85</v>
      </c>
      <c r="B3561" s="72">
        <v>46141</v>
      </c>
      <c r="C3561" s="79">
        <v>0.75</v>
      </c>
      <c r="D3561">
        <v>20</v>
      </c>
      <c r="E3561" t="str">
        <f t="shared" si="110"/>
        <v>avril</v>
      </c>
      <c r="F3561">
        <f t="shared" si="111"/>
        <v>18</v>
      </c>
    </row>
    <row r="3562" spans="1:6">
      <c r="A3562" t="s">
        <v>85</v>
      </c>
      <c r="B3562" s="72">
        <v>46141</v>
      </c>
      <c r="C3562" s="79">
        <v>0.79166666666666663</v>
      </c>
      <c r="D3562">
        <v>14</v>
      </c>
      <c r="E3562" t="str">
        <f t="shared" si="110"/>
        <v>avril</v>
      </c>
      <c r="F3562">
        <f t="shared" si="111"/>
        <v>19</v>
      </c>
    </row>
    <row r="3563" spans="1:6">
      <c r="A3563" t="s">
        <v>85</v>
      </c>
      <c r="B3563" s="72">
        <v>46141</v>
      </c>
      <c r="C3563" s="79">
        <v>0.83333333333333337</v>
      </c>
      <c r="D3563">
        <v>16</v>
      </c>
      <c r="E3563" t="str">
        <f t="shared" si="110"/>
        <v>avril</v>
      </c>
      <c r="F3563">
        <f t="shared" si="111"/>
        <v>20</v>
      </c>
    </row>
    <row r="3564" spans="1:6">
      <c r="A3564" t="s">
        <v>85</v>
      </c>
      <c r="B3564" s="72">
        <v>46141</v>
      </c>
      <c r="C3564" s="79">
        <v>0.875</v>
      </c>
      <c r="D3564">
        <v>12</v>
      </c>
      <c r="E3564" t="str">
        <f t="shared" si="110"/>
        <v>avril</v>
      </c>
      <c r="F3564">
        <f t="shared" si="111"/>
        <v>21</v>
      </c>
    </row>
    <row r="3565" spans="1:6">
      <c r="A3565" t="s">
        <v>85</v>
      </c>
      <c r="B3565" s="72">
        <v>46141</v>
      </c>
      <c r="C3565" s="79">
        <v>0.91666666666666663</v>
      </c>
      <c r="D3565">
        <v>7</v>
      </c>
      <c r="E3565" t="str">
        <f t="shared" si="110"/>
        <v>avril</v>
      </c>
      <c r="F3565">
        <f t="shared" si="111"/>
        <v>22</v>
      </c>
    </row>
    <row r="3566" spans="1:6">
      <c r="A3566" t="s">
        <v>85</v>
      </c>
      <c r="B3566" s="72">
        <v>46141</v>
      </c>
      <c r="C3566" s="79">
        <v>0.95833333333333337</v>
      </c>
      <c r="D3566">
        <v>3</v>
      </c>
      <c r="E3566" t="str">
        <f t="shared" si="110"/>
        <v>avril</v>
      </c>
      <c r="F3566">
        <f t="shared" si="111"/>
        <v>23</v>
      </c>
    </row>
    <row r="3567" spans="1:6">
      <c r="A3567" t="s">
        <v>68</v>
      </c>
      <c r="B3567" s="72">
        <v>46142</v>
      </c>
      <c r="C3567" s="79">
        <v>0.25</v>
      </c>
      <c r="D3567">
        <v>1</v>
      </c>
      <c r="E3567" t="str">
        <f t="shared" si="110"/>
        <v>avril</v>
      </c>
      <c r="F3567">
        <f t="shared" si="111"/>
        <v>6</v>
      </c>
    </row>
    <row r="3568" spans="1:6">
      <c r="A3568" t="s">
        <v>68</v>
      </c>
      <c r="B3568" s="72">
        <v>46142</v>
      </c>
      <c r="C3568" s="79">
        <v>0.29166666666666669</v>
      </c>
      <c r="D3568">
        <v>1</v>
      </c>
      <c r="E3568" t="str">
        <f t="shared" si="110"/>
        <v>avril</v>
      </c>
      <c r="F3568">
        <f t="shared" si="111"/>
        <v>7</v>
      </c>
    </row>
    <row r="3569" spans="1:6">
      <c r="A3569" t="s">
        <v>68</v>
      </c>
      <c r="B3569" s="72">
        <v>46142</v>
      </c>
      <c r="C3569" s="79">
        <v>0.33333333333333331</v>
      </c>
      <c r="D3569">
        <v>4</v>
      </c>
      <c r="E3569" t="str">
        <f t="shared" si="110"/>
        <v>avril</v>
      </c>
      <c r="F3569">
        <f t="shared" si="111"/>
        <v>8</v>
      </c>
    </row>
    <row r="3570" spans="1:6">
      <c r="A3570" t="s">
        <v>68</v>
      </c>
      <c r="B3570" s="72">
        <v>46142</v>
      </c>
      <c r="C3570" s="79">
        <v>0.375</v>
      </c>
      <c r="D3570">
        <v>13</v>
      </c>
      <c r="E3570" t="str">
        <f t="shared" si="110"/>
        <v>avril</v>
      </c>
      <c r="F3570">
        <f t="shared" si="111"/>
        <v>9</v>
      </c>
    </row>
    <row r="3571" spans="1:6">
      <c r="A3571" t="s">
        <v>68</v>
      </c>
      <c r="B3571" s="72">
        <v>46142</v>
      </c>
      <c r="C3571" s="79">
        <v>0.41666666666666669</v>
      </c>
      <c r="D3571">
        <v>30</v>
      </c>
      <c r="E3571" t="str">
        <f t="shared" si="110"/>
        <v>avril</v>
      </c>
      <c r="F3571">
        <f t="shared" si="111"/>
        <v>10</v>
      </c>
    </row>
    <row r="3572" spans="1:6">
      <c r="A3572" t="s">
        <v>68</v>
      </c>
      <c r="B3572" s="72">
        <v>46142</v>
      </c>
      <c r="C3572" s="79">
        <v>0.45833333333333331</v>
      </c>
      <c r="D3572">
        <v>46</v>
      </c>
      <c r="E3572" t="str">
        <f t="shared" si="110"/>
        <v>avril</v>
      </c>
      <c r="F3572">
        <f t="shared" si="111"/>
        <v>11</v>
      </c>
    </row>
    <row r="3573" spans="1:6">
      <c r="A3573" t="s">
        <v>68</v>
      </c>
      <c r="B3573" s="72">
        <v>46142</v>
      </c>
      <c r="C3573" s="79">
        <v>0.5</v>
      </c>
      <c r="D3573">
        <v>43</v>
      </c>
      <c r="E3573" t="str">
        <f t="shared" si="110"/>
        <v>avril</v>
      </c>
      <c r="F3573">
        <f t="shared" si="111"/>
        <v>12</v>
      </c>
    </row>
    <row r="3574" spans="1:6">
      <c r="A3574" t="s">
        <v>68</v>
      </c>
      <c r="B3574" s="72">
        <v>46142</v>
      </c>
      <c r="C3574" s="79">
        <v>0.54166666666666663</v>
      </c>
      <c r="D3574">
        <v>42</v>
      </c>
      <c r="E3574" t="str">
        <f t="shared" si="110"/>
        <v>avril</v>
      </c>
      <c r="F3574">
        <f t="shared" si="111"/>
        <v>13</v>
      </c>
    </row>
    <row r="3575" spans="1:6">
      <c r="A3575" t="s">
        <v>68</v>
      </c>
      <c r="B3575" s="72">
        <v>46142</v>
      </c>
      <c r="C3575" s="79">
        <v>0.58333333333333337</v>
      </c>
      <c r="D3575">
        <v>37</v>
      </c>
      <c r="E3575" t="str">
        <f t="shared" si="110"/>
        <v>avril</v>
      </c>
      <c r="F3575">
        <f t="shared" si="111"/>
        <v>14</v>
      </c>
    </row>
    <row r="3576" spans="1:6">
      <c r="A3576" t="s">
        <v>68</v>
      </c>
      <c r="B3576" s="72">
        <v>46142</v>
      </c>
      <c r="C3576" s="79">
        <v>0.625</v>
      </c>
      <c r="D3576">
        <v>35</v>
      </c>
      <c r="E3576" t="str">
        <f t="shared" si="110"/>
        <v>avril</v>
      </c>
      <c r="F3576">
        <f t="shared" si="111"/>
        <v>15</v>
      </c>
    </row>
    <row r="3577" spans="1:6">
      <c r="A3577" t="s">
        <v>68</v>
      </c>
      <c r="B3577" s="72">
        <v>46142</v>
      </c>
      <c r="C3577" s="79">
        <v>0.66666666666666663</v>
      </c>
      <c r="D3577">
        <v>39</v>
      </c>
      <c r="E3577" t="str">
        <f t="shared" si="110"/>
        <v>avril</v>
      </c>
      <c r="F3577">
        <f t="shared" si="111"/>
        <v>16</v>
      </c>
    </row>
    <row r="3578" spans="1:6">
      <c r="A3578" t="s">
        <v>68</v>
      </c>
      <c r="B3578" s="72">
        <v>46142</v>
      </c>
      <c r="C3578" s="79">
        <v>0.70833333333333337</v>
      </c>
      <c r="D3578">
        <v>39</v>
      </c>
      <c r="E3578" t="str">
        <f t="shared" si="110"/>
        <v>avril</v>
      </c>
      <c r="F3578">
        <f t="shared" si="111"/>
        <v>17</v>
      </c>
    </row>
    <row r="3579" spans="1:6">
      <c r="A3579" t="s">
        <v>68</v>
      </c>
      <c r="B3579" s="72">
        <v>46142</v>
      </c>
      <c r="C3579" s="79">
        <v>0.75</v>
      </c>
      <c r="D3579">
        <v>41</v>
      </c>
      <c r="E3579" t="str">
        <f t="shared" si="110"/>
        <v>avril</v>
      </c>
      <c r="F3579">
        <f t="shared" si="111"/>
        <v>18</v>
      </c>
    </row>
    <row r="3580" spans="1:6">
      <c r="A3580" t="s">
        <v>68</v>
      </c>
      <c r="B3580" s="72">
        <v>46142</v>
      </c>
      <c r="C3580" s="79">
        <v>0.79166666666666663</v>
      </c>
      <c r="D3580">
        <v>31</v>
      </c>
      <c r="E3580" t="str">
        <f t="shared" si="110"/>
        <v>avril</v>
      </c>
      <c r="F3580">
        <f t="shared" si="111"/>
        <v>19</v>
      </c>
    </row>
    <row r="3581" spans="1:6">
      <c r="A3581" t="s">
        <v>68</v>
      </c>
      <c r="B3581" s="72">
        <v>46142</v>
      </c>
      <c r="C3581" s="79">
        <v>0.83333333333333337</v>
      </c>
      <c r="D3581">
        <v>23</v>
      </c>
      <c r="E3581" t="str">
        <f t="shared" si="110"/>
        <v>avril</v>
      </c>
      <c r="F3581">
        <f t="shared" si="111"/>
        <v>20</v>
      </c>
    </row>
    <row r="3582" spans="1:6">
      <c r="A3582" t="s">
        <v>68</v>
      </c>
      <c r="B3582" s="72">
        <v>46142</v>
      </c>
      <c r="C3582" s="79">
        <v>0.875</v>
      </c>
      <c r="D3582">
        <v>18</v>
      </c>
      <c r="E3582" t="str">
        <f t="shared" si="110"/>
        <v>avril</v>
      </c>
      <c r="F3582">
        <f t="shared" si="111"/>
        <v>21</v>
      </c>
    </row>
    <row r="3583" spans="1:6">
      <c r="A3583" t="s">
        <v>68</v>
      </c>
      <c r="B3583" s="72">
        <v>46142</v>
      </c>
      <c r="C3583" s="79">
        <v>0.91666666666666663</v>
      </c>
      <c r="D3583">
        <v>11</v>
      </c>
      <c r="E3583" t="str">
        <f t="shared" si="110"/>
        <v>avril</v>
      </c>
      <c r="F3583">
        <f t="shared" si="111"/>
        <v>22</v>
      </c>
    </row>
    <row r="3584" spans="1:6">
      <c r="A3584" t="s">
        <v>68</v>
      </c>
      <c r="B3584" s="72">
        <v>46142</v>
      </c>
      <c r="C3584" s="79">
        <v>0.95833333333333337</v>
      </c>
      <c r="D3584">
        <v>10</v>
      </c>
      <c r="E3584" t="str">
        <f t="shared" si="110"/>
        <v>avril</v>
      </c>
      <c r="F3584">
        <f t="shared" si="111"/>
        <v>23</v>
      </c>
    </row>
    <row r="3585" spans="1:6">
      <c r="A3585" t="s">
        <v>85</v>
      </c>
      <c r="B3585" s="72">
        <v>46142</v>
      </c>
      <c r="C3585" s="79">
        <v>0.25</v>
      </c>
      <c r="D3585">
        <v>0</v>
      </c>
      <c r="E3585" t="str">
        <f t="shared" si="110"/>
        <v>avril</v>
      </c>
      <c r="F3585">
        <f t="shared" si="111"/>
        <v>6</v>
      </c>
    </row>
    <row r="3586" spans="1:6">
      <c r="A3586" t="s">
        <v>85</v>
      </c>
      <c r="B3586" s="72">
        <v>46142</v>
      </c>
      <c r="C3586" s="79">
        <v>0.29166666666666669</v>
      </c>
      <c r="D3586">
        <v>1</v>
      </c>
      <c r="E3586" t="str">
        <f t="shared" si="110"/>
        <v>avril</v>
      </c>
      <c r="F3586">
        <f t="shared" si="111"/>
        <v>7</v>
      </c>
    </row>
    <row r="3587" spans="1:6">
      <c r="A3587" t="s">
        <v>85</v>
      </c>
      <c r="B3587" s="72">
        <v>46142</v>
      </c>
      <c r="C3587" s="79">
        <v>0.33333333333333331</v>
      </c>
      <c r="D3587">
        <v>1</v>
      </c>
      <c r="E3587" t="str">
        <f t="shared" si="110"/>
        <v>avril</v>
      </c>
      <c r="F3587">
        <f t="shared" si="111"/>
        <v>8</v>
      </c>
    </row>
    <row r="3588" spans="1:6">
      <c r="A3588" t="s">
        <v>85</v>
      </c>
      <c r="B3588" s="72">
        <v>46142</v>
      </c>
      <c r="C3588" s="79">
        <v>0.375</v>
      </c>
      <c r="D3588">
        <v>4</v>
      </c>
      <c r="E3588" t="str">
        <f t="shared" ref="E3588:E3651" si="112">TEXT(B3588,"mmmm")</f>
        <v>avril</v>
      </c>
      <c r="F3588">
        <f t="shared" ref="F3588:F3651" si="113">VLOOKUP(C3588,$L$1:$M$24,2,0)</f>
        <v>9</v>
      </c>
    </row>
    <row r="3589" spans="1:6">
      <c r="A3589" t="s">
        <v>85</v>
      </c>
      <c r="B3589" s="72">
        <v>46142</v>
      </c>
      <c r="C3589" s="79">
        <v>0.41666666666666669</v>
      </c>
      <c r="D3589">
        <v>10</v>
      </c>
      <c r="E3589" t="str">
        <f t="shared" si="112"/>
        <v>avril</v>
      </c>
      <c r="F3589">
        <f t="shared" si="113"/>
        <v>10</v>
      </c>
    </row>
    <row r="3590" spans="1:6">
      <c r="A3590" t="s">
        <v>85</v>
      </c>
      <c r="B3590" s="72">
        <v>46142</v>
      </c>
      <c r="C3590" s="79">
        <v>0.45833333333333331</v>
      </c>
      <c r="D3590">
        <v>16</v>
      </c>
      <c r="E3590" t="str">
        <f t="shared" si="112"/>
        <v>avril</v>
      </c>
      <c r="F3590">
        <f t="shared" si="113"/>
        <v>11</v>
      </c>
    </row>
    <row r="3591" spans="1:6">
      <c r="A3591" t="s">
        <v>85</v>
      </c>
      <c r="B3591" s="72">
        <v>46142</v>
      </c>
      <c r="C3591" s="79">
        <v>0.5</v>
      </c>
      <c r="D3591">
        <v>16</v>
      </c>
      <c r="E3591" t="str">
        <f t="shared" si="112"/>
        <v>avril</v>
      </c>
      <c r="F3591">
        <f t="shared" si="113"/>
        <v>12</v>
      </c>
    </row>
    <row r="3592" spans="1:6">
      <c r="A3592" t="s">
        <v>85</v>
      </c>
      <c r="B3592" s="72">
        <v>46142</v>
      </c>
      <c r="C3592" s="79">
        <v>0.54166666666666663</v>
      </c>
      <c r="D3592">
        <v>21</v>
      </c>
      <c r="E3592" t="str">
        <f t="shared" si="112"/>
        <v>avril</v>
      </c>
      <c r="F3592">
        <f t="shared" si="113"/>
        <v>13</v>
      </c>
    </row>
    <row r="3593" spans="1:6">
      <c r="A3593" t="s">
        <v>85</v>
      </c>
      <c r="B3593" s="72">
        <v>46142</v>
      </c>
      <c r="C3593" s="79">
        <v>0.58333333333333337</v>
      </c>
      <c r="D3593">
        <v>18</v>
      </c>
      <c r="E3593" t="str">
        <f t="shared" si="112"/>
        <v>avril</v>
      </c>
      <c r="F3593">
        <f t="shared" si="113"/>
        <v>14</v>
      </c>
    </row>
    <row r="3594" spans="1:6">
      <c r="A3594" t="s">
        <v>85</v>
      </c>
      <c r="B3594" s="72">
        <v>46142</v>
      </c>
      <c r="C3594" s="79">
        <v>0.625</v>
      </c>
      <c r="D3594">
        <v>22</v>
      </c>
      <c r="E3594" t="str">
        <f t="shared" si="112"/>
        <v>avril</v>
      </c>
      <c r="F3594">
        <f t="shared" si="113"/>
        <v>15</v>
      </c>
    </row>
    <row r="3595" spans="1:6">
      <c r="A3595" t="s">
        <v>85</v>
      </c>
      <c r="B3595" s="72">
        <v>46142</v>
      </c>
      <c r="C3595" s="79">
        <v>0.66666666666666663</v>
      </c>
      <c r="D3595">
        <v>15</v>
      </c>
      <c r="E3595" t="str">
        <f t="shared" si="112"/>
        <v>avril</v>
      </c>
      <c r="F3595">
        <f t="shared" si="113"/>
        <v>16</v>
      </c>
    </row>
    <row r="3596" spans="1:6">
      <c r="A3596" t="s">
        <v>85</v>
      </c>
      <c r="B3596" s="72">
        <v>46142</v>
      </c>
      <c r="C3596" s="79">
        <v>0.70833333333333337</v>
      </c>
      <c r="D3596">
        <v>19</v>
      </c>
      <c r="E3596" t="str">
        <f t="shared" si="112"/>
        <v>avril</v>
      </c>
      <c r="F3596">
        <f t="shared" si="113"/>
        <v>17</v>
      </c>
    </row>
    <row r="3597" spans="1:6">
      <c r="A3597" t="s">
        <v>85</v>
      </c>
      <c r="B3597" s="72">
        <v>46142</v>
      </c>
      <c r="C3597" s="79">
        <v>0.75</v>
      </c>
      <c r="D3597">
        <v>20</v>
      </c>
      <c r="E3597" t="str">
        <f t="shared" si="112"/>
        <v>avril</v>
      </c>
      <c r="F3597">
        <f t="shared" si="113"/>
        <v>18</v>
      </c>
    </row>
    <row r="3598" spans="1:6">
      <c r="A3598" t="s">
        <v>85</v>
      </c>
      <c r="B3598" s="72">
        <v>46142</v>
      </c>
      <c r="C3598" s="79">
        <v>0.79166666666666663</v>
      </c>
      <c r="D3598">
        <v>14</v>
      </c>
      <c r="E3598" t="str">
        <f t="shared" si="112"/>
        <v>avril</v>
      </c>
      <c r="F3598">
        <f t="shared" si="113"/>
        <v>19</v>
      </c>
    </row>
    <row r="3599" spans="1:6">
      <c r="A3599" t="s">
        <v>85</v>
      </c>
      <c r="B3599" s="72">
        <v>46142</v>
      </c>
      <c r="C3599" s="79">
        <v>0.83333333333333337</v>
      </c>
      <c r="D3599">
        <v>16</v>
      </c>
      <c r="E3599" t="str">
        <f t="shared" si="112"/>
        <v>avril</v>
      </c>
      <c r="F3599">
        <f t="shared" si="113"/>
        <v>20</v>
      </c>
    </row>
    <row r="3600" spans="1:6">
      <c r="A3600" t="s">
        <v>85</v>
      </c>
      <c r="B3600" s="72">
        <v>46142</v>
      </c>
      <c r="C3600" s="79">
        <v>0.875</v>
      </c>
      <c r="D3600">
        <v>11</v>
      </c>
      <c r="E3600" t="str">
        <f t="shared" si="112"/>
        <v>avril</v>
      </c>
      <c r="F3600">
        <f t="shared" si="113"/>
        <v>21</v>
      </c>
    </row>
    <row r="3601" spans="1:6">
      <c r="A3601" t="s">
        <v>85</v>
      </c>
      <c r="B3601" s="72">
        <v>46142</v>
      </c>
      <c r="C3601" s="79">
        <v>0.91666666666666663</v>
      </c>
      <c r="D3601">
        <v>12</v>
      </c>
      <c r="E3601" t="str">
        <f t="shared" si="112"/>
        <v>avril</v>
      </c>
      <c r="F3601">
        <f t="shared" si="113"/>
        <v>22</v>
      </c>
    </row>
    <row r="3602" spans="1:6">
      <c r="A3602" t="s">
        <v>85</v>
      </c>
      <c r="B3602" s="72">
        <v>46142</v>
      </c>
      <c r="C3602" s="79">
        <v>0.95833333333333337</v>
      </c>
      <c r="D3602">
        <v>8</v>
      </c>
      <c r="E3602" t="str">
        <f t="shared" si="112"/>
        <v>avril</v>
      </c>
      <c r="F3602">
        <f t="shared" si="113"/>
        <v>23</v>
      </c>
    </row>
    <row r="3603" spans="1:6">
      <c r="A3603" t="s">
        <v>68</v>
      </c>
      <c r="B3603" s="72">
        <v>46143</v>
      </c>
      <c r="C3603" s="79">
        <v>0</v>
      </c>
      <c r="D3603">
        <v>6</v>
      </c>
      <c r="E3603" t="str">
        <f t="shared" si="112"/>
        <v>mai</v>
      </c>
      <c r="F3603">
        <f t="shared" si="113"/>
        <v>24</v>
      </c>
    </row>
    <row r="3604" spans="1:6">
      <c r="A3604" t="s">
        <v>68</v>
      </c>
      <c r="B3604" s="72">
        <v>46143</v>
      </c>
      <c r="C3604" s="79">
        <v>4.1666666666666664E-2</v>
      </c>
      <c r="D3604">
        <v>4</v>
      </c>
      <c r="E3604" t="str">
        <f t="shared" si="112"/>
        <v>mai</v>
      </c>
      <c r="F3604">
        <f t="shared" si="113"/>
        <v>1</v>
      </c>
    </row>
    <row r="3605" spans="1:6">
      <c r="A3605" t="s">
        <v>68</v>
      </c>
      <c r="B3605" s="72">
        <v>46143</v>
      </c>
      <c r="C3605" s="79">
        <v>8.3333333333333329E-2</v>
      </c>
      <c r="D3605">
        <v>3</v>
      </c>
      <c r="E3605" t="str">
        <f t="shared" si="112"/>
        <v>mai</v>
      </c>
      <c r="F3605">
        <f t="shared" si="113"/>
        <v>2</v>
      </c>
    </row>
    <row r="3606" spans="1:6">
      <c r="A3606" t="s">
        <v>68</v>
      </c>
      <c r="B3606" s="72">
        <v>46143</v>
      </c>
      <c r="C3606" s="79">
        <v>0.125</v>
      </c>
      <c r="D3606">
        <v>0</v>
      </c>
      <c r="E3606" t="str">
        <f t="shared" si="112"/>
        <v>mai</v>
      </c>
      <c r="F3606">
        <f t="shared" si="113"/>
        <v>3</v>
      </c>
    </row>
    <row r="3607" spans="1:6">
      <c r="A3607" t="s">
        <v>68</v>
      </c>
      <c r="B3607" s="72">
        <v>46143</v>
      </c>
      <c r="C3607" s="79">
        <v>0.16666666666666666</v>
      </c>
      <c r="D3607">
        <v>1</v>
      </c>
      <c r="E3607" t="str">
        <f t="shared" si="112"/>
        <v>mai</v>
      </c>
      <c r="F3607">
        <f t="shared" si="113"/>
        <v>4</v>
      </c>
    </row>
    <row r="3608" spans="1:6">
      <c r="A3608" t="s">
        <v>68</v>
      </c>
      <c r="B3608" s="72">
        <v>46143</v>
      </c>
      <c r="C3608" s="79">
        <v>0.20833333333333334</v>
      </c>
      <c r="D3608">
        <v>1</v>
      </c>
      <c r="E3608" t="str">
        <f t="shared" si="112"/>
        <v>mai</v>
      </c>
      <c r="F3608" t="e">
        <f t="shared" si="113"/>
        <v>#N/A</v>
      </c>
    </row>
    <row r="3609" spans="1:6">
      <c r="A3609" t="s">
        <v>68</v>
      </c>
      <c r="B3609" s="72">
        <v>46143</v>
      </c>
      <c r="C3609" s="79">
        <v>0.25</v>
      </c>
      <c r="D3609">
        <v>0</v>
      </c>
      <c r="E3609" t="str">
        <f t="shared" si="112"/>
        <v>mai</v>
      </c>
      <c r="F3609">
        <f t="shared" si="113"/>
        <v>6</v>
      </c>
    </row>
    <row r="3610" spans="1:6">
      <c r="A3610" t="s">
        <v>68</v>
      </c>
      <c r="B3610" s="72">
        <v>46143</v>
      </c>
      <c r="C3610" s="79">
        <v>0.29166666666666669</v>
      </c>
      <c r="D3610">
        <v>1</v>
      </c>
      <c r="E3610" t="str">
        <f t="shared" si="112"/>
        <v>mai</v>
      </c>
      <c r="F3610">
        <f t="shared" si="113"/>
        <v>7</v>
      </c>
    </row>
    <row r="3611" spans="1:6">
      <c r="A3611" t="s">
        <v>68</v>
      </c>
      <c r="B3611" s="72">
        <v>46143</v>
      </c>
      <c r="C3611" s="79">
        <v>0.33333333333333331</v>
      </c>
      <c r="D3611">
        <v>3</v>
      </c>
      <c r="E3611" t="str">
        <f t="shared" si="112"/>
        <v>mai</v>
      </c>
      <c r="F3611">
        <f t="shared" si="113"/>
        <v>8</v>
      </c>
    </row>
    <row r="3612" spans="1:6">
      <c r="A3612" t="s">
        <v>68</v>
      </c>
      <c r="B3612" s="72">
        <v>46143</v>
      </c>
      <c r="C3612" s="79">
        <v>0.375</v>
      </c>
      <c r="D3612">
        <v>7</v>
      </c>
      <c r="E3612" t="str">
        <f t="shared" si="112"/>
        <v>mai</v>
      </c>
      <c r="F3612">
        <f t="shared" si="113"/>
        <v>9</v>
      </c>
    </row>
    <row r="3613" spans="1:6">
      <c r="A3613" t="s">
        <v>68</v>
      </c>
      <c r="B3613" s="72">
        <v>46143</v>
      </c>
      <c r="C3613" s="79">
        <v>0.41666666666666669</v>
      </c>
      <c r="D3613">
        <v>29</v>
      </c>
      <c r="E3613" t="str">
        <f t="shared" si="112"/>
        <v>mai</v>
      </c>
      <c r="F3613">
        <f t="shared" si="113"/>
        <v>10</v>
      </c>
    </row>
    <row r="3614" spans="1:6">
      <c r="A3614" t="s">
        <v>68</v>
      </c>
      <c r="B3614" s="72">
        <v>46143</v>
      </c>
      <c r="C3614" s="79">
        <v>0.45833333333333331</v>
      </c>
      <c r="D3614">
        <v>39</v>
      </c>
      <c r="E3614" t="str">
        <f t="shared" si="112"/>
        <v>mai</v>
      </c>
      <c r="F3614">
        <f t="shared" si="113"/>
        <v>11</v>
      </c>
    </row>
    <row r="3615" spans="1:6">
      <c r="A3615" t="s">
        <v>68</v>
      </c>
      <c r="B3615" s="72">
        <v>46143</v>
      </c>
      <c r="C3615" s="79">
        <v>0.5</v>
      </c>
      <c r="D3615">
        <v>58</v>
      </c>
      <c r="E3615" t="str">
        <f t="shared" si="112"/>
        <v>mai</v>
      </c>
      <c r="F3615">
        <f t="shared" si="113"/>
        <v>12</v>
      </c>
    </row>
    <row r="3616" spans="1:6">
      <c r="A3616" t="s">
        <v>68</v>
      </c>
      <c r="B3616" s="72">
        <v>46143</v>
      </c>
      <c r="C3616" s="79">
        <v>0.54166666666666663</v>
      </c>
      <c r="D3616">
        <v>62</v>
      </c>
      <c r="E3616" t="str">
        <f t="shared" si="112"/>
        <v>mai</v>
      </c>
      <c r="F3616">
        <f t="shared" si="113"/>
        <v>13</v>
      </c>
    </row>
    <row r="3617" spans="1:6">
      <c r="A3617" t="s">
        <v>68</v>
      </c>
      <c r="B3617" s="72">
        <v>46143</v>
      </c>
      <c r="C3617" s="79">
        <v>0.58333333333333337</v>
      </c>
      <c r="D3617">
        <v>42</v>
      </c>
      <c r="E3617" t="str">
        <f t="shared" si="112"/>
        <v>mai</v>
      </c>
      <c r="F3617">
        <f t="shared" si="113"/>
        <v>14</v>
      </c>
    </row>
    <row r="3618" spans="1:6">
      <c r="A3618" t="s">
        <v>68</v>
      </c>
      <c r="B3618" s="72">
        <v>46143</v>
      </c>
      <c r="C3618" s="79">
        <v>0.625</v>
      </c>
      <c r="D3618">
        <v>53</v>
      </c>
      <c r="E3618" t="str">
        <f t="shared" si="112"/>
        <v>mai</v>
      </c>
      <c r="F3618">
        <f t="shared" si="113"/>
        <v>15</v>
      </c>
    </row>
    <row r="3619" spans="1:6">
      <c r="A3619" t="s">
        <v>68</v>
      </c>
      <c r="B3619" s="72">
        <v>46143</v>
      </c>
      <c r="C3619" s="79">
        <v>0.66666666666666663</v>
      </c>
      <c r="D3619">
        <v>48</v>
      </c>
      <c r="E3619" t="str">
        <f t="shared" si="112"/>
        <v>mai</v>
      </c>
      <c r="F3619">
        <f t="shared" si="113"/>
        <v>16</v>
      </c>
    </row>
    <row r="3620" spans="1:6">
      <c r="A3620" t="s">
        <v>68</v>
      </c>
      <c r="B3620" s="72">
        <v>46143</v>
      </c>
      <c r="C3620" s="79">
        <v>0.70833333333333337</v>
      </c>
      <c r="D3620">
        <v>52</v>
      </c>
      <c r="E3620" t="str">
        <f t="shared" si="112"/>
        <v>mai</v>
      </c>
      <c r="F3620">
        <f t="shared" si="113"/>
        <v>17</v>
      </c>
    </row>
    <row r="3621" spans="1:6">
      <c r="A3621" t="s">
        <v>68</v>
      </c>
      <c r="B3621" s="72">
        <v>46143</v>
      </c>
      <c r="C3621" s="79">
        <v>0.75</v>
      </c>
      <c r="D3621">
        <v>43</v>
      </c>
      <c r="E3621" t="str">
        <f t="shared" si="112"/>
        <v>mai</v>
      </c>
      <c r="F3621">
        <f t="shared" si="113"/>
        <v>18</v>
      </c>
    </row>
    <row r="3622" spans="1:6">
      <c r="A3622" t="s">
        <v>68</v>
      </c>
      <c r="B3622" s="72">
        <v>46143</v>
      </c>
      <c r="C3622" s="79">
        <v>0.79166666666666663</v>
      </c>
      <c r="D3622">
        <v>33</v>
      </c>
      <c r="E3622" t="str">
        <f t="shared" si="112"/>
        <v>mai</v>
      </c>
      <c r="F3622">
        <f t="shared" si="113"/>
        <v>19</v>
      </c>
    </row>
    <row r="3623" spans="1:6">
      <c r="A3623" t="s">
        <v>68</v>
      </c>
      <c r="B3623" s="72">
        <v>46143</v>
      </c>
      <c r="C3623" s="79">
        <v>0.83333333333333337</v>
      </c>
      <c r="D3623">
        <v>29</v>
      </c>
      <c r="E3623" t="str">
        <f t="shared" si="112"/>
        <v>mai</v>
      </c>
      <c r="F3623">
        <f t="shared" si="113"/>
        <v>20</v>
      </c>
    </row>
    <row r="3624" spans="1:6">
      <c r="A3624" t="s">
        <v>68</v>
      </c>
      <c r="B3624" s="72">
        <v>46143</v>
      </c>
      <c r="C3624" s="79">
        <v>0.875</v>
      </c>
      <c r="D3624">
        <v>21</v>
      </c>
      <c r="E3624" t="str">
        <f t="shared" si="112"/>
        <v>mai</v>
      </c>
      <c r="F3624">
        <f t="shared" si="113"/>
        <v>21</v>
      </c>
    </row>
    <row r="3625" spans="1:6">
      <c r="A3625" t="s">
        <v>68</v>
      </c>
      <c r="B3625" s="72">
        <v>46143</v>
      </c>
      <c r="C3625" s="79">
        <v>0.91666666666666663</v>
      </c>
      <c r="D3625">
        <v>15</v>
      </c>
      <c r="E3625" t="str">
        <f t="shared" si="112"/>
        <v>mai</v>
      </c>
      <c r="F3625">
        <f t="shared" si="113"/>
        <v>22</v>
      </c>
    </row>
    <row r="3626" spans="1:6">
      <c r="A3626" t="s">
        <v>68</v>
      </c>
      <c r="B3626" s="72">
        <v>46143</v>
      </c>
      <c r="C3626" s="79">
        <v>0.95833333333333337</v>
      </c>
      <c r="D3626">
        <v>7</v>
      </c>
      <c r="E3626" t="str">
        <f t="shared" si="112"/>
        <v>mai</v>
      </c>
      <c r="F3626">
        <f t="shared" si="113"/>
        <v>23</v>
      </c>
    </row>
    <row r="3627" spans="1:6">
      <c r="A3627" t="s">
        <v>85</v>
      </c>
      <c r="B3627" s="72">
        <v>46143</v>
      </c>
      <c r="C3627" s="79">
        <v>0</v>
      </c>
      <c r="D3627">
        <v>2</v>
      </c>
      <c r="E3627" t="str">
        <f t="shared" si="112"/>
        <v>mai</v>
      </c>
      <c r="F3627">
        <f t="shared" si="113"/>
        <v>24</v>
      </c>
    </row>
    <row r="3628" spans="1:6">
      <c r="A3628" t="s">
        <v>85</v>
      </c>
      <c r="B3628" s="72">
        <v>46143</v>
      </c>
      <c r="C3628" s="79">
        <v>4.1666666666666664E-2</v>
      </c>
      <c r="D3628">
        <v>8</v>
      </c>
      <c r="E3628" t="str">
        <f t="shared" si="112"/>
        <v>mai</v>
      </c>
      <c r="F3628">
        <f t="shared" si="113"/>
        <v>1</v>
      </c>
    </row>
    <row r="3629" spans="1:6">
      <c r="A3629" t="s">
        <v>85</v>
      </c>
      <c r="B3629" s="72">
        <v>46143</v>
      </c>
      <c r="C3629" s="79">
        <v>8.3333333333333329E-2</v>
      </c>
      <c r="D3629">
        <v>0</v>
      </c>
      <c r="E3629" t="str">
        <f t="shared" si="112"/>
        <v>mai</v>
      </c>
      <c r="F3629">
        <f t="shared" si="113"/>
        <v>2</v>
      </c>
    </row>
    <row r="3630" spans="1:6">
      <c r="A3630" t="s">
        <v>85</v>
      </c>
      <c r="B3630" s="72">
        <v>46143</v>
      </c>
      <c r="C3630" s="79">
        <v>0.125</v>
      </c>
      <c r="D3630">
        <v>1</v>
      </c>
      <c r="E3630" t="str">
        <f t="shared" si="112"/>
        <v>mai</v>
      </c>
      <c r="F3630">
        <f t="shared" si="113"/>
        <v>3</v>
      </c>
    </row>
    <row r="3631" spans="1:6">
      <c r="A3631" t="s">
        <v>85</v>
      </c>
      <c r="B3631" s="72">
        <v>46143</v>
      </c>
      <c r="C3631" s="79">
        <v>0.16666666666666666</v>
      </c>
      <c r="D3631">
        <v>0</v>
      </c>
      <c r="E3631" t="str">
        <f t="shared" si="112"/>
        <v>mai</v>
      </c>
      <c r="F3631">
        <f t="shared" si="113"/>
        <v>4</v>
      </c>
    </row>
    <row r="3632" spans="1:6">
      <c r="A3632" t="s">
        <v>85</v>
      </c>
      <c r="B3632" s="72">
        <v>46143</v>
      </c>
      <c r="C3632" s="79">
        <v>0.20833333333333334</v>
      </c>
      <c r="D3632">
        <v>0</v>
      </c>
      <c r="E3632" t="str">
        <f t="shared" si="112"/>
        <v>mai</v>
      </c>
      <c r="F3632" t="e">
        <f t="shared" si="113"/>
        <v>#N/A</v>
      </c>
    </row>
    <row r="3633" spans="1:6">
      <c r="A3633" t="s">
        <v>85</v>
      </c>
      <c r="B3633" s="72">
        <v>46143</v>
      </c>
      <c r="C3633" s="79">
        <v>0.25</v>
      </c>
      <c r="D3633">
        <v>0</v>
      </c>
      <c r="E3633" t="str">
        <f t="shared" si="112"/>
        <v>mai</v>
      </c>
      <c r="F3633">
        <f t="shared" si="113"/>
        <v>6</v>
      </c>
    </row>
    <row r="3634" spans="1:6">
      <c r="A3634" t="s">
        <v>85</v>
      </c>
      <c r="B3634" s="72">
        <v>46143</v>
      </c>
      <c r="C3634" s="79">
        <v>0.29166666666666669</v>
      </c>
      <c r="D3634">
        <v>0</v>
      </c>
      <c r="E3634" t="str">
        <f t="shared" si="112"/>
        <v>mai</v>
      </c>
      <c r="F3634">
        <f t="shared" si="113"/>
        <v>7</v>
      </c>
    </row>
    <row r="3635" spans="1:6">
      <c r="A3635" t="s">
        <v>85</v>
      </c>
      <c r="B3635" s="72">
        <v>46143</v>
      </c>
      <c r="C3635" s="79">
        <v>0.33333333333333331</v>
      </c>
      <c r="D3635">
        <v>2</v>
      </c>
      <c r="E3635" t="str">
        <f t="shared" si="112"/>
        <v>mai</v>
      </c>
      <c r="F3635">
        <f t="shared" si="113"/>
        <v>8</v>
      </c>
    </row>
    <row r="3636" spans="1:6">
      <c r="A3636" t="s">
        <v>85</v>
      </c>
      <c r="B3636" s="72">
        <v>46143</v>
      </c>
      <c r="C3636" s="79">
        <v>0.375</v>
      </c>
      <c r="D3636">
        <v>5</v>
      </c>
      <c r="E3636" t="str">
        <f t="shared" si="112"/>
        <v>mai</v>
      </c>
      <c r="F3636">
        <f t="shared" si="113"/>
        <v>9</v>
      </c>
    </row>
    <row r="3637" spans="1:6">
      <c r="A3637" t="s">
        <v>85</v>
      </c>
      <c r="B3637" s="72">
        <v>46143</v>
      </c>
      <c r="C3637" s="79">
        <v>0.41666666666666669</v>
      </c>
      <c r="D3637">
        <v>8</v>
      </c>
      <c r="E3637" t="str">
        <f t="shared" si="112"/>
        <v>mai</v>
      </c>
      <c r="F3637">
        <f t="shared" si="113"/>
        <v>10</v>
      </c>
    </row>
    <row r="3638" spans="1:6">
      <c r="A3638" t="s">
        <v>85</v>
      </c>
      <c r="B3638" s="72">
        <v>46143</v>
      </c>
      <c r="C3638" s="79">
        <v>0.45833333333333331</v>
      </c>
      <c r="D3638">
        <v>18</v>
      </c>
      <c r="E3638" t="str">
        <f t="shared" si="112"/>
        <v>mai</v>
      </c>
      <c r="F3638">
        <f t="shared" si="113"/>
        <v>11</v>
      </c>
    </row>
    <row r="3639" spans="1:6">
      <c r="A3639" t="s">
        <v>85</v>
      </c>
      <c r="B3639" s="72">
        <v>46143</v>
      </c>
      <c r="C3639" s="79">
        <v>0.5</v>
      </c>
      <c r="D3639">
        <v>16</v>
      </c>
      <c r="E3639" t="str">
        <f t="shared" si="112"/>
        <v>mai</v>
      </c>
      <c r="F3639">
        <f t="shared" si="113"/>
        <v>12</v>
      </c>
    </row>
    <row r="3640" spans="1:6">
      <c r="A3640" t="s">
        <v>85</v>
      </c>
      <c r="B3640" s="72">
        <v>46143</v>
      </c>
      <c r="C3640" s="79">
        <v>0.54166666666666663</v>
      </c>
      <c r="D3640">
        <v>14</v>
      </c>
      <c r="E3640" t="str">
        <f t="shared" si="112"/>
        <v>mai</v>
      </c>
      <c r="F3640">
        <f t="shared" si="113"/>
        <v>13</v>
      </c>
    </row>
    <row r="3641" spans="1:6">
      <c r="A3641" t="s">
        <v>85</v>
      </c>
      <c r="B3641" s="72">
        <v>46143</v>
      </c>
      <c r="C3641" s="79">
        <v>0.58333333333333337</v>
      </c>
      <c r="D3641">
        <v>12</v>
      </c>
      <c r="E3641" t="str">
        <f t="shared" si="112"/>
        <v>mai</v>
      </c>
      <c r="F3641">
        <f t="shared" si="113"/>
        <v>14</v>
      </c>
    </row>
    <row r="3642" spans="1:6">
      <c r="A3642" t="s">
        <v>85</v>
      </c>
      <c r="B3642" s="72">
        <v>46143</v>
      </c>
      <c r="C3642" s="79">
        <v>0.625</v>
      </c>
      <c r="D3642">
        <v>13</v>
      </c>
      <c r="E3642" t="str">
        <f t="shared" si="112"/>
        <v>mai</v>
      </c>
      <c r="F3642">
        <f t="shared" si="113"/>
        <v>15</v>
      </c>
    </row>
    <row r="3643" spans="1:6">
      <c r="A3643" t="s">
        <v>85</v>
      </c>
      <c r="B3643" s="72">
        <v>46143</v>
      </c>
      <c r="C3643" s="79">
        <v>0.66666666666666663</v>
      </c>
      <c r="D3643">
        <v>12</v>
      </c>
      <c r="E3643" t="str">
        <f t="shared" si="112"/>
        <v>mai</v>
      </c>
      <c r="F3643">
        <f t="shared" si="113"/>
        <v>16</v>
      </c>
    </row>
    <row r="3644" spans="1:6">
      <c r="A3644" t="s">
        <v>85</v>
      </c>
      <c r="B3644" s="72">
        <v>46143</v>
      </c>
      <c r="C3644" s="79">
        <v>0.70833333333333337</v>
      </c>
      <c r="D3644">
        <v>15</v>
      </c>
      <c r="E3644" t="str">
        <f t="shared" si="112"/>
        <v>mai</v>
      </c>
      <c r="F3644">
        <f t="shared" si="113"/>
        <v>17</v>
      </c>
    </row>
    <row r="3645" spans="1:6">
      <c r="A3645" t="s">
        <v>85</v>
      </c>
      <c r="B3645" s="72">
        <v>46143</v>
      </c>
      <c r="C3645" s="79">
        <v>0.75</v>
      </c>
      <c r="D3645">
        <v>14</v>
      </c>
      <c r="E3645" t="str">
        <f t="shared" si="112"/>
        <v>mai</v>
      </c>
      <c r="F3645">
        <f t="shared" si="113"/>
        <v>18</v>
      </c>
    </row>
    <row r="3646" spans="1:6">
      <c r="A3646" t="s">
        <v>85</v>
      </c>
      <c r="B3646" s="72">
        <v>46143</v>
      </c>
      <c r="C3646" s="79">
        <v>0.79166666666666663</v>
      </c>
      <c r="D3646">
        <v>15</v>
      </c>
      <c r="E3646" t="str">
        <f t="shared" si="112"/>
        <v>mai</v>
      </c>
      <c r="F3646">
        <f t="shared" si="113"/>
        <v>19</v>
      </c>
    </row>
    <row r="3647" spans="1:6">
      <c r="A3647" t="s">
        <v>85</v>
      </c>
      <c r="B3647" s="72">
        <v>46143</v>
      </c>
      <c r="C3647" s="79">
        <v>0.83333333333333337</v>
      </c>
      <c r="D3647">
        <v>6</v>
      </c>
      <c r="E3647" t="str">
        <f t="shared" si="112"/>
        <v>mai</v>
      </c>
      <c r="F3647">
        <f t="shared" si="113"/>
        <v>20</v>
      </c>
    </row>
    <row r="3648" spans="1:6">
      <c r="A3648" t="s">
        <v>85</v>
      </c>
      <c r="B3648" s="72">
        <v>46143</v>
      </c>
      <c r="C3648" s="79">
        <v>0.875</v>
      </c>
      <c r="D3648">
        <v>8</v>
      </c>
      <c r="E3648" t="str">
        <f t="shared" si="112"/>
        <v>mai</v>
      </c>
      <c r="F3648">
        <f t="shared" si="113"/>
        <v>21</v>
      </c>
    </row>
    <row r="3649" spans="1:6">
      <c r="A3649" t="s">
        <v>85</v>
      </c>
      <c r="B3649" s="72">
        <v>46143</v>
      </c>
      <c r="C3649" s="79">
        <v>0.91666666666666663</v>
      </c>
      <c r="D3649">
        <v>4</v>
      </c>
      <c r="E3649" t="str">
        <f t="shared" si="112"/>
        <v>mai</v>
      </c>
      <c r="F3649">
        <f t="shared" si="113"/>
        <v>22</v>
      </c>
    </row>
    <row r="3650" spans="1:6">
      <c r="A3650" t="s">
        <v>85</v>
      </c>
      <c r="B3650" s="72">
        <v>46143</v>
      </c>
      <c r="C3650" s="79">
        <v>0.95833333333333337</v>
      </c>
      <c r="D3650">
        <v>6</v>
      </c>
      <c r="E3650" t="str">
        <f t="shared" si="112"/>
        <v>mai</v>
      </c>
      <c r="F3650">
        <f t="shared" si="113"/>
        <v>23</v>
      </c>
    </row>
    <row r="3651" spans="1:6">
      <c r="A3651" t="s">
        <v>85</v>
      </c>
      <c r="B3651" s="72">
        <v>46143</v>
      </c>
      <c r="C3651" s="79">
        <v>0</v>
      </c>
      <c r="D3651">
        <v>4</v>
      </c>
      <c r="E3651" t="str">
        <f t="shared" si="112"/>
        <v>mai</v>
      </c>
      <c r="F3651">
        <f t="shared" si="113"/>
        <v>24</v>
      </c>
    </row>
    <row r="3652" spans="1:6">
      <c r="A3652" t="s">
        <v>85</v>
      </c>
      <c r="B3652" s="72">
        <v>46143</v>
      </c>
      <c r="C3652" s="79">
        <v>4.1666666666666664E-2</v>
      </c>
      <c r="D3652">
        <v>3</v>
      </c>
      <c r="E3652" t="str">
        <f t="shared" ref="E3652:E3715" si="114">TEXT(B3652,"mmmm")</f>
        <v>mai</v>
      </c>
      <c r="F3652">
        <f t="shared" ref="F3652:F3715" si="115">VLOOKUP(C3652,$L$1:$M$24,2,0)</f>
        <v>1</v>
      </c>
    </row>
    <row r="3653" spans="1:6">
      <c r="A3653" t="s">
        <v>85</v>
      </c>
      <c r="B3653" s="72">
        <v>46143</v>
      </c>
      <c r="C3653" s="79">
        <v>8.3333333333333329E-2</v>
      </c>
      <c r="D3653">
        <v>2</v>
      </c>
      <c r="E3653" t="str">
        <f t="shared" si="114"/>
        <v>mai</v>
      </c>
      <c r="F3653">
        <f t="shared" si="115"/>
        <v>2</v>
      </c>
    </row>
    <row r="3654" spans="1:6">
      <c r="A3654" t="s">
        <v>85</v>
      </c>
      <c r="B3654" s="72">
        <v>46143</v>
      </c>
      <c r="C3654" s="79">
        <v>0.125</v>
      </c>
      <c r="D3654">
        <v>1</v>
      </c>
      <c r="E3654" t="str">
        <f t="shared" si="114"/>
        <v>mai</v>
      </c>
      <c r="F3654">
        <f t="shared" si="115"/>
        <v>3</v>
      </c>
    </row>
    <row r="3655" spans="1:6">
      <c r="A3655" t="s">
        <v>85</v>
      </c>
      <c r="B3655" s="72">
        <v>46143</v>
      </c>
      <c r="C3655" s="79">
        <v>0.16666666666666666</v>
      </c>
      <c r="D3655">
        <v>0</v>
      </c>
      <c r="E3655" t="str">
        <f t="shared" si="114"/>
        <v>mai</v>
      </c>
      <c r="F3655">
        <f t="shared" si="115"/>
        <v>4</v>
      </c>
    </row>
    <row r="3656" spans="1:6">
      <c r="A3656" t="s">
        <v>85</v>
      </c>
      <c r="B3656" s="72">
        <v>46143</v>
      </c>
      <c r="C3656" s="79">
        <v>0.20833333333333334</v>
      </c>
      <c r="D3656">
        <v>1</v>
      </c>
      <c r="E3656" t="str">
        <f t="shared" si="114"/>
        <v>mai</v>
      </c>
      <c r="F3656" t="e">
        <f t="shared" si="115"/>
        <v>#N/A</v>
      </c>
    </row>
    <row r="3657" spans="1:6">
      <c r="A3657" t="s">
        <v>85</v>
      </c>
      <c r="B3657" s="72">
        <v>46143</v>
      </c>
      <c r="C3657" s="79">
        <v>0.25</v>
      </c>
      <c r="D3657">
        <v>0</v>
      </c>
      <c r="E3657" t="str">
        <f t="shared" si="114"/>
        <v>mai</v>
      </c>
      <c r="F3657">
        <f t="shared" si="115"/>
        <v>6</v>
      </c>
    </row>
    <row r="3658" spans="1:6">
      <c r="A3658" t="s">
        <v>85</v>
      </c>
      <c r="B3658" s="72">
        <v>46143</v>
      </c>
      <c r="C3658" s="79">
        <v>0.29166666666666669</v>
      </c>
      <c r="D3658">
        <v>0</v>
      </c>
      <c r="E3658" t="str">
        <f t="shared" si="114"/>
        <v>mai</v>
      </c>
      <c r="F3658">
        <f t="shared" si="115"/>
        <v>7</v>
      </c>
    </row>
    <row r="3659" spans="1:6">
      <c r="A3659" t="s">
        <v>85</v>
      </c>
      <c r="B3659" s="72">
        <v>46143</v>
      </c>
      <c r="C3659" s="79">
        <v>0.33333333333333331</v>
      </c>
      <c r="D3659">
        <v>0</v>
      </c>
      <c r="E3659" t="str">
        <f t="shared" si="114"/>
        <v>mai</v>
      </c>
      <c r="F3659">
        <f t="shared" si="115"/>
        <v>8</v>
      </c>
    </row>
    <row r="3660" spans="1:6">
      <c r="A3660" t="s">
        <v>85</v>
      </c>
      <c r="B3660" s="72">
        <v>46143</v>
      </c>
      <c r="C3660" s="79">
        <v>0.375</v>
      </c>
      <c r="D3660">
        <v>2</v>
      </c>
      <c r="E3660" t="str">
        <f t="shared" si="114"/>
        <v>mai</v>
      </c>
      <c r="F3660">
        <f t="shared" si="115"/>
        <v>9</v>
      </c>
    </row>
    <row r="3661" spans="1:6">
      <c r="A3661" t="s">
        <v>85</v>
      </c>
      <c r="B3661" s="72">
        <v>46143</v>
      </c>
      <c r="C3661" s="79">
        <v>0.41666666666666669</v>
      </c>
      <c r="D3661">
        <v>6</v>
      </c>
      <c r="E3661" t="str">
        <f t="shared" si="114"/>
        <v>mai</v>
      </c>
      <c r="F3661">
        <f t="shared" si="115"/>
        <v>10</v>
      </c>
    </row>
    <row r="3662" spans="1:6">
      <c r="A3662" t="s">
        <v>85</v>
      </c>
      <c r="B3662" s="72">
        <v>46143</v>
      </c>
      <c r="C3662" s="79">
        <v>0.45833333333333331</v>
      </c>
      <c r="D3662">
        <v>5</v>
      </c>
      <c r="E3662" t="str">
        <f t="shared" si="114"/>
        <v>mai</v>
      </c>
      <c r="F3662">
        <f t="shared" si="115"/>
        <v>11</v>
      </c>
    </row>
    <row r="3663" spans="1:6">
      <c r="A3663" t="s">
        <v>85</v>
      </c>
      <c r="B3663" s="72">
        <v>46143</v>
      </c>
      <c r="C3663" s="79">
        <v>0.5</v>
      </c>
      <c r="D3663">
        <v>12</v>
      </c>
      <c r="E3663" t="str">
        <f t="shared" si="114"/>
        <v>mai</v>
      </c>
      <c r="F3663">
        <f t="shared" si="115"/>
        <v>12</v>
      </c>
    </row>
    <row r="3664" spans="1:6">
      <c r="A3664" t="s">
        <v>85</v>
      </c>
      <c r="B3664" s="72">
        <v>46143</v>
      </c>
      <c r="C3664" s="79">
        <v>0.54166666666666663</v>
      </c>
      <c r="D3664">
        <v>13</v>
      </c>
      <c r="E3664" t="str">
        <f t="shared" si="114"/>
        <v>mai</v>
      </c>
      <c r="F3664">
        <f t="shared" si="115"/>
        <v>13</v>
      </c>
    </row>
    <row r="3665" spans="1:6">
      <c r="A3665" t="s">
        <v>85</v>
      </c>
      <c r="B3665" s="72">
        <v>46143</v>
      </c>
      <c r="C3665" s="79">
        <v>0.58333333333333337</v>
      </c>
      <c r="D3665">
        <v>9</v>
      </c>
      <c r="E3665" t="str">
        <f t="shared" si="114"/>
        <v>mai</v>
      </c>
      <c r="F3665">
        <f t="shared" si="115"/>
        <v>14</v>
      </c>
    </row>
    <row r="3666" spans="1:6">
      <c r="A3666" t="s">
        <v>85</v>
      </c>
      <c r="B3666" s="72">
        <v>46143</v>
      </c>
      <c r="C3666" s="79">
        <v>0.625</v>
      </c>
      <c r="D3666">
        <v>11</v>
      </c>
      <c r="E3666" t="str">
        <f t="shared" si="114"/>
        <v>mai</v>
      </c>
      <c r="F3666">
        <f t="shared" si="115"/>
        <v>15</v>
      </c>
    </row>
    <row r="3667" spans="1:6">
      <c r="A3667" t="s">
        <v>85</v>
      </c>
      <c r="B3667" s="72">
        <v>46143</v>
      </c>
      <c r="C3667" s="79">
        <v>0.66666666666666663</v>
      </c>
      <c r="D3667">
        <v>13</v>
      </c>
      <c r="E3667" t="str">
        <f t="shared" si="114"/>
        <v>mai</v>
      </c>
      <c r="F3667">
        <f t="shared" si="115"/>
        <v>16</v>
      </c>
    </row>
    <row r="3668" spans="1:6">
      <c r="A3668" t="s">
        <v>85</v>
      </c>
      <c r="B3668" s="72">
        <v>46143</v>
      </c>
      <c r="C3668" s="79">
        <v>0.70833333333333337</v>
      </c>
      <c r="D3668">
        <v>10</v>
      </c>
      <c r="E3668" t="str">
        <f t="shared" si="114"/>
        <v>mai</v>
      </c>
      <c r="F3668">
        <f t="shared" si="115"/>
        <v>17</v>
      </c>
    </row>
    <row r="3669" spans="1:6">
      <c r="A3669" t="s">
        <v>85</v>
      </c>
      <c r="B3669" s="72">
        <v>46143</v>
      </c>
      <c r="C3669" s="79">
        <v>0.75</v>
      </c>
      <c r="D3669">
        <v>9</v>
      </c>
      <c r="E3669" t="str">
        <f t="shared" si="114"/>
        <v>mai</v>
      </c>
      <c r="F3669">
        <f t="shared" si="115"/>
        <v>18</v>
      </c>
    </row>
    <row r="3670" spans="1:6">
      <c r="A3670" t="s">
        <v>85</v>
      </c>
      <c r="B3670" s="72">
        <v>46143</v>
      </c>
      <c r="C3670" s="79">
        <v>0.79166666666666663</v>
      </c>
      <c r="D3670">
        <v>8</v>
      </c>
      <c r="E3670" t="str">
        <f t="shared" si="114"/>
        <v>mai</v>
      </c>
      <c r="F3670">
        <f t="shared" si="115"/>
        <v>19</v>
      </c>
    </row>
    <row r="3671" spans="1:6">
      <c r="A3671" t="s">
        <v>85</v>
      </c>
      <c r="B3671" s="72">
        <v>46143</v>
      </c>
      <c r="C3671" s="79">
        <v>0.83333333333333337</v>
      </c>
      <c r="D3671">
        <v>3</v>
      </c>
      <c r="E3671" t="str">
        <f t="shared" si="114"/>
        <v>mai</v>
      </c>
      <c r="F3671">
        <f t="shared" si="115"/>
        <v>20</v>
      </c>
    </row>
    <row r="3672" spans="1:6">
      <c r="A3672" t="s">
        <v>85</v>
      </c>
      <c r="B3672" s="72">
        <v>46143</v>
      </c>
      <c r="C3672" s="79">
        <v>0.875</v>
      </c>
      <c r="D3672">
        <v>7</v>
      </c>
      <c r="E3672" t="str">
        <f t="shared" si="114"/>
        <v>mai</v>
      </c>
      <c r="F3672">
        <f t="shared" si="115"/>
        <v>21</v>
      </c>
    </row>
    <row r="3673" spans="1:6">
      <c r="A3673" t="s">
        <v>85</v>
      </c>
      <c r="B3673" s="72">
        <v>46143</v>
      </c>
      <c r="C3673" s="79">
        <v>0.91666666666666663</v>
      </c>
      <c r="D3673">
        <v>5</v>
      </c>
      <c r="E3673" t="str">
        <f t="shared" si="114"/>
        <v>mai</v>
      </c>
      <c r="F3673">
        <f t="shared" si="115"/>
        <v>22</v>
      </c>
    </row>
    <row r="3674" spans="1:6">
      <c r="A3674" t="s">
        <v>85</v>
      </c>
      <c r="B3674" s="72">
        <v>46143</v>
      </c>
      <c r="C3674" s="79">
        <v>0.95833333333333337</v>
      </c>
      <c r="D3674">
        <v>3</v>
      </c>
      <c r="E3674" t="str">
        <f t="shared" si="114"/>
        <v>mai</v>
      </c>
      <c r="F3674">
        <f t="shared" si="115"/>
        <v>23</v>
      </c>
    </row>
    <row r="3675" spans="1:6">
      <c r="A3675" t="s">
        <v>68</v>
      </c>
      <c r="B3675" s="72">
        <v>46144</v>
      </c>
      <c r="C3675" s="79">
        <v>0</v>
      </c>
      <c r="D3675">
        <v>6</v>
      </c>
      <c r="E3675" t="str">
        <f t="shared" si="114"/>
        <v>mai</v>
      </c>
      <c r="F3675">
        <f t="shared" si="115"/>
        <v>24</v>
      </c>
    </row>
    <row r="3676" spans="1:6">
      <c r="A3676" t="s">
        <v>68</v>
      </c>
      <c r="B3676" s="72">
        <v>46144</v>
      </c>
      <c r="C3676" s="79">
        <v>4.1666666666666664E-2</v>
      </c>
      <c r="D3676">
        <v>6</v>
      </c>
      <c r="E3676" t="str">
        <f t="shared" si="114"/>
        <v>mai</v>
      </c>
      <c r="F3676">
        <f t="shared" si="115"/>
        <v>1</v>
      </c>
    </row>
    <row r="3677" spans="1:6">
      <c r="A3677" t="s">
        <v>68</v>
      </c>
      <c r="B3677" s="72">
        <v>46144</v>
      </c>
      <c r="C3677" s="79">
        <v>8.3333333333333329E-2</v>
      </c>
      <c r="D3677">
        <v>1</v>
      </c>
      <c r="E3677" t="str">
        <f t="shared" si="114"/>
        <v>mai</v>
      </c>
      <c r="F3677">
        <f t="shared" si="115"/>
        <v>2</v>
      </c>
    </row>
    <row r="3678" spans="1:6">
      <c r="A3678" t="s">
        <v>68</v>
      </c>
      <c r="B3678" s="72">
        <v>46144</v>
      </c>
      <c r="C3678" s="79">
        <v>0.125</v>
      </c>
      <c r="D3678">
        <v>3</v>
      </c>
      <c r="E3678" t="str">
        <f t="shared" si="114"/>
        <v>mai</v>
      </c>
      <c r="F3678">
        <f t="shared" si="115"/>
        <v>3</v>
      </c>
    </row>
    <row r="3679" spans="1:6">
      <c r="A3679" t="s">
        <v>68</v>
      </c>
      <c r="B3679" s="72">
        <v>46144</v>
      </c>
      <c r="C3679" s="79">
        <v>0.16666666666666666</v>
      </c>
      <c r="D3679">
        <v>2</v>
      </c>
      <c r="E3679" t="str">
        <f t="shared" si="114"/>
        <v>mai</v>
      </c>
      <c r="F3679">
        <f t="shared" si="115"/>
        <v>4</v>
      </c>
    </row>
    <row r="3680" spans="1:6">
      <c r="A3680" t="s">
        <v>68</v>
      </c>
      <c r="B3680" s="72">
        <v>46144</v>
      </c>
      <c r="C3680" s="79">
        <v>0.20833333333333334</v>
      </c>
      <c r="D3680">
        <v>1</v>
      </c>
      <c r="E3680" t="str">
        <f t="shared" si="114"/>
        <v>mai</v>
      </c>
      <c r="F3680" t="e">
        <f t="shared" si="115"/>
        <v>#N/A</v>
      </c>
    </row>
    <row r="3681" spans="1:6">
      <c r="A3681" t="s">
        <v>68</v>
      </c>
      <c r="B3681" s="72">
        <v>46144</v>
      </c>
      <c r="C3681" s="79">
        <v>0.25</v>
      </c>
      <c r="D3681">
        <v>1</v>
      </c>
      <c r="E3681" t="str">
        <f t="shared" si="114"/>
        <v>mai</v>
      </c>
      <c r="F3681">
        <f t="shared" si="115"/>
        <v>6</v>
      </c>
    </row>
    <row r="3682" spans="1:6">
      <c r="A3682" t="s">
        <v>68</v>
      </c>
      <c r="B3682" s="72">
        <v>46144</v>
      </c>
      <c r="C3682" s="79">
        <v>0.29166666666666669</v>
      </c>
      <c r="D3682">
        <v>2</v>
      </c>
      <c r="E3682" t="str">
        <f t="shared" si="114"/>
        <v>mai</v>
      </c>
      <c r="F3682">
        <f t="shared" si="115"/>
        <v>7</v>
      </c>
    </row>
    <row r="3683" spans="1:6">
      <c r="A3683" t="s">
        <v>68</v>
      </c>
      <c r="B3683" s="72">
        <v>46144</v>
      </c>
      <c r="C3683" s="79">
        <v>0.33333333333333331</v>
      </c>
      <c r="D3683">
        <v>1</v>
      </c>
      <c r="E3683" t="str">
        <f t="shared" si="114"/>
        <v>mai</v>
      </c>
      <c r="F3683">
        <f t="shared" si="115"/>
        <v>8</v>
      </c>
    </row>
    <row r="3684" spans="1:6">
      <c r="A3684" t="s">
        <v>68</v>
      </c>
      <c r="B3684" s="72">
        <v>46144</v>
      </c>
      <c r="C3684" s="79">
        <v>0.375</v>
      </c>
      <c r="D3684">
        <v>6</v>
      </c>
      <c r="E3684" t="str">
        <f t="shared" si="114"/>
        <v>mai</v>
      </c>
      <c r="F3684">
        <f t="shared" si="115"/>
        <v>9</v>
      </c>
    </row>
    <row r="3685" spans="1:6">
      <c r="A3685" t="s">
        <v>68</v>
      </c>
      <c r="B3685" s="72">
        <v>46144</v>
      </c>
      <c r="C3685" s="79">
        <v>0.41666666666666669</v>
      </c>
      <c r="D3685">
        <v>26</v>
      </c>
      <c r="E3685" t="str">
        <f t="shared" si="114"/>
        <v>mai</v>
      </c>
      <c r="F3685">
        <f t="shared" si="115"/>
        <v>10</v>
      </c>
    </row>
    <row r="3686" spans="1:6">
      <c r="A3686" t="s">
        <v>68</v>
      </c>
      <c r="B3686" s="72">
        <v>46144</v>
      </c>
      <c r="C3686" s="79">
        <v>0.45833333333333331</v>
      </c>
      <c r="D3686">
        <v>30</v>
      </c>
      <c r="E3686" t="str">
        <f t="shared" si="114"/>
        <v>mai</v>
      </c>
      <c r="F3686">
        <f t="shared" si="115"/>
        <v>11</v>
      </c>
    </row>
    <row r="3687" spans="1:6">
      <c r="A3687" t="s">
        <v>68</v>
      </c>
      <c r="B3687" s="72">
        <v>46144</v>
      </c>
      <c r="C3687" s="79">
        <v>0.5</v>
      </c>
      <c r="D3687">
        <v>41</v>
      </c>
      <c r="E3687" t="str">
        <f t="shared" si="114"/>
        <v>mai</v>
      </c>
      <c r="F3687">
        <f t="shared" si="115"/>
        <v>12</v>
      </c>
    </row>
    <row r="3688" spans="1:6">
      <c r="A3688" t="s">
        <v>68</v>
      </c>
      <c r="B3688" s="72">
        <v>46144</v>
      </c>
      <c r="C3688" s="79">
        <v>0.54166666666666663</v>
      </c>
      <c r="D3688">
        <v>46</v>
      </c>
      <c r="E3688" t="str">
        <f t="shared" si="114"/>
        <v>mai</v>
      </c>
      <c r="F3688">
        <f t="shared" si="115"/>
        <v>13</v>
      </c>
    </row>
    <row r="3689" spans="1:6">
      <c r="A3689" t="s">
        <v>68</v>
      </c>
      <c r="B3689" s="72">
        <v>46144</v>
      </c>
      <c r="C3689" s="79">
        <v>0.58333333333333337</v>
      </c>
      <c r="D3689">
        <v>45</v>
      </c>
      <c r="E3689" t="str">
        <f t="shared" si="114"/>
        <v>mai</v>
      </c>
      <c r="F3689">
        <f t="shared" si="115"/>
        <v>14</v>
      </c>
    </row>
    <row r="3690" spans="1:6">
      <c r="A3690" t="s">
        <v>68</v>
      </c>
      <c r="B3690" s="72">
        <v>46144</v>
      </c>
      <c r="C3690" s="79">
        <v>0.625</v>
      </c>
      <c r="D3690">
        <v>46</v>
      </c>
      <c r="E3690" t="str">
        <f t="shared" si="114"/>
        <v>mai</v>
      </c>
      <c r="F3690">
        <f t="shared" si="115"/>
        <v>15</v>
      </c>
    </row>
    <row r="3691" spans="1:6">
      <c r="A3691" t="s">
        <v>68</v>
      </c>
      <c r="B3691" s="72">
        <v>46144</v>
      </c>
      <c r="C3691" s="79">
        <v>0.66666666666666663</v>
      </c>
      <c r="D3691">
        <v>46</v>
      </c>
      <c r="E3691" t="str">
        <f t="shared" si="114"/>
        <v>mai</v>
      </c>
      <c r="F3691">
        <f t="shared" si="115"/>
        <v>16</v>
      </c>
    </row>
    <row r="3692" spans="1:6">
      <c r="A3692" t="s">
        <v>68</v>
      </c>
      <c r="B3692" s="72">
        <v>46144</v>
      </c>
      <c r="C3692" s="79">
        <v>0.70833333333333337</v>
      </c>
      <c r="D3692">
        <v>42</v>
      </c>
      <c r="E3692" t="str">
        <f t="shared" si="114"/>
        <v>mai</v>
      </c>
      <c r="F3692">
        <f t="shared" si="115"/>
        <v>17</v>
      </c>
    </row>
    <row r="3693" spans="1:6">
      <c r="A3693" t="s">
        <v>68</v>
      </c>
      <c r="B3693" s="72">
        <v>46144</v>
      </c>
      <c r="C3693" s="79">
        <v>0.75</v>
      </c>
      <c r="D3693">
        <v>37</v>
      </c>
      <c r="E3693" t="str">
        <f t="shared" si="114"/>
        <v>mai</v>
      </c>
      <c r="F3693">
        <f t="shared" si="115"/>
        <v>18</v>
      </c>
    </row>
    <row r="3694" spans="1:6">
      <c r="A3694" t="s">
        <v>68</v>
      </c>
      <c r="B3694" s="72">
        <v>46144</v>
      </c>
      <c r="C3694" s="79">
        <v>0.79166666666666663</v>
      </c>
      <c r="D3694">
        <v>28</v>
      </c>
      <c r="E3694" t="str">
        <f t="shared" si="114"/>
        <v>mai</v>
      </c>
      <c r="F3694">
        <f t="shared" si="115"/>
        <v>19</v>
      </c>
    </row>
    <row r="3695" spans="1:6">
      <c r="A3695" t="s">
        <v>68</v>
      </c>
      <c r="B3695" s="72">
        <v>46144</v>
      </c>
      <c r="C3695" s="79">
        <v>0.83333333333333337</v>
      </c>
      <c r="D3695">
        <v>28</v>
      </c>
      <c r="E3695" t="str">
        <f t="shared" si="114"/>
        <v>mai</v>
      </c>
      <c r="F3695">
        <f t="shared" si="115"/>
        <v>20</v>
      </c>
    </row>
    <row r="3696" spans="1:6">
      <c r="A3696" t="s">
        <v>68</v>
      </c>
      <c r="B3696" s="72">
        <v>46144</v>
      </c>
      <c r="C3696" s="79">
        <v>0.875</v>
      </c>
      <c r="D3696">
        <v>26</v>
      </c>
      <c r="E3696" t="str">
        <f t="shared" si="114"/>
        <v>mai</v>
      </c>
      <c r="F3696">
        <f t="shared" si="115"/>
        <v>21</v>
      </c>
    </row>
    <row r="3697" spans="1:6">
      <c r="A3697" t="s">
        <v>68</v>
      </c>
      <c r="B3697" s="72">
        <v>46144</v>
      </c>
      <c r="C3697" s="79">
        <v>0.91666666666666663</v>
      </c>
      <c r="D3697">
        <v>18</v>
      </c>
      <c r="E3697" t="str">
        <f t="shared" si="114"/>
        <v>mai</v>
      </c>
      <c r="F3697">
        <f t="shared" si="115"/>
        <v>22</v>
      </c>
    </row>
    <row r="3698" spans="1:6">
      <c r="A3698" t="s">
        <v>68</v>
      </c>
      <c r="B3698" s="72">
        <v>46144</v>
      </c>
      <c r="C3698" s="79">
        <v>0.95833333333333337</v>
      </c>
      <c r="D3698">
        <v>14</v>
      </c>
      <c r="E3698" t="str">
        <f t="shared" si="114"/>
        <v>mai</v>
      </c>
      <c r="F3698">
        <f t="shared" si="115"/>
        <v>23</v>
      </c>
    </row>
    <row r="3699" spans="1:6">
      <c r="A3699" t="s">
        <v>85</v>
      </c>
      <c r="B3699" s="72">
        <v>46144</v>
      </c>
      <c r="C3699" s="79">
        <v>0</v>
      </c>
      <c r="D3699">
        <v>3</v>
      </c>
      <c r="E3699" t="str">
        <f t="shared" si="114"/>
        <v>mai</v>
      </c>
      <c r="F3699">
        <f t="shared" si="115"/>
        <v>24</v>
      </c>
    </row>
    <row r="3700" spans="1:6">
      <c r="A3700" t="s">
        <v>85</v>
      </c>
      <c r="B3700" s="72">
        <v>46144</v>
      </c>
      <c r="C3700" s="79">
        <v>4.1666666666666664E-2</v>
      </c>
      <c r="D3700">
        <v>2</v>
      </c>
      <c r="E3700" t="str">
        <f t="shared" si="114"/>
        <v>mai</v>
      </c>
      <c r="F3700">
        <f t="shared" si="115"/>
        <v>1</v>
      </c>
    </row>
    <row r="3701" spans="1:6">
      <c r="A3701" t="s">
        <v>85</v>
      </c>
      <c r="B3701" s="72">
        <v>46144</v>
      </c>
      <c r="C3701" s="79">
        <v>8.3333333333333329E-2</v>
      </c>
      <c r="D3701">
        <v>6</v>
      </c>
      <c r="E3701" t="str">
        <f t="shared" si="114"/>
        <v>mai</v>
      </c>
      <c r="F3701">
        <f t="shared" si="115"/>
        <v>2</v>
      </c>
    </row>
    <row r="3702" spans="1:6">
      <c r="A3702" t="s">
        <v>85</v>
      </c>
      <c r="B3702" s="72">
        <v>46144</v>
      </c>
      <c r="C3702" s="79">
        <v>0.125</v>
      </c>
      <c r="D3702">
        <v>1</v>
      </c>
      <c r="E3702" t="str">
        <f t="shared" si="114"/>
        <v>mai</v>
      </c>
      <c r="F3702">
        <f t="shared" si="115"/>
        <v>3</v>
      </c>
    </row>
    <row r="3703" spans="1:6">
      <c r="A3703" t="s">
        <v>85</v>
      </c>
      <c r="B3703" s="72">
        <v>46144</v>
      </c>
      <c r="C3703" s="79">
        <v>0.16666666666666666</v>
      </c>
      <c r="D3703">
        <v>0</v>
      </c>
      <c r="E3703" t="str">
        <f t="shared" si="114"/>
        <v>mai</v>
      </c>
      <c r="F3703">
        <f t="shared" si="115"/>
        <v>4</v>
      </c>
    </row>
    <row r="3704" spans="1:6">
      <c r="A3704" t="s">
        <v>85</v>
      </c>
      <c r="B3704" s="72">
        <v>46144</v>
      </c>
      <c r="C3704" s="79">
        <v>0.20833333333333334</v>
      </c>
      <c r="D3704">
        <v>2</v>
      </c>
      <c r="E3704" t="str">
        <f t="shared" si="114"/>
        <v>mai</v>
      </c>
      <c r="F3704" t="e">
        <f t="shared" si="115"/>
        <v>#N/A</v>
      </c>
    </row>
    <row r="3705" spans="1:6">
      <c r="A3705" t="s">
        <v>85</v>
      </c>
      <c r="B3705" s="72">
        <v>46144</v>
      </c>
      <c r="C3705" s="79">
        <v>0.25</v>
      </c>
      <c r="D3705">
        <v>0</v>
      </c>
      <c r="E3705" t="str">
        <f t="shared" si="114"/>
        <v>mai</v>
      </c>
      <c r="F3705">
        <f t="shared" si="115"/>
        <v>6</v>
      </c>
    </row>
    <row r="3706" spans="1:6">
      <c r="A3706" t="s">
        <v>85</v>
      </c>
      <c r="B3706" s="72">
        <v>46144</v>
      </c>
      <c r="C3706" s="79">
        <v>0.29166666666666669</v>
      </c>
      <c r="D3706">
        <v>0</v>
      </c>
      <c r="E3706" t="str">
        <f t="shared" si="114"/>
        <v>mai</v>
      </c>
      <c r="F3706">
        <f t="shared" si="115"/>
        <v>7</v>
      </c>
    </row>
    <row r="3707" spans="1:6">
      <c r="A3707" t="s">
        <v>85</v>
      </c>
      <c r="B3707" s="72">
        <v>46144</v>
      </c>
      <c r="C3707" s="79">
        <v>0.33333333333333331</v>
      </c>
      <c r="D3707">
        <v>1</v>
      </c>
      <c r="E3707" t="str">
        <f t="shared" si="114"/>
        <v>mai</v>
      </c>
      <c r="F3707">
        <f t="shared" si="115"/>
        <v>8</v>
      </c>
    </row>
    <row r="3708" spans="1:6">
      <c r="A3708" t="s">
        <v>85</v>
      </c>
      <c r="B3708" s="72">
        <v>46144</v>
      </c>
      <c r="C3708" s="79">
        <v>0.375</v>
      </c>
      <c r="D3708">
        <v>2</v>
      </c>
      <c r="E3708" t="str">
        <f t="shared" si="114"/>
        <v>mai</v>
      </c>
      <c r="F3708">
        <f t="shared" si="115"/>
        <v>9</v>
      </c>
    </row>
    <row r="3709" spans="1:6">
      <c r="A3709" t="s">
        <v>85</v>
      </c>
      <c r="B3709" s="72">
        <v>46144</v>
      </c>
      <c r="C3709" s="79">
        <v>0.41666666666666669</v>
      </c>
      <c r="D3709">
        <v>8</v>
      </c>
      <c r="E3709" t="str">
        <f t="shared" si="114"/>
        <v>mai</v>
      </c>
      <c r="F3709">
        <f t="shared" si="115"/>
        <v>10</v>
      </c>
    </row>
    <row r="3710" spans="1:6">
      <c r="A3710" t="s">
        <v>85</v>
      </c>
      <c r="B3710" s="72">
        <v>46144</v>
      </c>
      <c r="C3710" s="79">
        <v>0.45833333333333331</v>
      </c>
      <c r="D3710">
        <v>10</v>
      </c>
      <c r="E3710" t="str">
        <f t="shared" si="114"/>
        <v>mai</v>
      </c>
      <c r="F3710">
        <f t="shared" si="115"/>
        <v>11</v>
      </c>
    </row>
    <row r="3711" spans="1:6">
      <c r="A3711" t="s">
        <v>85</v>
      </c>
      <c r="B3711" s="72">
        <v>46144</v>
      </c>
      <c r="C3711" s="79">
        <v>0.5</v>
      </c>
      <c r="D3711">
        <v>7</v>
      </c>
      <c r="E3711" t="str">
        <f t="shared" si="114"/>
        <v>mai</v>
      </c>
      <c r="F3711">
        <f t="shared" si="115"/>
        <v>12</v>
      </c>
    </row>
    <row r="3712" spans="1:6">
      <c r="A3712" t="s">
        <v>85</v>
      </c>
      <c r="B3712" s="72">
        <v>46144</v>
      </c>
      <c r="C3712" s="79">
        <v>0.54166666666666663</v>
      </c>
      <c r="D3712">
        <v>8</v>
      </c>
      <c r="E3712" t="str">
        <f t="shared" si="114"/>
        <v>mai</v>
      </c>
      <c r="F3712">
        <f t="shared" si="115"/>
        <v>13</v>
      </c>
    </row>
    <row r="3713" spans="1:6">
      <c r="A3713" t="s">
        <v>85</v>
      </c>
      <c r="B3713" s="72">
        <v>46144</v>
      </c>
      <c r="C3713" s="79">
        <v>0.58333333333333337</v>
      </c>
      <c r="D3713">
        <v>14</v>
      </c>
      <c r="E3713" t="str">
        <f t="shared" si="114"/>
        <v>mai</v>
      </c>
      <c r="F3713">
        <f t="shared" si="115"/>
        <v>14</v>
      </c>
    </row>
    <row r="3714" spans="1:6">
      <c r="A3714" t="s">
        <v>85</v>
      </c>
      <c r="B3714" s="72">
        <v>46144</v>
      </c>
      <c r="C3714" s="79">
        <v>0.625</v>
      </c>
      <c r="D3714">
        <v>11</v>
      </c>
      <c r="E3714" t="str">
        <f t="shared" si="114"/>
        <v>mai</v>
      </c>
      <c r="F3714">
        <f t="shared" si="115"/>
        <v>15</v>
      </c>
    </row>
    <row r="3715" spans="1:6">
      <c r="A3715" t="s">
        <v>85</v>
      </c>
      <c r="B3715" s="72">
        <v>46144</v>
      </c>
      <c r="C3715" s="79">
        <v>0.66666666666666663</v>
      </c>
      <c r="D3715">
        <v>7</v>
      </c>
      <c r="E3715" t="str">
        <f t="shared" si="114"/>
        <v>mai</v>
      </c>
      <c r="F3715">
        <f t="shared" si="115"/>
        <v>16</v>
      </c>
    </row>
    <row r="3716" spans="1:6">
      <c r="A3716" t="s">
        <v>85</v>
      </c>
      <c r="B3716" s="72">
        <v>46144</v>
      </c>
      <c r="C3716" s="79">
        <v>0.70833333333333337</v>
      </c>
      <c r="D3716">
        <v>11</v>
      </c>
      <c r="E3716" t="str">
        <f t="shared" ref="E3716:E3779" si="116">TEXT(B3716,"mmmm")</f>
        <v>mai</v>
      </c>
      <c r="F3716">
        <f t="shared" ref="F3716:F3779" si="117">VLOOKUP(C3716,$L$1:$M$24,2,0)</f>
        <v>17</v>
      </c>
    </row>
    <row r="3717" spans="1:6">
      <c r="A3717" t="s">
        <v>85</v>
      </c>
      <c r="B3717" s="72">
        <v>46144</v>
      </c>
      <c r="C3717" s="79">
        <v>0.75</v>
      </c>
      <c r="D3717">
        <v>7</v>
      </c>
      <c r="E3717" t="str">
        <f t="shared" si="116"/>
        <v>mai</v>
      </c>
      <c r="F3717">
        <f t="shared" si="117"/>
        <v>18</v>
      </c>
    </row>
    <row r="3718" spans="1:6">
      <c r="A3718" t="s">
        <v>85</v>
      </c>
      <c r="B3718" s="72">
        <v>46144</v>
      </c>
      <c r="C3718" s="79">
        <v>0.79166666666666663</v>
      </c>
      <c r="D3718">
        <v>6</v>
      </c>
      <c r="E3718" t="str">
        <f t="shared" si="116"/>
        <v>mai</v>
      </c>
      <c r="F3718">
        <f t="shared" si="117"/>
        <v>19</v>
      </c>
    </row>
    <row r="3719" spans="1:6">
      <c r="A3719" t="s">
        <v>85</v>
      </c>
      <c r="B3719" s="72">
        <v>46144</v>
      </c>
      <c r="C3719" s="79">
        <v>0.83333333333333337</v>
      </c>
      <c r="D3719">
        <v>5</v>
      </c>
      <c r="E3719" t="str">
        <f t="shared" si="116"/>
        <v>mai</v>
      </c>
      <c r="F3719">
        <f t="shared" si="117"/>
        <v>20</v>
      </c>
    </row>
    <row r="3720" spans="1:6">
      <c r="A3720" t="s">
        <v>85</v>
      </c>
      <c r="B3720" s="72">
        <v>46144</v>
      </c>
      <c r="C3720" s="79">
        <v>0.875</v>
      </c>
      <c r="D3720">
        <v>7</v>
      </c>
      <c r="E3720" t="str">
        <f t="shared" si="116"/>
        <v>mai</v>
      </c>
      <c r="F3720">
        <f t="shared" si="117"/>
        <v>21</v>
      </c>
    </row>
    <row r="3721" spans="1:6">
      <c r="A3721" t="s">
        <v>85</v>
      </c>
      <c r="B3721" s="72">
        <v>46144</v>
      </c>
      <c r="C3721" s="79">
        <v>0.91666666666666663</v>
      </c>
      <c r="D3721">
        <v>5</v>
      </c>
      <c r="E3721" t="str">
        <f t="shared" si="116"/>
        <v>mai</v>
      </c>
      <c r="F3721">
        <f t="shared" si="117"/>
        <v>22</v>
      </c>
    </row>
    <row r="3722" spans="1:6">
      <c r="A3722" t="s">
        <v>85</v>
      </c>
      <c r="B3722" s="72">
        <v>46144</v>
      </c>
      <c r="C3722" s="79">
        <v>0.95833333333333337</v>
      </c>
      <c r="D3722">
        <v>3</v>
      </c>
      <c r="E3722" t="str">
        <f t="shared" si="116"/>
        <v>mai</v>
      </c>
      <c r="F3722">
        <f t="shared" si="117"/>
        <v>23</v>
      </c>
    </row>
    <row r="3723" spans="1:6">
      <c r="A3723" t="s">
        <v>85</v>
      </c>
      <c r="B3723" s="72">
        <v>46144</v>
      </c>
      <c r="C3723" s="79">
        <v>0</v>
      </c>
      <c r="D3723">
        <v>1</v>
      </c>
      <c r="E3723" t="str">
        <f t="shared" si="116"/>
        <v>mai</v>
      </c>
      <c r="F3723">
        <f t="shared" si="117"/>
        <v>24</v>
      </c>
    </row>
    <row r="3724" spans="1:6">
      <c r="A3724" t="s">
        <v>85</v>
      </c>
      <c r="B3724" s="72">
        <v>46144</v>
      </c>
      <c r="C3724" s="79">
        <v>4.1666666666666664E-2</v>
      </c>
      <c r="D3724">
        <v>1</v>
      </c>
      <c r="E3724" t="str">
        <f t="shared" si="116"/>
        <v>mai</v>
      </c>
      <c r="F3724">
        <f t="shared" si="117"/>
        <v>1</v>
      </c>
    </row>
    <row r="3725" spans="1:6">
      <c r="A3725" t="s">
        <v>85</v>
      </c>
      <c r="B3725" s="72">
        <v>46144</v>
      </c>
      <c r="C3725" s="79">
        <v>8.3333333333333329E-2</v>
      </c>
      <c r="D3725">
        <v>1</v>
      </c>
      <c r="E3725" t="str">
        <f t="shared" si="116"/>
        <v>mai</v>
      </c>
      <c r="F3725">
        <f t="shared" si="117"/>
        <v>2</v>
      </c>
    </row>
    <row r="3726" spans="1:6">
      <c r="A3726" t="s">
        <v>85</v>
      </c>
      <c r="B3726" s="72">
        <v>46144</v>
      </c>
      <c r="C3726" s="79">
        <v>0.125</v>
      </c>
      <c r="D3726">
        <v>1</v>
      </c>
      <c r="E3726" t="str">
        <f t="shared" si="116"/>
        <v>mai</v>
      </c>
      <c r="F3726">
        <f t="shared" si="117"/>
        <v>3</v>
      </c>
    </row>
    <row r="3727" spans="1:6">
      <c r="A3727" t="s">
        <v>85</v>
      </c>
      <c r="B3727" s="72">
        <v>46144</v>
      </c>
      <c r="C3727" s="79">
        <v>0.16666666666666666</v>
      </c>
      <c r="D3727">
        <v>1</v>
      </c>
      <c r="E3727" t="str">
        <f t="shared" si="116"/>
        <v>mai</v>
      </c>
      <c r="F3727">
        <f t="shared" si="117"/>
        <v>4</v>
      </c>
    </row>
    <row r="3728" spans="1:6">
      <c r="A3728" t="s">
        <v>85</v>
      </c>
      <c r="B3728" s="72">
        <v>46144</v>
      </c>
      <c r="C3728" s="79">
        <v>0.20833333333333334</v>
      </c>
      <c r="D3728">
        <v>0</v>
      </c>
      <c r="E3728" t="str">
        <f t="shared" si="116"/>
        <v>mai</v>
      </c>
      <c r="F3728" t="e">
        <f t="shared" si="117"/>
        <v>#N/A</v>
      </c>
    </row>
    <row r="3729" spans="1:6">
      <c r="A3729" t="s">
        <v>85</v>
      </c>
      <c r="B3729" s="72">
        <v>46144</v>
      </c>
      <c r="C3729" s="79">
        <v>0.25</v>
      </c>
      <c r="D3729">
        <v>0</v>
      </c>
      <c r="E3729" t="str">
        <f t="shared" si="116"/>
        <v>mai</v>
      </c>
      <c r="F3729">
        <f t="shared" si="117"/>
        <v>6</v>
      </c>
    </row>
    <row r="3730" spans="1:6">
      <c r="A3730" t="s">
        <v>85</v>
      </c>
      <c r="B3730" s="72">
        <v>46144</v>
      </c>
      <c r="C3730" s="79">
        <v>0.29166666666666669</v>
      </c>
      <c r="D3730">
        <v>1</v>
      </c>
      <c r="E3730" t="str">
        <f t="shared" si="116"/>
        <v>mai</v>
      </c>
      <c r="F3730">
        <f t="shared" si="117"/>
        <v>7</v>
      </c>
    </row>
    <row r="3731" spans="1:6">
      <c r="A3731" t="s">
        <v>85</v>
      </c>
      <c r="B3731" s="72">
        <v>46144</v>
      </c>
      <c r="C3731" s="79">
        <v>0.33333333333333331</v>
      </c>
      <c r="D3731">
        <v>2</v>
      </c>
      <c r="E3731" t="str">
        <f t="shared" si="116"/>
        <v>mai</v>
      </c>
      <c r="F3731">
        <f t="shared" si="117"/>
        <v>8</v>
      </c>
    </row>
    <row r="3732" spans="1:6">
      <c r="A3732" t="s">
        <v>85</v>
      </c>
      <c r="B3732" s="72">
        <v>46144</v>
      </c>
      <c r="C3732" s="79">
        <v>0.375</v>
      </c>
      <c r="D3732">
        <v>1</v>
      </c>
      <c r="E3732" t="str">
        <f t="shared" si="116"/>
        <v>mai</v>
      </c>
      <c r="F3732">
        <f t="shared" si="117"/>
        <v>9</v>
      </c>
    </row>
    <row r="3733" spans="1:6">
      <c r="A3733" t="s">
        <v>85</v>
      </c>
      <c r="B3733" s="72">
        <v>46144</v>
      </c>
      <c r="C3733" s="79">
        <v>0.41666666666666669</v>
      </c>
      <c r="D3733">
        <v>5</v>
      </c>
      <c r="E3733" t="str">
        <f t="shared" si="116"/>
        <v>mai</v>
      </c>
      <c r="F3733">
        <f t="shared" si="117"/>
        <v>10</v>
      </c>
    </row>
    <row r="3734" spans="1:6">
      <c r="A3734" t="s">
        <v>85</v>
      </c>
      <c r="B3734" s="72">
        <v>46144</v>
      </c>
      <c r="C3734" s="79">
        <v>0.45833333333333331</v>
      </c>
      <c r="D3734">
        <v>8</v>
      </c>
      <c r="E3734" t="str">
        <f t="shared" si="116"/>
        <v>mai</v>
      </c>
      <c r="F3734">
        <f t="shared" si="117"/>
        <v>11</v>
      </c>
    </row>
    <row r="3735" spans="1:6">
      <c r="A3735" t="s">
        <v>85</v>
      </c>
      <c r="B3735" s="72">
        <v>46144</v>
      </c>
      <c r="C3735" s="79">
        <v>0.5</v>
      </c>
      <c r="D3735">
        <v>8</v>
      </c>
      <c r="E3735" t="str">
        <f t="shared" si="116"/>
        <v>mai</v>
      </c>
      <c r="F3735">
        <f t="shared" si="117"/>
        <v>12</v>
      </c>
    </row>
    <row r="3736" spans="1:6">
      <c r="A3736" t="s">
        <v>85</v>
      </c>
      <c r="B3736" s="72">
        <v>46144</v>
      </c>
      <c r="C3736" s="79">
        <v>0.54166666666666663</v>
      </c>
      <c r="D3736">
        <v>11</v>
      </c>
      <c r="E3736" t="str">
        <f t="shared" si="116"/>
        <v>mai</v>
      </c>
      <c r="F3736">
        <f t="shared" si="117"/>
        <v>13</v>
      </c>
    </row>
    <row r="3737" spans="1:6">
      <c r="A3737" t="s">
        <v>85</v>
      </c>
      <c r="B3737" s="72">
        <v>46144</v>
      </c>
      <c r="C3737" s="79">
        <v>0.58333333333333337</v>
      </c>
      <c r="D3737">
        <v>8</v>
      </c>
      <c r="E3737" t="str">
        <f t="shared" si="116"/>
        <v>mai</v>
      </c>
      <c r="F3737">
        <f t="shared" si="117"/>
        <v>14</v>
      </c>
    </row>
    <row r="3738" spans="1:6">
      <c r="A3738" t="s">
        <v>85</v>
      </c>
      <c r="B3738" s="72">
        <v>46144</v>
      </c>
      <c r="C3738" s="79">
        <v>0.625</v>
      </c>
      <c r="D3738">
        <v>9</v>
      </c>
      <c r="E3738" t="str">
        <f t="shared" si="116"/>
        <v>mai</v>
      </c>
      <c r="F3738">
        <f t="shared" si="117"/>
        <v>15</v>
      </c>
    </row>
    <row r="3739" spans="1:6">
      <c r="A3739" t="s">
        <v>85</v>
      </c>
      <c r="B3739" s="72">
        <v>46144</v>
      </c>
      <c r="C3739" s="79">
        <v>0.66666666666666663</v>
      </c>
      <c r="D3739">
        <v>4</v>
      </c>
      <c r="E3739" t="str">
        <f t="shared" si="116"/>
        <v>mai</v>
      </c>
      <c r="F3739">
        <f t="shared" si="117"/>
        <v>16</v>
      </c>
    </row>
    <row r="3740" spans="1:6">
      <c r="A3740" t="s">
        <v>85</v>
      </c>
      <c r="B3740" s="72">
        <v>46144</v>
      </c>
      <c r="C3740" s="79">
        <v>0.70833333333333337</v>
      </c>
      <c r="D3740">
        <v>2</v>
      </c>
      <c r="E3740" t="str">
        <f t="shared" si="116"/>
        <v>mai</v>
      </c>
      <c r="F3740">
        <f t="shared" si="117"/>
        <v>17</v>
      </c>
    </row>
    <row r="3741" spans="1:6">
      <c r="A3741" t="s">
        <v>85</v>
      </c>
      <c r="B3741" s="72">
        <v>46144</v>
      </c>
      <c r="C3741" s="79">
        <v>0.75</v>
      </c>
      <c r="D3741">
        <v>5</v>
      </c>
      <c r="E3741" t="str">
        <f t="shared" si="116"/>
        <v>mai</v>
      </c>
      <c r="F3741">
        <f t="shared" si="117"/>
        <v>18</v>
      </c>
    </row>
    <row r="3742" spans="1:6">
      <c r="A3742" t="s">
        <v>85</v>
      </c>
      <c r="B3742" s="72">
        <v>46144</v>
      </c>
      <c r="C3742" s="79">
        <v>0.79166666666666663</v>
      </c>
      <c r="D3742">
        <v>4</v>
      </c>
      <c r="E3742" t="str">
        <f t="shared" si="116"/>
        <v>mai</v>
      </c>
      <c r="F3742">
        <f t="shared" si="117"/>
        <v>19</v>
      </c>
    </row>
    <row r="3743" spans="1:6">
      <c r="A3743" t="s">
        <v>85</v>
      </c>
      <c r="B3743" s="72">
        <v>46144</v>
      </c>
      <c r="C3743" s="79">
        <v>0.83333333333333337</v>
      </c>
      <c r="D3743">
        <v>3</v>
      </c>
      <c r="E3743" t="str">
        <f t="shared" si="116"/>
        <v>mai</v>
      </c>
      <c r="F3743">
        <f t="shared" si="117"/>
        <v>20</v>
      </c>
    </row>
    <row r="3744" spans="1:6">
      <c r="A3744" t="s">
        <v>85</v>
      </c>
      <c r="B3744" s="72">
        <v>46144</v>
      </c>
      <c r="C3744" s="79">
        <v>0.875</v>
      </c>
      <c r="D3744">
        <v>3</v>
      </c>
      <c r="E3744" t="str">
        <f t="shared" si="116"/>
        <v>mai</v>
      </c>
      <c r="F3744">
        <f t="shared" si="117"/>
        <v>21</v>
      </c>
    </row>
    <row r="3745" spans="1:6">
      <c r="A3745" t="s">
        <v>85</v>
      </c>
      <c r="B3745" s="72">
        <v>46144</v>
      </c>
      <c r="C3745" s="79">
        <v>0.91666666666666663</v>
      </c>
      <c r="D3745">
        <v>4</v>
      </c>
      <c r="E3745" t="str">
        <f t="shared" si="116"/>
        <v>mai</v>
      </c>
      <c r="F3745">
        <f t="shared" si="117"/>
        <v>22</v>
      </c>
    </row>
    <row r="3746" spans="1:6">
      <c r="A3746" t="s">
        <v>85</v>
      </c>
      <c r="B3746" s="72">
        <v>46144</v>
      </c>
      <c r="C3746" s="79">
        <v>0.95833333333333337</v>
      </c>
      <c r="D3746">
        <v>1</v>
      </c>
      <c r="E3746" t="str">
        <f t="shared" si="116"/>
        <v>mai</v>
      </c>
      <c r="F3746">
        <f t="shared" si="117"/>
        <v>23</v>
      </c>
    </row>
    <row r="3747" spans="1:6">
      <c r="A3747" t="s">
        <v>68</v>
      </c>
      <c r="B3747" s="72">
        <v>46145</v>
      </c>
      <c r="C3747" s="79">
        <v>0</v>
      </c>
      <c r="D3747">
        <v>6</v>
      </c>
      <c r="E3747" t="str">
        <f t="shared" si="116"/>
        <v>mai</v>
      </c>
      <c r="F3747">
        <f t="shared" si="117"/>
        <v>24</v>
      </c>
    </row>
    <row r="3748" spans="1:6">
      <c r="A3748" t="s">
        <v>68</v>
      </c>
      <c r="B3748" s="72">
        <v>46145</v>
      </c>
      <c r="C3748" s="79">
        <v>4.1666666666666664E-2</v>
      </c>
      <c r="D3748">
        <v>5</v>
      </c>
      <c r="E3748" t="str">
        <f t="shared" si="116"/>
        <v>mai</v>
      </c>
      <c r="F3748">
        <f t="shared" si="117"/>
        <v>1</v>
      </c>
    </row>
    <row r="3749" spans="1:6">
      <c r="A3749" t="s">
        <v>68</v>
      </c>
      <c r="B3749" s="72">
        <v>46145</v>
      </c>
      <c r="C3749" s="79">
        <v>8.3333333333333329E-2</v>
      </c>
      <c r="D3749">
        <v>1</v>
      </c>
      <c r="E3749" t="str">
        <f t="shared" si="116"/>
        <v>mai</v>
      </c>
      <c r="F3749">
        <f t="shared" si="117"/>
        <v>2</v>
      </c>
    </row>
    <row r="3750" spans="1:6">
      <c r="A3750" t="s">
        <v>68</v>
      </c>
      <c r="B3750" s="72">
        <v>46145</v>
      </c>
      <c r="C3750" s="79">
        <v>0.125</v>
      </c>
      <c r="D3750">
        <v>2</v>
      </c>
      <c r="E3750" t="str">
        <f t="shared" si="116"/>
        <v>mai</v>
      </c>
      <c r="F3750">
        <f t="shared" si="117"/>
        <v>3</v>
      </c>
    </row>
    <row r="3751" spans="1:6">
      <c r="A3751" t="s">
        <v>68</v>
      </c>
      <c r="B3751" s="72">
        <v>46145</v>
      </c>
      <c r="C3751" s="79">
        <v>0.16666666666666666</v>
      </c>
      <c r="D3751">
        <v>2</v>
      </c>
      <c r="E3751" t="str">
        <f t="shared" si="116"/>
        <v>mai</v>
      </c>
      <c r="F3751">
        <f t="shared" si="117"/>
        <v>4</v>
      </c>
    </row>
    <row r="3752" spans="1:6">
      <c r="A3752" t="s">
        <v>68</v>
      </c>
      <c r="B3752" s="72">
        <v>46145</v>
      </c>
      <c r="C3752" s="79">
        <v>0.20833333333333334</v>
      </c>
      <c r="D3752">
        <v>0</v>
      </c>
      <c r="E3752" t="str">
        <f t="shared" si="116"/>
        <v>mai</v>
      </c>
      <c r="F3752" t="e">
        <f t="shared" si="117"/>
        <v>#N/A</v>
      </c>
    </row>
    <row r="3753" spans="1:6">
      <c r="A3753" t="s">
        <v>68</v>
      </c>
      <c r="B3753" s="72">
        <v>46145</v>
      </c>
      <c r="C3753" s="79">
        <v>0.25</v>
      </c>
      <c r="D3753">
        <v>2</v>
      </c>
      <c r="E3753" t="str">
        <f t="shared" si="116"/>
        <v>mai</v>
      </c>
      <c r="F3753">
        <f t="shared" si="117"/>
        <v>6</v>
      </c>
    </row>
    <row r="3754" spans="1:6">
      <c r="A3754" t="s">
        <v>68</v>
      </c>
      <c r="B3754" s="72">
        <v>46145</v>
      </c>
      <c r="C3754" s="79">
        <v>0.29166666666666669</v>
      </c>
      <c r="D3754">
        <v>3</v>
      </c>
      <c r="E3754" t="str">
        <f t="shared" si="116"/>
        <v>mai</v>
      </c>
      <c r="F3754">
        <f t="shared" si="117"/>
        <v>7</v>
      </c>
    </row>
    <row r="3755" spans="1:6">
      <c r="A3755" t="s">
        <v>68</v>
      </c>
      <c r="B3755" s="72">
        <v>46145</v>
      </c>
      <c r="C3755" s="79">
        <v>0.33333333333333331</v>
      </c>
      <c r="D3755">
        <v>0</v>
      </c>
      <c r="E3755" t="str">
        <f t="shared" si="116"/>
        <v>mai</v>
      </c>
      <c r="F3755">
        <f t="shared" si="117"/>
        <v>8</v>
      </c>
    </row>
    <row r="3756" spans="1:6">
      <c r="A3756" t="s">
        <v>68</v>
      </c>
      <c r="B3756" s="72">
        <v>46145</v>
      </c>
      <c r="C3756" s="79">
        <v>0.375</v>
      </c>
      <c r="D3756">
        <v>5</v>
      </c>
      <c r="E3756" t="str">
        <f t="shared" si="116"/>
        <v>mai</v>
      </c>
      <c r="F3756">
        <f t="shared" si="117"/>
        <v>9</v>
      </c>
    </row>
    <row r="3757" spans="1:6">
      <c r="A3757" t="s">
        <v>68</v>
      </c>
      <c r="B3757" s="72">
        <v>46145</v>
      </c>
      <c r="C3757" s="79">
        <v>0.41666666666666669</v>
      </c>
      <c r="D3757">
        <v>8</v>
      </c>
      <c r="E3757" t="str">
        <f t="shared" si="116"/>
        <v>mai</v>
      </c>
      <c r="F3757">
        <f t="shared" si="117"/>
        <v>10</v>
      </c>
    </row>
    <row r="3758" spans="1:6">
      <c r="A3758" t="s">
        <v>68</v>
      </c>
      <c r="B3758" s="72">
        <v>46145</v>
      </c>
      <c r="C3758" s="79">
        <v>0.45833333333333331</v>
      </c>
      <c r="D3758">
        <v>16</v>
      </c>
      <c r="E3758" t="str">
        <f t="shared" si="116"/>
        <v>mai</v>
      </c>
      <c r="F3758">
        <f t="shared" si="117"/>
        <v>11</v>
      </c>
    </row>
    <row r="3759" spans="1:6">
      <c r="A3759" t="s">
        <v>68</v>
      </c>
      <c r="B3759" s="72">
        <v>46145</v>
      </c>
      <c r="C3759" s="79">
        <v>0.5</v>
      </c>
      <c r="D3759">
        <v>23</v>
      </c>
      <c r="E3759" t="str">
        <f t="shared" si="116"/>
        <v>mai</v>
      </c>
      <c r="F3759">
        <f t="shared" si="117"/>
        <v>12</v>
      </c>
    </row>
    <row r="3760" spans="1:6">
      <c r="A3760" t="s">
        <v>68</v>
      </c>
      <c r="B3760" s="72">
        <v>46145</v>
      </c>
      <c r="C3760" s="79">
        <v>0.54166666666666663</v>
      </c>
      <c r="D3760">
        <v>27</v>
      </c>
      <c r="E3760" t="str">
        <f t="shared" si="116"/>
        <v>mai</v>
      </c>
      <c r="F3760">
        <f t="shared" si="117"/>
        <v>13</v>
      </c>
    </row>
    <row r="3761" spans="1:6">
      <c r="A3761" t="s">
        <v>68</v>
      </c>
      <c r="B3761" s="72">
        <v>46145</v>
      </c>
      <c r="C3761" s="79">
        <v>0.58333333333333337</v>
      </c>
      <c r="D3761">
        <v>27</v>
      </c>
      <c r="E3761" t="str">
        <f t="shared" si="116"/>
        <v>mai</v>
      </c>
      <c r="F3761">
        <f t="shared" si="117"/>
        <v>14</v>
      </c>
    </row>
    <row r="3762" spans="1:6">
      <c r="A3762" t="s">
        <v>68</v>
      </c>
      <c r="B3762" s="72">
        <v>46145</v>
      </c>
      <c r="C3762" s="79">
        <v>0.625</v>
      </c>
      <c r="D3762">
        <v>27</v>
      </c>
      <c r="E3762" t="str">
        <f t="shared" si="116"/>
        <v>mai</v>
      </c>
      <c r="F3762">
        <f t="shared" si="117"/>
        <v>15</v>
      </c>
    </row>
    <row r="3763" spans="1:6">
      <c r="A3763" t="s">
        <v>68</v>
      </c>
      <c r="B3763" s="72">
        <v>46145</v>
      </c>
      <c r="C3763" s="79">
        <v>0.66666666666666663</v>
      </c>
      <c r="D3763">
        <v>24</v>
      </c>
      <c r="E3763" t="str">
        <f t="shared" si="116"/>
        <v>mai</v>
      </c>
      <c r="F3763">
        <f t="shared" si="117"/>
        <v>16</v>
      </c>
    </row>
    <row r="3764" spans="1:6">
      <c r="A3764" t="s">
        <v>68</v>
      </c>
      <c r="B3764" s="72">
        <v>46145</v>
      </c>
      <c r="C3764" s="79">
        <v>0.70833333333333337</v>
      </c>
      <c r="D3764">
        <v>27</v>
      </c>
      <c r="E3764" t="str">
        <f t="shared" si="116"/>
        <v>mai</v>
      </c>
      <c r="F3764">
        <f t="shared" si="117"/>
        <v>17</v>
      </c>
    </row>
    <row r="3765" spans="1:6">
      <c r="A3765" t="s">
        <v>68</v>
      </c>
      <c r="B3765" s="72">
        <v>46145</v>
      </c>
      <c r="C3765" s="79">
        <v>0.75</v>
      </c>
      <c r="D3765">
        <v>21</v>
      </c>
      <c r="E3765" t="str">
        <f t="shared" si="116"/>
        <v>mai</v>
      </c>
      <c r="F3765">
        <f t="shared" si="117"/>
        <v>18</v>
      </c>
    </row>
    <row r="3766" spans="1:6">
      <c r="A3766" t="s">
        <v>68</v>
      </c>
      <c r="B3766" s="72">
        <v>46145</v>
      </c>
      <c r="C3766" s="79">
        <v>0.79166666666666663</v>
      </c>
      <c r="D3766">
        <v>21</v>
      </c>
      <c r="E3766" t="str">
        <f t="shared" si="116"/>
        <v>mai</v>
      </c>
      <c r="F3766">
        <f t="shared" si="117"/>
        <v>19</v>
      </c>
    </row>
    <row r="3767" spans="1:6">
      <c r="A3767" t="s">
        <v>68</v>
      </c>
      <c r="B3767" s="72">
        <v>46145</v>
      </c>
      <c r="C3767" s="79">
        <v>0.83333333333333337</v>
      </c>
      <c r="D3767">
        <v>17</v>
      </c>
      <c r="E3767" t="str">
        <f t="shared" si="116"/>
        <v>mai</v>
      </c>
      <c r="F3767">
        <f t="shared" si="117"/>
        <v>20</v>
      </c>
    </row>
    <row r="3768" spans="1:6">
      <c r="A3768" t="s">
        <v>68</v>
      </c>
      <c r="B3768" s="72">
        <v>46145</v>
      </c>
      <c r="C3768" s="79">
        <v>0.875</v>
      </c>
      <c r="D3768">
        <v>14</v>
      </c>
      <c r="E3768" t="str">
        <f t="shared" si="116"/>
        <v>mai</v>
      </c>
      <c r="F3768">
        <f t="shared" si="117"/>
        <v>21</v>
      </c>
    </row>
    <row r="3769" spans="1:6">
      <c r="A3769" t="s">
        <v>68</v>
      </c>
      <c r="B3769" s="72">
        <v>46145</v>
      </c>
      <c r="C3769" s="79">
        <v>0.91666666666666663</v>
      </c>
      <c r="D3769">
        <v>13</v>
      </c>
      <c r="E3769" t="str">
        <f t="shared" si="116"/>
        <v>mai</v>
      </c>
      <c r="F3769">
        <f t="shared" si="117"/>
        <v>22</v>
      </c>
    </row>
    <row r="3770" spans="1:6">
      <c r="A3770" t="s">
        <v>68</v>
      </c>
      <c r="B3770" s="72">
        <v>46145</v>
      </c>
      <c r="C3770" s="79">
        <v>0.95833333333333337</v>
      </c>
      <c r="D3770">
        <v>9</v>
      </c>
      <c r="E3770" t="str">
        <f t="shared" si="116"/>
        <v>mai</v>
      </c>
      <c r="F3770">
        <f t="shared" si="117"/>
        <v>23</v>
      </c>
    </row>
    <row r="3771" spans="1:6">
      <c r="A3771" t="s">
        <v>85</v>
      </c>
      <c r="B3771" s="72">
        <v>46145</v>
      </c>
      <c r="C3771" s="79">
        <v>0</v>
      </c>
      <c r="D3771">
        <v>1</v>
      </c>
      <c r="E3771" t="str">
        <f t="shared" si="116"/>
        <v>mai</v>
      </c>
      <c r="F3771">
        <f t="shared" si="117"/>
        <v>24</v>
      </c>
    </row>
    <row r="3772" spans="1:6">
      <c r="A3772" t="s">
        <v>85</v>
      </c>
      <c r="B3772" s="72">
        <v>46145</v>
      </c>
      <c r="C3772" s="79">
        <v>4.1666666666666664E-2</v>
      </c>
      <c r="D3772">
        <v>0</v>
      </c>
      <c r="E3772" t="str">
        <f t="shared" si="116"/>
        <v>mai</v>
      </c>
      <c r="F3772">
        <f t="shared" si="117"/>
        <v>1</v>
      </c>
    </row>
    <row r="3773" spans="1:6">
      <c r="A3773" t="s">
        <v>85</v>
      </c>
      <c r="B3773" s="72">
        <v>46145</v>
      </c>
      <c r="C3773" s="79">
        <v>8.3333333333333329E-2</v>
      </c>
      <c r="D3773">
        <v>0</v>
      </c>
      <c r="E3773" t="str">
        <f t="shared" si="116"/>
        <v>mai</v>
      </c>
      <c r="F3773">
        <f t="shared" si="117"/>
        <v>2</v>
      </c>
    </row>
    <row r="3774" spans="1:6">
      <c r="A3774" t="s">
        <v>85</v>
      </c>
      <c r="B3774" s="72">
        <v>46145</v>
      </c>
      <c r="C3774" s="79">
        <v>0.125</v>
      </c>
      <c r="D3774">
        <v>1</v>
      </c>
      <c r="E3774" t="str">
        <f t="shared" si="116"/>
        <v>mai</v>
      </c>
      <c r="F3774">
        <f t="shared" si="117"/>
        <v>3</v>
      </c>
    </row>
    <row r="3775" spans="1:6">
      <c r="A3775" t="s">
        <v>85</v>
      </c>
      <c r="B3775" s="72">
        <v>46145</v>
      </c>
      <c r="C3775" s="79">
        <v>0.16666666666666666</v>
      </c>
      <c r="D3775">
        <v>0</v>
      </c>
      <c r="E3775" t="str">
        <f t="shared" si="116"/>
        <v>mai</v>
      </c>
      <c r="F3775">
        <f t="shared" si="117"/>
        <v>4</v>
      </c>
    </row>
    <row r="3776" spans="1:6">
      <c r="A3776" t="s">
        <v>85</v>
      </c>
      <c r="B3776" s="72">
        <v>46145</v>
      </c>
      <c r="C3776" s="79">
        <v>0.20833333333333334</v>
      </c>
      <c r="D3776">
        <v>2</v>
      </c>
      <c r="E3776" t="str">
        <f t="shared" si="116"/>
        <v>mai</v>
      </c>
      <c r="F3776" t="e">
        <f t="shared" si="117"/>
        <v>#N/A</v>
      </c>
    </row>
    <row r="3777" spans="1:6">
      <c r="A3777" t="s">
        <v>85</v>
      </c>
      <c r="B3777" s="72">
        <v>46145</v>
      </c>
      <c r="C3777" s="79">
        <v>0.25</v>
      </c>
      <c r="D3777">
        <v>4</v>
      </c>
      <c r="E3777" t="str">
        <f t="shared" si="116"/>
        <v>mai</v>
      </c>
      <c r="F3777">
        <f t="shared" si="117"/>
        <v>6</v>
      </c>
    </row>
    <row r="3778" spans="1:6">
      <c r="A3778" t="s">
        <v>85</v>
      </c>
      <c r="B3778" s="72">
        <v>46145</v>
      </c>
      <c r="C3778" s="79">
        <v>0.29166666666666669</v>
      </c>
      <c r="D3778">
        <v>0</v>
      </c>
      <c r="E3778" t="str">
        <f t="shared" si="116"/>
        <v>mai</v>
      </c>
      <c r="F3778">
        <f t="shared" si="117"/>
        <v>7</v>
      </c>
    </row>
    <row r="3779" spans="1:6">
      <c r="A3779" t="s">
        <v>85</v>
      </c>
      <c r="B3779" s="72">
        <v>46145</v>
      </c>
      <c r="C3779" s="79">
        <v>0.33333333333333331</v>
      </c>
      <c r="D3779">
        <v>2</v>
      </c>
      <c r="E3779" t="str">
        <f t="shared" si="116"/>
        <v>mai</v>
      </c>
      <c r="F3779">
        <f t="shared" si="117"/>
        <v>8</v>
      </c>
    </row>
    <row r="3780" spans="1:6">
      <c r="A3780" t="s">
        <v>85</v>
      </c>
      <c r="B3780" s="72">
        <v>46145</v>
      </c>
      <c r="C3780" s="79">
        <v>0.375</v>
      </c>
      <c r="D3780">
        <v>1</v>
      </c>
      <c r="E3780" t="str">
        <f t="shared" ref="E3780:E3843" si="118">TEXT(B3780,"mmmm")</f>
        <v>mai</v>
      </c>
      <c r="F3780">
        <f t="shared" ref="F3780:F3843" si="119">VLOOKUP(C3780,$L$1:$M$24,2,0)</f>
        <v>9</v>
      </c>
    </row>
    <row r="3781" spans="1:6">
      <c r="A3781" t="s">
        <v>85</v>
      </c>
      <c r="B3781" s="72">
        <v>46145</v>
      </c>
      <c r="C3781" s="79">
        <v>0.41666666666666669</v>
      </c>
      <c r="D3781">
        <v>5</v>
      </c>
      <c r="E3781" t="str">
        <f t="shared" si="118"/>
        <v>mai</v>
      </c>
      <c r="F3781">
        <f t="shared" si="119"/>
        <v>10</v>
      </c>
    </row>
    <row r="3782" spans="1:6">
      <c r="A3782" t="s">
        <v>85</v>
      </c>
      <c r="B3782" s="72">
        <v>46145</v>
      </c>
      <c r="C3782" s="79">
        <v>0.45833333333333331</v>
      </c>
      <c r="D3782">
        <v>4</v>
      </c>
      <c r="E3782" t="str">
        <f t="shared" si="118"/>
        <v>mai</v>
      </c>
      <c r="F3782">
        <f t="shared" si="119"/>
        <v>11</v>
      </c>
    </row>
    <row r="3783" spans="1:6">
      <c r="A3783" t="s">
        <v>85</v>
      </c>
      <c r="B3783" s="72">
        <v>46145</v>
      </c>
      <c r="C3783" s="79">
        <v>0.5</v>
      </c>
      <c r="D3783">
        <v>8</v>
      </c>
      <c r="E3783" t="str">
        <f t="shared" si="118"/>
        <v>mai</v>
      </c>
      <c r="F3783">
        <f t="shared" si="119"/>
        <v>12</v>
      </c>
    </row>
    <row r="3784" spans="1:6">
      <c r="A3784" t="s">
        <v>85</v>
      </c>
      <c r="B3784" s="72">
        <v>46145</v>
      </c>
      <c r="C3784" s="79">
        <v>0.54166666666666663</v>
      </c>
      <c r="D3784">
        <v>9</v>
      </c>
      <c r="E3784" t="str">
        <f t="shared" si="118"/>
        <v>mai</v>
      </c>
      <c r="F3784">
        <f t="shared" si="119"/>
        <v>13</v>
      </c>
    </row>
    <row r="3785" spans="1:6">
      <c r="A3785" t="s">
        <v>85</v>
      </c>
      <c r="B3785" s="72">
        <v>46145</v>
      </c>
      <c r="C3785" s="79">
        <v>0.58333333333333337</v>
      </c>
      <c r="D3785">
        <v>3</v>
      </c>
      <c r="E3785" t="str">
        <f t="shared" si="118"/>
        <v>mai</v>
      </c>
      <c r="F3785">
        <f t="shared" si="119"/>
        <v>14</v>
      </c>
    </row>
    <row r="3786" spans="1:6">
      <c r="A3786" t="s">
        <v>85</v>
      </c>
      <c r="B3786" s="72">
        <v>46145</v>
      </c>
      <c r="C3786" s="79">
        <v>0.625</v>
      </c>
      <c r="D3786">
        <v>5</v>
      </c>
      <c r="E3786" t="str">
        <f t="shared" si="118"/>
        <v>mai</v>
      </c>
      <c r="F3786">
        <f t="shared" si="119"/>
        <v>15</v>
      </c>
    </row>
    <row r="3787" spans="1:6">
      <c r="A3787" t="s">
        <v>85</v>
      </c>
      <c r="B3787" s="72">
        <v>46145</v>
      </c>
      <c r="C3787" s="79">
        <v>0.66666666666666663</v>
      </c>
      <c r="D3787">
        <v>5</v>
      </c>
      <c r="E3787" t="str">
        <f t="shared" si="118"/>
        <v>mai</v>
      </c>
      <c r="F3787">
        <f t="shared" si="119"/>
        <v>16</v>
      </c>
    </row>
    <row r="3788" spans="1:6">
      <c r="A3788" t="s">
        <v>85</v>
      </c>
      <c r="B3788" s="72">
        <v>46145</v>
      </c>
      <c r="C3788" s="79">
        <v>0.70833333333333337</v>
      </c>
      <c r="D3788">
        <v>3</v>
      </c>
      <c r="E3788" t="str">
        <f t="shared" si="118"/>
        <v>mai</v>
      </c>
      <c r="F3788">
        <f t="shared" si="119"/>
        <v>17</v>
      </c>
    </row>
    <row r="3789" spans="1:6">
      <c r="A3789" t="s">
        <v>85</v>
      </c>
      <c r="B3789" s="72">
        <v>46145</v>
      </c>
      <c r="C3789" s="79">
        <v>0.75</v>
      </c>
      <c r="D3789">
        <v>7</v>
      </c>
      <c r="E3789" t="str">
        <f t="shared" si="118"/>
        <v>mai</v>
      </c>
      <c r="F3789">
        <f t="shared" si="119"/>
        <v>18</v>
      </c>
    </row>
    <row r="3790" spans="1:6">
      <c r="A3790" t="s">
        <v>85</v>
      </c>
      <c r="B3790" s="72">
        <v>46145</v>
      </c>
      <c r="C3790" s="79">
        <v>0.79166666666666663</v>
      </c>
      <c r="D3790">
        <v>8</v>
      </c>
      <c r="E3790" t="str">
        <f t="shared" si="118"/>
        <v>mai</v>
      </c>
      <c r="F3790">
        <f t="shared" si="119"/>
        <v>19</v>
      </c>
    </row>
    <row r="3791" spans="1:6">
      <c r="A3791" t="s">
        <v>85</v>
      </c>
      <c r="B3791" s="72">
        <v>46145</v>
      </c>
      <c r="C3791" s="79">
        <v>0.83333333333333337</v>
      </c>
      <c r="D3791">
        <v>10</v>
      </c>
      <c r="E3791" t="str">
        <f t="shared" si="118"/>
        <v>mai</v>
      </c>
      <c r="F3791">
        <f t="shared" si="119"/>
        <v>20</v>
      </c>
    </row>
    <row r="3792" spans="1:6">
      <c r="A3792" t="s">
        <v>85</v>
      </c>
      <c r="B3792" s="72">
        <v>46145</v>
      </c>
      <c r="C3792" s="79">
        <v>0.875</v>
      </c>
      <c r="D3792">
        <v>5</v>
      </c>
      <c r="E3792" t="str">
        <f t="shared" si="118"/>
        <v>mai</v>
      </c>
      <c r="F3792">
        <f t="shared" si="119"/>
        <v>21</v>
      </c>
    </row>
    <row r="3793" spans="1:6">
      <c r="A3793" t="s">
        <v>85</v>
      </c>
      <c r="B3793" s="72">
        <v>46145</v>
      </c>
      <c r="C3793" s="79">
        <v>0.91666666666666663</v>
      </c>
      <c r="D3793">
        <v>6</v>
      </c>
      <c r="E3793" t="str">
        <f t="shared" si="118"/>
        <v>mai</v>
      </c>
      <c r="F3793">
        <f t="shared" si="119"/>
        <v>22</v>
      </c>
    </row>
    <row r="3794" spans="1:6">
      <c r="A3794" t="s">
        <v>85</v>
      </c>
      <c r="B3794" s="72">
        <v>46145</v>
      </c>
      <c r="C3794" s="79">
        <v>0.95833333333333337</v>
      </c>
      <c r="D3794">
        <v>3</v>
      </c>
      <c r="E3794" t="str">
        <f t="shared" si="118"/>
        <v>mai</v>
      </c>
      <c r="F3794">
        <f t="shared" si="119"/>
        <v>23</v>
      </c>
    </row>
    <row r="3795" spans="1:6">
      <c r="A3795" t="s">
        <v>85</v>
      </c>
      <c r="B3795" s="72">
        <v>46145</v>
      </c>
      <c r="C3795" s="79">
        <v>0</v>
      </c>
      <c r="D3795">
        <v>1</v>
      </c>
      <c r="E3795" t="str">
        <f t="shared" si="118"/>
        <v>mai</v>
      </c>
      <c r="F3795">
        <f t="shared" si="119"/>
        <v>24</v>
      </c>
    </row>
    <row r="3796" spans="1:6">
      <c r="A3796" t="s">
        <v>85</v>
      </c>
      <c r="B3796" s="72">
        <v>46145</v>
      </c>
      <c r="C3796" s="79">
        <v>4.1666666666666664E-2</v>
      </c>
      <c r="D3796">
        <v>0</v>
      </c>
      <c r="E3796" t="str">
        <f t="shared" si="118"/>
        <v>mai</v>
      </c>
      <c r="F3796">
        <f t="shared" si="119"/>
        <v>1</v>
      </c>
    </row>
    <row r="3797" spans="1:6">
      <c r="A3797" t="s">
        <v>85</v>
      </c>
      <c r="B3797" s="72">
        <v>46145</v>
      </c>
      <c r="C3797" s="79">
        <v>8.3333333333333329E-2</v>
      </c>
      <c r="D3797">
        <v>1</v>
      </c>
      <c r="E3797" t="str">
        <f t="shared" si="118"/>
        <v>mai</v>
      </c>
      <c r="F3797">
        <f t="shared" si="119"/>
        <v>2</v>
      </c>
    </row>
    <row r="3798" spans="1:6">
      <c r="A3798" t="s">
        <v>85</v>
      </c>
      <c r="B3798" s="72">
        <v>46145</v>
      </c>
      <c r="C3798" s="79">
        <v>0.125</v>
      </c>
      <c r="D3798">
        <v>2</v>
      </c>
      <c r="E3798" t="str">
        <f t="shared" si="118"/>
        <v>mai</v>
      </c>
      <c r="F3798">
        <f t="shared" si="119"/>
        <v>3</v>
      </c>
    </row>
    <row r="3799" spans="1:6">
      <c r="A3799" t="s">
        <v>85</v>
      </c>
      <c r="B3799" s="72">
        <v>46145</v>
      </c>
      <c r="C3799" s="79">
        <v>0.16666666666666666</v>
      </c>
      <c r="D3799">
        <v>0</v>
      </c>
      <c r="E3799" t="str">
        <f t="shared" si="118"/>
        <v>mai</v>
      </c>
      <c r="F3799">
        <f t="shared" si="119"/>
        <v>4</v>
      </c>
    </row>
    <row r="3800" spans="1:6">
      <c r="A3800" t="s">
        <v>85</v>
      </c>
      <c r="B3800" s="72">
        <v>46145</v>
      </c>
      <c r="C3800" s="79">
        <v>0.20833333333333334</v>
      </c>
      <c r="D3800">
        <v>0</v>
      </c>
      <c r="E3800" t="str">
        <f t="shared" si="118"/>
        <v>mai</v>
      </c>
      <c r="F3800" t="e">
        <f t="shared" si="119"/>
        <v>#N/A</v>
      </c>
    </row>
    <row r="3801" spans="1:6">
      <c r="A3801" t="s">
        <v>85</v>
      </c>
      <c r="B3801" s="72">
        <v>46145</v>
      </c>
      <c r="C3801" s="79">
        <v>0.25</v>
      </c>
      <c r="D3801">
        <v>0</v>
      </c>
      <c r="E3801" t="str">
        <f t="shared" si="118"/>
        <v>mai</v>
      </c>
      <c r="F3801">
        <f t="shared" si="119"/>
        <v>6</v>
      </c>
    </row>
    <row r="3802" spans="1:6">
      <c r="A3802" t="s">
        <v>85</v>
      </c>
      <c r="B3802" s="72">
        <v>46145</v>
      </c>
      <c r="C3802" s="79">
        <v>0.29166666666666669</v>
      </c>
      <c r="D3802">
        <v>1</v>
      </c>
      <c r="E3802" t="str">
        <f t="shared" si="118"/>
        <v>mai</v>
      </c>
      <c r="F3802">
        <f t="shared" si="119"/>
        <v>7</v>
      </c>
    </row>
    <row r="3803" spans="1:6">
      <c r="A3803" t="s">
        <v>85</v>
      </c>
      <c r="B3803" s="72">
        <v>46145</v>
      </c>
      <c r="C3803" s="79">
        <v>0.33333333333333331</v>
      </c>
      <c r="D3803">
        <v>1</v>
      </c>
      <c r="E3803" t="str">
        <f t="shared" si="118"/>
        <v>mai</v>
      </c>
      <c r="F3803">
        <f t="shared" si="119"/>
        <v>8</v>
      </c>
    </row>
    <row r="3804" spans="1:6">
      <c r="A3804" t="s">
        <v>85</v>
      </c>
      <c r="B3804" s="72">
        <v>46145</v>
      </c>
      <c r="C3804" s="79">
        <v>0.375</v>
      </c>
      <c r="D3804">
        <v>1</v>
      </c>
      <c r="E3804" t="str">
        <f t="shared" si="118"/>
        <v>mai</v>
      </c>
      <c r="F3804">
        <f t="shared" si="119"/>
        <v>9</v>
      </c>
    </row>
    <row r="3805" spans="1:6">
      <c r="A3805" t="s">
        <v>85</v>
      </c>
      <c r="B3805" s="72">
        <v>46145</v>
      </c>
      <c r="C3805" s="79">
        <v>0.41666666666666669</v>
      </c>
      <c r="D3805">
        <v>3</v>
      </c>
      <c r="E3805" t="str">
        <f t="shared" si="118"/>
        <v>mai</v>
      </c>
      <c r="F3805">
        <f t="shared" si="119"/>
        <v>10</v>
      </c>
    </row>
    <row r="3806" spans="1:6">
      <c r="A3806" t="s">
        <v>85</v>
      </c>
      <c r="B3806" s="72">
        <v>46145</v>
      </c>
      <c r="C3806" s="79">
        <v>0.45833333333333331</v>
      </c>
      <c r="D3806">
        <v>2</v>
      </c>
      <c r="E3806" t="str">
        <f t="shared" si="118"/>
        <v>mai</v>
      </c>
      <c r="F3806">
        <f t="shared" si="119"/>
        <v>11</v>
      </c>
    </row>
    <row r="3807" spans="1:6">
      <c r="A3807" t="s">
        <v>85</v>
      </c>
      <c r="B3807" s="72">
        <v>46145</v>
      </c>
      <c r="C3807" s="79">
        <v>0.5</v>
      </c>
      <c r="D3807">
        <v>3</v>
      </c>
      <c r="E3807" t="str">
        <f t="shared" si="118"/>
        <v>mai</v>
      </c>
      <c r="F3807">
        <f t="shared" si="119"/>
        <v>12</v>
      </c>
    </row>
    <row r="3808" spans="1:6">
      <c r="A3808" t="s">
        <v>85</v>
      </c>
      <c r="B3808" s="72">
        <v>46145</v>
      </c>
      <c r="C3808" s="79">
        <v>0.54166666666666663</v>
      </c>
      <c r="D3808">
        <v>7</v>
      </c>
      <c r="E3808" t="str">
        <f t="shared" si="118"/>
        <v>mai</v>
      </c>
      <c r="F3808">
        <f t="shared" si="119"/>
        <v>13</v>
      </c>
    </row>
    <row r="3809" spans="1:6">
      <c r="A3809" t="s">
        <v>85</v>
      </c>
      <c r="B3809" s="72">
        <v>46145</v>
      </c>
      <c r="C3809" s="79">
        <v>0.58333333333333337</v>
      </c>
      <c r="D3809">
        <v>8</v>
      </c>
      <c r="E3809" t="str">
        <f t="shared" si="118"/>
        <v>mai</v>
      </c>
      <c r="F3809">
        <f t="shared" si="119"/>
        <v>14</v>
      </c>
    </row>
    <row r="3810" spans="1:6">
      <c r="A3810" t="s">
        <v>85</v>
      </c>
      <c r="B3810" s="72">
        <v>46145</v>
      </c>
      <c r="C3810" s="79">
        <v>0.625</v>
      </c>
      <c r="D3810">
        <v>5</v>
      </c>
      <c r="E3810" t="str">
        <f t="shared" si="118"/>
        <v>mai</v>
      </c>
      <c r="F3810">
        <f t="shared" si="119"/>
        <v>15</v>
      </c>
    </row>
    <row r="3811" spans="1:6">
      <c r="A3811" t="s">
        <v>85</v>
      </c>
      <c r="B3811" s="72">
        <v>46145</v>
      </c>
      <c r="C3811" s="79">
        <v>0.66666666666666663</v>
      </c>
      <c r="D3811">
        <v>7</v>
      </c>
      <c r="E3811" t="str">
        <f t="shared" si="118"/>
        <v>mai</v>
      </c>
      <c r="F3811">
        <f t="shared" si="119"/>
        <v>16</v>
      </c>
    </row>
    <row r="3812" spans="1:6">
      <c r="A3812" t="s">
        <v>85</v>
      </c>
      <c r="B3812" s="72">
        <v>46145</v>
      </c>
      <c r="C3812" s="79">
        <v>0.70833333333333337</v>
      </c>
      <c r="D3812">
        <v>6</v>
      </c>
      <c r="E3812" t="str">
        <f t="shared" si="118"/>
        <v>mai</v>
      </c>
      <c r="F3812">
        <f t="shared" si="119"/>
        <v>17</v>
      </c>
    </row>
    <row r="3813" spans="1:6">
      <c r="A3813" t="s">
        <v>85</v>
      </c>
      <c r="B3813" s="72">
        <v>46145</v>
      </c>
      <c r="C3813" s="79">
        <v>0.75</v>
      </c>
      <c r="D3813">
        <v>3</v>
      </c>
      <c r="E3813" t="str">
        <f t="shared" si="118"/>
        <v>mai</v>
      </c>
      <c r="F3813">
        <f t="shared" si="119"/>
        <v>18</v>
      </c>
    </row>
    <row r="3814" spans="1:6">
      <c r="A3814" t="s">
        <v>85</v>
      </c>
      <c r="B3814" s="72">
        <v>46145</v>
      </c>
      <c r="C3814" s="79">
        <v>0.79166666666666663</v>
      </c>
      <c r="D3814">
        <v>3</v>
      </c>
      <c r="E3814" t="str">
        <f t="shared" si="118"/>
        <v>mai</v>
      </c>
      <c r="F3814">
        <f t="shared" si="119"/>
        <v>19</v>
      </c>
    </row>
    <row r="3815" spans="1:6">
      <c r="A3815" t="s">
        <v>85</v>
      </c>
      <c r="B3815" s="72">
        <v>46145</v>
      </c>
      <c r="C3815" s="79">
        <v>0.83333333333333337</v>
      </c>
      <c r="D3815">
        <v>5</v>
      </c>
      <c r="E3815" t="str">
        <f t="shared" si="118"/>
        <v>mai</v>
      </c>
      <c r="F3815">
        <f t="shared" si="119"/>
        <v>20</v>
      </c>
    </row>
    <row r="3816" spans="1:6">
      <c r="A3816" t="s">
        <v>85</v>
      </c>
      <c r="B3816" s="72">
        <v>46145</v>
      </c>
      <c r="C3816" s="79">
        <v>0.875</v>
      </c>
      <c r="D3816">
        <v>3</v>
      </c>
      <c r="E3816" t="str">
        <f t="shared" si="118"/>
        <v>mai</v>
      </c>
      <c r="F3816">
        <f t="shared" si="119"/>
        <v>21</v>
      </c>
    </row>
    <row r="3817" spans="1:6">
      <c r="A3817" t="s">
        <v>85</v>
      </c>
      <c r="B3817" s="72">
        <v>46145</v>
      </c>
      <c r="C3817" s="79">
        <v>0.91666666666666663</v>
      </c>
      <c r="D3817">
        <v>3</v>
      </c>
      <c r="E3817" t="str">
        <f t="shared" si="118"/>
        <v>mai</v>
      </c>
      <c r="F3817">
        <f t="shared" si="119"/>
        <v>22</v>
      </c>
    </row>
    <row r="3818" spans="1:6">
      <c r="A3818" t="s">
        <v>85</v>
      </c>
      <c r="B3818" s="72">
        <v>46145</v>
      </c>
      <c r="C3818" s="79">
        <v>0.95833333333333337</v>
      </c>
      <c r="D3818">
        <v>3</v>
      </c>
      <c r="E3818" t="str">
        <f t="shared" si="118"/>
        <v>mai</v>
      </c>
      <c r="F3818">
        <f t="shared" si="119"/>
        <v>23</v>
      </c>
    </row>
    <row r="3819" spans="1:6">
      <c r="A3819" t="s">
        <v>68</v>
      </c>
      <c r="B3819" s="72">
        <v>46146</v>
      </c>
      <c r="C3819" s="79">
        <v>0</v>
      </c>
      <c r="D3819">
        <v>5</v>
      </c>
      <c r="E3819" t="str">
        <f t="shared" si="118"/>
        <v>mai</v>
      </c>
      <c r="F3819">
        <f t="shared" si="119"/>
        <v>24</v>
      </c>
    </row>
    <row r="3820" spans="1:6">
      <c r="A3820" t="s">
        <v>68</v>
      </c>
      <c r="B3820" s="72">
        <v>46146</v>
      </c>
      <c r="C3820" s="79">
        <v>4.1666666666666664E-2</v>
      </c>
      <c r="D3820">
        <v>3</v>
      </c>
      <c r="E3820" t="str">
        <f t="shared" si="118"/>
        <v>mai</v>
      </c>
      <c r="F3820">
        <f t="shared" si="119"/>
        <v>1</v>
      </c>
    </row>
    <row r="3821" spans="1:6">
      <c r="A3821" t="s">
        <v>68</v>
      </c>
      <c r="B3821" s="72">
        <v>46146</v>
      </c>
      <c r="C3821" s="79">
        <v>8.3333333333333329E-2</v>
      </c>
      <c r="D3821">
        <v>2</v>
      </c>
      <c r="E3821" t="str">
        <f t="shared" si="118"/>
        <v>mai</v>
      </c>
      <c r="F3821">
        <f t="shared" si="119"/>
        <v>2</v>
      </c>
    </row>
    <row r="3822" spans="1:6">
      <c r="A3822" t="s">
        <v>68</v>
      </c>
      <c r="B3822" s="72">
        <v>46146</v>
      </c>
      <c r="C3822" s="79">
        <v>0.125</v>
      </c>
      <c r="D3822">
        <v>1</v>
      </c>
      <c r="E3822" t="str">
        <f t="shared" si="118"/>
        <v>mai</v>
      </c>
      <c r="F3822">
        <f t="shared" si="119"/>
        <v>3</v>
      </c>
    </row>
    <row r="3823" spans="1:6">
      <c r="A3823" t="s">
        <v>68</v>
      </c>
      <c r="B3823" s="72">
        <v>46146</v>
      </c>
      <c r="C3823" s="79">
        <v>0.16666666666666666</v>
      </c>
      <c r="D3823">
        <v>2</v>
      </c>
      <c r="E3823" t="str">
        <f t="shared" si="118"/>
        <v>mai</v>
      </c>
      <c r="F3823">
        <f t="shared" si="119"/>
        <v>4</v>
      </c>
    </row>
    <row r="3824" spans="1:6">
      <c r="A3824" t="s">
        <v>68</v>
      </c>
      <c r="B3824" s="72">
        <v>46146</v>
      </c>
      <c r="C3824" s="79">
        <v>0.20833333333333334</v>
      </c>
      <c r="D3824">
        <v>0</v>
      </c>
      <c r="E3824" t="str">
        <f t="shared" si="118"/>
        <v>mai</v>
      </c>
      <c r="F3824" t="e">
        <f t="shared" si="119"/>
        <v>#N/A</v>
      </c>
    </row>
    <row r="3825" spans="1:6">
      <c r="A3825" t="s">
        <v>68</v>
      </c>
      <c r="B3825" s="72">
        <v>46146</v>
      </c>
      <c r="C3825" s="79">
        <v>0.25</v>
      </c>
      <c r="D3825">
        <v>3</v>
      </c>
      <c r="E3825" t="str">
        <f t="shared" si="118"/>
        <v>mai</v>
      </c>
      <c r="F3825">
        <f t="shared" si="119"/>
        <v>6</v>
      </c>
    </row>
    <row r="3826" spans="1:6">
      <c r="A3826" t="s">
        <v>68</v>
      </c>
      <c r="B3826" s="72">
        <v>46146</v>
      </c>
      <c r="C3826" s="79">
        <v>0.29166666666666669</v>
      </c>
      <c r="D3826">
        <v>6</v>
      </c>
      <c r="E3826" t="str">
        <f t="shared" si="118"/>
        <v>mai</v>
      </c>
      <c r="F3826">
        <f t="shared" si="119"/>
        <v>7</v>
      </c>
    </row>
    <row r="3827" spans="1:6">
      <c r="A3827" t="s">
        <v>68</v>
      </c>
      <c r="B3827" s="72">
        <v>46146</v>
      </c>
      <c r="C3827" s="79">
        <v>0.33333333333333331</v>
      </c>
      <c r="D3827">
        <v>17</v>
      </c>
      <c r="E3827" t="str">
        <f t="shared" si="118"/>
        <v>mai</v>
      </c>
      <c r="F3827">
        <f t="shared" si="119"/>
        <v>8</v>
      </c>
    </row>
    <row r="3828" spans="1:6">
      <c r="A3828" t="s">
        <v>68</v>
      </c>
      <c r="B3828" s="72">
        <v>46146</v>
      </c>
      <c r="C3828" s="79">
        <v>0.375</v>
      </c>
      <c r="D3828">
        <v>31</v>
      </c>
      <c r="E3828" t="str">
        <f t="shared" si="118"/>
        <v>mai</v>
      </c>
      <c r="F3828">
        <f t="shared" si="119"/>
        <v>9</v>
      </c>
    </row>
    <row r="3829" spans="1:6">
      <c r="A3829" t="s">
        <v>68</v>
      </c>
      <c r="B3829" s="72">
        <v>46146</v>
      </c>
      <c r="C3829" s="79">
        <v>0.41666666666666669</v>
      </c>
      <c r="D3829">
        <v>59</v>
      </c>
      <c r="E3829" t="str">
        <f t="shared" si="118"/>
        <v>mai</v>
      </c>
      <c r="F3829">
        <f t="shared" si="119"/>
        <v>10</v>
      </c>
    </row>
    <row r="3830" spans="1:6">
      <c r="A3830" t="s">
        <v>68</v>
      </c>
      <c r="B3830" s="72">
        <v>46146</v>
      </c>
      <c r="C3830" s="79">
        <v>0.45833333333333331</v>
      </c>
      <c r="D3830">
        <v>73</v>
      </c>
      <c r="E3830" t="str">
        <f t="shared" si="118"/>
        <v>mai</v>
      </c>
      <c r="F3830">
        <f t="shared" si="119"/>
        <v>11</v>
      </c>
    </row>
    <row r="3831" spans="1:6">
      <c r="A3831" t="s">
        <v>68</v>
      </c>
      <c r="B3831" s="72">
        <v>46146</v>
      </c>
      <c r="C3831" s="79">
        <v>0.5</v>
      </c>
      <c r="D3831">
        <v>65</v>
      </c>
      <c r="E3831" t="str">
        <f t="shared" si="118"/>
        <v>mai</v>
      </c>
      <c r="F3831">
        <f t="shared" si="119"/>
        <v>12</v>
      </c>
    </row>
    <row r="3832" spans="1:6">
      <c r="A3832" t="s">
        <v>68</v>
      </c>
      <c r="B3832" s="72">
        <v>46146</v>
      </c>
      <c r="C3832" s="79">
        <v>0.54166666666666663</v>
      </c>
      <c r="D3832">
        <v>62</v>
      </c>
      <c r="E3832" t="str">
        <f t="shared" si="118"/>
        <v>mai</v>
      </c>
      <c r="F3832">
        <f t="shared" si="119"/>
        <v>13</v>
      </c>
    </row>
    <row r="3833" spans="1:6">
      <c r="A3833" t="s">
        <v>68</v>
      </c>
      <c r="B3833" s="72">
        <v>46146</v>
      </c>
      <c r="C3833" s="79">
        <v>0.58333333333333337</v>
      </c>
      <c r="D3833">
        <v>61</v>
      </c>
      <c r="E3833" t="str">
        <f t="shared" si="118"/>
        <v>mai</v>
      </c>
      <c r="F3833">
        <f t="shared" si="119"/>
        <v>14</v>
      </c>
    </row>
    <row r="3834" spans="1:6">
      <c r="A3834" t="s">
        <v>68</v>
      </c>
      <c r="B3834" s="72">
        <v>46146</v>
      </c>
      <c r="C3834" s="79">
        <v>0.625</v>
      </c>
      <c r="D3834">
        <v>51</v>
      </c>
      <c r="E3834" t="str">
        <f t="shared" si="118"/>
        <v>mai</v>
      </c>
      <c r="F3834">
        <f t="shared" si="119"/>
        <v>15</v>
      </c>
    </row>
    <row r="3835" spans="1:6">
      <c r="A3835" t="s">
        <v>68</v>
      </c>
      <c r="B3835" s="72">
        <v>46146</v>
      </c>
      <c r="C3835" s="79">
        <v>0.66666666666666663</v>
      </c>
      <c r="D3835">
        <v>59</v>
      </c>
      <c r="E3835" t="str">
        <f t="shared" si="118"/>
        <v>mai</v>
      </c>
      <c r="F3835">
        <f t="shared" si="119"/>
        <v>16</v>
      </c>
    </row>
    <row r="3836" spans="1:6">
      <c r="A3836" t="s">
        <v>68</v>
      </c>
      <c r="B3836" s="72">
        <v>46146</v>
      </c>
      <c r="C3836" s="79">
        <v>0.70833333333333337</v>
      </c>
      <c r="D3836">
        <v>47</v>
      </c>
      <c r="E3836" t="str">
        <f t="shared" si="118"/>
        <v>mai</v>
      </c>
      <c r="F3836">
        <f t="shared" si="119"/>
        <v>17</v>
      </c>
    </row>
    <row r="3837" spans="1:6">
      <c r="A3837" t="s">
        <v>68</v>
      </c>
      <c r="B3837" s="72">
        <v>46146</v>
      </c>
      <c r="C3837" s="79">
        <v>0.75</v>
      </c>
      <c r="D3837">
        <v>44</v>
      </c>
      <c r="E3837" t="str">
        <f t="shared" si="118"/>
        <v>mai</v>
      </c>
      <c r="F3837">
        <f t="shared" si="119"/>
        <v>18</v>
      </c>
    </row>
    <row r="3838" spans="1:6">
      <c r="A3838" t="s">
        <v>68</v>
      </c>
      <c r="B3838" s="72">
        <v>46146</v>
      </c>
      <c r="C3838" s="79">
        <v>0.79166666666666663</v>
      </c>
      <c r="D3838">
        <v>35</v>
      </c>
      <c r="E3838" t="str">
        <f t="shared" si="118"/>
        <v>mai</v>
      </c>
      <c r="F3838">
        <f t="shared" si="119"/>
        <v>19</v>
      </c>
    </row>
    <row r="3839" spans="1:6">
      <c r="A3839" t="s">
        <v>68</v>
      </c>
      <c r="B3839" s="72">
        <v>46146</v>
      </c>
      <c r="C3839" s="79">
        <v>0.83333333333333337</v>
      </c>
      <c r="D3839">
        <v>23</v>
      </c>
      <c r="E3839" t="str">
        <f t="shared" si="118"/>
        <v>mai</v>
      </c>
      <c r="F3839">
        <f t="shared" si="119"/>
        <v>20</v>
      </c>
    </row>
    <row r="3840" spans="1:6">
      <c r="A3840" t="s">
        <v>68</v>
      </c>
      <c r="B3840" s="72">
        <v>46146</v>
      </c>
      <c r="C3840" s="79">
        <v>0.875</v>
      </c>
      <c r="D3840">
        <v>19</v>
      </c>
      <c r="E3840" t="str">
        <f t="shared" si="118"/>
        <v>mai</v>
      </c>
      <c r="F3840">
        <f t="shared" si="119"/>
        <v>21</v>
      </c>
    </row>
    <row r="3841" spans="1:6">
      <c r="A3841" t="s">
        <v>68</v>
      </c>
      <c r="B3841" s="72">
        <v>46146</v>
      </c>
      <c r="C3841" s="79">
        <v>0.91666666666666663</v>
      </c>
      <c r="D3841">
        <v>15</v>
      </c>
      <c r="E3841" t="str">
        <f t="shared" si="118"/>
        <v>mai</v>
      </c>
      <c r="F3841">
        <f t="shared" si="119"/>
        <v>22</v>
      </c>
    </row>
    <row r="3842" spans="1:6">
      <c r="A3842" t="s">
        <v>68</v>
      </c>
      <c r="B3842" s="72">
        <v>46146</v>
      </c>
      <c r="C3842" s="79">
        <v>0.95833333333333337</v>
      </c>
      <c r="D3842">
        <v>10</v>
      </c>
      <c r="E3842" t="str">
        <f t="shared" si="118"/>
        <v>mai</v>
      </c>
      <c r="F3842">
        <f t="shared" si="119"/>
        <v>23</v>
      </c>
    </row>
    <row r="3843" spans="1:6">
      <c r="A3843" t="s">
        <v>85</v>
      </c>
      <c r="B3843" s="72">
        <v>46146</v>
      </c>
      <c r="C3843" s="172">
        <v>0</v>
      </c>
      <c r="D3843">
        <v>5</v>
      </c>
      <c r="E3843" t="str">
        <f t="shared" si="118"/>
        <v>mai</v>
      </c>
      <c r="F3843">
        <f t="shared" si="119"/>
        <v>24</v>
      </c>
    </row>
    <row r="3844" spans="1:6">
      <c r="A3844" t="s">
        <v>85</v>
      </c>
      <c r="B3844" s="72">
        <v>46146</v>
      </c>
      <c r="C3844" s="172">
        <v>4.1666666666666664E-2</v>
      </c>
      <c r="D3844">
        <v>0</v>
      </c>
      <c r="E3844" t="str">
        <f t="shared" ref="E3844:E3907" si="120">TEXT(B3844,"mmmm")</f>
        <v>mai</v>
      </c>
      <c r="F3844">
        <f t="shared" ref="F3844:F3907" si="121">VLOOKUP(C3844,$L$1:$M$24,2,0)</f>
        <v>1</v>
      </c>
    </row>
    <row r="3845" spans="1:6">
      <c r="A3845" t="s">
        <v>85</v>
      </c>
      <c r="B3845" s="72">
        <v>46146</v>
      </c>
      <c r="C3845" s="172">
        <v>8.3333333333333329E-2</v>
      </c>
      <c r="D3845">
        <v>2</v>
      </c>
      <c r="E3845" t="str">
        <f t="shared" si="120"/>
        <v>mai</v>
      </c>
      <c r="F3845">
        <f t="shared" si="121"/>
        <v>2</v>
      </c>
    </row>
    <row r="3846" spans="1:6">
      <c r="A3846" t="s">
        <v>85</v>
      </c>
      <c r="B3846" s="72">
        <v>46146</v>
      </c>
      <c r="C3846" s="172">
        <v>0.125</v>
      </c>
      <c r="D3846">
        <v>4</v>
      </c>
      <c r="E3846" t="str">
        <f t="shared" si="120"/>
        <v>mai</v>
      </c>
      <c r="F3846">
        <f t="shared" si="121"/>
        <v>3</v>
      </c>
    </row>
    <row r="3847" spans="1:6">
      <c r="A3847" t="s">
        <v>85</v>
      </c>
      <c r="B3847" s="72">
        <v>46146</v>
      </c>
      <c r="C3847" s="172">
        <v>0.16666666666666666</v>
      </c>
      <c r="D3847">
        <v>0</v>
      </c>
      <c r="E3847" t="str">
        <f t="shared" si="120"/>
        <v>mai</v>
      </c>
      <c r="F3847">
        <f t="shared" si="121"/>
        <v>4</v>
      </c>
    </row>
    <row r="3848" spans="1:6">
      <c r="A3848" t="s">
        <v>85</v>
      </c>
      <c r="B3848" s="72">
        <v>46146</v>
      </c>
      <c r="C3848" s="172">
        <v>0.20833333333333334</v>
      </c>
      <c r="D3848">
        <v>0</v>
      </c>
      <c r="E3848" t="str">
        <f t="shared" si="120"/>
        <v>mai</v>
      </c>
      <c r="F3848" t="e">
        <f t="shared" si="121"/>
        <v>#N/A</v>
      </c>
    </row>
    <row r="3849" spans="1:6">
      <c r="A3849" t="s">
        <v>85</v>
      </c>
      <c r="B3849" s="72">
        <v>46146</v>
      </c>
      <c r="C3849" s="172">
        <v>0.25</v>
      </c>
      <c r="D3849">
        <v>3</v>
      </c>
      <c r="E3849" t="str">
        <f t="shared" si="120"/>
        <v>mai</v>
      </c>
      <c r="F3849">
        <f t="shared" si="121"/>
        <v>6</v>
      </c>
    </row>
    <row r="3850" spans="1:6">
      <c r="A3850" t="s">
        <v>85</v>
      </c>
      <c r="B3850" s="72">
        <v>46146</v>
      </c>
      <c r="C3850" s="172">
        <v>0.29166666666666669</v>
      </c>
      <c r="D3850">
        <v>0</v>
      </c>
      <c r="E3850" t="str">
        <f t="shared" si="120"/>
        <v>mai</v>
      </c>
      <c r="F3850">
        <f t="shared" si="121"/>
        <v>7</v>
      </c>
    </row>
    <row r="3851" spans="1:6">
      <c r="A3851" t="s">
        <v>85</v>
      </c>
      <c r="B3851" s="72">
        <v>46146</v>
      </c>
      <c r="C3851" s="172">
        <v>0.33333333333333331</v>
      </c>
      <c r="D3851">
        <v>2</v>
      </c>
      <c r="E3851" t="str">
        <f t="shared" si="120"/>
        <v>mai</v>
      </c>
      <c r="F3851">
        <f t="shared" si="121"/>
        <v>8</v>
      </c>
    </row>
    <row r="3852" spans="1:6">
      <c r="A3852" t="s">
        <v>85</v>
      </c>
      <c r="B3852" s="72">
        <v>46146</v>
      </c>
      <c r="C3852" s="172">
        <v>0.375</v>
      </c>
      <c r="D3852">
        <v>10</v>
      </c>
      <c r="E3852" t="str">
        <f t="shared" si="120"/>
        <v>mai</v>
      </c>
      <c r="F3852">
        <f t="shared" si="121"/>
        <v>9</v>
      </c>
    </row>
    <row r="3853" spans="1:6">
      <c r="A3853" t="s">
        <v>85</v>
      </c>
      <c r="B3853" s="72">
        <v>46146</v>
      </c>
      <c r="C3853" s="172">
        <v>0.41666666666666669</v>
      </c>
      <c r="D3853">
        <v>21</v>
      </c>
      <c r="E3853" t="str">
        <f t="shared" si="120"/>
        <v>mai</v>
      </c>
      <c r="F3853">
        <f t="shared" si="121"/>
        <v>10</v>
      </c>
    </row>
    <row r="3854" spans="1:6">
      <c r="A3854" t="s">
        <v>85</v>
      </c>
      <c r="B3854" s="72">
        <v>46146</v>
      </c>
      <c r="C3854" s="172">
        <v>0.45833333333333331</v>
      </c>
      <c r="D3854">
        <v>39</v>
      </c>
      <c r="E3854" t="str">
        <f t="shared" si="120"/>
        <v>mai</v>
      </c>
      <c r="F3854">
        <f t="shared" si="121"/>
        <v>11</v>
      </c>
    </row>
    <row r="3855" spans="1:6">
      <c r="A3855" t="s">
        <v>85</v>
      </c>
      <c r="B3855" s="72">
        <v>46146</v>
      </c>
      <c r="C3855" s="172">
        <v>0.5</v>
      </c>
      <c r="D3855">
        <v>45</v>
      </c>
      <c r="E3855" t="str">
        <f t="shared" si="120"/>
        <v>mai</v>
      </c>
      <c r="F3855">
        <f t="shared" si="121"/>
        <v>12</v>
      </c>
    </row>
    <row r="3856" spans="1:6">
      <c r="A3856" t="s">
        <v>85</v>
      </c>
      <c r="B3856" s="72">
        <v>46146</v>
      </c>
      <c r="C3856" s="172">
        <v>0.54166666666666663</v>
      </c>
      <c r="D3856">
        <v>37</v>
      </c>
      <c r="E3856" t="str">
        <f t="shared" si="120"/>
        <v>mai</v>
      </c>
      <c r="F3856">
        <f t="shared" si="121"/>
        <v>13</v>
      </c>
    </row>
    <row r="3857" spans="1:6">
      <c r="A3857" t="s">
        <v>85</v>
      </c>
      <c r="B3857" s="72">
        <v>46146</v>
      </c>
      <c r="C3857" s="172">
        <v>0.58333333333333337</v>
      </c>
      <c r="D3857">
        <v>24</v>
      </c>
      <c r="E3857" t="str">
        <f t="shared" si="120"/>
        <v>mai</v>
      </c>
      <c r="F3857">
        <f t="shared" si="121"/>
        <v>14</v>
      </c>
    </row>
    <row r="3858" spans="1:6">
      <c r="A3858" t="s">
        <v>85</v>
      </c>
      <c r="B3858" s="72">
        <v>46146</v>
      </c>
      <c r="C3858" s="172">
        <v>0.625</v>
      </c>
      <c r="D3858">
        <v>29</v>
      </c>
      <c r="E3858" t="str">
        <f t="shared" si="120"/>
        <v>mai</v>
      </c>
      <c r="F3858">
        <f t="shared" si="121"/>
        <v>15</v>
      </c>
    </row>
    <row r="3859" spans="1:6">
      <c r="A3859" t="s">
        <v>85</v>
      </c>
      <c r="B3859" s="72">
        <v>46146</v>
      </c>
      <c r="C3859" s="172">
        <v>0.66666666666666663</v>
      </c>
      <c r="D3859">
        <v>27</v>
      </c>
      <c r="E3859" t="str">
        <f t="shared" si="120"/>
        <v>mai</v>
      </c>
      <c r="F3859">
        <f t="shared" si="121"/>
        <v>16</v>
      </c>
    </row>
    <row r="3860" spans="1:6">
      <c r="A3860" t="s">
        <v>85</v>
      </c>
      <c r="B3860" s="72">
        <v>46146</v>
      </c>
      <c r="C3860" s="172">
        <v>0.70833333333333337</v>
      </c>
      <c r="D3860">
        <v>31</v>
      </c>
      <c r="E3860" t="str">
        <f t="shared" si="120"/>
        <v>mai</v>
      </c>
      <c r="F3860">
        <f t="shared" si="121"/>
        <v>17</v>
      </c>
    </row>
    <row r="3861" spans="1:6">
      <c r="A3861" t="s">
        <v>85</v>
      </c>
      <c r="B3861" s="72">
        <v>46146</v>
      </c>
      <c r="C3861" s="172">
        <v>0.75</v>
      </c>
      <c r="D3861">
        <v>24</v>
      </c>
      <c r="E3861" t="str">
        <f t="shared" si="120"/>
        <v>mai</v>
      </c>
      <c r="F3861">
        <f t="shared" si="121"/>
        <v>18</v>
      </c>
    </row>
    <row r="3862" spans="1:6">
      <c r="A3862" t="s">
        <v>85</v>
      </c>
      <c r="B3862" s="72">
        <v>46146</v>
      </c>
      <c r="C3862" s="172">
        <v>0.79166666666666663</v>
      </c>
      <c r="D3862">
        <v>21</v>
      </c>
      <c r="E3862" t="str">
        <f t="shared" si="120"/>
        <v>mai</v>
      </c>
      <c r="F3862">
        <f t="shared" si="121"/>
        <v>19</v>
      </c>
    </row>
    <row r="3863" spans="1:6">
      <c r="A3863" t="s">
        <v>85</v>
      </c>
      <c r="B3863" s="72">
        <v>46146</v>
      </c>
      <c r="C3863" s="172">
        <v>0.83333333333333337</v>
      </c>
      <c r="D3863">
        <v>16</v>
      </c>
      <c r="E3863" t="str">
        <f t="shared" si="120"/>
        <v>mai</v>
      </c>
      <c r="F3863">
        <f t="shared" si="121"/>
        <v>20</v>
      </c>
    </row>
    <row r="3864" spans="1:6">
      <c r="A3864" t="s">
        <v>85</v>
      </c>
      <c r="B3864" s="72">
        <v>46146</v>
      </c>
      <c r="C3864" s="172">
        <v>0.875</v>
      </c>
      <c r="D3864">
        <v>13</v>
      </c>
      <c r="E3864" t="str">
        <f t="shared" si="120"/>
        <v>mai</v>
      </c>
      <c r="F3864">
        <f t="shared" si="121"/>
        <v>21</v>
      </c>
    </row>
    <row r="3865" spans="1:6">
      <c r="A3865" t="s">
        <v>85</v>
      </c>
      <c r="B3865" s="72">
        <v>46146</v>
      </c>
      <c r="C3865" s="172">
        <v>0.91666666666666663</v>
      </c>
      <c r="D3865">
        <v>12</v>
      </c>
      <c r="E3865" t="str">
        <f t="shared" si="120"/>
        <v>mai</v>
      </c>
      <c r="F3865">
        <f t="shared" si="121"/>
        <v>22</v>
      </c>
    </row>
    <row r="3866" spans="1:6">
      <c r="A3866" t="s">
        <v>85</v>
      </c>
      <c r="B3866" s="72">
        <v>46146</v>
      </c>
      <c r="C3866" s="172">
        <v>0.95833333333333337</v>
      </c>
      <c r="D3866">
        <v>6</v>
      </c>
      <c r="E3866" t="str">
        <f t="shared" si="120"/>
        <v>mai</v>
      </c>
      <c r="F3866">
        <f t="shared" si="121"/>
        <v>23</v>
      </c>
    </row>
    <row r="3867" spans="1:6">
      <c r="A3867" t="s">
        <v>68</v>
      </c>
      <c r="B3867" s="72">
        <v>46147</v>
      </c>
      <c r="C3867" s="79">
        <v>0</v>
      </c>
      <c r="D3867">
        <v>6</v>
      </c>
      <c r="E3867" t="str">
        <f t="shared" si="120"/>
        <v>mai</v>
      </c>
      <c r="F3867">
        <f t="shared" si="121"/>
        <v>24</v>
      </c>
    </row>
    <row r="3868" spans="1:6">
      <c r="A3868" t="s">
        <v>68</v>
      </c>
      <c r="B3868" s="72">
        <v>46147</v>
      </c>
      <c r="C3868" s="79">
        <v>4.1666666666666664E-2</v>
      </c>
      <c r="D3868">
        <v>2</v>
      </c>
      <c r="E3868" t="str">
        <f t="shared" si="120"/>
        <v>mai</v>
      </c>
      <c r="F3868">
        <f t="shared" si="121"/>
        <v>1</v>
      </c>
    </row>
    <row r="3869" spans="1:6">
      <c r="A3869" t="s">
        <v>68</v>
      </c>
      <c r="B3869" s="72">
        <v>46147</v>
      </c>
      <c r="C3869" s="79">
        <v>8.3333333333333329E-2</v>
      </c>
      <c r="D3869">
        <v>1</v>
      </c>
      <c r="E3869" t="str">
        <f t="shared" si="120"/>
        <v>mai</v>
      </c>
      <c r="F3869">
        <f t="shared" si="121"/>
        <v>2</v>
      </c>
    </row>
    <row r="3870" spans="1:6">
      <c r="A3870" t="s">
        <v>68</v>
      </c>
      <c r="B3870" s="72">
        <v>46147</v>
      </c>
      <c r="C3870" s="79">
        <v>0.125</v>
      </c>
      <c r="D3870">
        <v>0</v>
      </c>
      <c r="E3870" t="str">
        <f t="shared" si="120"/>
        <v>mai</v>
      </c>
      <c r="F3870">
        <f t="shared" si="121"/>
        <v>3</v>
      </c>
    </row>
    <row r="3871" spans="1:6">
      <c r="A3871" t="s">
        <v>68</v>
      </c>
      <c r="B3871" s="72">
        <v>46147</v>
      </c>
      <c r="C3871" s="79">
        <v>0.16666666666666666</v>
      </c>
      <c r="D3871">
        <v>2</v>
      </c>
      <c r="E3871" t="str">
        <f t="shared" si="120"/>
        <v>mai</v>
      </c>
      <c r="F3871">
        <f t="shared" si="121"/>
        <v>4</v>
      </c>
    </row>
    <row r="3872" spans="1:6">
      <c r="A3872" t="s">
        <v>68</v>
      </c>
      <c r="B3872" s="72">
        <v>46147</v>
      </c>
      <c r="C3872" s="79">
        <v>0.20833333333333334</v>
      </c>
      <c r="D3872">
        <v>0</v>
      </c>
      <c r="E3872" t="str">
        <f t="shared" si="120"/>
        <v>mai</v>
      </c>
      <c r="F3872" t="e">
        <f t="shared" si="121"/>
        <v>#N/A</v>
      </c>
    </row>
    <row r="3873" spans="1:6">
      <c r="A3873" t="s">
        <v>68</v>
      </c>
      <c r="B3873" s="72">
        <v>46147</v>
      </c>
      <c r="C3873" s="79">
        <v>0.25</v>
      </c>
      <c r="D3873">
        <v>1</v>
      </c>
      <c r="E3873" t="str">
        <f t="shared" si="120"/>
        <v>mai</v>
      </c>
      <c r="F3873">
        <f t="shared" si="121"/>
        <v>6</v>
      </c>
    </row>
    <row r="3874" spans="1:6">
      <c r="A3874" t="s">
        <v>68</v>
      </c>
      <c r="B3874" s="72">
        <v>46147</v>
      </c>
      <c r="C3874" s="79">
        <v>0.29166666666666669</v>
      </c>
      <c r="D3874">
        <v>3</v>
      </c>
      <c r="E3874" t="str">
        <f t="shared" si="120"/>
        <v>mai</v>
      </c>
      <c r="F3874">
        <f t="shared" si="121"/>
        <v>7</v>
      </c>
    </row>
    <row r="3875" spans="1:6">
      <c r="A3875" t="s">
        <v>68</v>
      </c>
      <c r="B3875" s="72">
        <v>46147</v>
      </c>
      <c r="C3875" s="79">
        <v>0.33333333333333331</v>
      </c>
      <c r="D3875">
        <v>9</v>
      </c>
      <c r="E3875" t="str">
        <f t="shared" si="120"/>
        <v>mai</v>
      </c>
      <c r="F3875">
        <f t="shared" si="121"/>
        <v>8</v>
      </c>
    </row>
    <row r="3876" spans="1:6">
      <c r="A3876" t="s">
        <v>68</v>
      </c>
      <c r="B3876" s="72">
        <v>46147</v>
      </c>
      <c r="C3876" s="79">
        <v>0.375</v>
      </c>
      <c r="D3876">
        <v>17</v>
      </c>
      <c r="E3876" t="str">
        <f t="shared" si="120"/>
        <v>mai</v>
      </c>
      <c r="F3876">
        <f t="shared" si="121"/>
        <v>9</v>
      </c>
    </row>
    <row r="3877" spans="1:6">
      <c r="A3877" t="s">
        <v>68</v>
      </c>
      <c r="B3877" s="72">
        <v>46147</v>
      </c>
      <c r="C3877" s="79">
        <v>0.41666666666666669</v>
      </c>
      <c r="D3877">
        <v>35</v>
      </c>
      <c r="E3877" t="str">
        <f t="shared" si="120"/>
        <v>mai</v>
      </c>
      <c r="F3877">
        <f t="shared" si="121"/>
        <v>10</v>
      </c>
    </row>
    <row r="3878" spans="1:6">
      <c r="A3878" t="s">
        <v>68</v>
      </c>
      <c r="B3878" s="72">
        <v>46147</v>
      </c>
      <c r="C3878" s="79">
        <v>0.45833333333333331</v>
      </c>
      <c r="D3878">
        <v>52</v>
      </c>
      <c r="E3878" t="str">
        <f t="shared" si="120"/>
        <v>mai</v>
      </c>
      <c r="F3878">
        <f t="shared" si="121"/>
        <v>11</v>
      </c>
    </row>
    <row r="3879" spans="1:6">
      <c r="A3879" t="s">
        <v>68</v>
      </c>
      <c r="B3879" s="72">
        <v>46147</v>
      </c>
      <c r="C3879" s="79">
        <v>0.5</v>
      </c>
      <c r="D3879">
        <v>50</v>
      </c>
      <c r="E3879" t="str">
        <f t="shared" si="120"/>
        <v>mai</v>
      </c>
      <c r="F3879">
        <f t="shared" si="121"/>
        <v>12</v>
      </c>
    </row>
    <row r="3880" spans="1:6">
      <c r="A3880" t="s">
        <v>68</v>
      </c>
      <c r="B3880" s="72">
        <v>46147</v>
      </c>
      <c r="C3880" s="79">
        <v>0.54166666666666663</v>
      </c>
      <c r="D3880">
        <v>51</v>
      </c>
      <c r="E3880" t="str">
        <f t="shared" si="120"/>
        <v>mai</v>
      </c>
      <c r="F3880">
        <f t="shared" si="121"/>
        <v>13</v>
      </c>
    </row>
    <row r="3881" spans="1:6">
      <c r="A3881" t="s">
        <v>68</v>
      </c>
      <c r="B3881" s="72">
        <v>46147</v>
      </c>
      <c r="C3881" s="79">
        <v>0.58333333333333337</v>
      </c>
      <c r="D3881">
        <v>52</v>
      </c>
      <c r="E3881" t="str">
        <f t="shared" si="120"/>
        <v>mai</v>
      </c>
      <c r="F3881">
        <f t="shared" si="121"/>
        <v>14</v>
      </c>
    </row>
    <row r="3882" spans="1:6">
      <c r="A3882" t="s">
        <v>68</v>
      </c>
      <c r="B3882" s="72">
        <v>46147</v>
      </c>
      <c r="C3882" s="79">
        <v>0.625</v>
      </c>
      <c r="D3882">
        <v>38</v>
      </c>
      <c r="E3882" t="str">
        <f t="shared" si="120"/>
        <v>mai</v>
      </c>
      <c r="F3882">
        <f t="shared" si="121"/>
        <v>15</v>
      </c>
    </row>
    <row r="3883" spans="1:6">
      <c r="A3883" t="s">
        <v>68</v>
      </c>
      <c r="B3883" s="72">
        <v>46147</v>
      </c>
      <c r="C3883" s="79">
        <v>0.66666666666666663</v>
      </c>
      <c r="D3883">
        <v>40</v>
      </c>
      <c r="E3883" t="str">
        <f t="shared" si="120"/>
        <v>mai</v>
      </c>
      <c r="F3883">
        <f t="shared" si="121"/>
        <v>16</v>
      </c>
    </row>
    <row r="3884" spans="1:6">
      <c r="A3884" t="s">
        <v>68</v>
      </c>
      <c r="B3884" s="72">
        <v>46147</v>
      </c>
      <c r="C3884" s="79">
        <v>0.70833333333333337</v>
      </c>
      <c r="D3884">
        <v>42</v>
      </c>
      <c r="E3884" t="str">
        <f t="shared" si="120"/>
        <v>mai</v>
      </c>
      <c r="F3884">
        <f t="shared" si="121"/>
        <v>17</v>
      </c>
    </row>
    <row r="3885" spans="1:6">
      <c r="A3885" t="s">
        <v>68</v>
      </c>
      <c r="B3885" s="72">
        <v>46147</v>
      </c>
      <c r="C3885" s="79">
        <v>0.75</v>
      </c>
      <c r="D3885">
        <v>38</v>
      </c>
      <c r="E3885" t="str">
        <f t="shared" si="120"/>
        <v>mai</v>
      </c>
      <c r="F3885">
        <f t="shared" si="121"/>
        <v>18</v>
      </c>
    </row>
    <row r="3886" spans="1:6">
      <c r="A3886" t="s">
        <v>68</v>
      </c>
      <c r="B3886" s="72">
        <v>46147</v>
      </c>
      <c r="C3886" s="79">
        <v>0.79166666666666663</v>
      </c>
      <c r="D3886">
        <v>24</v>
      </c>
      <c r="E3886" t="str">
        <f t="shared" si="120"/>
        <v>mai</v>
      </c>
      <c r="F3886">
        <f t="shared" si="121"/>
        <v>19</v>
      </c>
    </row>
    <row r="3887" spans="1:6">
      <c r="A3887" t="s">
        <v>68</v>
      </c>
      <c r="B3887" s="72">
        <v>46147</v>
      </c>
      <c r="C3887" s="79">
        <v>0.83333333333333337</v>
      </c>
      <c r="D3887">
        <v>24</v>
      </c>
      <c r="E3887" t="str">
        <f t="shared" si="120"/>
        <v>mai</v>
      </c>
      <c r="F3887">
        <f t="shared" si="121"/>
        <v>20</v>
      </c>
    </row>
    <row r="3888" spans="1:6">
      <c r="A3888" t="s">
        <v>68</v>
      </c>
      <c r="B3888" s="72">
        <v>46147</v>
      </c>
      <c r="C3888" s="79">
        <v>0.875</v>
      </c>
      <c r="D3888">
        <v>18</v>
      </c>
      <c r="E3888" t="str">
        <f t="shared" si="120"/>
        <v>mai</v>
      </c>
      <c r="F3888">
        <f t="shared" si="121"/>
        <v>21</v>
      </c>
    </row>
    <row r="3889" spans="1:6">
      <c r="A3889" t="s">
        <v>68</v>
      </c>
      <c r="B3889" s="72">
        <v>46147</v>
      </c>
      <c r="C3889" s="79">
        <v>0.91666666666666663</v>
      </c>
      <c r="D3889">
        <v>13</v>
      </c>
      <c r="E3889" t="str">
        <f t="shared" si="120"/>
        <v>mai</v>
      </c>
      <c r="F3889">
        <f t="shared" si="121"/>
        <v>22</v>
      </c>
    </row>
    <row r="3890" spans="1:6">
      <c r="A3890" t="s">
        <v>68</v>
      </c>
      <c r="B3890" s="72">
        <v>46147</v>
      </c>
      <c r="C3890" s="79">
        <v>0.95833333333333337</v>
      </c>
      <c r="D3890">
        <v>10</v>
      </c>
      <c r="E3890" t="str">
        <f t="shared" si="120"/>
        <v>mai</v>
      </c>
      <c r="F3890">
        <f t="shared" si="121"/>
        <v>23</v>
      </c>
    </row>
    <row r="3891" spans="1:6">
      <c r="A3891" t="s">
        <v>85</v>
      </c>
      <c r="B3891" s="72">
        <v>46147</v>
      </c>
      <c r="C3891" s="172">
        <v>0</v>
      </c>
      <c r="D3891">
        <v>1</v>
      </c>
      <c r="E3891" t="str">
        <f t="shared" si="120"/>
        <v>mai</v>
      </c>
      <c r="F3891">
        <f t="shared" si="121"/>
        <v>24</v>
      </c>
    </row>
    <row r="3892" spans="1:6">
      <c r="A3892" t="s">
        <v>85</v>
      </c>
      <c r="B3892" s="72">
        <v>46147</v>
      </c>
      <c r="C3892" s="172">
        <v>4.1666666666666664E-2</v>
      </c>
      <c r="D3892">
        <v>3</v>
      </c>
      <c r="E3892" t="str">
        <f t="shared" si="120"/>
        <v>mai</v>
      </c>
      <c r="F3892">
        <f t="shared" si="121"/>
        <v>1</v>
      </c>
    </row>
    <row r="3893" spans="1:6">
      <c r="A3893" t="s">
        <v>85</v>
      </c>
      <c r="B3893" s="72">
        <v>46147</v>
      </c>
      <c r="C3893" s="172">
        <v>8.3333333333333329E-2</v>
      </c>
      <c r="D3893">
        <v>1</v>
      </c>
      <c r="E3893" t="str">
        <f t="shared" si="120"/>
        <v>mai</v>
      </c>
      <c r="F3893">
        <f t="shared" si="121"/>
        <v>2</v>
      </c>
    </row>
    <row r="3894" spans="1:6">
      <c r="A3894" t="s">
        <v>85</v>
      </c>
      <c r="B3894" s="72">
        <v>46147</v>
      </c>
      <c r="C3894" s="172">
        <v>0.125</v>
      </c>
      <c r="D3894">
        <v>0</v>
      </c>
      <c r="E3894" t="str">
        <f t="shared" si="120"/>
        <v>mai</v>
      </c>
      <c r="F3894">
        <f t="shared" si="121"/>
        <v>3</v>
      </c>
    </row>
    <row r="3895" spans="1:6">
      <c r="A3895" t="s">
        <v>85</v>
      </c>
      <c r="B3895" s="72">
        <v>46147</v>
      </c>
      <c r="C3895" s="172">
        <v>0.16666666666666666</v>
      </c>
      <c r="D3895">
        <v>0</v>
      </c>
      <c r="E3895" t="str">
        <f t="shared" si="120"/>
        <v>mai</v>
      </c>
      <c r="F3895">
        <f t="shared" si="121"/>
        <v>4</v>
      </c>
    </row>
    <row r="3896" spans="1:6">
      <c r="A3896" t="s">
        <v>85</v>
      </c>
      <c r="B3896" s="72">
        <v>46147</v>
      </c>
      <c r="C3896" s="172">
        <v>0.20833333333333334</v>
      </c>
      <c r="D3896">
        <v>0</v>
      </c>
      <c r="E3896" t="str">
        <f t="shared" si="120"/>
        <v>mai</v>
      </c>
      <c r="F3896" t="e">
        <f t="shared" si="121"/>
        <v>#N/A</v>
      </c>
    </row>
    <row r="3897" spans="1:6">
      <c r="A3897" t="s">
        <v>85</v>
      </c>
      <c r="B3897" s="72">
        <v>46147</v>
      </c>
      <c r="C3897" s="172">
        <v>0.25</v>
      </c>
      <c r="D3897">
        <v>0</v>
      </c>
      <c r="E3897" t="str">
        <f t="shared" si="120"/>
        <v>mai</v>
      </c>
      <c r="F3897">
        <f t="shared" si="121"/>
        <v>6</v>
      </c>
    </row>
    <row r="3898" spans="1:6">
      <c r="A3898" t="s">
        <v>85</v>
      </c>
      <c r="B3898" s="72">
        <v>46147</v>
      </c>
      <c r="C3898" s="172">
        <v>0.29166666666666669</v>
      </c>
      <c r="D3898">
        <v>3</v>
      </c>
      <c r="E3898" t="str">
        <f t="shared" si="120"/>
        <v>mai</v>
      </c>
      <c r="F3898">
        <f t="shared" si="121"/>
        <v>7</v>
      </c>
    </row>
    <row r="3899" spans="1:6">
      <c r="A3899" t="s">
        <v>85</v>
      </c>
      <c r="B3899" s="72">
        <v>46147</v>
      </c>
      <c r="C3899" s="172">
        <v>0.33333333333333331</v>
      </c>
      <c r="D3899">
        <v>2</v>
      </c>
      <c r="E3899" t="str">
        <f t="shared" si="120"/>
        <v>mai</v>
      </c>
      <c r="F3899">
        <f t="shared" si="121"/>
        <v>8</v>
      </c>
    </row>
    <row r="3900" spans="1:6">
      <c r="A3900" t="s">
        <v>85</v>
      </c>
      <c r="B3900" s="72">
        <v>46147</v>
      </c>
      <c r="C3900" s="172">
        <v>0.375</v>
      </c>
      <c r="D3900">
        <v>5</v>
      </c>
      <c r="E3900" t="str">
        <f t="shared" si="120"/>
        <v>mai</v>
      </c>
      <c r="F3900">
        <f t="shared" si="121"/>
        <v>9</v>
      </c>
    </row>
    <row r="3901" spans="1:6">
      <c r="A3901" t="s">
        <v>85</v>
      </c>
      <c r="B3901" s="72">
        <v>46147</v>
      </c>
      <c r="C3901" s="172">
        <v>0.41666666666666669</v>
      </c>
      <c r="D3901">
        <v>15</v>
      </c>
      <c r="E3901" t="str">
        <f t="shared" si="120"/>
        <v>mai</v>
      </c>
      <c r="F3901">
        <f t="shared" si="121"/>
        <v>10</v>
      </c>
    </row>
    <row r="3902" spans="1:6">
      <c r="A3902" t="s">
        <v>85</v>
      </c>
      <c r="B3902" s="72">
        <v>46147</v>
      </c>
      <c r="C3902" s="172">
        <v>0.45833333333333331</v>
      </c>
      <c r="D3902">
        <v>37</v>
      </c>
      <c r="E3902" t="str">
        <f t="shared" si="120"/>
        <v>mai</v>
      </c>
      <c r="F3902">
        <f t="shared" si="121"/>
        <v>11</v>
      </c>
    </row>
    <row r="3903" spans="1:6">
      <c r="A3903" t="s">
        <v>85</v>
      </c>
      <c r="B3903" s="72">
        <v>46147</v>
      </c>
      <c r="C3903" s="172">
        <v>0.5</v>
      </c>
      <c r="D3903">
        <v>38</v>
      </c>
      <c r="E3903" t="str">
        <f t="shared" si="120"/>
        <v>mai</v>
      </c>
      <c r="F3903">
        <f t="shared" si="121"/>
        <v>12</v>
      </c>
    </row>
    <row r="3904" spans="1:6">
      <c r="A3904" t="s">
        <v>85</v>
      </c>
      <c r="B3904" s="72">
        <v>46147</v>
      </c>
      <c r="C3904" s="172">
        <v>0.54166666666666663</v>
      </c>
      <c r="D3904">
        <v>28</v>
      </c>
      <c r="E3904" t="str">
        <f t="shared" si="120"/>
        <v>mai</v>
      </c>
      <c r="F3904">
        <f t="shared" si="121"/>
        <v>13</v>
      </c>
    </row>
    <row r="3905" spans="1:6">
      <c r="A3905" t="s">
        <v>85</v>
      </c>
      <c r="B3905" s="72">
        <v>46147</v>
      </c>
      <c r="C3905" s="172">
        <v>0.58333333333333337</v>
      </c>
      <c r="D3905">
        <v>19</v>
      </c>
      <c r="E3905" t="str">
        <f t="shared" si="120"/>
        <v>mai</v>
      </c>
      <c r="F3905">
        <f t="shared" si="121"/>
        <v>14</v>
      </c>
    </row>
    <row r="3906" spans="1:6">
      <c r="A3906" t="s">
        <v>85</v>
      </c>
      <c r="B3906" s="72">
        <v>46147</v>
      </c>
      <c r="C3906" s="172">
        <v>0.625</v>
      </c>
      <c r="D3906">
        <v>23</v>
      </c>
      <c r="E3906" t="str">
        <f t="shared" si="120"/>
        <v>mai</v>
      </c>
      <c r="F3906">
        <f t="shared" si="121"/>
        <v>15</v>
      </c>
    </row>
    <row r="3907" spans="1:6">
      <c r="A3907" t="s">
        <v>85</v>
      </c>
      <c r="B3907" s="72">
        <v>46147</v>
      </c>
      <c r="C3907" s="172">
        <v>0.66666666666666663</v>
      </c>
      <c r="D3907">
        <v>30</v>
      </c>
      <c r="E3907" t="str">
        <f t="shared" si="120"/>
        <v>mai</v>
      </c>
      <c r="F3907">
        <f t="shared" si="121"/>
        <v>16</v>
      </c>
    </row>
    <row r="3908" spans="1:6">
      <c r="A3908" t="s">
        <v>85</v>
      </c>
      <c r="B3908" s="72">
        <v>46147</v>
      </c>
      <c r="C3908" s="172">
        <v>0.70833333333333337</v>
      </c>
      <c r="D3908">
        <v>27</v>
      </c>
      <c r="E3908" t="str">
        <f t="shared" ref="E3908:E3971" si="122">TEXT(B3908,"mmmm")</f>
        <v>mai</v>
      </c>
      <c r="F3908">
        <f t="shared" ref="F3908:F3971" si="123">VLOOKUP(C3908,$L$1:$M$24,2,0)</f>
        <v>17</v>
      </c>
    </row>
    <row r="3909" spans="1:6">
      <c r="A3909" t="s">
        <v>85</v>
      </c>
      <c r="B3909" s="72">
        <v>46147</v>
      </c>
      <c r="C3909" s="172">
        <v>0.75</v>
      </c>
      <c r="D3909">
        <v>22</v>
      </c>
      <c r="E3909" t="str">
        <f t="shared" si="122"/>
        <v>mai</v>
      </c>
      <c r="F3909">
        <f t="shared" si="123"/>
        <v>18</v>
      </c>
    </row>
    <row r="3910" spans="1:6">
      <c r="A3910" t="s">
        <v>85</v>
      </c>
      <c r="B3910" s="72">
        <v>46147</v>
      </c>
      <c r="C3910" s="172">
        <v>0.79166666666666663</v>
      </c>
      <c r="D3910">
        <v>20</v>
      </c>
      <c r="E3910" t="str">
        <f t="shared" si="122"/>
        <v>mai</v>
      </c>
      <c r="F3910">
        <f t="shared" si="123"/>
        <v>19</v>
      </c>
    </row>
    <row r="3911" spans="1:6">
      <c r="A3911" t="s">
        <v>85</v>
      </c>
      <c r="B3911" s="72">
        <v>46147</v>
      </c>
      <c r="C3911" s="172">
        <v>0.83333333333333337</v>
      </c>
      <c r="D3911">
        <v>14</v>
      </c>
      <c r="E3911" t="str">
        <f t="shared" si="122"/>
        <v>mai</v>
      </c>
      <c r="F3911">
        <f t="shared" si="123"/>
        <v>20</v>
      </c>
    </row>
    <row r="3912" spans="1:6">
      <c r="A3912" t="s">
        <v>85</v>
      </c>
      <c r="B3912" s="72">
        <v>46147</v>
      </c>
      <c r="C3912" s="172">
        <v>0.875</v>
      </c>
      <c r="D3912">
        <v>12</v>
      </c>
      <c r="E3912" t="str">
        <f t="shared" si="122"/>
        <v>mai</v>
      </c>
      <c r="F3912">
        <f t="shared" si="123"/>
        <v>21</v>
      </c>
    </row>
    <row r="3913" spans="1:6">
      <c r="A3913" t="s">
        <v>85</v>
      </c>
      <c r="B3913" s="72">
        <v>46147</v>
      </c>
      <c r="C3913" s="172">
        <v>0.91666666666666663</v>
      </c>
      <c r="D3913">
        <v>7</v>
      </c>
      <c r="E3913" t="str">
        <f t="shared" si="122"/>
        <v>mai</v>
      </c>
      <c r="F3913">
        <f t="shared" si="123"/>
        <v>22</v>
      </c>
    </row>
    <row r="3914" spans="1:6">
      <c r="A3914" t="s">
        <v>85</v>
      </c>
      <c r="B3914" s="72">
        <v>46147</v>
      </c>
      <c r="C3914" s="172">
        <v>0.95833333333333337</v>
      </c>
      <c r="D3914">
        <v>9</v>
      </c>
      <c r="E3914" t="str">
        <f t="shared" si="122"/>
        <v>mai</v>
      </c>
      <c r="F3914">
        <f t="shared" si="123"/>
        <v>23</v>
      </c>
    </row>
    <row r="3915" spans="1:6">
      <c r="A3915" t="s">
        <v>68</v>
      </c>
      <c r="B3915" s="72">
        <v>46148</v>
      </c>
      <c r="C3915" s="79">
        <v>0</v>
      </c>
      <c r="D3915">
        <v>3</v>
      </c>
      <c r="E3915" t="str">
        <f t="shared" si="122"/>
        <v>mai</v>
      </c>
      <c r="F3915">
        <f t="shared" si="123"/>
        <v>24</v>
      </c>
    </row>
    <row r="3916" spans="1:6">
      <c r="A3916" t="s">
        <v>68</v>
      </c>
      <c r="B3916" s="72">
        <v>46148</v>
      </c>
      <c r="C3916" s="79">
        <v>4.1666666666666664E-2</v>
      </c>
      <c r="D3916">
        <v>4</v>
      </c>
      <c r="E3916" t="str">
        <f t="shared" si="122"/>
        <v>mai</v>
      </c>
      <c r="F3916">
        <f t="shared" si="123"/>
        <v>1</v>
      </c>
    </row>
    <row r="3917" spans="1:6">
      <c r="A3917" t="s">
        <v>68</v>
      </c>
      <c r="B3917" s="72">
        <v>46148</v>
      </c>
      <c r="C3917" s="79">
        <v>8.3333333333333329E-2</v>
      </c>
      <c r="D3917">
        <v>1</v>
      </c>
      <c r="E3917" t="str">
        <f t="shared" si="122"/>
        <v>mai</v>
      </c>
      <c r="F3917">
        <f t="shared" si="123"/>
        <v>2</v>
      </c>
    </row>
    <row r="3918" spans="1:6">
      <c r="A3918" t="s">
        <v>68</v>
      </c>
      <c r="B3918" s="72">
        <v>46148</v>
      </c>
      <c r="C3918" s="79">
        <v>0.125</v>
      </c>
      <c r="D3918">
        <v>1</v>
      </c>
      <c r="E3918" t="str">
        <f t="shared" si="122"/>
        <v>mai</v>
      </c>
      <c r="F3918">
        <f t="shared" si="123"/>
        <v>3</v>
      </c>
    </row>
    <row r="3919" spans="1:6">
      <c r="A3919" t="s">
        <v>68</v>
      </c>
      <c r="B3919" s="72">
        <v>46148</v>
      </c>
      <c r="C3919" s="79">
        <v>0.16666666666666666</v>
      </c>
      <c r="D3919">
        <v>1</v>
      </c>
      <c r="E3919" t="str">
        <f t="shared" si="122"/>
        <v>mai</v>
      </c>
      <c r="F3919">
        <f t="shared" si="123"/>
        <v>4</v>
      </c>
    </row>
    <row r="3920" spans="1:6">
      <c r="A3920" t="s">
        <v>68</v>
      </c>
      <c r="B3920" s="72">
        <v>46148</v>
      </c>
      <c r="C3920" s="79">
        <v>0.20833333333333334</v>
      </c>
      <c r="D3920">
        <v>1</v>
      </c>
      <c r="E3920" t="str">
        <f t="shared" si="122"/>
        <v>mai</v>
      </c>
      <c r="F3920" t="e">
        <f t="shared" si="123"/>
        <v>#N/A</v>
      </c>
    </row>
    <row r="3921" spans="1:6">
      <c r="A3921" t="s">
        <v>68</v>
      </c>
      <c r="B3921" s="72">
        <v>46148</v>
      </c>
      <c r="C3921" s="79">
        <v>0.25</v>
      </c>
      <c r="D3921">
        <v>2</v>
      </c>
      <c r="E3921" t="str">
        <f t="shared" si="122"/>
        <v>mai</v>
      </c>
      <c r="F3921">
        <f t="shared" si="123"/>
        <v>6</v>
      </c>
    </row>
    <row r="3922" spans="1:6">
      <c r="A3922" t="s">
        <v>68</v>
      </c>
      <c r="B3922" s="72">
        <v>46148</v>
      </c>
      <c r="C3922" s="79">
        <v>0.29166666666666669</v>
      </c>
      <c r="D3922">
        <v>2</v>
      </c>
      <c r="E3922" t="str">
        <f t="shared" si="122"/>
        <v>mai</v>
      </c>
      <c r="F3922">
        <f t="shared" si="123"/>
        <v>7</v>
      </c>
    </row>
    <row r="3923" spans="1:6">
      <c r="A3923" t="s">
        <v>68</v>
      </c>
      <c r="B3923" s="72">
        <v>46148</v>
      </c>
      <c r="C3923" s="79">
        <v>0.33333333333333331</v>
      </c>
      <c r="D3923">
        <v>13</v>
      </c>
      <c r="E3923" t="str">
        <f t="shared" si="122"/>
        <v>mai</v>
      </c>
      <c r="F3923">
        <f t="shared" si="123"/>
        <v>8</v>
      </c>
    </row>
    <row r="3924" spans="1:6">
      <c r="A3924" t="s">
        <v>68</v>
      </c>
      <c r="B3924" s="72">
        <v>46148</v>
      </c>
      <c r="C3924" s="79">
        <v>0.375</v>
      </c>
      <c r="D3924">
        <v>16</v>
      </c>
      <c r="E3924" t="str">
        <f t="shared" si="122"/>
        <v>mai</v>
      </c>
      <c r="F3924">
        <f t="shared" si="123"/>
        <v>9</v>
      </c>
    </row>
    <row r="3925" spans="1:6">
      <c r="A3925" t="s">
        <v>68</v>
      </c>
      <c r="B3925" s="72">
        <v>46148</v>
      </c>
      <c r="C3925" s="79">
        <v>0.41666666666666669</v>
      </c>
      <c r="D3925">
        <v>32</v>
      </c>
      <c r="E3925" t="str">
        <f t="shared" si="122"/>
        <v>mai</v>
      </c>
      <c r="F3925">
        <f t="shared" si="123"/>
        <v>10</v>
      </c>
    </row>
    <row r="3926" spans="1:6">
      <c r="A3926" t="s">
        <v>68</v>
      </c>
      <c r="B3926" s="72">
        <v>46148</v>
      </c>
      <c r="C3926" s="79">
        <v>0.45833333333333331</v>
      </c>
      <c r="D3926">
        <v>45</v>
      </c>
      <c r="E3926" t="str">
        <f t="shared" si="122"/>
        <v>mai</v>
      </c>
      <c r="F3926">
        <f t="shared" si="123"/>
        <v>11</v>
      </c>
    </row>
    <row r="3927" spans="1:6">
      <c r="A3927" t="s">
        <v>68</v>
      </c>
      <c r="B3927" s="72">
        <v>46148</v>
      </c>
      <c r="C3927" s="79">
        <v>0.5</v>
      </c>
      <c r="D3927">
        <v>46</v>
      </c>
      <c r="E3927" t="str">
        <f t="shared" si="122"/>
        <v>mai</v>
      </c>
      <c r="F3927">
        <f t="shared" si="123"/>
        <v>12</v>
      </c>
    </row>
    <row r="3928" spans="1:6">
      <c r="A3928" t="s">
        <v>68</v>
      </c>
      <c r="B3928" s="72">
        <v>46148</v>
      </c>
      <c r="C3928" s="79">
        <v>0.54166666666666663</v>
      </c>
      <c r="D3928">
        <v>46</v>
      </c>
      <c r="E3928" t="str">
        <f t="shared" si="122"/>
        <v>mai</v>
      </c>
      <c r="F3928">
        <f t="shared" si="123"/>
        <v>13</v>
      </c>
    </row>
    <row r="3929" spans="1:6">
      <c r="A3929" t="s">
        <v>68</v>
      </c>
      <c r="B3929" s="72">
        <v>46148</v>
      </c>
      <c r="C3929" s="79">
        <v>0.58333333333333337</v>
      </c>
      <c r="D3929">
        <v>42</v>
      </c>
      <c r="E3929" t="str">
        <f t="shared" si="122"/>
        <v>mai</v>
      </c>
      <c r="F3929">
        <f t="shared" si="123"/>
        <v>14</v>
      </c>
    </row>
    <row r="3930" spans="1:6">
      <c r="A3930" t="s">
        <v>68</v>
      </c>
      <c r="B3930" s="72">
        <v>46148</v>
      </c>
      <c r="C3930" s="79">
        <v>0.625</v>
      </c>
      <c r="D3930">
        <v>43</v>
      </c>
      <c r="E3930" t="str">
        <f t="shared" si="122"/>
        <v>mai</v>
      </c>
      <c r="F3930">
        <f t="shared" si="123"/>
        <v>15</v>
      </c>
    </row>
    <row r="3931" spans="1:6">
      <c r="A3931" t="s">
        <v>68</v>
      </c>
      <c r="B3931" s="72">
        <v>46148</v>
      </c>
      <c r="C3931" s="79">
        <v>0.66666666666666663</v>
      </c>
      <c r="D3931">
        <v>42</v>
      </c>
      <c r="E3931" t="str">
        <f t="shared" si="122"/>
        <v>mai</v>
      </c>
      <c r="F3931">
        <f t="shared" si="123"/>
        <v>16</v>
      </c>
    </row>
    <row r="3932" spans="1:6">
      <c r="A3932" t="s">
        <v>68</v>
      </c>
      <c r="B3932" s="72">
        <v>46148</v>
      </c>
      <c r="C3932" s="79">
        <v>0.70833333333333337</v>
      </c>
      <c r="D3932">
        <v>38</v>
      </c>
      <c r="E3932" t="str">
        <f t="shared" si="122"/>
        <v>mai</v>
      </c>
      <c r="F3932">
        <f t="shared" si="123"/>
        <v>17</v>
      </c>
    </row>
    <row r="3933" spans="1:6">
      <c r="A3933" t="s">
        <v>68</v>
      </c>
      <c r="B3933" s="72">
        <v>46148</v>
      </c>
      <c r="C3933" s="79">
        <v>0.75</v>
      </c>
      <c r="D3933">
        <v>30</v>
      </c>
      <c r="E3933" t="str">
        <f t="shared" si="122"/>
        <v>mai</v>
      </c>
      <c r="F3933">
        <f t="shared" si="123"/>
        <v>18</v>
      </c>
    </row>
    <row r="3934" spans="1:6">
      <c r="A3934" t="s">
        <v>68</v>
      </c>
      <c r="B3934" s="72">
        <v>46148</v>
      </c>
      <c r="C3934" s="79">
        <v>0.79166666666666663</v>
      </c>
      <c r="D3934">
        <v>33</v>
      </c>
      <c r="E3934" t="str">
        <f t="shared" si="122"/>
        <v>mai</v>
      </c>
      <c r="F3934">
        <f t="shared" si="123"/>
        <v>19</v>
      </c>
    </row>
    <row r="3935" spans="1:6">
      <c r="A3935" t="s">
        <v>68</v>
      </c>
      <c r="B3935" s="72">
        <v>46148</v>
      </c>
      <c r="C3935" s="79">
        <v>0.83333333333333337</v>
      </c>
      <c r="D3935">
        <v>22</v>
      </c>
      <c r="E3935" t="str">
        <f t="shared" si="122"/>
        <v>mai</v>
      </c>
      <c r="F3935">
        <f t="shared" si="123"/>
        <v>20</v>
      </c>
    </row>
    <row r="3936" spans="1:6">
      <c r="A3936" t="s">
        <v>68</v>
      </c>
      <c r="B3936" s="72">
        <v>46148</v>
      </c>
      <c r="C3936" s="79">
        <v>0.875</v>
      </c>
      <c r="D3936">
        <v>16</v>
      </c>
      <c r="E3936" t="str">
        <f t="shared" si="122"/>
        <v>mai</v>
      </c>
      <c r="F3936">
        <f t="shared" si="123"/>
        <v>21</v>
      </c>
    </row>
    <row r="3937" spans="1:6">
      <c r="A3937" t="s">
        <v>68</v>
      </c>
      <c r="B3937" s="72">
        <v>46148</v>
      </c>
      <c r="C3937" s="79">
        <v>0.91666666666666663</v>
      </c>
      <c r="D3937">
        <v>8</v>
      </c>
      <c r="E3937" t="str">
        <f t="shared" si="122"/>
        <v>mai</v>
      </c>
      <c r="F3937">
        <f t="shared" si="123"/>
        <v>22</v>
      </c>
    </row>
    <row r="3938" spans="1:6">
      <c r="A3938" t="s">
        <v>68</v>
      </c>
      <c r="B3938" s="72">
        <v>46148</v>
      </c>
      <c r="C3938" s="79">
        <v>0.95833333333333337</v>
      </c>
      <c r="D3938">
        <v>6</v>
      </c>
      <c r="E3938" t="str">
        <f t="shared" si="122"/>
        <v>mai</v>
      </c>
      <c r="F3938">
        <f t="shared" si="123"/>
        <v>23</v>
      </c>
    </row>
    <row r="3939" spans="1:6">
      <c r="A3939" t="s">
        <v>85</v>
      </c>
      <c r="B3939" s="72">
        <v>46148</v>
      </c>
      <c r="C3939" s="172">
        <v>0</v>
      </c>
      <c r="D3939">
        <v>5</v>
      </c>
      <c r="E3939" t="str">
        <f t="shared" si="122"/>
        <v>mai</v>
      </c>
      <c r="F3939">
        <f t="shared" si="123"/>
        <v>24</v>
      </c>
    </row>
    <row r="3940" spans="1:6">
      <c r="A3940" t="s">
        <v>85</v>
      </c>
      <c r="B3940" s="72">
        <v>46148</v>
      </c>
      <c r="C3940" s="172">
        <v>4.1666666666666664E-2</v>
      </c>
      <c r="D3940">
        <v>5</v>
      </c>
      <c r="E3940" t="str">
        <f t="shared" si="122"/>
        <v>mai</v>
      </c>
      <c r="F3940">
        <f t="shared" si="123"/>
        <v>1</v>
      </c>
    </row>
    <row r="3941" spans="1:6">
      <c r="A3941" t="s">
        <v>85</v>
      </c>
      <c r="B3941" s="72">
        <v>46148</v>
      </c>
      <c r="C3941" s="172">
        <v>8.3333333333333329E-2</v>
      </c>
      <c r="D3941">
        <v>1</v>
      </c>
      <c r="E3941" t="str">
        <f t="shared" si="122"/>
        <v>mai</v>
      </c>
      <c r="F3941">
        <f t="shared" si="123"/>
        <v>2</v>
      </c>
    </row>
    <row r="3942" spans="1:6">
      <c r="A3942" t="s">
        <v>85</v>
      </c>
      <c r="B3942" s="72">
        <v>46148</v>
      </c>
      <c r="C3942" s="172">
        <v>0.125</v>
      </c>
      <c r="D3942">
        <v>1</v>
      </c>
      <c r="E3942" t="str">
        <f t="shared" si="122"/>
        <v>mai</v>
      </c>
      <c r="F3942">
        <f t="shared" si="123"/>
        <v>3</v>
      </c>
    </row>
    <row r="3943" spans="1:6">
      <c r="A3943" t="s">
        <v>85</v>
      </c>
      <c r="B3943" s="72">
        <v>46148</v>
      </c>
      <c r="C3943" s="172">
        <v>0.16666666666666666</v>
      </c>
      <c r="D3943">
        <v>1</v>
      </c>
      <c r="E3943" t="str">
        <f t="shared" si="122"/>
        <v>mai</v>
      </c>
      <c r="F3943">
        <f t="shared" si="123"/>
        <v>4</v>
      </c>
    </row>
    <row r="3944" spans="1:6">
      <c r="A3944" t="s">
        <v>85</v>
      </c>
      <c r="B3944" s="72">
        <v>46148</v>
      </c>
      <c r="C3944" s="172">
        <v>0.20833333333333334</v>
      </c>
      <c r="D3944">
        <v>0</v>
      </c>
      <c r="E3944" t="str">
        <f t="shared" si="122"/>
        <v>mai</v>
      </c>
      <c r="F3944" t="e">
        <f t="shared" si="123"/>
        <v>#N/A</v>
      </c>
    </row>
    <row r="3945" spans="1:6">
      <c r="A3945" t="s">
        <v>85</v>
      </c>
      <c r="B3945" s="72">
        <v>46148</v>
      </c>
      <c r="C3945" s="172">
        <v>0.25</v>
      </c>
      <c r="D3945">
        <v>0</v>
      </c>
      <c r="E3945" t="str">
        <f t="shared" si="122"/>
        <v>mai</v>
      </c>
      <c r="F3945">
        <f t="shared" si="123"/>
        <v>6</v>
      </c>
    </row>
    <row r="3946" spans="1:6">
      <c r="A3946" t="s">
        <v>85</v>
      </c>
      <c r="B3946" s="72">
        <v>46148</v>
      </c>
      <c r="C3946" s="172">
        <v>0.29166666666666669</v>
      </c>
      <c r="D3946">
        <v>3</v>
      </c>
      <c r="E3946" t="str">
        <f t="shared" si="122"/>
        <v>mai</v>
      </c>
      <c r="F3946">
        <f t="shared" si="123"/>
        <v>7</v>
      </c>
    </row>
    <row r="3947" spans="1:6">
      <c r="A3947" t="s">
        <v>85</v>
      </c>
      <c r="B3947" s="72">
        <v>46148</v>
      </c>
      <c r="C3947" s="172">
        <v>0.33333333333333331</v>
      </c>
      <c r="D3947">
        <v>5</v>
      </c>
      <c r="E3947" t="str">
        <f t="shared" si="122"/>
        <v>mai</v>
      </c>
      <c r="F3947">
        <f t="shared" si="123"/>
        <v>8</v>
      </c>
    </row>
    <row r="3948" spans="1:6">
      <c r="A3948" t="s">
        <v>85</v>
      </c>
      <c r="B3948" s="72">
        <v>46148</v>
      </c>
      <c r="C3948" s="172">
        <v>0.375</v>
      </c>
      <c r="D3948">
        <v>4</v>
      </c>
      <c r="E3948" t="str">
        <f t="shared" si="122"/>
        <v>mai</v>
      </c>
      <c r="F3948">
        <f t="shared" si="123"/>
        <v>9</v>
      </c>
    </row>
    <row r="3949" spans="1:6">
      <c r="A3949" t="s">
        <v>85</v>
      </c>
      <c r="B3949" s="72">
        <v>46148</v>
      </c>
      <c r="C3949" s="172">
        <v>0.41666666666666669</v>
      </c>
      <c r="D3949">
        <v>16</v>
      </c>
      <c r="E3949" t="str">
        <f t="shared" si="122"/>
        <v>mai</v>
      </c>
      <c r="F3949">
        <f t="shared" si="123"/>
        <v>10</v>
      </c>
    </row>
    <row r="3950" spans="1:6">
      <c r="A3950" t="s">
        <v>85</v>
      </c>
      <c r="B3950" s="72">
        <v>46148</v>
      </c>
      <c r="C3950" s="172">
        <v>0.45833333333333331</v>
      </c>
      <c r="D3950">
        <v>28</v>
      </c>
      <c r="E3950" t="str">
        <f t="shared" si="122"/>
        <v>mai</v>
      </c>
      <c r="F3950">
        <f t="shared" si="123"/>
        <v>11</v>
      </c>
    </row>
    <row r="3951" spans="1:6">
      <c r="A3951" t="s">
        <v>85</v>
      </c>
      <c r="B3951" s="72">
        <v>46148</v>
      </c>
      <c r="C3951" s="172">
        <v>0.5</v>
      </c>
      <c r="D3951">
        <v>31</v>
      </c>
      <c r="E3951" t="str">
        <f t="shared" si="122"/>
        <v>mai</v>
      </c>
      <c r="F3951">
        <f t="shared" si="123"/>
        <v>12</v>
      </c>
    </row>
    <row r="3952" spans="1:6">
      <c r="A3952" t="s">
        <v>85</v>
      </c>
      <c r="B3952" s="72">
        <v>46148</v>
      </c>
      <c r="C3952" s="172">
        <v>0.54166666666666663</v>
      </c>
      <c r="D3952">
        <v>26</v>
      </c>
      <c r="E3952" t="str">
        <f t="shared" si="122"/>
        <v>mai</v>
      </c>
      <c r="F3952">
        <f t="shared" si="123"/>
        <v>13</v>
      </c>
    </row>
    <row r="3953" spans="1:6">
      <c r="A3953" t="s">
        <v>85</v>
      </c>
      <c r="B3953" s="72">
        <v>46148</v>
      </c>
      <c r="C3953" s="172">
        <v>0.58333333333333337</v>
      </c>
      <c r="D3953">
        <v>21</v>
      </c>
      <c r="E3953" t="str">
        <f t="shared" si="122"/>
        <v>mai</v>
      </c>
      <c r="F3953">
        <f t="shared" si="123"/>
        <v>14</v>
      </c>
    </row>
    <row r="3954" spans="1:6">
      <c r="A3954" t="s">
        <v>85</v>
      </c>
      <c r="B3954" s="72">
        <v>46148</v>
      </c>
      <c r="C3954" s="172">
        <v>0.625</v>
      </c>
      <c r="D3954">
        <v>27</v>
      </c>
      <c r="E3954" t="str">
        <f t="shared" si="122"/>
        <v>mai</v>
      </c>
      <c r="F3954">
        <f t="shared" si="123"/>
        <v>15</v>
      </c>
    </row>
    <row r="3955" spans="1:6">
      <c r="A3955" t="s">
        <v>85</v>
      </c>
      <c r="B3955" s="72">
        <v>46148</v>
      </c>
      <c r="C3955" s="172">
        <v>0.66666666666666663</v>
      </c>
      <c r="D3955">
        <v>26</v>
      </c>
      <c r="E3955" t="str">
        <f t="shared" si="122"/>
        <v>mai</v>
      </c>
      <c r="F3955">
        <f t="shared" si="123"/>
        <v>16</v>
      </c>
    </row>
    <row r="3956" spans="1:6">
      <c r="A3956" t="s">
        <v>85</v>
      </c>
      <c r="B3956" s="72">
        <v>46148</v>
      </c>
      <c r="C3956" s="172">
        <v>0.70833333333333337</v>
      </c>
      <c r="D3956">
        <v>24</v>
      </c>
      <c r="E3956" t="str">
        <f t="shared" si="122"/>
        <v>mai</v>
      </c>
      <c r="F3956">
        <f t="shared" si="123"/>
        <v>17</v>
      </c>
    </row>
    <row r="3957" spans="1:6">
      <c r="A3957" t="s">
        <v>85</v>
      </c>
      <c r="B3957" s="72">
        <v>46148</v>
      </c>
      <c r="C3957" s="172">
        <v>0.75</v>
      </c>
      <c r="D3957">
        <v>20</v>
      </c>
      <c r="E3957" t="str">
        <f t="shared" si="122"/>
        <v>mai</v>
      </c>
      <c r="F3957">
        <f t="shared" si="123"/>
        <v>18</v>
      </c>
    </row>
    <row r="3958" spans="1:6">
      <c r="A3958" t="s">
        <v>85</v>
      </c>
      <c r="B3958" s="72">
        <v>46148</v>
      </c>
      <c r="C3958" s="172">
        <v>0.79166666666666663</v>
      </c>
      <c r="D3958">
        <v>14</v>
      </c>
      <c r="E3958" t="str">
        <f t="shared" si="122"/>
        <v>mai</v>
      </c>
      <c r="F3958">
        <f t="shared" si="123"/>
        <v>19</v>
      </c>
    </row>
    <row r="3959" spans="1:6">
      <c r="A3959" t="s">
        <v>85</v>
      </c>
      <c r="B3959" s="72">
        <v>46148</v>
      </c>
      <c r="C3959" s="172">
        <v>0.83333333333333337</v>
      </c>
      <c r="D3959">
        <v>16</v>
      </c>
      <c r="E3959" t="str">
        <f t="shared" si="122"/>
        <v>mai</v>
      </c>
      <c r="F3959">
        <f t="shared" si="123"/>
        <v>20</v>
      </c>
    </row>
    <row r="3960" spans="1:6">
      <c r="A3960" t="s">
        <v>85</v>
      </c>
      <c r="B3960" s="72">
        <v>46148</v>
      </c>
      <c r="C3960" s="172">
        <v>0.875</v>
      </c>
      <c r="D3960">
        <v>12</v>
      </c>
      <c r="E3960" t="str">
        <f t="shared" si="122"/>
        <v>mai</v>
      </c>
      <c r="F3960">
        <f t="shared" si="123"/>
        <v>21</v>
      </c>
    </row>
    <row r="3961" spans="1:6">
      <c r="A3961" t="s">
        <v>85</v>
      </c>
      <c r="B3961" s="72">
        <v>46148</v>
      </c>
      <c r="C3961" s="172">
        <v>0.91666666666666663</v>
      </c>
      <c r="D3961">
        <v>7</v>
      </c>
      <c r="E3961" t="str">
        <f t="shared" si="122"/>
        <v>mai</v>
      </c>
      <c r="F3961">
        <f t="shared" si="123"/>
        <v>22</v>
      </c>
    </row>
    <row r="3962" spans="1:6">
      <c r="A3962" t="s">
        <v>85</v>
      </c>
      <c r="B3962" s="72">
        <v>46148</v>
      </c>
      <c r="C3962" s="172">
        <v>0.95833333333333337</v>
      </c>
      <c r="D3962">
        <v>3</v>
      </c>
      <c r="E3962" t="str">
        <f t="shared" si="122"/>
        <v>mai</v>
      </c>
      <c r="F3962">
        <f t="shared" si="123"/>
        <v>23</v>
      </c>
    </row>
    <row r="3963" spans="1:6">
      <c r="A3963" t="s">
        <v>68</v>
      </c>
      <c r="B3963" s="72">
        <v>46149</v>
      </c>
      <c r="C3963" s="79">
        <v>0</v>
      </c>
      <c r="D3963">
        <v>4</v>
      </c>
      <c r="E3963" t="str">
        <f t="shared" si="122"/>
        <v>mai</v>
      </c>
      <c r="F3963">
        <f t="shared" si="123"/>
        <v>24</v>
      </c>
    </row>
    <row r="3964" spans="1:6">
      <c r="A3964" t="s">
        <v>68</v>
      </c>
      <c r="B3964" s="72">
        <v>46149</v>
      </c>
      <c r="C3964" s="79">
        <v>4.1666666666666664E-2</v>
      </c>
      <c r="D3964">
        <v>3</v>
      </c>
      <c r="E3964" t="str">
        <f t="shared" si="122"/>
        <v>mai</v>
      </c>
      <c r="F3964">
        <f t="shared" si="123"/>
        <v>1</v>
      </c>
    </row>
    <row r="3965" spans="1:6">
      <c r="A3965" t="s">
        <v>68</v>
      </c>
      <c r="B3965" s="72">
        <v>46149</v>
      </c>
      <c r="C3965" s="79">
        <v>8.3333333333333329E-2</v>
      </c>
      <c r="D3965">
        <v>2</v>
      </c>
      <c r="E3965" t="str">
        <f t="shared" si="122"/>
        <v>mai</v>
      </c>
      <c r="F3965">
        <f t="shared" si="123"/>
        <v>2</v>
      </c>
    </row>
    <row r="3966" spans="1:6">
      <c r="A3966" t="s">
        <v>68</v>
      </c>
      <c r="B3966" s="72">
        <v>46149</v>
      </c>
      <c r="C3966" s="79">
        <v>0.125</v>
      </c>
      <c r="D3966">
        <v>2</v>
      </c>
      <c r="E3966" t="str">
        <f t="shared" si="122"/>
        <v>mai</v>
      </c>
      <c r="F3966">
        <f t="shared" si="123"/>
        <v>3</v>
      </c>
    </row>
    <row r="3967" spans="1:6">
      <c r="A3967" t="s">
        <v>68</v>
      </c>
      <c r="B3967" s="72">
        <v>46149</v>
      </c>
      <c r="C3967" s="79">
        <v>0.16666666666666666</v>
      </c>
      <c r="D3967">
        <v>1</v>
      </c>
      <c r="E3967" t="str">
        <f t="shared" si="122"/>
        <v>mai</v>
      </c>
      <c r="F3967">
        <f t="shared" si="123"/>
        <v>4</v>
      </c>
    </row>
    <row r="3968" spans="1:6">
      <c r="A3968" t="s">
        <v>68</v>
      </c>
      <c r="B3968" s="72">
        <v>46149</v>
      </c>
      <c r="C3968" s="79">
        <v>0.20833333333333334</v>
      </c>
      <c r="D3968">
        <v>0</v>
      </c>
      <c r="E3968" t="str">
        <f t="shared" si="122"/>
        <v>mai</v>
      </c>
      <c r="F3968" t="e">
        <f t="shared" si="123"/>
        <v>#N/A</v>
      </c>
    </row>
    <row r="3969" spans="1:6">
      <c r="A3969" t="s">
        <v>68</v>
      </c>
      <c r="B3969" s="72">
        <v>46149</v>
      </c>
      <c r="C3969" s="79">
        <v>0.25</v>
      </c>
      <c r="D3969">
        <v>1</v>
      </c>
      <c r="E3969" t="str">
        <f t="shared" si="122"/>
        <v>mai</v>
      </c>
      <c r="F3969">
        <f t="shared" si="123"/>
        <v>6</v>
      </c>
    </row>
    <row r="3970" spans="1:6">
      <c r="A3970" t="s">
        <v>68</v>
      </c>
      <c r="B3970" s="72">
        <v>46149</v>
      </c>
      <c r="C3970" s="79">
        <v>0.29166666666666669</v>
      </c>
      <c r="D3970">
        <v>3</v>
      </c>
      <c r="E3970" t="str">
        <f t="shared" si="122"/>
        <v>mai</v>
      </c>
      <c r="F3970">
        <f t="shared" si="123"/>
        <v>7</v>
      </c>
    </row>
    <row r="3971" spans="1:6">
      <c r="A3971" t="s">
        <v>68</v>
      </c>
      <c r="B3971" s="72">
        <v>46149</v>
      </c>
      <c r="C3971" s="79">
        <v>0.33333333333333331</v>
      </c>
      <c r="D3971">
        <v>4</v>
      </c>
      <c r="E3971" t="str">
        <f t="shared" si="122"/>
        <v>mai</v>
      </c>
      <c r="F3971">
        <f t="shared" si="123"/>
        <v>8</v>
      </c>
    </row>
    <row r="3972" spans="1:6">
      <c r="A3972" t="s">
        <v>68</v>
      </c>
      <c r="B3972" s="72">
        <v>46149</v>
      </c>
      <c r="C3972" s="79">
        <v>0.375</v>
      </c>
      <c r="D3972">
        <v>11</v>
      </c>
      <c r="E3972" t="str">
        <f t="shared" ref="E3972:E4035" si="124">TEXT(B3972,"mmmm")</f>
        <v>mai</v>
      </c>
      <c r="F3972">
        <f t="shared" ref="F3972:F4035" si="125">VLOOKUP(C3972,$L$1:$M$24,2,0)</f>
        <v>9</v>
      </c>
    </row>
    <row r="3973" spans="1:6">
      <c r="A3973" t="s">
        <v>68</v>
      </c>
      <c r="B3973" s="72">
        <v>46149</v>
      </c>
      <c r="C3973" s="79">
        <v>0.41666666666666669</v>
      </c>
      <c r="D3973">
        <v>28</v>
      </c>
      <c r="E3973" t="str">
        <f t="shared" si="124"/>
        <v>mai</v>
      </c>
      <c r="F3973">
        <f t="shared" si="125"/>
        <v>10</v>
      </c>
    </row>
    <row r="3974" spans="1:6">
      <c r="A3974" t="s">
        <v>68</v>
      </c>
      <c r="B3974" s="72">
        <v>46149</v>
      </c>
      <c r="C3974" s="79">
        <v>0.45833333333333331</v>
      </c>
      <c r="D3974">
        <v>43</v>
      </c>
      <c r="E3974" t="str">
        <f t="shared" si="124"/>
        <v>mai</v>
      </c>
      <c r="F3974">
        <f t="shared" si="125"/>
        <v>11</v>
      </c>
    </row>
    <row r="3975" spans="1:6">
      <c r="A3975" t="s">
        <v>68</v>
      </c>
      <c r="B3975" s="72">
        <v>46149</v>
      </c>
      <c r="C3975" s="79">
        <v>0.5</v>
      </c>
      <c r="D3975">
        <v>39</v>
      </c>
      <c r="E3975" t="str">
        <f t="shared" si="124"/>
        <v>mai</v>
      </c>
      <c r="F3975">
        <f t="shared" si="125"/>
        <v>12</v>
      </c>
    </row>
    <row r="3976" spans="1:6">
      <c r="A3976" t="s">
        <v>68</v>
      </c>
      <c r="B3976" s="72">
        <v>46149</v>
      </c>
      <c r="C3976" s="79">
        <v>0.54166666666666663</v>
      </c>
      <c r="D3976">
        <v>40</v>
      </c>
      <c r="E3976" t="str">
        <f t="shared" si="124"/>
        <v>mai</v>
      </c>
      <c r="F3976">
        <f t="shared" si="125"/>
        <v>13</v>
      </c>
    </row>
    <row r="3977" spans="1:6">
      <c r="A3977" t="s">
        <v>68</v>
      </c>
      <c r="B3977" s="72">
        <v>46149</v>
      </c>
      <c r="C3977" s="79">
        <v>0.58333333333333337</v>
      </c>
      <c r="D3977">
        <v>34</v>
      </c>
      <c r="E3977" t="str">
        <f t="shared" si="124"/>
        <v>mai</v>
      </c>
      <c r="F3977">
        <f t="shared" si="125"/>
        <v>14</v>
      </c>
    </row>
    <row r="3978" spans="1:6">
      <c r="A3978" t="s">
        <v>68</v>
      </c>
      <c r="B3978" s="72">
        <v>46149</v>
      </c>
      <c r="C3978" s="79">
        <v>0.625</v>
      </c>
      <c r="D3978">
        <v>36</v>
      </c>
      <c r="E3978" t="str">
        <f t="shared" si="124"/>
        <v>mai</v>
      </c>
      <c r="F3978">
        <f t="shared" si="125"/>
        <v>15</v>
      </c>
    </row>
    <row r="3979" spans="1:6">
      <c r="A3979" t="s">
        <v>68</v>
      </c>
      <c r="B3979" s="72">
        <v>46149</v>
      </c>
      <c r="C3979" s="79">
        <v>0.66666666666666663</v>
      </c>
      <c r="D3979">
        <v>37</v>
      </c>
      <c r="E3979" t="str">
        <f t="shared" si="124"/>
        <v>mai</v>
      </c>
      <c r="F3979">
        <f t="shared" si="125"/>
        <v>16</v>
      </c>
    </row>
    <row r="3980" spans="1:6">
      <c r="A3980" t="s">
        <v>68</v>
      </c>
      <c r="B3980" s="72">
        <v>46149</v>
      </c>
      <c r="C3980" s="79">
        <v>0.70833333333333337</v>
      </c>
      <c r="D3980">
        <v>33</v>
      </c>
      <c r="E3980" t="str">
        <f t="shared" si="124"/>
        <v>mai</v>
      </c>
      <c r="F3980">
        <f t="shared" si="125"/>
        <v>17</v>
      </c>
    </row>
    <row r="3981" spans="1:6">
      <c r="A3981" t="s">
        <v>68</v>
      </c>
      <c r="B3981" s="72">
        <v>46149</v>
      </c>
      <c r="C3981" s="79">
        <v>0.75</v>
      </c>
      <c r="D3981">
        <v>33</v>
      </c>
      <c r="E3981" t="str">
        <f t="shared" si="124"/>
        <v>mai</v>
      </c>
      <c r="F3981">
        <f t="shared" si="125"/>
        <v>18</v>
      </c>
    </row>
    <row r="3982" spans="1:6">
      <c r="A3982" t="s">
        <v>68</v>
      </c>
      <c r="B3982" s="72">
        <v>46149</v>
      </c>
      <c r="C3982" s="79">
        <v>0.79166666666666663</v>
      </c>
      <c r="D3982">
        <v>29</v>
      </c>
      <c r="E3982" t="str">
        <f t="shared" si="124"/>
        <v>mai</v>
      </c>
      <c r="F3982">
        <f t="shared" si="125"/>
        <v>19</v>
      </c>
    </row>
    <row r="3983" spans="1:6">
      <c r="A3983" t="s">
        <v>68</v>
      </c>
      <c r="B3983" s="72">
        <v>46149</v>
      </c>
      <c r="C3983" s="79">
        <v>0.83333333333333337</v>
      </c>
      <c r="D3983">
        <v>18</v>
      </c>
      <c r="E3983" t="str">
        <f t="shared" si="124"/>
        <v>mai</v>
      </c>
      <c r="F3983">
        <f t="shared" si="125"/>
        <v>20</v>
      </c>
    </row>
    <row r="3984" spans="1:6">
      <c r="A3984" t="s">
        <v>68</v>
      </c>
      <c r="B3984" s="72">
        <v>46149</v>
      </c>
      <c r="C3984" s="79">
        <v>0.875</v>
      </c>
      <c r="D3984">
        <v>14</v>
      </c>
      <c r="E3984" t="str">
        <f t="shared" si="124"/>
        <v>mai</v>
      </c>
      <c r="F3984">
        <f t="shared" si="125"/>
        <v>21</v>
      </c>
    </row>
    <row r="3985" spans="1:6">
      <c r="A3985" t="s">
        <v>68</v>
      </c>
      <c r="B3985" s="72">
        <v>46149</v>
      </c>
      <c r="C3985" s="79">
        <v>0.91666666666666663</v>
      </c>
      <c r="D3985">
        <v>13</v>
      </c>
      <c r="E3985" t="str">
        <f t="shared" si="124"/>
        <v>mai</v>
      </c>
      <c r="F3985">
        <f t="shared" si="125"/>
        <v>22</v>
      </c>
    </row>
    <row r="3986" spans="1:6">
      <c r="A3986" t="s">
        <v>68</v>
      </c>
      <c r="B3986" s="72">
        <v>46149</v>
      </c>
      <c r="C3986" s="79">
        <v>0.95833333333333337</v>
      </c>
      <c r="D3986">
        <v>9</v>
      </c>
      <c r="E3986" t="str">
        <f t="shared" si="124"/>
        <v>mai</v>
      </c>
      <c r="F3986">
        <f t="shared" si="125"/>
        <v>23</v>
      </c>
    </row>
    <row r="3987" spans="1:6">
      <c r="A3987" t="s">
        <v>85</v>
      </c>
      <c r="B3987" s="72">
        <v>46149</v>
      </c>
      <c r="C3987" s="172">
        <v>0</v>
      </c>
      <c r="D3987">
        <v>4</v>
      </c>
      <c r="E3987" t="str">
        <f t="shared" si="124"/>
        <v>mai</v>
      </c>
      <c r="F3987">
        <f t="shared" si="125"/>
        <v>24</v>
      </c>
    </row>
    <row r="3988" spans="1:6">
      <c r="A3988" t="s">
        <v>85</v>
      </c>
      <c r="B3988" s="72">
        <v>46149</v>
      </c>
      <c r="C3988" s="172">
        <v>4.1666666666666664E-2</v>
      </c>
      <c r="D3988">
        <v>5</v>
      </c>
      <c r="E3988" t="str">
        <f t="shared" si="124"/>
        <v>mai</v>
      </c>
      <c r="F3988">
        <f t="shared" si="125"/>
        <v>1</v>
      </c>
    </row>
    <row r="3989" spans="1:6">
      <c r="A3989" t="s">
        <v>85</v>
      </c>
      <c r="B3989" s="72">
        <v>46149</v>
      </c>
      <c r="C3989" s="172">
        <v>8.3333333333333329E-2</v>
      </c>
      <c r="D3989">
        <v>2</v>
      </c>
      <c r="E3989" t="str">
        <f t="shared" si="124"/>
        <v>mai</v>
      </c>
      <c r="F3989">
        <f t="shared" si="125"/>
        <v>2</v>
      </c>
    </row>
    <row r="3990" spans="1:6">
      <c r="A3990" t="s">
        <v>85</v>
      </c>
      <c r="B3990" s="72">
        <v>46149</v>
      </c>
      <c r="C3990" s="172">
        <v>0.125</v>
      </c>
      <c r="D3990">
        <v>1</v>
      </c>
      <c r="E3990" t="str">
        <f t="shared" si="124"/>
        <v>mai</v>
      </c>
      <c r="F3990">
        <f t="shared" si="125"/>
        <v>3</v>
      </c>
    </row>
    <row r="3991" spans="1:6">
      <c r="A3991" t="s">
        <v>85</v>
      </c>
      <c r="B3991" s="72">
        <v>46149</v>
      </c>
      <c r="C3991" s="172">
        <v>0.16666666666666666</v>
      </c>
      <c r="D3991">
        <v>0</v>
      </c>
      <c r="E3991" t="str">
        <f t="shared" si="124"/>
        <v>mai</v>
      </c>
      <c r="F3991">
        <f t="shared" si="125"/>
        <v>4</v>
      </c>
    </row>
    <row r="3992" spans="1:6">
      <c r="A3992" t="s">
        <v>85</v>
      </c>
      <c r="B3992" s="72">
        <v>46149</v>
      </c>
      <c r="C3992" s="172">
        <v>0.20833333333333334</v>
      </c>
      <c r="D3992">
        <v>3</v>
      </c>
      <c r="E3992" t="str">
        <f t="shared" si="124"/>
        <v>mai</v>
      </c>
      <c r="F3992" t="e">
        <f t="shared" si="125"/>
        <v>#N/A</v>
      </c>
    </row>
    <row r="3993" spans="1:6">
      <c r="A3993" t="s">
        <v>85</v>
      </c>
      <c r="B3993" s="72">
        <v>46149</v>
      </c>
      <c r="C3993" s="172">
        <v>0.25</v>
      </c>
      <c r="D3993">
        <v>0</v>
      </c>
      <c r="E3993" t="str">
        <f t="shared" si="124"/>
        <v>mai</v>
      </c>
      <c r="F3993">
        <f t="shared" si="125"/>
        <v>6</v>
      </c>
    </row>
    <row r="3994" spans="1:6">
      <c r="A3994" t="s">
        <v>85</v>
      </c>
      <c r="B3994" s="72">
        <v>46149</v>
      </c>
      <c r="C3994" s="172">
        <v>0.29166666666666669</v>
      </c>
      <c r="D3994">
        <v>1</v>
      </c>
      <c r="E3994" t="str">
        <f t="shared" si="124"/>
        <v>mai</v>
      </c>
      <c r="F3994">
        <f t="shared" si="125"/>
        <v>7</v>
      </c>
    </row>
    <row r="3995" spans="1:6">
      <c r="A3995" t="s">
        <v>85</v>
      </c>
      <c r="B3995" s="72">
        <v>46149</v>
      </c>
      <c r="C3995" s="172">
        <v>0.33333333333333331</v>
      </c>
      <c r="D3995">
        <v>1</v>
      </c>
      <c r="E3995" t="str">
        <f t="shared" si="124"/>
        <v>mai</v>
      </c>
      <c r="F3995">
        <f t="shared" si="125"/>
        <v>8</v>
      </c>
    </row>
    <row r="3996" spans="1:6">
      <c r="A3996" t="s">
        <v>85</v>
      </c>
      <c r="B3996" s="72">
        <v>46149</v>
      </c>
      <c r="C3996" s="172">
        <v>0.375</v>
      </c>
      <c r="D3996">
        <v>4</v>
      </c>
      <c r="E3996" t="str">
        <f t="shared" si="124"/>
        <v>mai</v>
      </c>
      <c r="F3996">
        <f t="shared" si="125"/>
        <v>9</v>
      </c>
    </row>
    <row r="3997" spans="1:6">
      <c r="A3997" t="s">
        <v>85</v>
      </c>
      <c r="B3997" s="72">
        <v>46149</v>
      </c>
      <c r="C3997" s="172">
        <v>0.41666666666666669</v>
      </c>
      <c r="D3997">
        <v>10</v>
      </c>
      <c r="E3997" t="str">
        <f t="shared" si="124"/>
        <v>mai</v>
      </c>
      <c r="F3997">
        <f t="shared" si="125"/>
        <v>10</v>
      </c>
    </row>
    <row r="3998" spans="1:6">
      <c r="A3998" t="s">
        <v>85</v>
      </c>
      <c r="B3998" s="72">
        <v>46149</v>
      </c>
      <c r="C3998" s="172">
        <v>0.45833333333333331</v>
      </c>
      <c r="D3998">
        <v>16</v>
      </c>
      <c r="E3998" t="str">
        <f t="shared" si="124"/>
        <v>mai</v>
      </c>
      <c r="F3998">
        <f t="shared" si="125"/>
        <v>11</v>
      </c>
    </row>
    <row r="3999" spans="1:6">
      <c r="A3999" t="s">
        <v>85</v>
      </c>
      <c r="B3999" s="72">
        <v>46149</v>
      </c>
      <c r="C3999" s="172">
        <v>0.5</v>
      </c>
      <c r="D3999">
        <v>16</v>
      </c>
      <c r="E3999" t="str">
        <f t="shared" si="124"/>
        <v>mai</v>
      </c>
      <c r="F3999">
        <f t="shared" si="125"/>
        <v>12</v>
      </c>
    </row>
    <row r="4000" spans="1:6">
      <c r="A4000" t="s">
        <v>85</v>
      </c>
      <c r="B4000" s="72">
        <v>46149</v>
      </c>
      <c r="C4000" s="172">
        <v>0.54166666666666663</v>
      </c>
      <c r="D4000">
        <v>21</v>
      </c>
      <c r="E4000" t="str">
        <f t="shared" si="124"/>
        <v>mai</v>
      </c>
      <c r="F4000">
        <f t="shared" si="125"/>
        <v>13</v>
      </c>
    </row>
    <row r="4001" spans="1:6">
      <c r="A4001" t="s">
        <v>85</v>
      </c>
      <c r="B4001" s="72">
        <v>46149</v>
      </c>
      <c r="C4001" s="172">
        <v>0.58333333333333337</v>
      </c>
      <c r="D4001">
        <v>18</v>
      </c>
      <c r="E4001" t="str">
        <f t="shared" si="124"/>
        <v>mai</v>
      </c>
      <c r="F4001">
        <f t="shared" si="125"/>
        <v>14</v>
      </c>
    </row>
    <row r="4002" spans="1:6">
      <c r="A4002" t="s">
        <v>85</v>
      </c>
      <c r="B4002" s="72">
        <v>46149</v>
      </c>
      <c r="C4002" s="172">
        <v>0.625</v>
      </c>
      <c r="D4002">
        <v>22</v>
      </c>
      <c r="E4002" t="str">
        <f t="shared" si="124"/>
        <v>mai</v>
      </c>
      <c r="F4002">
        <f t="shared" si="125"/>
        <v>15</v>
      </c>
    </row>
    <row r="4003" spans="1:6">
      <c r="A4003" t="s">
        <v>85</v>
      </c>
      <c r="B4003" s="72">
        <v>46149</v>
      </c>
      <c r="C4003" s="172">
        <v>0.66666666666666663</v>
      </c>
      <c r="D4003">
        <v>15</v>
      </c>
      <c r="E4003" t="str">
        <f t="shared" si="124"/>
        <v>mai</v>
      </c>
      <c r="F4003">
        <f t="shared" si="125"/>
        <v>16</v>
      </c>
    </row>
    <row r="4004" spans="1:6">
      <c r="A4004" t="s">
        <v>85</v>
      </c>
      <c r="B4004" s="72">
        <v>46149</v>
      </c>
      <c r="C4004" s="172">
        <v>0.70833333333333337</v>
      </c>
      <c r="D4004">
        <v>19</v>
      </c>
      <c r="E4004" t="str">
        <f t="shared" si="124"/>
        <v>mai</v>
      </c>
      <c r="F4004">
        <f t="shared" si="125"/>
        <v>17</v>
      </c>
    </row>
    <row r="4005" spans="1:6">
      <c r="A4005" t="s">
        <v>85</v>
      </c>
      <c r="B4005" s="72">
        <v>46149</v>
      </c>
      <c r="C4005" s="172">
        <v>0.75</v>
      </c>
      <c r="D4005">
        <v>20</v>
      </c>
      <c r="E4005" t="str">
        <f t="shared" si="124"/>
        <v>mai</v>
      </c>
      <c r="F4005">
        <f t="shared" si="125"/>
        <v>18</v>
      </c>
    </row>
    <row r="4006" spans="1:6">
      <c r="A4006" t="s">
        <v>85</v>
      </c>
      <c r="B4006" s="72">
        <v>46149</v>
      </c>
      <c r="C4006" s="172">
        <v>0.79166666666666663</v>
      </c>
      <c r="D4006">
        <v>14</v>
      </c>
      <c r="E4006" t="str">
        <f t="shared" si="124"/>
        <v>mai</v>
      </c>
      <c r="F4006">
        <f t="shared" si="125"/>
        <v>19</v>
      </c>
    </row>
    <row r="4007" spans="1:6">
      <c r="A4007" t="s">
        <v>85</v>
      </c>
      <c r="B4007" s="72">
        <v>46149</v>
      </c>
      <c r="C4007" s="172">
        <v>0.83333333333333337</v>
      </c>
      <c r="D4007">
        <v>16</v>
      </c>
      <c r="E4007" t="str">
        <f t="shared" si="124"/>
        <v>mai</v>
      </c>
      <c r="F4007">
        <f t="shared" si="125"/>
        <v>20</v>
      </c>
    </row>
    <row r="4008" spans="1:6">
      <c r="A4008" t="s">
        <v>85</v>
      </c>
      <c r="B4008" s="72">
        <v>46149</v>
      </c>
      <c r="C4008" s="172">
        <v>0.875</v>
      </c>
      <c r="D4008">
        <v>11</v>
      </c>
      <c r="E4008" t="str">
        <f t="shared" si="124"/>
        <v>mai</v>
      </c>
      <c r="F4008">
        <f t="shared" si="125"/>
        <v>21</v>
      </c>
    </row>
    <row r="4009" spans="1:6">
      <c r="A4009" t="s">
        <v>85</v>
      </c>
      <c r="B4009" s="72">
        <v>46149</v>
      </c>
      <c r="C4009" s="172">
        <v>0.91666666666666663</v>
      </c>
      <c r="D4009">
        <v>12</v>
      </c>
      <c r="E4009" t="str">
        <f t="shared" si="124"/>
        <v>mai</v>
      </c>
      <c r="F4009">
        <f t="shared" si="125"/>
        <v>22</v>
      </c>
    </row>
    <row r="4010" spans="1:6">
      <c r="A4010" t="s">
        <v>85</v>
      </c>
      <c r="B4010" s="72">
        <v>46149</v>
      </c>
      <c r="C4010" s="172">
        <v>0.95833333333333337</v>
      </c>
      <c r="D4010">
        <v>8</v>
      </c>
      <c r="E4010" t="str">
        <f t="shared" si="124"/>
        <v>mai</v>
      </c>
      <c r="F4010">
        <f t="shared" si="125"/>
        <v>23</v>
      </c>
    </row>
    <row r="4011" spans="1:6">
      <c r="A4011" t="s">
        <v>68</v>
      </c>
      <c r="B4011" s="72">
        <v>46150</v>
      </c>
      <c r="C4011" s="79">
        <v>0</v>
      </c>
      <c r="D4011">
        <v>5</v>
      </c>
      <c r="E4011" t="str">
        <f t="shared" si="124"/>
        <v>mai</v>
      </c>
      <c r="F4011">
        <f t="shared" si="125"/>
        <v>24</v>
      </c>
    </row>
    <row r="4012" spans="1:6">
      <c r="A4012" t="s">
        <v>68</v>
      </c>
      <c r="B4012" s="72">
        <v>46150</v>
      </c>
      <c r="C4012" s="79">
        <v>4.1666666666666664E-2</v>
      </c>
      <c r="D4012">
        <v>4</v>
      </c>
      <c r="E4012" t="str">
        <f t="shared" si="124"/>
        <v>mai</v>
      </c>
      <c r="F4012">
        <f t="shared" si="125"/>
        <v>1</v>
      </c>
    </row>
    <row r="4013" spans="1:6">
      <c r="A4013" t="s">
        <v>68</v>
      </c>
      <c r="B4013" s="72">
        <v>46150</v>
      </c>
      <c r="C4013" s="79">
        <v>8.3333333333333329E-2</v>
      </c>
      <c r="D4013">
        <v>1</v>
      </c>
      <c r="E4013" t="str">
        <f t="shared" si="124"/>
        <v>mai</v>
      </c>
      <c r="F4013">
        <f t="shared" si="125"/>
        <v>2</v>
      </c>
    </row>
    <row r="4014" spans="1:6">
      <c r="A4014" t="s">
        <v>68</v>
      </c>
      <c r="B4014" s="72">
        <v>46150</v>
      </c>
      <c r="C4014" s="79">
        <v>0.125</v>
      </c>
      <c r="D4014">
        <v>3</v>
      </c>
      <c r="E4014" t="str">
        <f t="shared" si="124"/>
        <v>mai</v>
      </c>
      <c r="F4014">
        <f t="shared" si="125"/>
        <v>3</v>
      </c>
    </row>
    <row r="4015" spans="1:6">
      <c r="A4015" t="s">
        <v>68</v>
      </c>
      <c r="B4015" s="72">
        <v>46150</v>
      </c>
      <c r="C4015" s="79">
        <v>0.16666666666666666</v>
      </c>
      <c r="D4015">
        <v>1</v>
      </c>
      <c r="E4015" t="str">
        <f t="shared" si="124"/>
        <v>mai</v>
      </c>
      <c r="F4015">
        <f t="shared" si="125"/>
        <v>4</v>
      </c>
    </row>
    <row r="4016" spans="1:6">
      <c r="A4016" t="s">
        <v>68</v>
      </c>
      <c r="B4016" s="72">
        <v>46150</v>
      </c>
      <c r="C4016" s="79">
        <v>0.20833333333333334</v>
      </c>
      <c r="D4016">
        <v>0</v>
      </c>
      <c r="E4016" t="str">
        <f t="shared" si="124"/>
        <v>mai</v>
      </c>
      <c r="F4016" t="e">
        <f t="shared" si="125"/>
        <v>#N/A</v>
      </c>
    </row>
    <row r="4017" spans="1:6">
      <c r="A4017" t="s">
        <v>68</v>
      </c>
      <c r="B4017" s="72">
        <v>46150</v>
      </c>
      <c r="C4017" s="79">
        <v>0.25</v>
      </c>
      <c r="D4017">
        <v>2</v>
      </c>
      <c r="E4017" t="str">
        <f t="shared" si="124"/>
        <v>mai</v>
      </c>
      <c r="F4017">
        <f t="shared" si="125"/>
        <v>6</v>
      </c>
    </row>
    <row r="4018" spans="1:6">
      <c r="A4018" t="s">
        <v>68</v>
      </c>
      <c r="B4018" s="72">
        <v>46150</v>
      </c>
      <c r="C4018" s="79">
        <v>0.29166666666666669</v>
      </c>
      <c r="D4018">
        <v>2</v>
      </c>
      <c r="E4018" t="str">
        <f t="shared" si="124"/>
        <v>mai</v>
      </c>
      <c r="F4018">
        <f t="shared" si="125"/>
        <v>7</v>
      </c>
    </row>
    <row r="4019" spans="1:6">
      <c r="A4019" t="s">
        <v>68</v>
      </c>
      <c r="B4019" s="72">
        <v>46150</v>
      </c>
      <c r="C4019" s="79">
        <v>0.33333333333333331</v>
      </c>
      <c r="D4019">
        <v>7</v>
      </c>
      <c r="E4019" t="str">
        <f t="shared" si="124"/>
        <v>mai</v>
      </c>
      <c r="F4019">
        <f t="shared" si="125"/>
        <v>8</v>
      </c>
    </row>
    <row r="4020" spans="1:6">
      <c r="A4020" t="s">
        <v>68</v>
      </c>
      <c r="B4020" s="72">
        <v>46150</v>
      </c>
      <c r="C4020" s="79">
        <v>0.375</v>
      </c>
      <c r="D4020">
        <v>17</v>
      </c>
      <c r="E4020" t="str">
        <f t="shared" si="124"/>
        <v>mai</v>
      </c>
      <c r="F4020">
        <f t="shared" si="125"/>
        <v>9</v>
      </c>
    </row>
    <row r="4021" spans="1:6">
      <c r="A4021" t="s">
        <v>68</v>
      </c>
      <c r="B4021" s="72">
        <v>46150</v>
      </c>
      <c r="C4021" s="79">
        <v>0.41666666666666669</v>
      </c>
      <c r="D4021">
        <v>34</v>
      </c>
      <c r="E4021" t="str">
        <f t="shared" si="124"/>
        <v>mai</v>
      </c>
      <c r="F4021">
        <f t="shared" si="125"/>
        <v>10</v>
      </c>
    </row>
    <row r="4022" spans="1:6">
      <c r="A4022" t="s">
        <v>68</v>
      </c>
      <c r="B4022" s="72">
        <v>46150</v>
      </c>
      <c r="C4022" s="79">
        <v>0.45833333333333331</v>
      </c>
      <c r="D4022">
        <v>43</v>
      </c>
      <c r="E4022" t="str">
        <f t="shared" si="124"/>
        <v>mai</v>
      </c>
      <c r="F4022">
        <f t="shared" si="125"/>
        <v>11</v>
      </c>
    </row>
    <row r="4023" spans="1:6">
      <c r="A4023" t="s">
        <v>68</v>
      </c>
      <c r="B4023" s="72">
        <v>46150</v>
      </c>
      <c r="C4023" s="79">
        <v>0.5</v>
      </c>
      <c r="D4023">
        <v>53</v>
      </c>
      <c r="E4023" t="str">
        <f t="shared" si="124"/>
        <v>mai</v>
      </c>
      <c r="F4023">
        <f t="shared" si="125"/>
        <v>12</v>
      </c>
    </row>
    <row r="4024" spans="1:6">
      <c r="A4024" t="s">
        <v>68</v>
      </c>
      <c r="B4024" s="72">
        <v>46150</v>
      </c>
      <c r="C4024" s="79">
        <v>0.54166666666666663</v>
      </c>
      <c r="D4024">
        <v>50</v>
      </c>
      <c r="E4024" t="str">
        <f t="shared" si="124"/>
        <v>mai</v>
      </c>
      <c r="F4024">
        <f t="shared" si="125"/>
        <v>13</v>
      </c>
    </row>
    <row r="4025" spans="1:6">
      <c r="A4025" t="s">
        <v>68</v>
      </c>
      <c r="B4025" s="72">
        <v>46150</v>
      </c>
      <c r="C4025" s="79">
        <v>0.58333333333333337</v>
      </c>
      <c r="D4025">
        <v>43</v>
      </c>
      <c r="E4025" t="str">
        <f t="shared" si="124"/>
        <v>mai</v>
      </c>
      <c r="F4025">
        <f t="shared" si="125"/>
        <v>14</v>
      </c>
    </row>
    <row r="4026" spans="1:6">
      <c r="A4026" t="s">
        <v>68</v>
      </c>
      <c r="B4026" s="72">
        <v>46150</v>
      </c>
      <c r="C4026" s="79">
        <v>0.625</v>
      </c>
      <c r="D4026">
        <v>48</v>
      </c>
      <c r="E4026" t="str">
        <f t="shared" si="124"/>
        <v>mai</v>
      </c>
      <c r="F4026">
        <f t="shared" si="125"/>
        <v>15</v>
      </c>
    </row>
    <row r="4027" spans="1:6">
      <c r="A4027" t="s">
        <v>68</v>
      </c>
      <c r="B4027" s="72">
        <v>46150</v>
      </c>
      <c r="C4027" s="79">
        <v>0.66666666666666663</v>
      </c>
      <c r="D4027">
        <v>50</v>
      </c>
      <c r="E4027" t="str">
        <f t="shared" si="124"/>
        <v>mai</v>
      </c>
      <c r="F4027">
        <f t="shared" si="125"/>
        <v>16</v>
      </c>
    </row>
    <row r="4028" spans="1:6">
      <c r="A4028" t="s">
        <v>68</v>
      </c>
      <c r="B4028" s="72">
        <v>46150</v>
      </c>
      <c r="C4028" s="79">
        <v>0.70833333333333337</v>
      </c>
      <c r="D4028">
        <v>48</v>
      </c>
      <c r="E4028" t="str">
        <f t="shared" si="124"/>
        <v>mai</v>
      </c>
      <c r="F4028">
        <f t="shared" si="125"/>
        <v>17</v>
      </c>
    </row>
    <row r="4029" spans="1:6">
      <c r="A4029" t="s">
        <v>68</v>
      </c>
      <c r="B4029" s="72">
        <v>46150</v>
      </c>
      <c r="C4029" s="79">
        <v>0.75</v>
      </c>
      <c r="D4029">
        <v>38</v>
      </c>
      <c r="E4029" t="str">
        <f t="shared" si="124"/>
        <v>mai</v>
      </c>
      <c r="F4029">
        <f t="shared" si="125"/>
        <v>18</v>
      </c>
    </row>
    <row r="4030" spans="1:6">
      <c r="A4030" t="s">
        <v>68</v>
      </c>
      <c r="B4030" s="72">
        <v>46150</v>
      </c>
      <c r="C4030" s="79">
        <v>0.79166666666666663</v>
      </c>
      <c r="D4030">
        <v>32</v>
      </c>
      <c r="E4030" t="str">
        <f t="shared" si="124"/>
        <v>mai</v>
      </c>
      <c r="F4030">
        <f t="shared" si="125"/>
        <v>19</v>
      </c>
    </row>
    <row r="4031" spans="1:6">
      <c r="A4031" t="s">
        <v>68</v>
      </c>
      <c r="B4031" s="72">
        <v>46150</v>
      </c>
      <c r="C4031" s="79">
        <v>0.83333333333333337</v>
      </c>
      <c r="D4031">
        <v>22</v>
      </c>
      <c r="E4031" t="str">
        <f t="shared" si="124"/>
        <v>mai</v>
      </c>
      <c r="F4031">
        <f t="shared" si="125"/>
        <v>20</v>
      </c>
    </row>
    <row r="4032" spans="1:6">
      <c r="A4032" t="s">
        <v>68</v>
      </c>
      <c r="B4032" s="72">
        <v>46150</v>
      </c>
      <c r="C4032" s="79">
        <v>0.875</v>
      </c>
      <c r="D4032">
        <v>19</v>
      </c>
      <c r="E4032" t="str">
        <f t="shared" si="124"/>
        <v>mai</v>
      </c>
      <c r="F4032">
        <f t="shared" si="125"/>
        <v>21</v>
      </c>
    </row>
    <row r="4033" spans="1:6">
      <c r="A4033" t="s">
        <v>68</v>
      </c>
      <c r="B4033" s="72">
        <v>46150</v>
      </c>
      <c r="C4033" s="79">
        <v>0.91666666666666663</v>
      </c>
      <c r="D4033">
        <v>13</v>
      </c>
      <c r="E4033" t="str">
        <f t="shared" si="124"/>
        <v>mai</v>
      </c>
      <c r="F4033">
        <f t="shared" si="125"/>
        <v>22</v>
      </c>
    </row>
    <row r="4034" spans="1:6">
      <c r="A4034" t="s">
        <v>68</v>
      </c>
      <c r="B4034" s="72">
        <v>46150</v>
      </c>
      <c r="C4034" s="79">
        <v>0.95833333333333337</v>
      </c>
      <c r="D4034">
        <v>7</v>
      </c>
      <c r="E4034" t="str">
        <f t="shared" si="124"/>
        <v>mai</v>
      </c>
      <c r="F4034">
        <f t="shared" si="125"/>
        <v>23</v>
      </c>
    </row>
    <row r="4035" spans="1:6">
      <c r="A4035" t="s">
        <v>85</v>
      </c>
      <c r="B4035" s="72">
        <v>46150</v>
      </c>
      <c r="C4035" s="172">
        <v>0</v>
      </c>
      <c r="D4035">
        <v>6</v>
      </c>
      <c r="E4035" t="str">
        <f t="shared" si="124"/>
        <v>mai</v>
      </c>
      <c r="F4035">
        <f t="shared" si="125"/>
        <v>24</v>
      </c>
    </row>
    <row r="4036" spans="1:6">
      <c r="A4036" t="s">
        <v>85</v>
      </c>
      <c r="B4036" s="72">
        <v>46150</v>
      </c>
      <c r="C4036" s="172">
        <v>4.1666666666666664E-2</v>
      </c>
      <c r="D4036">
        <v>11</v>
      </c>
      <c r="E4036" t="str">
        <f t="shared" ref="E4036:E4099" si="126">TEXT(B4036,"mmmm")</f>
        <v>mai</v>
      </c>
      <c r="F4036">
        <f t="shared" ref="F4036:F4099" si="127">VLOOKUP(C4036,$L$1:$M$24,2,0)</f>
        <v>1</v>
      </c>
    </row>
    <row r="4037" spans="1:6">
      <c r="A4037" t="s">
        <v>85</v>
      </c>
      <c r="B4037" s="72">
        <v>46150</v>
      </c>
      <c r="C4037" s="172">
        <v>8.3333333333333329E-2</v>
      </c>
      <c r="D4037">
        <v>2</v>
      </c>
      <c r="E4037" t="str">
        <f t="shared" si="126"/>
        <v>mai</v>
      </c>
      <c r="F4037">
        <f t="shared" si="127"/>
        <v>2</v>
      </c>
    </row>
    <row r="4038" spans="1:6">
      <c r="A4038" t="s">
        <v>85</v>
      </c>
      <c r="B4038" s="72">
        <v>46150</v>
      </c>
      <c r="C4038" s="172">
        <v>0.125</v>
      </c>
      <c r="D4038">
        <v>2</v>
      </c>
      <c r="E4038" t="str">
        <f t="shared" si="126"/>
        <v>mai</v>
      </c>
      <c r="F4038">
        <f t="shared" si="127"/>
        <v>3</v>
      </c>
    </row>
    <row r="4039" spans="1:6">
      <c r="A4039" t="s">
        <v>85</v>
      </c>
      <c r="B4039" s="72">
        <v>46150</v>
      </c>
      <c r="C4039" s="172">
        <v>0.16666666666666666</v>
      </c>
      <c r="D4039">
        <v>0</v>
      </c>
      <c r="E4039" t="str">
        <f t="shared" si="126"/>
        <v>mai</v>
      </c>
      <c r="F4039">
        <f t="shared" si="127"/>
        <v>4</v>
      </c>
    </row>
    <row r="4040" spans="1:6">
      <c r="A4040" t="s">
        <v>85</v>
      </c>
      <c r="B4040" s="72">
        <v>46150</v>
      </c>
      <c r="C4040" s="172">
        <v>0.20833333333333334</v>
      </c>
      <c r="D4040">
        <v>1</v>
      </c>
      <c r="E4040" t="str">
        <f t="shared" si="126"/>
        <v>mai</v>
      </c>
      <c r="F4040" t="e">
        <f t="shared" si="127"/>
        <v>#N/A</v>
      </c>
    </row>
    <row r="4041" spans="1:6">
      <c r="A4041" t="s">
        <v>85</v>
      </c>
      <c r="B4041" s="72">
        <v>46150</v>
      </c>
      <c r="C4041" s="172">
        <v>0.25</v>
      </c>
      <c r="D4041">
        <v>0</v>
      </c>
      <c r="E4041" t="str">
        <f t="shared" si="126"/>
        <v>mai</v>
      </c>
      <c r="F4041">
        <f t="shared" si="127"/>
        <v>6</v>
      </c>
    </row>
    <row r="4042" spans="1:6">
      <c r="A4042" t="s">
        <v>85</v>
      </c>
      <c r="B4042" s="72">
        <v>46150</v>
      </c>
      <c r="C4042" s="172">
        <v>0.29166666666666669</v>
      </c>
      <c r="D4042">
        <v>0</v>
      </c>
      <c r="E4042" t="str">
        <f t="shared" si="126"/>
        <v>mai</v>
      </c>
      <c r="F4042">
        <f t="shared" si="127"/>
        <v>7</v>
      </c>
    </row>
    <row r="4043" spans="1:6">
      <c r="A4043" t="s">
        <v>85</v>
      </c>
      <c r="B4043" s="72">
        <v>46150</v>
      </c>
      <c r="C4043" s="172">
        <v>0.33333333333333331</v>
      </c>
      <c r="D4043">
        <v>2</v>
      </c>
      <c r="E4043" t="str">
        <f t="shared" si="126"/>
        <v>mai</v>
      </c>
      <c r="F4043">
        <f t="shared" si="127"/>
        <v>8</v>
      </c>
    </row>
    <row r="4044" spans="1:6">
      <c r="A4044" t="s">
        <v>85</v>
      </c>
      <c r="B4044" s="72">
        <v>46150</v>
      </c>
      <c r="C4044" s="172">
        <v>0.375</v>
      </c>
      <c r="D4044">
        <v>7</v>
      </c>
      <c r="E4044" t="str">
        <f t="shared" si="126"/>
        <v>mai</v>
      </c>
      <c r="F4044">
        <f t="shared" si="127"/>
        <v>9</v>
      </c>
    </row>
    <row r="4045" spans="1:6">
      <c r="A4045" t="s">
        <v>85</v>
      </c>
      <c r="B4045" s="72">
        <v>46150</v>
      </c>
      <c r="C4045" s="172">
        <v>0.41666666666666669</v>
      </c>
      <c r="D4045">
        <v>14</v>
      </c>
      <c r="E4045" t="str">
        <f t="shared" si="126"/>
        <v>mai</v>
      </c>
      <c r="F4045">
        <f t="shared" si="127"/>
        <v>10</v>
      </c>
    </row>
    <row r="4046" spans="1:6">
      <c r="A4046" t="s">
        <v>85</v>
      </c>
      <c r="B4046" s="72">
        <v>46150</v>
      </c>
      <c r="C4046" s="172">
        <v>0.45833333333333331</v>
      </c>
      <c r="D4046">
        <v>23</v>
      </c>
      <c r="E4046" t="str">
        <f t="shared" si="126"/>
        <v>mai</v>
      </c>
      <c r="F4046">
        <f t="shared" si="127"/>
        <v>11</v>
      </c>
    </row>
    <row r="4047" spans="1:6">
      <c r="A4047" t="s">
        <v>85</v>
      </c>
      <c r="B4047" s="72">
        <v>46150</v>
      </c>
      <c r="C4047" s="172">
        <v>0.5</v>
      </c>
      <c r="D4047">
        <v>28</v>
      </c>
      <c r="E4047" t="str">
        <f t="shared" si="126"/>
        <v>mai</v>
      </c>
      <c r="F4047">
        <f t="shared" si="127"/>
        <v>12</v>
      </c>
    </row>
    <row r="4048" spans="1:6">
      <c r="A4048" t="s">
        <v>85</v>
      </c>
      <c r="B4048" s="72">
        <v>46150</v>
      </c>
      <c r="C4048" s="172">
        <v>0.54166666666666663</v>
      </c>
      <c r="D4048">
        <v>27</v>
      </c>
      <c r="E4048" t="str">
        <f t="shared" si="126"/>
        <v>mai</v>
      </c>
      <c r="F4048">
        <f t="shared" si="127"/>
        <v>13</v>
      </c>
    </row>
    <row r="4049" spans="1:6">
      <c r="A4049" t="s">
        <v>85</v>
      </c>
      <c r="B4049" s="72">
        <v>46150</v>
      </c>
      <c r="C4049" s="172">
        <v>0.58333333333333337</v>
      </c>
      <c r="D4049">
        <v>21</v>
      </c>
      <c r="E4049" t="str">
        <f t="shared" si="126"/>
        <v>mai</v>
      </c>
      <c r="F4049">
        <f t="shared" si="127"/>
        <v>14</v>
      </c>
    </row>
    <row r="4050" spans="1:6">
      <c r="A4050" t="s">
        <v>85</v>
      </c>
      <c r="B4050" s="72">
        <v>46150</v>
      </c>
      <c r="C4050" s="172">
        <v>0.625</v>
      </c>
      <c r="D4050">
        <v>24</v>
      </c>
      <c r="E4050" t="str">
        <f t="shared" si="126"/>
        <v>mai</v>
      </c>
      <c r="F4050">
        <f t="shared" si="127"/>
        <v>15</v>
      </c>
    </row>
    <row r="4051" spans="1:6">
      <c r="A4051" t="s">
        <v>85</v>
      </c>
      <c r="B4051" s="72">
        <v>46150</v>
      </c>
      <c r="C4051" s="172">
        <v>0.66666666666666663</v>
      </c>
      <c r="D4051">
        <v>25</v>
      </c>
      <c r="E4051" t="str">
        <f t="shared" si="126"/>
        <v>mai</v>
      </c>
      <c r="F4051">
        <f t="shared" si="127"/>
        <v>16</v>
      </c>
    </row>
    <row r="4052" spans="1:6">
      <c r="A4052" t="s">
        <v>85</v>
      </c>
      <c r="B4052" s="72">
        <v>46150</v>
      </c>
      <c r="C4052" s="172">
        <v>0.70833333333333337</v>
      </c>
      <c r="D4052">
        <v>25</v>
      </c>
      <c r="E4052" t="str">
        <f t="shared" si="126"/>
        <v>mai</v>
      </c>
      <c r="F4052">
        <f t="shared" si="127"/>
        <v>17</v>
      </c>
    </row>
    <row r="4053" spans="1:6">
      <c r="A4053" t="s">
        <v>85</v>
      </c>
      <c r="B4053" s="72">
        <v>46150</v>
      </c>
      <c r="C4053" s="172">
        <v>0.75</v>
      </c>
      <c r="D4053">
        <v>23</v>
      </c>
      <c r="E4053" t="str">
        <f t="shared" si="126"/>
        <v>mai</v>
      </c>
      <c r="F4053">
        <f t="shared" si="127"/>
        <v>18</v>
      </c>
    </row>
    <row r="4054" spans="1:6">
      <c r="A4054" t="s">
        <v>85</v>
      </c>
      <c r="B4054" s="72">
        <v>46150</v>
      </c>
      <c r="C4054" s="172">
        <v>0.79166666666666663</v>
      </c>
      <c r="D4054">
        <v>23</v>
      </c>
      <c r="E4054" t="str">
        <f t="shared" si="126"/>
        <v>mai</v>
      </c>
      <c r="F4054">
        <f t="shared" si="127"/>
        <v>19</v>
      </c>
    </row>
    <row r="4055" spans="1:6">
      <c r="A4055" t="s">
        <v>85</v>
      </c>
      <c r="B4055" s="72">
        <v>46150</v>
      </c>
      <c r="C4055" s="172">
        <v>0.83333333333333337</v>
      </c>
      <c r="D4055">
        <v>9</v>
      </c>
      <c r="E4055" t="str">
        <f t="shared" si="126"/>
        <v>mai</v>
      </c>
      <c r="F4055">
        <f t="shared" si="127"/>
        <v>20</v>
      </c>
    </row>
    <row r="4056" spans="1:6">
      <c r="A4056" t="s">
        <v>85</v>
      </c>
      <c r="B4056" s="72">
        <v>46150</v>
      </c>
      <c r="C4056" s="172">
        <v>0.875</v>
      </c>
      <c r="D4056">
        <v>15</v>
      </c>
      <c r="E4056" t="str">
        <f t="shared" si="126"/>
        <v>mai</v>
      </c>
      <c r="F4056">
        <f t="shared" si="127"/>
        <v>21</v>
      </c>
    </row>
    <row r="4057" spans="1:6">
      <c r="A4057" t="s">
        <v>85</v>
      </c>
      <c r="B4057" s="72">
        <v>46150</v>
      </c>
      <c r="C4057" s="172">
        <v>0.91666666666666663</v>
      </c>
      <c r="D4057">
        <v>9</v>
      </c>
      <c r="E4057" t="str">
        <f t="shared" si="126"/>
        <v>mai</v>
      </c>
      <c r="F4057">
        <f t="shared" si="127"/>
        <v>22</v>
      </c>
    </row>
    <row r="4058" spans="1:6">
      <c r="A4058" t="s">
        <v>85</v>
      </c>
      <c r="B4058" s="72">
        <v>46150</v>
      </c>
      <c r="C4058" s="172">
        <v>0.95833333333333337</v>
      </c>
      <c r="D4058">
        <v>9</v>
      </c>
      <c r="E4058" t="str">
        <f t="shared" si="126"/>
        <v>mai</v>
      </c>
      <c r="F4058">
        <f t="shared" si="127"/>
        <v>23</v>
      </c>
    </row>
    <row r="4059" spans="1:6">
      <c r="A4059" t="s">
        <v>68</v>
      </c>
      <c r="B4059" s="72">
        <v>46151</v>
      </c>
      <c r="C4059" s="79">
        <v>0</v>
      </c>
      <c r="D4059">
        <v>3</v>
      </c>
      <c r="E4059" t="str">
        <f t="shared" si="126"/>
        <v>mai</v>
      </c>
      <c r="F4059">
        <f t="shared" si="127"/>
        <v>24</v>
      </c>
    </row>
    <row r="4060" spans="1:6">
      <c r="A4060" t="s">
        <v>68</v>
      </c>
      <c r="B4060" s="72">
        <v>46151</v>
      </c>
      <c r="C4060" s="79">
        <v>4.1666666666666664E-2</v>
      </c>
      <c r="D4060">
        <v>4</v>
      </c>
      <c r="E4060" t="str">
        <f t="shared" si="126"/>
        <v>mai</v>
      </c>
      <c r="F4060">
        <f t="shared" si="127"/>
        <v>1</v>
      </c>
    </row>
    <row r="4061" spans="1:6">
      <c r="A4061" t="s">
        <v>68</v>
      </c>
      <c r="B4061" s="72">
        <v>46151</v>
      </c>
      <c r="C4061" s="79">
        <v>8.3333333333333329E-2</v>
      </c>
      <c r="D4061">
        <v>1</v>
      </c>
      <c r="E4061" t="str">
        <f t="shared" si="126"/>
        <v>mai</v>
      </c>
      <c r="F4061">
        <f t="shared" si="127"/>
        <v>2</v>
      </c>
    </row>
    <row r="4062" spans="1:6">
      <c r="A4062" t="s">
        <v>68</v>
      </c>
      <c r="B4062" s="72">
        <v>46151</v>
      </c>
      <c r="C4062" s="79">
        <v>0.125</v>
      </c>
      <c r="D4062">
        <v>2</v>
      </c>
      <c r="E4062" t="str">
        <f t="shared" si="126"/>
        <v>mai</v>
      </c>
      <c r="F4062">
        <f t="shared" si="127"/>
        <v>3</v>
      </c>
    </row>
    <row r="4063" spans="1:6">
      <c r="A4063" t="s">
        <v>68</v>
      </c>
      <c r="B4063" s="72">
        <v>46151</v>
      </c>
      <c r="C4063" s="79">
        <v>0.16666666666666666</v>
      </c>
      <c r="D4063">
        <v>1</v>
      </c>
      <c r="E4063" t="str">
        <f t="shared" si="126"/>
        <v>mai</v>
      </c>
      <c r="F4063">
        <f t="shared" si="127"/>
        <v>4</v>
      </c>
    </row>
    <row r="4064" spans="1:6">
      <c r="A4064" t="s">
        <v>68</v>
      </c>
      <c r="B4064" s="72">
        <v>46151</v>
      </c>
      <c r="C4064" s="79">
        <v>0.20833333333333334</v>
      </c>
      <c r="D4064">
        <v>1</v>
      </c>
      <c r="E4064" t="str">
        <f t="shared" si="126"/>
        <v>mai</v>
      </c>
      <c r="F4064" t="e">
        <f t="shared" si="127"/>
        <v>#N/A</v>
      </c>
    </row>
    <row r="4065" spans="1:6">
      <c r="A4065" t="s">
        <v>68</v>
      </c>
      <c r="B4065" s="72">
        <v>46151</v>
      </c>
      <c r="C4065" s="79">
        <v>0.25</v>
      </c>
      <c r="D4065">
        <v>0</v>
      </c>
      <c r="E4065" t="str">
        <f t="shared" si="126"/>
        <v>mai</v>
      </c>
      <c r="F4065">
        <f t="shared" si="127"/>
        <v>6</v>
      </c>
    </row>
    <row r="4066" spans="1:6">
      <c r="A4066" t="s">
        <v>68</v>
      </c>
      <c r="B4066" s="72">
        <v>46151</v>
      </c>
      <c r="C4066" s="79">
        <v>0.29166666666666669</v>
      </c>
      <c r="D4066">
        <v>4</v>
      </c>
      <c r="E4066" t="str">
        <f t="shared" si="126"/>
        <v>mai</v>
      </c>
      <c r="F4066">
        <f t="shared" si="127"/>
        <v>7</v>
      </c>
    </row>
    <row r="4067" spans="1:6">
      <c r="A4067" t="s">
        <v>68</v>
      </c>
      <c r="B4067" s="72">
        <v>46151</v>
      </c>
      <c r="C4067" s="79">
        <v>0.33333333333333331</v>
      </c>
      <c r="D4067">
        <v>9</v>
      </c>
      <c r="E4067" t="str">
        <f t="shared" si="126"/>
        <v>mai</v>
      </c>
      <c r="F4067">
        <f t="shared" si="127"/>
        <v>8</v>
      </c>
    </row>
    <row r="4068" spans="1:6">
      <c r="A4068" t="s">
        <v>68</v>
      </c>
      <c r="B4068" s="72">
        <v>46151</v>
      </c>
      <c r="C4068" s="79">
        <v>0.375</v>
      </c>
      <c r="D4068">
        <v>17</v>
      </c>
      <c r="E4068" t="str">
        <f t="shared" si="126"/>
        <v>mai</v>
      </c>
      <c r="F4068">
        <f t="shared" si="127"/>
        <v>9</v>
      </c>
    </row>
    <row r="4069" spans="1:6">
      <c r="A4069" t="s">
        <v>68</v>
      </c>
      <c r="B4069" s="72">
        <v>46151</v>
      </c>
      <c r="C4069" s="79">
        <v>0.41666666666666669</v>
      </c>
      <c r="D4069">
        <v>29</v>
      </c>
      <c r="E4069" t="str">
        <f t="shared" si="126"/>
        <v>mai</v>
      </c>
      <c r="F4069">
        <f t="shared" si="127"/>
        <v>10</v>
      </c>
    </row>
    <row r="4070" spans="1:6">
      <c r="A4070" t="s">
        <v>68</v>
      </c>
      <c r="B4070" s="72">
        <v>46151</v>
      </c>
      <c r="C4070" s="79">
        <v>0.45833333333333331</v>
      </c>
      <c r="D4070">
        <v>31</v>
      </c>
      <c r="E4070" t="str">
        <f t="shared" si="126"/>
        <v>mai</v>
      </c>
      <c r="F4070">
        <f t="shared" si="127"/>
        <v>11</v>
      </c>
    </row>
    <row r="4071" spans="1:6">
      <c r="A4071" t="s">
        <v>68</v>
      </c>
      <c r="B4071" s="72">
        <v>46151</v>
      </c>
      <c r="C4071" s="79">
        <v>0.5</v>
      </c>
      <c r="D4071">
        <v>34</v>
      </c>
      <c r="E4071" t="str">
        <f t="shared" si="126"/>
        <v>mai</v>
      </c>
      <c r="F4071">
        <f t="shared" si="127"/>
        <v>12</v>
      </c>
    </row>
    <row r="4072" spans="1:6">
      <c r="A4072" t="s">
        <v>68</v>
      </c>
      <c r="B4072" s="72">
        <v>46151</v>
      </c>
      <c r="C4072" s="79">
        <v>0.54166666666666663</v>
      </c>
      <c r="D4072">
        <v>34</v>
      </c>
      <c r="E4072" t="str">
        <f t="shared" si="126"/>
        <v>mai</v>
      </c>
      <c r="F4072">
        <f t="shared" si="127"/>
        <v>13</v>
      </c>
    </row>
    <row r="4073" spans="1:6">
      <c r="A4073" t="s">
        <v>68</v>
      </c>
      <c r="B4073" s="72">
        <v>46151</v>
      </c>
      <c r="C4073" s="79">
        <v>0.58333333333333337</v>
      </c>
      <c r="D4073">
        <v>33</v>
      </c>
      <c r="E4073" t="str">
        <f t="shared" si="126"/>
        <v>mai</v>
      </c>
      <c r="F4073">
        <f t="shared" si="127"/>
        <v>14</v>
      </c>
    </row>
    <row r="4074" spans="1:6">
      <c r="A4074" t="s">
        <v>68</v>
      </c>
      <c r="B4074" s="72">
        <v>46151</v>
      </c>
      <c r="C4074" s="79">
        <v>0.625</v>
      </c>
      <c r="D4074">
        <v>35</v>
      </c>
      <c r="E4074" t="str">
        <f t="shared" si="126"/>
        <v>mai</v>
      </c>
      <c r="F4074">
        <f t="shared" si="127"/>
        <v>15</v>
      </c>
    </row>
    <row r="4075" spans="1:6">
      <c r="A4075" t="s">
        <v>68</v>
      </c>
      <c r="B4075" s="72">
        <v>46151</v>
      </c>
      <c r="C4075" s="79">
        <v>0.66666666666666663</v>
      </c>
      <c r="D4075">
        <v>34</v>
      </c>
      <c r="E4075" t="str">
        <f t="shared" si="126"/>
        <v>mai</v>
      </c>
      <c r="F4075">
        <f t="shared" si="127"/>
        <v>16</v>
      </c>
    </row>
    <row r="4076" spans="1:6">
      <c r="A4076" t="s">
        <v>68</v>
      </c>
      <c r="B4076" s="72">
        <v>46151</v>
      </c>
      <c r="C4076" s="79">
        <v>0.70833333333333337</v>
      </c>
      <c r="D4076">
        <v>29</v>
      </c>
      <c r="E4076" t="str">
        <f t="shared" si="126"/>
        <v>mai</v>
      </c>
      <c r="F4076">
        <f t="shared" si="127"/>
        <v>17</v>
      </c>
    </row>
    <row r="4077" spans="1:6">
      <c r="A4077" t="s">
        <v>68</v>
      </c>
      <c r="B4077" s="72">
        <v>46151</v>
      </c>
      <c r="C4077" s="79">
        <v>0.75</v>
      </c>
      <c r="D4077">
        <v>27</v>
      </c>
      <c r="E4077" t="str">
        <f t="shared" si="126"/>
        <v>mai</v>
      </c>
      <c r="F4077">
        <f t="shared" si="127"/>
        <v>18</v>
      </c>
    </row>
    <row r="4078" spans="1:6">
      <c r="A4078" t="s">
        <v>68</v>
      </c>
      <c r="B4078" s="72">
        <v>46151</v>
      </c>
      <c r="C4078" s="79">
        <v>0.79166666666666663</v>
      </c>
      <c r="D4078">
        <v>20</v>
      </c>
      <c r="E4078" t="str">
        <f t="shared" si="126"/>
        <v>mai</v>
      </c>
      <c r="F4078">
        <f t="shared" si="127"/>
        <v>19</v>
      </c>
    </row>
    <row r="4079" spans="1:6">
      <c r="A4079" t="s">
        <v>68</v>
      </c>
      <c r="B4079" s="72">
        <v>46151</v>
      </c>
      <c r="C4079" s="79">
        <v>0.83333333333333337</v>
      </c>
      <c r="D4079">
        <v>19</v>
      </c>
      <c r="E4079" t="str">
        <f t="shared" si="126"/>
        <v>mai</v>
      </c>
      <c r="F4079">
        <f t="shared" si="127"/>
        <v>20</v>
      </c>
    </row>
    <row r="4080" spans="1:6">
      <c r="A4080" t="s">
        <v>68</v>
      </c>
      <c r="B4080" s="72">
        <v>46151</v>
      </c>
      <c r="C4080" s="79">
        <v>0.875</v>
      </c>
      <c r="D4080">
        <v>14</v>
      </c>
      <c r="E4080" t="str">
        <f t="shared" si="126"/>
        <v>mai</v>
      </c>
      <c r="F4080">
        <f t="shared" si="127"/>
        <v>21</v>
      </c>
    </row>
    <row r="4081" spans="1:6">
      <c r="A4081" t="s">
        <v>68</v>
      </c>
      <c r="B4081" s="72">
        <v>46151</v>
      </c>
      <c r="C4081" s="79">
        <v>0.91666666666666663</v>
      </c>
      <c r="D4081">
        <v>11</v>
      </c>
      <c r="E4081" t="str">
        <f t="shared" si="126"/>
        <v>mai</v>
      </c>
      <c r="F4081">
        <f t="shared" si="127"/>
        <v>22</v>
      </c>
    </row>
    <row r="4082" spans="1:6">
      <c r="A4082" t="s">
        <v>68</v>
      </c>
      <c r="B4082" s="72">
        <v>46151</v>
      </c>
      <c r="C4082" s="79">
        <v>0.95833333333333337</v>
      </c>
      <c r="D4082">
        <v>9</v>
      </c>
      <c r="E4082" t="str">
        <f t="shared" si="126"/>
        <v>mai</v>
      </c>
      <c r="F4082">
        <f t="shared" si="127"/>
        <v>23</v>
      </c>
    </row>
    <row r="4083" spans="1:6">
      <c r="A4083" t="s">
        <v>85</v>
      </c>
      <c r="B4083" s="72">
        <v>46151</v>
      </c>
      <c r="C4083" s="172">
        <v>0</v>
      </c>
      <c r="D4083">
        <v>4</v>
      </c>
      <c r="E4083" t="str">
        <f t="shared" si="126"/>
        <v>mai</v>
      </c>
      <c r="F4083">
        <f t="shared" si="127"/>
        <v>24</v>
      </c>
    </row>
    <row r="4084" spans="1:6">
      <c r="A4084" t="s">
        <v>85</v>
      </c>
      <c r="B4084" s="72">
        <v>46151</v>
      </c>
      <c r="C4084" s="172">
        <v>4.1666666666666664E-2</v>
      </c>
      <c r="D4084">
        <v>3</v>
      </c>
      <c r="E4084" t="str">
        <f t="shared" si="126"/>
        <v>mai</v>
      </c>
      <c r="F4084">
        <f t="shared" si="127"/>
        <v>1</v>
      </c>
    </row>
    <row r="4085" spans="1:6">
      <c r="A4085" t="s">
        <v>85</v>
      </c>
      <c r="B4085" s="72">
        <v>46151</v>
      </c>
      <c r="C4085" s="172">
        <v>8.3333333333333329E-2</v>
      </c>
      <c r="D4085">
        <v>7</v>
      </c>
      <c r="E4085" t="str">
        <f t="shared" si="126"/>
        <v>mai</v>
      </c>
      <c r="F4085">
        <f t="shared" si="127"/>
        <v>2</v>
      </c>
    </row>
    <row r="4086" spans="1:6">
      <c r="A4086" t="s">
        <v>85</v>
      </c>
      <c r="B4086" s="72">
        <v>46151</v>
      </c>
      <c r="C4086" s="172">
        <v>0.125</v>
      </c>
      <c r="D4086">
        <v>2</v>
      </c>
      <c r="E4086" t="str">
        <f t="shared" si="126"/>
        <v>mai</v>
      </c>
      <c r="F4086">
        <f t="shared" si="127"/>
        <v>3</v>
      </c>
    </row>
    <row r="4087" spans="1:6">
      <c r="A4087" t="s">
        <v>85</v>
      </c>
      <c r="B4087" s="72">
        <v>46151</v>
      </c>
      <c r="C4087" s="172">
        <v>0.16666666666666666</v>
      </c>
      <c r="D4087">
        <v>1</v>
      </c>
      <c r="E4087" t="str">
        <f t="shared" si="126"/>
        <v>mai</v>
      </c>
      <c r="F4087">
        <f t="shared" si="127"/>
        <v>4</v>
      </c>
    </row>
    <row r="4088" spans="1:6">
      <c r="A4088" t="s">
        <v>85</v>
      </c>
      <c r="B4088" s="72">
        <v>46151</v>
      </c>
      <c r="C4088" s="172">
        <v>0.20833333333333334</v>
      </c>
      <c r="D4088">
        <v>2</v>
      </c>
      <c r="E4088" t="str">
        <f t="shared" si="126"/>
        <v>mai</v>
      </c>
      <c r="F4088" t="e">
        <f t="shared" si="127"/>
        <v>#N/A</v>
      </c>
    </row>
    <row r="4089" spans="1:6">
      <c r="A4089" t="s">
        <v>85</v>
      </c>
      <c r="B4089" s="72">
        <v>46151</v>
      </c>
      <c r="C4089" s="172">
        <v>0.25</v>
      </c>
      <c r="D4089">
        <v>0</v>
      </c>
      <c r="E4089" t="str">
        <f t="shared" si="126"/>
        <v>mai</v>
      </c>
      <c r="F4089">
        <f t="shared" si="127"/>
        <v>6</v>
      </c>
    </row>
    <row r="4090" spans="1:6">
      <c r="A4090" t="s">
        <v>85</v>
      </c>
      <c r="B4090" s="72">
        <v>46151</v>
      </c>
      <c r="C4090" s="172">
        <v>0.29166666666666669</v>
      </c>
      <c r="D4090">
        <v>1</v>
      </c>
      <c r="E4090" t="str">
        <f t="shared" si="126"/>
        <v>mai</v>
      </c>
      <c r="F4090">
        <f t="shared" si="127"/>
        <v>7</v>
      </c>
    </row>
    <row r="4091" spans="1:6">
      <c r="A4091" t="s">
        <v>85</v>
      </c>
      <c r="B4091" s="72">
        <v>46151</v>
      </c>
      <c r="C4091" s="172">
        <v>0.33333333333333331</v>
      </c>
      <c r="D4091">
        <v>3</v>
      </c>
      <c r="E4091" t="str">
        <f t="shared" si="126"/>
        <v>mai</v>
      </c>
      <c r="F4091">
        <f t="shared" si="127"/>
        <v>8</v>
      </c>
    </row>
    <row r="4092" spans="1:6">
      <c r="A4092" t="s">
        <v>85</v>
      </c>
      <c r="B4092" s="72">
        <v>46151</v>
      </c>
      <c r="C4092" s="172">
        <v>0.375</v>
      </c>
      <c r="D4092">
        <v>3</v>
      </c>
      <c r="E4092" t="str">
        <f t="shared" si="126"/>
        <v>mai</v>
      </c>
      <c r="F4092">
        <f t="shared" si="127"/>
        <v>9</v>
      </c>
    </row>
    <row r="4093" spans="1:6">
      <c r="A4093" t="s">
        <v>85</v>
      </c>
      <c r="B4093" s="72">
        <v>46151</v>
      </c>
      <c r="C4093" s="172">
        <v>0.41666666666666669</v>
      </c>
      <c r="D4093">
        <v>13</v>
      </c>
      <c r="E4093" t="str">
        <f t="shared" si="126"/>
        <v>mai</v>
      </c>
      <c r="F4093">
        <f t="shared" si="127"/>
        <v>10</v>
      </c>
    </row>
    <row r="4094" spans="1:6">
      <c r="A4094" t="s">
        <v>85</v>
      </c>
      <c r="B4094" s="72">
        <v>46151</v>
      </c>
      <c r="C4094" s="172">
        <v>0.45833333333333331</v>
      </c>
      <c r="D4094">
        <v>18</v>
      </c>
      <c r="E4094" t="str">
        <f t="shared" si="126"/>
        <v>mai</v>
      </c>
      <c r="F4094">
        <f t="shared" si="127"/>
        <v>11</v>
      </c>
    </row>
    <row r="4095" spans="1:6">
      <c r="A4095" t="s">
        <v>85</v>
      </c>
      <c r="B4095" s="72">
        <v>46151</v>
      </c>
      <c r="C4095" s="172">
        <v>0.5</v>
      </c>
      <c r="D4095">
        <v>15</v>
      </c>
      <c r="E4095" t="str">
        <f t="shared" si="126"/>
        <v>mai</v>
      </c>
      <c r="F4095">
        <f t="shared" si="127"/>
        <v>12</v>
      </c>
    </row>
    <row r="4096" spans="1:6">
      <c r="A4096" t="s">
        <v>85</v>
      </c>
      <c r="B4096" s="72">
        <v>46151</v>
      </c>
      <c r="C4096" s="172">
        <v>0.54166666666666663</v>
      </c>
      <c r="D4096">
        <v>19</v>
      </c>
      <c r="E4096" t="str">
        <f t="shared" si="126"/>
        <v>mai</v>
      </c>
      <c r="F4096">
        <f t="shared" si="127"/>
        <v>13</v>
      </c>
    </row>
    <row r="4097" spans="1:6">
      <c r="A4097" t="s">
        <v>85</v>
      </c>
      <c r="B4097" s="72">
        <v>46151</v>
      </c>
      <c r="C4097" s="172">
        <v>0.58333333333333337</v>
      </c>
      <c r="D4097">
        <v>22</v>
      </c>
      <c r="E4097" t="str">
        <f t="shared" si="126"/>
        <v>mai</v>
      </c>
      <c r="F4097">
        <f t="shared" si="127"/>
        <v>14</v>
      </c>
    </row>
    <row r="4098" spans="1:6">
      <c r="A4098" t="s">
        <v>85</v>
      </c>
      <c r="B4098" s="72">
        <v>46151</v>
      </c>
      <c r="C4098" s="172">
        <v>0.625</v>
      </c>
      <c r="D4098">
        <v>20</v>
      </c>
      <c r="E4098" t="str">
        <f t="shared" si="126"/>
        <v>mai</v>
      </c>
      <c r="F4098">
        <f t="shared" si="127"/>
        <v>15</v>
      </c>
    </row>
    <row r="4099" spans="1:6">
      <c r="A4099" t="s">
        <v>85</v>
      </c>
      <c r="B4099" s="72">
        <v>46151</v>
      </c>
      <c r="C4099" s="172">
        <v>0.66666666666666663</v>
      </c>
      <c r="D4099">
        <v>11</v>
      </c>
      <c r="E4099" t="str">
        <f t="shared" si="126"/>
        <v>mai</v>
      </c>
      <c r="F4099">
        <f t="shared" si="127"/>
        <v>16</v>
      </c>
    </row>
    <row r="4100" spans="1:6">
      <c r="A4100" t="s">
        <v>85</v>
      </c>
      <c r="B4100" s="72">
        <v>46151</v>
      </c>
      <c r="C4100" s="172">
        <v>0.70833333333333337</v>
      </c>
      <c r="D4100">
        <v>13</v>
      </c>
      <c r="E4100" t="str">
        <f t="shared" ref="E4100:E4163" si="128">TEXT(B4100,"mmmm")</f>
        <v>mai</v>
      </c>
      <c r="F4100">
        <f t="shared" ref="F4100:F4163" si="129">VLOOKUP(C4100,$L$1:$M$24,2,0)</f>
        <v>17</v>
      </c>
    </row>
    <row r="4101" spans="1:6">
      <c r="A4101" t="s">
        <v>85</v>
      </c>
      <c r="B4101" s="72">
        <v>46151</v>
      </c>
      <c r="C4101" s="172">
        <v>0.75</v>
      </c>
      <c r="D4101">
        <v>12</v>
      </c>
      <c r="E4101" t="str">
        <f t="shared" si="128"/>
        <v>mai</v>
      </c>
      <c r="F4101">
        <f t="shared" si="129"/>
        <v>18</v>
      </c>
    </row>
    <row r="4102" spans="1:6">
      <c r="A4102" t="s">
        <v>85</v>
      </c>
      <c r="B4102" s="72">
        <v>46151</v>
      </c>
      <c r="C4102" s="172">
        <v>0.79166666666666663</v>
      </c>
      <c r="D4102">
        <v>10</v>
      </c>
      <c r="E4102" t="str">
        <f t="shared" si="128"/>
        <v>mai</v>
      </c>
      <c r="F4102">
        <f t="shared" si="129"/>
        <v>19</v>
      </c>
    </row>
    <row r="4103" spans="1:6">
      <c r="A4103" t="s">
        <v>85</v>
      </c>
      <c r="B4103" s="72">
        <v>46151</v>
      </c>
      <c r="C4103" s="172">
        <v>0.83333333333333337</v>
      </c>
      <c r="D4103">
        <v>8</v>
      </c>
      <c r="E4103" t="str">
        <f t="shared" si="128"/>
        <v>mai</v>
      </c>
      <c r="F4103">
        <f t="shared" si="129"/>
        <v>20</v>
      </c>
    </row>
    <row r="4104" spans="1:6">
      <c r="A4104" t="s">
        <v>85</v>
      </c>
      <c r="B4104" s="72">
        <v>46151</v>
      </c>
      <c r="C4104" s="172">
        <v>0.875</v>
      </c>
      <c r="D4104">
        <v>10</v>
      </c>
      <c r="E4104" t="str">
        <f t="shared" si="128"/>
        <v>mai</v>
      </c>
      <c r="F4104">
        <f t="shared" si="129"/>
        <v>21</v>
      </c>
    </row>
    <row r="4105" spans="1:6">
      <c r="A4105" t="s">
        <v>85</v>
      </c>
      <c r="B4105" s="72">
        <v>46151</v>
      </c>
      <c r="C4105" s="172">
        <v>0.91666666666666663</v>
      </c>
      <c r="D4105">
        <v>9</v>
      </c>
      <c r="E4105" t="str">
        <f t="shared" si="128"/>
        <v>mai</v>
      </c>
      <c r="F4105">
        <f t="shared" si="129"/>
        <v>22</v>
      </c>
    </row>
    <row r="4106" spans="1:6">
      <c r="A4106" t="s">
        <v>85</v>
      </c>
      <c r="B4106" s="72">
        <v>46151</v>
      </c>
      <c r="C4106" s="172">
        <v>0.95833333333333337</v>
      </c>
      <c r="D4106">
        <v>4</v>
      </c>
      <c r="E4106" t="str">
        <f t="shared" si="128"/>
        <v>mai</v>
      </c>
      <c r="F4106">
        <f t="shared" si="129"/>
        <v>23</v>
      </c>
    </row>
    <row r="4107" spans="1:6">
      <c r="A4107" t="s">
        <v>68</v>
      </c>
      <c r="B4107" s="72">
        <v>46152</v>
      </c>
      <c r="C4107" s="79">
        <v>0</v>
      </c>
      <c r="D4107">
        <v>6</v>
      </c>
      <c r="E4107" t="str">
        <f t="shared" si="128"/>
        <v>mai</v>
      </c>
      <c r="F4107">
        <f t="shared" si="129"/>
        <v>24</v>
      </c>
    </row>
    <row r="4108" spans="1:6">
      <c r="A4108" t="s">
        <v>68</v>
      </c>
      <c r="B4108" s="72">
        <v>46152</v>
      </c>
      <c r="C4108" s="79">
        <v>4.1666666666666664E-2</v>
      </c>
      <c r="D4108">
        <v>5</v>
      </c>
      <c r="E4108" t="str">
        <f t="shared" si="128"/>
        <v>mai</v>
      </c>
      <c r="F4108">
        <f t="shared" si="129"/>
        <v>1</v>
      </c>
    </row>
    <row r="4109" spans="1:6">
      <c r="A4109" t="s">
        <v>68</v>
      </c>
      <c r="B4109" s="72">
        <v>46152</v>
      </c>
      <c r="C4109" s="79">
        <v>8.3333333333333329E-2</v>
      </c>
      <c r="D4109">
        <v>3</v>
      </c>
      <c r="E4109" t="str">
        <f t="shared" si="128"/>
        <v>mai</v>
      </c>
      <c r="F4109">
        <f t="shared" si="129"/>
        <v>2</v>
      </c>
    </row>
    <row r="4110" spans="1:6">
      <c r="A4110" t="s">
        <v>68</v>
      </c>
      <c r="B4110" s="72">
        <v>46152</v>
      </c>
      <c r="C4110" s="79">
        <v>0.125</v>
      </c>
      <c r="D4110">
        <v>2</v>
      </c>
      <c r="E4110" t="str">
        <f t="shared" si="128"/>
        <v>mai</v>
      </c>
      <c r="F4110">
        <f t="shared" si="129"/>
        <v>3</v>
      </c>
    </row>
    <row r="4111" spans="1:6">
      <c r="A4111" t="s">
        <v>68</v>
      </c>
      <c r="B4111" s="72">
        <v>46152</v>
      </c>
      <c r="C4111" s="79">
        <v>0.16666666666666666</v>
      </c>
      <c r="D4111">
        <v>1</v>
      </c>
      <c r="E4111" t="str">
        <f t="shared" si="128"/>
        <v>mai</v>
      </c>
      <c r="F4111">
        <f t="shared" si="129"/>
        <v>4</v>
      </c>
    </row>
    <row r="4112" spans="1:6">
      <c r="A4112" t="s">
        <v>68</v>
      </c>
      <c r="B4112" s="72">
        <v>46152</v>
      </c>
      <c r="C4112" s="79">
        <v>0.20833333333333334</v>
      </c>
      <c r="D4112">
        <v>1</v>
      </c>
      <c r="E4112" t="str">
        <f t="shared" si="128"/>
        <v>mai</v>
      </c>
      <c r="F4112" t="e">
        <f t="shared" si="129"/>
        <v>#N/A</v>
      </c>
    </row>
    <row r="4113" spans="1:6">
      <c r="A4113" t="s">
        <v>68</v>
      </c>
      <c r="B4113" s="72">
        <v>46152</v>
      </c>
      <c r="C4113" s="79">
        <v>0.25</v>
      </c>
      <c r="D4113">
        <v>2</v>
      </c>
      <c r="E4113" t="str">
        <f t="shared" si="128"/>
        <v>mai</v>
      </c>
      <c r="F4113">
        <f t="shared" si="129"/>
        <v>6</v>
      </c>
    </row>
    <row r="4114" spans="1:6">
      <c r="A4114" t="s">
        <v>68</v>
      </c>
      <c r="B4114" s="72">
        <v>46152</v>
      </c>
      <c r="C4114" s="79">
        <v>0.29166666666666669</v>
      </c>
      <c r="D4114">
        <v>3</v>
      </c>
      <c r="E4114" t="str">
        <f t="shared" si="128"/>
        <v>mai</v>
      </c>
      <c r="F4114">
        <f t="shared" si="129"/>
        <v>7</v>
      </c>
    </row>
    <row r="4115" spans="1:6">
      <c r="A4115" t="s">
        <v>68</v>
      </c>
      <c r="B4115" s="72">
        <v>46152</v>
      </c>
      <c r="C4115" s="79">
        <v>0.33333333333333331</v>
      </c>
      <c r="D4115">
        <v>6</v>
      </c>
      <c r="E4115" t="str">
        <f t="shared" si="128"/>
        <v>mai</v>
      </c>
      <c r="F4115">
        <f t="shared" si="129"/>
        <v>8</v>
      </c>
    </row>
    <row r="4116" spans="1:6">
      <c r="A4116" t="s">
        <v>68</v>
      </c>
      <c r="B4116" s="72">
        <v>46152</v>
      </c>
      <c r="C4116" s="79">
        <v>0.375</v>
      </c>
      <c r="D4116">
        <v>9</v>
      </c>
      <c r="E4116" t="str">
        <f t="shared" si="128"/>
        <v>mai</v>
      </c>
      <c r="F4116">
        <f t="shared" si="129"/>
        <v>9</v>
      </c>
    </row>
    <row r="4117" spans="1:6">
      <c r="A4117" t="s">
        <v>68</v>
      </c>
      <c r="B4117" s="72">
        <v>46152</v>
      </c>
      <c r="C4117" s="79">
        <v>0.41666666666666669</v>
      </c>
      <c r="D4117">
        <v>12</v>
      </c>
      <c r="E4117" t="str">
        <f t="shared" si="128"/>
        <v>mai</v>
      </c>
      <c r="F4117">
        <f t="shared" si="129"/>
        <v>10</v>
      </c>
    </row>
    <row r="4118" spans="1:6">
      <c r="A4118" t="s">
        <v>68</v>
      </c>
      <c r="B4118" s="72">
        <v>46152</v>
      </c>
      <c r="C4118" s="79">
        <v>0.45833333333333331</v>
      </c>
      <c r="D4118">
        <v>24</v>
      </c>
      <c r="E4118" t="str">
        <f t="shared" si="128"/>
        <v>mai</v>
      </c>
      <c r="F4118">
        <f t="shared" si="129"/>
        <v>11</v>
      </c>
    </row>
    <row r="4119" spans="1:6">
      <c r="A4119" t="s">
        <v>68</v>
      </c>
      <c r="B4119" s="72">
        <v>46152</v>
      </c>
      <c r="C4119" s="79">
        <v>0.5</v>
      </c>
      <c r="D4119">
        <v>27</v>
      </c>
      <c r="E4119" t="str">
        <f t="shared" si="128"/>
        <v>mai</v>
      </c>
      <c r="F4119">
        <f t="shared" si="129"/>
        <v>12</v>
      </c>
    </row>
    <row r="4120" spans="1:6">
      <c r="A4120" t="s">
        <v>68</v>
      </c>
      <c r="B4120" s="72">
        <v>46152</v>
      </c>
      <c r="C4120" s="79">
        <v>0.54166666666666663</v>
      </c>
      <c r="D4120">
        <v>29</v>
      </c>
      <c r="E4120" t="str">
        <f t="shared" si="128"/>
        <v>mai</v>
      </c>
      <c r="F4120">
        <f t="shared" si="129"/>
        <v>13</v>
      </c>
    </row>
    <row r="4121" spans="1:6">
      <c r="A4121" t="s">
        <v>68</v>
      </c>
      <c r="B4121" s="72">
        <v>46152</v>
      </c>
      <c r="C4121" s="79">
        <v>0.58333333333333337</v>
      </c>
      <c r="D4121">
        <v>29</v>
      </c>
      <c r="E4121" t="str">
        <f t="shared" si="128"/>
        <v>mai</v>
      </c>
      <c r="F4121">
        <f t="shared" si="129"/>
        <v>14</v>
      </c>
    </row>
    <row r="4122" spans="1:6">
      <c r="A4122" t="s">
        <v>68</v>
      </c>
      <c r="B4122" s="72">
        <v>46152</v>
      </c>
      <c r="C4122" s="79">
        <v>0.625</v>
      </c>
      <c r="D4122">
        <v>26</v>
      </c>
      <c r="E4122" t="str">
        <f t="shared" si="128"/>
        <v>mai</v>
      </c>
      <c r="F4122">
        <f t="shared" si="129"/>
        <v>15</v>
      </c>
    </row>
    <row r="4123" spans="1:6">
      <c r="A4123" t="s">
        <v>68</v>
      </c>
      <c r="B4123" s="72">
        <v>46152</v>
      </c>
      <c r="C4123" s="79">
        <v>0.66666666666666663</v>
      </c>
      <c r="D4123">
        <v>25</v>
      </c>
      <c r="E4123" t="str">
        <f t="shared" si="128"/>
        <v>mai</v>
      </c>
      <c r="F4123">
        <f t="shared" si="129"/>
        <v>16</v>
      </c>
    </row>
    <row r="4124" spans="1:6">
      <c r="A4124" t="s">
        <v>68</v>
      </c>
      <c r="B4124" s="72">
        <v>46152</v>
      </c>
      <c r="C4124" s="79">
        <v>0.70833333333333337</v>
      </c>
      <c r="D4124">
        <v>26</v>
      </c>
      <c r="E4124" t="str">
        <f t="shared" si="128"/>
        <v>mai</v>
      </c>
      <c r="F4124">
        <f t="shared" si="129"/>
        <v>17</v>
      </c>
    </row>
    <row r="4125" spans="1:6">
      <c r="A4125" t="s">
        <v>68</v>
      </c>
      <c r="B4125" s="72">
        <v>46152</v>
      </c>
      <c r="C4125" s="79">
        <v>0.75</v>
      </c>
      <c r="D4125">
        <v>16</v>
      </c>
      <c r="E4125" t="str">
        <f t="shared" si="128"/>
        <v>mai</v>
      </c>
      <c r="F4125">
        <f t="shared" si="129"/>
        <v>18</v>
      </c>
    </row>
    <row r="4126" spans="1:6">
      <c r="A4126" t="s">
        <v>68</v>
      </c>
      <c r="B4126" s="72">
        <v>46152</v>
      </c>
      <c r="C4126" s="79">
        <v>0.79166666666666663</v>
      </c>
      <c r="D4126">
        <v>18</v>
      </c>
      <c r="E4126" t="str">
        <f t="shared" si="128"/>
        <v>mai</v>
      </c>
      <c r="F4126">
        <f t="shared" si="129"/>
        <v>19</v>
      </c>
    </row>
    <row r="4127" spans="1:6">
      <c r="A4127" t="s">
        <v>68</v>
      </c>
      <c r="B4127" s="72">
        <v>46152</v>
      </c>
      <c r="C4127" s="79">
        <v>0.83333333333333337</v>
      </c>
      <c r="D4127">
        <v>16</v>
      </c>
      <c r="E4127" t="str">
        <f t="shared" si="128"/>
        <v>mai</v>
      </c>
      <c r="F4127">
        <f t="shared" si="129"/>
        <v>20</v>
      </c>
    </row>
    <row r="4128" spans="1:6">
      <c r="A4128" t="s">
        <v>68</v>
      </c>
      <c r="B4128" s="72">
        <v>46152</v>
      </c>
      <c r="C4128" s="79">
        <v>0.875</v>
      </c>
      <c r="D4128">
        <v>13</v>
      </c>
      <c r="E4128" t="str">
        <f t="shared" si="128"/>
        <v>mai</v>
      </c>
      <c r="F4128">
        <f t="shared" si="129"/>
        <v>21</v>
      </c>
    </row>
    <row r="4129" spans="1:6">
      <c r="A4129" t="s">
        <v>68</v>
      </c>
      <c r="B4129" s="72">
        <v>46152</v>
      </c>
      <c r="C4129" s="79">
        <v>0.91666666666666663</v>
      </c>
      <c r="D4129">
        <v>11</v>
      </c>
      <c r="E4129" t="str">
        <f t="shared" si="128"/>
        <v>mai</v>
      </c>
      <c r="F4129">
        <f t="shared" si="129"/>
        <v>22</v>
      </c>
    </row>
    <row r="4130" spans="1:6">
      <c r="A4130" t="s">
        <v>68</v>
      </c>
      <c r="B4130" s="72">
        <v>46152</v>
      </c>
      <c r="C4130" s="79">
        <v>0.95833333333333337</v>
      </c>
      <c r="D4130">
        <v>8</v>
      </c>
      <c r="E4130" t="str">
        <f t="shared" si="128"/>
        <v>mai</v>
      </c>
      <c r="F4130">
        <f t="shared" si="129"/>
        <v>23</v>
      </c>
    </row>
    <row r="4131" spans="1:6">
      <c r="A4131" t="s">
        <v>85</v>
      </c>
      <c r="B4131" s="72">
        <v>46152</v>
      </c>
      <c r="C4131" s="172">
        <v>0</v>
      </c>
      <c r="D4131">
        <v>2</v>
      </c>
      <c r="E4131" t="str">
        <f t="shared" si="128"/>
        <v>mai</v>
      </c>
      <c r="F4131">
        <f t="shared" si="129"/>
        <v>24</v>
      </c>
    </row>
    <row r="4132" spans="1:6">
      <c r="A4132" t="s">
        <v>85</v>
      </c>
      <c r="B4132" s="72">
        <v>46152</v>
      </c>
      <c r="C4132" s="172">
        <v>4.1666666666666664E-2</v>
      </c>
      <c r="D4132">
        <v>0</v>
      </c>
      <c r="E4132" t="str">
        <f t="shared" si="128"/>
        <v>mai</v>
      </c>
      <c r="F4132">
        <f t="shared" si="129"/>
        <v>1</v>
      </c>
    </row>
    <row r="4133" spans="1:6">
      <c r="A4133" t="s">
        <v>85</v>
      </c>
      <c r="B4133" s="72">
        <v>46152</v>
      </c>
      <c r="C4133" s="172">
        <v>8.3333333333333329E-2</v>
      </c>
      <c r="D4133">
        <v>1</v>
      </c>
      <c r="E4133" t="str">
        <f t="shared" si="128"/>
        <v>mai</v>
      </c>
      <c r="F4133">
        <f t="shared" si="129"/>
        <v>2</v>
      </c>
    </row>
    <row r="4134" spans="1:6">
      <c r="A4134" t="s">
        <v>85</v>
      </c>
      <c r="B4134" s="72">
        <v>46152</v>
      </c>
      <c r="C4134" s="172">
        <v>0.125</v>
      </c>
      <c r="D4134">
        <v>3</v>
      </c>
      <c r="E4134" t="str">
        <f t="shared" si="128"/>
        <v>mai</v>
      </c>
      <c r="F4134">
        <f t="shared" si="129"/>
        <v>3</v>
      </c>
    </row>
    <row r="4135" spans="1:6">
      <c r="A4135" t="s">
        <v>85</v>
      </c>
      <c r="B4135" s="72">
        <v>46152</v>
      </c>
      <c r="C4135" s="172">
        <v>0.16666666666666666</v>
      </c>
      <c r="D4135">
        <v>0</v>
      </c>
      <c r="E4135" t="str">
        <f t="shared" si="128"/>
        <v>mai</v>
      </c>
      <c r="F4135">
        <f t="shared" si="129"/>
        <v>4</v>
      </c>
    </row>
    <row r="4136" spans="1:6">
      <c r="A4136" t="s">
        <v>85</v>
      </c>
      <c r="B4136" s="72">
        <v>46152</v>
      </c>
      <c r="C4136" s="172">
        <v>0.20833333333333334</v>
      </c>
      <c r="D4136">
        <v>2</v>
      </c>
      <c r="E4136" t="str">
        <f t="shared" si="128"/>
        <v>mai</v>
      </c>
      <c r="F4136" t="e">
        <f t="shared" si="129"/>
        <v>#N/A</v>
      </c>
    </row>
    <row r="4137" spans="1:6">
      <c r="A4137" t="s">
        <v>85</v>
      </c>
      <c r="B4137" s="72">
        <v>46152</v>
      </c>
      <c r="C4137" s="172">
        <v>0.25</v>
      </c>
      <c r="D4137">
        <v>4</v>
      </c>
      <c r="E4137" t="str">
        <f t="shared" si="128"/>
        <v>mai</v>
      </c>
      <c r="F4137">
        <f t="shared" si="129"/>
        <v>6</v>
      </c>
    </row>
    <row r="4138" spans="1:6">
      <c r="A4138" t="s">
        <v>85</v>
      </c>
      <c r="B4138" s="72">
        <v>46152</v>
      </c>
      <c r="C4138" s="172">
        <v>0.29166666666666669</v>
      </c>
      <c r="D4138">
        <v>1</v>
      </c>
      <c r="E4138" t="str">
        <f t="shared" si="128"/>
        <v>mai</v>
      </c>
      <c r="F4138">
        <f t="shared" si="129"/>
        <v>7</v>
      </c>
    </row>
    <row r="4139" spans="1:6">
      <c r="A4139" t="s">
        <v>85</v>
      </c>
      <c r="B4139" s="72">
        <v>46152</v>
      </c>
      <c r="C4139" s="172">
        <v>0.33333333333333331</v>
      </c>
      <c r="D4139">
        <v>3</v>
      </c>
      <c r="E4139" t="str">
        <f t="shared" si="128"/>
        <v>mai</v>
      </c>
      <c r="F4139">
        <f t="shared" si="129"/>
        <v>8</v>
      </c>
    </row>
    <row r="4140" spans="1:6">
      <c r="A4140" t="s">
        <v>85</v>
      </c>
      <c r="B4140" s="72">
        <v>46152</v>
      </c>
      <c r="C4140" s="172">
        <v>0.375</v>
      </c>
      <c r="D4140">
        <v>2</v>
      </c>
      <c r="E4140" t="str">
        <f t="shared" si="128"/>
        <v>mai</v>
      </c>
      <c r="F4140">
        <f t="shared" si="129"/>
        <v>9</v>
      </c>
    </row>
    <row r="4141" spans="1:6">
      <c r="A4141" t="s">
        <v>85</v>
      </c>
      <c r="B4141" s="72">
        <v>46152</v>
      </c>
      <c r="C4141" s="172">
        <v>0.41666666666666669</v>
      </c>
      <c r="D4141">
        <v>8</v>
      </c>
      <c r="E4141" t="str">
        <f t="shared" si="128"/>
        <v>mai</v>
      </c>
      <c r="F4141">
        <f t="shared" si="129"/>
        <v>10</v>
      </c>
    </row>
    <row r="4142" spans="1:6">
      <c r="A4142" t="s">
        <v>85</v>
      </c>
      <c r="B4142" s="72">
        <v>46152</v>
      </c>
      <c r="C4142" s="172">
        <v>0.45833333333333331</v>
      </c>
      <c r="D4142">
        <v>6</v>
      </c>
      <c r="E4142" t="str">
        <f t="shared" si="128"/>
        <v>mai</v>
      </c>
      <c r="F4142">
        <f t="shared" si="129"/>
        <v>11</v>
      </c>
    </row>
    <row r="4143" spans="1:6">
      <c r="A4143" t="s">
        <v>85</v>
      </c>
      <c r="B4143" s="72">
        <v>46152</v>
      </c>
      <c r="C4143" s="172">
        <v>0.5</v>
      </c>
      <c r="D4143">
        <v>11</v>
      </c>
      <c r="E4143" t="str">
        <f t="shared" si="128"/>
        <v>mai</v>
      </c>
      <c r="F4143">
        <f t="shared" si="129"/>
        <v>12</v>
      </c>
    </row>
    <row r="4144" spans="1:6">
      <c r="A4144" t="s">
        <v>85</v>
      </c>
      <c r="B4144" s="72">
        <v>46152</v>
      </c>
      <c r="C4144" s="172">
        <v>0.54166666666666663</v>
      </c>
      <c r="D4144">
        <v>16</v>
      </c>
      <c r="E4144" t="str">
        <f t="shared" si="128"/>
        <v>mai</v>
      </c>
      <c r="F4144">
        <f t="shared" si="129"/>
        <v>13</v>
      </c>
    </row>
    <row r="4145" spans="1:6">
      <c r="A4145" t="s">
        <v>85</v>
      </c>
      <c r="B4145" s="72">
        <v>46152</v>
      </c>
      <c r="C4145" s="172">
        <v>0.58333333333333337</v>
      </c>
      <c r="D4145">
        <v>11</v>
      </c>
      <c r="E4145" t="str">
        <f t="shared" si="128"/>
        <v>mai</v>
      </c>
      <c r="F4145">
        <f t="shared" si="129"/>
        <v>14</v>
      </c>
    </row>
    <row r="4146" spans="1:6">
      <c r="A4146" t="s">
        <v>85</v>
      </c>
      <c r="B4146" s="72">
        <v>46152</v>
      </c>
      <c r="C4146" s="172">
        <v>0.625</v>
      </c>
      <c r="D4146">
        <v>10</v>
      </c>
      <c r="E4146" t="str">
        <f t="shared" si="128"/>
        <v>mai</v>
      </c>
      <c r="F4146">
        <f t="shared" si="129"/>
        <v>15</v>
      </c>
    </row>
    <row r="4147" spans="1:6">
      <c r="A4147" t="s">
        <v>85</v>
      </c>
      <c r="B4147" s="72">
        <v>46152</v>
      </c>
      <c r="C4147" s="172">
        <v>0.66666666666666663</v>
      </c>
      <c r="D4147">
        <v>12</v>
      </c>
      <c r="E4147" t="str">
        <f t="shared" si="128"/>
        <v>mai</v>
      </c>
      <c r="F4147">
        <f t="shared" si="129"/>
        <v>16</v>
      </c>
    </row>
    <row r="4148" spans="1:6">
      <c r="A4148" t="s">
        <v>85</v>
      </c>
      <c r="B4148" s="72">
        <v>46152</v>
      </c>
      <c r="C4148" s="172">
        <v>0.70833333333333337</v>
      </c>
      <c r="D4148">
        <v>9</v>
      </c>
      <c r="E4148" t="str">
        <f t="shared" si="128"/>
        <v>mai</v>
      </c>
      <c r="F4148">
        <f t="shared" si="129"/>
        <v>17</v>
      </c>
    </row>
    <row r="4149" spans="1:6">
      <c r="A4149" t="s">
        <v>85</v>
      </c>
      <c r="B4149" s="72">
        <v>46152</v>
      </c>
      <c r="C4149" s="172">
        <v>0.75</v>
      </c>
      <c r="D4149">
        <v>10</v>
      </c>
      <c r="E4149" t="str">
        <f t="shared" si="128"/>
        <v>mai</v>
      </c>
      <c r="F4149">
        <f t="shared" si="129"/>
        <v>18</v>
      </c>
    </row>
    <row r="4150" spans="1:6">
      <c r="A4150" t="s">
        <v>85</v>
      </c>
      <c r="B4150" s="72">
        <v>46152</v>
      </c>
      <c r="C4150" s="172">
        <v>0.79166666666666663</v>
      </c>
      <c r="D4150">
        <v>11</v>
      </c>
      <c r="E4150" t="str">
        <f t="shared" si="128"/>
        <v>mai</v>
      </c>
      <c r="F4150">
        <f t="shared" si="129"/>
        <v>19</v>
      </c>
    </row>
    <row r="4151" spans="1:6">
      <c r="A4151" t="s">
        <v>85</v>
      </c>
      <c r="B4151" s="72">
        <v>46152</v>
      </c>
      <c r="C4151" s="172">
        <v>0.83333333333333337</v>
      </c>
      <c r="D4151">
        <v>15</v>
      </c>
      <c r="E4151" t="str">
        <f t="shared" si="128"/>
        <v>mai</v>
      </c>
      <c r="F4151">
        <f t="shared" si="129"/>
        <v>20</v>
      </c>
    </row>
    <row r="4152" spans="1:6">
      <c r="A4152" t="s">
        <v>85</v>
      </c>
      <c r="B4152" s="72">
        <v>46152</v>
      </c>
      <c r="C4152" s="172">
        <v>0.875</v>
      </c>
      <c r="D4152">
        <v>8</v>
      </c>
      <c r="E4152" t="str">
        <f t="shared" si="128"/>
        <v>mai</v>
      </c>
      <c r="F4152">
        <f t="shared" si="129"/>
        <v>21</v>
      </c>
    </row>
    <row r="4153" spans="1:6">
      <c r="A4153" t="s">
        <v>85</v>
      </c>
      <c r="B4153" s="72">
        <v>46152</v>
      </c>
      <c r="C4153" s="172">
        <v>0.91666666666666663</v>
      </c>
      <c r="D4153">
        <v>9</v>
      </c>
      <c r="E4153" t="str">
        <f t="shared" si="128"/>
        <v>mai</v>
      </c>
      <c r="F4153">
        <f t="shared" si="129"/>
        <v>22</v>
      </c>
    </row>
    <row r="4154" spans="1:6">
      <c r="A4154" t="s">
        <v>85</v>
      </c>
      <c r="B4154" s="72">
        <v>46152</v>
      </c>
      <c r="C4154" s="172">
        <v>0.95833333333333337</v>
      </c>
      <c r="D4154">
        <v>6</v>
      </c>
      <c r="E4154" t="str">
        <f t="shared" si="128"/>
        <v>mai</v>
      </c>
      <c r="F4154">
        <f t="shared" si="129"/>
        <v>23</v>
      </c>
    </row>
    <row r="4155" spans="1:6">
      <c r="A4155" t="s">
        <v>68</v>
      </c>
      <c r="B4155" s="72">
        <v>46153</v>
      </c>
      <c r="C4155" s="79">
        <v>0</v>
      </c>
      <c r="D4155">
        <v>4</v>
      </c>
      <c r="E4155" t="str">
        <f t="shared" si="128"/>
        <v>mai</v>
      </c>
      <c r="F4155">
        <f t="shared" si="129"/>
        <v>24</v>
      </c>
    </row>
    <row r="4156" spans="1:6">
      <c r="A4156" t="s">
        <v>68</v>
      </c>
      <c r="B4156" s="72">
        <v>46153</v>
      </c>
      <c r="C4156" s="79">
        <v>4.1666666666666664E-2</v>
      </c>
      <c r="D4156">
        <v>0</v>
      </c>
      <c r="E4156" t="str">
        <f t="shared" si="128"/>
        <v>mai</v>
      </c>
      <c r="F4156">
        <f t="shared" si="129"/>
        <v>1</v>
      </c>
    </row>
    <row r="4157" spans="1:6">
      <c r="A4157" t="s">
        <v>68</v>
      </c>
      <c r="B4157" s="72">
        <v>46153</v>
      </c>
      <c r="C4157" s="79">
        <v>8.3333333333333329E-2</v>
      </c>
      <c r="D4157">
        <v>0</v>
      </c>
      <c r="E4157" t="str">
        <f t="shared" si="128"/>
        <v>mai</v>
      </c>
      <c r="F4157">
        <f t="shared" si="129"/>
        <v>2</v>
      </c>
    </row>
    <row r="4158" spans="1:6">
      <c r="A4158" t="s">
        <v>68</v>
      </c>
      <c r="B4158" s="72">
        <v>46153</v>
      </c>
      <c r="C4158" s="79">
        <v>0.125</v>
      </c>
      <c r="D4158">
        <v>1</v>
      </c>
      <c r="E4158" t="str">
        <f t="shared" si="128"/>
        <v>mai</v>
      </c>
      <c r="F4158">
        <f t="shared" si="129"/>
        <v>3</v>
      </c>
    </row>
    <row r="4159" spans="1:6">
      <c r="A4159" t="s">
        <v>68</v>
      </c>
      <c r="B4159" s="72">
        <v>46153</v>
      </c>
      <c r="C4159" s="79">
        <v>0.16666666666666666</v>
      </c>
      <c r="D4159">
        <v>0</v>
      </c>
      <c r="E4159" t="str">
        <f t="shared" si="128"/>
        <v>mai</v>
      </c>
      <c r="F4159">
        <f t="shared" si="129"/>
        <v>4</v>
      </c>
    </row>
    <row r="4160" spans="1:6">
      <c r="A4160" t="s">
        <v>68</v>
      </c>
      <c r="B4160" s="72">
        <v>46153</v>
      </c>
      <c r="C4160" s="79">
        <v>0.20833333333333334</v>
      </c>
      <c r="D4160">
        <v>1</v>
      </c>
      <c r="E4160" t="str">
        <f t="shared" si="128"/>
        <v>mai</v>
      </c>
      <c r="F4160" t="e">
        <f t="shared" si="129"/>
        <v>#N/A</v>
      </c>
    </row>
    <row r="4161" spans="1:6">
      <c r="A4161" t="s">
        <v>68</v>
      </c>
      <c r="B4161" s="72">
        <v>46153</v>
      </c>
      <c r="C4161" s="79">
        <v>0.25</v>
      </c>
      <c r="D4161">
        <v>7</v>
      </c>
      <c r="E4161" t="str">
        <f t="shared" si="128"/>
        <v>mai</v>
      </c>
      <c r="F4161">
        <f t="shared" si="129"/>
        <v>6</v>
      </c>
    </row>
    <row r="4162" spans="1:6">
      <c r="A4162" t="s">
        <v>68</v>
      </c>
      <c r="B4162" s="72">
        <v>46153</v>
      </c>
      <c r="C4162" s="79">
        <v>0.29166666666666669</v>
      </c>
      <c r="D4162">
        <v>22</v>
      </c>
      <c r="E4162" t="str">
        <f t="shared" si="128"/>
        <v>mai</v>
      </c>
      <c r="F4162">
        <f t="shared" si="129"/>
        <v>7</v>
      </c>
    </row>
    <row r="4163" spans="1:6">
      <c r="A4163" t="s">
        <v>68</v>
      </c>
      <c r="B4163" s="72">
        <v>46153</v>
      </c>
      <c r="C4163" s="79">
        <v>0.33333333333333331</v>
      </c>
      <c r="D4163">
        <v>66</v>
      </c>
      <c r="E4163" t="str">
        <f t="shared" si="128"/>
        <v>mai</v>
      </c>
      <c r="F4163">
        <f t="shared" si="129"/>
        <v>8</v>
      </c>
    </row>
    <row r="4164" spans="1:6">
      <c r="A4164" t="s">
        <v>68</v>
      </c>
      <c r="B4164" s="72">
        <v>46153</v>
      </c>
      <c r="C4164" s="79">
        <v>0.375</v>
      </c>
      <c r="D4164">
        <v>78</v>
      </c>
      <c r="E4164" t="str">
        <f t="shared" ref="E4164:E4227" si="130">TEXT(B4164,"mmmm")</f>
        <v>mai</v>
      </c>
      <c r="F4164">
        <f t="shared" ref="F4164:F4227" si="131">VLOOKUP(C4164,$L$1:$M$24,2,0)</f>
        <v>9</v>
      </c>
    </row>
    <row r="4165" spans="1:6">
      <c r="A4165" t="s">
        <v>68</v>
      </c>
      <c r="B4165" s="72">
        <v>46153</v>
      </c>
      <c r="C4165" s="79">
        <v>0.41666666666666669</v>
      </c>
      <c r="D4165">
        <v>82</v>
      </c>
      <c r="E4165" t="str">
        <f t="shared" si="130"/>
        <v>mai</v>
      </c>
      <c r="F4165">
        <f t="shared" si="131"/>
        <v>10</v>
      </c>
    </row>
    <row r="4166" spans="1:6">
      <c r="A4166" t="s">
        <v>68</v>
      </c>
      <c r="B4166" s="72">
        <v>46153</v>
      </c>
      <c r="C4166" s="79">
        <v>0.45833333333333331</v>
      </c>
      <c r="D4166">
        <v>68</v>
      </c>
      <c r="E4166" t="str">
        <f t="shared" si="130"/>
        <v>mai</v>
      </c>
      <c r="F4166">
        <f t="shared" si="131"/>
        <v>11</v>
      </c>
    </row>
    <row r="4167" spans="1:6">
      <c r="A4167" t="s">
        <v>68</v>
      </c>
      <c r="B4167" s="72">
        <v>46153</v>
      </c>
      <c r="C4167" s="79">
        <v>0.5</v>
      </c>
      <c r="D4167">
        <v>59</v>
      </c>
      <c r="E4167" t="str">
        <f t="shared" si="130"/>
        <v>mai</v>
      </c>
      <c r="F4167">
        <f t="shared" si="131"/>
        <v>12</v>
      </c>
    </row>
    <row r="4168" spans="1:6">
      <c r="A4168" t="s">
        <v>68</v>
      </c>
      <c r="B4168" s="72">
        <v>46153</v>
      </c>
      <c r="C4168" s="79">
        <v>0.54166666666666663</v>
      </c>
      <c r="D4168">
        <v>66</v>
      </c>
      <c r="E4168" t="str">
        <f t="shared" si="130"/>
        <v>mai</v>
      </c>
      <c r="F4168">
        <f t="shared" si="131"/>
        <v>13</v>
      </c>
    </row>
    <row r="4169" spans="1:6">
      <c r="A4169" t="s">
        <v>68</v>
      </c>
      <c r="B4169" s="72">
        <v>46153</v>
      </c>
      <c r="C4169" s="79">
        <v>0.58333333333333337</v>
      </c>
      <c r="D4169">
        <v>71</v>
      </c>
      <c r="E4169" t="str">
        <f t="shared" si="130"/>
        <v>mai</v>
      </c>
      <c r="F4169">
        <f t="shared" si="131"/>
        <v>14</v>
      </c>
    </row>
    <row r="4170" spans="1:6">
      <c r="A4170" t="s">
        <v>68</v>
      </c>
      <c r="B4170" s="72">
        <v>46153</v>
      </c>
      <c r="C4170" s="79">
        <v>0.625</v>
      </c>
      <c r="D4170">
        <v>53</v>
      </c>
      <c r="E4170" t="str">
        <f t="shared" si="130"/>
        <v>mai</v>
      </c>
      <c r="F4170">
        <f t="shared" si="131"/>
        <v>15</v>
      </c>
    </row>
    <row r="4171" spans="1:6">
      <c r="A4171" t="s">
        <v>68</v>
      </c>
      <c r="B4171" s="72">
        <v>46153</v>
      </c>
      <c r="C4171" s="79">
        <v>0.66666666666666663</v>
      </c>
      <c r="D4171">
        <v>63</v>
      </c>
      <c r="E4171" t="str">
        <f t="shared" si="130"/>
        <v>mai</v>
      </c>
      <c r="F4171">
        <f t="shared" si="131"/>
        <v>16</v>
      </c>
    </row>
    <row r="4172" spans="1:6">
      <c r="A4172" t="s">
        <v>68</v>
      </c>
      <c r="B4172" s="72">
        <v>46153</v>
      </c>
      <c r="C4172" s="79">
        <v>0.70833333333333337</v>
      </c>
      <c r="D4172">
        <v>43</v>
      </c>
      <c r="E4172" t="str">
        <f t="shared" si="130"/>
        <v>mai</v>
      </c>
      <c r="F4172">
        <f t="shared" si="131"/>
        <v>17</v>
      </c>
    </row>
    <row r="4173" spans="1:6">
      <c r="A4173" t="s">
        <v>68</v>
      </c>
      <c r="B4173" s="72">
        <v>46153</v>
      </c>
      <c r="C4173" s="79">
        <v>0.75</v>
      </c>
      <c r="D4173">
        <v>24</v>
      </c>
      <c r="E4173" t="str">
        <f t="shared" si="130"/>
        <v>mai</v>
      </c>
      <c r="F4173">
        <f t="shared" si="131"/>
        <v>18</v>
      </c>
    </row>
    <row r="4174" spans="1:6">
      <c r="A4174" t="s">
        <v>68</v>
      </c>
      <c r="B4174" s="72">
        <v>46153</v>
      </c>
      <c r="C4174" s="79">
        <v>0.79166666666666663</v>
      </c>
      <c r="D4174">
        <v>14</v>
      </c>
      <c r="E4174" t="str">
        <f t="shared" si="130"/>
        <v>mai</v>
      </c>
      <c r="F4174">
        <f t="shared" si="131"/>
        <v>19</v>
      </c>
    </row>
    <row r="4175" spans="1:6">
      <c r="A4175" t="s">
        <v>68</v>
      </c>
      <c r="B4175" s="72">
        <v>46153</v>
      </c>
      <c r="C4175" s="79">
        <v>0.83333333333333337</v>
      </c>
      <c r="D4175">
        <v>10</v>
      </c>
      <c r="E4175" t="str">
        <f t="shared" si="130"/>
        <v>mai</v>
      </c>
      <c r="F4175">
        <f t="shared" si="131"/>
        <v>20</v>
      </c>
    </row>
    <row r="4176" spans="1:6">
      <c r="A4176" t="s">
        <v>68</v>
      </c>
      <c r="B4176" s="72">
        <v>46153</v>
      </c>
      <c r="C4176" s="79">
        <v>0.875</v>
      </c>
      <c r="D4176">
        <v>6</v>
      </c>
      <c r="E4176" t="str">
        <f t="shared" si="130"/>
        <v>mai</v>
      </c>
      <c r="F4176">
        <f t="shared" si="131"/>
        <v>21</v>
      </c>
    </row>
    <row r="4177" spans="1:6">
      <c r="A4177" t="s">
        <v>68</v>
      </c>
      <c r="B4177" s="72">
        <v>46153</v>
      </c>
      <c r="C4177" s="79">
        <v>0.91666666666666663</v>
      </c>
      <c r="D4177">
        <v>6</v>
      </c>
      <c r="E4177" t="str">
        <f t="shared" si="130"/>
        <v>mai</v>
      </c>
      <c r="F4177">
        <f t="shared" si="131"/>
        <v>22</v>
      </c>
    </row>
    <row r="4178" spans="1:6">
      <c r="A4178" t="s">
        <v>68</v>
      </c>
      <c r="B4178" s="72">
        <v>46153</v>
      </c>
      <c r="C4178" s="79">
        <v>0.95833333333333337</v>
      </c>
      <c r="D4178">
        <v>7</v>
      </c>
      <c r="E4178" t="str">
        <f t="shared" si="130"/>
        <v>mai</v>
      </c>
      <c r="F4178">
        <f t="shared" si="131"/>
        <v>23</v>
      </c>
    </row>
    <row r="4179" spans="1:6">
      <c r="A4179" t="s">
        <v>85</v>
      </c>
      <c r="B4179" s="72">
        <v>46153</v>
      </c>
      <c r="C4179" s="172">
        <v>0</v>
      </c>
      <c r="D4179">
        <v>5</v>
      </c>
      <c r="E4179" t="str">
        <f t="shared" si="130"/>
        <v>mai</v>
      </c>
      <c r="F4179">
        <f t="shared" si="131"/>
        <v>24</v>
      </c>
    </row>
    <row r="4180" spans="1:6">
      <c r="A4180" t="s">
        <v>85</v>
      </c>
      <c r="B4180" s="72">
        <v>46153</v>
      </c>
      <c r="C4180" s="172">
        <v>4.1666666666666664E-2</v>
      </c>
      <c r="D4180">
        <v>0</v>
      </c>
      <c r="E4180" t="str">
        <f t="shared" si="130"/>
        <v>mai</v>
      </c>
      <c r="F4180">
        <f t="shared" si="131"/>
        <v>1</v>
      </c>
    </row>
    <row r="4181" spans="1:6">
      <c r="A4181" t="s">
        <v>85</v>
      </c>
      <c r="B4181" s="72">
        <v>46153</v>
      </c>
      <c r="C4181" s="172">
        <v>8.3333333333333329E-2</v>
      </c>
      <c r="D4181">
        <v>2</v>
      </c>
      <c r="E4181" t="str">
        <f t="shared" si="130"/>
        <v>mai</v>
      </c>
      <c r="F4181">
        <f t="shared" si="131"/>
        <v>2</v>
      </c>
    </row>
    <row r="4182" spans="1:6">
      <c r="A4182" t="s">
        <v>85</v>
      </c>
      <c r="B4182" s="72">
        <v>46153</v>
      </c>
      <c r="C4182" s="172">
        <v>0.125</v>
      </c>
      <c r="D4182">
        <v>4</v>
      </c>
      <c r="E4182" t="str">
        <f t="shared" si="130"/>
        <v>mai</v>
      </c>
      <c r="F4182">
        <f t="shared" si="131"/>
        <v>3</v>
      </c>
    </row>
    <row r="4183" spans="1:6">
      <c r="A4183" t="s">
        <v>85</v>
      </c>
      <c r="B4183" s="72">
        <v>46153</v>
      </c>
      <c r="C4183" s="172">
        <v>0.16666666666666666</v>
      </c>
      <c r="D4183">
        <v>0</v>
      </c>
      <c r="E4183" t="str">
        <f t="shared" si="130"/>
        <v>mai</v>
      </c>
      <c r="F4183">
        <f t="shared" si="131"/>
        <v>4</v>
      </c>
    </row>
    <row r="4184" spans="1:6">
      <c r="A4184" t="s">
        <v>85</v>
      </c>
      <c r="B4184" s="72">
        <v>46153</v>
      </c>
      <c r="C4184" s="172">
        <v>0.20833333333333334</v>
      </c>
      <c r="D4184">
        <v>0</v>
      </c>
      <c r="E4184" t="str">
        <f t="shared" si="130"/>
        <v>mai</v>
      </c>
      <c r="F4184" t="e">
        <f t="shared" si="131"/>
        <v>#N/A</v>
      </c>
    </row>
    <row r="4185" spans="1:6">
      <c r="A4185" t="s">
        <v>85</v>
      </c>
      <c r="B4185" s="72">
        <v>46153</v>
      </c>
      <c r="C4185" s="172">
        <v>0.25</v>
      </c>
      <c r="D4185">
        <v>3</v>
      </c>
      <c r="E4185" t="str">
        <f t="shared" si="130"/>
        <v>mai</v>
      </c>
      <c r="F4185">
        <f t="shared" si="131"/>
        <v>6</v>
      </c>
    </row>
    <row r="4186" spans="1:6">
      <c r="A4186" t="s">
        <v>85</v>
      </c>
      <c r="B4186" s="72">
        <v>46153</v>
      </c>
      <c r="C4186" s="172">
        <v>0.29166666666666669</v>
      </c>
      <c r="D4186">
        <v>0</v>
      </c>
      <c r="E4186" t="str">
        <f t="shared" si="130"/>
        <v>mai</v>
      </c>
      <c r="F4186">
        <f t="shared" si="131"/>
        <v>7</v>
      </c>
    </row>
    <row r="4187" spans="1:6">
      <c r="A4187" t="s">
        <v>85</v>
      </c>
      <c r="B4187" s="72">
        <v>46153</v>
      </c>
      <c r="C4187" s="172">
        <v>0.33333333333333331</v>
      </c>
      <c r="D4187">
        <v>2</v>
      </c>
      <c r="E4187" t="str">
        <f t="shared" si="130"/>
        <v>mai</v>
      </c>
      <c r="F4187">
        <f t="shared" si="131"/>
        <v>8</v>
      </c>
    </row>
    <row r="4188" spans="1:6">
      <c r="A4188" t="s">
        <v>85</v>
      </c>
      <c r="B4188" s="72">
        <v>46153</v>
      </c>
      <c r="C4188" s="172">
        <v>0.375</v>
      </c>
      <c r="D4188">
        <v>10</v>
      </c>
      <c r="E4188" t="str">
        <f t="shared" si="130"/>
        <v>mai</v>
      </c>
      <c r="F4188">
        <f t="shared" si="131"/>
        <v>9</v>
      </c>
    </row>
    <row r="4189" spans="1:6">
      <c r="A4189" t="s">
        <v>85</v>
      </c>
      <c r="B4189" s="72">
        <v>46153</v>
      </c>
      <c r="C4189" s="172">
        <v>0.41666666666666669</v>
      </c>
      <c r="D4189">
        <v>21</v>
      </c>
      <c r="E4189" t="str">
        <f t="shared" si="130"/>
        <v>mai</v>
      </c>
      <c r="F4189">
        <f t="shared" si="131"/>
        <v>10</v>
      </c>
    </row>
    <row r="4190" spans="1:6">
      <c r="A4190" t="s">
        <v>85</v>
      </c>
      <c r="B4190" s="72">
        <v>46153</v>
      </c>
      <c r="C4190" s="172">
        <v>0.45833333333333331</v>
      </c>
      <c r="D4190">
        <v>39</v>
      </c>
      <c r="E4190" t="str">
        <f t="shared" si="130"/>
        <v>mai</v>
      </c>
      <c r="F4190">
        <f t="shared" si="131"/>
        <v>11</v>
      </c>
    </row>
    <row r="4191" spans="1:6">
      <c r="A4191" t="s">
        <v>85</v>
      </c>
      <c r="B4191" s="72">
        <v>46153</v>
      </c>
      <c r="C4191" s="172">
        <v>0.5</v>
      </c>
      <c r="D4191">
        <v>45</v>
      </c>
      <c r="E4191" t="str">
        <f t="shared" si="130"/>
        <v>mai</v>
      </c>
      <c r="F4191">
        <f t="shared" si="131"/>
        <v>12</v>
      </c>
    </row>
    <row r="4192" spans="1:6">
      <c r="A4192" t="s">
        <v>85</v>
      </c>
      <c r="B4192" s="72">
        <v>46153</v>
      </c>
      <c r="C4192" s="172">
        <v>0.54166666666666663</v>
      </c>
      <c r="D4192">
        <v>37</v>
      </c>
      <c r="E4192" t="str">
        <f t="shared" si="130"/>
        <v>mai</v>
      </c>
      <c r="F4192">
        <f t="shared" si="131"/>
        <v>13</v>
      </c>
    </row>
    <row r="4193" spans="1:6">
      <c r="A4193" t="s">
        <v>85</v>
      </c>
      <c r="B4193" s="72">
        <v>46153</v>
      </c>
      <c r="C4193" s="172">
        <v>0.58333333333333337</v>
      </c>
      <c r="D4193">
        <v>24</v>
      </c>
      <c r="E4193" t="str">
        <f t="shared" si="130"/>
        <v>mai</v>
      </c>
      <c r="F4193">
        <f t="shared" si="131"/>
        <v>14</v>
      </c>
    </row>
    <row r="4194" spans="1:6">
      <c r="A4194" t="s">
        <v>85</v>
      </c>
      <c r="B4194" s="72">
        <v>46153</v>
      </c>
      <c r="C4194" s="172">
        <v>0.625</v>
      </c>
      <c r="D4194">
        <v>29</v>
      </c>
      <c r="E4194" t="str">
        <f t="shared" si="130"/>
        <v>mai</v>
      </c>
      <c r="F4194">
        <f t="shared" si="131"/>
        <v>15</v>
      </c>
    </row>
    <row r="4195" spans="1:6">
      <c r="A4195" t="s">
        <v>85</v>
      </c>
      <c r="B4195" s="72">
        <v>46153</v>
      </c>
      <c r="C4195" s="172">
        <v>0.66666666666666663</v>
      </c>
      <c r="D4195">
        <v>27</v>
      </c>
      <c r="E4195" t="str">
        <f t="shared" si="130"/>
        <v>mai</v>
      </c>
      <c r="F4195">
        <f t="shared" si="131"/>
        <v>16</v>
      </c>
    </row>
    <row r="4196" spans="1:6">
      <c r="A4196" t="s">
        <v>85</v>
      </c>
      <c r="B4196" s="72">
        <v>46153</v>
      </c>
      <c r="C4196" s="172">
        <v>0.70833333333333337</v>
      </c>
      <c r="D4196">
        <v>31</v>
      </c>
      <c r="E4196" t="str">
        <f t="shared" si="130"/>
        <v>mai</v>
      </c>
      <c r="F4196">
        <f t="shared" si="131"/>
        <v>17</v>
      </c>
    </row>
    <row r="4197" spans="1:6">
      <c r="A4197" t="s">
        <v>85</v>
      </c>
      <c r="B4197" s="72">
        <v>46153</v>
      </c>
      <c r="C4197" s="172">
        <v>0.75</v>
      </c>
      <c r="D4197">
        <v>24</v>
      </c>
      <c r="E4197" t="str">
        <f t="shared" si="130"/>
        <v>mai</v>
      </c>
      <c r="F4197">
        <f t="shared" si="131"/>
        <v>18</v>
      </c>
    </row>
    <row r="4198" spans="1:6">
      <c r="A4198" t="s">
        <v>85</v>
      </c>
      <c r="B4198" s="72">
        <v>46153</v>
      </c>
      <c r="C4198" s="172">
        <v>0.79166666666666663</v>
      </c>
      <c r="D4198">
        <v>21</v>
      </c>
      <c r="E4198" t="str">
        <f t="shared" si="130"/>
        <v>mai</v>
      </c>
      <c r="F4198">
        <f t="shared" si="131"/>
        <v>19</v>
      </c>
    </row>
    <row r="4199" spans="1:6">
      <c r="A4199" t="s">
        <v>85</v>
      </c>
      <c r="B4199" s="72">
        <v>46153</v>
      </c>
      <c r="C4199" s="172">
        <v>0.83333333333333337</v>
      </c>
      <c r="D4199">
        <v>16</v>
      </c>
      <c r="E4199" t="str">
        <f t="shared" si="130"/>
        <v>mai</v>
      </c>
      <c r="F4199">
        <f t="shared" si="131"/>
        <v>20</v>
      </c>
    </row>
    <row r="4200" spans="1:6">
      <c r="A4200" t="s">
        <v>85</v>
      </c>
      <c r="B4200" s="72">
        <v>46153</v>
      </c>
      <c r="C4200" s="172">
        <v>0.875</v>
      </c>
      <c r="D4200">
        <v>13</v>
      </c>
      <c r="E4200" t="str">
        <f t="shared" si="130"/>
        <v>mai</v>
      </c>
      <c r="F4200">
        <f t="shared" si="131"/>
        <v>21</v>
      </c>
    </row>
    <row r="4201" spans="1:6">
      <c r="A4201" t="s">
        <v>85</v>
      </c>
      <c r="B4201" s="72">
        <v>46153</v>
      </c>
      <c r="C4201" s="172">
        <v>0.91666666666666663</v>
      </c>
      <c r="D4201">
        <v>12</v>
      </c>
      <c r="E4201" t="str">
        <f t="shared" si="130"/>
        <v>mai</v>
      </c>
      <c r="F4201">
        <f t="shared" si="131"/>
        <v>22</v>
      </c>
    </row>
    <row r="4202" spans="1:6">
      <c r="A4202" t="s">
        <v>85</v>
      </c>
      <c r="B4202" s="72">
        <v>46153</v>
      </c>
      <c r="C4202" s="172">
        <v>0.95833333333333337</v>
      </c>
      <c r="D4202">
        <v>6</v>
      </c>
      <c r="E4202" t="str">
        <f t="shared" si="130"/>
        <v>mai</v>
      </c>
      <c r="F4202">
        <f t="shared" si="131"/>
        <v>23</v>
      </c>
    </row>
    <row r="4203" spans="1:6">
      <c r="A4203" t="s">
        <v>68</v>
      </c>
      <c r="B4203" s="72">
        <v>46154</v>
      </c>
      <c r="C4203" s="79">
        <v>0</v>
      </c>
      <c r="D4203">
        <v>2</v>
      </c>
      <c r="E4203" t="str">
        <f t="shared" si="130"/>
        <v>mai</v>
      </c>
      <c r="F4203">
        <f t="shared" si="131"/>
        <v>24</v>
      </c>
    </row>
    <row r="4204" spans="1:6">
      <c r="A4204" t="s">
        <v>68</v>
      </c>
      <c r="B4204" s="72">
        <v>46154</v>
      </c>
      <c r="C4204" s="79">
        <v>4.1666666666666664E-2</v>
      </c>
      <c r="D4204">
        <v>1</v>
      </c>
      <c r="E4204" t="str">
        <f t="shared" si="130"/>
        <v>mai</v>
      </c>
      <c r="F4204">
        <f t="shared" si="131"/>
        <v>1</v>
      </c>
    </row>
    <row r="4205" spans="1:6">
      <c r="A4205" t="s">
        <v>68</v>
      </c>
      <c r="B4205" s="72">
        <v>46154</v>
      </c>
      <c r="C4205" s="79">
        <v>8.3333333333333329E-2</v>
      </c>
      <c r="D4205">
        <v>1</v>
      </c>
      <c r="E4205" t="str">
        <f t="shared" si="130"/>
        <v>mai</v>
      </c>
      <c r="F4205">
        <f t="shared" si="131"/>
        <v>2</v>
      </c>
    </row>
    <row r="4206" spans="1:6">
      <c r="A4206" t="s">
        <v>68</v>
      </c>
      <c r="B4206" s="72">
        <v>46154</v>
      </c>
      <c r="C4206" s="79">
        <v>0.125</v>
      </c>
      <c r="D4206">
        <v>0</v>
      </c>
      <c r="E4206" t="str">
        <f t="shared" si="130"/>
        <v>mai</v>
      </c>
      <c r="F4206">
        <f t="shared" si="131"/>
        <v>3</v>
      </c>
    </row>
    <row r="4207" spans="1:6">
      <c r="A4207" t="s">
        <v>68</v>
      </c>
      <c r="B4207" s="72">
        <v>46154</v>
      </c>
      <c r="C4207" s="79">
        <v>0.16666666666666666</v>
      </c>
      <c r="D4207">
        <v>0</v>
      </c>
      <c r="E4207" t="str">
        <f t="shared" si="130"/>
        <v>mai</v>
      </c>
      <c r="F4207">
        <f t="shared" si="131"/>
        <v>4</v>
      </c>
    </row>
    <row r="4208" spans="1:6">
      <c r="A4208" t="s">
        <v>68</v>
      </c>
      <c r="B4208" s="72">
        <v>46154</v>
      </c>
      <c r="C4208" s="79">
        <v>0.20833333333333334</v>
      </c>
      <c r="D4208">
        <v>2</v>
      </c>
      <c r="E4208" t="str">
        <f t="shared" si="130"/>
        <v>mai</v>
      </c>
      <c r="F4208" t="e">
        <f t="shared" si="131"/>
        <v>#N/A</v>
      </c>
    </row>
    <row r="4209" spans="1:6">
      <c r="A4209" t="s">
        <v>68</v>
      </c>
      <c r="B4209" s="72">
        <v>46154</v>
      </c>
      <c r="C4209" s="79">
        <v>0.25</v>
      </c>
      <c r="D4209">
        <v>5</v>
      </c>
      <c r="E4209" t="str">
        <f t="shared" si="130"/>
        <v>mai</v>
      </c>
      <c r="F4209">
        <f t="shared" si="131"/>
        <v>6</v>
      </c>
    </row>
    <row r="4210" spans="1:6">
      <c r="A4210" t="s">
        <v>68</v>
      </c>
      <c r="B4210" s="72">
        <v>46154</v>
      </c>
      <c r="C4210" s="79">
        <v>0.29166666666666669</v>
      </c>
      <c r="D4210">
        <v>12</v>
      </c>
      <c r="E4210" t="str">
        <f t="shared" si="130"/>
        <v>mai</v>
      </c>
      <c r="F4210">
        <f t="shared" si="131"/>
        <v>7</v>
      </c>
    </row>
    <row r="4211" spans="1:6">
      <c r="A4211" t="s">
        <v>68</v>
      </c>
      <c r="B4211" s="72">
        <v>46154</v>
      </c>
      <c r="C4211" s="79">
        <v>0.33333333333333331</v>
      </c>
      <c r="D4211">
        <v>38</v>
      </c>
      <c r="E4211" t="str">
        <f t="shared" si="130"/>
        <v>mai</v>
      </c>
      <c r="F4211">
        <f t="shared" si="131"/>
        <v>8</v>
      </c>
    </row>
    <row r="4212" spans="1:6">
      <c r="A4212" t="s">
        <v>68</v>
      </c>
      <c r="B4212" s="72">
        <v>46154</v>
      </c>
      <c r="C4212" s="79">
        <v>0.375</v>
      </c>
      <c r="D4212">
        <v>44</v>
      </c>
      <c r="E4212" t="str">
        <f t="shared" si="130"/>
        <v>mai</v>
      </c>
      <c r="F4212">
        <f t="shared" si="131"/>
        <v>9</v>
      </c>
    </row>
    <row r="4213" spans="1:6">
      <c r="A4213" t="s">
        <v>68</v>
      </c>
      <c r="B4213" s="72">
        <v>46154</v>
      </c>
      <c r="C4213" s="79">
        <v>0.41666666666666669</v>
      </c>
      <c r="D4213">
        <v>55</v>
      </c>
      <c r="E4213" t="str">
        <f t="shared" si="130"/>
        <v>mai</v>
      </c>
      <c r="F4213">
        <f t="shared" si="131"/>
        <v>10</v>
      </c>
    </row>
    <row r="4214" spans="1:6">
      <c r="A4214" t="s">
        <v>68</v>
      </c>
      <c r="B4214" s="72">
        <v>46154</v>
      </c>
      <c r="C4214" s="79">
        <v>0.45833333333333331</v>
      </c>
      <c r="D4214">
        <v>48</v>
      </c>
      <c r="E4214" t="str">
        <f t="shared" si="130"/>
        <v>mai</v>
      </c>
      <c r="F4214">
        <f t="shared" si="131"/>
        <v>11</v>
      </c>
    </row>
    <row r="4215" spans="1:6">
      <c r="A4215" t="s">
        <v>68</v>
      </c>
      <c r="B4215" s="72">
        <v>46154</v>
      </c>
      <c r="C4215" s="79">
        <v>0.5</v>
      </c>
      <c r="D4215">
        <v>54</v>
      </c>
      <c r="E4215" t="str">
        <f t="shared" si="130"/>
        <v>mai</v>
      </c>
      <c r="F4215">
        <f t="shared" si="131"/>
        <v>12</v>
      </c>
    </row>
    <row r="4216" spans="1:6">
      <c r="A4216" t="s">
        <v>68</v>
      </c>
      <c r="B4216" s="72">
        <v>46154</v>
      </c>
      <c r="C4216" s="79">
        <v>0.54166666666666663</v>
      </c>
      <c r="D4216">
        <v>54</v>
      </c>
      <c r="E4216" t="str">
        <f t="shared" si="130"/>
        <v>mai</v>
      </c>
      <c r="F4216">
        <f t="shared" si="131"/>
        <v>13</v>
      </c>
    </row>
    <row r="4217" spans="1:6">
      <c r="A4217" t="s">
        <v>68</v>
      </c>
      <c r="B4217" s="72">
        <v>46154</v>
      </c>
      <c r="C4217" s="79">
        <v>0.58333333333333337</v>
      </c>
      <c r="D4217">
        <v>45</v>
      </c>
      <c r="E4217" t="str">
        <f t="shared" si="130"/>
        <v>mai</v>
      </c>
      <c r="F4217">
        <f t="shared" si="131"/>
        <v>14</v>
      </c>
    </row>
    <row r="4218" spans="1:6">
      <c r="A4218" t="s">
        <v>68</v>
      </c>
      <c r="B4218" s="72">
        <v>46154</v>
      </c>
      <c r="C4218" s="79">
        <v>0.625</v>
      </c>
      <c r="D4218">
        <v>48</v>
      </c>
      <c r="E4218" t="str">
        <f t="shared" si="130"/>
        <v>mai</v>
      </c>
      <c r="F4218">
        <f t="shared" si="131"/>
        <v>15</v>
      </c>
    </row>
    <row r="4219" spans="1:6">
      <c r="A4219" t="s">
        <v>68</v>
      </c>
      <c r="B4219" s="72">
        <v>46154</v>
      </c>
      <c r="C4219" s="79">
        <v>0.66666666666666663</v>
      </c>
      <c r="D4219">
        <v>45</v>
      </c>
      <c r="E4219" t="str">
        <f t="shared" si="130"/>
        <v>mai</v>
      </c>
      <c r="F4219">
        <f t="shared" si="131"/>
        <v>16</v>
      </c>
    </row>
    <row r="4220" spans="1:6">
      <c r="A4220" t="s">
        <v>68</v>
      </c>
      <c r="B4220" s="72">
        <v>46154</v>
      </c>
      <c r="C4220" s="79">
        <v>0.70833333333333337</v>
      </c>
      <c r="D4220">
        <v>39</v>
      </c>
      <c r="E4220" t="str">
        <f t="shared" si="130"/>
        <v>mai</v>
      </c>
      <c r="F4220">
        <f t="shared" si="131"/>
        <v>17</v>
      </c>
    </row>
    <row r="4221" spans="1:6">
      <c r="A4221" t="s">
        <v>68</v>
      </c>
      <c r="B4221" s="72">
        <v>46154</v>
      </c>
      <c r="C4221" s="79">
        <v>0.75</v>
      </c>
      <c r="D4221">
        <v>26</v>
      </c>
      <c r="E4221" t="str">
        <f t="shared" si="130"/>
        <v>mai</v>
      </c>
      <c r="F4221">
        <f t="shared" si="131"/>
        <v>18</v>
      </c>
    </row>
    <row r="4222" spans="1:6">
      <c r="A4222" t="s">
        <v>68</v>
      </c>
      <c r="B4222" s="72">
        <v>46154</v>
      </c>
      <c r="C4222" s="79">
        <v>0.79166666666666663</v>
      </c>
      <c r="D4222">
        <v>20</v>
      </c>
      <c r="E4222" t="str">
        <f t="shared" si="130"/>
        <v>mai</v>
      </c>
      <c r="F4222">
        <f t="shared" si="131"/>
        <v>19</v>
      </c>
    </row>
    <row r="4223" spans="1:6">
      <c r="A4223" t="s">
        <v>68</v>
      </c>
      <c r="B4223" s="72">
        <v>46154</v>
      </c>
      <c r="C4223" s="79">
        <v>0.83333333333333337</v>
      </c>
      <c r="D4223">
        <v>9</v>
      </c>
      <c r="E4223" t="str">
        <f t="shared" si="130"/>
        <v>mai</v>
      </c>
      <c r="F4223">
        <f t="shared" si="131"/>
        <v>20</v>
      </c>
    </row>
    <row r="4224" spans="1:6">
      <c r="A4224" t="s">
        <v>68</v>
      </c>
      <c r="B4224" s="72">
        <v>46154</v>
      </c>
      <c r="C4224" s="79">
        <v>0.875</v>
      </c>
      <c r="D4224">
        <v>6</v>
      </c>
      <c r="E4224" t="str">
        <f t="shared" si="130"/>
        <v>mai</v>
      </c>
      <c r="F4224">
        <f t="shared" si="131"/>
        <v>21</v>
      </c>
    </row>
    <row r="4225" spans="1:6">
      <c r="A4225" t="s">
        <v>68</v>
      </c>
      <c r="B4225" s="72">
        <v>46154</v>
      </c>
      <c r="C4225" s="79">
        <v>0.91666666666666663</v>
      </c>
      <c r="D4225">
        <v>5</v>
      </c>
      <c r="E4225" t="str">
        <f t="shared" si="130"/>
        <v>mai</v>
      </c>
      <c r="F4225">
        <f t="shared" si="131"/>
        <v>22</v>
      </c>
    </row>
    <row r="4226" spans="1:6">
      <c r="A4226" t="s">
        <v>68</v>
      </c>
      <c r="B4226" s="72">
        <v>46154</v>
      </c>
      <c r="C4226" s="79">
        <v>0.95833333333333337</v>
      </c>
      <c r="D4226">
        <v>6</v>
      </c>
      <c r="E4226" t="str">
        <f t="shared" si="130"/>
        <v>mai</v>
      </c>
      <c r="F4226">
        <f t="shared" si="131"/>
        <v>23</v>
      </c>
    </row>
    <row r="4227" spans="1:6">
      <c r="A4227" t="s">
        <v>85</v>
      </c>
      <c r="B4227" s="72">
        <v>46154</v>
      </c>
      <c r="C4227" s="172">
        <v>0</v>
      </c>
      <c r="D4227">
        <v>1</v>
      </c>
      <c r="E4227" t="str">
        <f t="shared" si="130"/>
        <v>mai</v>
      </c>
      <c r="F4227">
        <f t="shared" si="131"/>
        <v>24</v>
      </c>
    </row>
    <row r="4228" spans="1:6">
      <c r="A4228" t="s">
        <v>85</v>
      </c>
      <c r="B4228" s="72">
        <v>46154</v>
      </c>
      <c r="C4228" s="172">
        <v>4.1666666666666664E-2</v>
      </c>
      <c r="D4228">
        <v>3</v>
      </c>
      <c r="E4228" t="str">
        <f t="shared" ref="E4228:E4291" si="132">TEXT(B4228,"mmmm")</f>
        <v>mai</v>
      </c>
      <c r="F4228">
        <f t="shared" ref="F4228:F4291" si="133">VLOOKUP(C4228,$L$1:$M$24,2,0)</f>
        <v>1</v>
      </c>
    </row>
    <row r="4229" spans="1:6">
      <c r="A4229" t="s">
        <v>85</v>
      </c>
      <c r="B4229" s="72">
        <v>46154</v>
      </c>
      <c r="C4229" s="172">
        <v>8.3333333333333329E-2</v>
      </c>
      <c r="D4229">
        <v>1</v>
      </c>
      <c r="E4229" t="str">
        <f t="shared" si="132"/>
        <v>mai</v>
      </c>
      <c r="F4229">
        <f t="shared" si="133"/>
        <v>2</v>
      </c>
    </row>
    <row r="4230" spans="1:6">
      <c r="A4230" t="s">
        <v>85</v>
      </c>
      <c r="B4230" s="72">
        <v>46154</v>
      </c>
      <c r="C4230" s="172">
        <v>0.125</v>
      </c>
      <c r="D4230">
        <v>0</v>
      </c>
      <c r="E4230" t="str">
        <f t="shared" si="132"/>
        <v>mai</v>
      </c>
      <c r="F4230">
        <f t="shared" si="133"/>
        <v>3</v>
      </c>
    </row>
    <row r="4231" spans="1:6">
      <c r="A4231" t="s">
        <v>85</v>
      </c>
      <c r="B4231" s="72">
        <v>46154</v>
      </c>
      <c r="C4231" s="172">
        <v>0.16666666666666666</v>
      </c>
      <c r="D4231">
        <v>0</v>
      </c>
      <c r="E4231" t="str">
        <f t="shared" si="132"/>
        <v>mai</v>
      </c>
      <c r="F4231">
        <f t="shared" si="133"/>
        <v>4</v>
      </c>
    </row>
    <row r="4232" spans="1:6">
      <c r="A4232" t="s">
        <v>85</v>
      </c>
      <c r="B4232" s="72">
        <v>46154</v>
      </c>
      <c r="C4232" s="172">
        <v>0.20833333333333334</v>
      </c>
      <c r="D4232">
        <v>0</v>
      </c>
      <c r="E4232" t="str">
        <f t="shared" si="132"/>
        <v>mai</v>
      </c>
      <c r="F4232" t="e">
        <f t="shared" si="133"/>
        <v>#N/A</v>
      </c>
    </row>
    <row r="4233" spans="1:6">
      <c r="A4233" t="s">
        <v>85</v>
      </c>
      <c r="B4233" s="72">
        <v>46154</v>
      </c>
      <c r="C4233" s="172">
        <v>0.25</v>
      </c>
      <c r="D4233">
        <v>0</v>
      </c>
      <c r="E4233" t="str">
        <f t="shared" si="132"/>
        <v>mai</v>
      </c>
      <c r="F4233">
        <f t="shared" si="133"/>
        <v>6</v>
      </c>
    </row>
    <row r="4234" spans="1:6">
      <c r="A4234" t="s">
        <v>85</v>
      </c>
      <c r="B4234" s="72">
        <v>46154</v>
      </c>
      <c r="C4234" s="172">
        <v>0.29166666666666669</v>
      </c>
      <c r="D4234">
        <v>3</v>
      </c>
      <c r="E4234" t="str">
        <f t="shared" si="132"/>
        <v>mai</v>
      </c>
      <c r="F4234">
        <f t="shared" si="133"/>
        <v>7</v>
      </c>
    </row>
    <row r="4235" spans="1:6">
      <c r="A4235" t="s">
        <v>85</v>
      </c>
      <c r="B4235" s="72">
        <v>46154</v>
      </c>
      <c r="C4235" s="172">
        <v>0.33333333333333331</v>
      </c>
      <c r="D4235">
        <v>2</v>
      </c>
      <c r="E4235" t="str">
        <f t="shared" si="132"/>
        <v>mai</v>
      </c>
      <c r="F4235">
        <f t="shared" si="133"/>
        <v>8</v>
      </c>
    </row>
    <row r="4236" spans="1:6">
      <c r="A4236" t="s">
        <v>85</v>
      </c>
      <c r="B4236" s="72">
        <v>46154</v>
      </c>
      <c r="C4236" s="172">
        <v>0.375</v>
      </c>
      <c r="D4236">
        <v>5</v>
      </c>
      <c r="E4236" t="str">
        <f t="shared" si="132"/>
        <v>mai</v>
      </c>
      <c r="F4236">
        <f t="shared" si="133"/>
        <v>9</v>
      </c>
    </row>
    <row r="4237" spans="1:6">
      <c r="A4237" t="s">
        <v>85</v>
      </c>
      <c r="B4237" s="72">
        <v>46154</v>
      </c>
      <c r="C4237" s="172">
        <v>0.41666666666666669</v>
      </c>
      <c r="D4237">
        <v>15</v>
      </c>
      <c r="E4237" t="str">
        <f t="shared" si="132"/>
        <v>mai</v>
      </c>
      <c r="F4237">
        <f t="shared" si="133"/>
        <v>10</v>
      </c>
    </row>
    <row r="4238" spans="1:6">
      <c r="A4238" t="s">
        <v>85</v>
      </c>
      <c r="B4238" s="72">
        <v>46154</v>
      </c>
      <c r="C4238" s="172">
        <v>0.45833333333333331</v>
      </c>
      <c r="D4238">
        <v>37</v>
      </c>
      <c r="E4238" t="str">
        <f t="shared" si="132"/>
        <v>mai</v>
      </c>
      <c r="F4238">
        <f t="shared" si="133"/>
        <v>11</v>
      </c>
    </row>
    <row r="4239" spans="1:6">
      <c r="A4239" t="s">
        <v>85</v>
      </c>
      <c r="B4239" s="72">
        <v>46154</v>
      </c>
      <c r="C4239" s="172">
        <v>0.5</v>
      </c>
      <c r="D4239">
        <v>38</v>
      </c>
      <c r="E4239" t="str">
        <f t="shared" si="132"/>
        <v>mai</v>
      </c>
      <c r="F4239">
        <f t="shared" si="133"/>
        <v>12</v>
      </c>
    </row>
    <row r="4240" spans="1:6">
      <c r="A4240" t="s">
        <v>85</v>
      </c>
      <c r="B4240" s="72">
        <v>46154</v>
      </c>
      <c r="C4240" s="172">
        <v>0.54166666666666663</v>
      </c>
      <c r="D4240">
        <v>28</v>
      </c>
      <c r="E4240" t="str">
        <f t="shared" si="132"/>
        <v>mai</v>
      </c>
      <c r="F4240">
        <f t="shared" si="133"/>
        <v>13</v>
      </c>
    </row>
    <row r="4241" spans="1:6">
      <c r="A4241" t="s">
        <v>85</v>
      </c>
      <c r="B4241" s="72">
        <v>46154</v>
      </c>
      <c r="C4241" s="172">
        <v>0.58333333333333337</v>
      </c>
      <c r="D4241">
        <v>19</v>
      </c>
      <c r="E4241" t="str">
        <f t="shared" si="132"/>
        <v>mai</v>
      </c>
      <c r="F4241">
        <f t="shared" si="133"/>
        <v>14</v>
      </c>
    </row>
    <row r="4242" spans="1:6">
      <c r="A4242" t="s">
        <v>85</v>
      </c>
      <c r="B4242" s="72">
        <v>46154</v>
      </c>
      <c r="C4242" s="172">
        <v>0.625</v>
      </c>
      <c r="D4242">
        <v>23</v>
      </c>
      <c r="E4242" t="str">
        <f t="shared" si="132"/>
        <v>mai</v>
      </c>
      <c r="F4242">
        <f t="shared" si="133"/>
        <v>15</v>
      </c>
    </row>
    <row r="4243" spans="1:6">
      <c r="A4243" t="s">
        <v>85</v>
      </c>
      <c r="B4243" s="72">
        <v>46154</v>
      </c>
      <c r="C4243" s="172">
        <v>0.66666666666666663</v>
      </c>
      <c r="D4243">
        <v>30</v>
      </c>
      <c r="E4243" t="str">
        <f t="shared" si="132"/>
        <v>mai</v>
      </c>
      <c r="F4243">
        <f t="shared" si="133"/>
        <v>16</v>
      </c>
    </row>
    <row r="4244" spans="1:6">
      <c r="A4244" t="s">
        <v>85</v>
      </c>
      <c r="B4244" s="72">
        <v>46154</v>
      </c>
      <c r="C4244" s="172">
        <v>0.70833333333333337</v>
      </c>
      <c r="D4244">
        <v>27</v>
      </c>
      <c r="E4244" t="str">
        <f t="shared" si="132"/>
        <v>mai</v>
      </c>
      <c r="F4244">
        <f t="shared" si="133"/>
        <v>17</v>
      </c>
    </row>
    <row r="4245" spans="1:6">
      <c r="A4245" t="s">
        <v>85</v>
      </c>
      <c r="B4245" s="72">
        <v>46154</v>
      </c>
      <c r="C4245" s="172">
        <v>0.75</v>
      </c>
      <c r="D4245">
        <v>22</v>
      </c>
      <c r="E4245" t="str">
        <f t="shared" si="132"/>
        <v>mai</v>
      </c>
      <c r="F4245">
        <f t="shared" si="133"/>
        <v>18</v>
      </c>
    </row>
    <row r="4246" spans="1:6">
      <c r="A4246" t="s">
        <v>85</v>
      </c>
      <c r="B4246" s="72">
        <v>46154</v>
      </c>
      <c r="C4246" s="172">
        <v>0.79166666666666663</v>
      </c>
      <c r="D4246">
        <v>20</v>
      </c>
      <c r="E4246" t="str">
        <f t="shared" si="132"/>
        <v>mai</v>
      </c>
      <c r="F4246">
        <f t="shared" si="133"/>
        <v>19</v>
      </c>
    </row>
    <row r="4247" spans="1:6">
      <c r="A4247" t="s">
        <v>85</v>
      </c>
      <c r="B4247" s="72">
        <v>46154</v>
      </c>
      <c r="C4247" s="172">
        <v>0.83333333333333337</v>
      </c>
      <c r="D4247">
        <v>14</v>
      </c>
      <c r="E4247" t="str">
        <f t="shared" si="132"/>
        <v>mai</v>
      </c>
      <c r="F4247">
        <f t="shared" si="133"/>
        <v>20</v>
      </c>
    </row>
    <row r="4248" spans="1:6">
      <c r="A4248" t="s">
        <v>85</v>
      </c>
      <c r="B4248" s="72">
        <v>46154</v>
      </c>
      <c r="C4248" s="172">
        <v>0.875</v>
      </c>
      <c r="D4248">
        <v>12</v>
      </c>
      <c r="E4248" t="str">
        <f t="shared" si="132"/>
        <v>mai</v>
      </c>
      <c r="F4248">
        <f t="shared" si="133"/>
        <v>21</v>
      </c>
    </row>
    <row r="4249" spans="1:6">
      <c r="A4249" t="s">
        <v>85</v>
      </c>
      <c r="B4249" s="72">
        <v>46154</v>
      </c>
      <c r="C4249" s="172">
        <v>0.91666666666666663</v>
      </c>
      <c r="D4249">
        <v>7</v>
      </c>
      <c r="E4249" t="str">
        <f t="shared" si="132"/>
        <v>mai</v>
      </c>
      <c r="F4249">
        <f t="shared" si="133"/>
        <v>22</v>
      </c>
    </row>
    <row r="4250" spans="1:6">
      <c r="A4250" t="s">
        <v>85</v>
      </c>
      <c r="B4250" s="72">
        <v>46154</v>
      </c>
      <c r="C4250" s="172">
        <v>0.95833333333333337</v>
      </c>
      <c r="D4250">
        <v>9</v>
      </c>
      <c r="E4250" t="str">
        <f t="shared" si="132"/>
        <v>mai</v>
      </c>
      <c r="F4250">
        <f t="shared" si="133"/>
        <v>23</v>
      </c>
    </row>
    <row r="4251" spans="1:6">
      <c r="A4251" t="s">
        <v>68</v>
      </c>
      <c r="B4251" s="72">
        <v>46155</v>
      </c>
      <c r="C4251" s="79">
        <v>0</v>
      </c>
      <c r="D4251">
        <v>1</v>
      </c>
      <c r="E4251" t="str">
        <f t="shared" si="132"/>
        <v>mai</v>
      </c>
      <c r="F4251">
        <f t="shared" si="133"/>
        <v>24</v>
      </c>
    </row>
    <row r="4252" spans="1:6">
      <c r="A4252" t="s">
        <v>68</v>
      </c>
      <c r="B4252" s="72">
        <v>46155</v>
      </c>
      <c r="C4252" s="79">
        <v>4.1666666666666664E-2</v>
      </c>
      <c r="D4252">
        <v>2</v>
      </c>
      <c r="E4252" t="str">
        <f t="shared" si="132"/>
        <v>mai</v>
      </c>
      <c r="F4252">
        <f t="shared" si="133"/>
        <v>1</v>
      </c>
    </row>
    <row r="4253" spans="1:6">
      <c r="A4253" t="s">
        <v>68</v>
      </c>
      <c r="B4253" s="72">
        <v>46155</v>
      </c>
      <c r="C4253" s="79">
        <v>8.3333333333333329E-2</v>
      </c>
      <c r="D4253">
        <v>0</v>
      </c>
      <c r="E4253" t="str">
        <f t="shared" si="132"/>
        <v>mai</v>
      </c>
      <c r="F4253">
        <f t="shared" si="133"/>
        <v>2</v>
      </c>
    </row>
    <row r="4254" spans="1:6">
      <c r="A4254" t="s">
        <v>68</v>
      </c>
      <c r="B4254" s="72">
        <v>46155</v>
      </c>
      <c r="C4254" s="79">
        <v>0.125</v>
      </c>
      <c r="D4254">
        <v>0</v>
      </c>
      <c r="E4254" t="str">
        <f t="shared" si="132"/>
        <v>mai</v>
      </c>
      <c r="F4254">
        <f t="shared" si="133"/>
        <v>3</v>
      </c>
    </row>
    <row r="4255" spans="1:6">
      <c r="A4255" t="s">
        <v>68</v>
      </c>
      <c r="B4255" s="72">
        <v>46155</v>
      </c>
      <c r="C4255" s="79">
        <v>0.16666666666666666</v>
      </c>
      <c r="D4255">
        <v>0</v>
      </c>
      <c r="E4255" t="str">
        <f t="shared" si="132"/>
        <v>mai</v>
      </c>
      <c r="F4255">
        <f t="shared" si="133"/>
        <v>4</v>
      </c>
    </row>
    <row r="4256" spans="1:6">
      <c r="A4256" t="s">
        <v>68</v>
      </c>
      <c r="B4256" s="72">
        <v>46155</v>
      </c>
      <c r="C4256" s="79">
        <v>0.20833333333333334</v>
      </c>
      <c r="D4256">
        <v>1</v>
      </c>
      <c r="E4256" t="str">
        <f t="shared" si="132"/>
        <v>mai</v>
      </c>
      <c r="F4256" t="e">
        <f t="shared" si="133"/>
        <v>#N/A</v>
      </c>
    </row>
    <row r="4257" spans="1:6">
      <c r="A4257" t="s">
        <v>68</v>
      </c>
      <c r="B4257" s="72">
        <v>46155</v>
      </c>
      <c r="C4257" s="79">
        <v>0.25</v>
      </c>
      <c r="D4257">
        <v>6</v>
      </c>
      <c r="E4257" t="str">
        <f t="shared" si="132"/>
        <v>mai</v>
      </c>
      <c r="F4257">
        <f t="shared" si="133"/>
        <v>6</v>
      </c>
    </row>
    <row r="4258" spans="1:6">
      <c r="A4258" t="s">
        <v>68</v>
      </c>
      <c r="B4258" s="72">
        <v>46155</v>
      </c>
      <c r="C4258" s="79">
        <v>0.29166666666666669</v>
      </c>
      <c r="D4258">
        <v>17</v>
      </c>
      <c r="E4258" t="str">
        <f t="shared" si="132"/>
        <v>mai</v>
      </c>
      <c r="F4258">
        <f t="shared" si="133"/>
        <v>7</v>
      </c>
    </row>
    <row r="4259" spans="1:6">
      <c r="A4259" t="s">
        <v>68</v>
      </c>
      <c r="B4259" s="72">
        <v>46155</v>
      </c>
      <c r="C4259" s="79">
        <v>0.33333333333333331</v>
      </c>
      <c r="D4259">
        <v>51</v>
      </c>
      <c r="E4259" t="str">
        <f t="shared" si="132"/>
        <v>mai</v>
      </c>
      <c r="F4259">
        <f t="shared" si="133"/>
        <v>8</v>
      </c>
    </row>
    <row r="4260" spans="1:6">
      <c r="A4260" t="s">
        <v>68</v>
      </c>
      <c r="B4260" s="72">
        <v>46155</v>
      </c>
      <c r="C4260" s="79">
        <v>0.375</v>
      </c>
      <c r="D4260">
        <v>72</v>
      </c>
      <c r="E4260" t="str">
        <f t="shared" si="132"/>
        <v>mai</v>
      </c>
      <c r="F4260">
        <f t="shared" si="133"/>
        <v>9</v>
      </c>
    </row>
    <row r="4261" spans="1:6">
      <c r="A4261" t="s">
        <v>68</v>
      </c>
      <c r="B4261" s="72">
        <v>46155</v>
      </c>
      <c r="C4261" s="79">
        <v>0.41666666666666669</v>
      </c>
      <c r="D4261">
        <v>65</v>
      </c>
      <c r="E4261" t="str">
        <f t="shared" si="132"/>
        <v>mai</v>
      </c>
      <c r="F4261">
        <f t="shared" si="133"/>
        <v>10</v>
      </c>
    </row>
    <row r="4262" spans="1:6">
      <c r="A4262" t="s">
        <v>68</v>
      </c>
      <c r="B4262" s="72">
        <v>46155</v>
      </c>
      <c r="C4262" s="79">
        <v>0.45833333333333331</v>
      </c>
      <c r="D4262">
        <v>61</v>
      </c>
      <c r="E4262" t="str">
        <f t="shared" si="132"/>
        <v>mai</v>
      </c>
      <c r="F4262">
        <f t="shared" si="133"/>
        <v>11</v>
      </c>
    </row>
    <row r="4263" spans="1:6">
      <c r="A4263" t="s">
        <v>68</v>
      </c>
      <c r="B4263" s="72">
        <v>46155</v>
      </c>
      <c r="C4263" s="79">
        <v>0.5</v>
      </c>
      <c r="D4263">
        <v>68</v>
      </c>
      <c r="E4263" t="str">
        <f t="shared" si="132"/>
        <v>mai</v>
      </c>
      <c r="F4263">
        <f t="shared" si="133"/>
        <v>12</v>
      </c>
    </row>
    <row r="4264" spans="1:6">
      <c r="A4264" t="s">
        <v>68</v>
      </c>
      <c r="B4264" s="72">
        <v>46155</v>
      </c>
      <c r="C4264" s="79">
        <v>0.54166666666666663</v>
      </c>
      <c r="D4264">
        <v>66</v>
      </c>
      <c r="E4264" t="str">
        <f t="shared" si="132"/>
        <v>mai</v>
      </c>
      <c r="F4264">
        <f t="shared" si="133"/>
        <v>13</v>
      </c>
    </row>
    <row r="4265" spans="1:6">
      <c r="A4265" t="s">
        <v>68</v>
      </c>
      <c r="B4265" s="72">
        <v>46155</v>
      </c>
      <c r="C4265" s="79">
        <v>0.58333333333333337</v>
      </c>
      <c r="D4265">
        <v>60</v>
      </c>
      <c r="E4265" t="str">
        <f t="shared" si="132"/>
        <v>mai</v>
      </c>
      <c r="F4265">
        <f t="shared" si="133"/>
        <v>14</v>
      </c>
    </row>
    <row r="4266" spans="1:6">
      <c r="A4266" t="s">
        <v>68</v>
      </c>
      <c r="B4266" s="72">
        <v>46155</v>
      </c>
      <c r="C4266" s="79">
        <v>0.625</v>
      </c>
      <c r="D4266">
        <v>52</v>
      </c>
      <c r="E4266" t="str">
        <f t="shared" si="132"/>
        <v>mai</v>
      </c>
      <c r="F4266">
        <f t="shared" si="133"/>
        <v>15</v>
      </c>
    </row>
    <row r="4267" spans="1:6">
      <c r="A4267" t="s">
        <v>68</v>
      </c>
      <c r="B4267" s="72">
        <v>46155</v>
      </c>
      <c r="C4267" s="79">
        <v>0.66666666666666663</v>
      </c>
      <c r="D4267">
        <v>57</v>
      </c>
      <c r="E4267" t="str">
        <f t="shared" si="132"/>
        <v>mai</v>
      </c>
      <c r="F4267">
        <f t="shared" si="133"/>
        <v>16</v>
      </c>
    </row>
    <row r="4268" spans="1:6">
      <c r="A4268" t="s">
        <v>68</v>
      </c>
      <c r="B4268" s="72">
        <v>46155</v>
      </c>
      <c r="C4268" s="79">
        <v>0.70833333333333337</v>
      </c>
      <c r="D4268">
        <v>47</v>
      </c>
      <c r="E4268" t="str">
        <f t="shared" si="132"/>
        <v>mai</v>
      </c>
      <c r="F4268">
        <f t="shared" si="133"/>
        <v>17</v>
      </c>
    </row>
    <row r="4269" spans="1:6">
      <c r="A4269" t="s">
        <v>68</v>
      </c>
      <c r="B4269" s="72">
        <v>46155</v>
      </c>
      <c r="C4269" s="79">
        <v>0.75</v>
      </c>
      <c r="D4269">
        <v>29</v>
      </c>
      <c r="E4269" t="str">
        <f t="shared" si="132"/>
        <v>mai</v>
      </c>
      <c r="F4269">
        <f t="shared" si="133"/>
        <v>18</v>
      </c>
    </row>
    <row r="4270" spans="1:6">
      <c r="A4270" t="s">
        <v>68</v>
      </c>
      <c r="B4270" s="72">
        <v>46155</v>
      </c>
      <c r="C4270" s="79">
        <v>0.79166666666666663</v>
      </c>
      <c r="D4270">
        <v>17</v>
      </c>
      <c r="E4270" t="str">
        <f t="shared" si="132"/>
        <v>mai</v>
      </c>
      <c r="F4270">
        <f t="shared" si="133"/>
        <v>19</v>
      </c>
    </row>
    <row r="4271" spans="1:6">
      <c r="A4271" t="s">
        <v>68</v>
      </c>
      <c r="B4271" s="72">
        <v>46155</v>
      </c>
      <c r="C4271" s="79">
        <v>0.83333333333333337</v>
      </c>
      <c r="D4271">
        <v>15</v>
      </c>
      <c r="E4271" t="str">
        <f t="shared" si="132"/>
        <v>mai</v>
      </c>
      <c r="F4271">
        <f t="shared" si="133"/>
        <v>20</v>
      </c>
    </row>
    <row r="4272" spans="1:6">
      <c r="A4272" t="s">
        <v>68</v>
      </c>
      <c r="B4272" s="72">
        <v>46155</v>
      </c>
      <c r="C4272" s="79">
        <v>0.875</v>
      </c>
      <c r="D4272">
        <v>10</v>
      </c>
      <c r="E4272" t="str">
        <f t="shared" si="132"/>
        <v>mai</v>
      </c>
      <c r="F4272">
        <f t="shared" si="133"/>
        <v>21</v>
      </c>
    </row>
    <row r="4273" spans="1:6">
      <c r="A4273" t="s">
        <v>68</v>
      </c>
      <c r="B4273" s="72">
        <v>46155</v>
      </c>
      <c r="C4273" s="79">
        <v>0.91666666666666663</v>
      </c>
      <c r="D4273">
        <v>6</v>
      </c>
      <c r="E4273" t="str">
        <f t="shared" si="132"/>
        <v>mai</v>
      </c>
      <c r="F4273">
        <f t="shared" si="133"/>
        <v>22</v>
      </c>
    </row>
    <row r="4274" spans="1:6">
      <c r="A4274" t="s">
        <v>68</v>
      </c>
      <c r="B4274" s="72">
        <v>46155</v>
      </c>
      <c r="C4274" s="79">
        <v>0.95833333333333337</v>
      </c>
      <c r="D4274">
        <v>6</v>
      </c>
      <c r="E4274" t="str">
        <f t="shared" si="132"/>
        <v>mai</v>
      </c>
      <c r="F4274">
        <f t="shared" si="133"/>
        <v>23</v>
      </c>
    </row>
    <row r="4275" spans="1:6">
      <c r="A4275" t="s">
        <v>85</v>
      </c>
      <c r="B4275" s="72">
        <v>46155</v>
      </c>
      <c r="C4275" s="172">
        <v>0</v>
      </c>
      <c r="D4275">
        <v>5</v>
      </c>
      <c r="E4275" t="str">
        <f t="shared" si="132"/>
        <v>mai</v>
      </c>
      <c r="F4275">
        <f t="shared" si="133"/>
        <v>24</v>
      </c>
    </row>
    <row r="4276" spans="1:6">
      <c r="A4276" t="s">
        <v>85</v>
      </c>
      <c r="B4276" s="72">
        <v>46155</v>
      </c>
      <c r="C4276" s="172">
        <v>4.1666666666666664E-2</v>
      </c>
      <c r="D4276">
        <v>5</v>
      </c>
      <c r="E4276" t="str">
        <f t="shared" si="132"/>
        <v>mai</v>
      </c>
      <c r="F4276">
        <f t="shared" si="133"/>
        <v>1</v>
      </c>
    </row>
    <row r="4277" spans="1:6">
      <c r="A4277" t="s">
        <v>85</v>
      </c>
      <c r="B4277" s="72">
        <v>46155</v>
      </c>
      <c r="C4277" s="172">
        <v>8.3333333333333329E-2</v>
      </c>
      <c r="D4277">
        <v>1</v>
      </c>
      <c r="E4277" t="str">
        <f t="shared" si="132"/>
        <v>mai</v>
      </c>
      <c r="F4277">
        <f t="shared" si="133"/>
        <v>2</v>
      </c>
    </row>
    <row r="4278" spans="1:6">
      <c r="A4278" t="s">
        <v>85</v>
      </c>
      <c r="B4278" s="72">
        <v>46155</v>
      </c>
      <c r="C4278" s="172">
        <v>0.125</v>
      </c>
      <c r="D4278">
        <v>1</v>
      </c>
      <c r="E4278" t="str">
        <f t="shared" si="132"/>
        <v>mai</v>
      </c>
      <c r="F4278">
        <f t="shared" si="133"/>
        <v>3</v>
      </c>
    </row>
    <row r="4279" spans="1:6">
      <c r="A4279" t="s">
        <v>85</v>
      </c>
      <c r="B4279" s="72">
        <v>46155</v>
      </c>
      <c r="C4279" s="172">
        <v>0.16666666666666666</v>
      </c>
      <c r="D4279">
        <v>1</v>
      </c>
      <c r="E4279" t="str">
        <f t="shared" si="132"/>
        <v>mai</v>
      </c>
      <c r="F4279">
        <f t="shared" si="133"/>
        <v>4</v>
      </c>
    </row>
    <row r="4280" spans="1:6">
      <c r="A4280" t="s">
        <v>85</v>
      </c>
      <c r="B4280" s="72">
        <v>46155</v>
      </c>
      <c r="C4280" s="172">
        <v>0.20833333333333334</v>
      </c>
      <c r="D4280">
        <v>0</v>
      </c>
      <c r="E4280" t="str">
        <f t="shared" si="132"/>
        <v>mai</v>
      </c>
      <c r="F4280" t="e">
        <f t="shared" si="133"/>
        <v>#N/A</v>
      </c>
    </row>
    <row r="4281" spans="1:6">
      <c r="A4281" t="s">
        <v>85</v>
      </c>
      <c r="B4281" s="72">
        <v>46155</v>
      </c>
      <c r="C4281" s="172">
        <v>0.25</v>
      </c>
      <c r="D4281">
        <v>0</v>
      </c>
      <c r="E4281" t="str">
        <f t="shared" si="132"/>
        <v>mai</v>
      </c>
      <c r="F4281">
        <f t="shared" si="133"/>
        <v>6</v>
      </c>
    </row>
    <row r="4282" spans="1:6">
      <c r="A4282" t="s">
        <v>85</v>
      </c>
      <c r="B4282" s="72">
        <v>46155</v>
      </c>
      <c r="C4282" s="172">
        <v>0.29166666666666669</v>
      </c>
      <c r="D4282">
        <v>3</v>
      </c>
      <c r="E4282" t="str">
        <f t="shared" si="132"/>
        <v>mai</v>
      </c>
      <c r="F4282">
        <f t="shared" si="133"/>
        <v>7</v>
      </c>
    </row>
    <row r="4283" spans="1:6">
      <c r="A4283" t="s">
        <v>85</v>
      </c>
      <c r="B4283" s="72">
        <v>46155</v>
      </c>
      <c r="C4283" s="172">
        <v>0.33333333333333331</v>
      </c>
      <c r="D4283">
        <v>5</v>
      </c>
      <c r="E4283" t="str">
        <f t="shared" si="132"/>
        <v>mai</v>
      </c>
      <c r="F4283">
        <f t="shared" si="133"/>
        <v>8</v>
      </c>
    </row>
    <row r="4284" spans="1:6">
      <c r="A4284" t="s">
        <v>85</v>
      </c>
      <c r="B4284" s="72">
        <v>46155</v>
      </c>
      <c r="C4284" s="172">
        <v>0.375</v>
      </c>
      <c r="D4284">
        <v>4</v>
      </c>
      <c r="E4284" t="str">
        <f t="shared" si="132"/>
        <v>mai</v>
      </c>
      <c r="F4284">
        <f t="shared" si="133"/>
        <v>9</v>
      </c>
    </row>
    <row r="4285" spans="1:6">
      <c r="A4285" t="s">
        <v>85</v>
      </c>
      <c r="B4285" s="72">
        <v>46155</v>
      </c>
      <c r="C4285" s="172">
        <v>0.41666666666666669</v>
      </c>
      <c r="D4285">
        <v>16</v>
      </c>
      <c r="E4285" t="str">
        <f t="shared" si="132"/>
        <v>mai</v>
      </c>
      <c r="F4285">
        <f t="shared" si="133"/>
        <v>10</v>
      </c>
    </row>
    <row r="4286" spans="1:6">
      <c r="A4286" t="s">
        <v>85</v>
      </c>
      <c r="B4286" s="72">
        <v>46155</v>
      </c>
      <c r="C4286" s="172">
        <v>0.45833333333333331</v>
      </c>
      <c r="D4286">
        <v>28</v>
      </c>
      <c r="E4286" t="str">
        <f t="shared" si="132"/>
        <v>mai</v>
      </c>
      <c r="F4286">
        <f t="shared" si="133"/>
        <v>11</v>
      </c>
    </row>
    <row r="4287" spans="1:6">
      <c r="A4287" t="s">
        <v>85</v>
      </c>
      <c r="B4287" s="72">
        <v>46155</v>
      </c>
      <c r="C4287" s="172">
        <v>0.5</v>
      </c>
      <c r="D4287">
        <v>31</v>
      </c>
      <c r="E4287" t="str">
        <f t="shared" si="132"/>
        <v>mai</v>
      </c>
      <c r="F4287">
        <f t="shared" si="133"/>
        <v>12</v>
      </c>
    </row>
    <row r="4288" spans="1:6">
      <c r="A4288" t="s">
        <v>85</v>
      </c>
      <c r="B4288" s="72">
        <v>46155</v>
      </c>
      <c r="C4288" s="172">
        <v>0.54166666666666663</v>
      </c>
      <c r="D4288">
        <v>26</v>
      </c>
      <c r="E4288" t="str">
        <f t="shared" si="132"/>
        <v>mai</v>
      </c>
      <c r="F4288">
        <f t="shared" si="133"/>
        <v>13</v>
      </c>
    </row>
    <row r="4289" spans="1:6">
      <c r="A4289" t="s">
        <v>85</v>
      </c>
      <c r="B4289" s="72">
        <v>46155</v>
      </c>
      <c r="C4289" s="172">
        <v>0.58333333333333337</v>
      </c>
      <c r="D4289">
        <v>21</v>
      </c>
      <c r="E4289" t="str">
        <f t="shared" si="132"/>
        <v>mai</v>
      </c>
      <c r="F4289">
        <f t="shared" si="133"/>
        <v>14</v>
      </c>
    </row>
    <row r="4290" spans="1:6">
      <c r="A4290" t="s">
        <v>85</v>
      </c>
      <c r="B4290" s="72">
        <v>46155</v>
      </c>
      <c r="C4290" s="172">
        <v>0.625</v>
      </c>
      <c r="D4290">
        <v>27</v>
      </c>
      <c r="E4290" t="str">
        <f t="shared" si="132"/>
        <v>mai</v>
      </c>
      <c r="F4290">
        <f t="shared" si="133"/>
        <v>15</v>
      </c>
    </row>
    <row r="4291" spans="1:6">
      <c r="A4291" t="s">
        <v>85</v>
      </c>
      <c r="B4291" s="72">
        <v>46155</v>
      </c>
      <c r="C4291" s="172">
        <v>0.66666666666666663</v>
      </c>
      <c r="D4291">
        <v>26</v>
      </c>
      <c r="E4291" t="str">
        <f t="shared" si="132"/>
        <v>mai</v>
      </c>
      <c r="F4291">
        <f t="shared" si="133"/>
        <v>16</v>
      </c>
    </row>
    <row r="4292" spans="1:6">
      <c r="A4292" t="s">
        <v>85</v>
      </c>
      <c r="B4292" s="72">
        <v>46155</v>
      </c>
      <c r="C4292" s="172">
        <v>0.70833333333333337</v>
      </c>
      <c r="D4292">
        <v>24</v>
      </c>
      <c r="E4292" t="str">
        <f t="shared" ref="E4292:E4355" si="134">TEXT(B4292,"mmmm")</f>
        <v>mai</v>
      </c>
      <c r="F4292">
        <f t="shared" ref="F4292:F4355" si="135">VLOOKUP(C4292,$L$1:$M$24,2,0)</f>
        <v>17</v>
      </c>
    </row>
    <row r="4293" spans="1:6">
      <c r="A4293" t="s">
        <v>85</v>
      </c>
      <c r="B4293" s="72">
        <v>46155</v>
      </c>
      <c r="C4293" s="172">
        <v>0.75</v>
      </c>
      <c r="D4293">
        <v>20</v>
      </c>
      <c r="E4293" t="str">
        <f t="shared" si="134"/>
        <v>mai</v>
      </c>
      <c r="F4293">
        <f t="shared" si="135"/>
        <v>18</v>
      </c>
    </row>
    <row r="4294" spans="1:6">
      <c r="A4294" t="s">
        <v>85</v>
      </c>
      <c r="B4294" s="72">
        <v>46155</v>
      </c>
      <c r="C4294" s="172">
        <v>0.79166666666666663</v>
      </c>
      <c r="D4294">
        <v>14</v>
      </c>
      <c r="E4294" t="str">
        <f t="shared" si="134"/>
        <v>mai</v>
      </c>
      <c r="F4294">
        <f t="shared" si="135"/>
        <v>19</v>
      </c>
    </row>
    <row r="4295" spans="1:6">
      <c r="A4295" t="s">
        <v>85</v>
      </c>
      <c r="B4295" s="72">
        <v>46155</v>
      </c>
      <c r="C4295" s="172">
        <v>0.83333333333333337</v>
      </c>
      <c r="D4295">
        <v>16</v>
      </c>
      <c r="E4295" t="str">
        <f t="shared" si="134"/>
        <v>mai</v>
      </c>
      <c r="F4295">
        <f t="shared" si="135"/>
        <v>20</v>
      </c>
    </row>
    <row r="4296" spans="1:6">
      <c r="A4296" t="s">
        <v>85</v>
      </c>
      <c r="B4296" s="72">
        <v>46155</v>
      </c>
      <c r="C4296" s="172">
        <v>0.875</v>
      </c>
      <c r="D4296">
        <v>12</v>
      </c>
      <c r="E4296" t="str">
        <f t="shared" si="134"/>
        <v>mai</v>
      </c>
      <c r="F4296">
        <f t="shared" si="135"/>
        <v>21</v>
      </c>
    </row>
    <row r="4297" spans="1:6">
      <c r="A4297" t="s">
        <v>85</v>
      </c>
      <c r="B4297" s="72">
        <v>46155</v>
      </c>
      <c r="C4297" s="172">
        <v>0.91666666666666663</v>
      </c>
      <c r="D4297">
        <v>7</v>
      </c>
      <c r="E4297" t="str">
        <f t="shared" si="134"/>
        <v>mai</v>
      </c>
      <c r="F4297">
        <f t="shared" si="135"/>
        <v>22</v>
      </c>
    </row>
    <row r="4298" spans="1:6">
      <c r="A4298" t="s">
        <v>85</v>
      </c>
      <c r="B4298" s="72">
        <v>46155</v>
      </c>
      <c r="C4298" s="172">
        <v>0.95833333333333337</v>
      </c>
      <c r="D4298">
        <v>3</v>
      </c>
      <c r="E4298" t="str">
        <f t="shared" si="134"/>
        <v>mai</v>
      </c>
      <c r="F4298">
        <f t="shared" si="135"/>
        <v>23</v>
      </c>
    </row>
    <row r="4299" spans="1:6">
      <c r="A4299" t="s">
        <v>68</v>
      </c>
      <c r="B4299" s="72">
        <v>46156</v>
      </c>
      <c r="C4299" s="79">
        <v>0</v>
      </c>
      <c r="D4299">
        <v>3</v>
      </c>
      <c r="E4299" t="str">
        <f t="shared" si="134"/>
        <v>mai</v>
      </c>
      <c r="F4299">
        <f t="shared" si="135"/>
        <v>24</v>
      </c>
    </row>
    <row r="4300" spans="1:6">
      <c r="A4300" t="s">
        <v>68</v>
      </c>
      <c r="B4300" s="72">
        <v>46156</v>
      </c>
      <c r="C4300" s="79">
        <v>4.1666666666666664E-2</v>
      </c>
      <c r="D4300">
        <v>0</v>
      </c>
      <c r="E4300" t="str">
        <f t="shared" si="134"/>
        <v>mai</v>
      </c>
      <c r="F4300">
        <f t="shared" si="135"/>
        <v>1</v>
      </c>
    </row>
    <row r="4301" spans="1:6">
      <c r="A4301" t="s">
        <v>68</v>
      </c>
      <c r="B4301" s="72">
        <v>46156</v>
      </c>
      <c r="C4301" s="79">
        <v>8.3333333333333329E-2</v>
      </c>
      <c r="D4301">
        <v>0</v>
      </c>
      <c r="E4301" t="str">
        <f t="shared" si="134"/>
        <v>mai</v>
      </c>
      <c r="F4301">
        <f t="shared" si="135"/>
        <v>2</v>
      </c>
    </row>
    <row r="4302" spans="1:6">
      <c r="A4302" t="s">
        <v>68</v>
      </c>
      <c r="B4302" s="72">
        <v>46156</v>
      </c>
      <c r="C4302" s="79">
        <v>0.125</v>
      </c>
      <c r="D4302">
        <v>1</v>
      </c>
      <c r="E4302" t="str">
        <f t="shared" si="134"/>
        <v>mai</v>
      </c>
      <c r="F4302">
        <f t="shared" si="135"/>
        <v>3</v>
      </c>
    </row>
    <row r="4303" spans="1:6">
      <c r="A4303" t="s">
        <v>68</v>
      </c>
      <c r="B4303" s="72">
        <v>46156</v>
      </c>
      <c r="C4303" s="79">
        <v>0.16666666666666666</v>
      </c>
      <c r="D4303">
        <v>0</v>
      </c>
      <c r="E4303" t="str">
        <f t="shared" si="134"/>
        <v>mai</v>
      </c>
      <c r="F4303">
        <f t="shared" si="135"/>
        <v>4</v>
      </c>
    </row>
    <row r="4304" spans="1:6">
      <c r="A4304" t="s">
        <v>68</v>
      </c>
      <c r="B4304" s="72">
        <v>46156</v>
      </c>
      <c r="C4304" s="79">
        <v>0.20833333333333334</v>
      </c>
      <c r="D4304">
        <v>0</v>
      </c>
      <c r="E4304" t="str">
        <f t="shared" si="134"/>
        <v>mai</v>
      </c>
      <c r="F4304" t="e">
        <f t="shared" si="135"/>
        <v>#N/A</v>
      </c>
    </row>
    <row r="4305" spans="1:6">
      <c r="A4305" t="s">
        <v>68</v>
      </c>
      <c r="B4305" s="72">
        <v>46156</v>
      </c>
      <c r="C4305" s="79">
        <v>0.25</v>
      </c>
      <c r="D4305">
        <v>1</v>
      </c>
      <c r="E4305" t="str">
        <f t="shared" si="134"/>
        <v>mai</v>
      </c>
      <c r="F4305">
        <f t="shared" si="135"/>
        <v>6</v>
      </c>
    </row>
    <row r="4306" spans="1:6">
      <c r="A4306" t="s">
        <v>68</v>
      </c>
      <c r="B4306" s="72">
        <v>46156</v>
      </c>
      <c r="C4306" s="79">
        <v>0.29166666666666669</v>
      </c>
      <c r="D4306">
        <v>9</v>
      </c>
      <c r="E4306" t="str">
        <f t="shared" si="134"/>
        <v>mai</v>
      </c>
      <c r="F4306">
        <f t="shared" si="135"/>
        <v>7</v>
      </c>
    </row>
    <row r="4307" spans="1:6">
      <c r="A4307" t="s">
        <v>68</v>
      </c>
      <c r="B4307" s="72">
        <v>46156</v>
      </c>
      <c r="C4307" s="79">
        <v>0.33333333333333331</v>
      </c>
      <c r="D4307">
        <v>28</v>
      </c>
      <c r="E4307" t="str">
        <f t="shared" si="134"/>
        <v>mai</v>
      </c>
      <c r="F4307">
        <f t="shared" si="135"/>
        <v>8</v>
      </c>
    </row>
    <row r="4308" spans="1:6">
      <c r="A4308" t="s">
        <v>68</v>
      </c>
      <c r="B4308" s="72">
        <v>46156</v>
      </c>
      <c r="C4308" s="79">
        <v>0.375</v>
      </c>
      <c r="D4308">
        <v>36</v>
      </c>
      <c r="E4308" t="str">
        <f t="shared" si="134"/>
        <v>mai</v>
      </c>
      <c r="F4308">
        <f t="shared" si="135"/>
        <v>9</v>
      </c>
    </row>
    <row r="4309" spans="1:6">
      <c r="A4309" t="s">
        <v>68</v>
      </c>
      <c r="B4309" s="72">
        <v>46156</v>
      </c>
      <c r="C4309" s="79">
        <v>0.41666666666666669</v>
      </c>
      <c r="D4309">
        <v>37</v>
      </c>
      <c r="E4309" t="str">
        <f t="shared" si="134"/>
        <v>mai</v>
      </c>
      <c r="F4309">
        <f t="shared" si="135"/>
        <v>10</v>
      </c>
    </row>
    <row r="4310" spans="1:6">
      <c r="A4310" t="s">
        <v>68</v>
      </c>
      <c r="B4310" s="72">
        <v>46156</v>
      </c>
      <c r="C4310" s="79">
        <v>0.45833333333333331</v>
      </c>
      <c r="D4310">
        <v>40</v>
      </c>
      <c r="E4310" t="str">
        <f t="shared" si="134"/>
        <v>mai</v>
      </c>
      <c r="F4310">
        <f t="shared" si="135"/>
        <v>11</v>
      </c>
    </row>
    <row r="4311" spans="1:6">
      <c r="A4311" t="s">
        <v>68</v>
      </c>
      <c r="B4311" s="72">
        <v>46156</v>
      </c>
      <c r="C4311" s="79">
        <v>0.5</v>
      </c>
      <c r="D4311">
        <v>39</v>
      </c>
      <c r="E4311" t="str">
        <f t="shared" si="134"/>
        <v>mai</v>
      </c>
      <c r="F4311">
        <f t="shared" si="135"/>
        <v>12</v>
      </c>
    </row>
    <row r="4312" spans="1:6">
      <c r="A4312" t="s">
        <v>68</v>
      </c>
      <c r="B4312" s="72">
        <v>46156</v>
      </c>
      <c r="C4312" s="79">
        <v>0.54166666666666663</v>
      </c>
      <c r="D4312">
        <v>36</v>
      </c>
      <c r="E4312" t="str">
        <f t="shared" si="134"/>
        <v>mai</v>
      </c>
      <c r="F4312">
        <f t="shared" si="135"/>
        <v>13</v>
      </c>
    </row>
    <row r="4313" spans="1:6">
      <c r="A4313" t="s">
        <v>68</v>
      </c>
      <c r="B4313" s="72">
        <v>46156</v>
      </c>
      <c r="C4313" s="79">
        <v>0.58333333333333337</v>
      </c>
      <c r="D4313">
        <v>38</v>
      </c>
      <c r="E4313" t="str">
        <f t="shared" si="134"/>
        <v>mai</v>
      </c>
      <c r="F4313">
        <f t="shared" si="135"/>
        <v>14</v>
      </c>
    </row>
    <row r="4314" spans="1:6">
      <c r="A4314" t="s">
        <v>68</v>
      </c>
      <c r="B4314" s="72">
        <v>46156</v>
      </c>
      <c r="C4314" s="79">
        <v>0.625</v>
      </c>
      <c r="D4314">
        <v>28</v>
      </c>
      <c r="E4314" t="str">
        <f t="shared" si="134"/>
        <v>mai</v>
      </c>
      <c r="F4314">
        <f t="shared" si="135"/>
        <v>15</v>
      </c>
    </row>
    <row r="4315" spans="1:6">
      <c r="A4315" t="s">
        <v>68</v>
      </c>
      <c r="B4315" s="72">
        <v>46156</v>
      </c>
      <c r="C4315" s="79">
        <v>0.66666666666666663</v>
      </c>
      <c r="D4315">
        <v>31</v>
      </c>
      <c r="E4315" t="str">
        <f t="shared" si="134"/>
        <v>mai</v>
      </c>
      <c r="F4315">
        <f t="shared" si="135"/>
        <v>16</v>
      </c>
    </row>
    <row r="4316" spans="1:6">
      <c r="A4316" t="s">
        <v>68</v>
      </c>
      <c r="B4316" s="72">
        <v>46156</v>
      </c>
      <c r="C4316" s="79">
        <v>0.70833333333333337</v>
      </c>
      <c r="D4316">
        <v>31</v>
      </c>
      <c r="E4316" t="str">
        <f t="shared" si="134"/>
        <v>mai</v>
      </c>
      <c r="F4316">
        <f t="shared" si="135"/>
        <v>17</v>
      </c>
    </row>
    <row r="4317" spans="1:6">
      <c r="A4317" t="s">
        <v>68</v>
      </c>
      <c r="B4317" s="72">
        <v>46156</v>
      </c>
      <c r="C4317" s="79">
        <v>0.75</v>
      </c>
      <c r="D4317">
        <v>17</v>
      </c>
      <c r="E4317" t="str">
        <f t="shared" si="134"/>
        <v>mai</v>
      </c>
      <c r="F4317">
        <f t="shared" si="135"/>
        <v>18</v>
      </c>
    </row>
    <row r="4318" spans="1:6">
      <c r="A4318" t="s">
        <v>68</v>
      </c>
      <c r="B4318" s="72">
        <v>46156</v>
      </c>
      <c r="C4318" s="79">
        <v>0.79166666666666663</v>
      </c>
      <c r="D4318">
        <v>13</v>
      </c>
      <c r="E4318" t="str">
        <f t="shared" si="134"/>
        <v>mai</v>
      </c>
      <c r="F4318">
        <f t="shared" si="135"/>
        <v>19</v>
      </c>
    </row>
    <row r="4319" spans="1:6">
      <c r="A4319" t="s">
        <v>68</v>
      </c>
      <c r="B4319" s="72">
        <v>46156</v>
      </c>
      <c r="C4319" s="79">
        <v>0.83333333333333337</v>
      </c>
      <c r="D4319">
        <v>10</v>
      </c>
      <c r="E4319" t="str">
        <f t="shared" si="134"/>
        <v>mai</v>
      </c>
      <c r="F4319">
        <f t="shared" si="135"/>
        <v>20</v>
      </c>
    </row>
    <row r="4320" spans="1:6">
      <c r="A4320" t="s">
        <v>68</v>
      </c>
      <c r="B4320" s="72">
        <v>46156</v>
      </c>
      <c r="C4320" s="79">
        <v>0.875</v>
      </c>
      <c r="D4320">
        <v>8</v>
      </c>
      <c r="E4320" t="str">
        <f t="shared" si="134"/>
        <v>mai</v>
      </c>
      <c r="F4320">
        <f t="shared" si="135"/>
        <v>21</v>
      </c>
    </row>
    <row r="4321" spans="1:6">
      <c r="A4321" t="s">
        <v>68</v>
      </c>
      <c r="B4321" s="72">
        <v>46156</v>
      </c>
      <c r="C4321" s="79">
        <v>0.91666666666666663</v>
      </c>
      <c r="D4321">
        <v>5</v>
      </c>
      <c r="E4321" t="str">
        <f t="shared" si="134"/>
        <v>mai</v>
      </c>
      <c r="F4321">
        <f t="shared" si="135"/>
        <v>22</v>
      </c>
    </row>
    <row r="4322" spans="1:6">
      <c r="A4322" t="s">
        <v>68</v>
      </c>
      <c r="B4322" s="72">
        <v>46156</v>
      </c>
      <c r="C4322" s="79">
        <v>0.95833333333333337</v>
      </c>
      <c r="D4322">
        <v>4</v>
      </c>
      <c r="E4322" t="str">
        <f t="shared" si="134"/>
        <v>mai</v>
      </c>
      <c r="F4322">
        <f t="shared" si="135"/>
        <v>23</v>
      </c>
    </row>
    <row r="4323" spans="1:6">
      <c r="A4323" t="s">
        <v>85</v>
      </c>
      <c r="B4323" s="72">
        <v>46156</v>
      </c>
      <c r="C4323" s="172">
        <v>0</v>
      </c>
      <c r="D4323">
        <v>4</v>
      </c>
      <c r="E4323" t="str">
        <f t="shared" si="134"/>
        <v>mai</v>
      </c>
      <c r="F4323">
        <f t="shared" si="135"/>
        <v>24</v>
      </c>
    </row>
    <row r="4324" spans="1:6">
      <c r="A4324" t="s">
        <v>85</v>
      </c>
      <c r="B4324" s="72">
        <v>46156</v>
      </c>
      <c r="C4324" s="172">
        <v>4.1666666666666664E-2</v>
      </c>
      <c r="D4324">
        <v>5</v>
      </c>
      <c r="E4324" t="str">
        <f t="shared" si="134"/>
        <v>mai</v>
      </c>
      <c r="F4324">
        <f t="shared" si="135"/>
        <v>1</v>
      </c>
    </row>
    <row r="4325" spans="1:6">
      <c r="A4325" t="s">
        <v>85</v>
      </c>
      <c r="B4325" s="72">
        <v>46156</v>
      </c>
      <c r="C4325" s="172">
        <v>8.3333333333333329E-2</v>
      </c>
      <c r="D4325">
        <v>2</v>
      </c>
      <c r="E4325" t="str">
        <f t="shared" si="134"/>
        <v>mai</v>
      </c>
      <c r="F4325">
        <f t="shared" si="135"/>
        <v>2</v>
      </c>
    </row>
    <row r="4326" spans="1:6">
      <c r="A4326" t="s">
        <v>85</v>
      </c>
      <c r="B4326" s="72">
        <v>46156</v>
      </c>
      <c r="C4326" s="172">
        <v>0.125</v>
      </c>
      <c r="D4326">
        <v>1</v>
      </c>
      <c r="E4326" t="str">
        <f t="shared" si="134"/>
        <v>mai</v>
      </c>
      <c r="F4326">
        <f t="shared" si="135"/>
        <v>3</v>
      </c>
    </row>
    <row r="4327" spans="1:6">
      <c r="A4327" t="s">
        <v>85</v>
      </c>
      <c r="B4327" s="72">
        <v>46156</v>
      </c>
      <c r="C4327" s="172">
        <v>0.16666666666666666</v>
      </c>
      <c r="D4327">
        <v>0</v>
      </c>
      <c r="E4327" t="str">
        <f t="shared" si="134"/>
        <v>mai</v>
      </c>
      <c r="F4327">
        <f t="shared" si="135"/>
        <v>4</v>
      </c>
    </row>
    <row r="4328" spans="1:6">
      <c r="A4328" t="s">
        <v>85</v>
      </c>
      <c r="B4328" s="72">
        <v>46156</v>
      </c>
      <c r="C4328" s="172">
        <v>0.20833333333333334</v>
      </c>
      <c r="D4328">
        <v>3</v>
      </c>
      <c r="E4328" t="str">
        <f t="shared" si="134"/>
        <v>mai</v>
      </c>
      <c r="F4328" t="e">
        <f t="shared" si="135"/>
        <v>#N/A</v>
      </c>
    </row>
    <row r="4329" spans="1:6">
      <c r="A4329" t="s">
        <v>85</v>
      </c>
      <c r="B4329" s="72">
        <v>46156</v>
      </c>
      <c r="C4329" s="172">
        <v>0.25</v>
      </c>
      <c r="D4329">
        <v>0</v>
      </c>
      <c r="E4329" t="str">
        <f t="shared" si="134"/>
        <v>mai</v>
      </c>
      <c r="F4329">
        <f t="shared" si="135"/>
        <v>6</v>
      </c>
    </row>
    <row r="4330" spans="1:6">
      <c r="A4330" t="s">
        <v>85</v>
      </c>
      <c r="B4330" s="72">
        <v>46156</v>
      </c>
      <c r="C4330" s="172">
        <v>0.29166666666666669</v>
      </c>
      <c r="D4330">
        <v>1</v>
      </c>
      <c r="E4330" t="str">
        <f t="shared" si="134"/>
        <v>mai</v>
      </c>
      <c r="F4330">
        <f t="shared" si="135"/>
        <v>7</v>
      </c>
    </row>
    <row r="4331" spans="1:6">
      <c r="A4331" t="s">
        <v>85</v>
      </c>
      <c r="B4331" s="72">
        <v>46156</v>
      </c>
      <c r="C4331" s="172">
        <v>0.33333333333333331</v>
      </c>
      <c r="D4331">
        <v>1</v>
      </c>
      <c r="E4331" t="str">
        <f t="shared" si="134"/>
        <v>mai</v>
      </c>
      <c r="F4331">
        <f t="shared" si="135"/>
        <v>8</v>
      </c>
    </row>
    <row r="4332" spans="1:6">
      <c r="A4332" t="s">
        <v>85</v>
      </c>
      <c r="B4332" s="72">
        <v>46156</v>
      </c>
      <c r="C4332" s="172">
        <v>0.375</v>
      </c>
      <c r="D4332">
        <v>4</v>
      </c>
      <c r="E4332" t="str">
        <f t="shared" si="134"/>
        <v>mai</v>
      </c>
      <c r="F4332">
        <f t="shared" si="135"/>
        <v>9</v>
      </c>
    </row>
    <row r="4333" spans="1:6">
      <c r="A4333" t="s">
        <v>85</v>
      </c>
      <c r="B4333" s="72">
        <v>46156</v>
      </c>
      <c r="C4333" s="172">
        <v>0.41666666666666669</v>
      </c>
      <c r="D4333">
        <v>10</v>
      </c>
      <c r="E4333" t="str">
        <f t="shared" si="134"/>
        <v>mai</v>
      </c>
      <c r="F4333">
        <f t="shared" si="135"/>
        <v>10</v>
      </c>
    </row>
    <row r="4334" spans="1:6">
      <c r="A4334" t="s">
        <v>85</v>
      </c>
      <c r="B4334" s="72">
        <v>46156</v>
      </c>
      <c r="C4334" s="172">
        <v>0.45833333333333331</v>
      </c>
      <c r="D4334">
        <v>16</v>
      </c>
      <c r="E4334" t="str">
        <f t="shared" si="134"/>
        <v>mai</v>
      </c>
      <c r="F4334">
        <f t="shared" si="135"/>
        <v>11</v>
      </c>
    </row>
    <row r="4335" spans="1:6">
      <c r="A4335" t="s">
        <v>85</v>
      </c>
      <c r="B4335" s="72">
        <v>46156</v>
      </c>
      <c r="C4335" s="172">
        <v>0.5</v>
      </c>
      <c r="D4335">
        <v>16</v>
      </c>
      <c r="E4335" t="str">
        <f t="shared" si="134"/>
        <v>mai</v>
      </c>
      <c r="F4335">
        <f t="shared" si="135"/>
        <v>12</v>
      </c>
    </row>
    <row r="4336" spans="1:6">
      <c r="A4336" t="s">
        <v>85</v>
      </c>
      <c r="B4336" s="72">
        <v>46156</v>
      </c>
      <c r="C4336" s="172">
        <v>0.54166666666666663</v>
      </c>
      <c r="D4336">
        <v>21</v>
      </c>
      <c r="E4336" t="str">
        <f t="shared" si="134"/>
        <v>mai</v>
      </c>
      <c r="F4336">
        <f t="shared" si="135"/>
        <v>13</v>
      </c>
    </row>
    <row r="4337" spans="1:6">
      <c r="A4337" t="s">
        <v>85</v>
      </c>
      <c r="B4337" s="72">
        <v>46156</v>
      </c>
      <c r="C4337" s="172">
        <v>0.58333333333333337</v>
      </c>
      <c r="D4337">
        <v>18</v>
      </c>
      <c r="E4337" t="str">
        <f t="shared" si="134"/>
        <v>mai</v>
      </c>
      <c r="F4337">
        <f t="shared" si="135"/>
        <v>14</v>
      </c>
    </row>
    <row r="4338" spans="1:6">
      <c r="A4338" t="s">
        <v>85</v>
      </c>
      <c r="B4338" s="72">
        <v>46156</v>
      </c>
      <c r="C4338" s="172">
        <v>0.625</v>
      </c>
      <c r="D4338">
        <v>22</v>
      </c>
      <c r="E4338" t="str">
        <f t="shared" si="134"/>
        <v>mai</v>
      </c>
      <c r="F4338">
        <f t="shared" si="135"/>
        <v>15</v>
      </c>
    </row>
    <row r="4339" spans="1:6">
      <c r="A4339" t="s">
        <v>85</v>
      </c>
      <c r="B4339" s="72">
        <v>46156</v>
      </c>
      <c r="C4339" s="172">
        <v>0.66666666666666663</v>
      </c>
      <c r="D4339">
        <v>15</v>
      </c>
      <c r="E4339" t="str">
        <f t="shared" si="134"/>
        <v>mai</v>
      </c>
      <c r="F4339">
        <f t="shared" si="135"/>
        <v>16</v>
      </c>
    </row>
    <row r="4340" spans="1:6">
      <c r="A4340" t="s">
        <v>85</v>
      </c>
      <c r="B4340" s="72">
        <v>46156</v>
      </c>
      <c r="C4340" s="172">
        <v>0.70833333333333337</v>
      </c>
      <c r="D4340">
        <v>19</v>
      </c>
      <c r="E4340" t="str">
        <f t="shared" si="134"/>
        <v>mai</v>
      </c>
      <c r="F4340">
        <f t="shared" si="135"/>
        <v>17</v>
      </c>
    </row>
    <row r="4341" spans="1:6">
      <c r="A4341" t="s">
        <v>85</v>
      </c>
      <c r="B4341" s="72">
        <v>46156</v>
      </c>
      <c r="C4341" s="172">
        <v>0.75</v>
      </c>
      <c r="D4341">
        <v>20</v>
      </c>
      <c r="E4341" t="str">
        <f t="shared" si="134"/>
        <v>mai</v>
      </c>
      <c r="F4341">
        <f t="shared" si="135"/>
        <v>18</v>
      </c>
    </row>
    <row r="4342" spans="1:6">
      <c r="A4342" t="s">
        <v>85</v>
      </c>
      <c r="B4342" s="72">
        <v>46156</v>
      </c>
      <c r="C4342" s="172">
        <v>0.79166666666666663</v>
      </c>
      <c r="D4342">
        <v>14</v>
      </c>
      <c r="E4342" t="str">
        <f t="shared" si="134"/>
        <v>mai</v>
      </c>
      <c r="F4342">
        <f t="shared" si="135"/>
        <v>19</v>
      </c>
    </row>
    <row r="4343" spans="1:6">
      <c r="A4343" t="s">
        <v>85</v>
      </c>
      <c r="B4343" s="72">
        <v>46156</v>
      </c>
      <c r="C4343" s="172">
        <v>0.83333333333333337</v>
      </c>
      <c r="D4343">
        <v>16</v>
      </c>
      <c r="E4343" t="str">
        <f t="shared" si="134"/>
        <v>mai</v>
      </c>
      <c r="F4343">
        <f t="shared" si="135"/>
        <v>20</v>
      </c>
    </row>
    <row r="4344" spans="1:6">
      <c r="A4344" t="s">
        <v>85</v>
      </c>
      <c r="B4344" s="72">
        <v>46156</v>
      </c>
      <c r="C4344" s="172">
        <v>0.875</v>
      </c>
      <c r="D4344">
        <v>11</v>
      </c>
      <c r="E4344" t="str">
        <f t="shared" si="134"/>
        <v>mai</v>
      </c>
      <c r="F4344">
        <f t="shared" si="135"/>
        <v>21</v>
      </c>
    </row>
    <row r="4345" spans="1:6">
      <c r="A4345" t="s">
        <v>85</v>
      </c>
      <c r="B4345" s="72">
        <v>46156</v>
      </c>
      <c r="C4345" s="172">
        <v>0.91666666666666663</v>
      </c>
      <c r="D4345">
        <v>12</v>
      </c>
      <c r="E4345" t="str">
        <f t="shared" si="134"/>
        <v>mai</v>
      </c>
      <c r="F4345">
        <f t="shared" si="135"/>
        <v>22</v>
      </c>
    </row>
    <row r="4346" spans="1:6">
      <c r="A4346" t="s">
        <v>85</v>
      </c>
      <c r="B4346" s="72">
        <v>46156</v>
      </c>
      <c r="C4346" s="172">
        <v>0.95833333333333337</v>
      </c>
      <c r="D4346">
        <v>8</v>
      </c>
      <c r="E4346" t="str">
        <f t="shared" si="134"/>
        <v>mai</v>
      </c>
      <c r="F4346">
        <f t="shared" si="135"/>
        <v>23</v>
      </c>
    </row>
    <row r="4347" spans="1:6">
      <c r="A4347" t="s">
        <v>68</v>
      </c>
      <c r="B4347" s="72">
        <v>46157</v>
      </c>
      <c r="C4347" s="79">
        <v>0</v>
      </c>
      <c r="D4347">
        <v>2</v>
      </c>
      <c r="E4347" t="str">
        <f t="shared" si="134"/>
        <v>mai</v>
      </c>
      <c r="F4347">
        <f t="shared" si="135"/>
        <v>24</v>
      </c>
    </row>
    <row r="4348" spans="1:6">
      <c r="A4348" t="s">
        <v>68</v>
      </c>
      <c r="B4348" s="72">
        <v>46157</v>
      </c>
      <c r="C4348" s="79">
        <v>4.1666666666666664E-2</v>
      </c>
      <c r="D4348">
        <v>0</v>
      </c>
      <c r="E4348" t="str">
        <f t="shared" si="134"/>
        <v>mai</v>
      </c>
      <c r="F4348">
        <f t="shared" si="135"/>
        <v>1</v>
      </c>
    </row>
    <row r="4349" spans="1:6">
      <c r="A4349" t="s">
        <v>68</v>
      </c>
      <c r="B4349" s="72">
        <v>46157</v>
      </c>
      <c r="C4349" s="79">
        <v>8.3333333333333329E-2</v>
      </c>
      <c r="D4349">
        <v>1</v>
      </c>
      <c r="E4349" t="str">
        <f t="shared" si="134"/>
        <v>mai</v>
      </c>
      <c r="F4349">
        <f t="shared" si="135"/>
        <v>2</v>
      </c>
    </row>
    <row r="4350" spans="1:6">
      <c r="A4350" t="s">
        <v>68</v>
      </c>
      <c r="B4350" s="72">
        <v>46157</v>
      </c>
      <c r="C4350" s="79">
        <v>0.125</v>
      </c>
      <c r="D4350">
        <v>3</v>
      </c>
      <c r="E4350" t="str">
        <f t="shared" si="134"/>
        <v>mai</v>
      </c>
      <c r="F4350">
        <f t="shared" si="135"/>
        <v>3</v>
      </c>
    </row>
    <row r="4351" spans="1:6">
      <c r="A4351" t="s">
        <v>68</v>
      </c>
      <c r="B4351" s="72">
        <v>46157</v>
      </c>
      <c r="C4351" s="79">
        <v>0.16666666666666666</v>
      </c>
      <c r="D4351">
        <v>0</v>
      </c>
      <c r="E4351" t="str">
        <f t="shared" si="134"/>
        <v>mai</v>
      </c>
      <c r="F4351">
        <f t="shared" si="135"/>
        <v>4</v>
      </c>
    </row>
    <row r="4352" spans="1:6">
      <c r="A4352" t="s">
        <v>68</v>
      </c>
      <c r="B4352" s="72">
        <v>46157</v>
      </c>
      <c r="C4352" s="79">
        <v>0.20833333333333334</v>
      </c>
      <c r="D4352">
        <v>3</v>
      </c>
      <c r="E4352" t="str">
        <f t="shared" si="134"/>
        <v>mai</v>
      </c>
      <c r="F4352" t="e">
        <f t="shared" si="135"/>
        <v>#N/A</v>
      </c>
    </row>
    <row r="4353" spans="1:6">
      <c r="A4353" t="s">
        <v>68</v>
      </c>
      <c r="B4353" s="72">
        <v>46157</v>
      </c>
      <c r="C4353" s="79">
        <v>0.25</v>
      </c>
      <c r="D4353">
        <v>6</v>
      </c>
      <c r="E4353" t="str">
        <f t="shared" si="134"/>
        <v>mai</v>
      </c>
      <c r="F4353">
        <f t="shared" si="135"/>
        <v>6</v>
      </c>
    </row>
    <row r="4354" spans="1:6">
      <c r="A4354" t="s">
        <v>68</v>
      </c>
      <c r="B4354" s="72">
        <v>46157</v>
      </c>
      <c r="C4354" s="79">
        <v>0.29166666666666669</v>
      </c>
      <c r="D4354">
        <v>12</v>
      </c>
      <c r="E4354" t="str">
        <f t="shared" si="134"/>
        <v>mai</v>
      </c>
      <c r="F4354">
        <f t="shared" si="135"/>
        <v>7</v>
      </c>
    </row>
    <row r="4355" spans="1:6">
      <c r="A4355" t="s">
        <v>68</v>
      </c>
      <c r="B4355" s="72">
        <v>46157</v>
      </c>
      <c r="C4355" s="79">
        <v>0.33333333333333331</v>
      </c>
      <c r="D4355">
        <v>47</v>
      </c>
      <c r="E4355" t="str">
        <f t="shared" si="134"/>
        <v>mai</v>
      </c>
      <c r="F4355">
        <f t="shared" si="135"/>
        <v>8</v>
      </c>
    </row>
    <row r="4356" spans="1:6">
      <c r="A4356" t="s">
        <v>68</v>
      </c>
      <c r="B4356" s="72">
        <v>46157</v>
      </c>
      <c r="C4356" s="79">
        <v>0.375</v>
      </c>
      <c r="D4356">
        <v>66</v>
      </c>
      <c r="E4356" t="str">
        <f t="shared" ref="E4356:E4419" si="136">TEXT(B4356,"mmmm")</f>
        <v>mai</v>
      </c>
      <c r="F4356">
        <f t="shared" ref="F4356:F4419" si="137">VLOOKUP(C4356,$L$1:$M$24,2,0)</f>
        <v>9</v>
      </c>
    </row>
    <row r="4357" spans="1:6">
      <c r="A4357" t="s">
        <v>68</v>
      </c>
      <c r="B4357" s="72">
        <v>46157</v>
      </c>
      <c r="C4357" s="79">
        <v>0.41666666666666669</v>
      </c>
      <c r="D4357">
        <v>62</v>
      </c>
      <c r="E4357" t="str">
        <f t="shared" si="136"/>
        <v>mai</v>
      </c>
      <c r="F4357">
        <f t="shared" si="137"/>
        <v>10</v>
      </c>
    </row>
    <row r="4358" spans="1:6">
      <c r="A4358" t="s">
        <v>68</v>
      </c>
      <c r="B4358" s="72">
        <v>46157</v>
      </c>
      <c r="C4358" s="79">
        <v>0.45833333333333331</v>
      </c>
      <c r="D4358">
        <v>68</v>
      </c>
      <c r="E4358" t="str">
        <f t="shared" si="136"/>
        <v>mai</v>
      </c>
      <c r="F4358">
        <f t="shared" si="137"/>
        <v>11</v>
      </c>
    </row>
    <row r="4359" spans="1:6">
      <c r="A4359" t="s">
        <v>68</v>
      </c>
      <c r="B4359" s="72">
        <v>46157</v>
      </c>
      <c r="C4359" s="79">
        <v>0.5</v>
      </c>
      <c r="D4359">
        <v>58</v>
      </c>
      <c r="E4359" t="str">
        <f t="shared" si="136"/>
        <v>mai</v>
      </c>
      <c r="F4359">
        <f t="shared" si="137"/>
        <v>12</v>
      </c>
    </row>
    <row r="4360" spans="1:6">
      <c r="A4360" t="s">
        <v>68</v>
      </c>
      <c r="B4360" s="72">
        <v>46157</v>
      </c>
      <c r="C4360" s="79">
        <v>0.54166666666666663</v>
      </c>
      <c r="D4360">
        <v>67</v>
      </c>
      <c r="E4360" t="str">
        <f t="shared" si="136"/>
        <v>mai</v>
      </c>
      <c r="F4360">
        <f t="shared" si="137"/>
        <v>13</v>
      </c>
    </row>
    <row r="4361" spans="1:6">
      <c r="A4361" t="s">
        <v>68</v>
      </c>
      <c r="B4361" s="72">
        <v>46157</v>
      </c>
      <c r="C4361" s="79">
        <v>0.58333333333333337</v>
      </c>
      <c r="D4361">
        <v>60</v>
      </c>
      <c r="E4361" t="str">
        <f t="shared" si="136"/>
        <v>mai</v>
      </c>
      <c r="F4361">
        <f t="shared" si="137"/>
        <v>14</v>
      </c>
    </row>
    <row r="4362" spans="1:6">
      <c r="A4362" t="s">
        <v>68</v>
      </c>
      <c r="B4362" s="72">
        <v>46157</v>
      </c>
      <c r="C4362" s="79">
        <v>0.625</v>
      </c>
      <c r="D4362">
        <v>63</v>
      </c>
      <c r="E4362" t="str">
        <f t="shared" si="136"/>
        <v>mai</v>
      </c>
      <c r="F4362">
        <f t="shared" si="137"/>
        <v>15</v>
      </c>
    </row>
    <row r="4363" spans="1:6">
      <c r="A4363" t="s">
        <v>68</v>
      </c>
      <c r="B4363" s="72">
        <v>46157</v>
      </c>
      <c r="C4363" s="79">
        <v>0.66666666666666663</v>
      </c>
      <c r="D4363">
        <v>62</v>
      </c>
      <c r="E4363" t="str">
        <f t="shared" si="136"/>
        <v>mai</v>
      </c>
      <c r="F4363">
        <f t="shared" si="137"/>
        <v>16</v>
      </c>
    </row>
    <row r="4364" spans="1:6">
      <c r="A4364" t="s">
        <v>68</v>
      </c>
      <c r="B4364" s="72">
        <v>46157</v>
      </c>
      <c r="C4364" s="79">
        <v>0.70833333333333337</v>
      </c>
      <c r="D4364">
        <v>49</v>
      </c>
      <c r="E4364" t="str">
        <f t="shared" si="136"/>
        <v>mai</v>
      </c>
      <c r="F4364">
        <f t="shared" si="137"/>
        <v>17</v>
      </c>
    </row>
    <row r="4365" spans="1:6">
      <c r="A4365" t="s">
        <v>68</v>
      </c>
      <c r="B4365" s="72">
        <v>46157</v>
      </c>
      <c r="C4365" s="79">
        <v>0.75</v>
      </c>
      <c r="D4365">
        <v>36</v>
      </c>
      <c r="E4365" t="str">
        <f t="shared" si="136"/>
        <v>mai</v>
      </c>
      <c r="F4365">
        <f t="shared" si="137"/>
        <v>18</v>
      </c>
    </row>
    <row r="4366" spans="1:6">
      <c r="A4366" t="s">
        <v>68</v>
      </c>
      <c r="B4366" s="72">
        <v>46157</v>
      </c>
      <c r="C4366" s="79">
        <v>0.79166666666666663</v>
      </c>
      <c r="D4366">
        <v>24</v>
      </c>
      <c r="E4366" t="str">
        <f t="shared" si="136"/>
        <v>mai</v>
      </c>
      <c r="F4366">
        <f t="shared" si="137"/>
        <v>19</v>
      </c>
    </row>
    <row r="4367" spans="1:6">
      <c r="A4367" t="s">
        <v>68</v>
      </c>
      <c r="B4367" s="72">
        <v>46157</v>
      </c>
      <c r="C4367" s="79">
        <v>0.83333333333333337</v>
      </c>
      <c r="D4367">
        <v>13</v>
      </c>
      <c r="E4367" t="str">
        <f t="shared" si="136"/>
        <v>mai</v>
      </c>
      <c r="F4367">
        <f t="shared" si="137"/>
        <v>20</v>
      </c>
    </row>
    <row r="4368" spans="1:6">
      <c r="A4368" t="s">
        <v>68</v>
      </c>
      <c r="B4368" s="72">
        <v>46157</v>
      </c>
      <c r="C4368" s="79">
        <v>0.875</v>
      </c>
      <c r="D4368">
        <v>10</v>
      </c>
      <c r="E4368" t="str">
        <f t="shared" si="136"/>
        <v>mai</v>
      </c>
      <c r="F4368">
        <f t="shared" si="137"/>
        <v>21</v>
      </c>
    </row>
    <row r="4369" spans="1:6">
      <c r="A4369" t="s">
        <v>68</v>
      </c>
      <c r="B4369" s="72">
        <v>46157</v>
      </c>
      <c r="C4369" s="79">
        <v>0.91666666666666663</v>
      </c>
      <c r="D4369">
        <v>7</v>
      </c>
      <c r="E4369" t="str">
        <f t="shared" si="136"/>
        <v>mai</v>
      </c>
      <c r="F4369">
        <f t="shared" si="137"/>
        <v>22</v>
      </c>
    </row>
    <row r="4370" spans="1:6">
      <c r="A4370" t="s">
        <v>68</v>
      </c>
      <c r="B4370" s="72">
        <v>46157</v>
      </c>
      <c r="C4370" s="79">
        <v>0.95833333333333337</v>
      </c>
      <c r="D4370">
        <v>5</v>
      </c>
      <c r="E4370" t="str">
        <f t="shared" si="136"/>
        <v>mai</v>
      </c>
      <c r="F4370">
        <f t="shared" si="137"/>
        <v>23</v>
      </c>
    </row>
    <row r="4371" spans="1:6">
      <c r="A4371" t="s">
        <v>85</v>
      </c>
      <c r="B4371" s="72">
        <v>46157</v>
      </c>
      <c r="C4371" s="172">
        <v>0</v>
      </c>
      <c r="D4371">
        <v>6</v>
      </c>
      <c r="E4371" t="str">
        <f t="shared" si="136"/>
        <v>mai</v>
      </c>
      <c r="F4371">
        <f t="shared" si="137"/>
        <v>24</v>
      </c>
    </row>
    <row r="4372" spans="1:6">
      <c r="A4372" t="s">
        <v>85</v>
      </c>
      <c r="B4372" s="72">
        <v>46157</v>
      </c>
      <c r="C4372" s="172">
        <v>4.1666666666666664E-2</v>
      </c>
      <c r="D4372">
        <v>11</v>
      </c>
      <c r="E4372" t="str">
        <f t="shared" si="136"/>
        <v>mai</v>
      </c>
      <c r="F4372">
        <f t="shared" si="137"/>
        <v>1</v>
      </c>
    </row>
    <row r="4373" spans="1:6">
      <c r="A4373" t="s">
        <v>85</v>
      </c>
      <c r="B4373" s="72">
        <v>46157</v>
      </c>
      <c r="C4373" s="172">
        <v>8.3333333333333329E-2</v>
      </c>
      <c r="D4373">
        <v>2</v>
      </c>
      <c r="E4373" t="str">
        <f t="shared" si="136"/>
        <v>mai</v>
      </c>
      <c r="F4373">
        <f t="shared" si="137"/>
        <v>2</v>
      </c>
    </row>
    <row r="4374" spans="1:6">
      <c r="A4374" t="s">
        <v>85</v>
      </c>
      <c r="B4374" s="72">
        <v>46157</v>
      </c>
      <c r="C4374" s="172">
        <v>0.125</v>
      </c>
      <c r="D4374">
        <v>2</v>
      </c>
      <c r="E4374" t="str">
        <f t="shared" si="136"/>
        <v>mai</v>
      </c>
      <c r="F4374">
        <f t="shared" si="137"/>
        <v>3</v>
      </c>
    </row>
    <row r="4375" spans="1:6">
      <c r="A4375" t="s">
        <v>85</v>
      </c>
      <c r="B4375" s="72">
        <v>46157</v>
      </c>
      <c r="C4375" s="172">
        <v>0.16666666666666666</v>
      </c>
      <c r="D4375">
        <v>0</v>
      </c>
      <c r="E4375" t="str">
        <f t="shared" si="136"/>
        <v>mai</v>
      </c>
      <c r="F4375">
        <f t="shared" si="137"/>
        <v>4</v>
      </c>
    </row>
    <row r="4376" spans="1:6">
      <c r="A4376" t="s">
        <v>85</v>
      </c>
      <c r="B4376" s="72">
        <v>46157</v>
      </c>
      <c r="C4376" s="172">
        <v>0.20833333333333334</v>
      </c>
      <c r="D4376">
        <v>1</v>
      </c>
      <c r="E4376" t="str">
        <f t="shared" si="136"/>
        <v>mai</v>
      </c>
      <c r="F4376" t="e">
        <f t="shared" si="137"/>
        <v>#N/A</v>
      </c>
    </row>
    <row r="4377" spans="1:6">
      <c r="A4377" t="s">
        <v>85</v>
      </c>
      <c r="B4377" s="72">
        <v>46157</v>
      </c>
      <c r="C4377" s="172">
        <v>0.25</v>
      </c>
      <c r="D4377">
        <v>0</v>
      </c>
      <c r="E4377" t="str">
        <f t="shared" si="136"/>
        <v>mai</v>
      </c>
      <c r="F4377">
        <f t="shared" si="137"/>
        <v>6</v>
      </c>
    </row>
    <row r="4378" spans="1:6">
      <c r="A4378" t="s">
        <v>85</v>
      </c>
      <c r="B4378" s="72">
        <v>46157</v>
      </c>
      <c r="C4378" s="172">
        <v>0.29166666666666669</v>
      </c>
      <c r="D4378">
        <v>0</v>
      </c>
      <c r="E4378" t="str">
        <f t="shared" si="136"/>
        <v>mai</v>
      </c>
      <c r="F4378">
        <f t="shared" si="137"/>
        <v>7</v>
      </c>
    </row>
    <row r="4379" spans="1:6">
      <c r="A4379" t="s">
        <v>85</v>
      </c>
      <c r="B4379" s="72">
        <v>46157</v>
      </c>
      <c r="C4379" s="172">
        <v>0.33333333333333331</v>
      </c>
      <c r="D4379">
        <v>2</v>
      </c>
      <c r="E4379" t="str">
        <f t="shared" si="136"/>
        <v>mai</v>
      </c>
      <c r="F4379">
        <f t="shared" si="137"/>
        <v>8</v>
      </c>
    </row>
    <row r="4380" spans="1:6">
      <c r="A4380" t="s">
        <v>85</v>
      </c>
      <c r="B4380" s="72">
        <v>46157</v>
      </c>
      <c r="C4380" s="172">
        <v>0.375</v>
      </c>
      <c r="D4380">
        <v>7</v>
      </c>
      <c r="E4380" t="str">
        <f t="shared" si="136"/>
        <v>mai</v>
      </c>
      <c r="F4380">
        <f t="shared" si="137"/>
        <v>9</v>
      </c>
    </row>
    <row r="4381" spans="1:6">
      <c r="A4381" t="s">
        <v>85</v>
      </c>
      <c r="B4381" s="72">
        <v>46157</v>
      </c>
      <c r="C4381" s="172">
        <v>0.41666666666666669</v>
      </c>
      <c r="D4381">
        <v>14</v>
      </c>
      <c r="E4381" t="str">
        <f t="shared" si="136"/>
        <v>mai</v>
      </c>
      <c r="F4381">
        <f t="shared" si="137"/>
        <v>10</v>
      </c>
    </row>
    <row r="4382" spans="1:6">
      <c r="A4382" t="s">
        <v>85</v>
      </c>
      <c r="B4382" s="72">
        <v>46157</v>
      </c>
      <c r="C4382" s="172">
        <v>0.45833333333333331</v>
      </c>
      <c r="D4382">
        <v>23</v>
      </c>
      <c r="E4382" t="str">
        <f t="shared" si="136"/>
        <v>mai</v>
      </c>
      <c r="F4382">
        <f t="shared" si="137"/>
        <v>11</v>
      </c>
    </row>
    <row r="4383" spans="1:6">
      <c r="A4383" t="s">
        <v>85</v>
      </c>
      <c r="B4383" s="72">
        <v>46157</v>
      </c>
      <c r="C4383" s="172">
        <v>0.5</v>
      </c>
      <c r="D4383">
        <v>28</v>
      </c>
      <c r="E4383" t="str">
        <f t="shared" si="136"/>
        <v>mai</v>
      </c>
      <c r="F4383">
        <f t="shared" si="137"/>
        <v>12</v>
      </c>
    </row>
    <row r="4384" spans="1:6">
      <c r="A4384" t="s">
        <v>85</v>
      </c>
      <c r="B4384" s="72">
        <v>46157</v>
      </c>
      <c r="C4384" s="172">
        <v>0.54166666666666663</v>
      </c>
      <c r="D4384">
        <v>27</v>
      </c>
      <c r="E4384" t="str">
        <f t="shared" si="136"/>
        <v>mai</v>
      </c>
      <c r="F4384">
        <f t="shared" si="137"/>
        <v>13</v>
      </c>
    </row>
    <row r="4385" spans="1:6">
      <c r="A4385" t="s">
        <v>85</v>
      </c>
      <c r="B4385" s="72">
        <v>46157</v>
      </c>
      <c r="C4385" s="172">
        <v>0.58333333333333337</v>
      </c>
      <c r="D4385">
        <v>21</v>
      </c>
      <c r="E4385" t="str">
        <f t="shared" si="136"/>
        <v>mai</v>
      </c>
      <c r="F4385">
        <f t="shared" si="137"/>
        <v>14</v>
      </c>
    </row>
    <row r="4386" spans="1:6">
      <c r="A4386" t="s">
        <v>85</v>
      </c>
      <c r="B4386" s="72">
        <v>46157</v>
      </c>
      <c r="C4386" s="172">
        <v>0.625</v>
      </c>
      <c r="D4386">
        <v>24</v>
      </c>
      <c r="E4386" t="str">
        <f t="shared" si="136"/>
        <v>mai</v>
      </c>
      <c r="F4386">
        <f t="shared" si="137"/>
        <v>15</v>
      </c>
    </row>
    <row r="4387" spans="1:6">
      <c r="A4387" t="s">
        <v>85</v>
      </c>
      <c r="B4387" s="72">
        <v>46157</v>
      </c>
      <c r="C4387" s="172">
        <v>0.66666666666666663</v>
      </c>
      <c r="D4387">
        <v>25</v>
      </c>
      <c r="E4387" t="str">
        <f t="shared" si="136"/>
        <v>mai</v>
      </c>
      <c r="F4387">
        <f t="shared" si="137"/>
        <v>16</v>
      </c>
    </row>
    <row r="4388" spans="1:6">
      <c r="A4388" t="s">
        <v>85</v>
      </c>
      <c r="B4388" s="72">
        <v>46157</v>
      </c>
      <c r="C4388" s="172">
        <v>0.70833333333333337</v>
      </c>
      <c r="D4388">
        <v>25</v>
      </c>
      <c r="E4388" t="str">
        <f t="shared" si="136"/>
        <v>mai</v>
      </c>
      <c r="F4388">
        <f t="shared" si="137"/>
        <v>17</v>
      </c>
    </row>
    <row r="4389" spans="1:6">
      <c r="A4389" t="s">
        <v>85</v>
      </c>
      <c r="B4389" s="72">
        <v>46157</v>
      </c>
      <c r="C4389" s="172">
        <v>0.75</v>
      </c>
      <c r="D4389">
        <v>23</v>
      </c>
      <c r="E4389" t="str">
        <f t="shared" si="136"/>
        <v>mai</v>
      </c>
      <c r="F4389">
        <f t="shared" si="137"/>
        <v>18</v>
      </c>
    </row>
    <row r="4390" spans="1:6">
      <c r="A4390" t="s">
        <v>85</v>
      </c>
      <c r="B4390" s="72">
        <v>46157</v>
      </c>
      <c r="C4390" s="172">
        <v>0.79166666666666663</v>
      </c>
      <c r="D4390">
        <v>23</v>
      </c>
      <c r="E4390" t="str">
        <f t="shared" si="136"/>
        <v>mai</v>
      </c>
      <c r="F4390">
        <f t="shared" si="137"/>
        <v>19</v>
      </c>
    </row>
    <row r="4391" spans="1:6">
      <c r="A4391" t="s">
        <v>85</v>
      </c>
      <c r="B4391" s="72">
        <v>46157</v>
      </c>
      <c r="C4391" s="172">
        <v>0.83333333333333337</v>
      </c>
      <c r="D4391">
        <v>9</v>
      </c>
      <c r="E4391" t="str">
        <f t="shared" si="136"/>
        <v>mai</v>
      </c>
      <c r="F4391">
        <f t="shared" si="137"/>
        <v>20</v>
      </c>
    </row>
    <row r="4392" spans="1:6">
      <c r="A4392" t="s">
        <v>85</v>
      </c>
      <c r="B4392" s="72">
        <v>46157</v>
      </c>
      <c r="C4392" s="172">
        <v>0.875</v>
      </c>
      <c r="D4392">
        <v>15</v>
      </c>
      <c r="E4392" t="str">
        <f t="shared" si="136"/>
        <v>mai</v>
      </c>
      <c r="F4392">
        <f t="shared" si="137"/>
        <v>21</v>
      </c>
    </row>
    <row r="4393" spans="1:6">
      <c r="A4393" t="s">
        <v>85</v>
      </c>
      <c r="B4393" s="72">
        <v>46157</v>
      </c>
      <c r="C4393" s="172">
        <v>0.91666666666666663</v>
      </c>
      <c r="D4393">
        <v>9</v>
      </c>
      <c r="E4393" t="str">
        <f t="shared" si="136"/>
        <v>mai</v>
      </c>
      <c r="F4393">
        <f t="shared" si="137"/>
        <v>22</v>
      </c>
    </row>
    <row r="4394" spans="1:6">
      <c r="A4394" t="s">
        <v>85</v>
      </c>
      <c r="B4394" s="72">
        <v>46157</v>
      </c>
      <c r="C4394" s="172">
        <v>0.95833333333333337</v>
      </c>
      <c r="D4394">
        <v>9</v>
      </c>
      <c r="E4394" t="str">
        <f t="shared" si="136"/>
        <v>mai</v>
      </c>
      <c r="F4394">
        <f t="shared" si="137"/>
        <v>23</v>
      </c>
    </row>
    <row r="4395" spans="1:6">
      <c r="A4395" t="s">
        <v>68</v>
      </c>
      <c r="B4395" s="72">
        <v>46158</v>
      </c>
      <c r="C4395" s="79">
        <v>0</v>
      </c>
      <c r="D4395">
        <v>5</v>
      </c>
      <c r="E4395" t="str">
        <f t="shared" si="136"/>
        <v>mai</v>
      </c>
      <c r="F4395">
        <f t="shared" si="137"/>
        <v>24</v>
      </c>
    </row>
    <row r="4396" spans="1:6">
      <c r="A4396" t="s">
        <v>68</v>
      </c>
      <c r="B4396" s="72">
        <v>46158</v>
      </c>
      <c r="C4396" s="79">
        <v>4.1666666666666664E-2</v>
      </c>
      <c r="D4396">
        <v>3</v>
      </c>
      <c r="E4396" t="str">
        <f t="shared" si="136"/>
        <v>mai</v>
      </c>
      <c r="F4396">
        <f t="shared" si="137"/>
        <v>1</v>
      </c>
    </row>
    <row r="4397" spans="1:6">
      <c r="A4397" t="s">
        <v>68</v>
      </c>
      <c r="B4397" s="72">
        <v>46158</v>
      </c>
      <c r="C4397" s="79">
        <v>8.3333333333333329E-2</v>
      </c>
      <c r="D4397">
        <v>1</v>
      </c>
      <c r="E4397" t="str">
        <f t="shared" si="136"/>
        <v>mai</v>
      </c>
      <c r="F4397">
        <f t="shared" si="137"/>
        <v>2</v>
      </c>
    </row>
    <row r="4398" spans="1:6">
      <c r="A4398" t="s">
        <v>68</v>
      </c>
      <c r="B4398" s="72">
        <v>46158</v>
      </c>
      <c r="C4398" s="79">
        <v>0.125</v>
      </c>
      <c r="D4398">
        <v>2</v>
      </c>
      <c r="E4398" t="str">
        <f t="shared" si="136"/>
        <v>mai</v>
      </c>
      <c r="F4398">
        <f t="shared" si="137"/>
        <v>3</v>
      </c>
    </row>
    <row r="4399" spans="1:6">
      <c r="A4399" t="s">
        <v>68</v>
      </c>
      <c r="B4399" s="72">
        <v>46158</v>
      </c>
      <c r="C4399" s="79">
        <v>0.16666666666666666</v>
      </c>
      <c r="D4399">
        <v>1</v>
      </c>
      <c r="E4399" t="str">
        <f t="shared" si="136"/>
        <v>mai</v>
      </c>
      <c r="F4399">
        <f t="shared" si="137"/>
        <v>4</v>
      </c>
    </row>
    <row r="4400" spans="1:6">
      <c r="A4400" t="s">
        <v>68</v>
      </c>
      <c r="B4400" s="72">
        <v>46158</v>
      </c>
      <c r="C4400" s="79">
        <v>0.20833333333333334</v>
      </c>
      <c r="D4400">
        <v>2</v>
      </c>
      <c r="E4400" t="str">
        <f t="shared" si="136"/>
        <v>mai</v>
      </c>
      <c r="F4400" t="e">
        <f t="shared" si="137"/>
        <v>#N/A</v>
      </c>
    </row>
    <row r="4401" spans="1:6">
      <c r="A4401" t="s">
        <v>68</v>
      </c>
      <c r="B4401" s="72">
        <v>46158</v>
      </c>
      <c r="C4401" s="79">
        <v>0.25</v>
      </c>
      <c r="D4401">
        <v>3</v>
      </c>
      <c r="E4401" t="str">
        <f t="shared" si="136"/>
        <v>mai</v>
      </c>
      <c r="F4401">
        <f t="shared" si="137"/>
        <v>6</v>
      </c>
    </row>
    <row r="4402" spans="1:6">
      <c r="A4402" t="s">
        <v>68</v>
      </c>
      <c r="B4402" s="72">
        <v>46158</v>
      </c>
      <c r="C4402" s="79">
        <v>0.29166666666666669</v>
      </c>
      <c r="D4402">
        <v>8</v>
      </c>
      <c r="E4402" t="str">
        <f t="shared" si="136"/>
        <v>mai</v>
      </c>
      <c r="F4402">
        <f t="shared" si="137"/>
        <v>7</v>
      </c>
    </row>
    <row r="4403" spans="1:6">
      <c r="A4403" t="s">
        <v>68</v>
      </c>
      <c r="B4403" s="72">
        <v>46158</v>
      </c>
      <c r="C4403" s="79">
        <v>0.33333333333333331</v>
      </c>
      <c r="D4403">
        <v>15</v>
      </c>
      <c r="E4403" t="str">
        <f t="shared" si="136"/>
        <v>mai</v>
      </c>
      <c r="F4403">
        <f t="shared" si="137"/>
        <v>8</v>
      </c>
    </row>
    <row r="4404" spans="1:6">
      <c r="A4404" t="s">
        <v>68</v>
      </c>
      <c r="B4404" s="72">
        <v>46158</v>
      </c>
      <c r="C4404" s="79">
        <v>0.375</v>
      </c>
      <c r="D4404">
        <v>34</v>
      </c>
      <c r="E4404" t="str">
        <f t="shared" si="136"/>
        <v>mai</v>
      </c>
      <c r="F4404">
        <f t="shared" si="137"/>
        <v>9</v>
      </c>
    </row>
    <row r="4405" spans="1:6">
      <c r="A4405" t="s">
        <v>68</v>
      </c>
      <c r="B4405" s="72">
        <v>46158</v>
      </c>
      <c r="C4405" s="79">
        <v>0.41666666666666669</v>
      </c>
      <c r="D4405">
        <v>41</v>
      </c>
      <c r="E4405" t="str">
        <f t="shared" si="136"/>
        <v>mai</v>
      </c>
      <c r="F4405">
        <f t="shared" si="137"/>
        <v>10</v>
      </c>
    </row>
    <row r="4406" spans="1:6">
      <c r="A4406" t="s">
        <v>68</v>
      </c>
      <c r="B4406" s="72">
        <v>46158</v>
      </c>
      <c r="C4406" s="79">
        <v>0.45833333333333331</v>
      </c>
      <c r="D4406">
        <v>42</v>
      </c>
      <c r="E4406" t="str">
        <f t="shared" si="136"/>
        <v>mai</v>
      </c>
      <c r="F4406">
        <f t="shared" si="137"/>
        <v>11</v>
      </c>
    </row>
    <row r="4407" spans="1:6">
      <c r="A4407" t="s">
        <v>68</v>
      </c>
      <c r="B4407" s="72">
        <v>46158</v>
      </c>
      <c r="C4407" s="79">
        <v>0.5</v>
      </c>
      <c r="D4407">
        <v>44</v>
      </c>
      <c r="E4407" t="str">
        <f t="shared" si="136"/>
        <v>mai</v>
      </c>
      <c r="F4407">
        <f t="shared" si="137"/>
        <v>12</v>
      </c>
    </row>
    <row r="4408" spans="1:6">
      <c r="A4408" t="s">
        <v>68</v>
      </c>
      <c r="B4408" s="72">
        <v>46158</v>
      </c>
      <c r="C4408" s="79">
        <v>0.54166666666666663</v>
      </c>
      <c r="D4408">
        <v>44</v>
      </c>
      <c r="E4408" t="str">
        <f t="shared" si="136"/>
        <v>mai</v>
      </c>
      <c r="F4408">
        <f t="shared" si="137"/>
        <v>13</v>
      </c>
    </row>
    <row r="4409" spans="1:6">
      <c r="A4409" t="s">
        <v>68</v>
      </c>
      <c r="B4409" s="72">
        <v>46158</v>
      </c>
      <c r="C4409" s="79">
        <v>0.58333333333333337</v>
      </c>
      <c r="D4409">
        <v>40</v>
      </c>
      <c r="E4409" t="str">
        <f t="shared" si="136"/>
        <v>mai</v>
      </c>
      <c r="F4409">
        <f t="shared" si="137"/>
        <v>14</v>
      </c>
    </row>
    <row r="4410" spans="1:6">
      <c r="A4410" t="s">
        <v>68</v>
      </c>
      <c r="B4410" s="72">
        <v>46158</v>
      </c>
      <c r="C4410" s="79">
        <v>0.625</v>
      </c>
      <c r="D4410">
        <v>34</v>
      </c>
      <c r="E4410" t="str">
        <f t="shared" si="136"/>
        <v>mai</v>
      </c>
      <c r="F4410">
        <f t="shared" si="137"/>
        <v>15</v>
      </c>
    </row>
    <row r="4411" spans="1:6">
      <c r="A4411" t="s">
        <v>68</v>
      </c>
      <c r="B4411" s="72">
        <v>46158</v>
      </c>
      <c r="C4411" s="79">
        <v>0.66666666666666663</v>
      </c>
      <c r="D4411">
        <v>28</v>
      </c>
      <c r="E4411" t="str">
        <f t="shared" si="136"/>
        <v>mai</v>
      </c>
      <c r="F4411">
        <f t="shared" si="137"/>
        <v>16</v>
      </c>
    </row>
    <row r="4412" spans="1:6">
      <c r="A4412" t="s">
        <v>68</v>
      </c>
      <c r="B4412" s="72">
        <v>46158</v>
      </c>
      <c r="C4412" s="79">
        <v>0.70833333333333337</v>
      </c>
      <c r="D4412">
        <v>22</v>
      </c>
      <c r="E4412" t="str">
        <f t="shared" si="136"/>
        <v>mai</v>
      </c>
      <c r="F4412">
        <f t="shared" si="137"/>
        <v>17</v>
      </c>
    </row>
    <row r="4413" spans="1:6">
      <c r="A4413" t="s">
        <v>68</v>
      </c>
      <c r="B4413" s="72">
        <v>46158</v>
      </c>
      <c r="C4413" s="79">
        <v>0.75</v>
      </c>
      <c r="D4413">
        <v>18</v>
      </c>
      <c r="E4413" t="str">
        <f t="shared" si="136"/>
        <v>mai</v>
      </c>
      <c r="F4413">
        <f t="shared" si="137"/>
        <v>18</v>
      </c>
    </row>
    <row r="4414" spans="1:6">
      <c r="A4414" t="s">
        <v>68</v>
      </c>
      <c r="B4414" s="72">
        <v>46158</v>
      </c>
      <c r="C4414" s="79">
        <v>0.79166666666666663</v>
      </c>
      <c r="D4414">
        <v>17</v>
      </c>
      <c r="E4414" t="str">
        <f t="shared" si="136"/>
        <v>mai</v>
      </c>
      <c r="F4414">
        <f t="shared" si="137"/>
        <v>19</v>
      </c>
    </row>
    <row r="4415" spans="1:6">
      <c r="A4415" t="s">
        <v>68</v>
      </c>
      <c r="B4415" s="72">
        <v>46158</v>
      </c>
      <c r="C4415" s="79">
        <v>0.83333333333333337</v>
      </c>
      <c r="D4415">
        <v>17</v>
      </c>
      <c r="E4415" t="str">
        <f t="shared" si="136"/>
        <v>mai</v>
      </c>
      <c r="F4415">
        <f t="shared" si="137"/>
        <v>20</v>
      </c>
    </row>
    <row r="4416" spans="1:6">
      <c r="A4416" t="s">
        <v>68</v>
      </c>
      <c r="B4416" s="72">
        <v>46158</v>
      </c>
      <c r="C4416" s="79">
        <v>0.875</v>
      </c>
      <c r="D4416">
        <v>8</v>
      </c>
      <c r="E4416" t="str">
        <f t="shared" si="136"/>
        <v>mai</v>
      </c>
      <c r="F4416">
        <f t="shared" si="137"/>
        <v>21</v>
      </c>
    </row>
    <row r="4417" spans="1:6">
      <c r="A4417" t="s">
        <v>68</v>
      </c>
      <c r="B4417" s="72">
        <v>46158</v>
      </c>
      <c r="C4417" s="79">
        <v>0.91666666666666663</v>
      </c>
      <c r="D4417">
        <v>6</v>
      </c>
      <c r="E4417" t="str">
        <f t="shared" si="136"/>
        <v>mai</v>
      </c>
      <c r="F4417">
        <f t="shared" si="137"/>
        <v>22</v>
      </c>
    </row>
    <row r="4418" spans="1:6">
      <c r="A4418" t="s">
        <v>68</v>
      </c>
      <c r="B4418" s="72">
        <v>46158</v>
      </c>
      <c r="C4418" s="79">
        <v>0.95833333333333337</v>
      </c>
      <c r="D4418">
        <v>4</v>
      </c>
      <c r="E4418" t="str">
        <f t="shared" si="136"/>
        <v>mai</v>
      </c>
      <c r="F4418">
        <f t="shared" si="137"/>
        <v>23</v>
      </c>
    </row>
    <row r="4419" spans="1:6">
      <c r="A4419" t="s">
        <v>85</v>
      </c>
      <c r="B4419" s="72">
        <v>46158</v>
      </c>
      <c r="C4419" s="172">
        <v>0</v>
      </c>
      <c r="D4419">
        <v>4</v>
      </c>
      <c r="E4419" t="str">
        <f t="shared" si="136"/>
        <v>mai</v>
      </c>
      <c r="F4419">
        <f t="shared" si="137"/>
        <v>24</v>
      </c>
    </row>
    <row r="4420" spans="1:6">
      <c r="A4420" t="s">
        <v>85</v>
      </c>
      <c r="B4420" s="72">
        <v>46158</v>
      </c>
      <c r="C4420" s="172">
        <v>4.1666666666666664E-2</v>
      </c>
      <c r="D4420">
        <v>3</v>
      </c>
      <c r="E4420" t="str">
        <f t="shared" ref="E4420:E4483" si="138">TEXT(B4420,"mmmm")</f>
        <v>mai</v>
      </c>
      <c r="F4420">
        <f t="shared" ref="F4420:F4483" si="139">VLOOKUP(C4420,$L$1:$M$24,2,0)</f>
        <v>1</v>
      </c>
    </row>
    <row r="4421" spans="1:6">
      <c r="A4421" t="s">
        <v>85</v>
      </c>
      <c r="B4421" s="72">
        <v>46158</v>
      </c>
      <c r="C4421" s="172">
        <v>8.3333333333333329E-2</v>
      </c>
      <c r="D4421">
        <v>7</v>
      </c>
      <c r="E4421" t="str">
        <f t="shared" si="138"/>
        <v>mai</v>
      </c>
      <c r="F4421">
        <f t="shared" si="139"/>
        <v>2</v>
      </c>
    </row>
    <row r="4422" spans="1:6">
      <c r="A4422" t="s">
        <v>85</v>
      </c>
      <c r="B4422" s="72">
        <v>46158</v>
      </c>
      <c r="C4422" s="172">
        <v>0.125</v>
      </c>
      <c r="D4422">
        <v>2</v>
      </c>
      <c r="E4422" t="str">
        <f t="shared" si="138"/>
        <v>mai</v>
      </c>
      <c r="F4422">
        <f t="shared" si="139"/>
        <v>3</v>
      </c>
    </row>
    <row r="4423" spans="1:6">
      <c r="A4423" t="s">
        <v>85</v>
      </c>
      <c r="B4423" s="72">
        <v>46158</v>
      </c>
      <c r="C4423" s="172">
        <v>0.16666666666666666</v>
      </c>
      <c r="D4423">
        <v>1</v>
      </c>
      <c r="E4423" t="str">
        <f t="shared" si="138"/>
        <v>mai</v>
      </c>
      <c r="F4423">
        <f t="shared" si="139"/>
        <v>4</v>
      </c>
    </row>
    <row r="4424" spans="1:6">
      <c r="A4424" t="s">
        <v>85</v>
      </c>
      <c r="B4424" s="72">
        <v>46158</v>
      </c>
      <c r="C4424" s="172">
        <v>0.20833333333333334</v>
      </c>
      <c r="D4424">
        <v>2</v>
      </c>
      <c r="E4424" t="str">
        <f t="shared" si="138"/>
        <v>mai</v>
      </c>
      <c r="F4424" t="e">
        <f t="shared" si="139"/>
        <v>#N/A</v>
      </c>
    </row>
    <row r="4425" spans="1:6">
      <c r="A4425" t="s">
        <v>85</v>
      </c>
      <c r="B4425" s="72">
        <v>46158</v>
      </c>
      <c r="C4425" s="172">
        <v>0.25</v>
      </c>
      <c r="D4425">
        <v>0</v>
      </c>
      <c r="E4425" t="str">
        <f t="shared" si="138"/>
        <v>mai</v>
      </c>
      <c r="F4425">
        <f t="shared" si="139"/>
        <v>6</v>
      </c>
    </row>
    <row r="4426" spans="1:6">
      <c r="A4426" t="s">
        <v>85</v>
      </c>
      <c r="B4426" s="72">
        <v>46158</v>
      </c>
      <c r="C4426" s="172">
        <v>0.29166666666666669</v>
      </c>
      <c r="D4426">
        <v>1</v>
      </c>
      <c r="E4426" t="str">
        <f t="shared" si="138"/>
        <v>mai</v>
      </c>
      <c r="F4426">
        <f t="shared" si="139"/>
        <v>7</v>
      </c>
    </row>
    <row r="4427" spans="1:6">
      <c r="A4427" t="s">
        <v>85</v>
      </c>
      <c r="B4427" s="72">
        <v>46158</v>
      </c>
      <c r="C4427" s="172">
        <v>0.33333333333333331</v>
      </c>
      <c r="D4427">
        <v>3</v>
      </c>
      <c r="E4427" t="str">
        <f t="shared" si="138"/>
        <v>mai</v>
      </c>
      <c r="F4427">
        <f t="shared" si="139"/>
        <v>8</v>
      </c>
    </row>
    <row r="4428" spans="1:6">
      <c r="A4428" t="s">
        <v>85</v>
      </c>
      <c r="B4428" s="72">
        <v>46158</v>
      </c>
      <c r="C4428" s="172">
        <v>0.375</v>
      </c>
      <c r="D4428">
        <v>3</v>
      </c>
      <c r="E4428" t="str">
        <f t="shared" si="138"/>
        <v>mai</v>
      </c>
      <c r="F4428">
        <f t="shared" si="139"/>
        <v>9</v>
      </c>
    </row>
    <row r="4429" spans="1:6">
      <c r="A4429" t="s">
        <v>85</v>
      </c>
      <c r="B4429" s="72">
        <v>46158</v>
      </c>
      <c r="C4429" s="172">
        <v>0.41666666666666669</v>
      </c>
      <c r="D4429">
        <v>13</v>
      </c>
      <c r="E4429" t="str">
        <f t="shared" si="138"/>
        <v>mai</v>
      </c>
      <c r="F4429">
        <f t="shared" si="139"/>
        <v>10</v>
      </c>
    </row>
    <row r="4430" spans="1:6">
      <c r="A4430" t="s">
        <v>85</v>
      </c>
      <c r="B4430" s="72">
        <v>46158</v>
      </c>
      <c r="C4430" s="172">
        <v>0.45833333333333331</v>
      </c>
      <c r="D4430">
        <v>18</v>
      </c>
      <c r="E4430" t="str">
        <f t="shared" si="138"/>
        <v>mai</v>
      </c>
      <c r="F4430">
        <f t="shared" si="139"/>
        <v>11</v>
      </c>
    </row>
    <row r="4431" spans="1:6">
      <c r="A4431" t="s">
        <v>85</v>
      </c>
      <c r="B4431" s="72">
        <v>46158</v>
      </c>
      <c r="C4431" s="172">
        <v>0.5</v>
      </c>
      <c r="D4431">
        <v>15</v>
      </c>
      <c r="E4431" t="str">
        <f t="shared" si="138"/>
        <v>mai</v>
      </c>
      <c r="F4431">
        <f t="shared" si="139"/>
        <v>12</v>
      </c>
    </row>
    <row r="4432" spans="1:6">
      <c r="A4432" t="s">
        <v>85</v>
      </c>
      <c r="B4432" s="72">
        <v>46158</v>
      </c>
      <c r="C4432" s="172">
        <v>0.54166666666666663</v>
      </c>
      <c r="D4432">
        <v>19</v>
      </c>
      <c r="E4432" t="str">
        <f t="shared" si="138"/>
        <v>mai</v>
      </c>
      <c r="F4432">
        <f t="shared" si="139"/>
        <v>13</v>
      </c>
    </row>
    <row r="4433" spans="1:6">
      <c r="A4433" t="s">
        <v>85</v>
      </c>
      <c r="B4433" s="72">
        <v>46158</v>
      </c>
      <c r="C4433" s="172">
        <v>0.58333333333333337</v>
      </c>
      <c r="D4433">
        <v>22</v>
      </c>
      <c r="E4433" t="str">
        <f t="shared" si="138"/>
        <v>mai</v>
      </c>
      <c r="F4433">
        <f t="shared" si="139"/>
        <v>14</v>
      </c>
    </row>
    <row r="4434" spans="1:6">
      <c r="A4434" t="s">
        <v>85</v>
      </c>
      <c r="B4434" s="72">
        <v>46158</v>
      </c>
      <c r="C4434" s="172">
        <v>0.625</v>
      </c>
      <c r="D4434">
        <v>20</v>
      </c>
      <c r="E4434" t="str">
        <f t="shared" si="138"/>
        <v>mai</v>
      </c>
      <c r="F4434">
        <f t="shared" si="139"/>
        <v>15</v>
      </c>
    </row>
    <row r="4435" spans="1:6">
      <c r="A4435" t="s">
        <v>85</v>
      </c>
      <c r="B4435" s="72">
        <v>46158</v>
      </c>
      <c r="C4435" s="172">
        <v>0.66666666666666663</v>
      </c>
      <c r="D4435">
        <v>11</v>
      </c>
      <c r="E4435" t="str">
        <f t="shared" si="138"/>
        <v>mai</v>
      </c>
      <c r="F4435">
        <f t="shared" si="139"/>
        <v>16</v>
      </c>
    </row>
    <row r="4436" spans="1:6">
      <c r="A4436" t="s">
        <v>85</v>
      </c>
      <c r="B4436" s="72">
        <v>46158</v>
      </c>
      <c r="C4436" s="172">
        <v>0.70833333333333337</v>
      </c>
      <c r="D4436">
        <v>13</v>
      </c>
      <c r="E4436" t="str">
        <f t="shared" si="138"/>
        <v>mai</v>
      </c>
      <c r="F4436">
        <f t="shared" si="139"/>
        <v>17</v>
      </c>
    </row>
    <row r="4437" spans="1:6">
      <c r="A4437" t="s">
        <v>85</v>
      </c>
      <c r="B4437" s="72">
        <v>46158</v>
      </c>
      <c r="C4437" s="172">
        <v>0.75</v>
      </c>
      <c r="D4437">
        <v>12</v>
      </c>
      <c r="E4437" t="str">
        <f t="shared" si="138"/>
        <v>mai</v>
      </c>
      <c r="F4437">
        <f t="shared" si="139"/>
        <v>18</v>
      </c>
    </row>
    <row r="4438" spans="1:6">
      <c r="A4438" t="s">
        <v>85</v>
      </c>
      <c r="B4438" s="72">
        <v>46158</v>
      </c>
      <c r="C4438" s="172">
        <v>0.79166666666666663</v>
      </c>
      <c r="D4438">
        <v>10</v>
      </c>
      <c r="E4438" t="str">
        <f t="shared" si="138"/>
        <v>mai</v>
      </c>
      <c r="F4438">
        <f t="shared" si="139"/>
        <v>19</v>
      </c>
    </row>
    <row r="4439" spans="1:6">
      <c r="A4439" t="s">
        <v>85</v>
      </c>
      <c r="B4439" s="72">
        <v>46158</v>
      </c>
      <c r="C4439" s="172">
        <v>0.83333333333333337</v>
      </c>
      <c r="D4439">
        <v>8</v>
      </c>
      <c r="E4439" t="str">
        <f t="shared" si="138"/>
        <v>mai</v>
      </c>
      <c r="F4439">
        <f t="shared" si="139"/>
        <v>20</v>
      </c>
    </row>
    <row r="4440" spans="1:6">
      <c r="A4440" t="s">
        <v>85</v>
      </c>
      <c r="B4440" s="72">
        <v>46158</v>
      </c>
      <c r="C4440" s="172">
        <v>0.875</v>
      </c>
      <c r="D4440">
        <v>10</v>
      </c>
      <c r="E4440" t="str">
        <f t="shared" si="138"/>
        <v>mai</v>
      </c>
      <c r="F4440">
        <f t="shared" si="139"/>
        <v>21</v>
      </c>
    </row>
    <row r="4441" spans="1:6">
      <c r="A4441" t="s">
        <v>85</v>
      </c>
      <c r="B4441" s="72">
        <v>46158</v>
      </c>
      <c r="C4441" s="172">
        <v>0.91666666666666663</v>
      </c>
      <c r="D4441">
        <v>9</v>
      </c>
      <c r="E4441" t="str">
        <f t="shared" si="138"/>
        <v>mai</v>
      </c>
      <c r="F4441">
        <f t="shared" si="139"/>
        <v>22</v>
      </c>
    </row>
    <row r="4442" spans="1:6">
      <c r="A4442" t="s">
        <v>85</v>
      </c>
      <c r="B4442" s="72">
        <v>46158</v>
      </c>
      <c r="C4442" s="172">
        <v>0.95833333333333337</v>
      </c>
      <c r="D4442">
        <v>4</v>
      </c>
      <c r="E4442" t="str">
        <f t="shared" si="138"/>
        <v>mai</v>
      </c>
      <c r="F4442">
        <f t="shared" si="139"/>
        <v>23</v>
      </c>
    </row>
    <row r="4443" spans="1:6">
      <c r="A4443" t="s">
        <v>68</v>
      </c>
      <c r="B4443" s="72">
        <v>46159</v>
      </c>
      <c r="C4443" s="79">
        <v>0</v>
      </c>
      <c r="D4443">
        <v>2</v>
      </c>
      <c r="E4443" t="str">
        <f t="shared" si="138"/>
        <v>mai</v>
      </c>
      <c r="F4443">
        <f t="shared" si="139"/>
        <v>24</v>
      </c>
    </row>
    <row r="4444" spans="1:6">
      <c r="A4444" t="s">
        <v>68</v>
      </c>
      <c r="B4444" s="72">
        <v>46159</v>
      </c>
      <c r="C4444" s="79">
        <v>4.1666666666666664E-2</v>
      </c>
      <c r="D4444">
        <v>3</v>
      </c>
      <c r="E4444" t="str">
        <f t="shared" si="138"/>
        <v>mai</v>
      </c>
      <c r="F4444">
        <f t="shared" si="139"/>
        <v>1</v>
      </c>
    </row>
    <row r="4445" spans="1:6">
      <c r="A4445" t="s">
        <v>68</v>
      </c>
      <c r="B4445" s="72">
        <v>46159</v>
      </c>
      <c r="C4445" s="79">
        <v>8.3333333333333329E-2</v>
      </c>
      <c r="D4445">
        <v>1</v>
      </c>
      <c r="E4445" t="str">
        <f t="shared" si="138"/>
        <v>mai</v>
      </c>
      <c r="F4445">
        <f t="shared" si="139"/>
        <v>2</v>
      </c>
    </row>
    <row r="4446" spans="1:6">
      <c r="A4446" t="s">
        <v>68</v>
      </c>
      <c r="B4446" s="72">
        <v>46159</v>
      </c>
      <c r="C4446" s="79">
        <v>0.125</v>
      </c>
      <c r="D4446">
        <v>0</v>
      </c>
      <c r="E4446" t="str">
        <f t="shared" si="138"/>
        <v>mai</v>
      </c>
      <c r="F4446">
        <f t="shared" si="139"/>
        <v>3</v>
      </c>
    </row>
    <row r="4447" spans="1:6">
      <c r="A4447" t="s">
        <v>68</v>
      </c>
      <c r="B4447" s="72">
        <v>46159</v>
      </c>
      <c r="C4447" s="79">
        <v>0.16666666666666666</v>
      </c>
      <c r="D4447">
        <v>1</v>
      </c>
      <c r="E4447" t="str">
        <f t="shared" si="138"/>
        <v>mai</v>
      </c>
      <c r="F4447">
        <f t="shared" si="139"/>
        <v>4</v>
      </c>
    </row>
    <row r="4448" spans="1:6">
      <c r="A4448" t="s">
        <v>68</v>
      </c>
      <c r="B4448" s="72">
        <v>46159</v>
      </c>
      <c r="C4448" s="79">
        <v>0.20833333333333334</v>
      </c>
      <c r="D4448">
        <v>0</v>
      </c>
      <c r="E4448" t="str">
        <f t="shared" si="138"/>
        <v>mai</v>
      </c>
      <c r="F4448" t="e">
        <f t="shared" si="139"/>
        <v>#N/A</v>
      </c>
    </row>
    <row r="4449" spans="1:6">
      <c r="A4449" t="s">
        <v>68</v>
      </c>
      <c r="B4449" s="72">
        <v>46159</v>
      </c>
      <c r="C4449" s="79">
        <v>0.25</v>
      </c>
      <c r="D4449">
        <v>0</v>
      </c>
      <c r="E4449" t="str">
        <f t="shared" si="138"/>
        <v>mai</v>
      </c>
      <c r="F4449">
        <f t="shared" si="139"/>
        <v>6</v>
      </c>
    </row>
    <row r="4450" spans="1:6">
      <c r="A4450" t="s">
        <v>68</v>
      </c>
      <c r="B4450" s="72">
        <v>46159</v>
      </c>
      <c r="C4450" s="79">
        <v>0.29166666666666669</v>
      </c>
      <c r="D4450">
        <v>5</v>
      </c>
      <c r="E4450" t="str">
        <f t="shared" si="138"/>
        <v>mai</v>
      </c>
      <c r="F4450">
        <f t="shared" si="139"/>
        <v>7</v>
      </c>
    </row>
    <row r="4451" spans="1:6">
      <c r="A4451" t="s">
        <v>68</v>
      </c>
      <c r="B4451" s="72">
        <v>46159</v>
      </c>
      <c r="C4451" s="79">
        <v>0.33333333333333331</v>
      </c>
      <c r="D4451">
        <v>10</v>
      </c>
      <c r="E4451" t="str">
        <f t="shared" si="138"/>
        <v>mai</v>
      </c>
      <c r="F4451">
        <f t="shared" si="139"/>
        <v>8</v>
      </c>
    </row>
    <row r="4452" spans="1:6">
      <c r="A4452" t="s">
        <v>68</v>
      </c>
      <c r="B4452" s="72">
        <v>46159</v>
      </c>
      <c r="C4452" s="79">
        <v>0.375</v>
      </c>
      <c r="D4452">
        <v>15</v>
      </c>
      <c r="E4452" t="str">
        <f t="shared" si="138"/>
        <v>mai</v>
      </c>
      <c r="F4452">
        <f t="shared" si="139"/>
        <v>9</v>
      </c>
    </row>
    <row r="4453" spans="1:6">
      <c r="A4453" t="s">
        <v>68</v>
      </c>
      <c r="B4453" s="72">
        <v>46159</v>
      </c>
      <c r="C4453" s="79">
        <v>0.41666666666666669</v>
      </c>
      <c r="D4453">
        <v>24</v>
      </c>
      <c r="E4453" t="str">
        <f t="shared" si="138"/>
        <v>mai</v>
      </c>
      <c r="F4453">
        <f t="shared" si="139"/>
        <v>10</v>
      </c>
    </row>
    <row r="4454" spans="1:6">
      <c r="A4454" t="s">
        <v>68</v>
      </c>
      <c r="B4454" s="72">
        <v>46159</v>
      </c>
      <c r="C4454" s="79">
        <v>0.45833333333333331</v>
      </c>
      <c r="D4454">
        <v>29</v>
      </c>
      <c r="E4454" t="str">
        <f t="shared" si="138"/>
        <v>mai</v>
      </c>
      <c r="F4454">
        <f t="shared" si="139"/>
        <v>11</v>
      </c>
    </row>
    <row r="4455" spans="1:6">
      <c r="A4455" t="s">
        <v>68</v>
      </c>
      <c r="B4455" s="72">
        <v>46159</v>
      </c>
      <c r="C4455" s="79">
        <v>0.5</v>
      </c>
      <c r="D4455">
        <v>23</v>
      </c>
      <c r="E4455" t="str">
        <f t="shared" si="138"/>
        <v>mai</v>
      </c>
      <c r="F4455">
        <f t="shared" si="139"/>
        <v>12</v>
      </c>
    </row>
    <row r="4456" spans="1:6">
      <c r="A4456" t="s">
        <v>68</v>
      </c>
      <c r="B4456" s="72">
        <v>46159</v>
      </c>
      <c r="C4456" s="79">
        <v>0.54166666666666663</v>
      </c>
      <c r="D4456">
        <v>27</v>
      </c>
      <c r="E4456" t="str">
        <f t="shared" si="138"/>
        <v>mai</v>
      </c>
      <c r="F4456">
        <f t="shared" si="139"/>
        <v>13</v>
      </c>
    </row>
    <row r="4457" spans="1:6">
      <c r="A4457" t="s">
        <v>68</v>
      </c>
      <c r="B4457" s="72">
        <v>46159</v>
      </c>
      <c r="C4457" s="79">
        <v>0.58333333333333337</v>
      </c>
      <c r="D4457">
        <v>26</v>
      </c>
      <c r="E4457" t="str">
        <f t="shared" si="138"/>
        <v>mai</v>
      </c>
      <c r="F4457">
        <f t="shared" si="139"/>
        <v>14</v>
      </c>
    </row>
    <row r="4458" spans="1:6">
      <c r="A4458" t="s">
        <v>68</v>
      </c>
      <c r="B4458" s="72">
        <v>46159</v>
      </c>
      <c r="C4458" s="79">
        <v>0.625</v>
      </c>
      <c r="D4458">
        <v>26</v>
      </c>
      <c r="E4458" t="str">
        <f t="shared" si="138"/>
        <v>mai</v>
      </c>
      <c r="F4458">
        <f t="shared" si="139"/>
        <v>15</v>
      </c>
    </row>
    <row r="4459" spans="1:6">
      <c r="A4459" t="s">
        <v>68</v>
      </c>
      <c r="B4459" s="72">
        <v>46159</v>
      </c>
      <c r="C4459" s="79">
        <v>0.66666666666666663</v>
      </c>
      <c r="D4459">
        <v>23</v>
      </c>
      <c r="E4459" t="str">
        <f t="shared" si="138"/>
        <v>mai</v>
      </c>
      <c r="F4459">
        <f t="shared" si="139"/>
        <v>16</v>
      </c>
    </row>
    <row r="4460" spans="1:6">
      <c r="A4460" t="s">
        <v>68</v>
      </c>
      <c r="B4460" s="72">
        <v>46159</v>
      </c>
      <c r="C4460" s="79">
        <v>0.70833333333333337</v>
      </c>
      <c r="D4460">
        <v>15</v>
      </c>
      <c r="E4460" t="str">
        <f t="shared" si="138"/>
        <v>mai</v>
      </c>
      <c r="F4460">
        <f t="shared" si="139"/>
        <v>17</v>
      </c>
    </row>
    <row r="4461" spans="1:6">
      <c r="A4461" t="s">
        <v>68</v>
      </c>
      <c r="B4461" s="72">
        <v>46159</v>
      </c>
      <c r="C4461" s="79">
        <v>0.75</v>
      </c>
      <c r="D4461">
        <v>19</v>
      </c>
      <c r="E4461" t="str">
        <f t="shared" si="138"/>
        <v>mai</v>
      </c>
      <c r="F4461">
        <f t="shared" si="139"/>
        <v>18</v>
      </c>
    </row>
    <row r="4462" spans="1:6">
      <c r="A4462" t="s">
        <v>68</v>
      </c>
      <c r="B4462" s="72">
        <v>46159</v>
      </c>
      <c r="C4462" s="79">
        <v>0.79166666666666663</v>
      </c>
      <c r="D4462">
        <v>12</v>
      </c>
      <c r="E4462" t="str">
        <f t="shared" si="138"/>
        <v>mai</v>
      </c>
      <c r="F4462">
        <f t="shared" si="139"/>
        <v>19</v>
      </c>
    </row>
    <row r="4463" spans="1:6">
      <c r="A4463" t="s">
        <v>68</v>
      </c>
      <c r="B4463" s="72">
        <v>46159</v>
      </c>
      <c r="C4463" s="79">
        <v>0.83333333333333337</v>
      </c>
      <c r="D4463">
        <v>12</v>
      </c>
      <c r="E4463" t="str">
        <f t="shared" si="138"/>
        <v>mai</v>
      </c>
      <c r="F4463">
        <f t="shared" si="139"/>
        <v>20</v>
      </c>
    </row>
    <row r="4464" spans="1:6">
      <c r="A4464" t="s">
        <v>68</v>
      </c>
      <c r="B4464" s="72">
        <v>46159</v>
      </c>
      <c r="C4464" s="79">
        <v>0.875</v>
      </c>
      <c r="D4464">
        <v>9</v>
      </c>
      <c r="E4464" t="str">
        <f t="shared" si="138"/>
        <v>mai</v>
      </c>
      <c r="F4464">
        <f t="shared" si="139"/>
        <v>21</v>
      </c>
    </row>
    <row r="4465" spans="1:6">
      <c r="A4465" t="s">
        <v>68</v>
      </c>
      <c r="B4465" s="72">
        <v>46159</v>
      </c>
      <c r="C4465" s="79">
        <v>0.91666666666666663</v>
      </c>
      <c r="D4465">
        <v>3</v>
      </c>
      <c r="E4465" t="str">
        <f t="shared" si="138"/>
        <v>mai</v>
      </c>
      <c r="F4465">
        <f t="shared" si="139"/>
        <v>22</v>
      </c>
    </row>
    <row r="4466" spans="1:6">
      <c r="A4466" t="s">
        <v>68</v>
      </c>
      <c r="B4466" s="72">
        <v>46159</v>
      </c>
      <c r="C4466" s="79">
        <v>0.95833333333333337</v>
      </c>
      <c r="D4466">
        <v>3</v>
      </c>
      <c r="E4466" t="str">
        <f t="shared" si="138"/>
        <v>mai</v>
      </c>
      <c r="F4466">
        <f t="shared" si="139"/>
        <v>23</v>
      </c>
    </row>
    <row r="4467" spans="1:6">
      <c r="A4467" t="s">
        <v>85</v>
      </c>
      <c r="B4467" s="72">
        <v>46159</v>
      </c>
      <c r="C4467" s="172">
        <v>0</v>
      </c>
      <c r="D4467">
        <v>2</v>
      </c>
      <c r="E4467" t="str">
        <f t="shared" si="138"/>
        <v>mai</v>
      </c>
      <c r="F4467">
        <f t="shared" si="139"/>
        <v>24</v>
      </c>
    </row>
    <row r="4468" spans="1:6">
      <c r="A4468" t="s">
        <v>85</v>
      </c>
      <c r="B4468" s="72">
        <v>46159</v>
      </c>
      <c r="C4468" s="172">
        <v>4.1666666666666664E-2</v>
      </c>
      <c r="D4468">
        <v>0</v>
      </c>
      <c r="E4468" t="str">
        <f t="shared" si="138"/>
        <v>mai</v>
      </c>
      <c r="F4468">
        <f t="shared" si="139"/>
        <v>1</v>
      </c>
    </row>
    <row r="4469" spans="1:6">
      <c r="A4469" t="s">
        <v>85</v>
      </c>
      <c r="B4469" s="72">
        <v>46159</v>
      </c>
      <c r="C4469" s="172">
        <v>8.3333333333333329E-2</v>
      </c>
      <c r="D4469">
        <v>1</v>
      </c>
      <c r="E4469" t="str">
        <f t="shared" si="138"/>
        <v>mai</v>
      </c>
      <c r="F4469">
        <f t="shared" si="139"/>
        <v>2</v>
      </c>
    </row>
    <row r="4470" spans="1:6">
      <c r="A4470" t="s">
        <v>85</v>
      </c>
      <c r="B4470" s="72">
        <v>46159</v>
      </c>
      <c r="C4470" s="172">
        <v>0.125</v>
      </c>
      <c r="D4470">
        <v>3</v>
      </c>
      <c r="E4470" t="str">
        <f t="shared" si="138"/>
        <v>mai</v>
      </c>
      <c r="F4470">
        <f t="shared" si="139"/>
        <v>3</v>
      </c>
    </row>
    <row r="4471" spans="1:6">
      <c r="A4471" t="s">
        <v>85</v>
      </c>
      <c r="B4471" s="72">
        <v>46159</v>
      </c>
      <c r="C4471" s="172">
        <v>0.16666666666666666</v>
      </c>
      <c r="D4471">
        <v>0</v>
      </c>
      <c r="E4471" t="str">
        <f t="shared" si="138"/>
        <v>mai</v>
      </c>
      <c r="F4471">
        <f t="shared" si="139"/>
        <v>4</v>
      </c>
    </row>
    <row r="4472" spans="1:6">
      <c r="A4472" t="s">
        <v>85</v>
      </c>
      <c r="B4472" s="72">
        <v>46159</v>
      </c>
      <c r="C4472" s="172">
        <v>0.20833333333333334</v>
      </c>
      <c r="D4472">
        <v>2</v>
      </c>
      <c r="E4472" t="str">
        <f t="shared" si="138"/>
        <v>mai</v>
      </c>
      <c r="F4472" t="e">
        <f t="shared" si="139"/>
        <v>#N/A</v>
      </c>
    </row>
    <row r="4473" spans="1:6">
      <c r="A4473" t="s">
        <v>85</v>
      </c>
      <c r="B4473" s="72">
        <v>46159</v>
      </c>
      <c r="C4473" s="172">
        <v>0.25</v>
      </c>
      <c r="D4473">
        <v>4</v>
      </c>
      <c r="E4473" t="str">
        <f t="shared" si="138"/>
        <v>mai</v>
      </c>
      <c r="F4473">
        <f t="shared" si="139"/>
        <v>6</v>
      </c>
    </row>
    <row r="4474" spans="1:6">
      <c r="A4474" t="s">
        <v>85</v>
      </c>
      <c r="B4474" s="72">
        <v>46159</v>
      </c>
      <c r="C4474" s="172">
        <v>0.29166666666666669</v>
      </c>
      <c r="D4474">
        <v>1</v>
      </c>
      <c r="E4474" t="str">
        <f t="shared" si="138"/>
        <v>mai</v>
      </c>
      <c r="F4474">
        <f t="shared" si="139"/>
        <v>7</v>
      </c>
    </row>
    <row r="4475" spans="1:6">
      <c r="A4475" t="s">
        <v>85</v>
      </c>
      <c r="B4475" s="72">
        <v>46159</v>
      </c>
      <c r="C4475" s="172">
        <v>0.33333333333333331</v>
      </c>
      <c r="D4475">
        <v>3</v>
      </c>
      <c r="E4475" t="str">
        <f t="shared" si="138"/>
        <v>mai</v>
      </c>
      <c r="F4475">
        <f t="shared" si="139"/>
        <v>8</v>
      </c>
    </row>
    <row r="4476" spans="1:6">
      <c r="A4476" t="s">
        <v>85</v>
      </c>
      <c r="B4476" s="72">
        <v>46159</v>
      </c>
      <c r="C4476" s="172">
        <v>0.375</v>
      </c>
      <c r="D4476">
        <v>2</v>
      </c>
      <c r="E4476" t="str">
        <f t="shared" si="138"/>
        <v>mai</v>
      </c>
      <c r="F4476">
        <f t="shared" si="139"/>
        <v>9</v>
      </c>
    </row>
    <row r="4477" spans="1:6">
      <c r="A4477" t="s">
        <v>85</v>
      </c>
      <c r="B4477" s="72">
        <v>46159</v>
      </c>
      <c r="C4477" s="172">
        <v>0.41666666666666669</v>
      </c>
      <c r="D4477">
        <v>8</v>
      </c>
      <c r="E4477" t="str">
        <f t="shared" si="138"/>
        <v>mai</v>
      </c>
      <c r="F4477">
        <f t="shared" si="139"/>
        <v>10</v>
      </c>
    </row>
    <row r="4478" spans="1:6">
      <c r="A4478" t="s">
        <v>85</v>
      </c>
      <c r="B4478" s="72">
        <v>46159</v>
      </c>
      <c r="C4478" s="172">
        <v>0.45833333333333331</v>
      </c>
      <c r="D4478">
        <v>6</v>
      </c>
      <c r="E4478" t="str">
        <f t="shared" si="138"/>
        <v>mai</v>
      </c>
      <c r="F4478">
        <f t="shared" si="139"/>
        <v>11</v>
      </c>
    </row>
    <row r="4479" spans="1:6">
      <c r="A4479" t="s">
        <v>85</v>
      </c>
      <c r="B4479" s="72">
        <v>46159</v>
      </c>
      <c r="C4479" s="172">
        <v>0.5</v>
      </c>
      <c r="D4479">
        <v>11</v>
      </c>
      <c r="E4479" t="str">
        <f t="shared" si="138"/>
        <v>mai</v>
      </c>
      <c r="F4479">
        <f t="shared" si="139"/>
        <v>12</v>
      </c>
    </row>
    <row r="4480" spans="1:6">
      <c r="A4480" t="s">
        <v>85</v>
      </c>
      <c r="B4480" s="72">
        <v>46159</v>
      </c>
      <c r="C4480" s="172">
        <v>0.54166666666666663</v>
      </c>
      <c r="D4480">
        <v>16</v>
      </c>
      <c r="E4480" t="str">
        <f t="shared" si="138"/>
        <v>mai</v>
      </c>
      <c r="F4480">
        <f t="shared" si="139"/>
        <v>13</v>
      </c>
    </row>
    <row r="4481" spans="1:6">
      <c r="A4481" t="s">
        <v>85</v>
      </c>
      <c r="B4481" s="72">
        <v>46159</v>
      </c>
      <c r="C4481" s="172">
        <v>0.58333333333333337</v>
      </c>
      <c r="D4481">
        <v>11</v>
      </c>
      <c r="E4481" t="str">
        <f t="shared" si="138"/>
        <v>mai</v>
      </c>
      <c r="F4481">
        <f t="shared" si="139"/>
        <v>14</v>
      </c>
    </row>
    <row r="4482" spans="1:6">
      <c r="A4482" t="s">
        <v>85</v>
      </c>
      <c r="B4482" s="72">
        <v>46159</v>
      </c>
      <c r="C4482" s="172">
        <v>0.625</v>
      </c>
      <c r="D4482">
        <v>10</v>
      </c>
      <c r="E4482" t="str">
        <f t="shared" si="138"/>
        <v>mai</v>
      </c>
      <c r="F4482">
        <f t="shared" si="139"/>
        <v>15</v>
      </c>
    </row>
    <row r="4483" spans="1:6">
      <c r="A4483" t="s">
        <v>85</v>
      </c>
      <c r="B4483" s="72">
        <v>46159</v>
      </c>
      <c r="C4483" s="172">
        <v>0.66666666666666663</v>
      </c>
      <c r="D4483">
        <v>12</v>
      </c>
      <c r="E4483" t="str">
        <f t="shared" si="138"/>
        <v>mai</v>
      </c>
      <c r="F4483">
        <f t="shared" si="139"/>
        <v>16</v>
      </c>
    </row>
    <row r="4484" spans="1:6">
      <c r="A4484" t="s">
        <v>85</v>
      </c>
      <c r="B4484" s="72">
        <v>46159</v>
      </c>
      <c r="C4484" s="172">
        <v>0.70833333333333337</v>
      </c>
      <c r="D4484">
        <v>9</v>
      </c>
      <c r="E4484" t="str">
        <f t="shared" ref="E4484:E4547" si="140">TEXT(B4484,"mmmm")</f>
        <v>mai</v>
      </c>
      <c r="F4484">
        <f t="shared" ref="F4484:F4547" si="141">VLOOKUP(C4484,$L$1:$M$24,2,0)</f>
        <v>17</v>
      </c>
    </row>
    <row r="4485" spans="1:6">
      <c r="A4485" t="s">
        <v>85</v>
      </c>
      <c r="B4485" s="72">
        <v>46159</v>
      </c>
      <c r="C4485" s="172">
        <v>0.75</v>
      </c>
      <c r="D4485">
        <v>10</v>
      </c>
      <c r="E4485" t="str">
        <f t="shared" si="140"/>
        <v>mai</v>
      </c>
      <c r="F4485">
        <f t="shared" si="141"/>
        <v>18</v>
      </c>
    </row>
    <row r="4486" spans="1:6">
      <c r="A4486" t="s">
        <v>85</v>
      </c>
      <c r="B4486" s="72">
        <v>46159</v>
      </c>
      <c r="C4486" s="172">
        <v>0.79166666666666663</v>
      </c>
      <c r="D4486">
        <v>11</v>
      </c>
      <c r="E4486" t="str">
        <f t="shared" si="140"/>
        <v>mai</v>
      </c>
      <c r="F4486">
        <f t="shared" si="141"/>
        <v>19</v>
      </c>
    </row>
    <row r="4487" spans="1:6">
      <c r="A4487" t="s">
        <v>85</v>
      </c>
      <c r="B4487" s="72">
        <v>46159</v>
      </c>
      <c r="C4487" s="172">
        <v>0.83333333333333337</v>
      </c>
      <c r="D4487">
        <v>15</v>
      </c>
      <c r="E4487" t="str">
        <f t="shared" si="140"/>
        <v>mai</v>
      </c>
      <c r="F4487">
        <f t="shared" si="141"/>
        <v>20</v>
      </c>
    </row>
    <row r="4488" spans="1:6">
      <c r="A4488" t="s">
        <v>85</v>
      </c>
      <c r="B4488" s="72">
        <v>46159</v>
      </c>
      <c r="C4488" s="172">
        <v>0.875</v>
      </c>
      <c r="D4488">
        <v>8</v>
      </c>
      <c r="E4488" t="str">
        <f t="shared" si="140"/>
        <v>mai</v>
      </c>
      <c r="F4488">
        <f t="shared" si="141"/>
        <v>21</v>
      </c>
    </row>
    <row r="4489" spans="1:6">
      <c r="A4489" t="s">
        <v>85</v>
      </c>
      <c r="B4489" s="72">
        <v>46159</v>
      </c>
      <c r="C4489" s="172">
        <v>0.91666666666666663</v>
      </c>
      <c r="D4489">
        <v>9</v>
      </c>
      <c r="E4489" t="str">
        <f t="shared" si="140"/>
        <v>mai</v>
      </c>
      <c r="F4489">
        <f t="shared" si="141"/>
        <v>22</v>
      </c>
    </row>
    <row r="4490" spans="1:6">
      <c r="A4490" t="s">
        <v>85</v>
      </c>
      <c r="B4490" s="72">
        <v>46159</v>
      </c>
      <c r="C4490" s="172">
        <v>0.95833333333333337</v>
      </c>
      <c r="D4490">
        <v>6</v>
      </c>
      <c r="E4490" t="str">
        <f t="shared" si="140"/>
        <v>mai</v>
      </c>
      <c r="F4490">
        <f t="shared" si="141"/>
        <v>23</v>
      </c>
    </row>
    <row r="4491" spans="1:6">
      <c r="A4491" t="s">
        <v>68</v>
      </c>
      <c r="B4491" s="72">
        <v>46160</v>
      </c>
      <c r="C4491" s="79">
        <v>0</v>
      </c>
      <c r="D4491">
        <v>4</v>
      </c>
      <c r="E4491" t="str">
        <f t="shared" si="140"/>
        <v>mai</v>
      </c>
      <c r="F4491">
        <f t="shared" si="141"/>
        <v>24</v>
      </c>
    </row>
    <row r="4492" spans="1:6">
      <c r="A4492" t="s">
        <v>68</v>
      </c>
      <c r="B4492" s="72">
        <v>46160</v>
      </c>
      <c r="C4492" s="79">
        <v>4.1666666666666664E-2</v>
      </c>
      <c r="D4492">
        <v>0</v>
      </c>
      <c r="E4492" t="str">
        <f t="shared" si="140"/>
        <v>mai</v>
      </c>
      <c r="F4492">
        <f t="shared" si="141"/>
        <v>1</v>
      </c>
    </row>
    <row r="4493" spans="1:6">
      <c r="A4493" t="s">
        <v>68</v>
      </c>
      <c r="B4493" s="72">
        <v>46160</v>
      </c>
      <c r="C4493" s="79">
        <v>8.3333333333333329E-2</v>
      </c>
      <c r="D4493">
        <v>0</v>
      </c>
      <c r="E4493" t="str">
        <f t="shared" si="140"/>
        <v>mai</v>
      </c>
      <c r="F4493">
        <f t="shared" si="141"/>
        <v>2</v>
      </c>
    </row>
    <row r="4494" spans="1:6">
      <c r="A4494" t="s">
        <v>68</v>
      </c>
      <c r="B4494" s="72">
        <v>46160</v>
      </c>
      <c r="C4494" s="79">
        <v>0.125</v>
      </c>
      <c r="D4494">
        <v>1</v>
      </c>
      <c r="E4494" t="str">
        <f t="shared" si="140"/>
        <v>mai</v>
      </c>
      <c r="F4494">
        <f t="shared" si="141"/>
        <v>3</v>
      </c>
    </row>
    <row r="4495" spans="1:6">
      <c r="A4495" t="s">
        <v>68</v>
      </c>
      <c r="B4495" s="72">
        <v>46160</v>
      </c>
      <c r="C4495" s="79">
        <v>0.16666666666666666</v>
      </c>
      <c r="D4495">
        <v>0</v>
      </c>
      <c r="E4495" t="str">
        <f t="shared" si="140"/>
        <v>mai</v>
      </c>
      <c r="F4495">
        <f t="shared" si="141"/>
        <v>4</v>
      </c>
    </row>
    <row r="4496" spans="1:6">
      <c r="A4496" t="s">
        <v>68</v>
      </c>
      <c r="B4496" s="72">
        <v>46160</v>
      </c>
      <c r="C4496" s="79">
        <v>0.20833333333333334</v>
      </c>
      <c r="D4496">
        <v>1</v>
      </c>
      <c r="E4496" t="str">
        <f t="shared" si="140"/>
        <v>mai</v>
      </c>
      <c r="F4496" t="e">
        <f t="shared" si="141"/>
        <v>#N/A</v>
      </c>
    </row>
    <row r="4497" spans="1:6">
      <c r="A4497" t="s">
        <v>68</v>
      </c>
      <c r="B4497" s="72">
        <v>46160</v>
      </c>
      <c r="C4497" s="79">
        <v>0.25</v>
      </c>
      <c r="D4497">
        <v>9</v>
      </c>
      <c r="E4497" t="str">
        <f t="shared" si="140"/>
        <v>mai</v>
      </c>
      <c r="F4497">
        <f t="shared" si="141"/>
        <v>6</v>
      </c>
    </row>
    <row r="4498" spans="1:6">
      <c r="A4498" t="s">
        <v>68</v>
      </c>
      <c r="B4498" s="72">
        <v>46160</v>
      </c>
      <c r="C4498" s="79">
        <v>0.29166666666666669</v>
      </c>
      <c r="D4498">
        <v>25</v>
      </c>
      <c r="E4498" t="str">
        <f t="shared" si="140"/>
        <v>mai</v>
      </c>
      <c r="F4498">
        <f t="shared" si="141"/>
        <v>7</v>
      </c>
    </row>
    <row r="4499" spans="1:6">
      <c r="A4499" t="s">
        <v>68</v>
      </c>
      <c r="B4499" s="72">
        <v>46160</v>
      </c>
      <c r="C4499" s="79">
        <v>0.33333333333333331</v>
      </c>
      <c r="D4499">
        <v>79</v>
      </c>
      <c r="E4499" t="str">
        <f t="shared" si="140"/>
        <v>mai</v>
      </c>
      <c r="F4499">
        <f t="shared" si="141"/>
        <v>8</v>
      </c>
    </row>
    <row r="4500" spans="1:6">
      <c r="A4500" t="s">
        <v>68</v>
      </c>
      <c r="B4500" s="72">
        <v>46160</v>
      </c>
      <c r="C4500" s="79">
        <v>0.375</v>
      </c>
      <c r="D4500">
        <v>91</v>
      </c>
      <c r="E4500" t="str">
        <f t="shared" si="140"/>
        <v>mai</v>
      </c>
      <c r="F4500">
        <f t="shared" si="141"/>
        <v>9</v>
      </c>
    </row>
    <row r="4501" spans="1:6">
      <c r="A4501" t="s">
        <v>68</v>
      </c>
      <c r="B4501" s="72">
        <v>46160</v>
      </c>
      <c r="C4501" s="79">
        <v>0.41666666666666669</v>
      </c>
      <c r="D4501">
        <v>97</v>
      </c>
      <c r="E4501" t="str">
        <f t="shared" si="140"/>
        <v>mai</v>
      </c>
      <c r="F4501">
        <f t="shared" si="141"/>
        <v>10</v>
      </c>
    </row>
    <row r="4502" spans="1:6">
      <c r="A4502" t="s">
        <v>68</v>
      </c>
      <c r="B4502" s="72">
        <v>46160</v>
      </c>
      <c r="C4502" s="79">
        <v>0.45833333333333331</v>
      </c>
      <c r="D4502">
        <v>80</v>
      </c>
      <c r="E4502" t="str">
        <f t="shared" si="140"/>
        <v>mai</v>
      </c>
      <c r="F4502">
        <f t="shared" si="141"/>
        <v>11</v>
      </c>
    </row>
    <row r="4503" spans="1:6">
      <c r="A4503" t="s">
        <v>68</v>
      </c>
      <c r="B4503" s="72">
        <v>46160</v>
      </c>
      <c r="C4503" s="79">
        <v>0.5</v>
      </c>
      <c r="D4503">
        <v>69</v>
      </c>
      <c r="E4503" t="str">
        <f t="shared" si="140"/>
        <v>mai</v>
      </c>
      <c r="F4503">
        <f t="shared" si="141"/>
        <v>12</v>
      </c>
    </row>
    <row r="4504" spans="1:6">
      <c r="A4504" t="s">
        <v>68</v>
      </c>
      <c r="B4504" s="72">
        <v>46160</v>
      </c>
      <c r="C4504" s="79">
        <v>0.54166666666666663</v>
      </c>
      <c r="D4504">
        <v>78</v>
      </c>
      <c r="E4504" t="str">
        <f t="shared" si="140"/>
        <v>mai</v>
      </c>
      <c r="F4504">
        <f t="shared" si="141"/>
        <v>13</v>
      </c>
    </row>
    <row r="4505" spans="1:6">
      <c r="A4505" t="s">
        <v>68</v>
      </c>
      <c r="B4505" s="72">
        <v>46160</v>
      </c>
      <c r="C4505" s="79">
        <v>0.58333333333333337</v>
      </c>
      <c r="D4505">
        <v>84</v>
      </c>
      <c r="E4505" t="str">
        <f t="shared" si="140"/>
        <v>mai</v>
      </c>
      <c r="F4505">
        <f t="shared" si="141"/>
        <v>14</v>
      </c>
    </row>
    <row r="4506" spans="1:6">
      <c r="A4506" t="s">
        <v>68</v>
      </c>
      <c r="B4506" s="72">
        <v>46160</v>
      </c>
      <c r="C4506" s="79">
        <v>0.625</v>
      </c>
      <c r="D4506">
        <v>62</v>
      </c>
      <c r="E4506" t="str">
        <f t="shared" si="140"/>
        <v>mai</v>
      </c>
      <c r="F4506">
        <f t="shared" si="141"/>
        <v>15</v>
      </c>
    </row>
    <row r="4507" spans="1:6">
      <c r="A4507" t="s">
        <v>68</v>
      </c>
      <c r="B4507" s="72">
        <v>46160</v>
      </c>
      <c r="C4507" s="79">
        <v>0.66666666666666663</v>
      </c>
      <c r="D4507">
        <v>75</v>
      </c>
      <c r="E4507" t="str">
        <f t="shared" si="140"/>
        <v>mai</v>
      </c>
      <c r="F4507">
        <f t="shared" si="141"/>
        <v>16</v>
      </c>
    </row>
    <row r="4508" spans="1:6">
      <c r="A4508" t="s">
        <v>68</v>
      </c>
      <c r="B4508" s="72">
        <v>46160</v>
      </c>
      <c r="C4508" s="79">
        <v>0.70833333333333337</v>
      </c>
      <c r="D4508">
        <v>50</v>
      </c>
      <c r="E4508" t="str">
        <f t="shared" si="140"/>
        <v>mai</v>
      </c>
      <c r="F4508">
        <f t="shared" si="141"/>
        <v>17</v>
      </c>
    </row>
    <row r="4509" spans="1:6">
      <c r="A4509" t="s">
        <v>68</v>
      </c>
      <c r="B4509" s="72">
        <v>46160</v>
      </c>
      <c r="C4509" s="79">
        <v>0.75</v>
      </c>
      <c r="D4509">
        <v>28</v>
      </c>
      <c r="E4509" t="str">
        <f t="shared" si="140"/>
        <v>mai</v>
      </c>
      <c r="F4509">
        <f t="shared" si="141"/>
        <v>18</v>
      </c>
    </row>
    <row r="4510" spans="1:6">
      <c r="A4510" t="s">
        <v>68</v>
      </c>
      <c r="B4510" s="72">
        <v>46160</v>
      </c>
      <c r="C4510" s="79">
        <v>0.79166666666666663</v>
      </c>
      <c r="D4510">
        <v>16</v>
      </c>
      <c r="E4510" t="str">
        <f t="shared" si="140"/>
        <v>mai</v>
      </c>
      <c r="F4510">
        <f t="shared" si="141"/>
        <v>19</v>
      </c>
    </row>
    <row r="4511" spans="1:6">
      <c r="A4511" t="s">
        <v>68</v>
      </c>
      <c r="B4511" s="72">
        <v>46160</v>
      </c>
      <c r="C4511" s="79">
        <v>0.83333333333333337</v>
      </c>
      <c r="D4511">
        <v>11</v>
      </c>
      <c r="E4511" t="str">
        <f t="shared" si="140"/>
        <v>mai</v>
      </c>
      <c r="F4511">
        <f t="shared" si="141"/>
        <v>20</v>
      </c>
    </row>
    <row r="4512" spans="1:6">
      <c r="A4512" t="s">
        <v>68</v>
      </c>
      <c r="B4512" s="72">
        <v>46160</v>
      </c>
      <c r="C4512" s="79">
        <v>0.875</v>
      </c>
      <c r="D4512">
        <v>7</v>
      </c>
      <c r="E4512" t="str">
        <f t="shared" si="140"/>
        <v>mai</v>
      </c>
      <c r="F4512">
        <f t="shared" si="141"/>
        <v>21</v>
      </c>
    </row>
    <row r="4513" spans="1:6">
      <c r="A4513" t="s">
        <v>68</v>
      </c>
      <c r="B4513" s="72">
        <v>46160</v>
      </c>
      <c r="C4513" s="79">
        <v>0.91666666666666663</v>
      </c>
      <c r="D4513">
        <v>6</v>
      </c>
      <c r="E4513" t="str">
        <f t="shared" si="140"/>
        <v>mai</v>
      </c>
      <c r="F4513">
        <f t="shared" si="141"/>
        <v>22</v>
      </c>
    </row>
    <row r="4514" spans="1:6">
      <c r="A4514" t="s">
        <v>68</v>
      </c>
      <c r="B4514" s="72">
        <v>46160</v>
      </c>
      <c r="C4514" s="79">
        <v>0.95833333333333337</v>
      </c>
      <c r="D4514">
        <v>8</v>
      </c>
      <c r="E4514" t="str">
        <f t="shared" si="140"/>
        <v>mai</v>
      </c>
      <c r="F4514">
        <f t="shared" si="141"/>
        <v>23</v>
      </c>
    </row>
    <row r="4515" spans="1:6">
      <c r="A4515" t="s">
        <v>85</v>
      </c>
      <c r="B4515" s="72">
        <v>46160</v>
      </c>
      <c r="C4515" s="172">
        <v>0</v>
      </c>
      <c r="D4515">
        <v>5</v>
      </c>
      <c r="E4515" t="str">
        <f t="shared" si="140"/>
        <v>mai</v>
      </c>
      <c r="F4515">
        <f t="shared" si="141"/>
        <v>24</v>
      </c>
    </row>
    <row r="4516" spans="1:6">
      <c r="A4516" t="s">
        <v>85</v>
      </c>
      <c r="B4516" s="72">
        <v>46160</v>
      </c>
      <c r="C4516" s="172">
        <v>4.1666666666666664E-2</v>
      </c>
      <c r="D4516">
        <v>0</v>
      </c>
      <c r="E4516" t="str">
        <f t="shared" si="140"/>
        <v>mai</v>
      </c>
      <c r="F4516">
        <f t="shared" si="141"/>
        <v>1</v>
      </c>
    </row>
    <row r="4517" spans="1:6">
      <c r="A4517" t="s">
        <v>85</v>
      </c>
      <c r="B4517" s="72">
        <v>46160</v>
      </c>
      <c r="C4517" s="172">
        <v>8.3333333333333329E-2</v>
      </c>
      <c r="D4517">
        <v>2</v>
      </c>
      <c r="E4517" t="str">
        <f t="shared" si="140"/>
        <v>mai</v>
      </c>
      <c r="F4517">
        <f t="shared" si="141"/>
        <v>2</v>
      </c>
    </row>
    <row r="4518" spans="1:6">
      <c r="A4518" t="s">
        <v>85</v>
      </c>
      <c r="B4518" s="72">
        <v>46160</v>
      </c>
      <c r="C4518" s="172">
        <v>0.125</v>
      </c>
      <c r="D4518">
        <v>4</v>
      </c>
      <c r="E4518" t="str">
        <f t="shared" si="140"/>
        <v>mai</v>
      </c>
      <c r="F4518">
        <f t="shared" si="141"/>
        <v>3</v>
      </c>
    </row>
    <row r="4519" spans="1:6">
      <c r="A4519" t="s">
        <v>85</v>
      </c>
      <c r="B4519" s="72">
        <v>46160</v>
      </c>
      <c r="C4519" s="172">
        <v>0.16666666666666666</v>
      </c>
      <c r="D4519">
        <v>0</v>
      </c>
      <c r="E4519" t="str">
        <f t="shared" si="140"/>
        <v>mai</v>
      </c>
      <c r="F4519">
        <f t="shared" si="141"/>
        <v>4</v>
      </c>
    </row>
    <row r="4520" spans="1:6">
      <c r="A4520" t="s">
        <v>85</v>
      </c>
      <c r="B4520" s="72">
        <v>46160</v>
      </c>
      <c r="C4520" s="172">
        <v>0.20833333333333334</v>
      </c>
      <c r="D4520">
        <v>0</v>
      </c>
      <c r="E4520" t="str">
        <f t="shared" si="140"/>
        <v>mai</v>
      </c>
      <c r="F4520" t="e">
        <f t="shared" si="141"/>
        <v>#N/A</v>
      </c>
    </row>
    <row r="4521" spans="1:6">
      <c r="A4521" t="s">
        <v>85</v>
      </c>
      <c r="B4521" s="72">
        <v>46160</v>
      </c>
      <c r="C4521" s="172">
        <v>0.25</v>
      </c>
      <c r="D4521">
        <v>3</v>
      </c>
      <c r="E4521" t="str">
        <f t="shared" si="140"/>
        <v>mai</v>
      </c>
      <c r="F4521">
        <f t="shared" si="141"/>
        <v>6</v>
      </c>
    </row>
    <row r="4522" spans="1:6">
      <c r="A4522" t="s">
        <v>85</v>
      </c>
      <c r="B4522" s="72">
        <v>46160</v>
      </c>
      <c r="C4522" s="172">
        <v>0.29166666666666669</v>
      </c>
      <c r="D4522">
        <v>0</v>
      </c>
      <c r="E4522" t="str">
        <f t="shared" si="140"/>
        <v>mai</v>
      </c>
      <c r="F4522">
        <f t="shared" si="141"/>
        <v>7</v>
      </c>
    </row>
    <row r="4523" spans="1:6">
      <c r="A4523" t="s">
        <v>85</v>
      </c>
      <c r="B4523" s="72">
        <v>46160</v>
      </c>
      <c r="C4523" s="172">
        <v>0.33333333333333331</v>
      </c>
      <c r="D4523">
        <v>2</v>
      </c>
      <c r="E4523" t="str">
        <f t="shared" si="140"/>
        <v>mai</v>
      </c>
      <c r="F4523">
        <f t="shared" si="141"/>
        <v>8</v>
      </c>
    </row>
    <row r="4524" spans="1:6">
      <c r="A4524" t="s">
        <v>85</v>
      </c>
      <c r="B4524" s="72">
        <v>46160</v>
      </c>
      <c r="C4524" s="172">
        <v>0.375</v>
      </c>
      <c r="D4524">
        <v>10</v>
      </c>
      <c r="E4524" t="str">
        <f t="shared" si="140"/>
        <v>mai</v>
      </c>
      <c r="F4524">
        <f t="shared" si="141"/>
        <v>9</v>
      </c>
    </row>
    <row r="4525" spans="1:6">
      <c r="A4525" t="s">
        <v>85</v>
      </c>
      <c r="B4525" s="72">
        <v>46160</v>
      </c>
      <c r="C4525" s="172">
        <v>0.41666666666666669</v>
      </c>
      <c r="D4525">
        <v>21</v>
      </c>
      <c r="E4525" t="str">
        <f t="shared" si="140"/>
        <v>mai</v>
      </c>
      <c r="F4525">
        <f t="shared" si="141"/>
        <v>10</v>
      </c>
    </row>
    <row r="4526" spans="1:6">
      <c r="A4526" t="s">
        <v>85</v>
      </c>
      <c r="B4526" s="72">
        <v>46160</v>
      </c>
      <c r="C4526" s="172">
        <v>0.45833333333333331</v>
      </c>
      <c r="D4526">
        <v>39</v>
      </c>
      <c r="E4526" t="str">
        <f t="shared" si="140"/>
        <v>mai</v>
      </c>
      <c r="F4526">
        <f t="shared" si="141"/>
        <v>11</v>
      </c>
    </row>
    <row r="4527" spans="1:6">
      <c r="A4527" t="s">
        <v>85</v>
      </c>
      <c r="B4527" s="72">
        <v>46160</v>
      </c>
      <c r="C4527" s="172">
        <v>0.5</v>
      </c>
      <c r="D4527">
        <v>45</v>
      </c>
      <c r="E4527" t="str">
        <f t="shared" si="140"/>
        <v>mai</v>
      </c>
      <c r="F4527">
        <f t="shared" si="141"/>
        <v>12</v>
      </c>
    </row>
    <row r="4528" spans="1:6">
      <c r="A4528" t="s">
        <v>85</v>
      </c>
      <c r="B4528" s="72">
        <v>46160</v>
      </c>
      <c r="C4528" s="172">
        <v>0.54166666666666663</v>
      </c>
      <c r="D4528">
        <v>37</v>
      </c>
      <c r="E4528" t="str">
        <f t="shared" si="140"/>
        <v>mai</v>
      </c>
      <c r="F4528">
        <f t="shared" si="141"/>
        <v>13</v>
      </c>
    </row>
    <row r="4529" spans="1:6">
      <c r="A4529" t="s">
        <v>85</v>
      </c>
      <c r="B4529" s="72">
        <v>46160</v>
      </c>
      <c r="C4529" s="172">
        <v>0.58333333333333337</v>
      </c>
      <c r="D4529">
        <v>24</v>
      </c>
      <c r="E4529" t="str">
        <f t="shared" si="140"/>
        <v>mai</v>
      </c>
      <c r="F4529">
        <f t="shared" si="141"/>
        <v>14</v>
      </c>
    </row>
    <row r="4530" spans="1:6">
      <c r="A4530" t="s">
        <v>85</v>
      </c>
      <c r="B4530" s="72">
        <v>46160</v>
      </c>
      <c r="C4530" s="172">
        <v>0.625</v>
      </c>
      <c r="D4530">
        <v>29</v>
      </c>
      <c r="E4530" t="str">
        <f t="shared" si="140"/>
        <v>mai</v>
      </c>
      <c r="F4530">
        <f t="shared" si="141"/>
        <v>15</v>
      </c>
    </row>
    <row r="4531" spans="1:6">
      <c r="A4531" t="s">
        <v>85</v>
      </c>
      <c r="B4531" s="72">
        <v>46160</v>
      </c>
      <c r="C4531" s="172">
        <v>0.66666666666666663</v>
      </c>
      <c r="D4531">
        <v>27</v>
      </c>
      <c r="E4531" t="str">
        <f t="shared" si="140"/>
        <v>mai</v>
      </c>
      <c r="F4531">
        <f t="shared" si="141"/>
        <v>16</v>
      </c>
    </row>
    <row r="4532" spans="1:6">
      <c r="A4532" t="s">
        <v>85</v>
      </c>
      <c r="B4532" s="72">
        <v>46160</v>
      </c>
      <c r="C4532" s="172">
        <v>0.70833333333333337</v>
      </c>
      <c r="D4532">
        <v>31</v>
      </c>
      <c r="E4532" t="str">
        <f t="shared" si="140"/>
        <v>mai</v>
      </c>
      <c r="F4532">
        <f t="shared" si="141"/>
        <v>17</v>
      </c>
    </row>
    <row r="4533" spans="1:6">
      <c r="A4533" t="s">
        <v>85</v>
      </c>
      <c r="B4533" s="72">
        <v>46160</v>
      </c>
      <c r="C4533" s="172">
        <v>0.75</v>
      </c>
      <c r="D4533">
        <v>24</v>
      </c>
      <c r="E4533" t="str">
        <f t="shared" si="140"/>
        <v>mai</v>
      </c>
      <c r="F4533">
        <f t="shared" si="141"/>
        <v>18</v>
      </c>
    </row>
    <row r="4534" spans="1:6">
      <c r="A4534" t="s">
        <v>85</v>
      </c>
      <c r="B4534" s="72">
        <v>46160</v>
      </c>
      <c r="C4534" s="172">
        <v>0.79166666666666663</v>
      </c>
      <c r="D4534">
        <v>21</v>
      </c>
      <c r="E4534" t="str">
        <f t="shared" si="140"/>
        <v>mai</v>
      </c>
      <c r="F4534">
        <f t="shared" si="141"/>
        <v>19</v>
      </c>
    </row>
    <row r="4535" spans="1:6">
      <c r="A4535" t="s">
        <v>85</v>
      </c>
      <c r="B4535" s="72">
        <v>46160</v>
      </c>
      <c r="C4535" s="172">
        <v>0.83333333333333337</v>
      </c>
      <c r="D4535">
        <v>16</v>
      </c>
      <c r="E4535" t="str">
        <f t="shared" si="140"/>
        <v>mai</v>
      </c>
      <c r="F4535">
        <f t="shared" si="141"/>
        <v>20</v>
      </c>
    </row>
    <row r="4536" spans="1:6">
      <c r="A4536" t="s">
        <v>85</v>
      </c>
      <c r="B4536" s="72">
        <v>46160</v>
      </c>
      <c r="C4536" s="172">
        <v>0.875</v>
      </c>
      <c r="D4536">
        <v>13</v>
      </c>
      <c r="E4536" t="str">
        <f t="shared" si="140"/>
        <v>mai</v>
      </c>
      <c r="F4536">
        <f t="shared" si="141"/>
        <v>21</v>
      </c>
    </row>
    <row r="4537" spans="1:6">
      <c r="A4537" t="s">
        <v>85</v>
      </c>
      <c r="B4537" s="72">
        <v>46160</v>
      </c>
      <c r="C4537" s="172">
        <v>0.91666666666666663</v>
      </c>
      <c r="D4537">
        <v>12</v>
      </c>
      <c r="E4537" t="str">
        <f t="shared" si="140"/>
        <v>mai</v>
      </c>
      <c r="F4537">
        <f t="shared" si="141"/>
        <v>22</v>
      </c>
    </row>
    <row r="4538" spans="1:6">
      <c r="A4538" t="s">
        <v>85</v>
      </c>
      <c r="B4538" s="72">
        <v>46160</v>
      </c>
      <c r="C4538" s="172">
        <v>0.95833333333333337</v>
      </c>
      <c r="D4538">
        <v>6</v>
      </c>
      <c r="E4538" t="str">
        <f t="shared" si="140"/>
        <v>mai</v>
      </c>
      <c r="F4538">
        <f t="shared" si="141"/>
        <v>23</v>
      </c>
    </row>
    <row r="4539" spans="1:6">
      <c r="A4539" t="s">
        <v>68</v>
      </c>
      <c r="B4539" s="72">
        <v>46161</v>
      </c>
      <c r="C4539" s="79">
        <v>0</v>
      </c>
      <c r="D4539">
        <v>2</v>
      </c>
      <c r="E4539" t="str">
        <f t="shared" si="140"/>
        <v>mai</v>
      </c>
      <c r="F4539">
        <f t="shared" si="141"/>
        <v>24</v>
      </c>
    </row>
    <row r="4540" spans="1:6">
      <c r="A4540" t="s">
        <v>68</v>
      </c>
      <c r="B4540" s="72">
        <v>46161</v>
      </c>
      <c r="C4540" s="79">
        <v>4.1666666666666664E-2</v>
      </c>
      <c r="D4540">
        <v>1</v>
      </c>
      <c r="E4540" t="str">
        <f t="shared" si="140"/>
        <v>mai</v>
      </c>
      <c r="F4540">
        <f t="shared" si="141"/>
        <v>1</v>
      </c>
    </row>
    <row r="4541" spans="1:6">
      <c r="A4541" t="s">
        <v>68</v>
      </c>
      <c r="B4541" s="72">
        <v>46161</v>
      </c>
      <c r="C4541" s="79">
        <v>8.3333333333333329E-2</v>
      </c>
      <c r="D4541">
        <v>1</v>
      </c>
      <c r="E4541" t="str">
        <f t="shared" si="140"/>
        <v>mai</v>
      </c>
      <c r="F4541">
        <f t="shared" si="141"/>
        <v>2</v>
      </c>
    </row>
    <row r="4542" spans="1:6">
      <c r="A4542" t="s">
        <v>68</v>
      </c>
      <c r="B4542" s="72">
        <v>46161</v>
      </c>
      <c r="C4542" s="79">
        <v>0.125</v>
      </c>
      <c r="D4542">
        <v>0</v>
      </c>
      <c r="E4542" t="str">
        <f t="shared" si="140"/>
        <v>mai</v>
      </c>
      <c r="F4542">
        <f t="shared" si="141"/>
        <v>3</v>
      </c>
    </row>
    <row r="4543" spans="1:6">
      <c r="A4543" t="s">
        <v>68</v>
      </c>
      <c r="B4543" s="72">
        <v>46161</v>
      </c>
      <c r="C4543" s="79">
        <v>0.16666666666666666</v>
      </c>
      <c r="D4543">
        <v>0</v>
      </c>
      <c r="E4543" t="str">
        <f t="shared" si="140"/>
        <v>mai</v>
      </c>
      <c r="F4543">
        <f t="shared" si="141"/>
        <v>4</v>
      </c>
    </row>
    <row r="4544" spans="1:6">
      <c r="A4544" t="s">
        <v>68</v>
      </c>
      <c r="B4544" s="72">
        <v>46161</v>
      </c>
      <c r="C4544" s="79">
        <v>0.20833333333333334</v>
      </c>
      <c r="D4544">
        <v>2</v>
      </c>
      <c r="E4544" t="str">
        <f t="shared" si="140"/>
        <v>mai</v>
      </c>
      <c r="F4544" t="e">
        <f t="shared" si="141"/>
        <v>#N/A</v>
      </c>
    </row>
    <row r="4545" spans="1:6">
      <c r="A4545" t="s">
        <v>68</v>
      </c>
      <c r="B4545" s="72">
        <v>46161</v>
      </c>
      <c r="C4545" s="79">
        <v>0.25</v>
      </c>
      <c r="D4545">
        <v>5</v>
      </c>
      <c r="E4545" t="str">
        <f t="shared" si="140"/>
        <v>mai</v>
      </c>
      <c r="F4545">
        <f t="shared" si="141"/>
        <v>6</v>
      </c>
    </row>
    <row r="4546" spans="1:6">
      <c r="A4546" t="s">
        <v>68</v>
      </c>
      <c r="B4546" s="72">
        <v>46161</v>
      </c>
      <c r="C4546" s="79">
        <v>0.29166666666666669</v>
      </c>
      <c r="D4546">
        <v>12</v>
      </c>
      <c r="E4546" t="str">
        <f t="shared" si="140"/>
        <v>mai</v>
      </c>
      <c r="F4546">
        <f t="shared" si="141"/>
        <v>7</v>
      </c>
    </row>
    <row r="4547" spans="1:6">
      <c r="A4547" t="s">
        <v>68</v>
      </c>
      <c r="B4547" s="72">
        <v>46161</v>
      </c>
      <c r="C4547" s="79">
        <v>0.33333333333333331</v>
      </c>
      <c r="D4547">
        <v>38</v>
      </c>
      <c r="E4547" t="str">
        <f t="shared" si="140"/>
        <v>mai</v>
      </c>
      <c r="F4547">
        <f t="shared" si="141"/>
        <v>8</v>
      </c>
    </row>
    <row r="4548" spans="1:6">
      <c r="A4548" t="s">
        <v>68</v>
      </c>
      <c r="B4548" s="72">
        <v>46161</v>
      </c>
      <c r="C4548" s="79">
        <v>0.375</v>
      </c>
      <c r="D4548">
        <v>44</v>
      </c>
      <c r="E4548" t="str">
        <f t="shared" ref="E4548:E4611" si="142">TEXT(B4548,"mmmm")</f>
        <v>mai</v>
      </c>
      <c r="F4548">
        <f t="shared" ref="F4548:F4611" si="143">VLOOKUP(C4548,$L$1:$M$24,2,0)</f>
        <v>9</v>
      </c>
    </row>
    <row r="4549" spans="1:6">
      <c r="A4549" t="s">
        <v>68</v>
      </c>
      <c r="B4549" s="72">
        <v>46161</v>
      </c>
      <c r="C4549" s="79">
        <v>0.41666666666666669</v>
      </c>
      <c r="D4549">
        <v>55</v>
      </c>
      <c r="E4549" t="str">
        <f t="shared" si="142"/>
        <v>mai</v>
      </c>
      <c r="F4549">
        <f t="shared" si="143"/>
        <v>10</v>
      </c>
    </row>
    <row r="4550" spans="1:6">
      <c r="A4550" t="s">
        <v>68</v>
      </c>
      <c r="B4550" s="72">
        <v>46161</v>
      </c>
      <c r="C4550" s="79">
        <v>0.45833333333333331</v>
      </c>
      <c r="D4550">
        <v>48</v>
      </c>
      <c r="E4550" t="str">
        <f t="shared" si="142"/>
        <v>mai</v>
      </c>
      <c r="F4550">
        <f t="shared" si="143"/>
        <v>11</v>
      </c>
    </row>
    <row r="4551" spans="1:6">
      <c r="A4551" t="s">
        <v>68</v>
      </c>
      <c r="B4551" s="72">
        <v>46161</v>
      </c>
      <c r="C4551" s="79">
        <v>0.5</v>
      </c>
      <c r="D4551">
        <v>54</v>
      </c>
      <c r="E4551" t="str">
        <f t="shared" si="142"/>
        <v>mai</v>
      </c>
      <c r="F4551">
        <f t="shared" si="143"/>
        <v>12</v>
      </c>
    </row>
    <row r="4552" spans="1:6">
      <c r="A4552" t="s">
        <v>68</v>
      </c>
      <c r="B4552" s="72">
        <v>46161</v>
      </c>
      <c r="C4552" s="79">
        <v>0.54166666666666663</v>
      </c>
      <c r="D4552">
        <v>54</v>
      </c>
      <c r="E4552" t="str">
        <f t="shared" si="142"/>
        <v>mai</v>
      </c>
      <c r="F4552">
        <f t="shared" si="143"/>
        <v>13</v>
      </c>
    </row>
    <row r="4553" spans="1:6">
      <c r="A4553" t="s">
        <v>68</v>
      </c>
      <c r="B4553" s="72">
        <v>46161</v>
      </c>
      <c r="C4553" s="79">
        <v>0.58333333333333337</v>
      </c>
      <c r="D4553">
        <v>45</v>
      </c>
      <c r="E4553" t="str">
        <f t="shared" si="142"/>
        <v>mai</v>
      </c>
      <c r="F4553">
        <f t="shared" si="143"/>
        <v>14</v>
      </c>
    </row>
    <row r="4554" spans="1:6">
      <c r="A4554" t="s">
        <v>68</v>
      </c>
      <c r="B4554" s="72">
        <v>46161</v>
      </c>
      <c r="C4554" s="79">
        <v>0.625</v>
      </c>
      <c r="D4554">
        <v>48</v>
      </c>
      <c r="E4554" t="str">
        <f t="shared" si="142"/>
        <v>mai</v>
      </c>
      <c r="F4554">
        <f t="shared" si="143"/>
        <v>15</v>
      </c>
    </row>
    <row r="4555" spans="1:6">
      <c r="A4555" t="s">
        <v>68</v>
      </c>
      <c r="B4555" s="72">
        <v>46161</v>
      </c>
      <c r="C4555" s="79">
        <v>0.66666666666666663</v>
      </c>
      <c r="D4555">
        <v>45</v>
      </c>
      <c r="E4555" t="str">
        <f t="shared" si="142"/>
        <v>mai</v>
      </c>
      <c r="F4555">
        <f t="shared" si="143"/>
        <v>16</v>
      </c>
    </row>
    <row r="4556" spans="1:6">
      <c r="A4556" t="s">
        <v>68</v>
      </c>
      <c r="B4556" s="72">
        <v>46161</v>
      </c>
      <c r="C4556" s="79">
        <v>0.70833333333333337</v>
      </c>
      <c r="D4556">
        <v>39</v>
      </c>
      <c r="E4556" t="str">
        <f t="shared" si="142"/>
        <v>mai</v>
      </c>
      <c r="F4556">
        <f t="shared" si="143"/>
        <v>17</v>
      </c>
    </row>
    <row r="4557" spans="1:6">
      <c r="A4557" t="s">
        <v>68</v>
      </c>
      <c r="B4557" s="72">
        <v>46161</v>
      </c>
      <c r="C4557" s="79">
        <v>0.75</v>
      </c>
      <c r="D4557">
        <v>26</v>
      </c>
      <c r="E4557" t="str">
        <f t="shared" si="142"/>
        <v>mai</v>
      </c>
      <c r="F4557">
        <f t="shared" si="143"/>
        <v>18</v>
      </c>
    </row>
    <row r="4558" spans="1:6">
      <c r="A4558" t="s">
        <v>68</v>
      </c>
      <c r="B4558" s="72">
        <v>46161</v>
      </c>
      <c r="C4558" s="79">
        <v>0.79166666666666663</v>
      </c>
      <c r="D4558">
        <v>20</v>
      </c>
      <c r="E4558" t="str">
        <f t="shared" si="142"/>
        <v>mai</v>
      </c>
      <c r="F4558">
        <f t="shared" si="143"/>
        <v>19</v>
      </c>
    </row>
    <row r="4559" spans="1:6">
      <c r="A4559" t="s">
        <v>68</v>
      </c>
      <c r="B4559" s="72">
        <v>46161</v>
      </c>
      <c r="C4559" s="79">
        <v>0.83333333333333337</v>
      </c>
      <c r="D4559">
        <v>9</v>
      </c>
      <c r="E4559" t="str">
        <f t="shared" si="142"/>
        <v>mai</v>
      </c>
      <c r="F4559">
        <f t="shared" si="143"/>
        <v>20</v>
      </c>
    </row>
    <row r="4560" spans="1:6">
      <c r="A4560" t="s">
        <v>68</v>
      </c>
      <c r="B4560" s="72">
        <v>46161</v>
      </c>
      <c r="C4560" s="79">
        <v>0.875</v>
      </c>
      <c r="D4560">
        <v>6</v>
      </c>
      <c r="E4560" t="str">
        <f t="shared" si="142"/>
        <v>mai</v>
      </c>
      <c r="F4560">
        <f t="shared" si="143"/>
        <v>21</v>
      </c>
    </row>
    <row r="4561" spans="1:6">
      <c r="A4561" t="s">
        <v>68</v>
      </c>
      <c r="B4561" s="72">
        <v>46161</v>
      </c>
      <c r="C4561" s="79">
        <v>0.91666666666666663</v>
      </c>
      <c r="D4561">
        <v>5</v>
      </c>
      <c r="E4561" t="str">
        <f t="shared" si="142"/>
        <v>mai</v>
      </c>
      <c r="F4561">
        <f t="shared" si="143"/>
        <v>22</v>
      </c>
    </row>
    <row r="4562" spans="1:6">
      <c r="A4562" t="s">
        <v>68</v>
      </c>
      <c r="B4562" s="72">
        <v>46161</v>
      </c>
      <c r="C4562" s="79">
        <v>0.95833333333333337</v>
      </c>
      <c r="D4562">
        <v>6</v>
      </c>
      <c r="E4562" t="str">
        <f t="shared" si="142"/>
        <v>mai</v>
      </c>
      <c r="F4562">
        <f t="shared" si="143"/>
        <v>23</v>
      </c>
    </row>
    <row r="4563" spans="1:6">
      <c r="A4563" t="s">
        <v>85</v>
      </c>
      <c r="B4563" s="72">
        <v>46161</v>
      </c>
      <c r="C4563" s="172">
        <v>0</v>
      </c>
      <c r="D4563">
        <v>1</v>
      </c>
      <c r="E4563" t="str">
        <f t="shared" si="142"/>
        <v>mai</v>
      </c>
      <c r="F4563">
        <f t="shared" si="143"/>
        <v>24</v>
      </c>
    </row>
    <row r="4564" spans="1:6">
      <c r="A4564" t="s">
        <v>85</v>
      </c>
      <c r="B4564" s="72">
        <v>46161</v>
      </c>
      <c r="C4564" s="172">
        <v>4.1666666666666664E-2</v>
      </c>
      <c r="D4564">
        <v>3</v>
      </c>
      <c r="E4564" t="str">
        <f t="shared" si="142"/>
        <v>mai</v>
      </c>
      <c r="F4564">
        <f t="shared" si="143"/>
        <v>1</v>
      </c>
    </row>
    <row r="4565" spans="1:6">
      <c r="A4565" t="s">
        <v>85</v>
      </c>
      <c r="B4565" s="72">
        <v>46161</v>
      </c>
      <c r="C4565" s="172">
        <v>8.3333333333333329E-2</v>
      </c>
      <c r="D4565">
        <v>1</v>
      </c>
      <c r="E4565" t="str">
        <f t="shared" si="142"/>
        <v>mai</v>
      </c>
      <c r="F4565">
        <f t="shared" si="143"/>
        <v>2</v>
      </c>
    </row>
    <row r="4566" spans="1:6">
      <c r="A4566" t="s">
        <v>85</v>
      </c>
      <c r="B4566" s="72">
        <v>46161</v>
      </c>
      <c r="C4566" s="172">
        <v>0.125</v>
      </c>
      <c r="D4566">
        <v>0</v>
      </c>
      <c r="E4566" t="str">
        <f t="shared" si="142"/>
        <v>mai</v>
      </c>
      <c r="F4566">
        <f t="shared" si="143"/>
        <v>3</v>
      </c>
    </row>
    <row r="4567" spans="1:6">
      <c r="A4567" t="s">
        <v>85</v>
      </c>
      <c r="B4567" s="72">
        <v>46161</v>
      </c>
      <c r="C4567" s="172">
        <v>0.16666666666666666</v>
      </c>
      <c r="D4567">
        <v>0</v>
      </c>
      <c r="E4567" t="str">
        <f t="shared" si="142"/>
        <v>mai</v>
      </c>
      <c r="F4567">
        <f t="shared" si="143"/>
        <v>4</v>
      </c>
    </row>
    <row r="4568" spans="1:6">
      <c r="A4568" t="s">
        <v>85</v>
      </c>
      <c r="B4568" s="72">
        <v>46161</v>
      </c>
      <c r="C4568" s="172">
        <v>0.20833333333333334</v>
      </c>
      <c r="D4568">
        <v>0</v>
      </c>
      <c r="E4568" t="str">
        <f t="shared" si="142"/>
        <v>mai</v>
      </c>
      <c r="F4568" t="e">
        <f t="shared" si="143"/>
        <v>#N/A</v>
      </c>
    </row>
    <row r="4569" spans="1:6">
      <c r="A4569" t="s">
        <v>85</v>
      </c>
      <c r="B4569" s="72">
        <v>46161</v>
      </c>
      <c r="C4569" s="172">
        <v>0.25</v>
      </c>
      <c r="D4569">
        <v>0</v>
      </c>
      <c r="E4569" t="str">
        <f t="shared" si="142"/>
        <v>mai</v>
      </c>
      <c r="F4569">
        <f t="shared" si="143"/>
        <v>6</v>
      </c>
    </row>
    <row r="4570" spans="1:6">
      <c r="A4570" t="s">
        <v>85</v>
      </c>
      <c r="B4570" s="72">
        <v>46161</v>
      </c>
      <c r="C4570" s="172">
        <v>0.29166666666666669</v>
      </c>
      <c r="D4570">
        <v>3</v>
      </c>
      <c r="E4570" t="str">
        <f t="shared" si="142"/>
        <v>mai</v>
      </c>
      <c r="F4570">
        <f t="shared" si="143"/>
        <v>7</v>
      </c>
    </row>
    <row r="4571" spans="1:6">
      <c r="A4571" t="s">
        <v>85</v>
      </c>
      <c r="B4571" s="72">
        <v>46161</v>
      </c>
      <c r="C4571" s="172">
        <v>0.33333333333333331</v>
      </c>
      <c r="D4571">
        <v>2</v>
      </c>
      <c r="E4571" t="str">
        <f t="shared" si="142"/>
        <v>mai</v>
      </c>
      <c r="F4571">
        <f t="shared" si="143"/>
        <v>8</v>
      </c>
    </row>
    <row r="4572" spans="1:6">
      <c r="A4572" t="s">
        <v>85</v>
      </c>
      <c r="B4572" s="72">
        <v>46161</v>
      </c>
      <c r="C4572" s="172">
        <v>0.375</v>
      </c>
      <c r="D4572">
        <v>5</v>
      </c>
      <c r="E4572" t="str">
        <f t="shared" si="142"/>
        <v>mai</v>
      </c>
      <c r="F4572">
        <f t="shared" si="143"/>
        <v>9</v>
      </c>
    </row>
    <row r="4573" spans="1:6">
      <c r="A4573" t="s">
        <v>85</v>
      </c>
      <c r="B4573" s="72">
        <v>46161</v>
      </c>
      <c r="C4573" s="172">
        <v>0.41666666666666669</v>
      </c>
      <c r="D4573">
        <v>15</v>
      </c>
      <c r="E4573" t="str">
        <f t="shared" si="142"/>
        <v>mai</v>
      </c>
      <c r="F4573">
        <f t="shared" si="143"/>
        <v>10</v>
      </c>
    </row>
    <row r="4574" spans="1:6">
      <c r="A4574" t="s">
        <v>85</v>
      </c>
      <c r="B4574" s="72">
        <v>46161</v>
      </c>
      <c r="C4574" s="172">
        <v>0.45833333333333331</v>
      </c>
      <c r="D4574">
        <v>37</v>
      </c>
      <c r="E4574" t="str">
        <f t="shared" si="142"/>
        <v>mai</v>
      </c>
      <c r="F4574">
        <f t="shared" si="143"/>
        <v>11</v>
      </c>
    </row>
    <row r="4575" spans="1:6">
      <c r="A4575" t="s">
        <v>85</v>
      </c>
      <c r="B4575" s="72">
        <v>46161</v>
      </c>
      <c r="C4575" s="172">
        <v>0.5</v>
      </c>
      <c r="D4575">
        <v>38</v>
      </c>
      <c r="E4575" t="str">
        <f t="shared" si="142"/>
        <v>mai</v>
      </c>
      <c r="F4575">
        <f t="shared" si="143"/>
        <v>12</v>
      </c>
    </row>
    <row r="4576" spans="1:6">
      <c r="A4576" t="s">
        <v>85</v>
      </c>
      <c r="B4576" s="72">
        <v>46161</v>
      </c>
      <c r="C4576" s="172">
        <v>0.54166666666666663</v>
      </c>
      <c r="D4576">
        <v>28</v>
      </c>
      <c r="E4576" t="str">
        <f t="shared" si="142"/>
        <v>mai</v>
      </c>
      <c r="F4576">
        <f t="shared" si="143"/>
        <v>13</v>
      </c>
    </row>
    <row r="4577" spans="1:6">
      <c r="A4577" t="s">
        <v>85</v>
      </c>
      <c r="B4577" s="72">
        <v>46161</v>
      </c>
      <c r="C4577" s="172">
        <v>0.58333333333333337</v>
      </c>
      <c r="D4577">
        <v>19</v>
      </c>
      <c r="E4577" t="str">
        <f t="shared" si="142"/>
        <v>mai</v>
      </c>
      <c r="F4577">
        <f t="shared" si="143"/>
        <v>14</v>
      </c>
    </row>
    <row r="4578" spans="1:6">
      <c r="A4578" t="s">
        <v>85</v>
      </c>
      <c r="B4578" s="72">
        <v>46161</v>
      </c>
      <c r="C4578" s="172">
        <v>0.625</v>
      </c>
      <c r="D4578">
        <v>23</v>
      </c>
      <c r="E4578" t="str">
        <f t="shared" si="142"/>
        <v>mai</v>
      </c>
      <c r="F4578">
        <f t="shared" si="143"/>
        <v>15</v>
      </c>
    </row>
    <row r="4579" spans="1:6">
      <c r="A4579" t="s">
        <v>85</v>
      </c>
      <c r="B4579" s="72">
        <v>46161</v>
      </c>
      <c r="C4579" s="172">
        <v>0.66666666666666663</v>
      </c>
      <c r="D4579">
        <v>30</v>
      </c>
      <c r="E4579" t="str">
        <f t="shared" si="142"/>
        <v>mai</v>
      </c>
      <c r="F4579">
        <f t="shared" si="143"/>
        <v>16</v>
      </c>
    </row>
    <row r="4580" spans="1:6">
      <c r="A4580" t="s">
        <v>85</v>
      </c>
      <c r="B4580" s="72">
        <v>46161</v>
      </c>
      <c r="C4580" s="172">
        <v>0.70833333333333337</v>
      </c>
      <c r="D4580">
        <v>27</v>
      </c>
      <c r="E4580" t="str">
        <f t="shared" si="142"/>
        <v>mai</v>
      </c>
      <c r="F4580">
        <f t="shared" si="143"/>
        <v>17</v>
      </c>
    </row>
    <row r="4581" spans="1:6">
      <c r="A4581" t="s">
        <v>85</v>
      </c>
      <c r="B4581" s="72">
        <v>46161</v>
      </c>
      <c r="C4581" s="172">
        <v>0.75</v>
      </c>
      <c r="D4581">
        <v>22</v>
      </c>
      <c r="E4581" t="str">
        <f t="shared" si="142"/>
        <v>mai</v>
      </c>
      <c r="F4581">
        <f t="shared" si="143"/>
        <v>18</v>
      </c>
    </row>
    <row r="4582" spans="1:6">
      <c r="A4582" t="s">
        <v>85</v>
      </c>
      <c r="B4582" s="72">
        <v>46161</v>
      </c>
      <c r="C4582" s="172">
        <v>0.79166666666666663</v>
      </c>
      <c r="D4582">
        <v>20</v>
      </c>
      <c r="E4582" t="str">
        <f t="shared" si="142"/>
        <v>mai</v>
      </c>
      <c r="F4582">
        <f t="shared" si="143"/>
        <v>19</v>
      </c>
    </row>
    <row r="4583" spans="1:6">
      <c r="A4583" t="s">
        <v>85</v>
      </c>
      <c r="B4583" s="72">
        <v>46161</v>
      </c>
      <c r="C4583" s="172">
        <v>0.83333333333333337</v>
      </c>
      <c r="D4583">
        <v>14</v>
      </c>
      <c r="E4583" t="str">
        <f t="shared" si="142"/>
        <v>mai</v>
      </c>
      <c r="F4583">
        <f t="shared" si="143"/>
        <v>20</v>
      </c>
    </row>
    <row r="4584" spans="1:6">
      <c r="A4584" t="s">
        <v>85</v>
      </c>
      <c r="B4584" s="72">
        <v>46161</v>
      </c>
      <c r="C4584" s="172">
        <v>0.875</v>
      </c>
      <c r="D4584">
        <v>12</v>
      </c>
      <c r="E4584" t="str">
        <f t="shared" si="142"/>
        <v>mai</v>
      </c>
      <c r="F4584">
        <f t="shared" si="143"/>
        <v>21</v>
      </c>
    </row>
    <row r="4585" spans="1:6">
      <c r="A4585" t="s">
        <v>85</v>
      </c>
      <c r="B4585" s="72">
        <v>46161</v>
      </c>
      <c r="C4585" s="172">
        <v>0.91666666666666663</v>
      </c>
      <c r="D4585">
        <v>7</v>
      </c>
      <c r="E4585" t="str">
        <f t="shared" si="142"/>
        <v>mai</v>
      </c>
      <c r="F4585">
        <f t="shared" si="143"/>
        <v>22</v>
      </c>
    </row>
    <row r="4586" spans="1:6">
      <c r="A4586" t="s">
        <v>85</v>
      </c>
      <c r="B4586" s="72">
        <v>46161</v>
      </c>
      <c r="C4586" s="172">
        <v>0.95833333333333337</v>
      </c>
      <c r="D4586">
        <v>9</v>
      </c>
      <c r="E4586" t="str">
        <f t="shared" si="142"/>
        <v>mai</v>
      </c>
      <c r="F4586">
        <f t="shared" si="143"/>
        <v>23</v>
      </c>
    </row>
    <row r="4587" spans="1:6">
      <c r="A4587" t="s">
        <v>68</v>
      </c>
      <c r="B4587" s="72">
        <v>46162</v>
      </c>
      <c r="C4587" s="79">
        <v>0</v>
      </c>
      <c r="D4587">
        <v>1</v>
      </c>
      <c r="E4587" t="str">
        <f t="shared" si="142"/>
        <v>mai</v>
      </c>
      <c r="F4587">
        <f t="shared" si="143"/>
        <v>24</v>
      </c>
    </row>
    <row r="4588" spans="1:6">
      <c r="A4588" t="s">
        <v>68</v>
      </c>
      <c r="B4588" s="72">
        <v>46162</v>
      </c>
      <c r="C4588" s="79">
        <v>4.1666666666666664E-2</v>
      </c>
      <c r="D4588">
        <v>2</v>
      </c>
      <c r="E4588" t="str">
        <f t="shared" si="142"/>
        <v>mai</v>
      </c>
      <c r="F4588">
        <f t="shared" si="143"/>
        <v>1</v>
      </c>
    </row>
    <row r="4589" spans="1:6">
      <c r="A4589" t="s">
        <v>68</v>
      </c>
      <c r="B4589" s="72">
        <v>46162</v>
      </c>
      <c r="C4589" s="79">
        <v>8.3333333333333329E-2</v>
      </c>
      <c r="D4589">
        <v>0</v>
      </c>
      <c r="E4589" t="str">
        <f t="shared" si="142"/>
        <v>mai</v>
      </c>
      <c r="F4589">
        <f t="shared" si="143"/>
        <v>2</v>
      </c>
    </row>
    <row r="4590" spans="1:6">
      <c r="A4590" t="s">
        <v>68</v>
      </c>
      <c r="B4590" s="72">
        <v>46162</v>
      </c>
      <c r="C4590" s="79">
        <v>0.125</v>
      </c>
      <c r="D4590">
        <v>0</v>
      </c>
      <c r="E4590" t="str">
        <f t="shared" si="142"/>
        <v>mai</v>
      </c>
      <c r="F4590">
        <f t="shared" si="143"/>
        <v>3</v>
      </c>
    </row>
    <row r="4591" spans="1:6">
      <c r="A4591" t="s">
        <v>68</v>
      </c>
      <c r="B4591" s="72">
        <v>46162</v>
      </c>
      <c r="C4591" s="79">
        <v>0.16666666666666666</v>
      </c>
      <c r="D4591">
        <v>0</v>
      </c>
      <c r="E4591" t="str">
        <f t="shared" si="142"/>
        <v>mai</v>
      </c>
      <c r="F4591">
        <f t="shared" si="143"/>
        <v>4</v>
      </c>
    </row>
    <row r="4592" spans="1:6">
      <c r="A4592" t="s">
        <v>68</v>
      </c>
      <c r="B4592" s="72">
        <v>46162</v>
      </c>
      <c r="C4592" s="79">
        <v>0.20833333333333334</v>
      </c>
      <c r="D4592">
        <v>1</v>
      </c>
      <c r="E4592" t="str">
        <f t="shared" si="142"/>
        <v>mai</v>
      </c>
      <c r="F4592" t="e">
        <f t="shared" si="143"/>
        <v>#N/A</v>
      </c>
    </row>
    <row r="4593" spans="1:6">
      <c r="A4593" t="s">
        <v>68</v>
      </c>
      <c r="B4593" s="72">
        <v>46162</v>
      </c>
      <c r="C4593" s="79">
        <v>0.25</v>
      </c>
      <c r="D4593">
        <v>6</v>
      </c>
      <c r="E4593" t="str">
        <f t="shared" si="142"/>
        <v>mai</v>
      </c>
      <c r="F4593">
        <f t="shared" si="143"/>
        <v>6</v>
      </c>
    </row>
    <row r="4594" spans="1:6">
      <c r="A4594" t="s">
        <v>68</v>
      </c>
      <c r="B4594" s="72">
        <v>46162</v>
      </c>
      <c r="C4594" s="79">
        <v>0.29166666666666669</v>
      </c>
      <c r="D4594">
        <v>15</v>
      </c>
      <c r="E4594" t="str">
        <f t="shared" si="142"/>
        <v>mai</v>
      </c>
      <c r="F4594">
        <f t="shared" si="143"/>
        <v>7</v>
      </c>
    </row>
    <row r="4595" spans="1:6">
      <c r="A4595" t="s">
        <v>68</v>
      </c>
      <c r="B4595" s="72">
        <v>46162</v>
      </c>
      <c r="C4595" s="79">
        <v>0.33333333333333331</v>
      </c>
      <c r="D4595">
        <v>42</v>
      </c>
      <c r="E4595" t="str">
        <f t="shared" si="142"/>
        <v>mai</v>
      </c>
      <c r="F4595">
        <f t="shared" si="143"/>
        <v>8</v>
      </c>
    </row>
    <row r="4596" spans="1:6">
      <c r="A4596" t="s">
        <v>68</v>
      </c>
      <c r="B4596" s="72">
        <v>46162</v>
      </c>
      <c r="C4596" s="79">
        <v>0.375</v>
      </c>
      <c r="D4596">
        <v>62</v>
      </c>
      <c r="E4596" t="str">
        <f t="shared" si="142"/>
        <v>mai</v>
      </c>
      <c r="F4596">
        <f t="shared" si="143"/>
        <v>9</v>
      </c>
    </row>
    <row r="4597" spans="1:6">
      <c r="A4597" t="s">
        <v>68</v>
      </c>
      <c r="B4597" s="72">
        <v>46162</v>
      </c>
      <c r="C4597" s="79">
        <v>0.41666666666666669</v>
      </c>
      <c r="D4597">
        <v>55</v>
      </c>
      <c r="E4597" t="str">
        <f t="shared" si="142"/>
        <v>mai</v>
      </c>
      <c r="F4597">
        <f t="shared" si="143"/>
        <v>10</v>
      </c>
    </row>
    <row r="4598" spans="1:6">
      <c r="A4598" t="s">
        <v>68</v>
      </c>
      <c r="B4598" s="72">
        <v>46162</v>
      </c>
      <c r="C4598" s="79">
        <v>0.45833333333333331</v>
      </c>
      <c r="D4598">
        <v>53</v>
      </c>
      <c r="E4598" t="str">
        <f t="shared" si="142"/>
        <v>mai</v>
      </c>
      <c r="F4598">
        <f t="shared" si="143"/>
        <v>11</v>
      </c>
    </row>
    <row r="4599" spans="1:6">
      <c r="A4599" t="s">
        <v>68</v>
      </c>
      <c r="B4599" s="72">
        <v>46162</v>
      </c>
      <c r="C4599" s="79">
        <v>0.5</v>
      </c>
      <c r="D4599">
        <v>57</v>
      </c>
      <c r="E4599" t="str">
        <f t="shared" si="142"/>
        <v>mai</v>
      </c>
      <c r="F4599">
        <f t="shared" si="143"/>
        <v>12</v>
      </c>
    </row>
    <row r="4600" spans="1:6">
      <c r="A4600" t="s">
        <v>68</v>
      </c>
      <c r="B4600" s="72">
        <v>46162</v>
      </c>
      <c r="C4600" s="79">
        <v>0.54166666666666663</v>
      </c>
      <c r="D4600">
        <v>55</v>
      </c>
      <c r="E4600" t="str">
        <f t="shared" si="142"/>
        <v>mai</v>
      </c>
      <c r="F4600">
        <f t="shared" si="143"/>
        <v>13</v>
      </c>
    </row>
    <row r="4601" spans="1:6">
      <c r="A4601" t="s">
        <v>68</v>
      </c>
      <c r="B4601" s="72">
        <v>46162</v>
      </c>
      <c r="C4601" s="79">
        <v>0.58333333333333337</v>
      </c>
      <c r="D4601">
        <v>52</v>
      </c>
      <c r="E4601" t="str">
        <f t="shared" si="142"/>
        <v>mai</v>
      </c>
      <c r="F4601">
        <f t="shared" si="143"/>
        <v>14</v>
      </c>
    </row>
    <row r="4602" spans="1:6">
      <c r="A4602" t="s">
        <v>68</v>
      </c>
      <c r="B4602" s="72">
        <v>46162</v>
      </c>
      <c r="C4602" s="79">
        <v>0.625</v>
      </c>
      <c r="D4602">
        <v>45</v>
      </c>
      <c r="E4602" t="str">
        <f t="shared" si="142"/>
        <v>mai</v>
      </c>
      <c r="F4602">
        <f t="shared" si="143"/>
        <v>15</v>
      </c>
    </row>
    <row r="4603" spans="1:6">
      <c r="A4603" t="s">
        <v>68</v>
      </c>
      <c r="B4603" s="72">
        <v>46162</v>
      </c>
      <c r="C4603" s="79">
        <v>0.66666666666666663</v>
      </c>
      <c r="D4603">
        <v>48</v>
      </c>
      <c r="E4603" t="str">
        <f t="shared" si="142"/>
        <v>mai</v>
      </c>
      <c r="F4603">
        <f t="shared" si="143"/>
        <v>16</v>
      </c>
    </row>
    <row r="4604" spans="1:6">
      <c r="A4604" t="s">
        <v>68</v>
      </c>
      <c r="B4604" s="72">
        <v>46162</v>
      </c>
      <c r="C4604" s="79">
        <v>0.70833333333333337</v>
      </c>
      <c r="D4604">
        <v>40</v>
      </c>
      <c r="E4604" t="str">
        <f t="shared" si="142"/>
        <v>mai</v>
      </c>
      <c r="F4604">
        <f t="shared" si="143"/>
        <v>17</v>
      </c>
    </row>
    <row r="4605" spans="1:6">
      <c r="A4605" t="s">
        <v>68</v>
      </c>
      <c r="B4605" s="72">
        <v>46162</v>
      </c>
      <c r="C4605" s="79">
        <v>0.75</v>
      </c>
      <c r="D4605">
        <v>25</v>
      </c>
      <c r="E4605" t="str">
        <f t="shared" si="142"/>
        <v>mai</v>
      </c>
      <c r="F4605">
        <f t="shared" si="143"/>
        <v>18</v>
      </c>
    </row>
    <row r="4606" spans="1:6">
      <c r="A4606" t="s">
        <v>68</v>
      </c>
      <c r="B4606" s="72">
        <v>46162</v>
      </c>
      <c r="C4606" s="79">
        <v>0.79166666666666663</v>
      </c>
      <c r="D4606">
        <v>16</v>
      </c>
      <c r="E4606" t="str">
        <f t="shared" si="142"/>
        <v>mai</v>
      </c>
      <c r="F4606">
        <f t="shared" si="143"/>
        <v>19</v>
      </c>
    </row>
    <row r="4607" spans="1:6">
      <c r="A4607" t="s">
        <v>68</v>
      </c>
      <c r="B4607" s="72">
        <v>46162</v>
      </c>
      <c r="C4607" s="79">
        <v>0.83333333333333337</v>
      </c>
      <c r="D4607">
        <v>12</v>
      </c>
      <c r="E4607" t="str">
        <f t="shared" si="142"/>
        <v>mai</v>
      </c>
      <c r="F4607">
        <f t="shared" si="143"/>
        <v>20</v>
      </c>
    </row>
    <row r="4608" spans="1:6">
      <c r="A4608" t="s">
        <v>68</v>
      </c>
      <c r="B4608" s="72">
        <v>46162</v>
      </c>
      <c r="C4608" s="79">
        <v>0.875</v>
      </c>
      <c r="D4608">
        <v>9</v>
      </c>
      <c r="E4608" t="str">
        <f t="shared" si="142"/>
        <v>mai</v>
      </c>
      <c r="F4608">
        <f t="shared" si="143"/>
        <v>21</v>
      </c>
    </row>
    <row r="4609" spans="1:6">
      <c r="A4609" t="s">
        <v>68</v>
      </c>
      <c r="B4609" s="72">
        <v>46162</v>
      </c>
      <c r="C4609" s="79">
        <v>0.91666666666666663</v>
      </c>
      <c r="D4609">
        <v>6</v>
      </c>
      <c r="E4609" t="str">
        <f t="shared" si="142"/>
        <v>mai</v>
      </c>
      <c r="F4609">
        <f t="shared" si="143"/>
        <v>22</v>
      </c>
    </row>
    <row r="4610" spans="1:6">
      <c r="A4610" t="s">
        <v>68</v>
      </c>
      <c r="B4610" s="72">
        <v>46162</v>
      </c>
      <c r="C4610" s="79">
        <v>0.95833333333333337</v>
      </c>
      <c r="D4610">
        <v>6</v>
      </c>
      <c r="E4610" t="str">
        <f t="shared" si="142"/>
        <v>mai</v>
      </c>
      <c r="F4610">
        <f t="shared" si="143"/>
        <v>23</v>
      </c>
    </row>
    <row r="4611" spans="1:6">
      <c r="A4611" t="s">
        <v>85</v>
      </c>
      <c r="B4611" s="72">
        <v>46162</v>
      </c>
      <c r="C4611" s="172">
        <v>0</v>
      </c>
      <c r="D4611">
        <v>5</v>
      </c>
      <c r="E4611" t="str">
        <f t="shared" si="142"/>
        <v>mai</v>
      </c>
      <c r="F4611">
        <f t="shared" si="143"/>
        <v>24</v>
      </c>
    </row>
    <row r="4612" spans="1:6">
      <c r="A4612" t="s">
        <v>85</v>
      </c>
      <c r="B4612" s="72">
        <v>46162</v>
      </c>
      <c r="C4612" s="172">
        <v>4.1666666666666664E-2</v>
      </c>
      <c r="D4612">
        <v>5</v>
      </c>
      <c r="E4612" t="str">
        <f t="shared" ref="E4612:E4675" si="144">TEXT(B4612,"mmmm")</f>
        <v>mai</v>
      </c>
      <c r="F4612">
        <f t="shared" ref="F4612:F4675" si="145">VLOOKUP(C4612,$L$1:$M$24,2,0)</f>
        <v>1</v>
      </c>
    </row>
    <row r="4613" spans="1:6">
      <c r="A4613" t="s">
        <v>85</v>
      </c>
      <c r="B4613" s="72">
        <v>46162</v>
      </c>
      <c r="C4613" s="172">
        <v>8.3333333333333329E-2</v>
      </c>
      <c r="D4613">
        <v>1</v>
      </c>
      <c r="E4613" t="str">
        <f t="shared" si="144"/>
        <v>mai</v>
      </c>
      <c r="F4613">
        <f t="shared" si="145"/>
        <v>2</v>
      </c>
    </row>
    <row r="4614" spans="1:6">
      <c r="A4614" t="s">
        <v>85</v>
      </c>
      <c r="B4614" s="72">
        <v>46162</v>
      </c>
      <c r="C4614" s="172">
        <v>0.125</v>
      </c>
      <c r="D4614">
        <v>1</v>
      </c>
      <c r="E4614" t="str">
        <f t="shared" si="144"/>
        <v>mai</v>
      </c>
      <c r="F4614">
        <f t="shared" si="145"/>
        <v>3</v>
      </c>
    </row>
    <row r="4615" spans="1:6">
      <c r="A4615" t="s">
        <v>85</v>
      </c>
      <c r="B4615" s="72">
        <v>46162</v>
      </c>
      <c r="C4615" s="172">
        <v>0.16666666666666666</v>
      </c>
      <c r="D4615">
        <v>1</v>
      </c>
      <c r="E4615" t="str">
        <f t="shared" si="144"/>
        <v>mai</v>
      </c>
      <c r="F4615">
        <f t="shared" si="145"/>
        <v>4</v>
      </c>
    </row>
    <row r="4616" spans="1:6">
      <c r="A4616" t="s">
        <v>85</v>
      </c>
      <c r="B4616" s="72">
        <v>46162</v>
      </c>
      <c r="C4616" s="172">
        <v>0.20833333333333334</v>
      </c>
      <c r="D4616">
        <v>0</v>
      </c>
      <c r="E4616" t="str">
        <f t="shared" si="144"/>
        <v>mai</v>
      </c>
      <c r="F4616" t="e">
        <f t="shared" si="145"/>
        <v>#N/A</v>
      </c>
    </row>
    <row r="4617" spans="1:6">
      <c r="A4617" t="s">
        <v>85</v>
      </c>
      <c r="B4617" s="72">
        <v>46162</v>
      </c>
      <c r="C4617" s="172">
        <v>0.25</v>
      </c>
      <c r="D4617">
        <v>0</v>
      </c>
      <c r="E4617" t="str">
        <f t="shared" si="144"/>
        <v>mai</v>
      </c>
      <c r="F4617">
        <f t="shared" si="145"/>
        <v>6</v>
      </c>
    </row>
    <row r="4618" spans="1:6">
      <c r="A4618" t="s">
        <v>85</v>
      </c>
      <c r="B4618" s="72">
        <v>46162</v>
      </c>
      <c r="C4618" s="172">
        <v>0.29166666666666669</v>
      </c>
      <c r="D4618">
        <v>3</v>
      </c>
      <c r="E4618" t="str">
        <f t="shared" si="144"/>
        <v>mai</v>
      </c>
      <c r="F4618">
        <f t="shared" si="145"/>
        <v>7</v>
      </c>
    </row>
    <row r="4619" spans="1:6">
      <c r="A4619" t="s">
        <v>85</v>
      </c>
      <c r="B4619" s="72">
        <v>46162</v>
      </c>
      <c r="C4619" s="172">
        <v>0.33333333333333331</v>
      </c>
      <c r="D4619">
        <v>5</v>
      </c>
      <c r="E4619" t="str">
        <f t="shared" si="144"/>
        <v>mai</v>
      </c>
      <c r="F4619">
        <f t="shared" si="145"/>
        <v>8</v>
      </c>
    </row>
    <row r="4620" spans="1:6">
      <c r="A4620" t="s">
        <v>85</v>
      </c>
      <c r="B4620" s="72">
        <v>46162</v>
      </c>
      <c r="C4620" s="172">
        <v>0.375</v>
      </c>
      <c r="D4620">
        <v>4</v>
      </c>
      <c r="E4620" t="str">
        <f t="shared" si="144"/>
        <v>mai</v>
      </c>
      <c r="F4620">
        <f t="shared" si="145"/>
        <v>9</v>
      </c>
    </row>
    <row r="4621" spans="1:6">
      <c r="A4621" t="s">
        <v>85</v>
      </c>
      <c r="B4621" s="72">
        <v>46162</v>
      </c>
      <c r="C4621" s="172">
        <v>0.41666666666666669</v>
      </c>
      <c r="D4621">
        <v>16</v>
      </c>
      <c r="E4621" t="str">
        <f t="shared" si="144"/>
        <v>mai</v>
      </c>
      <c r="F4621">
        <f t="shared" si="145"/>
        <v>10</v>
      </c>
    </row>
    <row r="4622" spans="1:6">
      <c r="A4622" t="s">
        <v>85</v>
      </c>
      <c r="B4622" s="72">
        <v>46162</v>
      </c>
      <c r="C4622" s="172">
        <v>0.45833333333333331</v>
      </c>
      <c r="D4622">
        <v>28</v>
      </c>
      <c r="E4622" t="str">
        <f t="shared" si="144"/>
        <v>mai</v>
      </c>
      <c r="F4622">
        <f t="shared" si="145"/>
        <v>11</v>
      </c>
    </row>
    <row r="4623" spans="1:6">
      <c r="A4623" t="s">
        <v>85</v>
      </c>
      <c r="B4623" s="72">
        <v>46162</v>
      </c>
      <c r="C4623" s="172">
        <v>0.5</v>
      </c>
      <c r="D4623">
        <v>31</v>
      </c>
      <c r="E4623" t="str">
        <f t="shared" si="144"/>
        <v>mai</v>
      </c>
      <c r="F4623">
        <f t="shared" si="145"/>
        <v>12</v>
      </c>
    </row>
    <row r="4624" spans="1:6">
      <c r="A4624" t="s">
        <v>85</v>
      </c>
      <c r="B4624" s="72">
        <v>46162</v>
      </c>
      <c r="C4624" s="172">
        <v>0.54166666666666663</v>
      </c>
      <c r="D4624">
        <v>26</v>
      </c>
      <c r="E4624" t="str">
        <f t="shared" si="144"/>
        <v>mai</v>
      </c>
      <c r="F4624">
        <f t="shared" si="145"/>
        <v>13</v>
      </c>
    </row>
    <row r="4625" spans="1:6">
      <c r="A4625" t="s">
        <v>85</v>
      </c>
      <c r="B4625" s="72">
        <v>46162</v>
      </c>
      <c r="C4625" s="172">
        <v>0.58333333333333337</v>
      </c>
      <c r="D4625">
        <v>21</v>
      </c>
      <c r="E4625" t="str">
        <f t="shared" si="144"/>
        <v>mai</v>
      </c>
      <c r="F4625">
        <f t="shared" si="145"/>
        <v>14</v>
      </c>
    </row>
    <row r="4626" spans="1:6">
      <c r="A4626" t="s">
        <v>85</v>
      </c>
      <c r="B4626" s="72">
        <v>46162</v>
      </c>
      <c r="C4626" s="172">
        <v>0.625</v>
      </c>
      <c r="D4626">
        <v>27</v>
      </c>
      <c r="E4626" t="str">
        <f t="shared" si="144"/>
        <v>mai</v>
      </c>
      <c r="F4626">
        <f t="shared" si="145"/>
        <v>15</v>
      </c>
    </row>
    <row r="4627" spans="1:6">
      <c r="A4627" t="s">
        <v>85</v>
      </c>
      <c r="B4627" s="72">
        <v>46162</v>
      </c>
      <c r="C4627" s="172">
        <v>0.66666666666666663</v>
      </c>
      <c r="D4627">
        <v>26</v>
      </c>
      <c r="E4627" t="str">
        <f t="shared" si="144"/>
        <v>mai</v>
      </c>
      <c r="F4627">
        <f t="shared" si="145"/>
        <v>16</v>
      </c>
    </row>
    <row r="4628" spans="1:6">
      <c r="A4628" t="s">
        <v>85</v>
      </c>
      <c r="B4628" s="72">
        <v>46162</v>
      </c>
      <c r="C4628" s="172">
        <v>0.70833333333333337</v>
      </c>
      <c r="D4628">
        <v>24</v>
      </c>
      <c r="E4628" t="str">
        <f t="shared" si="144"/>
        <v>mai</v>
      </c>
      <c r="F4628">
        <f t="shared" si="145"/>
        <v>17</v>
      </c>
    </row>
    <row r="4629" spans="1:6">
      <c r="A4629" t="s">
        <v>85</v>
      </c>
      <c r="B4629" s="72">
        <v>46162</v>
      </c>
      <c r="C4629" s="172">
        <v>0.75</v>
      </c>
      <c r="D4629">
        <v>20</v>
      </c>
      <c r="E4629" t="str">
        <f t="shared" si="144"/>
        <v>mai</v>
      </c>
      <c r="F4629">
        <f t="shared" si="145"/>
        <v>18</v>
      </c>
    </row>
    <row r="4630" spans="1:6">
      <c r="A4630" t="s">
        <v>85</v>
      </c>
      <c r="B4630" s="72">
        <v>46162</v>
      </c>
      <c r="C4630" s="172">
        <v>0.79166666666666663</v>
      </c>
      <c r="D4630">
        <v>14</v>
      </c>
      <c r="E4630" t="str">
        <f t="shared" si="144"/>
        <v>mai</v>
      </c>
      <c r="F4630">
        <f t="shared" si="145"/>
        <v>19</v>
      </c>
    </row>
    <row r="4631" spans="1:6">
      <c r="A4631" t="s">
        <v>85</v>
      </c>
      <c r="B4631" s="72">
        <v>46162</v>
      </c>
      <c r="C4631" s="172">
        <v>0.83333333333333337</v>
      </c>
      <c r="D4631">
        <v>16</v>
      </c>
      <c r="E4631" t="str">
        <f t="shared" si="144"/>
        <v>mai</v>
      </c>
      <c r="F4631">
        <f t="shared" si="145"/>
        <v>20</v>
      </c>
    </row>
    <row r="4632" spans="1:6">
      <c r="A4632" t="s">
        <v>85</v>
      </c>
      <c r="B4632" s="72">
        <v>46162</v>
      </c>
      <c r="C4632" s="172">
        <v>0.875</v>
      </c>
      <c r="D4632">
        <v>12</v>
      </c>
      <c r="E4632" t="str">
        <f t="shared" si="144"/>
        <v>mai</v>
      </c>
      <c r="F4632">
        <f t="shared" si="145"/>
        <v>21</v>
      </c>
    </row>
    <row r="4633" spans="1:6">
      <c r="A4633" t="s">
        <v>85</v>
      </c>
      <c r="B4633" s="72">
        <v>46162</v>
      </c>
      <c r="C4633" s="172">
        <v>0.91666666666666663</v>
      </c>
      <c r="D4633">
        <v>7</v>
      </c>
      <c r="E4633" t="str">
        <f t="shared" si="144"/>
        <v>mai</v>
      </c>
      <c r="F4633">
        <f t="shared" si="145"/>
        <v>22</v>
      </c>
    </row>
    <row r="4634" spans="1:6">
      <c r="A4634" t="s">
        <v>85</v>
      </c>
      <c r="B4634" s="72">
        <v>46162</v>
      </c>
      <c r="C4634" s="172">
        <v>0.95833333333333337</v>
      </c>
      <c r="D4634">
        <v>3</v>
      </c>
      <c r="E4634" t="str">
        <f t="shared" si="144"/>
        <v>mai</v>
      </c>
      <c r="F4634">
        <f t="shared" si="145"/>
        <v>23</v>
      </c>
    </row>
    <row r="4635" spans="1:6">
      <c r="A4635" t="s">
        <v>68</v>
      </c>
      <c r="B4635" s="72">
        <v>46163</v>
      </c>
      <c r="C4635" s="79">
        <v>0</v>
      </c>
      <c r="D4635">
        <v>4</v>
      </c>
      <c r="E4635" t="str">
        <f t="shared" si="144"/>
        <v>mai</v>
      </c>
      <c r="F4635">
        <f t="shared" si="145"/>
        <v>24</v>
      </c>
    </row>
    <row r="4636" spans="1:6">
      <c r="A4636" t="s">
        <v>68</v>
      </c>
      <c r="B4636" s="72">
        <v>46163</v>
      </c>
      <c r="C4636" s="79">
        <v>4.1666666666666664E-2</v>
      </c>
      <c r="D4636">
        <v>2</v>
      </c>
      <c r="E4636" t="str">
        <f t="shared" si="144"/>
        <v>mai</v>
      </c>
      <c r="F4636">
        <f t="shared" si="145"/>
        <v>1</v>
      </c>
    </row>
    <row r="4637" spans="1:6">
      <c r="A4637" t="s">
        <v>68</v>
      </c>
      <c r="B4637" s="72">
        <v>46163</v>
      </c>
      <c r="C4637" s="79">
        <v>8.3333333333333329E-2</v>
      </c>
      <c r="D4637">
        <v>1</v>
      </c>
      <c r="E4637" t="str">
        <f t="shared" si="144"/>
        <v>mai</v>
      </c>
      <c r="F4637">
        <f t="shared" si="145"/>
        <v>2</v>
      </c>
    </row>
    <row r="4638" spans="1:6">
      <c r="A4638" t="s">
        <v>68</v>
      </c>
      <c r="B4638" s="72">
        <v>46163</v>
      </c>
      <c r="C4638" s="79">
        <v>0.125</v>
      </c>
      <c r="D4638">
        <v>1</v>
      </c>
      <c r="E4638" t="str">
        <f t="shared" si="144"/>
        <v>mai</v>
      </c>
      <c r="F4638">
        <f t="shared" si="145"/>
        <v>3</v>
      </c>
    </row>
    <row r="4639" spans="1:6">
      <c r="A4639" t="s">
        <v>68</v>
      </c>
      <c r="B4639" s="72">
        <v>46163</v>
      </c>
      <c r="C4639" s="79">
        <v>0.16666666666666666</v>
      </c>
      <c r="D4639">
        <v>0</v>
      </c>
      <c r="E4639" t="str">
        <f t="shared" si="144"/>
        <v>mai</v>
      </c>
      <c r="F4639">
        <f t="shared" si="145"/>
        <v>4</v>
      </c>
    </row>
    <row r="4640" spans="1:6">
      <c r="A4640" t="s">
        <v>68</v>
      </c>
      <c r="B4640" s="72">
        <v>46163</v>
      </c>
      <c r="C4640" s="79">
        <v>0.20833333333333334</v>
      </c>
      <c r="D4640">
        <v>3</v>
      </c>
      <c r="E4640" t="str">
        <f t="shared" si="144"/>
        <v>mai</v>
      </c>
      <c r="F4640" t="e">
        <f t="shared" si="145"/>
        <v>#N/A</v>
      </c>
    </row>
    <row r="4641" spans="1:6">
      <c r="A4641" t="s">
        <v>68</v>
      </c>
      <c r="B4641" s="72">
        <v>46163</v>
      </c>
      <c r="C4641" s="79">
        <v>0.25</v>
      </c>
      <c r="D4641">
        <v>2</v>
      </c>
      <c r="E4641" t="str">
        <f t="shared" si="144"/>
        <v>mai</v>
      </c>
      <c r="F4641">
        <f t="shared" si="145"/>
        <v>6</v>
      </c>
    </row>
    <row r="4642" spans="1:6">
      <c r="A4642" t="s">
        <v>68</v>
      </c>
      <c r="B4642" s="72">
        <v>46163</v>
      </c>
      <c r="C4642" s="79">
        <v>0.29166666666666669</v>
      </c>
      <c r="D4642">
        <v>12</v>
      </c>
      <c r="E4642" t="str">
        <f t="shared" si="144"/>
        <v>mai</v>
      </c>
      <c r="F4642">
        <f t="shared" si="145"/>
        <v>7</v>
      </c>
    </row>
    <row r="4643" spans="1:6">
      <c r="A4643" t="s">
        <v>68</v>
      </c>
      <c r="B4643" s="72">
        <v>46163</v>
      </c>
      <c r="C4643" s="79">
        <v>0.33333333333333331</v>
      </c>
      <c r="D4643">
        <v>38</v>
      </c>
      <c r="E4643" t="str">
        <f t="shared" si="144"/>
        <v>mai</v>
      </c>
      <c r="F4643">
        <f t="shared" si="145"/>
        <v>8</v>
      </c>
    </row>
    <row r="4644" spans="1:6">
      <c r="A4644" t="s">
        <v>68</v>
      </c>
      <c r="B4644" s="72">
        <v>46163</v>
      </c>
      <c r="C4644" s="79">
        <v>0.375</v>
      </c>
      <c r="D4644">
        <v>49</v>
      </c>
      <c r="E4644" t="str">
        <f t="shared" si="144"/>
        <v>mai</v>
      </c>
      <c r="F4644">
        <f t="shared" si="145"/>
        <v>9</v>
      </c>
    </row>
    <row r="4645" spans="1:6">
      <c r="A4645" t="s">
        <v>68</v>
      </c>
      <c r="B4645" s="72">
        <v>46163</v>
      </c>
      <c r="C4645" s="79">
        <v>0.41666666666666669</v>
      </c>
      <c r="D4645">
        <v>51</v>
      </c>
      <c r="E4645" t="str">
        <f t="shared" si="144"/>
        <v>mai</v>
      </c>
      <c r="F4645">
        <f t="shared" si="145"/>
        <v>10</v>
      </c>
    </row>
    <row r="4646" spans="1:6">
      <c r="A4646" t="s">
        <v>68</v>
      </c>
      <c r="B4646" s="72">
        <v>46163</v>
      </c>
      <c r="C4646" s="79">
        <v>0.45833333333333331</v>
      </c>
      <c r="D4646">
        <v>53</v>
      </c>
      <c r="E4646" t="str">
        <f t="shared" si="144"/>
        <v>mai</v>
      </c>
      <c r="F4646">
        <f t="shared" si="145"/>
        <v>11</v>
      </c>
    </row>
    <row r="4647" spans="1:6">
      <c r="A4647" t="s">
        <v>68</v>
      </c>
      <c r="B4647" s="72">
        <v>46163</v>
      </c>
      <c r="C4647" s="79">
        <v>0.5</v>
      </c>
      <c r="D4647">
        <v>54</v>
      </c>
      <c r="E4647" t="str">
        <f t="shared" si="144"/>
        <v>mai</v>
      </c>
      <c r="F4647">
        <f t="shared" si="145"/>
        <v>12</v>
      </c>
    </row>
    <row r="4648" spans="1:6">
      <c r="A4648" t="s">
        <v>68</v>
      </c>
      <c r="B4648" s="72">
        <v>46163</v>
      </c>
      <c r="C4648" s="79">
        <v>0.54166666666666663</v>
      </c>
      <c r="D4648">
        <v>49</v>
      </c>
      <c r="E4648" t="str">
        <f t="shared" si="144"/>
        <v>mai</v>
      </c>
      <c r="F4648">
        <f t="shared" si="145"/>
        <v>13</v>
      </c>
    </row>
    <row r="4649" spans="1:6">
      <c r="A4649" t="s">
        <v>68</v>
      </c>
      <c r="B4649" s="72">
        <v>46163</v>
      </c>
      <c r="C4649" s="79">
        <v>0.58333333333333337</v>
      </c>
      <c r="D4649">
        <v>52</v>
      </c>
      <c r="E4649" t="str">
        <f t="shared" si="144"/>
        <v>mai</v>
      </c>
      <c r="F4649">
        <f t="shared" si="145"/>
        <v>14</v>
      </c>
    </row>
    <row r="4650" spans="1:6">
      <c r="A4650" t="s">
        <v>68</v>
      </c>
      <c r="B4650" s="72">
        <v>46163</v>
      </c>
      <c r="C4650" s="79">
        <v>0.625</v>
      </c>
      <c r="D4650">
        <v>40</v>
      </c>
      <c r="E4650" t="str">
        <f t="shared" si="144"/>
        <v>mai</v>
      </c>
      <c r="F4650">
        <f t="shared" si="145"/>
        <v>15</v>
      </c>
    </row>
    <row r="4651" spans="1:6">
      <c r="A4651" t="s">
        <v>68</v>
      </c>
      <c r="B4651" s="72">
        <v>46163</v>
      </c>
      <c r="C4651" s="79">
        <v>0.66666666666666663</v>
      </c>
      <c r="D4651">
        <v>43</v>
      </c>
      <c r="E4651" t="str">
        <f t="shared" si="144"/>
        <v>mai</v>
      </c>
      <c r="F4651">
        <f t="shared" si="145"/>
        <v>16</v>
      </c>
    </row>
    <row r="4652" spans="1:6">
      <c r="A4652" t="s">
        <v>68</v>
      </c>
      <c r="B4652" s="72">
        <v>46163</v>
      </c>
      <c r="C4652" s="79">
        <v>0.70833333333333337</v>
      </c>
      <c r="D4652">
        <v>43</v>
      </c>
      <c r="E4652" t="str">
        <f t="shared" si="144"/>
        <v>mai</v>
      </c>
      <c r="F4652">
        <f t="shared" si="145"/>
        <v>17</v>
      </c>
    </row>
    <row r="4653" spans="1:6">
      <c r="A4653" t="s">
        <v>68</v>
      </c>
      <c r="B4653" s="72">
        <v>46163</v>
      </c>
      <c r="C4653" s="79">
        <v>0.75</v>
      </c>
      <c r="D4653">
        <v>24</v>
      </c>
      <c r="E4653" t="str">
        <f t="shared" si="144"/>
        <v>mai</v>
      </c>
      <c r="F4653">
        <f t="shared" si="145"/>
        <v>18</v>
      </c>
    </row>
    <row r="4654" spans="1:6">
      <c r="A4654" t="s">
        <v>68</v>
      </c>
      <c r="B4654" s="72">
        <v>46163</v>
      </c>
      <c r="C4654" s="79">
        <v>0.79166666666666663</v>
      </c>
      <c r="D4654">
        <v>19</v>
      </c>
      <c r="E4654" t="str">
        <f t="shared" si="144"/>
        <v>mai</v>
      </c>
      <c r="F4654">
        <f t="shared" si="145"/>
        <v>19</v>
      </c>
    </row>
    <row r="4655" spans="1:6">
      <c r="A4655" t="s">
        <v>68</v>
      </c>
      <c r="B4655" s="72">
        <v>46163</v>
      </c>
      <c r="C4655" s="79">
        <v>0.83333333333333337</v>
      </c>
      <c r="D4655">
        <v>13</v>
      </c>
      <c r="E4655" t="str">
        <f t="shared" si="144"/>
        <v>mai</v>
      </c>
      <c r="F4655">
        <f t="shared" si="145"/>
        <v>20</v>
      </c>
    </row>
    <row r="4656" spans="1:6">
      <c r="A4656" t="s">
        <v>68</v>
      </c>
      <c r="B4656" s="72">
        <v>46163</v>
      </c>
      <c r="C4656" s="79">
        <v>0.875</v>
      </c>
      <c r="D4656">
        <v>12</v>
      </c>
      <c r="E4656" t="str">
        <f t="shared" si="144"/>
        <v>mai</v>
      </c>
      <c r="F4656">
        <f t="shared" si="145"/>
        <v>21</v>
      </c>
    </row>
    <row r="4657" spans="1:6">
      <c r="A4657" t="s">
        <v>68</v>
      </c>
      <c r="B4657" s="72">
        <v>46163</v>
      </c>
      <c r="C4657" s="79">
        <v>0.91666666666666663</v>
      </c>
      <c r="D4657">
        <v>8</v>
      </c>
      <c r="E4657" t="str">
        <f t="shared" si="144"/>
        <v>mai</v>
      </c>
      <c r="F4657">
        <f t="shared" si="145"/>
        <v>22</v>
      </c>
    </row>
    <row r="4658" spans="1:6">
      <c r="A4658" t="s">
        <v>68</v>
      </c>
      <c r="B4658" s="72">
        <v>46163</v>
      </c>
      <c r="C4658" s="79">
        <v>0.95833333333333337</v>
      </c>
      <c r="D4658">
        <v>4</v>
      </c>
      <c r="E4658" t="str">
        <f t="shared" si="144"/>
        <v>mai</v>
      </c>
      <c r="F4658">
        <f t="shared" si="145"/>
        <v>23</v>
      </c>
    </row>
    <row r="4659" spans="1:6">
      <c r="A4659" t="s">
        <v>85</v>
      </c>
      <c r="B4659" s="72">
        <v>46163</v>
      </c>
      <c r="C4659" s="172">
        <v>0</v>
      </c>
      <c r="D4659">
        <v>4</v>
      </c>
      <c r="E4659" t="str">
        <f t="shared" si="144"/>
        <v>mai</v>
      </c>
      <c r="F4659">
        <f t="shared" si="145"/>
        <v>24</v>
      </c>
    </row>
    <row r="4660" spans="1:6">
      <c r="A4660" t="s">
        <v>85</v>
      </c>
      <c r="B4660" s="72">
        <v>46163</v>
      </c>
      <c r="C4660" s="172">
        <v>4.1666666666666664E-2</v>
      </c>
      <c r="D4660">
        <v>5</v>
      </c>
      <c r="E4660" t="str">
        <f t="shared" si="144"/>
        <v>mai</v>
      </c>
      <c r="F4660">
        <f t="shared" si="145"/>
        <v>1</v>
      </c>
    </row>
    <row r="4661" spans="1:6">
      <c r="A4661" t="s">
        <v>85</v>
      </c>
      <c r="B4661" s="72">
        <v>46163</v>
      </c>
      <c r="C4661" s="172">
        <v>8.3333333333333329E-2</v>
      </c>
      <c r="D4661">
        <v>2</v>
      </c>
      <c r="E4661" t="str">
        <f t="shared" si="144"/>
        <v>mai</v>
      </c>
      <c r="F4661">
        <f t="shared" si="145"/>
        <v>2</v>
      </c>
    </row>
    <row r="4662" spans="1:6">
      <c r="A4662" t="s">
        <v>85</v>
      </c>
      <c r="B4662" s="72">
        <v>46163</v>
      </c>
      <c r="C4662" s="172">
        <v>0.125</v>
      </c>
      <c r="D4662">
        <v>1</v>
      </c>
      <c r="E4662" t="str">
        <f t="shared" si="144"/>
        <v>mai</v>
      </c>
      <c r="F4662">
        <f t="shared" si="145"/>
        <v>3</v>
      </c>
    </row>
    <row r="4663" spans="1:6">
      <c r="A4663" t="s">
        <v>85</v>
      </c>
      <c r="B4663" s="72">
        <v>46163</v>
      </c>
      <c r="C4663" s="172">
        <v>0.16666666666666666</v>
      </c>
      <c r="D4663">
        <v>0</v>
      </c>
      <c r="E4663" t="str">
        <f t="shared" si="144"/>
        <v>mai</v>
      </c>
      <c r="F4663">
        <f t="shared" si="145"/>
        <v>4</v>
      </c>
    </row>
    <row r="4664" spans="1:6">
      <c r="A4664" t="s">
        <v>85</v>
      </c>
      <c r="B4664" s="72">
        <v>46163</v>
      </c>
      <c r="C4664" s="172">
        <v>0.20833333333333334</v>
      </c>
      <c r="D4664">
        <v>3</v>
      </c>
      <c r="E4664" t="str">
        <f t="shared" si="144"/>
        <v>mai</v>
      </c>
      <c r="F4664" t="e">
        <f t="shared" si="145"/>
        <v>#N/A</v>
      </c>
    </row>
    <row r="4665" spans="1:6">
      <c r="A4665" t="s">
        <v>85</v>
      </c>
      <c r="B4665" s="72">
        <v>46163</v>
      </c>
      <c r="C4665" s="172">
        <v>0.25</v>
      </c>
      <c r="D4665">
        <v>0</v>
      </c>
      <c r="E4665" t="str">
        <f t="shared" si="144"/>
        <v>mai</v>
      </c>
      <c r="F4665">
        <f t="shared" si="145"/>
        <v>6</v>
      </c>
    </row>
    <row r="4666" spans="1:6">
      <c r="A4666" t="s">
        <v>85</v>
      </c>
      <c r="B4666" s="72">
        <v>46163</v>
      </c>
      <c r="C4666" s="172">
        <v>0.29166666666666669</v>
      </c>
      <c r="D4666">
        <v>1</v>
      </c>
      <c r="E4666" t="str">
        <f t="shared" si="144"/>
        <v>mai</v>
      </c>
      <c r="F4666">
        <f t="shared" si="145"/>
        <v>7</v>
      </c>
    </row>
    <row r="4667" spans="1:6">
      <c r="A4667" t="s">
        <v>85</v>
      </c>
      <c r="B4667" s="72">
        <v>46163</v>
      </c>
      <c r="C4667" s="172">
        <v>0.33333333333333331</v>
      </c>
      <c r="D4667">
        <v>1</v>
      </c>
      <c r="E4667" t="str">
        <f t="shared" si="144"/>
        <v>mai</v>
      </c>
      <c r="F4667">
        <f t="shared" si="145"/>
        <v>8</v>
      </c>
    </row>
    <row r="4668" spans="1:6">
      <c r="A4668" t="s">
        <v>85</v>
      </c>
      <c r="B4668" s="72">
        <v>46163</v>
      </c>
      <c r="C4668" s="172">
        <v>0.375</v>
      </c>
      <c r="D4668">
        <v>4</v>
      </c>
      <c r="E4668" t="str">
        <f t="shared" si="144"/>
        <v>mai</v>
      </c>
      <c r="F4668">
        <f t="shared" si="145"/>
        <v>9</v>
      </c>
    </row>
    <row r="4669" spans="1:6">
      <c r="A4669" t="s">
        <v>85</v>
      </c>
      <c r="B4669" s="72">
        <v>46163</v>
      </c>
      <c r="C4669" s="172">
        <v>0.41666666666666669</v>
      </c>
      <c r="D4669">
        <v>10</v>
      </c>
      <c r="E4669" t="str">
        <f t="shared" si="144"/>
        <v>mai</v>
      </c>
      <c r="F4669">
        <f t="shared" si="145"/>
        <v>10</v>
      </c>
    </row>
    <row r="4670" spans="1:6">
      <c r="A4670" t="s">
        <v>85</v>
      </c>
      <c r="B4670" s="72">
        <v>46163</v>
      </c>
      <c r="C4670" s="172">
        <v>0.45833333333333331</v>
      </c>
      <c r="D4670">
        <v>16</v>
      </c>
      <c r="E4670" t="str">
        <f t="shared" si="144"/>
        <v>mai</v>
      </c>
      <c r="F4670">
        <f t="shared" si="145"/>
        <v>11</v>
      </c>
    </row>
    <row r="4671" spans="1:6">
      <c r="A4671" t="s">
        <v>85</v>
      </c>
      <c r="B4671" s="72">
        <v>46163</v>
      </c>
      <c r="C4671" s="172">
        <v>0.5</v>
      </c>
      <c r="D4671">
        <v>16</v>
      </c>
      <c r="E4671" t="str">
        <f t="shared" si="144"/>
        <v>mai</v>
      </c>
      <c r="F4671">
        <f t="shared" si="145"/>
        <v>12</v>
      </c>
    </row>
    <row r="4672" spans="1:6">
      <c r="A4672" t="s">
        <v>85</v>
      </c>
      <c r="B4672" s="72">
        <v>46163</v>
      </c>
      <c r="C4672" s="172">
        <v>0.54166666666666663</v>
      </c>
      <c r="D4672">
        <v>21</v>
      </c>
      <c r="E4672" t="str">
        <f t="shared" si="144"/>
        <v>mai</v>
      </c>
      <c r="F4672">
        <f t="shared" si="145"/>
        <v>13</v>
      </c>
    </row>
    <row r="4673" spans="1:6">
      <c r="A4673" t="s">
        <v>85</v>
      </c>
      <c r="B4673" s="72">
        <v>46163</v>
      </c>
      <c r="C4673" s="172">
        <v>0.58333333333333337</v>
      </c>
      <c r="D4673">
        <v>18</v>
      </c>
      <c r="E4673" t="str">
        <f t="shared" si="144"/>
        <v>mai</v>
      </c>
      <c r="F4673">
        <f t="shared" si="145"/>
        <v>14</v>
      </c>
    </row>
    <row r="4674" spans="1:6">
      <c r="A4674" t="s">
        <v>85</v>
      </c>
      <c r="B4674" s="72">
        <v>46163</v>
      </c>
      <c r="C4674" s="172">
        <v>0.625</v>
      </c>
      <c r="D4674">
        <v>22</v>
      </c>
      <c r="E4674" t="str">
        <f t="shared" si="144"/>
        <v>mai</v>
      </c>
      <c r="F4674">
        <f t="shared" si="145"/>
        <v>15</v>
      </c>
    </row>
    <row r="4675" spans="1:6">
      <c r="A4675" t="s">
        <v>85</v>
      </c>
      <c r="B4675" s="72">
        <v>46163</v>
      </c>
      <c r="C4675" s="172">
        <v>0.66666666666666663</v>
      </c>
      <c r="D4675">
        <v>15</v>
      </c>
      <c r="E4675" t="str">
        <f t="shared" si="144"/>
        <v>mai</v>
      </c>
      <c r="F4675">
        <f t="shared" si="145"/>
        <v>16</v>
      </c>
    </row>
    <row r="4676" spans="1:6">
      <c r="A4676" t="s">
        <v>85</v>
      </c>
      <c r="B4676" s="72">
        <v>46163</v>
      </c>
      <c r="C4676" s="172">
        <v>0.70833333333333337</v>
      </c>
      <c r="D4676">
        <v>19</v>
      </c>
      <c r="E4676" t="str">
        <f t="shared" ref="E4676:E4739" si="146">TEXT(B4676,"mmmm")</f>
        <v>mai</v>
      </c>
      <c r="F4676">
        <f t="shared" ref="F4676:F4739" si="147">VLOOKUP(C4676,$L$1:$M$24,2,0)</f>
        <v>17</v>
      </c>
    </row>
    <row r="4677" spans="1:6">
      <c r="A4677" t="s">
        <v>85</v>
      </c>
      <c r="B4677" s="72">
        <v>46163</v>
      </c>
      <c r="C4677" s="172">
        <v>0.75</v>
      </c>
      <c r="D4677">
        <v>20</v>
      </c>
      <c r="E4677" t="str">
        <f t="shared" si="146"/>
        <v>mai</v>
      </c>
      <c r="F4677">
        <f t="shared" si="147"/>
        <v>18</v>
      </c>
    </row>
    <row r="4678" spans="1:6">
      <c r="A4678" t="s">
        <v>85</v>
      </c>
      <c r="B4678" s="72">
        <v>46163</v>
      </c>
      <c r="C4678" s="172">
        <v>0.79166666666666663</v>
      </c>
      <c r="D4678">
        <v>14</v>
      </c>
      <c r="E4678" t="str">
        <f t="shared" si="146"/>
        <v>mai</v>
      </c>
      <c r="F4678">
        <f t="shared" si="147"/>
        <v>19</v>
      </c>
    </row>
    <row r="4679" spans="1:6">
      <c r="A4679" t="s">
        <v>85</v>
      </c>
      <c r="B4679" s="72">
        <v>46163</v>
      </c>
      <c r="C4679" s="172">
        <v>0.83333333333333337</v>
      </c>
      <c r="D4679">
        <v>16</v>
      </c>
      <c r="E4679" t="str">
        <f t="shared" si="146"/>
        <v>mai</v>
      </c>
      <c r="F4679">
        <f t="shared" si="147"/>
        <v>20</v>
      </c>
    </row>
    <row r="4680" spans="1:6">
      <c r="A4680" t="s">
        <v>85</v>
      </c>
      <c r="B4680" s="72">
        <v>46163</v>
      </c>
      <c r="C4680" s="172">
        <v>0.875</v>
      </c>
      <c r="D4680">
        <v>11</v>
      </c>
      <c r="E4680" t="str">
        <f t="shared" si="146"/>
        <v>mai</v>
      </c>
      <c r="F4680">
        <f t="shared" si="147"/>
        <v>21</v>
      </c>
    </row>
    <row r="4681" spans="1:6">
      <c r="A4681" t="s">
        <v>85</v>
      </c>
      <c r="B4681" s="72">
        <v>46163</v>
      </c>
      <c r="C4681" s="172">
        <v>0.91666666666666663</v>
      </c>
      <c r="D4681">
        <v>12</v>
      </c>
      <c r="E4681" t="str">
        <f t="shared" si="146"/>
        <v>mai</v>
      </c>
      <c r="F4681">
        <f t="shared" si="147"/>
        <v>22</v>
      </c>
    </row>
    <row r="4682" spans="1:6">
      <c r="A4682" t="s">
        <v>85</v>
      </c>
      <c r="B4682" s="72">
        <v>46163</v>
      </c>
      <c r="C4682" s="172">
        <v>0.95833333333333337</v>
      </c>
      <c r="D4682">
        <v>8</v>
      </c>
      <c r="E4682" t="str">
        <f t="shared" si="146"/>
        <v>mai</v>
      </c>
      <c r="F4682">
        <f t="shared" si="147"/>
        <v>23</v>
      </c>
    </row>
    <row r="4683" spans="1:6">
      <c r="A4683" t="s">
        <v>68</v>
      </c>
      <c r="B4683" s="72">
        <v>46164</v>
      </c>
      <c r="C4683" s="79">
        <v>0</v>
      </c>
      <c r="D4683">
        <v>2</v>
      </c>
      <c r="E4683" t="str">
        <f t="shared" si="146"/>
        <v>mai</v>
      </c>
      <c r="F4683">
        <f t="shared" si="147"/>
        <v>24</v>
      </c>
    </row>
    <row r="4684" spans="1:6">
      <c r="A4684" t="s">
        <v>68</v>
      </c>
      <c r="B4684" s="72">
        <v>46164</v>
      </c>
      <c r="C4684" s="79">
        <v>4.1666666666666664E-2</v>
      </c>
      <c r="D4684">
        <v>0</v>
      </c>
      <c r="E4684" t="str">
        <f t="shared" si="146"/>
        <v>mai</v>
      </c>
      <c r="F4684">
        <f t="shared" si="147"/>
        <v>1</v>
      </c>
    </row>
    <row r="4685" spans="1:6">
      <c r="A4685" t="s">
        <v>68</v>
      </c>
      <c r="B4685" s="72">
        <v>46164</v>
      </c>
      <c r="C4685" s="79">
        <v>8.3333333333333329E-2</v>
      </c>
      <c r="D4685">
        <v>1</v>
      </c>
      <c r="E4685" t="str">
        <f t="shared" si="146"/>
        <v>mai</v>
      </c>
      <c r="F4685">
        <f t="shared" si="147"/>
        <v>2</v>
      </c>
    </row>
    <row r="4686" spans="1:6">
      <c r="A4686" t="s">
        <v>68</v>
      </c>
      <c r="B4686" s="72">
        <v>46164</v>
      </c>
      <c r="C4686" s="79">
        <v>0.125</v>
      </c>
      <c r="D4686">
        <v>3</v>
      </c>
      <c r="E4686" t="str">
        <f t="shared" si="146"/>
        <v>mai</v>
      </c>
      <c r="F4686">
        <f t="shared" si="147"/>
        <v>3</v>
      </c>
    </row>
    <row r="4687" spans="1:6">
      <c r="A4687" t="s">
        <v>68</v>
      </c>
      <c r="B4687" s="72">
        <v>46164</v>
      </c>
      <c r="C4687" s="79">
        <v>0.16666666666666666</v>
      </c>
      <c r="D4687">
        <v>0</v>
      </c>
      <c r="E4687" t="str">
        <f t="shared" si="146"/>
        <v>mai</v>
      </c>
      <c r="F4687">
        <f t="shared" si="147"/>
        <v>4</v>
      </c>
    </row>
    <row r="4688" spans="1:6">
      <c r="A4688" t="s">
        <v>68</v>
      </c>
      <c r="B4688" s="72">
        <v>46164</v>
      </c>
      <c r="C4688" s="79">
        <v>0.20833333333333334</v>
      </c>
      <c r="D4688">
        <v>3</v>
      </c>
      <c r="E4688" t="str">
        <f t="shared" si="146"/>
        <v>mai</v>
      </c>
      <c r="F4688" t="e">
        <f t="shared" si="147"/>
        <v>#N/A</v>
      </c>
    </row>
    <row r="4689" spans="1:6">
      <c r="A4689" t="s">
        <v>68</v>
      </c>
      <c r="B4689" s="72">
        <v>46164</v>
      </c>
      <c r="C4689" s="79">
        <v>0.25</v>
      </c>
      <c r="D4689">
        <v>5</v>
      </c>
      <c r="E4689" t="str">
        <f t="shared" si="146"/>
        <v>mai</v>
      </c>
      <c r="F4689">
        <f t="shared" si="147"/>
        <v>6</v>
      </c>
    </row>
    <row r="4690" spans="1:6">
      <c r="A4690" t="s">
        <v>68</v>
      </c>
      <c r="B4690" s="72">
        <v>46164</v>
      </c>
      <c r="C4690" s="79">
        <v>0.29166666666666669</v>
      </c>
      <c r="D4690">
        <v>10</v>
      </c>
      <c r="E4690" t="str">
        <f t="shared" si="146"/>
        <v>mai</v>
      </c>
      <c r="F4690">
        <f t="shared" si="147"/>
        <v>7</v>
      </c>
    </row>
    <row r="4691" spans="1:6">
      <c r="A4691" t="s">
        <v>68</v>
      </c>
      <c r="B4691" s="72">
        <v>46164</v>
      </c>
      <c r="C4691" s="79">
        <v>0.33333333333333331</v>
      </c>
      <c r="D4691">
        <v>39</v>
      </c>
      <c r="E4691" t="str">
        <f t="shared" si="146"/>
        <v>mai</v>
      </c>
      <c r="F4691">
        <f t="shared" si="147"/>
        <v>8</v>
      </c>
    </row>
    <row r="4692" spans="1:6">
      <c r="A4692" t="s">
        <v>68</v>
      </c>
      <c r="B4692" s="72">
        <v>46164</v>
      </c>
      <c r="C4692" s="79">
        <v>0.375</v>
      </c>
      <c r="D4692">
        <v>53</v>
      </c>
      <c r="E4692" t="str">
        <f t="shared" si="146"/>
        <v>mai</v>
      </c>
      <c r="F4692">
        <f t="shared" si="147"/>
        <v>9</v>
      </c>
    </row>
    <row r="4693" spans="1:6">
      <c r="A4693" t="s">
        <v>68</v>
      </c>
      <c r="B4693" s="72">
        <v>46164</v>
      </c>
      <c r="C4693" s="79">
        <v>0.41666666666666669</v>
      </c>
      <c r="D4693">
        <v>51</v>
      </c>
      <c r="E4693" t="str">
        <f t="shared" si="146"/>
        <v>mai</v>
      </c>
      <c r="F4693">
        <f t="shared" si="147"/>
        <v>10</v>
      </c>
    </row>
    <row r="4694" spans="1:6">
      <c r="A4694" t="s">
        <v>68</v>
      </c>
      <c r="B4694" s="72">
        <v>46164</v>
      </c>
      <c r="C4694" s="79">
        <v>0.45833333333333331</v>
      </c>
      <c r="D4694">
        <v>54</v>
      </c>
      <c r="E4694" t="str">
        <f t="shared" si="146"/>
        <v>mai</v>
      </c>
      <c r="F4694">
        <f t="shared" si="147"/>
        <v>11</v>
      </c>
    </row>
    <row r="4695" spans="1:6">
      <c r="A4695" t="s">
        <v>68</v>
      </c>
      <c r="B4695" s="72">
        <v>46164</v>
      </c>
      <c r="C4695" s="79">
        <v>0.5</v>
      </c>
      <c r="D4695">
        <v>46</v>
      </c>
      <c r="E4695" t="str">
        <f t="shared" si="146"/>
        <v>mai</v>
      </c>
      <c r="F4695">
        <f t="shared" si="147"/>
        <v>12</v>
      </c>
    </row>
    <row r="4696" spans="1:6">
      <c r="A4696" t="s">
        <v>68</v>
      </c>
      <c r="B4696" s="72">
        <v>46164</v>
      </c>
      <c r="C4696" s="79">
        <v>0.54166666666666663</v>
      </c>
      <c r="D4696">
        <v>53</v>
      </c>
      <c r="E4696" t="str">
        <f t="shared" si="146"/>
        <v>mai</v>
      </c>
      <c r="F4696">
        <f t="shared" si="147"/>
        <v>13</v>
      </c>
    </row>
    <row r="4697" spans="1:6">
      <c r="A4697" t="s">
        <v>68</v>
      </c>
      <c r="B4697" s="72">
        <v>46164</v>
      </c>
      <c r="C4697" s="79">
        <v>0.58333333333333337</v>
      </c>
      <c r="D4697">
        <v>47</v>
      </c>
      <c r="E4697" t="str">
        <f t="shared" si="146"/>
        <v>mai</v>
      </c>
      <c r="F4697">
        <f t="shared" si="147"/>
        <v>14</v>
      </c>
    </row>
    <row r="4698" spans="1:6">
      <c r="A4698" t="s">
        <v>68</v>
      </c>
      <c r="B4698" s="72">
        <v>46164</v>
      </c>
      <c r="C4698" s="79">
        <v>0.625</v>
      </c>
      <c r="D4698">
        <v>51</v>
      </c>
      <c r="E4698" t="str">
        <f t="shared" si="146"/>
        <v>mai</v>
      </c>
      <c r="F4698">
        <f t="shared" si="147"/>
        <v>15</v>
      </c>
    </row>
    <row r="4699" spans="1:6">
      <c r="A4699" t="s">
        <v>68</v>
      </c>
      <c r="B4699" s="72">
        <v>46164</v>
      </c>
      <c r="C4699" s="79">
        <v>0.66666666666666663</v>
      </c>
      <c r="D4699">
        <v>50</v>
      </c>
      <c r="E4699" t="str">
        <f t="shared" si="146"/>
        <v>mai</v>
      </c>
      <c r="F4699">
        <f t="shared" si="147"/>
        <v>16</v>
      </c>
    </row>
    <row r="4700" spans="1:6">
      <c r="A4700" t="s">
        <v>68</v>
      </c>
      <c r="B4700" s="72">
        <v>46164</v>
      </c>
      <c r="C4700" s="79">
        <v>0.70833333333333337</v>
      </c>
      <c r="D4700">
        <v>41</v>
      </c>
      <c r="E4700" t="str">
        <f t="shared" si="146"/>
        <v>mai</v>
      </c>
      <c r="F4700">
        <f t="shared" si="147"/>
        <v>17</v>
      </c>
    </row>
    <row r="4701" spans="1:6">
      <c r="A4701" t="s">
        <v>68</v>
      </c>
      <c r="B4701" s="72">
        <v>46164</v>
      </c>
      <c r="C4701" s="79">
        <v>0.75</v>
      </c>
      <c r="D4701">
        <v>28</v>
      </c>
      <c r="E4701" t="str">
        <f t="shared" si="146"/>
        <v>mai</v>
      </c>
      <c r="F4701">
        <f t="shared" si="147"/>
        <v>18</v>
      </c>
    </row>
    <row r="4702" spans="1:6">
      <c r="A4702" t="s">
        <v>68</v>
      </c>
      <c r="B4702" s="72">
        <v>46164</v>
      </c>
      <c r="C4702" s="79">
        <v>0.79166666666666663</v>
      </c>
      <c r="D4702">
        <v>20</v>
      </c>
      <c r="E4702" t="str">
        <f t="shared" si="146"/>
        <v>mai</v>
      </c>
      <c r="F4702">
        <f t="shared" si="147"/>
        <v>19</v>
      </c>
    </row>
    <row r="4703" spans="1:6">
      <c r="A4703" t="s">
        <v>68</v>
      </c>
      <c r="B4703" s="72">
        <v>46164</v>
      </c>
      <c r="C4703" s="79">
        <v>0.83333333333333337</v>
      </c>
      <c r="D4703">
        <v>12</v>
      </c>
      <c r="E4703" t="str">
        <f t="shared" si="146"/>
        <v>mai</v>
      </c>
      <c r="F4703">
        <f t="shared" si="147"/>
        <v>20</v>
      </c>
    </row>
    <row r="4704" spans="1:6">
      <c r="A4704" t="s">
        <v>68</v>
      </c>
      <c r="B4704" s="72">
        <v>46164</v>
      </c>
      <c r="C4704" s="79">
        <v>0.875</v>
      </c>
      <c r="D4704">
        <v>7</v>
      </c>
      <c r="E4704" t="str">
        <f t="shared" si="146"/>
        <v>mai</v>
      </c>
      <c r="F4704">
        <f t="shared" si="147"/>
        <v>21</v>
      </c>
    </row>
    <row r="4705" spans="1:6">
      <c r="A4705" t="s">
        <v>68</v>
      </c>
      <c r="B4705" s="72">
        <v>46164</v>
      </c>
      <c r="C4705" s="79">
        <v>0.91666666666666663</v>
      </c>
      <c r="D4705">
        <v>6</v>
      </c>
      <c r="E4705" t="str">
        <f t="shared" si="146"/>
        <v>mai</v>
      </c>
      <c r="F4705">
        <f t="shared" si="147"/>
        <v>22</v>
      </c>
    </row>
    <row r="4706" spans="1:6">
      <c r="A4706" t="s">
        <v>68</v>
      </c>
      <c r="B4706" s="72">
        <v>46164</v>
      </c>
      <c r="C4706" s="79">
        <v>0.95833333333333337</v>
      </c>
      <c r="D4706">
        <v>5</v>
      </c>
      <c r="E4706" t="str">
        <f t="shared" si="146"/>
        <v>mai</v>
      </c>
      <c r="F4706">
        <f t="shared" si="147"/>
        <v>23</v>
      </c>
    </row>
    <row r="4707" spans="1:6">
      <c r="A4707" t="s">
        <v>85</v>
      </c>
      <c r="B4707" s="72">
        <v>46164</v>
      </c>
      <c r="C4707" s="172">
        <v>0</v>
      </c>
      <c r="D4707">
        <v>6</v>
      </c>
      <c r="E4707" t="str">
        <f t="shared" si="146"/>
        <v>mai</v>
      </c>
      <c r="F4707">
        <f t="shared" si="147"/>
        <v>24</v>
      </c>
    </row>
    <row r="4708" spans="1:6">
      <c r="A4708" t="s">
        <v>85</v>
      </c>
      <c r="B4708" s="72">
        <v>46164</v>
      </c>
      <c r="C4708" s="172">
        <v>4.1666666666666664E-2</v>
      </c>
      <c r="D4708">
        <v>11</v>
      </c>
      <c r="E4708" t="str">
        <f t="shared" si="146"/>
        <v>mai</v>
      </c>
      <c r="F4708">
        <f t="shared" si="147"/>
        <v>1</v>
      </c>
    </row>
    <row r="4709" spans="1:6">
      <c r="A4709" t="s">
        <v>85</v>
      </c>
      <c r="B4709" s="72">
        <v>46164</v>
      </c>
      <c r="C4709" s="172">
        <v>8.3333333333333329E-2</v>
      </c>
      <c r="D4709">
        <v>2</v>
      </c>
      <c r="E4709" t="str">
        <f t="shared" si="146"/>
        <v>mai</v>
      </c>
      <c r="F4709">
        <f t="shared" si="147"/>
        <v>2</v>
      </c>
    </row>
    <row r="4710" spans="1:6">
      <c r="A4710" t="s">
        <v>85</v>
      </c>
      <c r="B4710" s="72">
        <v>46164</v>
      </c>
      <c r="C4710" s="172">
        <v>0.125</v>
      </c>
      <c r="D4710">
        <v>2</v>
      </c>
      <c r="E4710" t="str">
        <f t="shared" si="146"/>
        <v>mai</v>
      </c>
      <c r="F4710">
        <f t="shared" si="147"/>
        <v>3</v>
      </c>
    </row>
    <row r="4711" spans="1:6">
      <c r="A4711" t="s">
        <v>85</v>
      </c>
      <c r="B4711" s="72">
        <v>46164</v>
      </c>
      <c r="C4711" s="172">
        <v>0.16666666666666666</v>
      </c>
      <c r="D4711">
        <v>0</v>
      </c>
      <c r="E4711" t="str">
        <f t="shared" si="146"/>
        <v>mai</v>
      </c>
      <c r="F4711">
        <f t="shared" si="147"/>
        <v>4</v>
      </c>
    </row>
    <row r="4712" spans="1:6">
      <c r="A4712" t="s">
        <v>85</v>
      </c>
      <c r="B4712" s="72">
        <v>46164</v>
      </c>
      <c r="C4712" s="172">
        <v>0.20833333333333334</v>
      </c>
      <c r="D4712">
        <v>1</v>
      </c>
      <c r="E4712" t="str">
        <f t="shared" si="146"/>
        <v>mai</v>
      </c>
      <c r="F4712" t="e">
        <f t="shared" si="147"/>
        <v>#N/A</v>
      </c>
    </row>
    <row r="4713" spans="1:6">
      <c r="A4713" t="s">
        <v>85</v>
      </c>
      <c r="B4713" s="72">
        <v>46164</v>
      </c>
      <c r="C4713" s="172">
        <v>0.25</v>
      </c>
      <c r="D4713">
        <v>0</v>
      </c>
      <c r="E4713" t="str">
        <f t="shared" si="146"/>
        <v>mai</v>
      </c>
      <c r="F4713">
        <f t="shared" si="147"/>
        <v>6</v>
      </c>
    </row>
    <row r="4714" spans="1:6">
      <c r="A4714" t="s">
        <v>85</v>
      </c>
      <c r="B4714" s="72">
        <v>46164</v>
      </c>
      <c r="C4714" s="172">
        <v>0.29166666666666669</v>
      </c>
      <c r="D4714">
        <v>0</v>
      </c>
      <c r="E4714" t="str">
        <f t="shared" si="146"/>
        <v>mai</v>
      </c>
      <c r="F4714">
        <f t="shared" si="147"/>
        <v>7</v>
      </c>
    </row>
    <row r="4715" spans="1:6">
      <c r="A4715" t="s">
        <v>85</v>
      </c>
      <c r="B4715" s="72">
        <v>46164</v>
      </c>
      <c r="C4715" s="172">
        <v>0.33333333333333331</v>
      </c>
      <c r="D4715">
        <v>2</v>
      </c>
      <c r="E4715" t="str">
        <f t="shared" si="146"/>
        <v>mai</v>
      </c>
      <c r="F4715">
        <f t="shared" si="147"/>
        <v>8</v>
      </c>
    </row>
    <row r="4716" spans="1:6">
      <c r="A4716" t="s">
        <v>85</v>
      </c>
      <c r="B4716" s="72">
        <v>46164</v>
      </c>
      <c r="C4716" s="172">
        <v>0.375</v>
      </c>
      <c r="D4716">
        <v>7</v>
      </c>
      <c r="E4716" t="str">
        <f t="shared" si="146"/>
        <v>mai</v>
      </c>
      <c r="F4716">
        <f t="shared" si="147"/>
        <v>9</v>
      </c>
    </row>
    <row r="4717" spans="1:6">
      <c r="A4717" t="s">
        <v>85</v>
      </c>
      <c r="B4717" s="72">
        <v>46164</v>
      </c>
      <c r="C4717" s="172">
        <v>0.41666666666666669</v>
      </c>
      <c r="D4717">
        <v>14</v>
      </c>
      <c r="E4717" t="str">
        <f t="shared" si="146"/>
        <v>mai</v>
      </c>
      <c r="F4717">
        <f t="shared" si="147"/>
        <v>10</v>
      </c>
    </row>
    <row r="4718" spans="1:6">
      <c r="A4718" t="s">
        <v>85</v>
      </c>
      <c r="B4718" s="72">
        <v>46164</v>
      </c>
      <c r="C4718" s="172">
        <v>0.45833333333333331</v>
      </c>
      <c r="D4718">
        <v>23</v>
      </c>
      <c r="E4718" t="str">
        <f t="shared" si="146"/>
        <v>mai</v>
      </c>
      <c r="F4718">
        <f t="shared" si="147"/>
        <v>11</v>
      </c>
    </row>
    <row r="4719" spans="1:6">
      <c r="A4719" t="s">
        <v>85</v>
      </c>
      <c r="B4719" s="72">
        <v>46164</v>
      </c>
      <c r="C4719" s="172">
        <v>0.5</v>
      </c>
      <c r="D4719">
        <v>28</v>
      </c>
      <c r="E4719" t="str">
        <f t="shared" si="146"/>
        <v>mai</v>
      </c>
      <c r="F4719">
        <f t="shared" si="147"/>
        <v>12</v>
      </c>
    </row>
    <row r="4720" spans="1:6">
      <c r="A4720" t="s">
        <v>85</v>
      </c>
      <c r="B4720" s="72">
        <v>46164</v>
      </c>
      <c r="C4720" s="172">
        <v>0.54166666666666663</v>
      </c>
      <c r="D4720">
        <v>27</v>
      </c>
      <c r="E4720" t="str">
        <f t="shared" si="146"/>
        <v>mai</v>
      </c>
      <c r="F4720">
        <f t="shared" si="147"/>
        <v>13</v>
      </c>
    </row>
    <row r="4721" spans="1:6">
      <c r="A4721" t="s">
        <v>85</v>
      </c>
      <c r="B4721" s="72">
        <v>46164</v>
      </c>
      <c r="C4721" s="172">
        <v>0.58333333333333337</v>
      </c>
      <c r="D4721">
        <v>21</v>
      </c>
      <c r="E4721" t="str">
        <f t="shared" si="146"/>
        <v>mai</v>
      </c>
      <c r="F4721">
        <f t="shared" si="147"/>
        <v>14</v>
      </c>
    </row>
    <row r="4722" spans="1:6">
      <c r="A4722" t="s">
        <v>85</v>
      </c>
      <c r="B4722" s="72">
        <v>46164</v>
      </c>
      <c r="C4722" s="172">
        <v>0.625</v>
      </c>
      <c r="D4722">
        <v>24</v>
      </c>
      <c r="E4722" t="str">
        <f t="shared" si="146"/>
        <v>mai</v>
      </c>
      <c r="F4722">
        <f t="shared" si="147"/>
        <v>15</v>
      </c>
    </row>
    <row r="4723" spans="1:6">
      <c r="A4723" t="s">
        <v>85</v>
      </c>
      <c r="B4723" s="72">
        <v>46164</v>
      </c>
      <c r="C4723" s="172">
        <v>0.66666666666666663</v>
      </c>
      <c r="D4723">
        <v>25</v>
      </c>
      <c r="E4723" t="str">
        <f t="shared" si="146"/>
        <v>mai</v>
      </c>
      <c r="F4723">
        <f t="shared" si="147"/>
        <v>16</v>
      </c>
    </row>
    <row r="4724" spans="1:6">
      <c r="A4724" t="s">
        <v>85</v>
      </c>
      <c r="B4724" s="72">
        <v>46164</v>
      </c>
      <c r="C4724" s="172">
        <v>0.70833333333333337</v>
      </c>
      <c r="D4724">
        <v>25</v>
      </c>
      <c r="E4724" t="str">
        <f t="shared" si="146"/>
        <v>mai</v>
      </c>
      <c r="F4724">
        <f t="shared" si="147"/>
        <v>17</v>
      </c>
    </row>
    <row r="4725" spans="1:6">
      <c r="A4725" t="s">
        <v>85</v>
      </c>
      <c r="B4725" s="72">
        <v>46164</v>
      </c>
      <c r="C4725" s="172">
        <v>0.75</v>
      </c>
      <c r="D4725">
        <v>23</v>
      </c>
      <c r="E4725" t="str">
        <f t="shared" si="146"/>
        <v>mai</v>
      </c>
      <c r="F4725">
        <f t="shared" si="147"/>
        <v>18</v>
      </c>
    </row>
    <row r="4726" spans="1:6">
      <c r="A4726" t="s">
        <v>85</v>
      </c>
      <c r="B4726" s="72">
        <v>46164</v>
      </c>
      <c r="C4726" s="172">
        <v>0.79166666666666663</v>
      </c>
      <c r="D4726">
        <v>23</v>
      </c>
      <c r="E4726" t="str">
        <f t="shared" si="146"/>
        <v>mai</v>
      </c>
      <c r="F4726">
        <f t="shared" si="147"/>
        <v>19</v>
      </c>
    </row>
    <row r="4727" spans="1:6">
      <c r="A4727" t="s">
        <v>85</v>
      </c>
      <c r="B4727" s="72">
        <v>46164</v>
      </c>
      <c r="C4727" s="172">
        <v>0.83333333333333337</v>
      </c>
      <c r="D4727">
        <v>9</v>
      </c>
      <c r="E4727" t="str">
        <f t="shared" si="146"/>
        <v>mai</v>
      </c>
      <c r="F4727">
        <f t="shared" si="147"/>
        <v>20</v>
      </c>
    </row>
    <row r="4728" spans="1:6">
      <c r="A4728" t="s">
        <v>85</v>
      </c>
      <c r="B4728" s="72">
        <v>46164</v>
      </c>
      <c r="C4728" s="172">
        <v>0.875</v>
      </c>
      <c r="D4728">
        <v>15</v>
      </c>
      <c r="E4728" t="str">
        <f t="shared" si="146"/>
        <v>mai</v>
      </c>
      <c r="F4728">
        <f t="shared" si="147"/>
        <v>21</v>
      </c>
    </row>
    <row r="4729" spans="1:6">
      <c r="A4729" t="s">
        <v>85</v>
      </c>
      <c r="B4729" s="72">
        <v>46164</v>
      </c>
      <c r="C4729" s="172">
        <v>0.91666666666666663</v>
      </c>
      <c r="D4729">
        <v>9</v>
      </c>
      <c r="E4729" t="str">
        <f t="shared" si="146"/>
        <v>mai</v>
      </c>
      <c r="F4729">
        <f t="shared" si="147"/>
        <v>22</v>
      </c>
    </row>
    <row r="4730" spans="1:6">
      <c r="A4730" t="s">
        <v>85</v>
      </c>
      <c r="B4730" s="72">
        <v>46164</v>
      </c>
      <c r="C4730" s="172">
        <v>0.95833333333333337</v>
      </c>
      <c r="D4730">
        <v>9</v>
      </c>
      <c r="E4730" t="str">
        <f t="shared" si="146"/>
        <v>mai</v>
      </c>
      <c r="F4730">
        <f t="shared" si="147"/>
        <v>23</v>
      </c>
    </row>
    <row r="4731" spans="1:6">
      <c r="A4731" t="s">
        <v>68</v>
      </c>
      <c r="B4731" s="72">
        <v>46165</v>
      </c>
      <c r="C4731" s="79">
        <v>0</v>
      </c>
      <c r="D4731">
        <v>5</v>
      </c>
      <c r="E4731" t="str">
        <f t="shared" si="146"/>
        <v>mai</v>
      </c>
      <c r="F4731">
        <f t="shared" si="147"/>
        <v>24</v>
      </c>
    </row>
    <row r="4732" spans="1:6">
      <c r="A4732" t="s">
        <v>68</v>
      </c>
      <c r="B4732" s="72">
        <v>46165</v>
      </c>
      <c r="C4732" s="79">
        <v>4.1666666666666664E-2</v>
      </c>
      <c r="D4732">
        <v>3</v>
      </c>
      <c r="E4732" t="str">
        <f t="shared" si="146"/>
        <v>mai</v>
      </c>
      <c r="F4732">
        <f t="shared" si="147"/>
        <v>1</v>
      </c>
    </row>
    <row r="4733" spans="1:6">
      <c r="A4733" t="s">
        <v>68</v>
      </c>
      <c r="B4733" s="72">
        <v>46165</v>
      </c>
      <c r="C4733" s="79">
        <v>8.3333333333333329E-2</v>
      </c>
      <c r="D4733">
        <v>1</v>
      </c>
      <c r="E4733" t="str">
        <f t="shared" si="146"/>
        <v>mai</v>
      </c>
      <c r="F4733">
        <f t="shared" si="147"/>
        <v>2</v>
      </c>
    </row>
    <row r="4734" spans="1:6">
      <c r="A4734" t="s">
        <v>68</v>
      </c>
      <c r="B4734" s="72">
        <v>46165</v>
      </c>
      <c r="C4734" s="79">
        <v>0.125</v>
      </c>
      <c r="D4734">
        <v>2</v>
      </c>
      <c r="E4734" t="str">
        <f t="shared" si="146"/>
        <v>mai</v>
      </c>
      <c r="F4734">
        <f t="shared" si="147"/>
        <v>3</v>
      </c>
    </row>
    <row r="4735" spans="1:6">
      <c r="A4735" t="s">
        <v>68</v>
      </c>
      <c r="B4735" s="72">
        <v>46165</v>
      </c>
      <c r="C4735" s="79">
        <v>0.16666666666666666</v>
      </c>
      <c r="D4735">
        <v>1</v>
      </c>
      <c r="E4735" t="str">
        <f t="shared" si="146"/>
        <v>mai</v>
      </c>
      <c r="F4735">
        <f t="shared" si="147"/>
        <v>4</v>
      </c>
    </row>
    <row r="4736" spans="1:6">
      <c r="A4736" t="s">
        <v>68</v>
      </c>
      <c r="B4736" s="72">
        <v>46165</v>
      </c>
      <c r="C4736" s="79">
        <v>0.20833333333333334</v>
      </c>
      <c r="D4736">
        <v>2</v>
      </c>
      <c r="E4736" t="str">
        <f t="shared" si="146"/>
        <v>mai</v>
      </c>
      <c r="F4736" t="e">
        <f t="shared" si="147"/>
        <v>#N/A</v>
      </c>
    </row>
    <row r="4737" spans="1:6">
      <c r="A4737" t="s">
        <v>68</v>
      </c>
      <c r="B4737" s="72">
        <v>46165</v>
      </c>
      <c r="C4737" s="79">
        <v>0.25</v>
      </c>
      <c r="D4737">
        <v>3</v>
      </c>
      <c r="E4737" t="str">
        <f t="shared" si="146"/>
        <v>mai</v>
      </c>
      <c r="F4737">
        <f t="shared" si="147"/>
        <v>6</v>
      </c>
    </row>
    <row r="4738" spans="1:6">
      <c r="A4738" t="s">
        <v>68</v>
      </c>
      <c r="B4738" s="72">
        <v>46165</v>
      </c>
      <c r="C4738" s="79">
        <v>0.29166666666666669</v>
      </c>
      <c r="D4738">
        <v>8</v>
      </c>
      <c r="E4738" t="str">
        <f t="shared" si="146"/>
        <v>mai</v>
      </c>
      <c r="F4738">
        <f t="shared" si="147"/>
        <v>7</v>
      </c>
    </row>
    <row r="4739" spans="1:6">
      <c r="A4739" t="s">
        <v>68</v>
      </c>
      <c r="B4739" s="72">
        <v>46165</v>
      </c>
      <c r="C4739" s="79">
        <v>0.33333333333333331</v>
      </c>
      <c r="D4739">
        <v>15</v>
      </c>
      <c r="E4739" t="str">
        <f t="shared" si="146"/>
        <v>mai</v>
      </c>
      <c r="F4739">
        <f t="shared" si="147"/>
        <v>8</v>
      </c>
    </row>
    <row r="4740" spans="1:6">
      <c r="A4740" t="s">
        <v>68</v>
      </c>
      <c r="B4740" s="72">
        <v>46165</v>
      </c>
      <c r="C4740" s="79">
        <v>0.375</v>
      </c>
      <c r="D4740">
        <v>34</v>
      </c>
      <c r="E4740" t="str">
        <f t="shared" ref="E4740:E4803" si="148">TEXT(B4740,"mmmm")</f>
        <v>mai</v>
      </c>
      <c r="F4740">
        <f t="shared" ref="F4740:F4803" si="149">VLOOKUP(C4740,$L$1:$M$24,2,0)</f>
        <v>9</v>
      </c>
    </row>
    <row r="4741" spans="1:6">
      <c r="A4741" t="s">
        <v>68</v>
      </c>
      <c r="B4741" s="72">
        <v>46165</v>
      </c>
      <c r="C4741" s="79">
        <v>0.41666666666666669</v>
      </c>
      <c r="D4741">
        <v>41</v>
      </c>
      <c r="E4741" t="str">
        <f t="shared" si="148"/>
        <v>mai</v>
      </c>
      <c r="F4741">
        <f t="shared" si="149"/>
        <v>10</v>
      </c>
    </row>
    <row r="4742" spans="1:6">
      <c r="A4742" t="s">
        <v>68</v>
      </c>
      <c r="B4742" s="72">
        <v>46165</v>
      </c>
      <c r="C4742" s="79">
        <v>0.45833333333333331</v>
      </c>
      <c r="D4742">
        <v>42</v>
      </c>
      <c r="E4742" t="str">
        <f t="shared" si="148"/>
        <v>mai</v>
      </c>
      <c r="F4742">
        <f t="shared" si="149"/>
        <v>11</v>
      </c>
    </row>
    <row r="4743" spans="1:6">
      <c r="A4743" t="s">
        <v>68</v>
      </c>
      <c r="B4743" s="72">
        <v>46165</v>
      </c>
      <c r="C4743" s="79">
        <v>0.5</v>
      </c>
      <c r="D4743">
        <v>44</v>
      </c>
      <c r="E4743" t="str">
        <f t="shared" si="148"/>
        <v>mai</v>
      </c>
      <c r="F4743">
        <f t="shared" si="149"/>
        <v>12</v>
      </c>
    </row>
    <row r="4744" spans="1:6">
      <c r="A4744" t="s">
        <v>68</v>
      </c>
      <c r="B4744" s="72">
        <v>46165</v>
      </c>
      <c r="C4744" s="79">
        <v>0.54166666666666663</v>
      </c>
      <c r="D4744">
        <v>44</v>
      </c>
      <c r="E4744" t="str">
        <f t="shared" si="148"/>
        <v>mai</v>
      </c>
      <c r="F4744">
        <f t="shared" si="149"/>
        <v>13</v>
      </c>
    </row>
    <row r="4745" spans="1:6">
      <c r="A4745" t="s">
        <v>68</v>
      </c>
      <c r="B4745" s="72">
        <v>46165</v>
      </c>
      <c r="C4745" s="79">
        <v>0.58333333333333337</v>
      </c>
      <c r="D4745">
        <v>40</v>
      </c>
      <c r="E4745" t="str">
        <f t="shared" si="148"/>
        <v>mai</v>
      </c>
      <c r="F4745">
        <f t="shared" si="149"/>
        <v>14</v>
      </c>
    </row>
    <row r="4746" spans="1:6">
      <c r="A4746" t="s">
        <v>68</v>
      </c>
      <c r="B4746" s="72">
        <v>46165</v>
      </c>
      <c r="C4746" s="79">
        <v>0.625</v>
      </c>
      <c r="D4746">
        <v>34</v>
      </c>
      <c r="E4746" t="str">
        <f t="shared" si="148"/>
        <v>mai</v>
      </c>
      <c r="F4746">
        <f t="shared" si="149"/>
        <v>15</v>
      </c>
    </row>
    <row r="4747" spans="1:6">
      <c r="A4747" t="s">
        <v>68</v>
      </c>
      <c r="B4747" s="72">
        <v>46165</v>
      </c>
      <c r="C4747" s="79">
        <v>0.66666666666666663</v>
      </c>
      <c r="D4747">
        <v>28</v>
      </c>
      <c r="E4747" t="str">
        <f t="shared" si="148"/>
        <v>mai</v>
      </c>
      <c r="F4747">
        <f t="shared" si="149"/>
        <v>16</v>
      </c>
    </row>
    <row r="4748" spans="1:6">
      <c r="A4748" t="s">
        <v>68</v>
      </c>
      <c r="B4748" s="72">
        <v>46165</v>
      </c>
      <c r="C4748" s="79">
        <v>0.70833333333333337</v>
      </c>
      <c r="D4748">
        <v>22</v>
      </c>
      <c r="E4748" t="str">
        <f t="shared" si="148"/>
        <v>mai</v>
      </c>
      <c r="F4748">
        <f t="shared" si="149"/>
        <v>17</v>
      </c>
    </row>
    <row r="4749" spans="1:6">
      <c r="A4749" t="s">
        <v>68</v>
      </c>
      <c r="B4749" s="72">
        <v>46165</v>
      </c>
      <c r="C4749" s="79">
        <v>0.75</v>
      </c>
      <c r="D4749">
        <v>18</v>
      </c>
      <c r="E4749" t="str">
        <f t="shared" si="148"/>
        <v>mai</v>
      </c>
      <c r="F4749">
        <f t="shared" si="149"/>
        <v>18</v>
      </c>
    </row>
    <row r="4750" spans="1:6">
      <c r="A4750" t="s">
        <v>68</v>
      </c>
      <c r="B4750" s="72">
        <v>46165</v>
      </c>
      <c r="C4750" s="79">
        <v>0.79166666666666663</v>
      </c>
      <c r="D4750">
        <v>17</v>
      </c>
      <c r="E4750" t="str">
        <f t="shared" si="148"/>
        <v>mai</v>
      </c>
      <c r="F4750">
        <f t="shared" si="149"/>
        <v>19</v>
      </c>
    </row>
    <row r="4751" spans="1:6">
      <c r="A4751" t="s">
        <v>68</v>
      </c>
      <c r="B4751" s="72">
        <v>46165</v>
      </c>
      <c r="C4751" s="79">
        <v>0.83333333333333337</v>
      </c>
      <c r="D4751">
        <v>17</v>
      </c>
      <c r="E4751" t="str">
        <f t="shared" si="148"/>
        <v>mai</v>
      </c>
      <c r="F4751">
        <f t="shared" si="149"/>
        <v>20</v>
      </c>
    </row>
    <row r="4752" spans="1:6">
      <c r="A4752" t="s">
        <v>68</v>
      </c>
      <c r="B4752" s="72">
        <v>46165</v>
      </c>
      <c r="C4752" s="79">
        <v>0.875</v>
      </c>
      <c r="D4752">
        <v>8</v>
      </c>
      <c r="E4752" t="str">
        <f t="shared" si="148"/>
        <v>mai</v>
      </c>
      <c r="F4752">
        <f t="shared" si="149"/>
        <v>21</v>
      </c>
    </row>
    <row r="4753" spans="1:6">
      <c r="A4753" t="s">
        <v>68</v>
      </c>
      <c r="B4753" s="72">
        <v>46165</v>
      </c>
      <c r="C4753" s="79">
        <v>0.91666666666666663</v>
      </c>
      <c r="D4753">
        <v>6</v>
      </c>
      <c r="E4753" t="str">
        <f t="shared" si="148"/>
        <v>mai</v>
      </c>
      <c r="F4753">
        <f t="shared" si="149"/>
        <v>22</v>
      </c>
    </row>
    <row r="4754" spans="1:6">
      <c r="A4754" t="s">
        <v>68</v>
      </c>
      <c r="B4754" s="72">
        <v>46165</v>
      </c>
      <c r="C4754" s="79">
        <v>0.95833333333333337</v>
      </c>
      <c r="D4754">
        <v>4</v>
      </c>
      <c r="E4754" t="str">
        <f t="shared" si="148"/>
        <v>mai</v>
      </c>
      <c r="F4754">
        <f t="shared" si="149"/>
        <v>23</v>
      </c>
    </row>
    <row r="4755" spans="1:6">
      <c r="A4755" t="s">
        <v>85</v>
      </c>
      <c r="B4755" s="72">
        <v>46165</v>
      </c>
      <c r="C4755" s="172">
        <v>0</v>
      </c>
      <c r="D4755">
        <v>4</v>
      </c>
      <c r="E4755" t="str">
        <f t="shared" si="148"/>
        <v>mai</v>
      </c>
      <c r="F4755">
        <f t="shared" si="149"/>
        <v>24</v>
      </c>
    </row>
    <row r="4756" spans="1:6">
      <c r="A4756" t="s">
        <v>85</v>
      </c>
      <c r="B4756" s="72">
        <v>46165</v>
      </c>
      <c r="C4756" s="172">
        <v>4.1666666666666664E-2</v>
      </c>
      <c r="D4756">
        <v>3</v>
      </c>
      <c r="E4756" t="str">
        <f t="shared" si="148"/>
        <v>mai</v>
      </c>
      <c r="F4756">
        <f t="shared" si="149"/>
        <v>1</v>
      </c>
    </row>
    <row r="4757" spans="1:6">
      <c r="A4757" t="s">
        <v>85</v>
      </c>
      <c r="B4757" s="72">
        <v>46165</v>
      </c>
      <c r="C4757" s="172">
        <v>8.3333333333333329E-2</v>
      </c>
      <c r="D4757">
        <v>7</v>
      </c>
      <c r="E4757" t="str">
        <f t="shared" si="148"/>
        <v>mai</v>
      </c>
      <c r="F4757">
        <f t="shared" si="149"/>
        <v>2</v>
      </c>
    </row>
    <row r="4758" spans="1:6">
      <c r="A4758" t="s">
        <v>85</v>
      </c>
      <c r="B4758" s="72">
        <v>46165</v>
      </c>
      <c r="C4758" s="172">
        <v>0.125</v>
      </c>
      <c r="D4758">
        <v>2</v>
      </c>
      <c r="E4758" t="str">
        <f t="shared" si="148"/>
        <v>mai</v>
      </c>
      <c r="F4758">
        <f t="shared" si="149"/>
        <v>3</v>
      </c>
    </row>
    <row r="4759" spans="1:6">
      <c r="A4759" t="s">
        <v>85</v>
      </c>
      <c r="B4759" s="72">
        <v>46165</v>
      </c>
      <c r="C4759" s="172">
        <v>0.16666666666666666</v>
      </c>
      <c r="D4759">
        <v>1</v>
      </c>
      <c r="E4759" t="str">
        <f t="shared" si="148"/>
        <v>mai</v>
      </c>
      <c r="F4759">
        <f t="shared" si="149"/>
        <v>4</v>
      </c>
    </row>
    <row r="4760" spans="1:6">
      <c r="A4760" t="s">
        <v>85</v>
      </c>
      <c r="B4760" s="72">
        <v>46165</v>
      </c>
      <c r="C4760" s="172">
        <v>0.20833333333333334</v>
      </c>
      <c r="D4760">
        <v>2</v>
      </c>
      <c r="E4760" t="str">
        <f t="shared" si="148"/>
        <v>mai</v>
      </c>
      <c r="F4760" t="e">
        <f t="shared" si="149"/>
        <v>#N/A</v>
      </c>
    </row>
    <row r="4761" spans="1:6">
      <c r="A4761" t="s">
        <v>85</v>
      </c>
      <c r="B4761" s="72">
        <v>46165</v>
      </c>
      <c r="C4761" s="172">
        <v>0.25</v>
      </c>
      <c r="D4761">
        <v>0</v>
      </c>
      <c r="E4761" t="str">
        <f t="shared" si="148"/>
        <v>mai</v>
      </c>
      <c r="F4761">
        <f t="shared" si="149"/>
        <v>6</v>
      </c>
    </row>
    <row r="4762" spans="1:6">
      <c r="A4762" t="s">
        <v>85</v>
      </c>
      <c r="B4762" s="72">
        <v>46165</v>
      </c>
      <c r="C4762" s="172">
        <v>0.29166666666666669</v>
      </c>
      <c r="D4762">
        <v>1</v>
      </c>
      <c r="E4762" t="str">
        <f t="shared" si="148"/>
        <v>mai</v>
      </c>
      <c r="F4762">
        <f t="shared" si="149"/>
        <v>7</v>
      </c>
    </row>
    <row r="4763" spans="1:6">
      <c r="A4763" t="s">
        <v>85</v>
      </c>
      <c r="B4763" s="72">
        <v>46165</v>
      </c>
      <c r="C4763" s="172">
        <v>0.33333333333333331</v>
      </c>
      <c r="D4763">
        <v>3</v>
      </c>
      <c r="E4763" t="str">
        <f t="shared" si="148"/>
        <v>mai</v>
      </c>
      <c r="F4763">
        <f t="shared" si="149"/>
        <v>8</v>
      </c>
    </row>
    <row r="4764" spans="1:6">
      <c r="A4764" t="s">
        <v>85</v>
      </c>
      <c r="B4764" s="72">
        <v>46165</v>
      </c>
      <c r="C4764" s="172">
        <v>0.375</v>
      </c>
      <c r="D4764">
        <v>3</v>
      </c>
      <c r="E4764" t="str">
        <f t="shared" si="148"/>
        <v>mai</v>
      </c>
      <c r="F4764">
        <f t="shared" si="149"/>
        <v>9</v>
      </c>
    </row>
    <row r="4765" spans="1:6">
      <c r="A4765" t="s">
        <v>85</v>
      </c>
      <c r="B4765" s="72">
        <v>46165</v>
      </c>
      <c r="C4765" s="172">
        <v>0.41666666666666669</v>
      </c>
      <c r="D4765">
        <v>13</v>
      </c>
      <c r="E4765" t="str">
        <f t="shared" si="148"/>
        <v>mai</v>
      </c>
      <c r="F4765">
        <f t="shared" si="149"/>
        <v>10</v>
      </c>
    </row>
    <row r="4766" spans="1:6">
      <c r="A4766" t="s">
        <v>85</v>
      </c>
      <c r="B4766" s="72">
        <v>46165</v>
      </c>
      <c r="C4766" s="172">
        <v>0.45833333333333331</v>
      </c>
      <c r="D4766">
        <v>18</v>
      </c>
      <c r="E4766" t="str">
        <f t="shared" si="148"/>
        <v>mai</v>
      </c>
      <c r="F4766">
        <f t="shared" si="149"/>
        <v>11</v>
      </c>
    </row>
    <row r="4767" spans="1:6">
      <c r="A4767" t="s">
        <v>85</v>
      </c>
      <c r="B4767" s="72">
        <v>46165</v>
      </c>
      <c r="C4767" s="172">
        <v>0.5</v>
      </c>
      <c r="D4767">
        <v>15</v>
      </c>
      <c r="E4767" t="str">
        <f t="shared" si="148"/>
        <v>mai</v>
      </c>
      <c r="F4767">
        <f t="shared" si="149"/>
        <v>12</v>
      </c>
    </row>
    <row r="4768" spans="1:6">
      <c r="A4768" t="s">
        <v>85</v>
      </c>
      <c r="B4768" s="72">
        <v>46165</v>
      </c>
      <c r="C4768" s="172">
        <v>0.54166666666666663</v>
      </c>
      <c r="D4768">
        <v>19</v>
      </c>
      <c r="E4768" t="str">
        <f t="shared" si="148"/>
        <v>mai</v>
      </c>
      <c r="F4768">
        <f t="shared" si="149"/>
        <v>13</v>
      </c>
    </row>
    <row r="4769" spans="1:6">
      <c r="A4769" t="s">
        <v>85</v>
      </c>
      <c r="B4769" s="72">
        <v>46165</v>
      </c>
      <c r="C4769" s="172">
        <v>0.58333333333333337</v>
      </c>
      <c r="D4769">
        <v>22</v>
      </c>
      <c r="E4769" t="str">
        <f t="shared" si="148"/>
        <v>mai</v>
      </c>
      <c r="F4769">
        <f t="shared" si="149"/>
        <v>14</v>
      </c>
    </row>
    <row r="4770" spans="1:6">
      <c r="A4770" t="s">
        <v>85</v>
      </c>
      <c r="B4770" s="72">
        <v>46165</v>
      </c>
      <c r="C4770" s="172">
        <v>0.625</v>
      </c>
      <c r="D4770">
        <v>20</v>
      </c>
      <c r="E4770" t="str">
        <f t="shared" si="148"/>
        <v>mai</v>
      </c>
      <c r="F4770">
        <f t="shared" si="149"/>
        <v>15</v>
      </c>
    </row>
    <row r="4771" spans="1:6">
      <c r="A4771" t="s">
        <v>85</v>
      </c>
      <c r="B4771" s="72">
        <v>46165</v>
      </c>
      <c r="C4771" s="172">
        <v>0.66666666666666663</v>
      </c>
      <c r="D4771">
        <v>11</v>
      </c>
      <c r="E4771" t="str">
        <f t="shared" si="148"/>
        <v>mai</v>
      </c>
      <c r="F4771">
        <f t="shared" si="149"/>
        <v>16</v>
      </c>
    </row>
    <row r="4772" spans="1:6">
      <c r="A4772" t="s">
        <v>85</v>
      </c>
      <c r="B4772" s="72">
        <v>46165</v>
      </c>
      <c r="C4772" s="172">
        <v>0.70833333333333337</v>
      </c>
      <c r="D4772">
        <v>13</v>
      </c>
      <c r="E4772" t="str">
        <f t="shared" si="148"/>
        <v>mai</v>
      </c>
      <c r="F4772">
        <f t="shared" si="149"/>
        <v>17</v>
      </c>
    </row>
    <row r="4773" spans="1:6">
      <c r="A4773" t="s">
        <v>85</v>
      </c>
      <c r="B4773" s="72">
        <v>46165</v>
      </c>
      <c r="C4773" s="172">
        <v>0.75</v>
      </c>
      <c r="D4773">
        <v>12</v>
      </c>
      <c r="E4773" t="str">
        <f t="shared" si="148"/>
        <v>mai</v>
      </c>
      <c r="F4773">
        <f t="shared" si="149"/>
        <v>18</v>
      </c>
    </row>
    <row r="4774" spans="1:6">
      <c r="A4774" t="s">
        <v>85</v>
      </c>
      <c r="B4774" s="72">
        <v>46165</v>
      </c>
      <c r="C4774" s="172">
        <v>0.79166666666666663</v>
      </c>
      <c r="D4774">
        <v>10</v>
      </c>
      <c r="E4774" t="str">
        <f t="shared" si="148"/>
        <v>mai</v>
      </c>
      <c r="F4774">
        <f t="shared" si="149"/>
        <v>19</v>
      </c>
    </row>
    <row r="4775" spans="1:6">
      <c r="A4775" t="s">
        <v>85</v>
      </c>
      <c r="B4775" s="72">
        <v>46165</v>
      </c>
      <c r="C4775" s="172">
        <v>0.83333333333333337</v>
      </c>
      <c r="D4775">
        <v>8</v>
      </c>
      <c r="E4775" t="str">
        <f t="shared" si="148"/>
        <v>mai</v>
      </c>
      <c r="F4775">
        <f t="shared" si="149"/>
        <v>20</v>
      </c>
    </row>
    <row r="4776" spans="1:6">
      <c r="A4776" t="s">
        <v>85</v>
      </c>
      <c r="B4776" s="72">
        <v>46165</v>
      </c>
      <c r="C4776" s="172">
        <v>0.875</v>
      </c>
      <c r="D4776">
        <v>10</v>
      </c>
      <c r="E4776" t="str">
        <f t="shared" si="148"/>
        <v>mai</v>
      </c>
      <c r="F4776">
        <f t="shared" si="149"/>
        <v>21</v>
      </c>
    </row>
    <row r="4777" spans="1:6">
      <c r="A4777" t="s">
        <v>85</v>
      </c>
      <c r="B4777" s="72">
        <v>46165</v>
      </c>
      <c r="C4777" s="172">
        <v>0.91666666666666663</v>
      </c>
      <c r="D4777">
        <v>9</v>
      </c>
      <c r="E4777" t="str">
        <f t="shared" si="148"/>
        <v>mai</v>
      </c>
      <c r="F4777">
        <f t="shared" si="149"/>
        <v>22</v>
      </c>
    </row>
    <row r="4778" spans="1:6">
      <c r="A4778" t="s">
        <v>85</v>
      </c>
      <c r="B4778" s="72">
        <v>46165</v>
      </c>
      <c r="C4778" s="172">
        <v>0.95833333333333337</v>
      </c>
      <c r="D4778">
        <v>4</v>
      </c>
      <c r="E4778" t="str">
        <f t="shared" si="148"/>
        <v>mai</v>
      </c>
      <c r="F4778">
        <f t="shared" si="149"/>
        <v>23</v>
      </c>
    </row>
    <row r="4779" spans="1:6">
      <c r="A4779" t="s">
        <v>68</v>
      </c>
      <c r="B4779" s="72">
        <v>46166</v>
      </c>
      <c r="C4779" s="79">
        <v>0</v>
      </c>
      <c r="D4779">
        <v>2</v>
      </c>
      <c r="E4779" t="str">
        <f t="shared" si="148"/>
        <v>mai</v>
      </c>
      <c r="F4779">
        <f t="shared" si="149"/>
        <v>24</v>
      </c>
    </row>
    <row r="4780" spans="1:6">
      <c r="A4780" t="s">
        <v>68</v>
      </c>
      <c r="B4780" s="72">
        <v>46166</v>
      </c>
      <c r="C4780" s="79">
        <v>4.1666666666666664E-2</v>
      </c>
      <c r="D4780">
        <v>3</v>
      </c>
      <c r="E4780" t="str">
        <f t="shared" si="148"/>
        <v>mai</v>
      </c>
      <c r="F4780">
        <f t="shared" si="149"/>
        <v>1</v>
      </c>
    </row>
    <row r="4781" spans="1:6">
      <c r="A4781" t="s">
        <v>68</v>
      </c>
      <c r="B4781" s="72">
        <v>46166</v>
      </c>
      <c r="C4781" s="79">
        <v>8.3333333333333329E-2</v>
      </c>
      <c r="D4781">
        <v>1</v>
      </c>
      <c r="E4781" t="str">
        <f t="shared" si="148"/>
        <v>mai</v>
      </c>
      <c r="F4781">
        <f t="shared" si="149"/>
        <v>2</v>
      </c>
    </row>
    <row r="4782" spans="1:6">
      <c r="A4782" t="s">
        <v>68</v>
      </c>
      <c r="B4782" s="72">
        <v>46166</v>
      </c>
      <c r="C4782" s="79">
        <v>0.125</v>
      </c>
      <c r="D4782">
        <v>0</v>
      </c>
      <c r="E4782" t="str">
        <f t="shared" si="148"/>
        <v>mai</v>
      </c>
      <c r="F4782">
        <f t="shared" si="149"/>
        <v>3</v>
      </c>
    </row>
    <row r="4783" spans="1:6">
      <c r="A4783" t="s">
        <v>68</v>
      </c>
      <c r="B4783" s="72">
        <v>46166</v>
      </c>
      <c r="C4783" s="79">
        <v>0.16666666666666666</v>
      </c>
      <c r="D4783">
        <v>1</v>
      </c>
      <c r="E4783" t="str">
        <f t="shared" si="148"/>
        <v>mai</v>
      </c>
      <c r="F4783">
        <f t="shared" si="149"/>
        <v>4</v>
      </c>
    </row>
    <row r="4784" spans="1:6">
      <c r="A4784" t="s">
        <v>68</v>
      </c>
      <c r="B4784" s="72">
        <v>46166</v>
      </c>
      <c r="C4784" s="79">
        <v>0.20833333333333334</v>
      </c>
      <c r="D4784">
        <v>0</v>
      </c>
      <c r="E4784" t="str">
        <f t="shared" si="148"/>
        <v>mai</v>
      </c>
      <c r="F4784" t="e">
        <f t="shared" si="149"/>
        <v>#N/A</v>
      </c>
    </row>
    <row r="4785" spans="1:6">
      <c r="A4785" t="s">
        <v>68</v>
      </c>
      <c r="B4785" s="72">
        <v>46166</v>
      </c>
      <c r="C4785" s="79">
        <v>0.25</v>
      </c>
      <c r="D4785">
        <v>0</v>
      </c>
      <c r="E4785" t="str">
        <f t="shared" si="148"/>
        <v>mai</v>
      </c>
      <c r="F4785">
        <f t="shared" si="149"/>
        <v>6</v>
      </c>
    </row>
    <row r="4786" spans="1:6">
      <c r="A4786" t="s">
        <v>68</v>
      </c>
      <c r="B4786" s="72">
        <v>46166</v>
      </c>
      <c r="C4786" s="79">
        <v>0.29166666666666669</v>
      </c>
      <c r="D4786">
        <v>5</v>
      </c>
      <c r="E4786" t="str">
        <f t="shared" si="148"/>
        <v>mai</v>
      </c>
      <c r="F4786">
        <f t="shared" si="149"/>
        <v>7</v>
      </c>
    </row>
    <row r="4787" spans="1:6">
      <c r="A4787" t="s">
        <v>68</v>
      </c>
      <c r="B4787" s="72">
        <v>46166</v>
      </c>
      <c r="C4787" s="79">
        <v>0.33333333333333331</v>
      </c>
      <c r="D4787">
        <v>10</v>
      </c>
      <c r="E4787" t="str">
        <f t="shared" si="148"/>
        <v>mai</v>
      </c>
      <c r="F4787">
        <f t="shared" si="149"/>
        <v>8</v>
      </c>
    </row>
    <row r="4788" spans="1:6">
      <c r="A4788" t="s">
        <v>68</v>
      </c>
      <c r="B4788" s="72">
        <v>46166</v>
      </c>
      <c r="C4788" s="79">
        <v>0.375</v>
      </c>
      <c r="D4788">
        <v>15</v>
      </c>
      <c r="E4788" t="str">
        <f t="shared" si="148"/>
        <v>mai</v>
      </c>
      <c r="F4788">
        <f t="shared" si="149"/>
        <v>9</v>
      </c>
    </row>
    <row r="4789" spans="1:6">
      <c r="A4789" t="s">
        <v>68</v>
      </c>
      <c r="B4789" s="72">
        <v>46166</v>
      </c>
      <c r="C4789" s="79">
        <v>0.41666666666666669</v>
      </c>
      <c r="D4789">
        <v>24</v>
      </c>
      <c r="E4789" t="str">
        <f t="shared" si="148"/>
        <v>mai</v>
      </c>
      <c r="F4789">
        <f t="shared" si="149"/>
        <v>10</v>
      </c>
    </row>
    <row r="4790" spans="1:6">
      <c r="A4790" t="s">
        <v>68</v>
      </c>
      <c r="B4790" s="72">
        <v>46166</v>
      </c>
      <c r="C4790" s="79">
        <v>0.45833333333333331</v>
      </c>
      <c r="D4790">
        <v>29</v>
      </c>
      <c r="E4790" t="str">
        <f t="shared" si="148"/>
        <v>mai</v>
      </c>
      <c r="F4790">
        <f t="shared" si="149"/>
        <v>11</v>
      </c>
    </row>
    <row r="4791" spans="1:6">
      <c r="A4791" t="s">
        <v>68</v>
      </c>
      <c r="B4791" s="72">
        <v>46166</v>
      </c>
      <c r="C4791" s="79">
        <v>0.5</v>
      </c>
      <c r="D4791">
        <v>23</v>
      </c>
      <c r="E4791" t="str">
        <f t="shared" si="148"/>
        <v>mai</v>
      </c>
      <c r="F4791">
        <f t="shared" si="149"/>
        <v>12</v>
      </c>
    </row>
    <row r="4792" spans="1:6">
      <c r="A4792" t="s">
        <v>68</v>
      </c>
      <c r="B4792" s="72">
        <v>46166</v>
      </c>
      <c r="C4792" s="79">
        <v>0.54166666666666663</v>
      </c>
      <c r="D4792">
        <v>27</v>
      </c>
      <c r="E4792" t="str">
        <f t="shared" si="148"/>
        <v>mai</v>
      </c>
      <c r="F4792">
        <f t="shared" si="149"/>
        <v>13</v>
      </c>
    </row>
    <row r="4793" spans="1:6">
      <c r="A4793" t="s">
        <v>68</v>
      </c>
      <c r="B4793" s="72">
        <v>46166</v>
      </c>
      <c r="C4793" s="79">
        <v>0.58333333333333337</v>
      </c>
      <c r="D4793">
        <v>26</v>
      </c>
      <c r="E4793" t="str">
        <f t="shared" si="148"/>
        <v>mai</v>
      </c>
      <c r="F4793">
        <f t="shared" si="149"/>
        <v>14</v>
      </c>
    </row>
    <row r="4794" spans="1:6">
      <c r="A4794" t="s">
        <v>68</v>
      </c>
      <c r="B4794" s="72">
        <v>46166</v>
      </c>
      <c r="C4794" s="79">
        <v>0.625</v>
      </c>
      <c r="D4794">
        <v>26</v>
      </c>
      <c r="E4794" t="str">
        <f t="shared" si="148"/>
        <v>mai</v>
      </c>
      <c r="F4794">
        <f t="shared" si="149"/>
        <v>15</v>
      </c>
    </row>
    <row r="4795" spans="1:6">
      <c r="A4795" t="s">
        <v>68</v>
      </c>
      <c r="B4795" s="72">
        <v>46166</v>
      </c>
      <c r="C4795" s="79">
        <v>0.66666666666666663</v>
      </c>
      <c r="D4795">
        <v>23</v>
      </c>
      <c r="E4795" t="str">
        <f t="shared" si="148"/>
        <v>mai</v>
      </c>
      <c r="F4795">
        <f t="shared" si="149"/>
        <v>16</v>
      </c>
    </row>
    <row r="4796" spans="1:6">
      <c r="A4796" t="s">
        <v>68</v>
      </c>
      <c r="B4796" s="72">
        <v>46166</v>
      </c>
      <c r="C4796" s="79">
        <v>0.70833333333333337</v>
      </c>
      <c r="D4796">
        <v>15</v>
      </c>
      <c r="E4796" t="str">
        <f t="shared" si="148"/>
        <v>mai</v>
      </c>
      <c r="F4796">
        <f t="shared" si="149"/>
        <v>17</v>
      </c>
    </row>
    <row r="4797" spans="1:6">
      <c r="A4797" t="s">
        <v>68</v>
      </c>
      <c r="B4797" s="72">
        <v>46166</v>
      </c>
      <c r="C4797" s="79">
        <v>0.75</v>
      </c>
      <c r="D4797">
        <v>19</v>
      </c>
      <c r="E4797" t="str">
        <f t="shared" si="148"/>
        <v>mai</v>
      </c>
      <c r="F4797">
        <f t="shared" si="149"/>
        <v>18</v>
      </c>
    </row>
    <row r="4798" spans="1:6">
      <c r="A4798" t="s">
        <v>68</v>
      </c>
      <c r="B4798" s="72">
        <v>46166</v>
      </c>
      <c r="C4798" s="79">
        <v>0.79166666666666663</v>
      </c>
      <c r="D4798">
        <v>12</v>
      </c>
      <c r="E4798" t="str">
        <f t="shared" si="148"/>
        <v>mai</v>
      </c>
      <c r="F4798">
        <f t="shared" si="149"/>
        <v>19</v>
      </c>
    </row>
    <row r="4799" spans="1:6">
      <c r="A4799" t="s">
        <v>68</v>
      </c>
      <c r="B4799" s="72">
        <v>46166</v>
      </c>
      <c r="C4799" s="79">
        <v>0.83333333333333337</v>
      </c>
      <c r="D4799">
        <v>12</v>
      </c>
      <c r="E4799" t="str">
        <f t="shared" si="148"/>
        <v>mai</v>
      </c>
      <c r="F4799">
        <f t="shared" si="149"/>
        <v>20</v>
      </c>
    </row>
    <row r="4800" spans="1:6">
      <c r="A4800" t="s">
        <v>68</v>
      </c>
      <c r="B4800" s="72">
        <v>46166</v>
      </c>
      <c r="C4800" s="79">
        <v>0.875</v>
      </c>
      <c r="D4800">
        <v>9</v>
      </c>
      <c r="E4800" t="str">
        <f t="shared" si="148"/>
        <v>mai</v>
      </c>
      <c r="F4800">
        <f t="shared" si="149"/>
        <v>21</v>
      </c>
    </row>
    <row r="4801" spans="1:6">
      <c r="A4801" t="s">
        <v>68</v>
      </c>
      <c r="B4801" s="72">
        <v>46166</v>
      </c>
      <c r="C4801" s="79">
        <v>0.91666666666666663</v>
      </c>
      <c r="D4801">
        <v>3</v>
      </c>
      <c r="E4801" t="str">
        <f t="shared" si="148"/>
        <v>mai</v>
      </c>
      <c r="F4801">
        <f t="shared" si="149"/>
        <v>22</v>
      </c>
    </row>
    <row r="4802" spans="1:6">
      <c r="A4802" t="s">
        <v>68</v>
      </c>
      <c r="B4802" s="72">
        <v>46166</v>
      </c>
      <c r="C4802" s="79">
        <v>0.95833333333333337</v>
      </c>
      <c r="D4802">
        <v>3</v>
      </c>
      <c r="E4802" t="str">
        <f t="shared" si="148"/>
        <v>mai</v>
      </c>
      <c r="F4802">
        <f t="shared" si="149"/>
        <v>23</v>
      </c>
    </row>
    <row r="4803" spans="1:6">
      <c r="A4803" t="s">
        <v>85</v>
      </c>
      <c r="B4803" s="72">
        <v>46166</v>
      </c>
      <c r="C4803" s="172">
        <v>0</v>
      </c>
      <c r="D4803">
        <v>2</v>
      </c>
      <c r="E4803" t="str">
        <f t="shared" si="148"/>
        <v>mai</v>
      </c>
      <c r="F4803">
        <f t="shared" si="149"/>
        <v>24</v>
      </c>
    </row>
    <row r="4804" spans="1:6">
      <c r="A4804" t="s">
        <v>85</v>
      </c>
      <c r="B4804" s="72">
        <v>46166</v>
      </c>
      <c r="C4804" s="172">
        <v>4.1666666666666664E-2</v>
      </c>
      <c r="D4804">
        <v>0</v>
      </c>
      <c r="E4804" t="str">
        <f t="shared" ref="E4804:E4867" si="150">TEXT(B4804,"mmmm")</f>
        <v>mai</v>
      </c>
      <c r="F4804">
        <f t="shared" ref="F4804:F4867" si="151">VLOOKUP(C4804,$L$1:$M$24,2,0)</f>
        <v>1</v>
      </c>
    </row>
    <row r="4805" spans="1:6">
      <c r="A4805" t="s">
        <v>85</v>
      </c>
      <c r="B4805" s="72">
        <v>46166</v>
      </c>
      <c r="C4805" s="172">
        <v>8.3333333333333329E-2</v>
      </c>
      <c r="D4805">
        <v>1</v>
      </c>
      <c r="E4805" t="str">
        <f t="shared" si="150"/>
        <v>mai</v>
      </c>
      <c r="F4805">
        <f t="shared" si="151"/>
        <v>2</v>
      </c>
    </row>
    <row r="4806" spans="1:6">
      <c r="A4806" t="s">
        <v>85</v>
      </c>
      <c r="B4806" s="72">
        <v>46166</v>
      </c>
      <c r="C4806" s="172">
        <v>0.125</v>
      </c>
      <c r="D4806">
        <v>3</v>
      </c>
      <c r="E4806" t="str">
        <f t="shared" si="150"/>
        <v>mai</v>
      </c>
      <c r="F4806">
        <f t="shared" si="151"/>
        <v>3</v>
      </c>
    </row>
    <row r="4807" spans="1:6">
      <c r="A4807" t="s">
        <v>85</v>
      </c>
      <c r="B4807" s="72">
        <v>46166</v>
      </c>
      <c r="C4807" s="172">
        <v>0.16666666666666666</v>
      </c>
      <c r="D4807">
        <v>0</v>
      </c>
      <c r="E4807" t="str">
        <f t="shared" si="150"/>
        <v>mai</v>
      </c>
      <c r="F4807">
        <f t="shared" si="151"/>
        <v>4</v>
      </c>
    </row>
    <row r="4808" spans="1:6">
      <c r="A4808" t="s">
        <v>85</v>
      </c>
      <c r="B4808" s="72">
        <v>46166</v>
      </c>
      <c r="C4808" s="172">
        <v>0.20833333333333334</v>
      </c>
      <c r="D4808">
        <v>2</v>
      </c>
      <c r="E4808" t="str">
        <f t="shared" si="150"/>
        <v>mai</v>
      </c>
      <c r="F4808" t="e">
        <f t="shared" si="151"/>
        <v>#N/A</v>
      </c>
    </row>
    <row r="4809" spans="1:6">
      <c r="A4809" t="s">
        <v>85</v>
      </c>
      <c r="B4809" s="72">
        <v>46166</v>
      </c>
      <c r="C4809" s="172">
        <v>0.25</v>
      </c>
      <c r="D4809">
        <v>4</v>
      </c>
      <c r="E4809" t="str">
        <f t="shared" si="150"/>
        <v>mai</v>
      </c>
      <c r="F4809">
        <f t="shared" si="151"/>
        <v>6</v>
      </c>
    </row>
    <row r="4810" spans="1:6">
      <c r="A4810" t="s">
        <v>85</v>
      </c>
      <c r="B4810" s="72">
        <v>46166</v>
      </c>
      <c r="C4810" s="172">
        <v>0.29166666666666669</v>
      </c>
      <c r="D4810">
        <v>1</v>
      </c>
      <c r="E4810" t="str">
        <f t="shared" si="150"/>
        <v>mai</v>
      </c>
      <c r="F4810">
        <f t="shared" si="151"/>
        <v>7</v>
      </c>
    </row>
    <row r="4811" spans="1:6">
      <c r="A4811" t="s">
        <v>85</v>
      </c>
      <c r="B4811" s="72">
        <v>46166</v>
      </c>
      <c r="C4811" s="172">
        <v>0.33333333333333331</v>
      </c>
      <c r="D4811">
        <v>3</v>
      </c>
      <c r="E4811" t="str">
        <f t="shared" si="150"/>
        <v>mai</v>
      </c>
      <c r="F4811">
        <f t="shared" si="151"/>
        <v>8</v>
      </c>
    </row>
    <row r="4812" spans="1:6">
      <c r="A4812" t="s">
        <v>85</v>
      </c>
      <c r="B4812" s="72">
        <v>46166</v>
      </c>
      <c r="C4812" s="172">
        <v>0.375</v>
      </c>
      <c r="D4812">
        <v>2</v>
      </c>
      <c r="E4812" t="str">
        <f t="shared" si="150"/>
        <v>mai</v>
      </c>
      <c r="F4812">
        <f t="shared" si="151"/>
        <v>9</v>
      </c>
    </row>
    <row r="4813" spans="1:6">
      <c r="A4813" t="s">
        <v>85</v>
      </c>
      <c r="B4813" s="72">
        <v>46166</v>
      </c>
      <c r="C4813" s="172">
        <v>0.41666666666666669</v>
      </c>
      <c r="D4813">
        <v>8</v>
      </c>
      <c r="E4813" t="str">
        <f t="shared" si="150"/>
        <v>mai</v>
      </c>
      <c r="F4813">
        <f t="shared" si="151"/>
        <v>10</v>
      </c>
    </row>
    <row r="4814" spans="1:6">
      <c r="A4814" t="s">
        <v>85</v>
      </c>
      <c r="B4814" s="72">
        <v>46166</v>
      </c>
      <c r="C4814" s="172">
        <v>0.45833333333333331</v>
      </c>
      <c r="D4814">
        <v>6</v>
      </c>
      <c r="E4814" t="str">
        <f t="shared" si="150"/>
        <v>mai</v>
      </c>
      <c r="F4814">
        <f t="shared" si="151"/>
        <v>11</v>
      </c>
    </row>
    <row r="4815" spans="1:6">
      <c r="A4815" t="s">
        <v>85</v>
      </c>
      <c r="B4815" s="72">
        <v>46166</v>
      </c>
      <c r="C4815" s="172">
        <v>0.5</v>
      </c>
      <c r="D4815">
        <v>11</v>
      </c>
      <c r="E4815" t="str">
        <f t="shared" si="150"/>
        <v>mai</v>
      </c>
      <c r="F4815">
        <f t="shared" si="151"/>
        <v>12</v>
      </c>
    </row>
    <row r="4816" spans="1:6">
      <c r="A4816" t="s">
        <v>85</v>
      </c>
      <c r="B4816" s="72">
        <v>46166</v>
      </c>
      <c r="C4816" s="172">
        <v>0.54166666666666663</v>
      </c>
      <c r="D4816">
        <v>16</v>
      </c>
      <c r="E4816" t="str">
        <f t="shared" si="150"/>
        <v>mai</v>
      </c>
      <c r="F4816">
        <f t="shared" si="151"/>
        <v>13</v>
      </c>
    </row>
    <row r="4817" spans="1:6">
      <c r="A4817" t="s">
        <v>85</v>
      </c>
      <c r="B4817" s="72">
        <v>46166</v>
      </c>
      <c r="C4817" s="172">
        <v>0.58333333333333337</v>
      </c>
      <c r="D4817">
        <v>11</v>
      </c>
      <c r="E4817" t="str">
        <f t="shared" si="150"/>
        <v>mai</v>
      </c>
      <c r="F4817">
        <f t="shared" si="151"/>
        <v>14</v>
      </c>
    </row>
    <row r="4818" spans="1:6">
      <c r="A4818" t="s">
        <v>85</v>
      </c>
      <c r="B4818" s="72">
        <v>46166</v>
      </c>
      <c r="C4818" s="172">
        <v>0.625</v>
      </c>
      <c r="D4818">
        <v>10</v>
      </c>
      <c r="E4818" t="str">
        <f t="shared" si="150"/>
        <v>mai</v>
      </c>
      <c r="F4818">
        <f t="shared" si="151"/>
        <v>15</v>
      </c>
    </row>
    <row r="4819" spans="1:6">
      <c r="A4819" t="s">
        <v>85</v>
      </c>
      <c r="B4819" s="72">
        <v>46166</v>
      </c>
      <c r="C4819" s="172">
        <v>0.66666666666666663</v>
      </c>
      <c r="D4819">
        <v>12</v>
      </c>
      <c r="E4819" t="str">
        <f t="shared" si="150"/>
        <v>mai</v>
      </c>
      <c r="F4819">
        <f t="shared" si="151"/>
        <v>16</v>
      </c>
    </row>
    <row r="4820" spans="1:6">
      <c r="A4820" t="s">
        <v>85</v>
      </c>
      <c r="B4820" s="72">
        <v>46166</v>
      </c>
      <c r="C4820" s="172">
        <v>0.70833333333333337</v>
      </c>
      <c r="D4820">
        <v>9</v>
      </c>
      <c r="E4820" t="str">
        <f t="shared" si="150"/>
        <v>mai</v>
      </c>
      <c r="F4820">
        <f t="shared" si="151"/>
        <v>17</v>
      </c>
    </row>
    <row r="4821" spans="1:6">
      <c r="A4821" t="s">
        <v>85</v>
      </c>
      <c r="B4821" s="72">
        <v>46166</v>
      </c>
      <c r="C4821" s="172">
        <v>0.75</v>
      </c>
      <c r="D4821">
        <v>10</v>
      </c>
      <c r="E4821" t="str">
        <f t="shared" si="150"/>
        <v>mai</v>
      </c>
      <c r="F4821">
        <f t="shared" si="151"/>
        <v>18</v>
      </c>
    </row>
    <row r="4822" spans="1:6">
      <c r="A4822" t="s">
        <v>85</v>
      </c>
      <c r="B4822" s="72">
        <v>46166</v>
      </c>
      <c r="C4822" s="172">
        <v>0.79166666666666663</v>
      </c>
      <c r="D4822">
        <v>11</v>
      </c>
      <c r="E4822" t="str">
        <f t="shared" si="150"/>
        <v>mai</v>
      </c>
      <c r="F4822">
        <f t="shared" si="151"/>
        <v>19</v>
      </c>
    </row>
    <row r="4823" spans="1:6">
      <c r="A4823" t="s">
        <v>85</v>
      </c>
      <c r="B4823" s="72">
        <v>46166</v>
      </c>
      <c r="C4823" s="172">
        <v>0.83333333333333337</v>
      </c>
      <c r="D4823">
        <v>15</v>
      </c>
      <c r="E4823" t="str">
        <f t="shared" si="150"/>
        <v>mai</v>
      </c>
      <c r="F4823">
        <f t="shared" si="151"/>
        <v>20</v>
      </c>
    </row>
    <row r="4824" spans="1:6">
      <c r="A4824" t="s">
        <v>85</v>
      </c>
      <c r="B4824" s="72">
        <v>46166</v>
      </c>
      <c r="C4824" s="172">
        <v>0.875</v>
      </c>
      <c r="D4824">
        <v>8</v>
      </c>
      <c r="E4824" t="str">
        <f t="shared" si="150"/>
        <v>mai</v>
      </c>
      <c r="F4824">
        <f t="shared" si="151"/>
        <v>21</v>
      </c>
    </row>
    <row r="4825" spans="1:6">
      <c r="A4825" t="s">
        <v>85</v>
      </c>
      <c r="B4825" s="72">
        <v>46166</v>
      </c>
      <c r="C4825" s="172">
        <v>0.91666666666666663</v>
      </c>
      <c r="D4825">
        <v>9</v>
      </c>
      <c r="E4825" t="str">
        <f t="shared" si="150"/>
        <v>mai</v>
      </c>
      <c r="F4825">
        <f t="shared" si="151"/>
        <v>22</v>
      </c>
    </row>
    <row r="4826" spans="1:6">
      <c r="A4826" t="s">
        <v>85</v>
      </c>
      <c r="B4826" s="72">
        <v>46166</v>
      </c>
      <c r="C4826" s="172">
        <v>0.95833333333333337</v>
      </c>
      <c r="D4826">
        <v>6</v>
      </c>
      <c r="E4826" t="str">
        <f t="shared" si="150"/>
        <v>mai</v>
      </c>
      <c r="F4826">
        <f t="shared" si="151"/>
        <v>23</v>
      </c>
    </row>
    <row r="4827" spans="1:6">
      <c r="A4827" t="s">
        <v>68</v>
      </c>
      <c r="B4827" s="72">
        <v>46167</v>
      </c>
      <c r="C4827" s="79">
        <v>0</v>
      </c>
      <c r="D4827">
        <v>2</v>
      </c>
      <c r="E4827" t="str">
        <f t="shared" si="150"/>
        <v>mai</v>
      </c>
      <c r="F4827">
        <f t="shared" si="151"/>
        <v>24</v>
      </c>
    </row>
    <row r="4828" spans="1:6">
      <c r="A4828" t="s">
        <v>68</v>
      </c>
      <c r="B4828" s="72">
        <v>46167</v>
      </c>
      <c r="C4828" s="79">
        <v>4.1666666666666664E-2</v>
      </c>
      <c r="D4828">
        <v>0</v>
      </c>
      <c r="E4828" t="str">
        <f t="shared" si="150"/>
        <v>mai</v>
      </c>
      <c r="F4828">
        <f t="shared" si="151"/>
        <v>1</v>
      </c>
    </row>
    <row r="4829" spans="1:6">
      <c r="A4829" t="s">
        <v>68</v>
      </c>
      <c r="B4829" s="72">
        <v>46167</v>
      </c>
      <c r="C4829" s="79">
        <v>8.3333333333333329E-2</v>
      </c>
      <c r="D4829">
        <v>0</v>
      </c>
      <c r="E4829" t="str">
        <f t="shared" si="150"/>
        <v>mai</v>
      </c>
      <c r="F4829">
        <f t="shared" si="151"/>
        <v>2</v>
      </c>
    </row>
    <row r="4830" spans="1:6">
      <c r="A4830" t="s">
        <v>68</v>
      </c>
      <c r="B4830" s="72">
        <v>46167</v>
      </c>
      <c r="C4830" s="79">
        <v>0.125</v>
      </c>
      <c r="D4830">
        <v>0</v>
      </c>
      <c r="E4830" t="str">
        <f t="shared" si="150"/>
        <v>mai</v>
      </c>
      <c r="F4830">
        <f t="shared" si="151"/>
        <v>3</v>
      </c>
    </row>
    <row r="4831" spans="1:6">
      <c r="A4831" t="s">
        <v>68</v>
      </c>
      <c r="B4831" s="72">
        <v>46167</v>
      </c>
      <c r="C4831" s="79">
        <v>0.16666666666666666</v>
      </c>
      <c r="D4831">
        <v>0</v>
      </c>
      <c r="E4831" t="str">
        <f t="shared" si="150"/>
        <v>mai</v>
      </c>
      <c r="F4831">
        <f t="shared" si="151"/>
        <v>4</v>
      </c>
    </row>
    <row r="4832" spans="1:6">
      <c r="A4832" t="s">
        <v>68</v>
      </c>
      <c r="B4832" s="72">
        <v>46167</v>
      </c>
      <c r="C4832" s="79">
        <v>0.20833333333333334</v>
      </c>
      <c r="D4832">
        <v>0</v>
      </c>
      <c r="E4832" t="str">
        <f t="shared" si="150"/>
        <v>mai</v>
      </c>
      <c r="F4832" t="e">
        <f t="shared" si="151"/>
        <v>#N/A</v>
      </c>
    </row>
    <row r="4833" spans="1:6">
      <c r="A4833" t="s">
        <v>68</v>
      </c>
      <c r="B4833" s="72">
        <v>46167</v>
      </c>
      <c r="C4833" s="79">
        <v>0.25</v>
      </c>
      <c r="D4833">
        <v>5</v>
      </c>
      <c r="E4833" t="str">
        <f t="shared" si="150"/>
        <v>mai</v>
      </c>
      <c r="F4833">
        <f t="shared" si="151"/>
        <v>6</v>
      </c>
    </row>
    <row r="4834" spans="1:6">
      <c r="A4834" t="s">
        <v>68</v>
      </c>
      <c r="B4834" s="72">
        <v>46167</v>
      </c>
      <c r="C4834" s="79">
        <v>0.29166666666666669</v>
      </c>
      <c r="D4834">
        <v>16</v>
      </c>
      <c r="E4834" t="str">
        <f t="shared" si="150"/>
        <v>mai</v>
      </c>
      <c r="F4834">
        <f t="shared" si="151"/>
        <v>7</v>
      </c>
    </row>
    <row r="4835" spans="1:6">
      <c r="A4835" t="s">
        <v>68</v>
      </c>
      <c r="B4835" s="72">
        <v>46167</v>
      </c>
      <c r="C4835" s="79">
        <v>0.33333333333333331</v>
      </c>
      <c r="D4835">
        <v>53</v>
      </c>
      <c r="E4835" t="str">
        <f t="shared" si="150"/>
        <v>mai</v>
      </c>
      <c r="F4835">
        <f t="shared" si="151"/>
        <v>8</v>
      </c>
    </row>
    <row r="4836" spans="1:6">
      <c r="A4836" t="s">
        <v>68</v>
      </c>
      <c r="B4836" s="72">
        <v>46167</v>
      </c>
      <c r="C4836" s="79">
        <v>0.375</v>
      </c>
      <c r="D4836">
        <v>61</v>
      </c>
      <c r="E4836" t="str">
        <f t="shared" si="150"/>
        <v>mai</v>
      </c>
      <c r="F4836">
        <f t="shared" si="151"/>
        <v>9</v>
      </c>
    </row>
    <row r="4837" spans="1:6">
      <c r="A4837" t="s">
        <v>68</v>
      </c>
      <c r="B4837" s="72">
        <v>46167</v>
      </c>
      <c r="C4837" s="79">
        <v>0.41666666666666669</v>
      </c>
      <c r="D4837">
        <v>65</v>
      </c>
      <c r="E4837" t="str">
        <f t="shared" si="150"/>
        <v>mai</v>
      </c>
      <c r="F4837">
        <f t="shared" si="151"/>
        <v>10</v>
      </c>
    </row>
    <row r="4838" spans="1:6">
      <c r="A4838" t="s">
        <v>68</v>
      </c>
      <c r="B4838" s="72">
        <v>46167</v>
      </c>
      <c r="C4838" s="79">
        <v>0.45833333333333331</v>
      </c>
      <c r="D4838">
        <v>53</v>
      </c>
      <c r="E4838" t="str">
        <f t="shared" si="150"/>
        <v>mai</v>
      </c>
      <c r="F4838">
        <f t="shared" si="151"/>
        <v>11</v>
      </c>
    </row>
    <row r="4839" spans="1:6">
      <c r="A4839" t="s">
        <v>68</v>
      </c>
      <c r="B4839" s="72">
        <v>46167</v>
      </c>
      <c r="C4839" s="79">
        <v>0.5</v>
      </c>
      <c r="D4839">
        <v>47</v>
      </c>
      <c r="E4839" t="str">
        <f t="shared" si="150"/>
        <v>mai</v>
      </c>
      <c r="F4839">
        <f t="shared" si="151"/>
        <v>12</v>
      </c>
    </row>
    <row r="4840" spans="1:6">
      <c r="A4840" t="s">
        <v>68</v>
      </c>
      <c r="B4840" s="72">
        <v>46167</v>
      </c>
      <c r="C4840" s="79">
        <v>0.54166666666666663</v>
      </c>
      <c r="D4840">
        <v>53</v>
      </c>
      <c r="E4840" t="str">
        <f t="shared" si="150"/>
        <v>mai</v>
      </c>
      <c r="F4840">
        <f t="shared" si="151"/>
        <v>13</v>
      </c>
    </row>
    <row r="4841" spans="1:6">
      <c r="A4841" t="s">
        <v>68</v>
      </c>
      <c r="B4841" s="72">
        <v>46167</v>
      </c>
      <c r="C4841" s="79">
        <v>0.58333333333333337</v>
      </c>
      <c r="D4841">
        <v>56</v>
      </c>
      <c r="E4841" t="str">
        <f t="shared" si="150"/>
        <v>mai</v>
      </c>
      <c r="F4841">
        <f t="shared" si="151"/>
        <v>14</v>
      </c>
    </row>
    <row r="4842" spans="1:6">
      <c r="A4842" t="s">
        <v>68</v>
      </c>
      <c r="B4842" s="72">
        <v>46167</v>
      </c>
      <c r="C4842" s="79">
        <v>0.625</v>
      </c>
      <c r="D4842">
        <v>43</v>
      </c>
      <c r="E4842" t="str">
        <f t="shared" si="150"/>
        <v>mai</v>
      </c>
      <c r="F4842">
        <f t="shared" si="151"/>
        <v>15</v>
      </c>
    </row>
    <row r="4843" spans="1:6">
      <c r="A4843" t="s">
        <v>68</v>
      </c>
      <c r="B4843" s="72">
        <v>46167</v>
      </c>
      <c r="C4843" s="79">
        <v>0.66666666666666663</v>
      </c>
      <c r="D4843">
        <v>50</v>
      </c>
      <c r="E4843" t="str">
        <f t="shared" si="150"/>
        <v>mai</v>
      </c>
      <c r="F4843">
        <f t="shared" si="151"/>
        <v>16</v>
      </c>
    </row>
    <row r="4844" spans="1:6">
      <c r="A4844" t="s">
        <v>68</v>
      </c>
      <c r="B4844" s="72">
        <v>46167</v>
      </c>
      <c r="C4844" s="79">
        <v>0.70833333333333337</v>
      </c>
      <c r="D4844">
        <v>33</v>
      </c>
      <c r="E4844" t="str">
        <f t="shared" si="150"/>
        <v>mai</v>
      </c>
      <c r="F4844">
        <f t="shared" si="151"/>
        <v>17</v>
      </c>
    </row>
    <row r="4845" spans="1:6">
      <c r="A4845" t="s">
        <v>68</v>
      </c>
      <c r="B4845" s="72">
        <v>46167</v>
      </c>
      <c r="C4845" s="79">
        <v>0.75</v>
      </c>
      <c r="D4845">
        <v>20</v>
      </c>
      <c r="E4845" t="str">
        <f t="shared" si="150"/>
        <v>mai</v>
      </c>
      <c r="F4845">
        <f t="shared" si="151"/>
        <v>18</v>
      </c>
    </row>
    <row r="4846" spans="1:6">
      <c r="A4846" t="s">
        <v>68</v>
      </c>
      <c r="B4846" s="72">
        <v>46167</v>
      </c>
      <c r="C4846" s="79">
        <v>0.79166666666666663</v>
      </c>
      <c r="D4846">
        <v>10</v>
      </c>
      <c r="E4846" t="str">
        <f t="shared" si="150"/>
        <v>mai</v>
      </c>
      <c r="F4846">
        <f t="shared" si="151"/>
        <v>19</v>
      </c>
    </row>
    <row r="4847" spans="1:6">
      <c r="A4847" t="s">
        <v>68</v>
      </c>
      <c r="B4847" s="72">
        <v>46167</v>
      </c>
      <c r="C4847" s="79">
        <v>0.83333333333333337</v>
      </c>
      <c r="D4847">
        <v>7</v>
      </c>
      <c r="E4847" t="str">
        <f t="shared" si="150"/>
        <v>mai</v>
      </c>
      <c r="F4847">
        <f t="shared" si="151"/>
        <v>20</v>
      </c>
    </row>
    <row r="4848" spans="1:6">
      <c r="A4848" t="s">
        <v>68</v>
      </c>
      <c r="B4848" s="72">
        <v>46167</v>
      </c>
      <c r="C4848" s="79">
        <v>0.875</v>
      </c>
      <c r="D4848">
        <v>4</v>
      </c>
      <c r="E4848" t="str">
        <f t="shared" si="150"/>
        <v>mai</v>
      </c>
      <c r="F4848">
        <f t="shared" si="151"/>
        <v>21</v>
      </c>
    </row>
    <row r="4849" spans="1:6">
      <c r="A4849" t="s">
        <v>68</v>
      </c>
      <c r="B4849" s="72">
        <v>46167</v>
      </c>
      <c r="C4849" s="79">
        <v>0.91666666666666663</v>
      </c>
      <c r="D4849">
        <v>4</v>
      </c>
      <c r="E4849" t="str">
        <f t="shared" si="150"/>
        <v>mai</v>
      </c>
      <c r="F4849">
        <f t="shared" si="151"/>
        <v>22</v>
      </c>
    </row>
    <row r="4850" spans="1:6">
      <c r="A4850" t="s">
        <v>68</v>
      </c>
      <c r="B4850" s="72">
        <v>46167</v>
      </c>
      <c r="C4850" s="79">
        <v>0.95833333333333337</v>
      </c>
      <c r="D4850">
        <v>4</v>
      </c>
      <c r="E4850" t="str">
        <f t="shared" si="150"/>
        <v>mai</v>
      </c>
      <c r="F4850">
        <f t="shared" si="151"/>
        <v>23</v>
      </c>
    </row>
    <row r="4851" spans="1:6">
      <c r="A4851" t="s">
        <v>85</v>
      </c>
      <c r="B4851" s="72">
        <v>46167</v>
      </c>
      <c r="C4851" s="172">
        <v>0</v>
      </c>
      <c r="D4851">
        <v>2</v>
      </c>
      <c r="E4851" t="str">
        <f t="shared" si="150"/>
        <v>mai</v>
      </c>
      <c r="F4851">
        <f t="shared" si="151"/>
        <v>24</v>
      </c>
    </row>
    <row r="4852" spans="1:6">
      <c r="A4852" t="s">
        <v>85</v>
      </c>
      <c r="B4852" s="72">
        <v>46167</v>
      </c>
      <c r="C4852" s="172">
        <v>4.1666666666666664E-2</v>
      </c>
      <c r="D4852">
        <v>3</v>
      </c>
      <c r="E4852" t="str">
        <f t="shared" si="150"/>
        <v>mai</v>
      </c>
      <c r="F4852">
        <f t="shared" si="151"/>
        <v>1</v>
      </c>
    </row>
    <row r="4853" spans="1:6">
      <c r="A4853" t="s">
        <v>85</v>
      </c>
      <c r="B4853" s="72">
        <v>46167</v>
      </c>
      <c r="C4853" s="172">
        <v>8.3333333333333329E-2</v>
      </c>
      <c r="D4853">
        <v>0</v>
      </c>
      <c r="E4853" t="str">
        <f t="shared" si="150"/>
        <v>mai</v>
      </c>
      <c r="F4853">
        <f t="shared" si="151"/>
        <v>2</v>
      </c>
    </row>
    <row r="4854" spans="1:6">
      <c r="A4854" t="s">
        <v>85</v>
      </c>
      <c r="B4854" s="72">
        <v>46167</v>
      </c>
      <c r="C4854" s="172">
        <v>0.125</v>
      </c>
      <c r="D4854">
        <v>0</v>
      </c>
      <c r="E4854" t="str">
        <f t="shared" si="150"/>
        <v>mai</v>
      </c>
      <c r="F4854">
        <f t="shared" si="151"/>
        <v>3</v>
      </c>
    </row>
    <row r="4855" spans="1:6">
      <c r="A4855" t="s">
        <v>85</v>
      </c>
      <c r="B4855" s="72">
        <v>46167</v>
      </c>
      <c r="C4855" s="172">
        <v>0.16666666666666666</v>
      </c>
      <c r="D4855">
        <v>1</v>
      </c>
      <c r="E4855" t="str">
        <f t="shared" si="150"/>
        <v>mai</v>
      </c>
      <c r="F4855">
        <f t="shared" si="151"/>
        <v>4</v>
      </c>
    </row>
    <row r="4856" spans="1:6">
      <c r="A4856" t="s">
        <v>85</v>
      </c>
      <c r="B4856" s="72">
        <v>46167</v>
      </c>
      <c r="C4856" s="172">
        <v>0.20833333333333334</v>
      </c>
      <c r="D4856">
        <v>0</v>
      </c>
      <c r="E4856" t="str">
        <f t="shared" si="150"/>
        <v>mai</v>
      </c>
      <c r="F4856" t="e">
        <f t="shared" si="151"/>
        <v>#N/A</v>
      </c>
    </row>
    <row r="4857" spans="1:6">
      <c r="A4857" t="s">
        <v>85</v>
      </c>
      <c r="B4857" s="72">
        <v>46167</v>
      </c>
      <c r="C4857" s="172">
        <v>0.25</v>
      </c>
      <c r="D4857">
        <v>3</v>
      </c>
      <c r="E4857" t="str">
        <f t="shared" si="150"/>
        <v>mai</v>
      </c>
      <c r="F4857">
        <f t="shared" si="151"/>
        <v>6</v>
      </c>
    </row>
    <row r="4858" spans="1:6">
      <c r="A4858" t="s">
        <v>85</v>
      </c>
      <c r="B4858" s="72">
        <v>46167</v>
      </c>
      <c r="C4858" s="172">
        <v>0.29166666666666669</v>
      </c>
      <c r="D4858">
        <v>5</v>
      </c>
      <c r="E4858" t="str">
        <f t="shared" si="150"/>
        <v>mai</v>
      </c>
      <c r="F4858">
        <f t="shared" si="151"/>
        <v>7</v>
      </c>
    </row>
    <row r="4859" spans="1:6">
      <c r="A4859" t="s">
        <v>85</v>
      </c>
      <c r="B4859" s="72">
        <v>46167</v>
      </c>
      <c r="C4859" s="172">
        <v>0.33333333333333331</v>
      </c>
      <c r="D4859">
        <v>7</v>
      </c>
      <c r="E4859" t="str">
        <f t="shared" si="150"/>
        <v>mai</v>
      </c>
      <c r="F4859">
        <f t="shared" si="151"/>
        <v>8</v>
      </c>
    </row>
    <row r="4860" spans="1:6">
      <c r="A4860" t="s">
        <v>85</v>
      </c>
      <c r="B4860" s="72">
        <v>46167</v>
      </c>
      <c r="C4860" s="172">
        <v>0.375</v>
      </c>
      <c r="D4860">
        <v>16</v>
      </c>
      <c r="E4860" t="str">
        <f t="shared" si="150"/>
        <v>mai</v>
      </c>
      <c r="F4860">
        <f t="shared" si="151"/>
        <v>9</v>
      </c>
    </row>
    <row r="4861" spans="1:6">
      <c r="A4861" t="s">
        <v>85</v>
      </c>
      <c r="B4861" s="72">
        <v>46167</v>
      </c>
      <c r="C4861" s="172">
        <v>0.41666666666666669</v>
      </c>
      <c r="D4861">
        <v>17</v>
      </c>
      <c r="E4861" t="str">
        <f t="shared" si="150"/>
        <v>mai</v>
      </c>
      <c r="F4861">
        <f t="shared" si="151"/>
        <v>10</v>
      </c>
    </row>
    <row r="4862" spans="1:6">
      <c r="A4862" t="s">
        <v>85</v>
      </c>
      <c r="B4862" s="72">
        <v>46167</v>
      </c>
      <c r="C4862" s="172">
        <v>0.45833333333333331</v>
      </c>
      <c r="D4862">
        <v>22</v>
      </c>
      <c r="E4862" t="str">
        <f t="shared" si="150"/>
        <v>mai</v>
      </c>
      <c r="F4862">
        <f t="shared" si="151"/>
        <v>11</v>
      </c>
    </row>
    <row r="4863" spans="1:6">
      <c r="A4863" t="s">
        <v>85</v>
      </c>
      <c r="B4863" s="72">
        <v>46167</v>
      </c>
      <c r="C4863" s="172">
        <v>0.5</v>
      </c>
      <c r="D4863">
        <v>23</v>
      </c>
      <c r="E4863" t="str">
        <f t="shared" si="150"/>
        <v>mai</v>
      </c>
      <c r="F4863">
        <f t="shared" si="151"/>
        <v>12</v>
      </c>
    </row>
    <row r="4864" spans="1:6">
      <c r="A4864" t="s">
        <v>85</v>
      </c>
      <c r="B4864" s="72">
        <v>46167</v>
      </c>
      <c r="C4864" s="172">
        <v>0.54166666666666663</v>
      </c>
      <c r="D4864">
        <v>13</v>
      </c>
      <c r="E4864" t="str">
        <f t="shared" si="150"/>
        <v>mai</v>
      </c>
      <c r="F4864">
        <f t="shared" si="151"/>
        <v>13</v>
      </c>
    </row>
    <row r="4865" spans="1:6">
      <c r="A4865" t="s">
        <v>85</v>
      </c>
      <c r="B4865" s="72">
        <v>46167</v>
      </c>
      <c r="C4865" s="172">
        <v>0.58333333333333337</v>
      </c>
      <c r="D4865">
        <v>13</v>
      </c>
      <c r="E4865" t="str">
        <f t="shared" si="150"/>
        <v>mai</v>
      </c>
      <c r="F4865">
        <f t="shared" si="151"/>
        <v>14</v>
      </c>
    </row>
    <row r="4866" spans="1:6">
      <c r="A4866" t="s">
        <v>85</v>
      </c>
      <c r="B4866" s="72">
        <v>46167</v>
      </c>
      <c r="C4866" s="172">
        <v>0.625</v>
      </c>
      <c r="D4866">
        <v>15</v>
      </c>
      <c r="E4866" t="str">
        <f t="shared" si="150"/>
        <v>mai</v>
      </c>
      <c r="F4866">
        <f t="shared" si="151"/>
        <v>15</v>
      </c>
    </row>
    <row r="4867" spans="1:6">
      <c r="A4867" t="s">
        <v>85</v>
      </c>
      <c r="B4867" s="72">
        <v>46167</v>
      </c>
      <c r="C4867" s="172">
        <v>0.66666666666666663</v>
      </c>
      <c r="D4867">
        <v>12</v>
      </c>
      <c r="E4867" t="str">
        <f t="shared" si="150"/>
        <v>mai</v>
      </c>
      <c r="F4867">
        <f t="shared" si="151"/>
        <v>16</v>
      </c>
    </row>
    <row r="4868" spans="1:6">
      <c r="A4868" t="s">
        <v>85</v>
      </c>
      <c r="B4868" s="72">
        <v>46167</v>
      </c>
      <c r="C4868" s="172">
        <v>0.70833333333333337</v>
      </c>
      <c r="D4868">
        <v>12</v>
      </c>
      <c r="E4868" t="str">
        <f t="shared" ref="E4868:E4931" si="152">TEXT(B4868,"mmmm")</f>
        <v>mai</v>
      </c>
      <c r="F4868">
        <f t="shared" ref="F4868:F4931" si="153">VLOOKUP(C4868,$L$1:$M$24,2,0)</f>
        <v>17</v>
      </c>
    </row>
    <row r="4869" spans="1:6">
      <c r="A4869" t="s">
        <v>85</v>
      </c>
      <c r="B4869" s="72">
        <v>46167</v>
      </c>
      <c r="C4869" s="172">
        <v>0.75</v>
      </c>
      <c r="D4869">
        <v>15</v>
      </c>
      <c r="E4869" t="str">
        <f t="shared" si="152"/>
        <v>mai</v>
      </c>
      <c r="F4869">
        <f t="shared" si="153"/>
        <v>18</v>
      </c>
    </row>
    <row r="4870" spans="1:6">
      <c r="A4870" t="s">
        <v>85</v>
      </c>
      <c r="B4870" s="72">
        <v>46167</v>
      </c>
      <c r="C4870" s="172">
        <v>0.79166666666666663</v>
      </c>
      <c r="D4870">
        <v>10</v>
      </c>
      <c r="E4870" t="str">
        <f t="shared" si="152"/>
        <v>mai</v>
      </c>
      <c r="F4870">
        <f t="shared" si="153"/>
        <v>19</v>
      </c>
    </row>
    <row r="4871" spans="1:6">
      <c r="A4871" t="s">
        <v>85</v>
      </c>
      <c r="B4871" s="72">
        <v>46167</v>
      </c>
      <c r="C4871" s="172">
        <v>0.83333333333333337</v>
      </c>
      <c r="D4871">
        <v>8</v>
      </c>
      <c r="E4871" t="str">
        <f t="shared" si="152"/>
        <v>mai</v>
      </c>
      <c r="F4871">
        <f t="shared" si="153"/>
        <v>20</v>
      </c>
    </row>
    <row r="4872" spans="1:6">
      <c r="A4872" t="s">
        <v>85</v>
      </c>
      <c r="B4872" s="72">
        <v>46167</v>
      </c>
      <c r="C4872" s="172">
        <v>0.875</v>
      </c>
      <c r="D4872">
        <v>6</v>
      </c>
      <c r="E4872" t="str">
        <f t="shared" si="152"/>
        <v>mai</v>
      </c>
      <c r="F4872">
        <f t="shared" si="153"/>
        <v>21</v>
      </c>
    </row>
    <row r="4873" spans="1:6">
      <c r="A4873" t="s">
        <v>85</v>
      </c>
      <c r="B4873" s="72">
        <v>46167</v>
      </c>
      <c r="C4873" s="172">
        <v>0.91666666666666663</v>
      </c>
      <c r="D4873">
        <v>4</v>
      </c>
      <c r="E4873" t="str">
        <f t="shared" si="152"/>
        <v>mai</v>
      </c>
      <c r="F4873">
        <f t="shared" si="153"/>
        <v>22</v>
      </c>
    </row>
    <row r="4874" spans="1:6">
      <c r="A4874" t="s">
        <v>85</v>
      </c>
      <c r="B4874" s="72">
        <v>46167</v>
      </c>
      <c r="C4874" s="172">
        <v>0.95833333333333337</v>
      </c>
      <c r="D4874">
        <v>3</v>
      </c>
      <c r="E4874" t="str">
        <f t="shared" si="152"/>
        <v>mai</v>
      </c>
      <c r="F4874">
        <f t="shared" si="153"/>
        <v>23</v>
      </c>
    </row>
    <row r="4875" spans="1:6">
      <c r="A4875" t="s">
        <v>68</v>
      </c>
      <c r="B4875" s="72">
        <v>46168</v>
      </c>
      <c r="C4875" s="79">
        <v>0</v>
      </c>
      <c r="D4875">
        <v>3</v>
      </c>
      <c r="E4875" t="str">
        <f t="shared" si="152"/>
        <v>mai</v>
      </c>
      <c r="F4875">
        <f t="shared" si="153"/>
        <v>24</v>
      </c>
    </row>
    <row r="4876" spans="1:6">
      <c r="A4876" t="s">
        <v>68</v>
      </c>
      <c r="B4876" s="72">
        <v>46168</v>
      </c>
      <c r="C4876" s="79">
        <v>4.1666666666666664E-2</v>
      </c>
      <c r="D4876">
        <v>1</v>
      </c>
      <c r="E4876" t="str">
        <f t="shared" si="152"/>
        <v>mai</v>
      </c>
      <c r="F4876">
        <f t="shared" si="153"/>
        <v>1</v>
      </c>
    </row>
    <row r="4877" spans="1:6">
      <c r="A4877" t="s">
        <v>68</v>
      </c>
      <c r="B4877" s="72">
        <v>46168</v>
      </c>
      <c r="C4877" s="79">
        <v>8.3333333333333329E-2</v>
      </c>
      <c r="D4877">
        <v>1</v>
      </c>
      <c r="E4877" t="str">
        <f t="shared" si="152"/>
        <v>mai</v>
      </c>
      <c r="F4877">
        <f t="shared" si="153"/>
        <v>2</v>
      </c>
    </row>
    <row r="4878" spans="1:6">
      <c r="A4878" t="s">
        <v>68</v>
      </c>
      <c r="B4878" s="72">
        <v>46168</v>
      </c>
      <c r="C4878" s="79">
        <v>0.125</v>
      </c>
      <c r="D4878">
        <v>0</v>
      </c>
      <c r="E4878" t="str">
        <f t="shared" si="152"/>
        <v>mai</v>
      </c>
      <c r="F4878">
        <f t="shared" si="153"/>
        <v>3</v>
      </c>
    </row>
    <row r="4879" spans="1:6">
      <c r="A4879" t="s">
        <v>68</v>
      </c>
      <c r="B4879" s="72">
        <v>46168</v>
      </c>
      <c r="C4879" s="79">
        <v>0.16666666666666666</v>
      </c>
      <c r="D4879">
        <v>0</v>
      </c>
      <c r="E4879" t="str">
        <f t="shared" si="152"/>
        <v>mai</v>
      </c>
      <c r="F4879">
        <f t="shared" si="153"/>
        <v>4</v>
      </c>
    </row>
    <row r="4880" spans="1:6">
      <c r="A4880" t="s">
        <v>68</v>
      </c>
      <c r="B4880" s="72">
        <v>46168</v>
      </c>
      <c r="C4880" s="79">
        <v>0.20833333333333334</v>
      </c>
      <c r="D4880">
        <v>2</v>
      </c>
      <c r="E4880" t="str">
        <f t="shared" si="152"/>
        <v>mai</v>
      </c>
      <c r="F4880" t="e">
        <f t="shared" si="153"/>
        <v>#N/A</v>
      </c>
    </row>
    <row r="4881" spans="1:6">
      <c r="A4881" t="s">
        <v>68</v>
      </c>
      <c r="B4881" s="72">
        <v>46168</v>
      </c>
      <c r="C4881" s="79">
        <v>0.25</v>
      </c>
      <c r="D4881">
        <v>6</v>
      </c>
      <c r="E4881" t="str">
        <f t="shared" si="152"/>
        <v>mai</v>
      </c>
      <c r="F4881">
        <f t="shared" si="153"/>
        <v>6</v>
      </c>
    </row>
    <row r="4882" spans="1:6">
      <c r="A4882" t="s">
        <v>68</v>
      </c>
      <c r="B4882" s="72">
        <v>46168</v>
      </c>
      <c r="C4882" s="79">
        <v>0.29166666666666669</v>
      </c>
      <c r="D4882">
        <v>15</v>
      </c>
      <c r="E4882" t="str">
        <f t="shared" si="152"/>
        <v>mai</v>
      </c>
      <c r="F4882">
        <f t="shared" si="153"/>
        <v>7</v>
      </c>
    </row>
    <row r="4883" spans="1:6">
      <c r="A4883" t="s">
        <v>68</v>
      </c>
      <c r="B4883" s="72">
        <v>46168</v>
      </c>
      <c r="C4883" s="79">
        <v>0.33333333333333331</v>
      </c>
      <c r="D4883">
        <v>50</v>
      </c>
      <c r="E4883" t="str">
        <f t="shared" si="152"/>
        <v>mai</v>
      </c>
      <c r="F4883">
        <f t="shared" si="153"/>
        <v>8</v>
      </c>
    </row>
    <row r="4884" spans="1:6">
      <c r="A4884" t="s">
        <v>68</v>
      </c>
      <c r="B4884" s="72">
        <v>46168</v>
      </c>
      <c r="C4884" s="79">
        <v>0.375</v>
      </c>
      <c r="D4884">
        <v>58</v>
      </c>
      <c r="E4884" t="str">
        <f t="shared" si="152"/>
        <v>mai</v>
      </c>
      <c r="F4884">
        <f t="shared" si="153"/>
        <v>9</v>
      </c>
    </row>
    <row r="4885" spans="1:6">
      <c r="A4885" t="s">
        <v>68</v>
      </c>
      <c r="B4885" s="72">
        <v>46168</v>
      </c>
      <c r="C4885" s="79">
        <v>0.41666666666666669</v>
      </c>
      <c r="D4885">
        <v>71</v>
      </c>
      <c r="E4885" t="str">
        <f t="shared" si="152"/>
        <v>mai</v>
      </c>
      <c r="F4885">
        <f t="shared" si="153"/>
        <v>10</v>
      </c>
    </row>
    <row r="4886" spans="1:6">
      <c r="A4886" t="s">
        <v>68</v>
      </c>
      <c r="B4886" s="72">
        <v>46168</v>
      </c>
      <c r="C4886" s="79">
        <v>0.45833333333333331</v>
      </c>
      <c r="D4886">
        <v>62</v>
      </c>
      <c r="E4886" t="str">
        <f t="shared" si="152"/>
        <v>mai</v>
      </c>
      <c r="F4886">
        <f t="shared" si="153"/>
        <v>11</v>
      </c>
    </row>
    <row r="4887" spans="1:6">
      <c r="A4887" t="s">
        <v>68</v>
      </c>
      <c r="B4887" s="72">
        <v>46168</v>
      </c>
      <c r="C4887" s="79">
        <v>0.5</v>
      </c>
      <c r="D4887">
        <v>68</v>
      </c>
      <c r="E4887" t="str">
        <f t="shared" si="152"/>
        <v>mai</v>
      </c>
      <c r="F4887">
        <f t="shared" si="153"/>
        <v>12</v>
      </c>
    </row>
    <row r="4888" spans="1:6">
      <c r="A4888" t="s">
        <v>68</v>
      </c>
      <c r="B4888" s="72">
        <v>46168</v>
      </c>
      <c r="C4888" s="79">
        <v>0.54166666666666663</v>
      </c>
      <c r="D4888">
        <v>70</v>
      </c>
      <c r="E4888" t="str">
        <f t="shared" si="152"/>
        <v>mai</v>
      </c>
      <c r="F4888">
        <f t="shared" si="153"/>
        <v>13</v>
      </c>
    </row>
    <row r="4889" spans="1:6">
      <c r="A4889" t="s">
        <v>68</v>
      </c>
      <c r="B4889" s="72">
        <v>46168</v>
      </c>
      <c r="C4889" s="79">
        <v>0.58333333333333337</v>
      </c>
      <c r="D4889">
        <v>59</v>
      </c>
      <c r="E4889" t="str">
        <f t="shared" si="152"/>
        <v>mai</v>
      </c>
      <c r="F4889">
        <f t="shared" si="153"/>
        <v>14</v>
      </c>
    </row>
    <row r="4890" spans="1:6">
      <c r="A4890" t="s">
        <v>68</v>
      </c>
      <c r="B4890" s="72">
        <v>46168</v>
      </c>
      <c r="C4890" s="79">
        <v>0.625</v>
      </c>
      <c r="D4890">
        <v>61</v>
      </c>
      <c r="E4890" t="str">
        <f t="shared" si="152"/>
        <v>mai</v>
      </c>
      <c r="F4890">
        <f t="shared" si="153"/>
        <v>15</v>
      </c>
    </row>
    <row r="4891" spans="1:6">
      <c r="A4891" t="s">
        <v>68</v>
      </c>
      <c r="B4891" s="72">
        <v>46168</v>
      </c>
      <c r="C4891" s="79">
        <v>0.66666666666666663</v>
      </c>
      <c r="D4891">
        <v>59</v>
      </c>
      <c r="E4891" t="str">
        <f t="shared" si="152"/>
        <v>mai</v>
      </c>
      <c r="F4891">
        <f t="shared" si="153"/>
        <v>16</v>
      </c>
    </row>
    <row r="4892" spans="1:6">
      <c r="A4892" t="s">
        <v>68</v>
      </c>
      <c r="B4892" s="72">
        <v>46168</v>
      </c>
      <c r="C4892" s="79">
        <v>0.70833333333333337</v>
      </c>
      <c r="D4892">
        <v>50</v>
      </c>
      <c r="E4892" t="str">
        <f t="shared" si="152"/>
        <v>mai</v>
      </c>
      <c r="F4892">
        <f t="shared" si="153"/>
        <v>17</v>
      </c>
    </row>
    <row r="4893" spans="1:6">
      <c r="A4893" t="s">
        <v>68</v>
      </c>
      <c r="B4893" s="72">
        <v>46168</v>
      </c>
      <c r="C4893" s="79">
        <v>0.75</v>
      </c>
      <c r="D4893">
        <v>33</v>
      </c>
      <c r="E4893" t="str">
        <f t="shared" si="152"/>
        <v>mai</v>
      </c>
      <c r="F4893">
        <f t="shared" si="153"/>
        <v>18</v>
      </c>
    </row>
    <row r="4894" spans="1:6">
      <c r="A4894" t="s">
        <v>68</v>
      </c>
      <c r="B4894" s="72">
        <v>46168</v>
      </c>
      <c r="C4894" s="79">
        <v>0.79166666666666663</v>
      </c>
      <c r="D4894">
        <v>25</v>
      </c>
      <c r="E4894" t="str">
        <f t="shared" si="152"/>
        <v>mai</v>
      </c>
      <c r="F4894">
        <f t="shared" si="153"/>
        <v>19</v>
      </c>
    </row>
    <row r="4895" spans="1:6">
      <c r="A4895" t="s">
        <v>68</v>
      </c>
      <c r="B4895" s="72">
        <v>46168</v>
      </c>
      <c r="C4895" s="79">
        <v>0.83333333333333337</v>
      </c>
      <c r="D4895">
        <v>13</v>
      </c>
      <c r="E4895" t="str">
        <f t="shared" si="152"/>
        <v>mai</v>
      </c>
      <c r="F4895">
        <f t="shared" si="153"/>
        <v>20</v>
      </c>
    </row>
    <row r="4896" spans="1:6">
      <c r="A4896" t="s">
        <v>68</v>
      </c>
      <c r="B4896" s="72">
        <v>46168</v>
      </c>
      <c r="C4896" s="79">
        <v>0.875</v>
      </c>
      <c r="D4896">
        <v>8</v>
      </c>
      <c r="E4896" t="str">
        <f t="shared" si="152"/>
        <v>mai</v>
      </c>
      <c r="F4896">
        <f t="shared" si="153"/>
        <v>21</v>
      </c>
    </row>
    <row r="4897" spans="1:6">
      <c r="A4897" t="s">
        <v>68</v>
      </c>
      <c r="B4897" s="72">
        <v>46168</v>
      </c>
      <c r="C4897" s="79">
        <v>0.91666666666666663</v>
      </c>
      <c r="D4897">
        <v>7</v>
      </c>
      <c r="E4897" t="str">
        <f t="shared" si="152"/>
        <v>mai</v>
      </c>
      <c r="F4897">
        <f t="shared" si="153"/>
        <v>22</v>
      </c>
    </row>
    <row r="4898" spans="1:6">
      <c r="A4898" t="s">
        <v>68</v>
      </c>
      <c r="B4898" s="72">
        <v>46168</v>
      </c>
      <c r="C4898" s="79">
        <v>0.95833333333333337</v>
      </c>
      <c r="D4898">
        <v>6</v>
      </c>
      <c r="E4898" t="str">
        <f t="shared" si="152"/>
        <v>mai</v>
      </c>
      <c r="F4898">
        <f t="shared" si="153"/>
        <v>23</v>
      </c>
    </row>
    <row r="4899" spans="1:6">
      <c r="A4899" t="s">
        <v>85</v>
      </c>
      <c r="B4899" s="72">
        <v>46168</v>
      </c>
      <c r="C4899" s="172">
        <v>0</v>
      </c>
      <c r="D4899">
        <v>3</v>
      </c>
      <c r="E4899" t="str">
        <f t="shared" si="152"/>
        <v>mai</v>
      </c>
      <c r="F4899">
        <f t="shared" si="153"/>
        <v>24</v>
      </c>
    </row>
    <row r="4900" spans="1:6">
      <c r="A4900" t="s">
        <v>85</v>
      </c>
      <c r="B4900" s="72">
        <v>46168</v>
      </c>
      <c r="C4900" s="172">
        <v>4.1666666666666664E-2</v>
      </c>
      <c r="D4900">
        <v>0</v>
      </c>
      <c r="E4900" t="str">
        <f t="shared" si="152"/>
        <v>mai</v>
      </c>
      <c r="F4900">
        <f t="shared" si="153"/>
        <v>1</v>
      </c>
    </row>
    <row r="4901" spans="1:6">
      <c r="A4901" t="s">
        <v>85</v>
      </c>
      <c r="B4901" s="72">
        <v>46168</v>
      </c>
      <c r="C4901" s="172">
        <v>8.3333333333333329E-2</v>
      </c>
      <c r="D4901">
        <v>0</v>
      </c>
      <c r="E4901" t="str">
        <f t="shared" si="152"/>
        <v>mai</v>
      </c>
      <c r="F4901">
        <f t="shared" si="153"/>
        <v>2</v>
      </c>
    </row>
    <row r="4902" spans="1:6">
      <c r="A4902" t="s">
        <v>85</v>
      </c>
      <c r="B4902" s="72">
        <v>46168</v>
      </c>
      <c r="C4902" s="172">
        <v>0.125</v>
      </c>
      <c r="D4902">
        <v>0</v>
      </c>
      <c r="E4902" t="str">
        <f t="shared" si="152"/>
        <v>mai</v>
      </c>
      <c r="F4902">
        <f t="shared" si="153"/>
        <v>3</v>
      </c>
    </row>
    <row r="4903" spans="1:6">
      <c r="A4903" t="s">
        <v>85</v>
      </c>
      <c r="B4903" s="72">
        <v>46168</v>
      </c>
      <c r="C4903" s="172">
        <v>0.16666666666666666</v>
      </c>
      <c r="D4903">
        <v>1</v>
      </c>
      <c r="E4903" t="str">
        <f t="shared" si="152"/>
        <v>mai</v>
      </c>
      <c r="F4903">
        <f t="shared" si="153"/>
        <v>4</v>
      </c>
    </row>
    <row r="4904" spans="1:6">
      <c r="A4904" t="s">
        <v>85</v>
      </c>
      <c r="B4904" s="72">
        <v>46168</v>
      </c>
      <c r="C4904" s="172">
        <v>0.20833333333333334</v>
      </c>
      <c r="D4904">
        <v>0</v>
      </c>
      <c r="E4904" t="str">
        <f t="shared" si="152"/>
        <v>mai</v>
      </c>
      <c r="F4904" t="e">
        <f t="shared" si="153"/>
        <v>#N/A</v>
      </c>
    </row>
    <row r="4905" spans="1:6">
      <c r="A4905" t="s">
        <v>85</v>
      </c>
      <c r="B4905" s="72">
        <v>46168</v>
      </c>
      <c r="C4905" s="172">
        <v>0.25</v>
      </c>
      <c r="D4905">
        <v>3</v>
      </c>
      <c r="E4905" t="str">
        <f t="shared" si="152"/>
        <v>mai</v>
      </c>
      <c r="F4905">
        <f t="shared" si="153"/>
        <v>6</v>
      </c>
    </row>
    <row r="4906" spans="1:6">
      <c r="A4906" t="s">
        <v>85</v>
      </c>
      <c r="B4906" s="72">
        <v>46168</v>
      </c>
      <c r="C4906" s="172">
        <v>0.29166666666666669</v>
      </c>
      <c r="D4906">
        <v>8</v>
      </c>
      <c r="E4906" t="str">
        <f t="shared" si="152"/>
        <v>mai</v>
      </c>
      <c r="F4906">
        <f t="shared" si="153"/>
        <v>7</v>
      </c>
    </row>
    <row r="4907" spans="1:6">
      <c r="A4907" t="s">
        <v>85</v>
      </c>
      <c r="B4907" s="72">
        <v>46168</v>
      </c>
      <c r="C4907" s="172">
        <v>0.33333333333333331</v>
      </c>
      <c r="D4907">
        <v>20</v>
      </c>
      <c r="E4907" t="str">
        <f t="shared" si="152"/>
        <v>mai</v>
      </c>
      <c r="F4907">
        <f t="shared" si="153"/>
        <v>8</v>
      </c>
    </row>
    <row r="4908" spans="1:6">
      <c r="A4908" t="s">
        <v>85</v>
      </c>
      <c r="B4908" s="72">
        <v>46168</v>
      </c>
      <c r="C4908" s="172">
        <v>0.375</v>
      </c>
      <c r="D4908">
        <v>33</v>
      </c>
      <c r="E4908" t="str">
        <f t="shared" si="152"/>
        <v>mai</v>
      </c>
      <c r="F4908">
        <f t="shared" si="153"/>
        <v>9</v>
      </c>
    </row>
    <row r="4909" spans="1:6">
      <c r="A4909" t="s">
        <v>85</v>
      </c>
      <c r="B4909" s="72">
        <v>46168</v>
      </c>
      <c r="C4909" s="172">
        <v>0.41666666666666669</v>
      </c>
      <c r="D4909">
        <v>39</v>
      </c>
      <c r="E4909" t="str">
        <f t="shared" si="152"/>
        <v>mai</v>
      </c>
      <c r="F4909">
        <f t="shared" si="153"/>
        <v>10</v>
      </c>
    </row>
    <row r="4910" spans="1:6">
      <c r="A4910" t="s">
        <v>85</v>
      </c>
      <c r="B4910" s="72">
        <v>46168</v>
      </c>
      <c r="C4910" s="172">
        <v>0.45833333333333331</v>
      </c>
      <c r="D4910">
        <v>35</v>
      </c>
      <c r="E4910" t="str">
        <f t="shared" si="152"/>
        <v>mai</v>
      </c>
      <c r="F4910">
        <f t="shared" si="153"/>
        <v>11</v>
      </c>
    </row>
    <row r="4911" spans="1:6">
      <c r="A4911" t="s">
        <v>85</v>
      </c>
      <c r="B4911" s="72">
        <v>46168</v>
      </c>
      <c r="C4911" s="172">
        <v>0.5</v>
      </c>
      <c r="D4911">
        <v>32</v>
      </c>
      <c r="E4911" t="str">
        <f t="shared" si="152"/>
        <v>mai</v>
      </c>
      <c r="F4911">
        <f t="shared" si="153"/>
        <v>12</v>
      </c>
    </row>
    <row r="4912" spans="1:6">
      <c r="A4912" t="s">
        <v>85</v>
      </c>
      <c r="B4912" s="72">
        <v>46168</v>
      </c>
      <c r="C4912" s="172">
        <v>0.54166666666666663</v>
      </c>
      <c r="D4912">
        <v>23</v>
      </c>
      <c r="E4912" t="str">
        <f t="shared" si="152"/>
        <v>mai</v>
      </c>
      <c r="F4912">
        <f t="shared" si="153"/>
        <v>13</v>
      </c>
    </row>
    <row r="4913" spans="1:6">
      <c r="A4913" t="s">
        <v>85</v>
      </c>
      <c r="B4913" s="72">
        <v>46168</v>
      </c>
      <c r="C4913" s="172">
        <v>0.58333333333333337</v>
      </c>
      <c r="D4913">
        <v>25</v>
      </c>
      <c r="E4913" t="str">
        <f t="shared" si="152"/>
        <v>mai</v>
      </c>
      <c r="F4913">
        <f t="shared" si="153"/>
        <v>14</v>
      </c>
    </row>
    <row r="4914" spans="1:6">
      <c r="A4914" t="s">
        <v>85</v>
      </c>
      <c r="B4914" s="72">
        <v>46168</v>
      </c>
      <c r="C4914" s="172">
        <v>0.625</v>
      </c>
      <c r="D4914">
        <v>31</v>
      </c>
      <c r="E4914" t="str">
        <f t="shared" si="152"/>
        <v>mai</v>
      </c>
      <c r="F4914">
        <f t="shared" si="153"/>
        <v>15</v>
      </c>
    </row>
    <row r="4915" spans="1:6">
      <c r="A4915" t="s">
        <v>85</v>
      </c>
      <c r="B4915" s="72">
        <v>46168</v>
      </c>
      <c r="C4915" s="172">
        <v>0.66666666666666663</v>
      </c>
      <c r="D4915">
        <v>37</v>
      </c>
      <c r="E4915" t="str">
        <f t="shared" si="152"/>
        <v>mai</v>
      </c>
      <c r="F4915">
        <f t="shared" si="153"/>
        <v>16</v>
      </c>
    </row>
    <row r="4916" spans="1:6">
      <c r="A4916" t="s">
        <v>85</v>
      </c>
      <c r="B4916" s="72">
        <v>46168</v>
      </c>
      <c r="C4916" s="172">
        <v>0.70833333333333337</v>
      </c>
      <c r="D4916">
        <v>34</v>
      </c>
      <c r="E4916" t="str">
        <f t="shared" si="152"/>
        <v>mai</v>
      </c>
      <c r="F4916">
        <f t="shared" si="153"/>
        <v>17</v>
      </c>
    </row>
    <row r="4917" spans="1:6">
      <c r="A4917" t="s">
        <v>85</v>
      </c>
      <c r="B4917" s="72">
        <v>46168</v>
      </c>
      <c r="C4917" s="172">
        <v>0.75</v>
      </c>
      <c r="D4917">
        <v>25</v>
      </c>
      <c r="E4917" t="str">
        <f t="shared" si="152"/>
        <v>mai</v>
      </c>
      <c r="F4917">
        <f t="shared" si="153"/>
        <v>18</v>
      </c>
    </row>
    <row r="4918" spans="1:6">
      <c r="A4918" t="s">
        <v>85</v>
      </c>
      <c r="B4918" s="72">
        <v>46168</v>
      </c>
      <c r="C4918" s="172">
        <v>0.79166666666666663</v>
      </c>
      <c r="D4918">
        <v>12</v>
      </c>
      <c r="E4918" t="str">
        <f t="shared" si="152"/>
        <v>mai</v>
      </c>
      <c r="F4918">
        <f t="shared" si="153"/>
        <v>19</v>
      </c>
    </row>
    <row r="4919" spans="1:6">
      <c r="A4919" t="s">
        <v>85</v>
      </c>
      <c r="B4919" s="72">
        <v>46168</v>
      </c>
      <c r="C4919" s="172">
        <v>0.83333333333333337</v>
      </c>
      <c r="D4919">
        <v>13</v>
      </c>
      <c r="E4919" t="str">
        <f t="shared" si="152"/>
        <v>mai</v>
      </c>
      <c r="F4919">
        <f t="shared" si="153"/>
        <v>20</v>
      </c>
    </row>
    <row r="4920" spans="1:6">
      <c r="A4920" t="s">
        <v>85</v>
      </c>
      <c r="B4920" s="72">
        <v>46168</v>
      </c>
      <c r="C4920" s="172">
        <v>0.875</v>
      </c>
      <c r="D4920">
        <v>9</v>
      </c>
      <c r="E4920" t="str">
        <f t="shared" si="152"/>
        <v>mai</v>
      </c>
      <c r="F4920">
        <f t="shared" si="153"/>
        <v>21</v>
      </c>
    </row>
    <row r="4921" spans="1:6">
      <c r="A4921" t="s">
        <v>85</v>
      </c>
      <c r="B4921" s="72">
        <v>46168</v>
      </c>
      <c r="C4921" s="172">
        <v>0.91666666666666663</v>
      </c>
      <c r="D4921">
        <v>6</v>
      </c>
      <c r="E4921" t="str">
        <f t="shared" si="152"/>
        <v>mai</v>
      </c>
      <c r="F4921">
        <f t="shared" si="153"/>
        <v>22</v>
      </c>
    </row>
    <row r="4922" spans="1:6">
      <c r="A4922" t="s">
        <v>85</v>
      </c>
      <c r="B4922" s="72">
        <v>46168</v>
      </c>
      <c r="C4922" s="172">
        <v>0.95833333333333337</v>
      </c>
      <c r="D4922">
        <v>7</v>
      </c>
      <c r="E4922" t="str">
        <f t="shared" si="152"/>
        <v>mai</v>
      </c>
      <c r="F4922">
        <f t="shared" si="153"/>
        <v>23</v>
      </c>
    </row>
    <row r="4923" spans="1:6">
      <c r="A4923" t="s">
        <v>68</v>
      </c>
      <c r="B4923" s="72">
        <v>46169</v>
      </c>
      <c r="C4923" s="79">
        <v>0</v>
      </c>
      <c r="D4923">
        <v>1</v>
      </c>
      <c r="E4923" t="str">
        <f t="shared" si="152"/>
        <v>mai</v>
      </c>
      <c r="F4923">
        <f t="shared" si="153"/>
        <v>24</v>
      </c>
    </row>
    <row r="4924" spans="1:6">
      <c r="A4924" t="s">
        <v>68</v>
      </c>
      <c r="B4924" s="72">
        <v>46169</v>
      </c>
      <c r="C4924" s="79">
        <v>4.1666666666666664E-2</v>
      </c>
      <c r="D4924">
        <v>2</v>
      </c>
      <c r="E4924" t="str">
        <f t="shared" si="152"/>
        <v>mai</v>
      </c>
      <c r="F4924">
        <f t="shared" si="153"/>
        <v>1</v>
      </c>
    </row>
    <row r="4925" spans="1:6">
      <c r="A4925" t="s">
        <v>68</v>
      </c>
      <c r="B4925" s="72">
        <v>46169</v>
      </c>
      <c r="C4925" s="79">
        <v>8.3333333333333329E-2</v>
      </c>
      <c r="D4925">
        <v>0</v>
      </c>
      <c r="E4925" t="str">
        <f t="shared" si="152"/>
        <v>mai</v>
      </c>
      <c r="F4925">
        <f t="shared" si="153"/>
        <v>2</v>
      </c>
    </row>
    <row r="4926" spans="1:6">
      <c r="A4926" t="s">
        <v>68</v>
      </c>
      <c r="B4926" s="72">
        <v>46169</v>
      </c>
      <c r="C4926" s="79">
        <v>0.125</v>
      </c>
      <c r="D4926">
        <v>0</v>
      </c>
      <c r="E4926" t="str">
        <f t="shared" si="152"/>
        <v>mai</v>
      </c>
      <c r="F4926">
        <f t="shared" si="153"/>
        <v>3</v>
      </c>
    </row>
    <row r="4927" spans="1:6">
      <c r="A4927" t="s">
        <v>68</v>
      </c>
      <c r="B4927" s="72">
        <v>46169</v>
      </c>
      <c r="C4927" s="79">
        <v>0.16666666666666666</v>
      </c>
      <c r="D4927">
        <v>0</v>
      </c>
      <c r="E4927" t="str">
        <f t="shared" si="152"/>
        <v>mai</v>
      </c>
      <c r="F4927">
        <f t="shared" si="153"/>
        <v>4</v>
      </c>
    </row>
    <row r="4928" spans="1:6">
      <c r="A4928" t="s">
        <v>68</v>
      </c>
      <c r="B4928" s="72">
        <v>46169</v>
      </c>
      <c r="C4928" s="79">
        <v>0.20833333333333334</v>
      </c>
      <c r="D4928">
        <v>1</v>
      </c>
      <c r="E4928" t="str">
        <f t="shared" si="152"/>
        <v>mai</v>
      </c>
      <c r="F4928" t="e">
        <f t="shared" si="153"/>
        <v>#N/A</v>
      </c>
    </row>
    <row r="4929" spans="1:6">
      <c r="A4929" t="s">
        <v>68</v>
      </c>
      <c r="B4929" s="72">
        <v>46169</v>
      </c>
      <c r="C4929" s="79">
        <v>0.25</v>
      </c>
      <c r="D4929">
        <v>6</v>
      </c>
      <c r="E4929" t="str">
        <f t="shared" si="152"/>
        <v>mai</v>
      </c>
      <c r="F4929">
        <f t="shared" si="153"/>
        <v>6</v>
      </c>
    </row>
    <row r="4930" spans="1:6">
      <c r="A4930" t="s">
        <v>68</v>
      </c>
      <c r="B4930" s="72">
        <v>46169</v>
      </c>
      <c r="C4930" s="79">
        <v>0.29166666666666669</v>
      </c>
      <c r="D4930">
        <v>15</v>
      </c>
      <c r="E4930" t="str">
        <f t="shared" si="152"/>
        <v>mai</v>
      </c>
      <c r="F4930">
        <f t="shared" si="153"/>
        <v>7</v>
      </c>
    </row>
    <row r="4931" spans="1:6">
      <c r="A4931" t="s">
        <v>68</v>
      </c>
      <c r="B4931" s="72">
        <v>46169</v>
      </c>
      <c r="C4931" s="79">
        <v>0.33333333333333331</v>
      </c>
      <c r="D4931">
        <v>42</v>
      </c>
      <c r="E4931" t="str">
        <f t="shared" si="152"/>
        <v>mai</v>
      </c>
      <c r="F4931">
        <f t="shared" si="153"/>
        <v>8</v>
      </c>
    </row>
    <row r="4932" spans="1:6">
      <c r="A4932" t="s">
        <v>68</v>
      </c>
      <c r="B4932" s="72">
        <v>46169</v>
      </c>
      <c r="C4932" s="79">
        <v>0.375</v>
      </c>
      <c r="D4932">
        <v>62</v>
      </c>
      <c r="E4932" t="str">
        <f t="shared" ref="E4932:E4995" si="154">TEXT(B4932,"mmmm")</f>
        <v>mai</v>
      </c>
      <c r="F4932">
        <f t="shared" ref="F4932:F4995" si="155">VLOOKUP(C4932,$L$1:$M$24,2,0)</f>
        <v>9</v>
      </c>
    </row>
    <row r="4933" spans="1:6">
      <c r="A4933" t="s">
        <v>68</v>
      </c>
      <c r="B4933" s="72">
        <v>46169</v>
      </c>
      <c r="C4933" s="79">
        <v>0.41666666666666669</v>
      </c>
      <c r="D4933">
        <v>55</v>
      </c>
      <c r="E4933" t="str">
        <f t="shared" si="154"/>
        <v>mai</v>
      </c>
      <c r="F4933">
        <f t="shared" si="155"/>
        <v>10</v>
      </c>
    </row>
    <row r="4934" spans="1:6">
      <c r="A4934" t="s">
        <v>68</v>
      </c>
      <c r="B4934" s="72">
        <v>46169</v>
      </c>
      <c r="C4934" s="79">
        <v>0.45833333333333331</v>
      </c>
      <c r="D4934">
        <v>53</v>
      </c>
      <c r="E4934" t="str">
        <f t="shared" si="154"/>
        <v>mai</v>
      </c>
      <c r="F4934">
        <f t="shared" si="155"/>
        <v>11</v>
      </c>
    </row>
    <row r="4935" spans="1:6">
      <c r="A4935" t="s">
        <v>68</v>
      </c>
      <c r="B4935" s="72">
        <v>46169</v>
      </c>
      <c r="C4935" s="79">
        <v>0.5</v>
      </c>
      <c r="D4935">
        <v>57</v>
      </c>
      <c r="E4935" t="str">
        <f t="shared" si="154"/>
        <v>mai</v>
      </c>
      <c r="F4935">
        <f t="shared" si="155"/>
        <v>12</v>
      </c>
    </row>
    <row r="4936" spans="1:6">
      <c r="A4936" t="s">
        <v>68</v>
      </c>
      <c r="B4936" s="72">
        <v>46169</v>
      </c>
      <c r="C4936" s="79">
        <v>0.54166666666666663</v>
      </c>
      <c r="D4936">
        <v>55</v>
      </c>
      <c r="E4936" t="str">
        <f t="shared" si="154"/>
        <v>mai</v>
      </c>
      <c r="F4936">
        <f t="shared" si="155"/>
        <v>13</v>
      </c>
    </row>
    <row r="4937" spans="1:6">
      <c r="A4937" t="s">
        <v>68</v>
      </c>
      <c r="B4937" s="72">
        <v>46169</v>
      </c>
      <c r="C4937" s="79">
        <v>0.58333333333333337</v>
      </c>
      <c r="D4937">
        <v>52</v>
      </c>
      <c r="E4937" t="str">
        <f t="shared" si="154"/>
        <v>mai</v>
      </c>
      <c r="F4937">
        <f t="shared" si="155"/>
        <v>14</v>
      </c>
    </row>
    <row r="4938" spans="1:6">
      <c r="A4938" t="s">
        <v>68</v>
      </c>
      <c r="B4938" s="72">
        <v>46169</v>
      </c>
      <c r="C4938" s="79">
        <v>0.625</v>
      </c>
      <c r="D4938">
        <v>45</v>
      </c>
      <c r="E4938" t="str">
        <f t="shared" si="154"/>
        <v>mai</v>
      </c>
      <c r="F4938">
        <f t="shared" si="155"/>
        <v>15</v>
      </c>
    </row>
    <row r="4939" spans="1:6">
      <c r="A4939" t="s">
        <v>68</v>
      </c>
      <c r="B4939" s="72">
        <v>46169</v>
      </c>
      <c r="C4939" s="79">
        <v>0.66666666666666663</v>
      </c>
      <c r="D4939">
        <v>48</v>
      </c>
      <c r="E4939" t="str">
        <f t="shared" si="154"/>
        <v>mai</v>
      </c>
      <c r="F4939">
        <f t="shared" si="155"/>
        <v>16</v>
      </c>
    </row>
    <row r="4940" spans="1:6">
      <c r="A4940" t="s">
        <v>68</v>
      </c>
      <c r="B4940" s="72">
        <v>46169</v>
      </c>
      <c r="C4940" s="79">
        <v>0.70833333333333337</v>
      </c>
      <c r="D4940">
        <v>40</v>
      </c>
      <c r="E4940" t="str">
        <f t="shared" si="154"/>
        <v>mai</v>
      </c>
      <c r="F4940">
        <f t="shared" si="155"/>
        <v>17</v>
      </c>
    </row>
    <row r="4941" spans="1:6">
      <c r="A4941" t="s">
        <v>68</v>
      </c>
      <c r="B4941" s="72">
        <v>46169</v>
      </c>
      <c r="C4941" s="79">
        <v>0.75</v>
      </c>
      <c r="D4941">
        <v>25</v>
      </c>
      <c r="E4941" t="str">
        <f t="shared" si="154"/>
        <v>mai</v>
      </c>
      <c r="F4941">
        <f t="shared" si="155"/>
        <v>18</v>
      </c>
    </row>
    <row r="4942" spans="1:6">
      <c r="A4942" t="s">
        <v>68</v>
      </c>
      <c r="B4942" s="72">
        <v>46169</v>
      </c>
      <c r="C4942" s="79">
        <v>0.79166666666666663</v>
      </c>
      <c r="D4942">
        <v>16</v>
      </c>
      <c r="E4942" t="str">
        <f t="shared" si="154"/>
        <v>mai</v>
      </c>
      <c r="F4942">
        <f t="shared" si="155"/>
        <v>19</v>
      </c>
    </row>
    <row r="4943" spans="1:6">
      <c r="A4943" t="s">
        <v>68</v>
      </c>
      <c r="B4943" s="72">
        <v>46169</v>
      </c>
      <c r="C4943" s="79">
        <v>0.83333333333333337</v>
      </c>
      <c r="D4943">
        <v>12</v>
      </c>
      <c r="E4943" t="str">
        <f t="shared" si="154"/>
        <v>mai</v>
      </c>
      <c r="F4943">
        <f t="shared" si="155"/>
        <v>20</v>
      </c>
    </row>
    <row r="4944" spans="1:6">
      <c r="A4944" t="s">
        <v>68</v>
      </c>
      <c r="B4944" s="72">
        <v>46169</v>
      </c>
      <c r="C4944" s="79">
        <v>0.875</v>
      </c>
      <c r="D4944">
        <v>9</v>
      </c>
      <c r="E4944" t="str">
        <f t="shared" si="154"/>
        <v>mai</v>
      </c>
      <c r="F4944">
        <f t="shared" si="155"/>
        <v>21</v>
      </c>
    </row>
    <row r="4945" spans="1:6">
      <c r="A4945" t="s">
        <v>68</v>
      </c>
      <c r="B4945" s="72">
        <v>46169</v>
      </c>
      <c r="C4945" s="79">
        <v>0.91666666666666663</v>
      </c>
      <c r="D4945">
        <v>6</v>
      </c>
      <c r="E4945" t="str">
        <f t="shared" si="154"/>
        <v>mai</v>
      </c>
      <c r="F4945">
        <f t="shared" si="155"/>
        <v>22</v>
      </c>
    </row>
    <row r="4946" spans="1:6">
      <c r="A4946" t="s">
        <v>68</v>
      </c>
      <c r="B4946" s="72">
        <v>46169</v>
      </c>
      <c r="C4946" s="79">
        <v>0.95833333333333337</v>
      </c>
      <c r="D4946">
        <v>6</v>
      </c>
      <c r="E4946" t="str">
        <f t="shared" si="154"/>
        <v>mai</v>
      </c>
      <c r="F4946">
        <f t="shared" si="155"/>
        <v>23</v>
      </c>
    </row>
    <row r="4947" spans="1:6">
      <c r="A4947" t="s">
        <v>85</v>
      </c>
      <c r="B4947" s="72">
        <v>46169</v>
      </c>
      <c r="C4947" s="172">
        <v>0</v>
      </c>
      <c r="D4947">
        <v>2</v>
      </c>
      <c r="E4947" t="str">
        <f t="shared" si="154"/>
        <v>mai</v>
      </c>
      <c r="F4947">
        <f t="shared" si="155"/>
        <v>24</v>
      </c>
    </row>
    <row r="4948" spans="1:6">
      <c r="A4948" t="s">
        <v>85</v>
      </c>
      <c r="B4948" s="72">
        <v>46169</v>
      </c>
      <c r="C4948" s="172">
        <v>4.1666666666666664E-2</v>
      </c>
      <c r="D4948">
        <v>3</v>
      </c>
      <c r="E4948" t="str">
        <f t="shared" si="154"/>
        <v>mai</v>
      </c>
      <c r="F4948">
        <f t="shared" si="155"/>
        <v>1</v>
      </c>
    </row>
    <row r="4949" spans="1:6">
      <c r="A4949" t="s">
        <v>85</v>
      </c>
      <c r="B4949" s="72">
        <v>46169</v>
      </c>
      <c r="C4949" s="172">
        <v>8.3333333333333329E-2</v>
      </c>
      <c r="D4949">
        <v>2</v>
      </c>
      <c r="E4949" t="str">
        <f t="shared" si="154"/>
        <v>mai</v>
      </c>
      <c r="F4949">
        <f t="shared" si="155"/>
        <v>2</v>
      </c>
    </row>
    <row r="4950" spans="1:6">
      <c r="A4950" t="s">
        <v>85</v>
      </c>
      <c r="B4950" s="72">
        <v>46169</v>
      </c>
      <c r="C4950" s="172">
        <v>0.125</v>
      </c>
      <c r="D4950">
        <v>2</v>
      </c>
      <c r="E4950" t="str">
        <f t="shared" si="154"/>
        <v>mai</v>
      </c>
      <c r="F4950">
        <f t="shared" si="155"/>
        <v>3</v>
      </c>
    </row>
    <row r="4951" spans="1:6">
      <c r="A4951" t="s">
        <v>85</v>
      </c>
      <c r="B4951" s="72">
        <v>46169</v>
      </c>
      <c r="C4951" s="172">
        <v>0.16666666666666666</v>
      </c>
      <c r="D4951">
        <v>0</v>
      </c>
      <c r="E4951" t="str">
        <f t="shared" si="154"/>
        <v>mai</v>
      </c>
      <c r="F4951">
        <f t="shared" si="155"/>
        <v>4</v>
      </c>
    </row>
    <row r="4952" spans="1:6">
      <c r="A4952" t="s">
        <v>85</v>
      </c>
      <c r="B4952" s="72">
        <v>46169</v>
      </c>
      <c r="C4952" s="172">
        <v>0.20833333333333334</v>
      </c>
      <c r="D4952">
        <v>0</v>
      </c>
      <c r="E4952" t="str">
        <f t="shared" si="154"/>
        <v>mai</v>
      </c>
      <c r="F4952" t="e">
        <f t="shared" si="155"/>
        <v>#N/A</v>
      </c>
    </row>
    <row r="4953" spans="1:6">
      <c r="A4953" t="s">
        <v>85</v>
      </c>
      <c r="B4953" s="72">
        <v>46169</v>
      </c>
      <c r="C4953" s="172">
        <v>0.25</v>
      </c>
      <c r="D4953">
        <v>2</v>
      </c>
      <c r="E4953" t="str">
        <f t="shared" si="154"/>
        <v>mai</v>
      </c>
      <c r="F4953">
        <f t="shared" si="155"/>
        <v>6</v>
      </c>
    </row>
    <row r="4954" spans="1:6">
      <c r="A4954" t="s">
        <v>85</v>
      </c>
      <c r="B4954" s="72">
        <v>46169</v>
      </c>
      <c r="C4954" s="172">
        <v>0.29166666666666669</v>
      </c>
      <c r="D4954">
        <v>2</v>
      </c>
      <c r="E4954" t="str">
        <f t="shared" si="154"/>
        <v>mai</v>
      </c>
      <c r="F4954">
        <f t="shared" si="155"/>
        <v>7</v>
      </c>
    </row>
    <row r="4955" spans="1:6">
      <c r="A4955" t="s">
        <v>85</v>
      </c>
      <c r="B4955" s="72">
        <v>46169</v>
      </c>
      <c r="C4955" s="172">
        <v>0.33333333333333331</v>
      </c>
      <c r="D4955">
        <v>8</v>
      </c>
      <c r="E4955" t="str">
        <f t="shared" si="154"/>
        <v>mai</v>
      </c>
      <c r="F4955">
        <f t="shared" si="155"/>
        <v>8</v>
      </c>
    </row>
    <row r="4956" spans="1:6">
      <c r="A4956" t="s">
        <v>85</v>
      </c>
      <c r="B4956" s="72">
        <v>46169</v>
      </c>
      <c r="C4956" s="172">
        <v>0.375</v>
      </c>
      <c r="D4956">
        <v>21</v>
      </c>
      <c r="E4956" t="str">
        <f t="shared" si="154"/>
        <v>mai</v>
      </c>
      <c r="F4956">
        <f t="shared" si="155"/>
        <v>9</v>
      </c>
    </row>
    <row r="4957" spans="1:6">
      <c r="A4957" t="s">
        <v>85</v>
      </c>
      <c r="B4957" s="72">
        <v>46169</v>
      </c>
      <c r="C4957" s="172">
        <v>0.41666666666666669</v>
      </c>
      <c r="D4957">
        <v>24</v>
      </c>
      <c r="E4957" t="str">
        <f t="shared" si="154"/>
        <v>mai</v>
      </c>
      <c r="F4957">
        <f t="shared" si="155"/>
        <v>10</v>
      </c>
    </row>
    <row r="4958" spans="1:6">
      <c r="A4958" t="s">
        <v>85</v>
      </c>
      <c r="B4958" s="72">
        <v>46169</v>
      </c>
      <c r="C4958" s="172">
        <v>0.45833333333333331</v>
      </c>
      <c r="D4958">
        <v>24</v>
      </c>
      <c r="E4958" t="str">
        <f t="shared" si="154"/>
        <v>mai</v>
      </c>
      <c r="F4958">
        <f t="shared" si="155"/>
        <v>11</v>
      </c>
    </row>
    <row r="4959" spans="1:6">
      <c r="A4959" t="s">
        <v>85</v>
      </c>
      <c r="B4959" s="72">
        <v>46169</v>
      </c>
      <c r="C4959" s="172">
        <v>0.5</v>
      </c>
      <c r="D4959">
        <v>25</v>
      </c>
      <c r="E4959" t="str">
        <f t="shared" si="154"/>
        <v>mai</v>
      </c>
      <c r="F4959">
        <f t="shared" si="155"/>
        <v>12</v>
      </c>
    </row>
    <row r="4960" spans="1:6">
      <c r="A4960" t="s">
        <v>85</v>
      </c>
      <c r="B4960" s="72">
        <v>46169</v>
      </c>
      <c r="C4960" s="172">
        <v>0.54166666666666663</v>
      </c>
      <c r="D4960">
        <v>18</v>
      </c>
      <c r="E4960" t="str">
        <f t="shared" si="154"/>
        <v>mai</v>
      </c>
      <c r="F4960">
        <f t="shared" si="155"/>
        <v>13</v>
      </c>
    </row>
    <row r="4961" spans="1:6">
      <c r="A4961" t="s">
        <v>85</v>
      </c>
      <c r="B4961" s="72">
        <v>46169</v>
      </c>
      <c r="C4961" s="172">
        <v>0.58333333333333337</v>
      </c>
      <c r="D4961">
        <v>26</v>
      </c>
      <c r="E4961" t="str">
        <f t="shared" si="154"/>
        <v>mai</v>
      </c>
      <c r="F4961">
        <f t="shared" si="155"/>
        <v>14</v>
      </c>
    </row>
    <row r="4962" spans="1:6">
      <c r="A4962" t="s">
        <v>85</v>
      </c>
      <c r="B4962" s="72">
        <v>46169</v>
      </c>
      <c r="C4962" s="172">
        <v>0.625</v>
      </c>
      <c r="D4962">
        <v>27</v>
      </c>
      <c r="E4962" t="str">
        <f t="shared" si="154"/>
        <v>mai</v>
      </c>
      <c r="F4962">
        <f t="shared" si="155"/>
        <v>15</v>
      </c>
    </row>
    <row r="4963" spans="1:6">
      <c r="A4963" t="s">
        <v>85</v>
      </c>
      <c r="B4963" s="72">
        <v>46169</v>
      </c>
      <c r="C4963" s="172">
        <v>0.66666666666666663</v>
      </c>
      <c r="D4963">
        <v>26</v>
      </c>
      <c r="E4963" t="str">
        <f t="shared" si="154"/>
        <v>mai</v>
      </c>
      <c r="F4963">
        <f t="shared" si="155"/>
        <v>16</v>
      </c>
    </row>
    <row r="4964" spans="1:6">
      <c r="A4964" t="s">
        <v>85</v>
      </c>
      <c r="B4964" s="72">
        <v>46169</v>
      </c>
      <c r="C4964" s="172">
        <v>0.70833333333333337</v>
      </c>
      <c r="D4964">
        <v>22</v>
      </c>
      <c r="E4964" t="str">
        <f t="shared" si="154"/>
        <v>mai</v>
      </c>
      <c r="F4964">
        <f t="shared" si="155"/>
        <v>17</v>
      </c>
    </row>
    <row r="4965" spans="1:6">
      <c r="A4965" t="s">
        <v>85</v>
      </c>
      <c r="B4965" s="72">
        <v>46169</v>
      </c>
      <c r="C4965" s="172">
        <v>0.75</v>
      </c>
      <c r="D4965">
        <v>17</v>
      </c>
      <c r="E4965" t="str">
        <f t="shared" si="154"/>
        <v>mai</v>
      </c>
      <c r="F4965">
        <f t="shared" si="155"/>
        <v>18</v>
      </c>
    </row>
    <row r="4966" spans="1:6">
      <c r="A4966" t="s">
        <v>85</v>
      </c>
      <c r="B4966" s="72">
        <v>46169</v>
      </c>
      <c r="C4966" s="172">
        <v>0.79166666666666663</v>
      </c>
      <c r="D4966">
        <v>18</v>
      </c>
      <c r="E4966" t="str">
        <f t="shared" si="154"/>
        <v>mai</v>
      </c>
      <c r="F4966">
        <f t="shared" si="155"/>
        <v>19</v>
      </c>
    </row>
    <row r="4967" spans="1:6">
      <c r="A4967" t="s">
        <v>85</v>
      </c>
      <c r="B4967" s="72">
        <v>46169</v>
      </c>
      <c r="C4967" s="172">
        <v>0.83333333333333337</v>
      </c>
      <c r="D4967">
        <v>9</v>
      </c>
      <c r="E4967" t="str">
        <f t="shared" si="154"/>
        <v>mai</v>
      </c>
      <c r="F4967">
        <f t="shared" si="155"/>
        <v>20</v>
      </c>
    </row>
    <row r="4968" spans="1:6">
      <c r="A4968" t="s">
        <v>85</v>
      </c>
      <c r="B4968" s="72">
        <v>46169</v>
      </c>
      <c r="C4968" s="172">
        <v>0.875</v>
      </c>
      <c r="D4968">
        <v>4</v>
      </c>
      <c r="E4968" t="str">
        <f t="shared" si="154"/>
        <v>mai</v>
      </c>
      <c r="F4968">
        <f t="shared" si="155"/>
        <v>21</v>
      </c>
    </row>
    <row r="4969" spans="1:6">
      <c r="A4969" t="s">
        <v>85</v>
      </c>
      <c r="B4969" s="72">
        <v>46169</v>
      </c>
      <c r="C4969" s="172">
        <v>0.91666666666666663</v>
      </c>
      <c r="D4969">
        <v>5</v>
      </c>
      <c r="E4969" t="str">
        <f t="shared" si="154"/>
        <v>mai</v>
      </c>
      <c r="F4969">
        <f t="shared" si="155"/>
        <v>22</v>
      </c>
    </row>
    <row r="4970" spans="1:6">
      <c r="A4970" t="s">
        <v>85</v>
      </c>
      <c r="B4970" s="72">
        <v>46169</v>
      </c>
      <c r="C4970" s="172">
        <v>0.95833333333333337</v>
      </c>
      <c r="D4970">
        <v>6</v>
      </c>
      <c r="E4970" t="str">
        <f t="shared" si="154"/>
        <v>mai</v>
      </c>
      <c r="F4970">
        <f t="shared" si="155"/>
        <v>23</v>
      </c>
    </row>
    <row r="4971" spans="1:6">
      <c r="A4971" t="s">
        <v>68</v>
      </c>
      <c r="B4971" s="72">
        <v>46170</v>
      </c>
      <c r="C4971" s="79">
        <v>0</v>
      </c>
      <c r="D4971">
        <v>4</v>
      </c>
      <c r="E4971" t="str">
        <f t="shared" si="154"/>
        <v>mai</v>
      </c>
      <c r="F4971">
        <f t="shared" si="155"/>
        <v>24</v>
      </c>
    </row>
    <row r="4972" spans="1:6">
      <c r="A4972" t="s">
        <v>68</v>
      </c>
      <c r="B4972" s="72">
        <v>46170</v>
      </c>
      <c r="C4972" s="79">
        <v>4.1666666666666664E-2</v>
      </c>
      <c r="D4972">
        <v>2</v>
      </c>
      <c r="E4972" t="str">
        <f t="shared" si="154"/>
        <v>mai</v>
      </c>
      <c r="F4972">
        <f t="shared" si="155"/>
        <v>1</v>
      </c>
    </row>
    <row r="4973" spans="1:6">
      <c r="A4973" t="s">
        <v>68</v>
      </c>
      <c r="B4973" s="72">
        <v>46170</v>
      </c>
      <c r="C4973" s="79">
        <v>8.3333333333333329E-2</v>
      </c>
      <c r="D4973">
        <v>1</v>
      </c>
      <c r="E4973" t="str">
        <f t="shared" si="154"/>
        <v>mai</v>
      </c>
      <c r="F4973">
        <f t="shared" si="155"/>
        <v>2</v>
      </c>
    </row>
    <row r="4974" spans="1:6">
      <c r="A4974" t="s">
        <v>68</v>
      </c>
      <c r="B4974" s="72">
        <v>46170</v>
      </c>
      <c r="C4974" s="79">
        <v>0.125</v>
      </c>
      <c r="D4974">
        <v>1</v>
      </c>
      <c r="E4974" t="str">
        <f t="shared" si="154"/>
        <v>mai</v>
      </c>
      <c r="F4974">
        <f t="shared" si="155"/>
        <v>3</v>
      </c>
    </row>
    <row r="4975" spans="1:6">
      <c r="A4975" t="s">
        <v>68</v>
      </c>
      <c r="B4975" s="72">
        <v>46170</v>
      </c>
      <c r="C4975" s="79">
        <v>0.16666666666666666</v>
      </c>
      <c r="D4975">
        <v>0</v>
      </c>
      <c r="E4975" t="str">
        <f t="shared" si="154"/>
        <v>mai</v>
      </c>
      <c r="F4975">
        <f t="shared" si="155"/>
        <v>4</v>
      </c>
    </row>
    <row r="4976" spans="1:6">
      <c r="A4976" t="s">
        <v>68</v>
      </c>
      <c r="B4976" s="72">
        <v>46170</v>
      </c>
      <c r="C4976" s="79">
        <v>0.20833333333333334</v>
      </c>
      <c r="D4976">
        <v>3</v>
      </c>
      <c r="E4976" t="str">
        <f t="shared" si="154"/>
        <v>mai</v>
      </c>
      <c r="F4976" t="e">
        <f t="shared" si="155"/>
        <v>#N/A</v>
      </c>
    </row>
    <row r="4977" spans="1:6">
      <c r="A4977" t="s">
        <v>68</v>
      </c>
      <c r="B4977" s="72">
        <v>46170</v>
      </c>
      <c r="C4977" s="79">
        <v>0.25</v>
      </c>
      <c r="D4977">
        <v>2</v>
      </c>
      <c r="E4977" t="str">
        <f t="shared" si="154"/>
        <v>mai</v>
      </c>
      <c r="F4977">
        <f t="shared" si="155"/>
        <v>6</v>
      </c>
    </row>
    <row r="4978" spans="1:6">
      <c r="A4978" t="s">
        <v>68</v>
      </c>
      <c r="B4978" s="72">
        <v>46170</v>
      </c>
      <c r="C4978" s="79">
        <v>0.29166666666666669</v>
      </c>
      <c r="D4978">
        <v>12</v>
      </c>
      <c r="E4978" t="str">
        <f t="shared" si="154"/>
        <v>mai</v>
      </c>
      <c r="F4978">
        <f t="shared" si="155"/>
        <v>7</v>
      </c>
    </row>
    <row r="4979" spans="1:6">
      <c r="A4979" t="s">
        <v>68</v>
      </c>
      <c r="B4979" s="72">
        <v>46170</v>
      </c>
      <c r="C4979" s="79">
        <v>0.33333333333333331</v>
      </c>
      <c r="D4979">
        <v>38</v>
      </c>
      <c r="E4979" t="str">
        <f t="shared" si="154"/>
        <v>mai</v>
      </c>
      <c r="F4979">
        <f t="shared" si="155"/>
        <v>8</v>
      </c>
    </row>
    <row r="4980" spans="1:6">
      <c r="A4980" t="s">
        <v>68</v>
      </c>
      <c r="B4980" s="72">
        <v>46170</v>
      </c>
      <c r="C4980" s="79">
        <v>0.375</v>
      </c>
      <c r="D4980">
        <v>49</v>
      </c>
      <c r="E4980" t="str">
        <f t="shared" si="154"/>
        <v>mai</v>
      </c>
      <c r="F4980">
        <f t="shared" si="155"/>
        <v>9</v>
      </c>
    </row>
    <row r="4981" spans="1:6">
      <c r="A4981" t="s">
        <v>68</v>
      </c>
      <c r="B4981" s="72">
        <v>46170</v>
      </c>
      <c r="C4981" s="79">
        <v>0.41666666666666669</v>
      </c>
      <c r="D4981">
        <v>51</v>
      </c>
      <c r="E4981" t="str">
        <f t="shared" si="154"/>
        <v>mai</v>
      </c>
      <c r="F4981">
        <f t="shared" si="155"/>
        <v>10</v>
      </c>
    </row>
    <row r="4982" spans="1:6">
      <c r="A4982" t="s">
        <v>68</v>
      </c>
      <c r="B4982" s="72">
        <v>46170</v>
      </c>
      <c r="C4982" s="79">
        <v>0.45833333333333331</v>
      </c>
      <c r="D4982">
        <v>53</v>
      </c>
      <c r="E4982" t="str">
        <f t="shared" si="154"/>
        <v>mai</v>
      </c>
      <c r="F4982">
        <f t="shared" si="155"/>
        <v>11</v>
      </c>
    </row>
    <row r="4983" spans="1:6">
      <c r="A4983" t="s">
        <v>68</v>
      </c>
      <c r="B4983" s="72">
        <v>46170</v>
      </c>
      <c r="C4983" s="79">
        <v>0.5</v>
      </c>
      <c r="D4983">
        <v>54</v>
      </c>
      <c r="E4983" t="str">
        <f t="shared" si="154"/>
        <v>mai</v>
      </c>
      <c r="F4983">
        <f t="shared" si="155"/>
        <v>12</v>
      </c>
    </row>
    <row r="4984" spans="1:6">
      <c r="A4984" t="s">
        <v>68</v>
      </c>
      <c r="B4984" s="72">
        <v>46170</v>
      </c>
      <c r="C4984" s="79">
        <v>0.54166666666666663</v>
      </c>
      <c r="D4984">
        <v>49</v>
      </c>
      <c r="E4984" t="str">
        <f t="shared" si="154"/>
        <v>mai</v>
      </c>
      <c r="F4984">
        <f t="shared" si="155"/>
        <v>13</v>
      </c>
    </row>
    <row r="4985" spans="1:6">
      <c r="A4985" t="s">
        <v>68</v>
      </c>
      <c r="B4985" s="72">
        <v>46170</v>
      </c>
      <c r="C4985" s="79">
        <v>0.58333333333333337</v>
      </c>
      <c r="D4985">
        <v>52</v>
      </c>
      <c r="E4985" t="str">
        <f t="shared" si="154"/>
        <v>mai</v>
      </c>
      <c r="F4985">
        <f t="shared" si="155"/>
        <v>14</v>
      </c>
    </row>
    <row r="4986" spans="1:6">
      <c r="A4986" t="s">
        <v>68</v>
      </c>
      <c r="B4986" s="72">
        <v>46170</v>
      </c>
      <c r="C4986" s="79">
        <v>0.625</v>
      </c>
      <c r="D4986">
        <v>40</v>
      </c>
      <c r="E4986" t="str">
        <f t="shared" si="154"/>
        <v>mai</v>
      </c>
      <c r="F4986">
        <f t="shared" si="155"/>
        <v>15</v>
      </c>
    </row>
    <row r="4987" spans="1:6">
      <c r="A4987" t="s">
        <v>68</v>
      </c>
      <c r="B4987" s="72">
        <v>46170</v>
      </c>
      <c r="C4987" s="79">
        <v>0.66666666666666663</v>
      </c>
      <c r="D4987">
        <v>43</v>
      </c>
      <c r="E4987" t="str">
        <f t="shared" si="154"/>
        <v>mai</v>
      </c>
      <c r="F4987">
        <f t="shared" si="155"/>
        <v>16</v>
      </c>
    </row>
    <row r="4988" spans="1:6">
      <c r="A4988" t="s">
        <v>68</v>
      </c>
      <c r="B4988" s="72">
        <v>46170</v>
      </c>
      <c r="C4988" s="79">
        <v>0.70833333333333337</v>
      </c>
      <c r="D4988">
        <v>43</v>
      </c>
      <c r="E4988" t="str">
        <f t="shared" si="154"/>
        <v>mai</v>
      </c>
      <c r="F4988">
        <f t="shared" si="155"/>
        <v>17</v>
      </c>
    </row>
    <row r="4989" spans="1:6">
      <c r="A4989" t="s">
        <v>68</v>
      </c>
      <c r="B4989" s="72">
        <v>46170</v>
      </c>
      <c r="C4989" s="79">
        <v>0.75</v>
      </c>
      <c r="D4989">
        <v>24</v>
      </c>
      <c r="E4989" t="str">
        <f t="shared" si="154"/>
        <v>mai</v>
      </c>
      <c r="F4989">
        <f t="shared" si="155"/>
        <v>18</v>
      </c>
    </row>
    <row r="4990" spans="1:6">
      <c r="A4990" t="s">
        <v>68</v>
      </c>
      <c r="B4990" s="72">
        <v>46170</v>
      </c>
      <c r="C4990" s="79">
        <v>0.79166666666666663</v>
      </c>
      <c r="D4990">
        <v>19</v>
      </c>
      <c r="E4990" t="str">
        <f t="shared" si="154"/>
        <v>mai</v>
      </c>
      <c r="F4990">
        <f t="shared" si="155"/>
        <v>19</v>
      </c>
    </row>
    <row r="4991" spans="1:6">
      <c r="A4991" t="s">
        <v>68</v>
      </c>
      <c r="B4991" s="72">
        <v>46170</v>
      </c>
      <c r="C4991" s="79">
        <v>0.83333333333333337</v>
      </c>
      <c r="D4991">
        <v>13</v>
      </c>
      <c r="E4991" t="str">
        <f t="shared" si="154"/>
        <v>mai</v>
      </c>
      <c r="F4991">
        <f t="shared" si="155"/>
        <v>20</v>
      </c>
    </row>
    <row r="4992" spans="1:6">
      <c r="A4992" t="s">
        <v>68</v>
      </c>
      <c r="B4992" s="72">
        <v>46170</v>
      </c>
      <c r="C4992" s="79">
        <v>0.875</v>
      </c>
      <c r="D4992">
        <v>12</v>
      </c>
      <c r="E4992" t="str">
        <f t="shared" si="154"/>
        <v>mai</v>
      </c>
      <c r="F4992">
        <f t="shared" si="155"/>
        <v>21</v>
      </c>
    </row>
    <row r="4993" spans="1:6">
      <c r="A4993" t="s">
        <v>68</v>
      </c>
      <c r="B4993" s="72">
        <v>46170</v>
      </c>
      <c r="C4993" s="79">
        <v>0.91666666666666663</v>
      </c>
      <c r="D4993">
        <v>8</v>
      </c>
      <c r="E4993" t="str">
        <f t="shared" si="154"/>
        <v>mai</v>
      </c>
      <c r="F4993">
        <f t="shared" si="155"/>
        <v>22</v>
      </c>
    </row>
    <row r="4994" spans="1:6">
      <c r="A4994" t="s">
        <v>68</v>
      </c>
      <c r="B4994" s="72">
        <v>46170</v>
      </c>
      <c r="C4994" s="79">
        <v>0.95833333333333337</v>
      </c>
      <c r="D4994">
        <v>4</v>
      </c>
      <c r="E4994" t="str">
        <f t="shared" si="154"/>
        <v>mai</v>
      </c>
      <c r="F4994">
        <f t="shared" si="155"/>
        <v>23</v>
      </c>
    </row>
    <row r="4995" spans="1:6">
      <c r="A4995" t="s">
        <v>85</v>
      </c>
      <c r="B4995" s="72">
        <v>46170</v>
      </c>
      <c r="C4995" s="172">
        <v>0</v>
      </c>
      <c r="D4995">
        <v>3</v>
      </c>
      <c r="E4995" t="str">
        <f t="shared" si="154"/>
        <v>mai</v>
      </c>
      <c r="F4995">
        <f t="shared" si="155"/>
        <v>24</v>
      </c>
    </row>
    <row r="4996" spans="1:6">
      <c r="A4996" t="s">
        <v>85</v>
      </c>
      <c r="B4996" s="72">
        <v>46170</v>
      </c>
      <c r="C4996" s="172">
        <v>4.1666666666666664E-2</v>
      </c>
      <c r="D4996">
        <v>1</v>
      </c>
      <c r="E4996" t="str">
        <f t="shared" ref="E4996:E5059" si="156">TEXT(B4996,"mmmm")</f>
        <v>mai</v>
      </c>
      <c r="F4996">
        <f t="shared" ref="F4996:F5059" si="157">VLOOKUP(C4996,$L$1:$M$24,2,0)</f>
        <v>1</v>
      </c>
    </row>
    <row r="4997" spans="1:6">
      <c r="A4997" t="s">
        <v>85</v>
      </c>
      <c r="B4997" s="72">
        <v>46170</v>
      </c>
      <c r="C4997" s="172">
        <v>8.3333333333333329E-2</v>
      </c>
      <c r="D4997">
        <v>2</v>
      </c>
      <c r="E4997" t="str">
        <f t="shared" si="156"/>
        <v>mai</v>
      </c>
      <c r="F4997">
        <f t="shared" si="157"/>
        <v>2</v>
      </c>
    </row>
    <row r="4998" spans="1:6">
      <c r="A4998" t="s">
        <v>85</v>
      </c>
      <c r="B4998" s="72">
        <v>46170</v>
      </c>
      <c r="C4998" s="172">
        <v>0.125</v>
      </c>
      <c r="D4998">
        <v>0</v>
      </c>
      <c r="E4998" t="str">
        <f t="shared" si="156"/>
        <v>mai</v>
      </c>
      <c r="F4998">
        <f t="shared" si="157"/>
        <v>3</v>
      </c>
    </row>
    <row r="4999" spans="1:6">
      <c r="A4999" t="s">
        <v>85</v>
      </c>
      <c r="B4999" s="72">
        <v>46170</v>
      </c>
      <c r="C4999" s="172">
        <v>0.16666666666666666</v>
      </c>
      <c r="D4999">
        <v>1</v>
      </c>
      <c r="E4999" t="str">
        <f t="shared" si="156"/>
        <v>mai</v>
      </c>
      <c r="F4999">
        <f t="shared" si="157"/>
        <v>4</v>
      </c>
    </row>
    <row r="5000" spans="1:6">
      <c r="A5000" t="s">
        <v>85</v>
      </c>
      <c r="B5000" s="72">
        <v>46170</v>
      </c>
      <c r="C5000" s="172">
        <v>0.20833333333333334</v>
      </c>
      <c r="D5000">
        <v>1</v>
      </c>
      <c r="E5000" t="str">
        <f t="shared" si="156"/>
        <v>mai</v>
      </c>
      <c r="F5000" t="e">
        <f t="shared" si="157"/>
        <v>#N/A</v>
      </c>
    </row>
    <row r="5001" spans="1:6">
      <c r="A5001" t="s">
        <v>85</v>
      </c>
      <c r="B5001" s="72">
        <v>46170</v>
      </c>
      <c r="C5001" s="172">
        <v>0.25</v>
      </c>
      <c r="D5001">
        <v>2</v>
      </c>
      <c r="E5001" t="str">
        <f t="shared" si="156"/>
        <v>mai</v>
      </c>
      <c r="F5001">
        <f t="shared" si="157"/>
        <v>6</v>
      </c>
    </row>
    <row r="5002" spans="1:6">
      <c r="A5002" t="s">
        <v>85</v>
      </c>
      <c r="B5002" s="72">
        <v>46170</v>
      </c>
      <c r="C5002" s="172">
        <v>0.29166666666666669</v>
      </c>
      <c r="D5002">
        <v>4</v>
      </c>
      <c r="E5002" t="str">
        <f t="shared" si="156"/>
        <v>mai</v>
      </c>
      <c r="F5002">
        <f t="shared" si="157"/>
        <v>7</v>
      </c>
    </row>
    <row r="5003" spans="1:6">
      <c r="A5003" t="s">
        <v>85</v>
      </c>
      <c r="B5003" s="72">
        <v>46170</v>
      </c>
      <c r="C5003" s="172">
        <v>0.33333333333333331</v>
      </c>
      <c r="D5003">
        <v>4</v>
      </c>
      <c r="E5003" t="str">
        <f t="shared" si="156"/>
        <v>mai</v>
      </c>
      <c r="F5003">
        <f t="shared" si="157"/>
        <v>8</v>
      </c>
    </row>
    <row r="5004" spans="1:6">
      <c r="A5004" t="s">
        <v>85</v>
      </c>
      <c r="B5004" s="72">
        <v>46170</v>
      </c>
      <c r="C5004" s="172">
        <v>0.375</v>
      </c>
      <c r="D5004">
        <v>21</v>
      </c>
      <c r="E5004" t="str">
        <f t="shared" si="156"/>
        <v>mai</v>
      </c>
      <c r="F5004">
        <f t="shared" si="157"/>
        <v>9</v>
      </c>
    </row>
    <row r="5005" spans="1:6">
      <c r="A5005" t="s">
        <v>85</v>
      </c>
      <c r="B5005" s="72">
        <v>46170</v>
      </c>
      <c r="C5005" s="172">
        <v>0.41666666666666669</v>
      </c>
      <c r="D5005">
        <v>25</v>
      </c>
      <c r="E5005" t="str">
        <f t="shared" si="156"/>
        <v>mai</v>
      </c>
      <c r="F5005">
        <f t="shared" si="157"/>
        <v>10</v>
      </c>
    </row>
    <row r="5006" spans="1:6">
      <c r="A5006" t="s">
        <v>85</v>
      </c>
      <c r="B5006" s="72">
        <v>46170</v>
      </c>
      <c r="C5006" s="172">
        <v>0.45833333333333331</v>
      </c>
      <c r="D5006">
        <v>22</v>
      </c>
      <c r="E5006" t="str">
        <f t="shared" si="156"/>
        <v>mai</v>
      </c>
      <c r="F5006">
        <f t="shared" si="157"/>
        <v>11</v>
      </c>
    </row>
    <row r="5007" spans="1:6">
      <c r="A5007" t="s">
        <v>85</v>
      </c>
      <c r="B5007" s="72">
        <v>46170</v>
      </c>
      <c r="C5007" s="172">
        <v>0.5</v>
      </c>
      <c r="D5007">
        <v>21</v>
      </c>
      <c r="E5007" t="str">
        <f t="shared" si="156"/>
        <v>mai</v>
      </c>
      <c r="F5007">
        <f t="shared" si="157"/>
        <v>12</v>
      </c>
    </row>
    <row r="5008" spans="1:6">
      <c r="A5008" t="s">
        <v>85</v>
      </c>
      <c r="B5008" s="72">
        <v>46170</v>
      </c>
      <c r="C5008" s="172">
        <v>0.54166666666666663</v>
      </c>
      <c r="D5008">
        <v>26</v>
      </c>
      <c r="E5008" t="str">
        <f t="shared" si="156"/>
        <v>mai</v>
      </c>
      <c r="F5008">
        <f t="shared" si="157"/>
        <v>13</v>
      </c>
    </row>
    <row r="5009" spans="1:6">
      <c r="A5009" t="s">
        <v>85</v>
      </c>
      <c r="B5009" s="72">
        <v>46170</v>
      </c>
      <c r="C5009" s="172">
        <v>0.58333333333333337</v>
      </c>
      <c r="D5009">
        <v>25</v>
      </c>
      <c r="E5009" t="str">
        <f t="shared" si="156"/>
        <v>mai</v>
      </c>
      <c r="F5009">
        <f t="shared" si="157"/>
        <v>14</v>
      </c>
    </row>
    <row r="5010" spans="1:6">
      <c r="A5010" t="s">
        <v>85</v>
      </c>
      <c r="B5010" s="72">
        <v>46170</v>
      </c>
      <c r="C5010" s="172">
        <v>0.625</v>
      </c>
      <c r="D5010">
        <v>16</v>
      </c>
      <c r="E5010" t="str">
        <f t="shared" si="156"/>
        <v>mai</v>
      </c>
      <c r="F5010">
        <f t="shared" si="157"/>
        <v>15</v>
      </c>
    </row>
    <row r="5011" spans="1:6">
      <c r="A5011" t="s">
        <v>85</v>
      </c>
      <c r="B5011" s="72">
        <v>46170</v>
      </c>
      <c r="C5011" s="172">
        <v>0.66666666666666663</v>
      </c>
      <c r="D5011">
        <v>19</v>
      </c>
      <c r="E5011" t="str">
        <f t="shared" si="156"/>
        <v>mai</v>
      </c>
      <c r="F5011">
        <f t="shared" si="157"/>
        <v>16</v>
      </c>
    </row>
    <row r="5012" spans="1:6">
      <c r="A5012" t="s">
        <v>85</v>
      </c>
      <c r="B5012" s="72">
        <v>46170</v>
      </c>
      <c r="C5012" s="172">
        <v>0.70833333333333337</v>
      </c>
      <c r="D5012">
        <v>18</v>
      </c>
      <c r="E5012" t="str">
        <f t="shared" si="156"/>
        <v>mai</v>
      </c>
      <c r="F5012">
        <f t="shared" si="157"/>
        <v>17</v>
      </c>
    </row>
    <row r="5013" spans="1:6">
      <c r="A5013" t="s">
        <v>85</v>
      </c>
      <c r="B5013" s="72">
        <v>46170</v>
      </c>
      <c r="C5013" s="172">
        <v>0.75</v>
      </c>
      <c r="D5013">
        <v>17</v>
      </c>
      <c r="E5013" t="str">
        <f t="shared" si="156"/>
        <v>mai</v>
      </c>
      <c r="F5013">
        <f t="shared" si="157"/>
        <v>18</v>
      </c>
    </row>
    <row r="5014" spans="1:6">
      <c r="A5014" t="s">
        <v>85</v>
      </c>
      <c r="B5014" s="72">
        <v>46170</v>
      </c>
      <c r="C5014" s="172">
        <v>0.79166666666666663</v>
      </c>
      <c r="D5014">
        <v>15</v>
      </c>
      <c r="E5014" t="str">
        <f t="shared" si="156"/>
        <v>mai</v>
      </c>
      <c r="F5014">
        <f t="shared" si="157"/>
        <v>19</v>
      </c>
    </row>
    <row r="5015" spans="1:6">
      <c r="A5015" t="s">
        <v>85</v>
      </c>
      <c r="B5015" s="72">
        <v>46170</v>
      </c>
      <c r="C5015" s="172">
        <v>0.83333333333333337</v>
      </c>
      <c r="D5015">
        <v>14</v>
      </c>
      <c r="E5015" t="str">
        <f t="shared" si="156"/>
        <v>mai</v>
      </c>
      <c r="F5015">
        <f t="shared" si="157"/>
        <v>20</v>
      </c>
    </row>
    <row r="5016" spans="1:6">
      <c r="A5016" t="s">
        <v>85</v>
      </c>
      <c r="B5016" s="72">
        <v>46170</v>
      </c>
      <c r="C5016" s="172">
        <v>0.875</v>
      </c>
      <c r="D5016">
        <v>12</v>
      </c>
      <c r="E5016" t="str">
        <f t="shared" si="156"/>
        <v>mai</v>
      </c>
      <c r="F5016">
        <f t="shared" si="157"/>
        <v>21</v>
      </c>
    </row>
    <row r="5017" spans="1:6">
      <c r="A5017" t="s">
        <v>85</v>
      </c>
      <c r="B5017" s="72">
        <v>46170</v>
      </c>
      <c r="C5017" s="172">
        <v>0.91666666666666663</v>
      </c>
      <c r="D5017">
        <v>9</v>
      </c>
      <c r="E5017" t="str">
        <f t="shared" si="156"/>
        <v>mai</v>
      </c>
      <c r="F5017">
        <f t="shared" si="157"/>
        <v>22</v>
      </c>
    </row>
    <row r="5018" spans="1:6">
      <c r="A5018" t="s">
        <v>85</v>
      </c>
      <c r="B5018" s="72">
        <v>46170</v>
      </c>
      <c r="C5018" s="172">
        <v>0.95833333333333337</v>
      </c>
      <c r="D5018">
        <v>8</v>
      </c>
      <c r="E5018" t="str">
        <f t="shared" si="156"/>
        <v>mai</v>
      </c>
      <c r="F5018">
        <f t="shared" si="157"/>
        <v>23</v>
      </c>
    </row>
    <row r="5019" spans="1:6">
      <c r="A5019" t="s">
        <v>68</v>
      </c>
      <c r="B5019" s="72">
        <v>46171</v>
      </c>
      <c r="C5019" s="79">
        <v>0</v>
      </c>
      <c r="D5019">
        <v>2</v>
      </c>
      <c r="E5019" t="str">
        <f t="shared" si="156"/>
        <v>mai</v>
      </c>
      <c r="F5019">
        <f t="shared" si="157"/>
        <v>24</v>
      </c>
    </row>
    <row r="5020" spans="1:6">
      <c r="A5020" t="s">
        <v>68</v>
      </c>
      <c r="B5020" s="72">
        <v>46171</v>
      </c>
      <c r="C5020" s="79">
        <v>4.1666666666666664E-2</v>
      </c>
      <c r="D5020">
        <v>0</v>
      </c>
      <c r="E5020" t="str">
        <f t="shared" si="156"/>
        <v>mai</v>
      </c>
      <c r="F5020">
        <f t="shared" si="157"/>
        <v>1</v>
      </c>
    </row>
    <row r="5021" spans="1:6">
      <c r="A5021" t="s">
        <v>68</v>
      </c>
      <c r="B5021" s="72">
        <v>46171</v>
      </c>
      <c r="C5021" s="79">
        <v>8.3333333333333329E-2</v>
      </c>
      <c r="D5021">
        <v>1</v>
      </c>
      <c r="E5021" t="str">
        <f t="shared" si="156"/>
        <v>mai</v>
      </c>
      <c r="F5021">
        <f t="shared" si="157"/>
        <v>2</v>
      </c>
    </row>
    <row r="5022" spans="1:6">
      <c r="A5022" t="s">
        <v>68</v>
      </c>
      <c r="B5022" s="72">
        <v>46171</v>
      </c>
      <c r="C5022" s="79">
        <v>0.125</v>
      </c>
      <c r="D5022">
        <v>3</v>
      </c>
      <c r="E5022" t="str">
        <f t="shared" si="156"/>
        <v>mai</v>
      </c>
      <c r="F5022">
        <f t="shared" si="157"/>
        <v>3</v>
      </c>
    </row>
    <row r="5023" spans="1:6">
      <c r="A5023" t="s">
        <v>68</v>
      </c>
      <c r="B5023" s="72">
        <v>46171</v>
      </c>
      <c r="C5023" s="79">
        <v>0.16666666666666666</v>
      </c>
      <c r="D5023">
        <v>0</v>
      </c>
      <c r="E5023" t="str">
        <f t="shared" si="156"/>
        <v>mai</v>
      </c>
      <c r="F5023">
        <f t="shared" si="157"/>
        <v>4</v>
      </c>
    </row>
    <row r="5024" spans="1:6">
      <c r="A5024" t="s">
        <v>68</v>
      </c>
      <c r="B5024" s="72">
        <v>46171</v>
      </c>
      <c r="C5024" s="79">
        <v>0.20833333333333334</v>
      </c>
      <c r="D5024">
        <v>3</v>
      </c>
      <c r="E5024" t="str">
        <f t="shared" si="156"/>
        <v>mai</v>
      </c>
      <c r="F5024" t="e">
        <f t="shared" si="157"/>
        <v>#N/A</v>
      </c>
    </row>
    <row r="5025" spans="1:6">
      <c r="A5025" t="s">
        <v>68</v>
      </c>
      <c r="B5025" s="72">
        <v>46171</v>
      </c>
      <c r="C5025" s="79">
        <v>0.25</v>
      </c>
      <c r="D5025">
        <v>5</v>
      </c>
      <c r="E5025" t="str">
        <f t="shared" si="156"/>
        <v>mai</v>
      </c>
      <c r="F5025">
        <f t="shared" si="157"/>
        <v>6</v>
      </c>
    </row>
    <row r="5026" spans="1:6">
      <c r="A5026" t="s">
        <v>68</v>
      </c>
      <c r="B5026" s="72">
        <v>46171</v>
      </c>
      <c r="C5026" s="79">
        <v>0.29166666666666669</v>
      </c>
      <c r="D5026">
        <v>10</v>
      </c>
      <c r="E5026" t="str">
        <f t="shared" si="156"/>
        <v>mai</v>
      </c>
      <c r="F5026">
        <f t="shared" si="157"/>
        <v>7</v>
      </c>
    </row>
    <row r="5027" spans="1:6">
      <c r="A5027" t="s">
        <v>68</v>
      </c>
      <c r="B5027" s="72">
        <v>46171</v>
      </c>
      <c r="C5027" s="79">
        <v>0.33333333333333331</v>
      </c>
      <c r="D5027">
        <v>38</v>
      </c>
      <c r="E5027" t="str">
        <f t="shared" si="156"/>
        <v>mai</v>
      </c>
      <c r="F5027">
        <f t="shared" si="157"/>
        <v>8</v>
      </c>
    </row>
    <row r="5028" spans="1:6">
      <c r="A5028" t="s">
        <v>68</v>
      </c>
      <c r="B5028" s="72">
        <v>46171</v>
      </c>
      <c r="C5028" s="79">
        <v>0.375</v>
      </c>
      <c r="D5028">
        <v>53</v>
      </c>
      <c r="E5028" t="str">
        <f t="shared" si="156"/>
        <v>mai</v>
      </c>
      <c r="F5028">
        <f t="shared" si="157"/>
        <v>9</v>
      </c>
    </row>
    <row r="5029" spans="1:6">
      <c r="A5029" t="s">
        <v>68</v>
      </c>
      <c r="B5029" s="72">
        <v>46171</v>
      </c>
      <c r="C5029" s="79">
        <v>0.41666666666666669</v>
      </c>
      <c r="D5029">
        <v>49</v>
      </c>
      <c r="E5029" t="str">
        <f t="shared" si="156"/>
        <v>mai</v>
      </c>
      <c r="F5029">
        <f t="shared" si="157"/>
        <v>10</v>
      </c>
    </row>
    <row r="5030" spans="1:6">
      <c r="A5030" t="s">
        <v>68</v>
      </c>
      <c r="B5030" s="72">
        <v>46171</v>
      </c>
      <c r="C5030" s="79">
        <v>0.45833333333333331</v>
      </c>
      <c r="D5030">
        <v>54</v>
      </c>
      <c r="E5030" t="str">
        <f t="shared" si="156"/>
        <v>mai</v>
      </c>
      <c r="F5030">
        <f t="shared" si="157"/>
        <v>11</v>
      </c>
    </row>
    <row r="5031" spans="1:6">
      <c r="A5031" t="s">
        <v>68</v>
      </c>
      <c r="B5031" s="72">
        <v>46171</v>
      </c>
      <c r="C5031" s="79">
        <v>0.5</v>
      </c>
      <c r="D5031">
        <v>46</v>
      </c>
      <c r="E5031" t="str">
        <f t="shared" si="156"/>
        <v>mai</v>
      </c>
      <c r="F5031">
        <f t="shared" si="157"/>
        <v>12</v>
      </c>
    </row>
    <row r="5032" spans="1:6">
      <c r="A5032" t="s">
        <v>68</v>
      </c>
      <c r="B5032" s="72">
        <v>46171</v>
      </c>
      <c r="C5032" s="79">
        <v>0.54166666666666663</v>
      </c>
      <c r="D5032">
        <v>53</v>
      </c>
      <c r="E5032" t="str">
        <f t="shared" si="156"/>
        <v>mai</v>
      </c>
      <c r="F5032">
        <f t="shared" si="157"/>
        <v>13</v>
      </c>
    </row>
    <row r="5033" spans="1:6">
      <c r="A5033" t="s">
        <v>68</v>
      </c>
      <c r="B5033" s="72">
        <v>46171</v>
      </c>
      <c r="C5033" s="79">
        <v>0.58333333333333337</v>
      </c>
      <c r="D5033">
        <v>47</v>
      </c>
      <c r="E5033" t="str">
        <f t="shared" si="156"/>
        <v>mai</v>
      </c>
      <c r="F5033">
        <f t="shared" si="157"/>
        <v>14</v>
      </c>
    </row>
    <row r="5034" spans="1:6">
      <c r="A5034" t="s">
        <v>68</v>
      </c>
      <c r="B5034" s="72">
        <v>46171</v>
      </c>
      <c r="C5034" s="79">
        <v>0.625</v>
      </c>
      <c r="D5034">
        <v>51</v>
      </c>
      <c r="E5034" t="str">
        <f t="shared" si="156"/>
        <v>mai</v>
      </c>
      <c r="F5034">
        <f t="shared" si="157"/>
        <v>15</v>
      </c>
    </row>
    <row r="5035" spans="1:6">
      <c r="A5035" t="s">
        <v>68</v>
      </c>
      <c r="B5035" s="72">
        <v>46171</v>
      </c>
      <c r="C5035" s="79">
        <v>0.66666666666666663</v>
      </c>
      <c r="D5035">
        <v>49</v>
      </c>
      <c r="E5035" t="str">
        <f t="shared" si="156"/>
        <v>mai</v>
      </c>
      <c r="F5035">
        <f t="shared" si="157"/>
        <v>16</v>
      </c>
    </row>
    <row r="5036" spans="1:6">
      <c r="A5036" t="s">
        <v>68</v>
      </c>
      <c r="B5036" s="72">
        <v>46171</v>
      </c>
      <c r="C5036" s="79">
        <v>0.70833333333333337</v>
      </c>
      <c r="D5036">
        <v>40</v>
      </c>
      <c r="E5036" t="str">
        <f t="shared" si="156"/>
        <v>mai</v>
      </c>
      <c r="F5036">
        <f t="shared" si="157"/>
        <v>17</v>
      </c>
    </row>
    <row r="5037" spans="1:6">
      <c r="A5037" t="s">
        <v>68</v>
      </c>
      <c r="B5037" s="72">
        <v>46171</v>
      </c>
      <c r="C5037" s="79">
        <v>0.75</v>
      </c>
      <c r="D5037">
        <v>28</v>
      </c>
      <c r="E5037" t="str">
        <f t="shared" si="156"/>
        <v>mai</v>
      </c>
      <c r="F5037">
        <f t="shared" si="157"/>
        <v>18</v>
      </c>
    </row>
    <row r="5038" spans="1:6">
      <c r="A5038" t="s">
        <v>68</v>
      </c>
      <c r="B5038" s="72">
        <v>46171</v>
      </c>
      <c r="C5038" s="79">
        <v>0.79166666666666663</v>
      </c>
      <c r="D5038">
        <v>20</v>
      </c>
      <c r="E5038" t="str">
        <f t="shared" si="156"/>
        <v>mai</v>
      </c>
      <c r="F5038">
        <f t="shared" si="157"/>
        <v>19</v>
      </c>
    </row>
    <row r="5039" spans="1:6">
      <c r="A5039" t="s">
        <v>68</v>
      </c>
      <c r="B5039" s="72">
        <v>46171</v>
      </c>
      <c r="C5039" s="79">
        <v>0.83333333333333337</v>
      </c>
      <c r="D5039">
        <v>12</v>
      </c>
      <c r="E5039" t="str">
        <f t="shared" si="156"/>
        <v>mai</v>
      </c>
      <c r="F5039">
        <f t="shared" si="157"/>
        <v>20</v>
      </c>
    </row>
    <row r="5040" spans="1:6">
      <c r="A5040" t="s">
        <v>68</v>
      </c>
      <c r="B5040" s="72">
        <v>46171</v>
      </c>
      <c r="C5040" s="79">
        <v>0.875</v>
      </c>
      <c r="D5040">
        <v>7</v>
      </c>
      <c r="E5040" t="str">
        <f t="shared" si="156"/>
        <v>mai</v>
      </c>
      <c r="F5040">
        <f t="shared" si="157"/>
        <v>21</v>
      </c>
    </row>
    <row r="5041" spans="1:6">
      <c r="A5041" t="s">
        <v>68</v>
      </c>
      <c r="B5041" s="72">
        <v>46171</v>
      </c>
      <c r="C5041" s="79">
        <v>0.91666666666666663</v>
      </c>
      <c r="D5041">
        <v>6</v>
      </c>
      <c r="E5041" t="str">
        <f t="shared" si="156"/>
        <v>mai</v>
      </c>
      <c r="F5041">
        <f t="shared" si="157"/>
        <v>22</v>
      </c>
    </row>
    <row r="5042" spans="1:6">
      <c r="A5042" t="s">
        <v>68</v>
      </c>
      <c r="B5042" s="72">
        <v>46171</v>
      </c>
      <c r="C5042" s="79">
        <v>0.95833333333333337</v>
      </c>
      <c r="D5042">
        <v>5</v>
      </c>
      <c r="E5042" t="str">
        <f t="shared" si="156"/>
        <v>mai</v>
      </c>
      <c r="F5042">
        <f t="shared" si="157"/>
        <v>23</v>
      </c>
    </row>
    <row r="5043" spans="1:6">
      <c r="A5043" t="s">
        <v>85</v>
      </c>
      <c r="B5043" s="72">
        <v>46171</v>
      </c>
      <c r="C5043" s="172">
        <v>0</v>
      </c>
      <c r="D5043">
        <v>4</v>
      </c>
      <c r="E5043" t="str">
        <f t="shared" si="156"/>
        <v>mai</v>
      </c>
      <c r="F5043">
        <f t="shared" si="157"/>
        <v>24</v>
      </c>
    </row>
    <row r="5044" spans="1:6">
      <c r="A5044" t="s">
        <v>85</v>
      </c>
      <c r="B5044" s="72">
        <v>46171</v>
      </c>
      <c r="C5044" s="172">
        <v>4.1666666666666664E-2</v>
      </c>
      <c r="D5044">
        <v>8</v>
      </c>
      <c r="E5044" t="str">
        <f t="shared" si="156"/>
        <v>mai</v>
      </c>
      <c r="F5044">
        <f t="shared" si="157"/>
        <v>1</v>
      </c>
    </row>
    <row r="5045" spans="1:6">
      <c r="A5045" t="s">
        <v>85</v>
      </c>
      <c r="B5045" s="72">
        <v>46171</v>
      </c>
      <c r="C5045" s="172">
        <v>8.3333333333333329E-2</v>
      </c>
      <c r="D5045">
        <v>2</v>
      </c>
      <c r="E5045" t="str">
        <f t="shared" si="156"/>
        <v>mai</v>
      </c>
      <c r="F5045">
        <f t="shared" si="157"/>
        <v>2</v>
      </c>
    </row>
    <row r="5046" spans="1:6">
      <c r="A5046" t="s">
        <v>85</v>
      </c>
      <c r="B5046" s="72">
        <v>46171</v>
      </c>
      <c r="C5046" s="172">
        <v>0.125</v>
      </c>
      <c r="D5046">
        <v>1</v>
      </c>
      <c r="E5046" t="str">
        <f t="shared" si="156"/>
        <v>mai</v>
      </c>
      <c r="F5046">
        <f t="shared" si="157"/>
        <v>3</v>
      </c>
    </row>
    <row r="5047" spans="1:6">
      <c r="A5047" t="s">
        <v>85</v>
      </c>
      <c r="B5047" s="72">
        <v>46171</v>
      </c>
      <c r="C5047" s="172">
        <v>0.16666666666666666</v>
      </c>
      <c r="D5047">
        <v>3</v>
      </c>
      <c r="E5047" t="str">
        <f t="shared" si="156"/>
        <v>mai</v>
      </c>
      <c r="F5047">
        <f t="shared" si="157"/>
        <v>4</v>
      </c>
    </row>
    <row r="5048" spans="1:6">
      <c r="A5048" t="s">
        <v>85</v>
      </c>
      <c r="B5048" s="72">
        <v>46171</v>
      </c>
      <c r="C5048" s="172">
        <v>0.20833333333333334</v>
      </c>
      <c r="D5048">
        <v>1</v>
      </c>
      <c r="E5048" t="str">
        <f t="shared" si="156"/>
        <v>mai</v>
      </c>
      <c r="F5048" t="e">
        <f t="shared" si="157"/>
        <v>#N/A</v>
      </c>
    </row>
    <row r="5049" spans="1:6">
      <c r="A5049" t="s">
        <v>85</v>
      </c>
      <c r="B5049" s="72">
        <v>46171</v>
      </c>
      <c r="C5049" s="172">
        <v>0.25</v>
      </c>
      <c r="D5049">
        <v>1</v>
      </c>
      <c r="E5049" t="str">
        <f t="shared" si="156"/>
        <v>mai</v>
      </c>
      <c r="F5049">
        <f t="shared" si="157"/>
        <v>6</v>
      </c>
    </row>
    <row r="5050" spans="1:6">
      <c r="A5050" t="s">
        <v>85</v>
      </c>
      <c r="B5050" s="72">
        <v>46171</v>
      </c>
      <c r="C5050" s="172">
        <v>0.29166666666666669</v>
      </c>
      <c r="D5050">
        <v>5</v>
      </c>
      <c r="E5050" t="str">
        <f t="shared" si="156"/>
        <v>mai</v>
      </c>
      <c r="F5050">
        <f t="shared" si="157"/>
        <v>7</v>
      </c>
    </row>
    <row r="5051" spans="1:6">
      <c r="A5051" t="s">
        <v>85</v>
      </c>
      <c r="B5051" s="72">
        <v>46171</v>
      </c>
      <c r="C5051" s="172">
        <v>0.33333333333333331</v>
      </c>
      <c r="D5051">
        <v>9</v>
      </c>
      <c r="E5051" t="str">
        <f t="shared" si="156"/>
        <v>mai</v>
      </c>
      <c r="F5051">
        <f t="shared" si="157"/>
        <v>8</v>
      </c>
    </row>
    <row r="5052" spans="1:6">
      <c r="A5052" t="s">
        <v>85</v>
      </c>
      <c r="B5052" s="72">
        <v>46171</v>
      </c>
      <c r="C5052" s="172">
        <v>0.375</v>
      </c>
      <c r="D5052">
        <v>19</v>
      </c>
      <c r="E5052" t="str">
        <f t="shared" si="156"/>
        <v>mai</v>
      </c>
      <c r="F5052">
        <f t="shared" si="157"/>
        <v>9</v>
      </c>
    </row>
    <row r="5053" spans="1:6">
      <c r="A5053" t="s">
        <v>85</v>
      </c>
      <c r="B5053" s="72">
        <v>46171</v>
      </c>
      <c r="C5053" s="172">
        <v>0.41666666666666669</v>
      </c>
      <c r="D5053">
        <v>16</v>
      </c>
      <c r="E5053" t="str">
        <f t="shared" si="156"/>
        <v>mai</v>
      </c>
      <c r="F5053">
        <f t="shared" si="157"/>
        <v>10</v>
      </c>
    </row>
    <row r="5054" spans="1:6">
      <c r="A5054" t="s">
        <v>85</v>
      </c>
      <c r="B5054" s="72">
        <v>46171</v>
      </c>
      <c r="C5054" s="172">
        <v>0.45833333333333331</v>
      </c>
      <c r="D5054">
        <v>26</v>
      </c>
      <c r="E5054" t="str">
        <f t="shared" si="156"/>
        <v>mai</v>
      </c>
      <c r="F5054">
        <f t="shared" si="157"/>
        <v>11</v>
      </c>
    </row>
    <row r="5055" spans="1:6">
      <c r="A5055" t="s">
        <v>85</v>
      </c>
      <c r="B5055" s="72">
        <v>46171</v>
      </c>
      <c r="C5055" s="172">
        <v>0.5</v>
      </c>
      <c r="D5055">
        <v>18</v>
      </c>
      <c r="E5055" t="str">
        <f t="shared" si="156"/>
        <v>mai</v>
      </c>
      <c r="F5055">
        <f t="shared" si="157"/>
        <v>12</v>
      </c>
    </row>
    <row r="5056" spans="1:6">
      <c r="A5056" t="s">
        <v>85</v>
      </c>
      <c r="B5056" s="72">
        <v>46171</v>
      </c>
      <c r="C5056" s="172">
        <v>0.54166666666666663</v>
      </c>
      <c r="D5056">
        <v>23</v>
      </c>
      <c r="E5056" t="str">
        <f t="shared" si="156"/>
        <v>mai</v>
      </c>
      <c r="F5056">
        <f t="shared" si="157"/>
        <v>13</v>
      </c>
    </row>
    <row r="5057" spans="1:6">
      <c r="A5057" t="s">
        <v>85</v>
      </c>
      <c r="B5057" s="72">
        <v>46171</v>
      </c>
      <c r="C5057" s="172">
        <v>0.58333333333333337</v>
      </c>
      <c r="D5057">
        <v>28</v>
      </c>
      <c r="E5057" t="str">
        <f t="shared" si="156"/>
        <v>mai</v>
      </c>
      <c r="F5057">
        <f t="shared" si="157"/>
        <v>14</v>
      </c>
    </row>
    <row r="5058" spans="1:6">
      <c r="A5058" t="s">
        <v>85</v>
      </c>
      <c r="B5058" s="72">
        <v>46171</v>
      </c>
      <c r="C5058" s="172">
        <v>0.625</v>
      </c>
      <c r="D5058">
        <v>22</v>
      </c>
      <c r="E5058" t="str">
        <f t="shared" si="156"/>
        <v>mai</v>
      </c>
      <c r="F5058">
        <f t="shared" si="157"/>
        <v>15</v>
      </c>
    </row>
    <row r="5059" spans="1:6">
      <c r="A5059" t="s">
        <v>85</v>
      </c>
      <c r="B5059" s="72">
        <v>46171</v>
      </c>
      <c r="C5059" s="172">
        <v>0.66666666666666663</v>
      </c>
      <c r="D5059">
        <v>26</v>
      </c>
      <c r="E5059" t="str">
        <f t="shared" si="156"/>
        <v>mai</v>
      </c>
      <c r="F5059">
        <f t="shared" si="157"/>
        <v>16</v>
      </c>
    </row>
    <row r="5060" spans="1:6">
      <c r="A5060" t="s">
        <v>85</v>
      </c>
      <c r="B5060" s="72">
        <v>46171</v>
      </c>
      <c r="C5060" s="172">
        <v>0.70833333333333337</v>
      </c>
      <c r="D5060">
        <v>18</v>
      </c>
      <c r="E5060" t="str">
        <f t="shared" ref="E5060:E5123" si="158">TEXT(B5060,"mmmm")</f>
        <v>mai</v>
      </c>
      <c r="F5060">
        <f t="shared" ref="F5060:F5123" si="159">VLOOKUP(C5060,$L$1:$M$24,2,0)</f>
        <v>17</v>
      </c>
    </row>
    <row r="5061" spans="1:6">
      <c r="A5061" t="s">
        <v>85</v>
      </c>
      <c r="B5061" s="72">
        <v>46171</v>
      </c>
      <c r="C5061" s="172">
        <v>0.75</v>
      </c>
      <c r="D5061">
        <v>14</v>
      </c>
      <c r="E5061" t="str">
        <f t="shared" si="158"/>
        <v>mai</v>
      </c>
      <c r="F5061">
        <f t="shared" si="159"/>
        <v>18</v>
      </c>
    </row>
    <row r="5062" spans="1:6">
      <c r="A5062" t="s">
        <v>85</v>
      </c>
      <c r="B5062" s="72">
        <v>46171</v>
      </c>
      <c r="C5062" s="172">
        <v>0.79166666666666663</v>
      </c>
      <c r="D5062">
        <v>19</v>
      </c>
      <c r="E5062" t="str">
        <f t="shared" si="158"/>
        <v>mai</v>
      </c>
      <c r="F5062">
        <f t="shared" si="159"/>
        <v>19</v>
      </c>
    </row>
    <row r="5063" spans="1:6">
      <c r="A5063" t="s">
        <v>85</v>
      </c>
      <c r="B5063" s="72">
        <v>46171</v>
      </c>
      <c r="C5063" s="172">
        <v>0.83333333333333337</v>
      </c>
      <c r="D5063">
        <v>11</v>
      </c>
      <c r="E5063" t="str">
        <f t="shared" si="158"/>
        <v>mai</v>
      </c>
      <c r="F5063">
        <f t="shared" si="159"/>
        <v>20</v>
      </c>
    </row>
    <row r="5064" spans="1:6">
      <c r="A5064" t="s">
        <v>85</v>
      </c>
      <c r="B5064" s="72">
        <v>46171</v>
      </c>
      <c r="C5064" s="172">
        <v>0.875</v>
      </c>
      <c r="D5064">
        <v>9</v>
      </c>
      <c r="E5064" t="str">
        <f t="shared" si="158"/>
        <v>mai</v>
      </c>
      <c r="F5064">
        <f t="shared" si="159"/>
        <v>21</v>
      </c>
    </row>
    <row r="5065" spans="1:6">
      <c r="A5065" t="s">
        <v>85</v>
      </c>
      <c r="B5065" s="72">
        <v>46171</v>
      </c>
      <c r="C5065" s="172">
        <v>0.91666666666666663</v>
      </c>
      <c r="D5065">
        <v>9</v>
      </c>
      <c r="E5065" t="str">
        <f t="shared" si="158"/>
        <v>mai</v>
      </c>
      <c r="F5065">
        <f t="shared" si="159"/>
        <v>22</v>
      </c>
    </row>
    <row r="5066" spans="1:6">
      <c r="A5066" t="s">
        <v>85</v>
      </c>
      <c r="B5066" s="72">
        <v>46171</v>
      </c>
      <c r="C5066" s="172">
        <v>0.95833333333333337</v>
      </c>
      <c r="D5066">
        <v>12</v>
      </c>
      <c r="E5066" t="str">
        <f t="shared" si="158"/>
        <v>mai</v>
      </c>
      <c r="F5066">
        <f t="shared" si="159"/>
        <v>23</v>
      </c>
    </row>
    <row r="5067" spans="1:6">
      <c r="A5067" t="s">
        <v>68</v>
      </c>
      <c r="B5067" s="72">
        <v>46172</v>
      </c>
      <c r="C5067" s="79">
        <v>0</v>
      </c>
      <c r="D5067">
        <v>5</v>
      </c>
      <c r="E5067" t="str">
        <f t="shared" si="158"/>
        <v>mai</v>
      </c>
      <c r="F5067">
        <f t="shared" si="159"/>
        <v>24</v>
      </c>
    </row>
    <row r="5068" spans="1:6">
      <c r="A5068" t="s">
        <v>68</v>
      </c>
      <c r="B5068" s="72">
        <v>46172</v>
      </c>
      <c r="C5068" s="79">
        <v>4.1666666666666664E-2</v>
      </c>
      <c r="D5068">
        <v>3</v>
      </c>
      <c r="E5068" t="str">
        <f t="shared" si="158"/>
        <v>mai</v>
      </c>
      <c r="F5068">
        <f t="shared" si="159"/>
        <v>1</v>
      </c>
    </row>
    <row r="5069" spans="1:6">
      <c r="A5069" t="s">
        <v>68</v>
      </c>
      <c r="B5069" s="72">
        <v>46172</v>
      </c>
      <c r="C5069" s="79">
        <v>8.3333333333333329E-2</v>
      </c>
      <c r="D5069">
        <v>1</v>
      </c>
      <c r="E5069" t="str">
        <f t="shared" si="158"/>
        <v>mai</v>
      </c>
      <c r="F5069">
        <f t="shared" si="159"/>
        <v>2</v>
      </c>
    </row>
    <row r="5070" spans="1:6">
      <c r="A5070" t="s">
        <v>68</v>
      </c>
      <c r="B5070" s="72">
        <v>46172</v>
      </c>
      <c r="C5070" s="79">
        <v>0.125</v>
      </c>
      <c r="D5070">
        <v>2</v>
      </c>
      <c r="E5070" t="str">
        <f t="shared" si="158"/>
        <v>mai</v>
      </c>
      <c r="F5070">
        <f t="shared" si="159"/>
        <v>3</v>
      </c>
    </row>
    <row r="5071" spans="1:6">
      <c r="A5071" t="s">
        <v>68</v>
      </c>
      <c r="B5071" s="72">
        <v>46172</v>
      </c>
      <c r="C5071" s="79">
        <v>0.16666666666666666</v>
      </c>
      <c r="D5071">
        <v>1</v>
      </c>
      <c r="E5071" t="str">
        <f t="shared" si="158"/>
        <v>mai</v>
      </c>
      <c r="F5071">
        <f t="shared" si="159"/>
        <v>4</v>
      </c>
    </row>
    <row r="5072" spans="1:6">
      <c r="A5072" t="s">
        <v>68</v>
      </c>
      <c r="B5072" s="72">
        <v>46172</v>
      </c>
      <c r="C5072" s="79">
        <v>0.20833333333333334</v>
      </c>
      <c r="D5072">
        <v>2</v>
      </c>
      <c r="E5072" t="str">
        <f t="shared" si="158"/>
        <v>mai</v>
      </c>
      <c r="F5072" t="e">
        <f t="shared" si="159"/>
        <v>#N/A</v>
      </c>
    </row>
    <row r="5073" spans="1:6">
      <c r="A5073" t="s">
        <v>68</v>
      </c>
      <c r="B5073" s="72">
        <v>46172</v>
      </c>
      <c r="C5073" s="79">
        <v>0.25</v>
      </c>
      <c r="D5073">
        <v>3</v>
      </c>
      <c r="E5073" t="str">
        <f t="shared" si="158"/>
        <v>mai</v>
      </c>
      <c r="F5073">
        <f t="shared" si="159"/>
        <v>6</v>
      </c>
    </row>
    <row r="5074" spans="1:6">
      <c r="A5074" t="s">
        <v>68</v>
      </c>
      <c r="B5074" s="72">
        <v>46172</v>
      </c>
      <c r="C5074" s="79">
        <v>0.29166666666666669</v>
      </c>
      <c r="D5074">
        <v>8</v>
      </c>
      <c r="E5074" t="str">
        <f t="shared" si="158"/>
        <v>mai</v>
      </c>
      <c r="F5074">
        <f t="shared" si="159"/>
        <v>7</v>
      </c>
    </row>
    <row r="5075" spans="1:6">
      <c r="A5075" t="s">
        <v>68</v>
      </c>
      <c r="B5075" s="72">
        <v>46172</v>
      </c>
      <c r="C5075" s="79">
        <v>0.33333333333333331</v>
      </c>
      <c r="D5075">
        <v>15</v>
      </c>
      <c r="E5075" t="str">
        <f t="shared" si="158"/>
        <v>mai</v>
      </c>
      <c r="F5075">
        <f t="shared" si="159"/>
        <v>8</v>
      </c>
    </row>
    <row r="5076" spans="1:6">
      <c r="A5076" t="s">
        <v>68</v>
      </c>
      <c r="B5076" s="72">
        <v>46172</v>
      </c>
      <c r="C5076" s="79">
        <v>0.375</v>
      </c>
      <c r="D5076">
        <v>34</v>
      </c>
      <c r="E5076" t="str">
        <f t="shared" si="158"/>
        <v>mai</v>
      </c>
      <c r="F5076">
        <f t="shared" si="159"/>
        <v>9</v>
      </c>
    </row>
    <row r="5077" spans="1:6">
      <c r="A5077" t="s">
        <v>68</v>
      </c>
      <c r="B5077" s="72">
        <v>46172</v>
      </c>
      <c r="C5077" s="79">
        <v>0.41666666666666669</v>
      </c>
      <c r="D5077">
        <v>41</v>
      </c>
      <c r="E5077" t="str">
        <f t="shared" si="158"/>
        <v>mai</v>
      </c>
      <c r="F5077">
        <f t="shared" si="159"/>
        <v>10</v>
      </c>
    </row>
    <row r="5078" spans="1:6">
      <c r="A5078" t="s">
        <v>68</v>
      </c>
      <c r="B5078" s="72">
        <v>46172</v>
      </c>
      <c r="C5078" s="79">
        <v>0.45833333333333331</v>
      </c>
      <c r="D5078">
        <v>42</v>
      </c>
      <c r="E5078" t="str">
        <f t="shared" si="158"/>
        <v>mai</v>
      </c>
      <c r="F5078">
        <f t="shared" si="159"/>
        <v>11</v>
      </c>
    </row>
    <row r="5079" spans="1:6">
      <c r="A5079" t="s">
        <v>68</v>
      </c>
      <c r="B5079" s="72">
        <v>46172</v>
      </c>
      <c r="C5079" s="79">
        <v>0.5</v>
      </c>
      <c r="D5079">
        <v>44</v>
      </c>
      <c r="E5079" t="str">
        <f t="shared" si="158"/>
        <v>mai</v>
      </c>
      <c r="F5079">
        <f t="shared" si="159"/>
        <v>12</v>
      </c>
    </row>
    <row r="5080" spans="1:6">
      <c r="A5080" t="s">
        <v>68</v>
      </c>
      <c r="B5080" s="72">
        <v>46172</v>
      </c>
      <c r="C5080" s="79">
        <v>0.54166666666666663</v>
      </c>
      <c r="D5080">
        <v>44</v>
      </c>
      <c r="E5080" t="str">
        <f t="shared" si="158"/>
        <v>mai</v>
      </c>
      <c r="F5080">
        <f t="shared" si="159"/>
        <v>13</v>
      </c>
    </row>
    <row r="5081" spans="1:6">
      <c r="A5081" t="s">
        <v>68</v>
      </c>
      <c r="B5081" s="72">
        <v>46172</v>
      </c>
      <c r="C5081" s="79">
        <v>0.58333333333333337</v>
      </c>
      <c r="D5081">
        <v>40</v>
      </c>
      <c r="E5081" t="str">
        <f t="shared" si="158"/>
        <v>mai</v>
      </c>
      <c r="F5081">
        <f t="shared" si="159"/>
        <v>14</v>
      </c>
    </row>
    <row r="5082" spans="1:6">
      <c r="A5082" t="s">
        <v>68</v>
      </c>
      <c r="B5082" s="72">
        <v>46172</v>
      </c>
      <c r="C5082" s="79">
        <v>0.625</v>
      </c>
      <c r="D5082">
        <v>34</v>
      </c>
      <c r="E5082" t="str">
        <f t="shared" si="158"/>
        <v>mai</v>
      </c>
      <c r="F5082">
        <f t="shared" si="159"/>
        <v>15</v>
      </c>
    </row>
    <row r="5083" spans="1:6">
      <c r="A5083" t="s">
        <v>68</v>
      </c>
      <c r="B5083" s="72">
        <v>46172</v>
      </c>
      <c r="C5083" s="79">
        <v>0.66666666666666663</v>
      </c>
      <c r="D5083">
        <v>28</v>
      </c>
      <c r="E5083" t="str">
        <f t="shared" si="158"/>
        <v>mai</v>
      </c>
      <c r="F5083">
        <f t="shared" si="159"/>
        <v>16</v>
      </c>
    </row>
    <row r="5084" spans="1:6">
      <c r="A5084" t="s">
        <v>68</v>
      </c>
      <c r="B5084" s="72">
        <v>46172</v>
      </c>
      <c r="C5084" s="79">
        <v>0.70833333333333337</v>
      </c>
      <c r="D5084">
        <v>22</v>
      </c>
      <c r="E5084" t="str">
        <f t="shared" si="158"/>
        <v>mai</v>
      </c>
      <c r="F5084">
        <f t="shared" si="159"/>
        <v>17</v>
      </c>
    </row>
    <row r="5085" spans="1:6">
      <c r="A5085" t="s">
        <v>68</v>
      </c>
      <c r="B5085" s="72">
        <v>46172</v>
      </c>
      <c r="C5085" s="79">
        <v>0.75</v>
      </c>
      <c r="D5085">
        <v>18</v>
      </c>
      <c r="E5085" t="str">
        <f t="shared" si="158"/>
        <v>mai</v>
      </c>
      <c r="F5085">
        <f t="shared" si="159"/>
        <v>18</v>
      </c>
    </row>
    <row r="5086" spans="1:6">
      <c r="A5086" t="s">
        <v>68</v>
      </c>
      <c r="B5086" s="72">
        <v>46172</v>
      </c>
      <c r="C5086" s="79">
        <v>0.79166666666666663</v>
      </c>
      <c r="D5086">
        <v>17</v>
      </c>
      <c r="E5086" t="str">
        <f t="shared" si="158"/>
        <v>mai</v>
      </c>
      <c r="F5086">
        <f t="shared" si="159"/>
        <v>19</v>
      </c>
    </row>
    <row r="5087" spans="1:6">
      <c r="A5087" t="s">
        <v>68</v>
      </c>
      <c r="B5087" s="72">
        <v>46172</v>
      </c>
      <c r="C5087" s="79">
        <v>0.83333333333333337</v>
      </c>
      <c r="D5087">
        <v>17</v>
      </c>
      <c r="E5087" t="str">
        <f t="shared" si="158"/>
        <v>mai</v>
      </c>
      <c r="F5087">
        <f t="shared" si="159"/>
        <v>20</v>
      </c>
    </row>
    <row r="5088" spans="1:6">
      <c r="A5088" t="s">
        <v>68</v>
      </c>
      <c r="B5088" s="72">
        <v>46172</v>
      </c>
      <c r="C5088" s="79">
        <v>0.875</v>
      </c>
      <c r="D5088">
        <v>8</v>
      </c>
      <c r="E5088" t="str">
        <f t="shared" si="158"/>
        <v>mai</v>
      </c>
      <c r="F5088">
        <f t="shared" si="159"/>
        <v>21</v>
      </c>
    </row>
    <row r="5089" spans="1:6">
      <c r="A5089" t="s">
        <v>68</v>
      </c>
      <c r="B5089" s="72">
        <v>46172</v>
      </c>
      <c r="C5089" s="79">
        <v>0.91666666666666663</v>
      </c>
      <c r="D5089">
        <v>6</v>
      </c>
      <c r="E5089" t="str">
        <f t="shared" si="158"/>
        <v>mai</v>
      </c>
      <c r="F5089">
        <f t="shared" si="159"/>
        <v>22</v>
      </c>
    </row>
    <row r="5090" spans="1:6">
      <c r="A5090" t="s">
        <v>68</v>
      </c>
      <c r="B5090" s="72">
        <v>46172</v>
      </c>
      <c r="C5090" s="79">
        <v>0.95833333333333337</v>
      </c>
      <c r="D5090">
        <v>4</v>
      </c>
      <c r="E5090" t="str">
        <f t="shared" si="158"/>
        <v>mai</v>
      </c>
      <c r="F5090">
        <f t="shared" si="159"/>
        <v>23</v>
      </c>
    </row>
    <row r="5091" spans="1:6">
      <c r="A5091" t="s">
        <v>85</v>
      </c>
      <c r="B5091" s="72">
        <v>46172</v>
      </c>
      <c r="C5091" s="172">
        <v>0</v>
      </c>
      <c r="D5091">
        <v>8</v>
      </c>
      <c r="E5091" t="str">
        <f t="shared" si="158"/>
        <v>mai</v>
      </c>
      <c r="F5091">
        <f t="shared" si="159"/>
        <v>24</v>
      </c>
    </row>
    <row r="5092" spans="1:6">
      <c r="A5092" t="s">
        <v>85</v>
      </c>
      <c r="B5092" s="72">
        <v>46172</v>
      </c>
      <c r="C5092" s="172">
        <v>4.1666666666666664E-2</v>
      </c>
      <c r="D5092">
        <v>4</v>
      </c>
      <c r="E5092" t="str">
        <f t="shared" si="158"/>
        <v>mai</v>
      </c>
      <c r="F5092">
        <f t="shared" si="159"/>
        <v>1</v>
      </c>
    </row>
    <row r="5093" spans="1:6">
      <c r="A5093" t="s">
        <v>85</v>
      </c>
      <c r="B5093" s="72">
        <v>46172</v>
      </c>
      <c r="C5093" s="172">
        <v>8.3333333333333329E-2</v>
      </c>
      <c r="D5093">
        <v>5</v>
      </c>
      <c r="E5093" t="str">
        <f t="shared" si="158"/>
        <v>mai</v>
      </c>
      <c r="F5093">
        <f t="shared" si="159"/>
        <v>2</v>
      </c>
    </row>
    <row r="5094" spans="1:6">
      <c r="A5094" t="s">
        <v>85</v>
      </c>
      <c r="B5094" s="72">
        <v>46172</v>
      </c>
      <c r="C5094" s="172">
        <v>0.125</v>
      </c>
      <c r="D5094">
        <v>2</v>
      </c>
      <c r="E5094" t="str">
        <f t="shared" si="158"/>
        <v>mai</v>
      </c>
      <c r="F5094">
        <f t="shared" si="159"/>
        <v>3</v>
      </c>
    </row>
    <row r="5095" spans="1:6">
      <c r="A5095" t="s">
        <v>85</v>
      </c>
      <c r="B5095" s="72">
        <v>46172</v>
      </c>
      <c r="C5095" s="172">
        <v>0.16666666666666666</v>
      </c>
      <c r="D5095">
        <v>1</v>
      </c>
      <c r="E5095" t="str">
        <f t="shared" si="158"/>
        <v>mai</v>
      </c>
      <c r="F5095">
        <f t="shared" si="159"/>
        <v>4</v>
      </c>
    </row>
    <row r="5096" spans="1:6">
      <c r="A5096" t="s">
        <v>85</v>
      </c>
      <c r="B5096" s="72">
        <v>46172</v>
      </c>
      <c r="C5096" s="172">
        <v>0.20833333333333334</v>
      </c>
      <c r="D5096">
        <v>0</v>
      </c>
      <c r="E5096" t="str">
        <f t="shared" si="158"/>
        <v>mai</v>
      </c>
      <c r="F5096" t="e">
        <f t="shared" si="159"/>
        <v>#N/A</v>
      </c>
    </row>
    <row r="5097" spans="1:6">
      <c r="A5097" t="s">
        <v>85</v>
      </c>
      <c r="B5097" s="72">
        <v>46172</v>
      </c>
      <c r="C5097" s="172">
        <v>0.25</v>
      </c>
      <c r="D5097">
        <v>0</v>
      </c>
      <c r="E5097" t="str">
        <f t="shared" si="158"/>
        <v>mai</v>
      </c>
      <c r="F5097">
        <f t="shared" si="159"/>
        <v>6</v>
      </c>
    </row>
    <row r="5098" spans="1:6">
      <c r="A5098" t="s">
        <v>85</v>
      </c>
      <c r="B5098" s="72">
        <v>46172</v>
      </c>
      <c r="C5098" s="172">
        <v>0.29166666666666669</v>
      </c>
      <c r="D5098">
        <v>6</v>
      </c>
      <c r="E5098" t="str">
        <f t="shared" si="158"/>
        <v>mai</v>
      </c>
      <c r="F5098">
        <f t="shared" si="159"/>
        <v>7</v>
      </c>
    </row>
    <row r="5099" spans="1:6">
      <c r="A5099" t="s">
        <v>85</v>
      </c>
      <c r="B5099" s="72">
        <v>46172</v>
      </c>
      <c r="C5099" s="172">
        <v>0.33333333333333331</v>
      </c>
      <c r="D5099">
        <v>9</v>
      </c>
      <c r="E5099" t="str">
        <f t="shared" si="158"/>
        <v>mai</v>
      </c>
      <c r="F5099">
        <f t="shared" si="159"/>
        <v>8</v>
      </c>
    </row>
    <row r="5100" spans="1:6">
      <c r="A5100" t="s">
        <v>85</v>
      </c>
      <c r="B5100" s="72">
        <v>46172</v>
      </c>
      <c r="C5100" s="172">
        <v>0.375</v>
      </c>
      <c r="D5100">
        <v>14</v>
      </c>
      <c r="E5100" t="str">
        <f t="shared" si="158"/>
        <v>mai</v>
      </c>
      <c r="F5100">
        <f t="shared" si="159"/>
        <v>9</v>
      </c>
    </row>
    <row r="5101" spans="1:6">
      <c r="A5101" t="s">
        <v>85</v>
      </c>
      <c r="B5101" s="72">
        <v>46172</v>
      </c>
      <c r="C5101" s="172">
        <v>0.41666666666666669</v>
      </c>
      <c r="D5101">
        <v>19</v>
      </c>
      <c r="E5101" t="str">
        <f t="shared" si="158"/>
        <v>mai</v>
      </c>
      <c r="F5101">
        <f t="shared" si="159"/>
        <v>10</v>
      </c>
    </row>
    <row r="5102" spans="1:6">
      <c r="A5102" t="s">
        <v>85</v>
      </c>
      <c r="B5102" s="72">
        <v>46172</v>
      </c>
      <c r="C5102" s="172">
        <v>0.45833333333333331</v>
      </c>
      <c r="D5102">
        <v>20</v>
      </c>
      <c r="E5102" t="str">
        <f t="shared" si="158"/>
        <v>mai</v>
      </c>
      <c r="F5102">
        <f t="shared" si="159"/>
        <v>11</v>
      </c>
    </row>
    <row r="5103" spans="1:6">
      <c r="A5103" t="s">
        <v>85</v>
      </c>
      <c r="B5103" s="72">
        <v>46172</v>
      </c>
      <c r="C5103" s="172">
        <v>0.5</v>
      </c>
      <c r="D5103">
        <v>15</v>
      </c>
      <c r="E5103" t="str">
        <f t="shared" si="158"/>
        <v>mai</v>
      </c>
      <c r="F5103">
        <f t="shared" si="159"/>
        <v>12</v>
      </c>
    </row>
    <row r="5104" spans="1:6">
      <c r="A5104" t="s">
        <v>85</v>
      </c>
      <c r="B5104" s="72">
        <v>46172</v>
      </c>
      <c r="C5104" s="172">
        <v>0.54166666666666663</v>
      </c>
      <c r="D5104">
        <v>12</v>
      </c>
      <c r="E5104" t="str">
        <f t="shared" si="158"/>
        <v>mai</v>
      </c>
      <c r="F5104">
        <f t="shared" si="159"/>
        <v>13</v>
      </c>
    </row>
    <row r="5105" spans="1:6">
      <c r="A5105" t="s">
        <v>85</v>
      </c>
      <c r="B5105" s="72">
        <v>46172</v>
      </c>
      <c r="C5105" s="172">
        <v>0.58333333333333337</v>
      </c>
      <c r="D5105">
        <v>21</v>
      </c>
      <c r="E5105" t="str">
        <f t="shared" si="158"/>
        <v>mai</v>
      </c>
      <c r="F5105">
        <f t="shared" si="159"/>
        <v>14</v>
      </c>
    </row>
    <row r="5106" spans="1:6">
      <c r="A5106" t="s">
        <v>85</v>
      </c>
      <c r="B5106" s="72">
        <v>46172</v>
      </c>
      <c r="C5106" s="172">
        <v>0.625</v>
      </c>
      <c r="D5106">
        <v>10</v>
      </c>
      <c r="E5106" t="str">
        <f t="shared" si="158"/>
        <v>mai</v>
      </c>
      <c r="F5106">
        <f t="shared" si="159"/>
        <v>15</v>
      </c>
    </row>
    <row r="5107" spans="1:6">
      <c r="A5107" t="s">
        <v>85</v>
      </c>
      <c r="B5107" s="72">
        <v>46172</v>
      </c>
      <c r="C5107" s="172">
        <v>0.66666666666666663</v>
      </c>
      <c r="D5107">
        <v>18</v>
      </c>
      <c r="E5107" t="str">
        <f t="shared" si="158"/>
        <v>mai</v>
      </c>
      <c r="F5107">
        <f t="shared" si="159"/>
        <v>16</v>
      </c>
    </row>
    <row r="5108" spans="1:6">
      <c r="A5108" t="s">
        <v>85</v>
      </c>
      <c r="B5108" s="72">
        <v>46172</v>
      </c>
      <c r="C5108" s="172">
        <v>0.70833333333333337</v>
      </c>
      <c r="D5108">
        <v>10</v>
      </c>
      <c r="E5108" t="str">
        <f t="shared" si="158"/>
        <v>mai</v>
      </c>
      <c r="F5108">
        <f t="shared" si="159"/>
        <v>17</v>
      </c>
    </row>
    <row r="5109" spans="1:6">
      <c r="A5109" t="s">
        <v>85</v>
      </c>
      <c r="B5109" s="72">
        <v>46172</v>
      </c>
      <c r="C5109" s="172">
        <v>0.75</v>
      </c>
      <c r="D5109">
        <v>13</v>
      </c>
      <c r="E5109" t="str">
        <f t="shared" si="158"/>
        <v>mai</v>
      </c>
      <c r="F5109">
        <f t="shared" si="159"/>
        <v>18</v>
      </c>
    </row>
    <row r="5110" spans="1:6">
      <c r="A5110" t="s">
        <v>85</v>
      </c>
      <c r="B5110" s="72">
        <v>46172</v>
      </c>
      <c r="C5110" s="172">
        <v>0.79166666666666663</v>
      </c>
      <c r="D5110">
        <v>6</v>
      </c>
      <c r="E5110" t="str">
        <f t="shared" si="158"/>
        <v>mai</v>
      </c>
      <c r="F5110">
        <f t="shared" si="159"/>
        <v>19</v>
      </c>
    </row>
    <row r="5111" spans="1:6">
      <c r="A5111" t="s">
        <v>85</v>
      </c>
      <c r="B5111" s="72">
        <v>46172</v>
      </c>
      <c r="C5111" s="172">
        <v>0.83333333333333337</v>
      </c>
      <c r="D5111">
        <v>5</v>
      </c>
      <c r="E5111" t="str">
        <f t="shared" si="158"/>
        <v>mai</v>
      </c>
      <c r="F5111">
        <f t="shared" si="159"/>
        <v>20</v>
      </c>
    </row>
    <row r="5112" spans="1:6">
      <c r="A5112" t="s">
        <v>85</v>
      </c>
      <c r="B5112" s="72">
        <v>46172</v>
      </c>
      <c r="C5112" s="172">
        <v>0.875</v>
      </c>
      <c r="D5112">
        <v>5</v>
      </c>
      <c r="E5112" t="str">
        <f t="shared" si="158"/>
        <v>mai</v>
      </c>
      <c r="F5112">
        <f t="shared" si="159"/>
        <v>21</v>
      </c>
    </row>
    <row r="5113" spans="1:6">
      <c r="A5113" t="s">
        <v>85</v>
      </c>
      <c r="B5113" s="72">
        <v>46172</v>
      </c>
      <c r="C5113" s="172">
        <v>0.91666666666666663</v>
      </c>
      <c r="D5113">
        <v>5</v>
      </c>
      <c r="E5113" t="str">
        <f t="shared" si="158"/>
        <v>mai</v>
      </c>
      <c r="F5113">
        <f t="shared" si="159"/>
        <v>22</v>
      </c>
    </row>
    <row r="5114" spans="1:6">
      <c r="A5114" t="s">
        <v>85</v>
      </c>
      <c r="B5114" s="72">
        <v>46172</v>
      </c>
      <c r="C5114" s="172">
        <v>0.95833333333333337</v>
      </c>
      <c r="D5114">
        <v>2</v>
      </c>
      <c r="E5114" t="str">
        <f t="shared" si="158"/>
        <v>mai</v>
      </c>
      <c r="F5114">
        <f t="shared" si="159"/>
        <v>23</v>
      </c>
    </row>
    <row r="5115" spans="1:6">
      <c r="A5115" t="s">
        <v>68</v>
      </c>
      <c r="B5115" s="72">
        <v>46173</v>
      </c>
      <c r="C5115" s="79">
        <v>0</v>
      </c>
      <c r="D5115">
        <v>2</v>
      </c>
      <c r="E5115" t="str">
        <f t="shared" si="158"/>
        <v>mai</v>
      </c>
      <c r="F5115">
        <f t="shared" si="159"/>
        <v>24</v>
      </c>
    </row>
    <row r="5116" spans="1:6">
      <c r="A5116" t="s">
        <v>68</v>
      </c>
      <c r="B5116" s="72">
        <v>46173</v>
      </c>
      <c r="C5116" s="79">
        <v>4.1666666666666664E-2</v>
      </c>
      <c r="D5116">
        <v>3</v>
      </c>
      <c r="E5116" t="str">
        <f t="shared" si="158"/>
        <v>mai</v>
      </c>
      <c r="F5116">
        <f t="shared" si="159"/>
        <v>1</v>
      </c>
    </row>
    <row r="5117" spans="1:6">
      <c r="A5117" t="s">
        <v>68</v>
      </c>
      <c r="B5117" s="72">
        <v>46173</v>
      </c>
      <c r="C5117" s="79">
        <v>8.3333333333333329E-2</v>
      </c>
      <c r="D5117">
        <v>1</v>
      </c>
      <c r="E5117" t="str">
        <f t="shared" si="158"/>
        <v>mai</v>
      </c>
      <c r="F5117">
        <f t="shared" si="159"/>
        <v>2</v>
      </c>
    </row>
    <row r="5118" spans="1:6">
      <c r="A5118" t="s">
        <v>68</v>
      </c>
      <c r="B5118" s="72">
        <v>46173</v>
      </c>
      <c r="C5118" s="79">
        <v>0.125</v>
      </c>
      <c r="D5118">
        <v>0</v>
      </c>
      <c r="E5118" t="str">
        <f t="shared" si="158"/>
        <v>mai</v>
      </c>
      <c r="F5118">
        <f t="shared" si="159"/>
        <v>3</v>
      </c>
    </row>
    <row r="5119" spans="1:6">
      <c r="A5119" t="s">
        <v>68</v>
      </c>
      <c r="B5119" s="72">
        <v>46173</v>
      </c>
      <c r="C5119" s="79">
        <v>0.16666666666666666</v>
      </c>
      <c r="D5119">
        <v>1</v>
      </c>
      <c r="E5119" t="str">
        <f t="shared" si="158"/>
        <v>mai</v>
      </c>
      <c r="F5119">
        <f t="shared" si="159"/>
        <v>4</v>
      </c>
    </row>
    <row r="5120" spans="1:6">
      <c r="A5120" t="s">
        <v>68</v>
      </c>
      <c r="B5120" s="72">
        <v>46173</v>
      </c>
      <c r="C5120" s="79">
        <v>0.20833333333333334</v>
      </c>
      <c r="D5120">
        <v>0</v>
      </c>
      <c r="E5120" t="str">
        <f t="shared" si="158"/>
        <v>mai</v>
      </c>
      <c r="F5120" t="e">
        <f t="shared" si="159"/>
        <v>#N/A</v>
      </c>
    </row>
    <row r="5121" spans="1:6">
      <c r="A5121" t="s">
        <v>68</v>
      </c>
      <c r="B5121" s="72">
        <v>46173</v>
      </c>
      <c r="C5121" s="79">
        <v>0.25</v>
      </c>
      <c r="D5121">
        <v>0</v>
      </c>
      <c r="E5121" t="str">
        <f t="shared" si="158"/>
        <v>mai</v>
      </c>
      <c r="F5121">
        <f t="shared" si="159"/>
        <v>6</v>
      </c>
    </row>
    <row r="5122" spans="1:6">
      <c r="A5122" t="s">
        <v>68</v>
      </c>
      <c r="B5122" s="72">
        <v>46173</v>
      </c>
      <c r="C5122" s="79">
        <v>0.29166666666666669</v>
      </c>
      <c r="D5122">
        <v>5</v>
      </c>
      <c r="E5122" t="str">
        <f t="shared" si="158"/>
        <v>mai</v>
      </c>
      <c r="F5122">
        <f t="shared" si="159"/>
        <v>7</v>
      </c>
    </row>
    <row r="5123" spans="1:6">
      <c r="A5123" t="s">
        <v>68</v>
      </c>
      <c r="B5123" s="72">
        <v>46173</v>
      </c>
      <c r="C5123" s="79">
        <v>0.33333333333333331</v>
      </c>
      <c r="D5123">
        <v>10</v>
      </c>
      <c r="E5123" t="str">
        <f t="shared" si="158"/>
        <v>mai</v>
      </c>
      <c r="F5123">
        <f t="shared" si="159"/>
        <v>8</v>
      </c>
    </row>
    <row r="5124" spans="1:6">
      <c r="A5124" t="s">
        <v>68</v>
      </c>
      <c r="B5124" s="72">
        <v>46173</v>
      </c>
      <c r="C5124" s="79">
        <v>0.375</v>
      </c>
      <c r="D5124">
        <v>15</v>
      </c>
      <c r="E5124" t="str">
        <f t="shared" ref="E5124:E5187" si="160">TEXT(B5124,"mmmm")</f>
        <v>mai</v>
      </c>
      <c r="F5124">
        <f t="shared" ref="F5124:F5187" si="161">VLOOKUP(C5124,$L$1:$M$24,2,0)</f>
        <v>9</v>
      </c>
    </row>
    <row r="5125" spans="1:6">
      <c r="A5125" t="s">
        <v>68</v>
      </c>
      <c r="B5125" s="72">
        <v>46173</v>
      </c>
      <c r="C5125" s="79">
        <v>0.41666666666666669</v>
      </c>
      <c r="D5125">
        <v>24</v>
      </c>
      <c r="E5125" t="str">
        <f t="shared" si="160"/>
        <v>mai</v>
      </c>
      <c r="F5125">
        <f t="shared" si="161"/>
        <v>10</v>
      </c>
    </row>
    <row r="5126" spans="1:6">
      <c r="A5126" t="s">
        <v>68</v>
      </c>
      <c r="B5126" s="72">
        <v>46173</v>
      </c>
      <c r="C5126" s="79">
        <v>0.45833333333333331</v>
      </c>
      <c r="D5126">
        <v>29</v>
      </c>
      <c r="E5126" t="str">
        <f t="shared" si="160"/>
        <v>mai</v>
      </c>
      <c r="F5126">
        <f t="shared" si="161"/>
        <v>11</v>
      </c>
    </row>
    <row r="5127" spans="1:6">
      <c r="A5127" t="s">
        <v>68</v>
      </c>
      <c r="B5127" s="72">
        <v>46173</v>
      </c>
      <c r="C5127" s="79">
        <v>0.5</v>
      </c>
      <c r="D5127">
        <v>23</v>
      </c>
      <c r="E5127" t="str">
        <f t="shared" si="160"/>
        <v>mai</v>
      </c>
      <c r="F5127">
        <f t="shared" si="161"/>
        <v>12</v>
      </c>
    </row>
    <row r="5128" spans="1:6">
      <c r="A5128" t="s">
        <v>68</v>
      </c>
      <c r="B5128" s="72">
        <v>46173</v>
      </c>
      <c r="C5128" s="79">
        <v>0.54166666666666663</v>
      </c>
      <c r="D5128">
        <v>27</v>
      </c>
      <c r="E5128" t="str">
        <f t="shared" si="160"/>
        <v>mai</v>
      </c>
      <c r="F5128">
        <f t="shared" si="161"/>
        <v>13</v>
      </c>
    </row>
    <row r="5129" spans="1:6">
      <c r="A5129" t="s">
        <v>68</v>
      </c>
      <c r="B5129" s="72">
        <v>46173</v>
      </c>
      <c r="C5129" s="79">
        <v>0.58333333333333337</v>
      </c>
      <c r="D5129">
        <v>26</v>
      </c>
      <c r="E5129" t="str">
        <f t="shared" si="160"/>
        <v>mai</v>
      </c>
      <c r="F5129">
        <f t="shared" si="161"/>
        <v>14</v>
      </c>
    </row>
    <row r="5130" spans="1:6">
      <c r="A5130" t="s">
        <v>68</v>
      </c>
      <c r="B5130" s="72">
        <v>46173</v>
      </c>
      <c r="C5130" s="79">
        <v>0.625</v>
      </c>
      <c r="D5130">
        <v>26</v>
      </c>
      <c r="E5130" t="str">
        <f t="shared" si="160"/>
        <v>mai</v>
      </c>
      <c r="F5130">
        <f t="shared" si="161"/>
        <v>15</v>
      </c>
    </row>
    <row r="5131" spans="1:6">
      <c r="A5131" t="s">
        <v>68</v>
      </c>
      <c r="B5131" s="72">
        <v>46173</v>
      </c>
      <c r="C5131" s="79">
        <v>0.66666666666666663</v>
      </c>
      <c r="D5131">
        <v>23</v>
      </c>
      <c r="E5131" t="str">
        <f t="shared" si="160"/>
        <v>mai</v>
      </c>
      <c r="F5131">
        <f t="shared" si="161"/>
        <v>16</v>
      </c>
    </row>
    <row r="5132" spans="1:6">
      <c r="A5132" t="s">
        <v>68</v>
      </c>
      <c r="B5132" s="72">
        <v>46173</v>
      </c>
      <c r="C5132" s="79">
        <v>0.70833333333333337</v>
      </c>
      <c r="D5132">
        <v>15</v>
      </c>
      <c r="E5132" t="str">
        <f t="shared" si="160"/>
        <v>mai</v>
      </c>
      <c r="F5132">
        <f t="shared" si="161"/>
        <v>17</v>
      </c>
    </row>
    <row r="5133" spans="1:6">
      <c r="A5133" t="s">
        <v>68</v>
      </c>
      <c r="B5133" s="72">
        <v>46173</v>
      </c>
      <c r="C5133" s="79">
        <v>0.75</v>
      </c>
      <c r="D5133">
        <v>19</v>
      </c>
      <c r="E5133" t="str">
        <f t="shared" si="160"/>
        <v>mai</v>
      </c>
      <c r="F5133">
        <f t="shared" si="161"/>
        <v>18</v>
      </c>
    </row>
    <row r="5134" spans="1:6">
      <c r="A5134" t="s">
        <v>68</v>
      </c>
      <c r="B5134" s="72">
        <v>46173</v>
      </c>
      <c r="C5134" s="79">
        <v>0.79166666666666663</v>
      </c>
      <c r="D5134">
        <v>12</v>
      </c>
      <c r="E5134" t="str">
        <f t="shared" si="160"/>
        <v>mai</v>
      </c>
      <c r="F5134">
        <f t="shared" si="161"/>
        <v>19</v>
      </c>
    </row>
    <row r="5135" spans="1:6">
      <c r="A5135" t="s">
        <v>68</v>
      </c>
      <c r="B5135" s="72">
        <v>46173</v>
      </c>
      <c r="C5135" s="79">
        <v>0.83333333333333337</v>
      </c>
      <c r="D5135">
        <v>12</v>
      </c>
      <c r="E5135" t="str">
        <f t="shared" si="160"/>
        <v>mai</v>
      </c>
      <c r="F5135">
        <f t="shared" si="161"/>
        <v>20</v>
      </c>
    </row>
    <row r="5136" spans="1:6">
      <c r="A5136" t="s">
        <v>68</v>
      </c>
      <c r="B5136" s="72">
        <v>46173</v>
      </c>
      <c r="C5136" s="79">
        <v>0.875</v>
      </c>
      <c r="D5136">
        <v>9</v>
      </c>
      <c r="E5136" t="str">
        <f t="shared" si="160"/>
        <v>mai</v>
      </c>
      <c r="F5136">
        <f t="shared" si="161"/>
        <v>21</v>
      </c>
    </row>
    <row r="5137" spans="1:6">
      <c r="A5137" t="s">
        <v>68</v>
      </c>
      <c r="B5137" s="72">
        <v>46173</v>
      </c>
      <c r="C5137" s="79">
        <v>0.91666666666666663</v>
      </c>
      <c r="D5137">
        <v>3</v>
      </c>
      <c r="E5137" t="str">
        <f t="shared" si="160"/>
        <v>mai</v>
      </c>
      <c r="F5137">
        <f t="shared" si="161"/>
        <v>22</v>
      </c>
    </row>
    <row r="5138" spans="1:6">
      <c r="A5138" t="s">
        <v>68</v>
      </c>
      <c r="B5138" s="72">
        <v>46173</v>
      </c>
      <c r="C5138" s="79">
        <v>0.95833333333333337</v>
      </c>
      <c r="D5138">
        <v>3</v>
      </c>
      <c r="E5138" t="str">
        <f t="shared" si="160"/>
        <v>mai</v>
      </c>
      <c r="F5138">
        <f t="shared" si="161"/>
        <v>23</v>
      </c>
    </row>
    <row r="5139" spans="1:6">
      <c r="A5139" t="s">
        <v>85</v>
      </c>
      <c r="B5139" s="72">
        <v>46173</v>
      </c>
      <c r="C5139" s="172">
        <v>0</v>
      </c>
      <c r="D5139">
        <v>2</v>
      </c>
      <c r="E5139" t="str">
        <f t="shared" si="160"/>
        <v>mai</v>
      </c>
      <c r="F5139">
        <f t="shared" si="161"/>
        <v>24</v>
      </c>
    </row>
    <row r="5140" spans="1:6">
      <c r="A5140" t="s">
        <v>85</v>
      </c>
      <c r="B5140" s="72">
        <v>46173</v>
      </c>
      <c r="C5140" s="172">
        <v>4.1666666666666664E-2</v>
      </c>
      <c r="D5140">
        <v>3</v>
      </c>
      <c r="E5140" t="str">
        <f t="shared" si="160"/>
        <v>mai</v>
      </c>
      <c r="F5140">
        <f t="shared" si="161"/>
        <v>1</v>
      </c>
    </row>
    <row r="5141" spans="1:6">
      <c r="A5141" t="s">
        <v>85</v>
      </c>
      <c r="B5141" s="72">
        <v>46173</v>
      </c>
      <c r="C5141" s="172">
        <v>8.3333333333333329E-2</v>
      </c>
      <c r="D5141">
        <v>1</v>
      </c>
      <c r="E5141" t="str">
        <f t="shared" si="160"/>
        <v>mai</v>
      </c>
      <c r="F5141">
        <f t="shared" si="161"/>
        <v>2</v>
      </c>
    </row>
    <row r="5142" spans="1:6">
      <c r="A5142" t="s">
        <v>85</v>
      </c>
      <c r="B5142" s="72">
        <v>46173</v>
      </c>
      <c r="C5142" s="172">
        <v>0.125</v>
      </c>
      <c r="D5142">
        <v>4</v>
      </c>
      <c r="E5142" t="str">
        <f t="shared" si="160"/>
        <v>mai</v>
      </c>
      <c r="F5142">
        <f t="shared" si="161"/>
        <v>3</v>
      </c>
    </row>
    <row r="5143" spans="1:6">
      <c r="A5143" t="s">
        <v>85</v>
      </c>
      <c r="B5143" s="72">
        <v>46173</v>
      </c>
      <c r="C5143" s="172">
        <v>0.16666666666666666</v>
      </c>
      <c r="D5143">
        <v>1</v>
      </c>
      <c r="E5143" t="str">
        <f t="shared" si="160"/>
        <v>mai</v>
      </c>
      <c r="F5143">
        <f t="shared" si="161"/>
        <v>4</v>
      </c>
    </row>
    <row r="5144" spans="1:6">
      <c r="A5144" t="s">
        <v>85</v>
      </c>
      <c r="B5144" s="72">
        <v>46173</v>
      </c>
      <c r="C5144" s="172">
        <v>0.20833333333333334</v>
      </c>
      <c r="D5144">
        <v>0</v>
      </c>
      <c r="E5144" t="str">
        <f t="shared" si="160"/>
        <v>mai</v>
      </c>
      <c r="F5144" t="e">
        <f t="shared" si="161"/>
        <v>#N/A</v>
      </c>
    </row>
    <row r="5145" spans="1:6">
      <c r="A5145" t="s">
        <v>85</v>
      </c>
      <c r="B5145" s="72">
        <v>46173</v>
      </c>
      <c r="C5145" s="172">
        <v>0.25</v>
      </c>
      <c r="D5145">
        <v>4</v>
      </c>
      <c r="E5145" t="str">
        <f t="shared" si="160"/>
        <v>mai</v>
      </c>
      <c r="F5145">
        <f t="shared" si="161"/>
        <v>6</v>
      </c>
    </row>
    <row r="5146" spans="1:6">
      <c r="A5146" t="s">
        <v>85</v>
      </c>
      <c r="B5146" s="72">
        <v>46173</v>
      </c>
      <c r="C5146" s="172">
        <v>0.29166666666666669</v>
      </c>
      <c r="D5146">
        <v>1</v>
      </c>
      <c r="E5146" t="str">
        <f t="shared" si="160"/>
        <v>mai</v>
      </c>
      <c r="F5146">
        <f t="shared" si="161"/>
        <v>7</v>
      </c>
    </row>
    <row r="5147" spans="1:6">
      <c r="A5147" t="s">
        <v>85</v>
      </c>
      <c r="B5147" s="72">
        <v>46173</v>
      </c>
      <c r="C5147" s="172">
        <v>0.33333333333333331</v>
      </c>
      <c r="D5147">
        <v>6</v>
      </c>
      <c r="E5147" t="str">
        <f t="shared" si="160"/>
        <v>mai</v>
      </c>
      <c r="F5147">
        <f t="shared" si="161"/>
        <v>8</v>
      </c>
    </row>
    <row r="5148" spans="1:6">
      <c r="A5148" t="s">
        <v>85</v>
      </c>
      <c r="B5148" s="72">
        <v>46173</v>
      </c>
      <c r="C5148" s="172">
        <v>0.375</v>
      </c>
      <c r="D5148">
        <v>5</v>
      </c>
      <c r="E5148" t="str">
        <f t="shared" si="160"/>
        <v>mai</v>
      </c>
      <c r="F5148">
        <f t="shared" si="161"/>
        <v>9</v>
      </c>
    </row>
    <row r="5149" spans="1:6">
      <c r="A5149" t="s">
        <v>85</v>
      </c>
      <c r="B5149" s="72">
        <v>46173</v>
      </c>
      <c r="C5149" s="172">
        <v>0.41666666666666669</v>
      </c>
      <c r="D5149">
        <v>12</v>
      </c>
      <c r="E5149" t="str">
        <f t="shared" si="160"/>
        <v>mai</v>
      </c>
      <c r="F5149">
        <f t="shared" si="161"/>
        <v>10</v>
      </c>
    </row>
    <row r="5150" spans="1:6">
      <c r="A5150" t="s">
        <v>85</v>
      </c>
      <c r="B5150" s="72">
        <v>46173</v>
      </c>
      <c r="C5150" s="172">
        <v>0.45833333333333331</v>
      </c>
      <c r="D5150">
        <v>10</v>
      </c>
      <c r="E5150" t="str">
        <f t="shared" si="160"/>
        <v>mai</v>
      </c>
      <c r="F5150">
        <f t="shared" si="161"/>
        <v>11</v>
      </c>
    </row>
    <row r="5151" spans="1:6">
      <c r="A5151" t="s">
        <v>85</v>
      </c>
      <c r="B5151" s="72">
        <v>46173</v>
      </c>
      <c r="C5151" s="172">
        <v>0.5</v>
      </c>
      <c r="D5151">
        <v>14</v>
      </c>
      <c r="E5151" t="str">
        <f t="shared" si="160"/>
        <v>mai</v>
      </c>
      <c r="F5151">
        <f t="shared" si="161"/>
        <v>12</v>
      </c>
    </row>
    <row r="5152" spans="1:6">
      <c r="A5152" t="s">
        <v>85</v>
      </c>
      <c r="B5152" s="72">
        <v>46173</v>
      </c>
      <c r="C5152" s="172">
        <v>0.54166666666666663</v>
      </c>
      <c r="D5152">
        <v>16</v>
      </c>
      <c r="E5152" t="str">
        <f t="shared" si="160"/>
        <v>mai</v>
      </c>
      <c r="F5152">
        <f t="shared" si="161"/>
        <v>13</v>
      </c>
    </row>
    <row r="5153" spans="1:6">
      <c r="A5153" t="s">
        <v>85</v>
      </c>
      <c r="B5153" s="72">
        <v>46173</v>
      </c>
      <c r="C5153" s="172">
        <v>0.58333333333333337</v>
      </c>
      <c r="D5153">
        <v>12</v>
      </c>
      <c r="E5153" t="str">
        <f t="shared" si="160"/>
        <v>mai</v>
      </c>
      <c r="F5153">
        <f t="shared" si="161"/>
        <v>14</v>
      </c>
    </row>
    <row r="5154" spans="1:6">
      <c r="A5154" t="s">
        <v>85</v>
      </c>
      <c r="B5154" s="72">
        <v>46173</v>
      </c>
      <c r="C5154" s="172">
        <v>0.625</v>
      </c>
      <c r="D5154">
        <v>11</v>
      </c>
      <c r="E5154" t="str">
        <f t="shared" si="160"/>
        <v>mai</v>
      </c>
      <c r="F5154">
        <f t="shared" si="161"/>
        <v>15</v>
      </c>
    </row>
    <row r="5155" spans="1:6">
      <c r="A5155" t="s">
        <v>85</v>
      </c>
      <c r="B5155" s="72">
        <v>46173</v>
      </c>
      <c r="C5155" s="172">
        <v>0.66666666666666663</v>
      </c>
      <c r="D5155">
        <v>10</v>
      </c>
      <c r="E5155" t="str">
        <f t="shared" si="160"/>
        <v>mai</v>
      </c>
      <c r="F5155">
        <f t="shared" si="161"/>
        <v>16</v>
      </c>
    </row>
    <row r="5156" spans="1:6">
      <c r="A5156" t="s">
        <v>85</v>
      </c>
      <c r="B5156" s="72">
        <v>46173</v>
      </c>
      <c r="C5156" s="172">
        <v>0.70833333333333337</v>
      </c>
      <c r="D5156">
        <v>14</v>
      </c>
      <c r="E5156" t="str">
        <f t="shared" si="160"/>
        <v>mai</v>
      </c>
      <c r="F5156">
        <f t="shared" si="161"/>
        <v>17</v>
      </c>
    </row>
    <row r="5157" spans="1:6">
      <c r="A5157" t="s">
        <v>85</v>
      </c>
      <c r="B5157" s="72">
        <v>46173</v>
      </c>
      <c r="C5157" s="172">
        <v>0.75</v>
      </c>
      <c r="D5157">
        <v>8</v>
      </c>
      <c r="E5157" t="str">
        <f t="shared" si="160"/>
        <v>mai</v>
      </c>
      <c r="F5157">
        <f t="shared" si="161"/>
        <v>18</v>
      </c>
    </row>
    <row r="5158" spans="1:6">
      <c r="A5158" t="s">
        <v>85</v>
      </c>
      <c r="B5158" s="72">
        <v>46173</v>
      </c>
      <c r="C5158" s="172">
        <v>0.79166666666666663</v>
      </c>
      <c r="D5158">
        <v>13</v>
      </c>
      <c r="E5158" t="str">
        <f t="shared" si="160"/>
        <v>mai</v>
      </c>
      <c r="F5158">
        <f t="shared" si="161"/>
        <v>19</v>
      </c>
    </row>
    <row r="5159" spans="1:6">
      <c r="A5159" t="s">
        <v>85</v>
      </c>
      <c r="B5159" s="72">
        <v>46173</v>
      </c>
      <c r="C5159" s="172">
        <v>0.83333333333333337</v>
      </c>
      <c r="D5159">
        <v>11</v>
      </c>
      <c r="E5159" t="str">
        <f t="shared" si="160"/>
        <v>mai</v>
      </c>
      <c r="F5159">
        <f t="shared" si="161"/>
        <v>20</v>
      </c>
    </row>
    <row r="5160" spans="1:6">
      <c r="A5160" t="s">
        <v>85</v>
      </c>
      <c r="B5160" s="72">
        <v>46173</v>
      </c>
      <c r="C5160" s="172">
        <v>0.875</v>
      </c>
      <c r="D5160">
        <v>10</v>
      </c>
      <c r="E5160" t="str">
        <f t="shared" si="160"/>
        <v>mai</v>
      </c>
      <c r="F5160">
        <f t="shared" si="161"/>
        <v>21</v>
      </c>
    </row>
    <row r="5161" spans="1:6">
      <c r="A5161" t="s">
        <v>85</v>
      </c>
      <c r="B5161" s="72">
        <v>46173</v>
      </c>
      <c r="C5161" s="172">
        <v>0.91666666666666663</v>
      </c>
      <c r="D5161">
        <v>12</v>
      </c>
      <c r="E5161" t="str">
        <f t="shared" si="160"/>
        <v>mai</v>
      </c>
      <c r="F5161">
        <f t="shared" si="161"/>
        <v>22</v>
      </c>
    </row>
    <row r="5162" spans="1:6">
      <c r="A5162" t="s">
        <v>85</v>
      </c>
      <c r="B5162" s="72">
        <v>46173</v>
      </c>
      <c r="C5162" s="172">
        <v>0.95833333333333337</v>
      </c>
      <c r="D5162">
        <v>10</v>
      </c>
      <c r="E5162" t="str">
        <f t="shared" si="160"/>
        <v>mai</v>
      </c>
      <c r="F5162">
        <f t="shared" si="161"/>
        <v>23</v>
      </c>
    </row>
    <row r="5163" spans="1:6">
      <c r="A5163" t="s">
        <v>68</v>
      </c>
      <c r="B5163" s="72">
        <v>46174</v>
      </c>
      <c r="C5163" s="79">
        <v>0</v>
      </c>
      <c r="D5163">
        <v>4</v>
      </c>
      <c r="E5163" t="str">
        <f t="shared" si="160"/>
        <v>juin</v>
      </c>
      <c r="F5163">
        <f t="shared" si="161"/>
        <v>24</v>
      </c>
    </row>
    <row r="5164" spans="1:6">
      <c r="A5164" t="s">
        <v>68</v>
      </c>
      <c r="B5164" s="72">
        <v>46174</v>
      </c>
      <c r="C5164" s="79">
        <v>4.1666666666666664E-2</v>
      </c>
      <c r="D5164">
        <v>0</v>
      </c>
      <c r="E5164" t="str">
        <f t="shared" si="160"/>
        <v>juin</v>
      </c>
      <c r="F5164">
        <f t="shared" si="161"/>
        <v>1</v>
      </c>
    </row>
    <row r="5165" spans="1:6">
      <c r="A5165" t="s">
        <v>68</v>
      </c>
      <c r="B5165" s="72">
        <v>46174</v>
      </c>
      <c r="C5165" s="79">
        <v>8.3333333333333329E-2</v>
      </c>
      <c r="D5165">
        <v>0</v>
      </c>
      <c r="E5165" t="str">
        <f t="shared" si="160"/>
        <v>juin</v>
      </c>
      <c r="F5165">
        <f t="shared" si="161"/>
        <v>2</v>
      </c>
    </row>
    <row r="5166" spans="1:6">
      <c r="A5166" t="s">
        <v>68</v>
      </c>
      <c r="B5166" s="72">
        <v>46174</v>
      </c>
      <c r="C5166" s="79">
        <v>0.125</v>
      </c>
      <c r="D5166">
        <v>1</v>
      </c>
      <c r="E5166" t="str">
        <f t="shared" si="160"/>
        <v>juin</v>
      </c>
      <c r="F5166">
        <f t="shared" si="161"/>
        <v>3</v>
      </c>
    </row>
    <row r="5167" spans="1:6">
      <c r="A5167" t="s">
        <v>68</v>
      </c>
      <c r="B5167" s="72">
        <v>46174</v>
      </c>
      <c r="C5167" s="79">
        <v>0.16666666666666666</v>
      </c>
      <c r="D5167">
        <v>0</v>
      </c>
      <c r="E5167" t="str">
        <f t="shared" si="160"/>
        <v>juin</v>
      </c>
      <c r="F5167">
        <f t="shared" si="161"/>
        <v>4</v>
      </c>
    </row>
    <row r="5168" spans="1:6">
      <c r="A5168" t="s">
        <v>68</v>
      </c>
      <c r="B5168" s="72">
        <v>46174</v>
      </c>
      <c r="C5168" s="79">
        <v>0.20833333333333334</v>
      </c>
      <c r="D5168">
        <v>1</v>
      </c>
      <c r="E5168" t="str">
        <f t="shared" si="160"/>
        <v>juin</v>
      </c>
      <c r="F5168" t="e">
        <f t="shared" si="161"/>
        <v>#N/A</v>
      </c>
    </row>
    <row r="5169" spans="1:6">
      <c r="A5169" t="s">
        <v>68</v>
      </c>
      <c r="B5169" s="72">
        <v>46174</v>
      </c>
      <c r="C5169" s="79">
        <v>0.25</v>
      </c>
      <c r="D5169">
        <v>7</v>
      </c>
      <c r="E5169" t="str">
        <f t="shared" si="160"/>
        <v>juin</v>
      </c>
      <c r="F5169">
        <f t="shared" si="161"/>
        <v>6</v>
      </c>
    </row>
    <row r="5170" spans="1:6">
      <c r="A5170" t="s">
        <v>68</v>
      </c>
      <c r="B5170" s="72">
        <v>46174</v>
      </c>
      <c r="C5170" s="79">
        <v>0.29166666666666669</v>
      </c>
      <c r="D5170">
        <v>22</v>
      </c>
      <c r="E5170" t="str">
        <f t="shared" si="160"/>
        <v>juin</v>
      </c>
      <c r="F5170">
        <f t="shared" si="161"/>
        <v>7</v>
      </c>
    </row>
    <row r="5171" spans="1:6">
      <c r="A5171" t="s">
        <v>68</v>
      </c>
      <c r="B5171" s="72">
        <v>46174</v>
      </c>
      <c r="C5171" s="79">
        <v>0.33333333333333331</v>
      </c>
      <c r="D5171">
        <v>67</v>
      </c>
      <c r="E5171" t="str">
        <f t="shared" si="160"/>
        <v>juin</v>
      </c>
      <c r="F5171">
        <f t="shared" si="161"/>
        <v>8</v>
      </c>
    </row>
    <row r="5172" spans="1:6">
      <c r="A5172" t="s">
        <v>68</v>
      </c>
      <c r="B5172" s="72">
        <v>46174</v>
      </c>
      <c r="C5172" s="79">
        <v>0.375</v>
      </c>
      <c r="D5172">
        <v>78</v>
      </c>
      <c r="E5172" t="str">
        <f t="shared" si="160"/>
        <v>juin</v>
      </c>
      <c r="F5172">
        <f t="shared" si="161"/>
        <v>9</v>
      </c>
    </row>
    <row r="5173" spans="1:6">
      <c r="A5173" t="s">
        <v>68</v>
      </c>
      <c r="B5173" s="72">
        <v>46174</v>
      </c>
      <c r="C5173" s="79">
        <v>0.41666666666666669</v>
      </c>
      <c r="D5173">
        <v>82</v>
      </c>
      <c r="E5173" t="str">
        <f t="shared" si="160"/>
        <v>juin</v>
      </c>
      <c r="F5173">
        <f t="shared" si="161"/>
        <v>10</v>
      </c>
    </row>
    <row r="5174" spans="1:6">
      <c r="A5174" t="s">
        <v>68</v>
      </c>
      <c r="B5174" s="72">
        <v>46174</v>
      </c>
      <c r="C5174" s="79">
        <v>0.45833333333333331</v>
      </c>
      <c r="D5174">
        <v>68</v>
      </c>
      <c r="E5174" t="str">
        <f t="shared" si="160"/>
        <v>juin</v>
      </c>
      <c r="F5174">
        <f t="shared" si="161"/>
        <v>11</v>
      </c>
    </row>
    <row r="5175" spans="1:6">
      <c r="A5175" t="s">
        <v>68</v>
      </c>
      <c r="B5175" s="72">
        <v>46174</v>
      </c>
      <c r="C5175" s="79">
        <v>0.5</v>
      </c>
      <c r="D5175">
        <v>59</v>
      </c>
      <c r="E5175" t="str">
        <f t="shared" si="160"/>
        <v>juin</v>
      </c>
      <c r="F5175">
        <f t="shared" si="161"/>
        <v>12</v>
      </c>
    </row>
    <row r="5176" spans="1:6">
      <c r="A5176" t="s">
        <v>68</v>
      </c>
      <c r="B5176" s="72">
        <v>46174</v>
      </c>
      <c r="C5176" s="79">
        <v>0.54166666666666663</v>
      </c>
      <c r="D5176">
        <v>67</v>
      </c>
      <c r="E5176" t="str">
        <f t="shared" si="160"/>
        <v>juin</v>
      </c>
      <c r="F5176">
        <f t="shared" si="161"/>
        <v>13</v>
      </c>
    </row>
    <row r="5177" spans="1:6">
      <c r="A5177" t="s">
        <v>68</v>
      </c>
      <c r="B5177" s="72">
        <v>46174</v>
      </c>
      <c r="C5177" s="79">
        <v>0.58333333333333337</v>
      </c>
      <c r="D5177">
        <v>71</v>
      </c>
      <c r="E5177" t="str">
        <f t="shared" si="160"/>
        <v>juin</v>
      </c>
      <c r="F5177">
        <f t="shared" si="161"/>
        <v>14</v>
      </c>
    </row>
    <row r="5178" spans="1:6">
      <c r="A5178" t="s">
        <v>68</v>
      </c>
      <c r="B5178" s="72">
        <v>46174</v>
      </c>
      <c r="C5178" s="79">
        <v>0.625</v>
      </c>
      <c r="D5178">
        <v>53</v>
      </c>
      <c r="E5178" t="str">
        <f t="shared" si="160"/>
        <v>juin</v>
      </c>
      <c r="F5178">
        <f t="shared" si="161"/>
        <v>15</v>
      </c>
    </row>
    <row r="5179" spans="1:6">
      <c r="A5179" t="s">
        <v>68</v>
      </c>
      <c r="B5179" s="72">
        <v>46174</v>
      </c>
      <c r="C5179" s="79">
        <v>0.66666666666666663</v>
      </c>
      <c r="D5179">
        <v>63</v>
      </c>
      <c r="E5179" t="str">
        <f t="shared" si="160"/>
        <v>juin</v>
      </c>
      <c r="F5179">
        <f t="shared" si="161"/>
        <v>16</v>
      </c>
    </row>
    <row r="5180" spans="1:6">
      <c r="A5180" t="s">
        <v>68</v>
      </c>
      <c r="B5180" s="72">
        <v>46174</v>
      </c>
      <c r="C5180" s="79">
        <v>0.70833333333333337</v>
      </c>
      <c r="D5180">
        <v>43</v>
      </c>
      <c r="E5180" t="str">
        <f t="shared" si="160"/>
        <v>juin</v>
      </c>
      <c r="F5180">
        <f t="shared" si="161"/>
        <v>17</v>
      </c>
    </row>
    <row r="5181" spans="1:6">
      <c r="A5181" t="s">
        <v>68</v>
      </c>
      <c r="B5181" s="72">
        <v>46174</v>
      </c>
      <c r="C5181" s="79">
        <v>0.75</v>
      </c>
      <c r="D5181">
        <v>24</v>
      </c>
      <c r="E5181" t="str">
        <f t="shared" si="160"/>
        <v>juin</v>
      </c>
      <c r="F5181">
        <f t="shared" si="161"/>
        <v>18</v>
      </c>
    </row>
    <row r="5182" spans="1:6">
      <c r="A5182" t="s">
        <v>68</v>
      </c>
      <c r="B5182" s="72">
        <v>46174</v>
      </c>
      <c r="C5182" s="79">
        <v>0.79166666666666663</v>
      </c>
      <c r="D5182">
        <v>14</v>
      </c>
      <c r="E5182" t="str">
        <f t="shared" si="160"/>
        <v>juin</v>
      </c>
      <c r="F5182">
        <f t="shared" si="161"/>
        <v>19</v>
      </c>
    </row>
    <row r="5183" spans="1:6">
      <c r="A5183" t="s">
        <v>68</v>
      </c>
      <c r="B5183" s="72">
        <v>46174</v>
      </c>
      <c r="C5183" s="79">
        <v>0.83333333333333337</v>
      </c>
      <c r="D5183">
        <v>10</v>
      </c>
      <c r="E5183" t="str">
        <f t="shared" si="160"/>
        <v>juin</v>
      </c>
      <c r="F5183">
        <f t="shared" si="161"/>
        <v>20</v>
      </c>
    </row>
    <row r="5184" spans="1:6">
      <c r="A5184" t="s">
        <v>68</v>
      </c>
      <c r="B5184" s="72">
        <v>46174</v>
      </c>
      <c r="C5184" s="79">
        <v>0.875</v>
      </c>
      <c r="D5184">
        <v>6</v>
      </c>
      <c r="E5184" t="str">
        <f t="shared" si="160"/>
        <v>juin</v>
      </c>
      <c r="F5184">
        <f t="shared" si="161"/>
        <v>21</v>
      </c>
    </row>
    <row r="5185" spans="1:6">
      <c r="A5185" t="s">
        <v>68</v>
      </c>
      <c r="B5185" s="72">
        <v>46174</v>
      </c>
      <c r="C5185" s="79">
        <v>0.91666666666666663</v>
      </c>
      <c r="D5185">
        <v>6</v>
      </c>
      <c r="E5185" t="str">
        <f t="shared" si="160"/>
        <v>juin</v>
      </c>
      <c r="F5185">
        <f t="shared" si="161"/>
        <v>22</v>
      </c>
    </row>
    <row r="5186" spans="1:6">
      <c r="A5186" t="s">
        <v>68</v>
      </c>
      <c r="B5186" s="72">
        <v>46174</v>
      </c>
      <c r="C5186" s="79">
        <v>0.95833333333333337</v>
      </c>
      <c r="D5186">
        <v>7</v>
      </c>
      <c r="E5186" t="str">
        <f t="shared" si="160"/>
        <v>juin</v>
      </c>
      <c r="F5186">
        <f t="shared" si="161"/>
        <v>23</v>
      </c>
    </row>
    <row r="5187" spans="1:6">
      <c r="A5187" t="s">
        <v>85</v>
      </c>
      <c r="B5187" s="72">
        <v>46174</v>
      </c>
      <c r="C5187" s="79">
        <v>0</v>
      </c>
      <c r="D5187">
        <v>2</v>
      </c>
      <c r="E5187" t="str">
        <f t="shared" si="160"/>
        <v>juin</v>
      </c>
      <c r="F5187">
        <f t="shared" si="161"/>
        <v>24</v>
      </c>
    </row>
    <row r="5188" spans="1:6">
      <c r="A5188" t="s">
        <v>85</v>
      </c>
      <c r="B5188" s="72">
        <v>46174</v>
      </c>
      <c r="C5188" s="79">
        <v>4.1666666666666664E-2</v>
      </c>
      <c r="D5188">
        <v>1</v>
      </c>
      <c r="E5188" t="str">
        <f t="shared" ref="E5188:E5251" si="162">TEXT(B5188,"mmmm")</f>
        <v>juin</v>
      </c>
      <c r="F5188">
        <f t="shared" ref="F5188:F5251" si="163">VLOOKUP(C5188,$L$1:$M$24,2,0)</f>
        <v>1</v>
      </c>
    </row>
    <row r="5189" spans="1:6">
      <c r="A5189" t="s">
        <v>85</v>
      </c>
      <c r="B5189" s="72">
        <v>46174</v>
      </c>
      <c r="C5189" s="79">
        <v>8.3333333333333329E-2</v>
      </c>
      <c r="D5189">
        <v>1</v>
      </c>
      <c r="E5189" t="str">
        <f t="shared" si="162"/>
        <v>juin</v>
      </c>
      <c r="F5189">
        <f t="shared" si="163"/>
        <v>2</v>
      </c>
    </row>
    <row r="5190" spans="1:6">
      <c r="A5190" t="s">
        <v>85</v>
      </c>
      <c r="B5190" s="72">
        <v>46174</v>
      </c>
      <c r="C5190" s="79">
        <v>0.125</v>
      </c>
      <c r="D5190">
        <v>0</v>
      </c>
      <c r="E5190" t="str">
        <f t="shared" si="162"/>
        <v>juin</v>
      </c>
      <c r="F5190">
        <f t="shared" si="163"/>
        <v>3</v>
      </c>
    </row>
    <row r="5191" spans="1:6">
      <c r="A5191" t="s">
        <v>85</v>
      </c>
      <c r="B5191" s="72">
        <v>46174</v>
      </c>
      <c r="C5191" s="79">
        <v>0.16666666666666666</v>
      </c>
      <c r="D5191">
        <v>1</v>
      </c>
      <c r="E5191" t="str">
        <f t="shared" si="162"/>
        <v>juin</v>
      </c>
      <c r="F5191">
        <f t="shared" si="163"/>
        <v>4</v>
      </c>
    </row>
    <row r="5192" spans="1:6">
      <c r="A5192" t="s">
        <v>85</v>
      </c>
      <c r="B5192" s="72">
        <v>46174</v>
      </c>
      <c r="C5192" s="79">
        <v>0.20833333333333334</v>
      </c>
      <c r="D5192">
        <v>1</v>
      </c>
      <c r="E5192" t="str">
        <f t="shared" si="162"/>
        <v>juin</v>
      </c>
      <c r="F5192" t="e">
        <f t="shared" si="163"/>
        <v>#N/A</v>
      </c>
    </row>
    <row r="5193" spans="1:6">
      <c r="A5193" t="s">
        <v>85</v>
      </c>
      <c r="B5193" s="72">
        <v>46174</v>
      </c>
      <c r="C5193" s="79">
        <v>0.25</v>
      </c>
      <c r="D5193">
        <v>2</v>
      </c>
      <c r="E5193" t="str">
        <f t="shared" si="162"/>
        <v>juin</v>
      </c>
      <c r="F5193">
        <f t="shared" si="163"/>
        <v>6</v>
      </c>
    </row>
    <row r="5194" spans="1:6">
      <c r="A5194" t="s">
        <v>85</v>
      </c>
      <c r="B5194" s="72">
        <v>46174</v>
      </c>
      <c r="C5194" s="79">
        <v>0.29166666666666669</v>
      </c>
      <c r="D5194">
        <v>5</v>
      </c>
      <c r="E5194" t="str">
        <f t="shared" si="162"/>
        <v>juin</v>
      </c>
      <c r="F5194">
        <f t="shared" si="163"/>
        <v>7</v>
      </c>
    </row>
    <row r="5195" spans="1:6">
      <c r="A5195" t="s">
        <v>85</v>
      </c>
      <c r="B5195" s="72">
        <v>46174</v>
      </c>
      <c r="C5195" s="79">
        <v>0.33333333333333331</v>
      </c>
      <c r="D5195">
        <v>10</v>
      </c>
      <c r="E5195" t="str">
        <f t="shared" si="162"/>
        <v>juin</v>
      </c>
      <c r="F5195">
        <f t="shared" si="163"/>
        <v>8</v>
      </c>
    </row>
    <row r="5196" spans="1:6">
      <c r="A5196" t="s">
        <v>85</v>
      </c>
      <c r="B5196" s="72">
        <v>46174</v>
      </c>
      <c r="C5196" s="79">
        <v>0.375</v>
      </c>
      <c r="D5196">
        <v>22</v>
      </c>
      <c r="E5196" t="str">
        <f t="shared" si="162"/>
        <v>juin</v>
      </c>
      <c r="F5196">
        <f t="shared" si="163"/>
        <v>9</v>
      </c>
    </row>
    <row r="5197" spans="1:6">
      <c r="A5197" t="s">
        <v>85</v>
      </c>
      <c r="B5197" s="72">
        <v>46174</v>
      </c>
      <c r="C5197" s="79">
        <v>0.41666666666666669</v>
      </c>
      <c r="D5197">
        <v>20</v>
      </c>
      <c r="E5197" t="str">
        <f t="shared" si="162"/>
        <v>juin</v>
      </c>
      <c r="F5197">
        <f t="shared" si="163"/>
        <v>10</v>
      </c>
    </row>
    <row r="5198" spans="1:6">
      <c r="A5198" t="s">
        <v>85</v>
      </c>
      <c r="B5198" s="72">
        <v>46174</v>
      </c>
      <c r="C5198" s="79">
        <v>0.45833333333333331</v>
      </c>
      <c r="D5198">
        <v>31</v>
      </c>
      <c r="E5198" t="str">
        <f t="shared" si="162"/>
        <v>juin</v>
      </c>
      <c r="F5198">
        <f t="shared" si="163"/>
        <v>11</v>
      </c>
    </row>
    <row r="5199" spans="1:6">
      <c r="A5199" t="s">
        <v>85</v>
      </c>
      <c r="B5199" s="72">
        <v>46174</v>
      </c>
      <c r="C5199" s="79">
        <v>0.5</v>
      </c>
      <c r="D5199">
        <v>31</v>
      </c>
      <c r="E5199" t="str">
        <f t="shared" si="162"/>
        <v>juin</v>
      </c>
      <c r="F5199">
        <f t="shared" si="163"/>
        <v>12</v>
      </c>
    </row>
    <row r="5200" spans="1:6">
      <c r="A5200" t="s">
        <v>85</v>
      </c>
      <c r="B5200" s="72">
        <v>46174</v>
      </c>
      <c r="C5200" s="79">
        <v>0.54166666666666663</v>
      </c>
      <c r="D5200">
        <v>25</v>
      </c>
      <c r="E5200" t="str">
        <f t="shared" si="162"/>
        <v>juin</v>
      </c>
      <c r="F5200">
        <f t="shared" si="163"/>
        <v>13</v>
      </c>
    </row>
    <row r="5201" spans="1:6">
      <c r="A5201" t="s">
        <v>85</v>
      </c>
      <c r="B5201" s="72">
        <v>46174</v>
      </c>
      <c r="C5201" s="79">
        <v>0.58333333333333337</v>
      </c>
      <c r="D5201">
        <v>22</v>
      </c>
      <c r="E5201" t="str">
        <f t="shared" si="162"/>
        <v>juin</v>
      </c>
      <c r="F5201">
        <f t="shared" si="163"/>
        <v>14</v>
      </c>
    </row>
    <row r="5202" spans="1:6">
      <c r="A5202" t="s">
        <v>85</v>
      </c>
      <c r="B5202" s="72">
        <v>46174</v>
      </c>
      <c r="C5202" s="79">
        <v>0.625</v>
      </c>
      <c r="D5202">
        <v>20</v>
      </c>
      <c r="E5202" t="str">
        <f t="shared" si="162"/>
        <v>juin</v>
      </c>
      <c r="F5202">
        <f t="shared" si="163"/>
        <v>15</v>
      </c>
    </row>
    <row r="5203" spans="1:6">
      <c r="A5203" t="s">
        <v>85</v>
      </c>
      <c r="B5203" s="72">
        <v>46174</v>
      </c>
      <c r="C5203" s="79">
        <v>0.66666666666666663</v>
      </c>
      <c r="D5203">
        <v>20</v>
      </c>
      <c r="E5203" t="str">
        <f t="shared" si="162"/>
        <v>juin</v>
      </c>
      <c r="F5203">
        <f t="shared" si="163"/>
        <v>16</v>
      </c>
    </row>
    <row r="5204" spans="1:6">
      <c r="A5204" t="s">
        <v>85</v>
      </c>
      <c r="B5204" s="72">
        <v>46174</v>
      </c>
      <c r="C5204" s="79">
        <v>0.70833333333333337</v>
      </c>
      <c r="D5204">
        <v>19</v>
      </c>
      <c r="E5204" t="str">
        <f t="shared" si="162"/>
        <v>juin</v>
      </c>
      <c r="F5204">
        <f t="shared" si="163"/>
        <v>17</v>
      </c>
    </row>
    <row r="5205" spans="1:6">
      <c r="A5205" t="s">
        <v>85</v>
      </c>
      <c r="B5205" s="72">
        <v>46174</v>
      </c>
      <c r="C5205" s="79">
        <v>0.75</v>
      </c>
      <c r="D5205">
        <v>16</v>
      </c>
      <c r="E5205" t="str">
        <f t="shared" si="162"/>
        <v>juin</v>
      </c>
      <c r="F5205">
        <f t="shared" si="163"/>
        <v>18</v>
      </c>
    </row>
    <row r="5206" spans="1:6">
      <c r="A5206" t="s">
        <v>85</v>
      </c>
      <c r="B5206" s="72">
        <v>46174</v>
      </c>
      <c r="C5206" s="79">
        <v>0.79166666666666663</v>
      </c>
      <c r="D5206">
        <v>15</v>
      </c>
      <c r="E5206" t="str">
        <f t="shared" si="162"/>
        <v>juin</v>
      </c>
      <c r="F5206">
        <f t="shared" si="163"/>
        <v>19</v>
      </c>
    </row>
    <row r="5207" spans="1:6">
      <c r="A5207" t="s">
        <v>85</v>
      </c>
      <c r="B5207" s="72">
        <v>46174</v>
      </c>
      <c r="C5207" s="79">
        <v>0.83333333333333337</v>
      </c>
      <c r="D5207">
        <v>12</v>
      </c>
      <c r="E5207" t="str">
        <f t="shared" si="162"/>
        <v>juin</v>
      </c>
      <c r="F5207">
        <f t="shared" si="163"/>
        <v>20</v>
      </c>
    </row>
    <row r="5208" spans="1:6">
      <c r="A5208" t="s">
        <v>85</v>
      </c>
      <c r="B5208" s="72">
        <v>46174</v>
      </c>
      <c r="C5208" s="79">
        <v>0.875</v>
      </c>
      <c r="D5208">
        <v>9</v>
      </c>
      <c r="E5208" t="str">
        <f t="shared" si="162"/>
        <v>juin</v>
      </c>
      <c r="F5208">
        <f t="shared" si="163"/>
        <v>21</v>
      </c>
    </row>
    <row r="5209" spans="1:6">
      <c r="A5209" t="s">
        <v>85</v>
      </c>
      <c r="B5209" s="72">
        <v>46174</v>
      </c>
      <c r="C5209" s="79">
        <v>0.91666666666666663</v>
      </c>
      <c r="D5209">
        <v>6</v>
      </c>
      <c r="E5209" t="str">
        <f t="shared" si="162"/>
        <v>juin</v>
      </c>
      <c r="F5209">
        <f t="shared" si="163"/>
        <v>22</v>
      </c>
    </row>
    <row r="5210" spans="1:6">
      <c r="A5210" t="s">
        <v>85</v>
      </c>
      <c r="B5210" s="72">
        <v>46174</v>
      </c>
      <c r="C5210" s="79">
        <v>0.95833333333333337</v>
      </c>
      <c r="D5210">
        <v>5</v>
      </c>
      <c r="E5210" t="str">
        <f t="shared" si="162"/>
        <v>juin</v>
      </c>
      <c r="F5210">
        <f t="shared" si="163"/>
        <v>23</v>
      </c>
    </row>
    <row r="5211" spans="1:6">
      <c r="A5211" t="s">
        <v>68</v>
      </c>
      <c r="B5211" s="72">
        <v>46175</v>
      </c>
      <c r="C5211" s="79">
        <v>0</v>
      </c>
      <c r="D5211">
        <v>3</v>
      </c>
      <c r="E5211" t="str">
        <f t="shared" si="162"/>
        <v>juin</v>
      </c>
      <c r="F5211">
        <f t="shared" si="163"/>
        <v>24</v>
      </c>
    </row>
    <row r="5212" spans="1:6">
      <c r="A5212" t="s">
        <v>68</v>
      </c>
      <c r="B5212" s="72">
        <v>46175</v>
      </c>
      <c r="C5212" s="79">
        <v>4.1666666666666664E-2</v>
      </c>
      <c r="D5212">
        <v>1</v>
      </c>
      <c r="E5212" t="str">
        <f t="shared" si="162"/>
        <v>juin</v>
      </c>
      <c r="F5212">
        <f t="shared" si="163"/>
        <v>1</v>
      </c>
    </row>
    <row r="5213" spans="1:6">
      <c r="A5213" t="s">
        <v>68</v>
      </c>
      <c r="B5213" s="72">
        <v>46175</v>
      </c>
      <c r="C5213" s="79">
        <v>8.3333333333333329E-2</v>
      </c>
      <c r="D5213">
        <v>1</v>
      </c>
      <c r="E5213" t="str">
        <f t="shared" si="162"/>
        <v>juin</v>
      </c>
      <c r="F5213">
        <f t="shared" si="163"/>
        <v>2</v>
      </c>
    </row>
    <row r="5214" spans="1:6">
      <c r="A5214" t="s">
        <v>68</v>
      </c>
      <c r="B5214" s="72">
        <v>46175</v>
      </c>
      <c r="C5214" s="79">
        <v>0.125</v>
      </c>
      <c r="D5214">
        <v>0</v>
      </c>
      <c r="E5214" t="str">
        <f t="shared" si="162"/>
        <v>juin</v>
      </c>
      <c r="F5214">
        <f t="shared" si="163"/>
        <v>3</v>
      </c>
    </row>
    <row r="5215" spans="1:6">
      <c r="A5215" t="s">
        <v>68</v>
      </c>
      <c r="B5215" s="72">
        <v>46175</v>
      </c>
      <c r="C5215" s="79">
        <v>0.16666666666666666</v>
      </c>
      <c r="D5215">
        <v>0</v>
      </c>
      <c r="E5215" t="str">
        <f t="shared" si="162"/>
        <v>juin</v>
      </c>
      <c r="F5215">
        <f t="shared" si="163"/>
        <v>4</v>
      </c>
    </row>
    <row r="5216" spans="1:6">
      <c r="A5216" t="s">
        <v>68</v>
      </c>
      <c r="B5216" s="72">
        <v>46175</v>
      </c>
      <c r="C5216" s="79">
        <v>0.20833333333333334</v>
      </c>
      <c r="D5216">
        <v>2</v>
      </c>
      <c r="E5216" t="str">
        <f t="shared" si="162"/>
        <v>juin</v>
      </c>
      <c r="F5216" t="e">
        <f t="shared" si="163"/>
        <v>#N/A</v>
      </c>
    </row>
    <row r="5217" spans="1:6">
      <c r="A5217" t="s">
        <v>68</v>
      </c>
      <c r="B5217" s="72">
        <v>46175</v>
      </c>
      <c r="C5217" s="79">
        <v>0.25</v>
      </c>
      <c r="D5217">
        <v>5</v>
      </c>
      <c r="E5217" t="str">
        <f t="shared" si="162"/>
        <v>juin</v>
      </c>
      <c r="F5217">
        <f t="shared" si="163"/>
        <v>6</v>
      </c>
    </row>
    <row r="5218" spans="1:6">
      <c r="A5218" t="s">
        <v>68</v>
      </c>
      <c r="B5218" s="72">
        <v>46175</v>
      </c>
      <c r="C5218" s="79">
        <v>0.29166666666666669</v>
      </c>
      <c r="D5218">
        <v>13</v>
      </c>
      <c r="E5218" t="str">
        <f t="shared" si="162"/>
        <v>juin</v>
      </c>
      <c r="F5218">
        <f t="shared" si="163"/>
        <v>7</v>
      </c>
    </row>
    <row r="5219" spans="1:6">
      <c r="A5219" t="s">
        <v>68</v>
      </c>
      <c r="B5219" s="72">
        <v>46175</v>
      </c>
      <c r="C5219" s="79">
        <v>0.33333333333333331</v>
      </c>
      <c r="D5219">
        <v>44</v>
      </c>
      <c r="E5219" t="str">
        <f t="shared" si="162"/>
        <v>juin</v>
      </c>
      <c r="F5219">
        <f t="shared" si="163"/>
        <v>8</v>
      </c>
    </row>
    <row r="5220" spans="1:6">
      <c r="A5220" t="s">
        <v>68</v>
      </c>
      <c r="B5220" s="72">
        <v>46175</v>
      </c>
      <c r="C5220" s="79">
        <v>0.375</v>
      </c>
      <c r="D5220">
        <v>51</v>
      </c>
      <c r="E5220" t="str">
        <f t="shared" si="162"/>
        <v>juin</v>
      </c>
      <c r="F5220">
        <f t="shared" si="163"/>
        <v>9</v>
      </c>
    </row>
    <row r="5221" spans="1:6">
      <c r="A5221" t="s">
        <v>68</v>
      </c>
      <c r="B5221" s="72">
        <v>46175</v>
      </c>
      <c r="C5221" s="79">
        <v>0.41666666666666669</v>
      </c>
      <c r="D5221">
        <v>63</v>
      </c>
      <c r="E5221" t="str">
        <f t="shared" si="162"/>
        <v>juin</v>
      </c>
      <c r="F5221">
        <f t="shared" si="163"/>
        <v>10</v>
      </c>
    </row>
    <row r="5222" spans="1:6">
      <c r="A5222" t="s">
        <v>68</v>
      </c>
      <c r="B5222" s="72">
        <v>46175</v>
      </c>
      <c r="C5222" s="79">
        <v>0.45833333333333331</v>
      </c>
      <c r="D5222">
        <v>55</v>
      </c>
      <c r="E5222" t="str">
        <f t="shared" si="162"/>
        <v>juin</v>
      </c>
      <c r="F5222">
        <f t="shared" si="163"/>
        <v>11</v>
      </c>
    </row>
    <row r="5223" spans="1:6">
      <c r="A5223" t="s">
        <v>68</v>
      </c>
      <c r="B5223" s="72">
        <v>46175</v>
      </c>
      <c r="C5223" s="79">
        <v>0.5</v>
      </c>
      <c r="D5223">
        <v>62</v>
      </c>
      <c r="E5223" t="str">
        <f t="shared" si="162"/>
        <v>juin</v>
      </c>
      <c r="F5223">
        <f t="shared" si="163"/>
        <v>12</v>
      </c>
    </row>
    <row r="5224" spans="1:6">
      <c r="A5224" t="s">
        <v>68</v>
      </c>
      <c r="B5224" s="72">
        <v>46175</v>
      </c>
      <c r="C5224" s="79">
        <v>0.54166666666666663</v>
      </c>
      <c r="D5224">
        <v>62</v>
      </c>
      <c r="E5224" t="str">
        <f t="shared" si="162"/>
        <v>juin</v>
      </c>
      <c r="F5224">
        <f t="shared" si="163"/>
        <v>13</v>
      </c>
    </row>
    <row r="5225" spans="1:6">
      <c r="A5225" t="s">
        <v>68</v>
      </c>
      <c r="B5225" s="72">
        <v>46175</v>
      </c>
      <c r="C5225" s="79">
        <v>0.58333333333333337</v>
      </c>
      <c r="D5225">
        <v>52</v>
      </c>
      <c r="E5225" t="str">
        <f t="shared" si="162"/>
        <v>juin</v>
      </c>
      <c r="F5225">
        <f t="shared" si="163"/>
        <v>14</v>
      </c>
    </row>
    <row r="5226" spans="1:6">
      <c r="A5226" t="s">
        <v>68</v>
      </c>
      <c r="B5226" s="72">
        <v>46175</v>
      </c>
      <c r="C5226" s="79">
        <v>0.625</v>
      </c>
      <c r="D5226">
        <v>54</v>
      </c>
      <c r="E5226" t="str">
        <f t="shared" si="162"/>
        <v>juin</v>
      </c>
      <c r="F5226">
        <f t="shared" si="163"/>
        <v>15</v>
      </c>
    </row>
    <row r="5227" spans="1:6">
      <c r="A5227" t="s">
        <v>68</v>
      </c>
      <c r="B5227" s="72">
        <v>46175</v>
      </c>
      <c r="C5227" s="79">
        <v>0.66666666666666663</v>
      </c>
      <c r="D5227">
        <v>52</v>
      </c>
      <c r="E5227" t="str">
        <f t="shared" si="162"/>
        <v>juin</v>
      </c>
      <c r="F5227">
        <f t="shared" si="163"/>
        <v>16</v>
      </c>
    </row>
    <row r="5228" spans="1:6">
      <c r="A5228" t="s">
        <v>68</v>
      </c>
      <c r="B5228" s="72">
        <v>46175</v>
      </c>
      <c r="C5228" s="79">
        <v>0.70833333333333337</v>
      </c>
      <c r="D5228">
        <v>45</v>
      </c>
      <c r="E5228" t="str">
        <f t="shared" si="162"/>
        <v>juin</v>
      </c>
      <c r="F5228">
        <f t="shared" si="163"/>
        <v>17</v>
      </c>
    </row>
    <row r="5229" spans="1:6">
      <c r="A5229" t="s">
        <v>68</v>
      </c>
      <c r="B5229" s="72">
        <v>46175</v>
      </c>
      <c r="C5229" s="79">
        <v>0.75</v>
      </c>
      <c r="D5229">
        <v>30</v>
      </c>
      <c r="E5229" t="str">
        <f t="shared" si="162"/>
        <v>juin</v>
      </c>
      <c r="F5229">
        <f t="shared" si="163"/>
        <v>18</v>
      </c>
    </row>
    <row r="5230" spans="1:6">
      <c r="A5230" t="s">
        <v>68</v>
      </c>
      <c r="B5230" s="72">
        <v>46175</v>
      </c>
      <c r="C5230" s="79">
        <v>0.79166666666666663</v>
      </c>
      <c r="D5230">
        <v>22</v>
      </c>
      <c r="E5230" t="str">
        <f t="shared" si="162"/>
        <v>juin</v>
      </c>
      <c r="F5230">
        <f t="shared" si="163"/>
        <v>19</v>
      </c>
    </row>
    <row r="5231" spans="1:6">
      <c r="A5231" t="s">
        <v>68</v>
      </c>
      <c r="B5231" s="72">
        <v>46175</v>
      </c>
      <c r="C5231" s="79">
        <v>0.83333333333333337</v>
      </c>
      <c r="D5231">
        <v>11</v>
      </c>
      <c r="E5231" t="str">
        <f t="shared" si="162"/>
        <v>juin</v>
      </c>
      <c r="F5231">
        <f t="shared" si="163"/>
        <v>20</v>
      </c>
    </row>
    <row r="5232" spans="1:6">
      <c r="A5232" t="s">
        <v>68</v>
      </c>
      <c r="B5232" s="72">
        <v>46175</v>
      </c>
      <c r="C5232" s="79">
        <v>0.875</v>
      </c>
      <c r="D5232">
        <v>7</v>
      </c>
      <c r="E5232" t="str">
        <f t="shared" si="162"/>
        <v>juin</v>
      </c>
      <c r="F5232">
        <f t="shared" si="163"/>
        <v>21</v>
      </c>
    </row>
    <row r="5233" spans="1:6">
      <c r="A5233" t="s">
        <v>68</v>
      </c>
      <c r="B5233" s="72">
        <v>46175</v>
      </c>
      <c r="C5233" s="79">
        <v>0.91666666666666663</v>
      </c>
      <c r="D5233">
        <v>6</v>
      </c>
      <c r="E5233" t="str">
        <f t="shared" si="162"/>
        <v>juin</v>
      </c>
      <c r="F5233">
        <f t="shared" si="163"/>
        <v>22</v>
      </c>
    </row>
    <row r="5234" spans="1:6">
      <c r="A5234" t="s">
        <v>68</v>
      </c>
      <c r="B5234" s="72">
        <v>46175</v>
      </c>
      <c r="C5234" s="79">
        <v>0.95833333333333337</v>
      </c>
      <c r="D5234">
        <v>6</v>
      </c>
      <c r="E5234" t="str">
        <f t="shared" si="162"/>
        <v>juin</v>
      </c>
      <c r="F5234">
        <f t="shared" si="163"/>
        <v>23</v>
      </c>
    </row>
    <row r="5235" spans="1:6">
      <c r="A5235" t="s">
        <v>85</v>
      </c>
      <c r="B5235" s="72">
        <v>46175</v>
      </c>
      <c r="C5235" s="79">
        <v>0</v>
      </c>
      <c r="D5235">
        <v>2</v>
      </c>
      <c r="E5235" t="str">
        <f t="shared" si="162"/>
        <v>juin</v>
      </c>
      <c r="F5235">
        <f t="shared" si="163"/>
        <v>24</v>
      </c>
    </row>
    <row r="5236" spans="1:6">
      <c r="A5236" t="s">
        <v>85</v>
      </c>
      <c r="B5236" s="72">
        <v>46175</v>
      </c>
      <c r="C5236" s="79">
        <v>4.1666666666666664E-2</v>
      </c>
      <c r="D5236">
        <v>2</v>
      </c>
      <c r="E5236" t="str">
        <f t="shared" si="162"/>
        <v>juin</v>
      </c>
      <c r="F5236">
        <f t="shared" si="163"/>
        <v>1</v>
      </c>
    </row>
    <row r="5237" spans="1:6">
      <c r="A5237" t="s">
        <v>85</v>
      </c>
      <c r="B5237" s="72">
        <v>46175</v>
      </c>
      <c r="C5237" s="79">
        <v>8.3333333333333329E-2</v>
      </c>
      <c r="D5237">
        <v>0</v>
      </c>
      <c r="E5237" t="str">
        <f t="shared" si="162"/>
        <v>juin</v>
      </c>
      <c r="F5237">
        <f t="shared" si="163"/>
        <v>2</v>
      </c>
    </row>
    <row r="5238" spans="1:6">
      <c r="A5238" t="s">
        <v>85</v>
      </c>
      <c r="B5238" s="72">
        <v>46175</v>
      </c>
      <c r="C5238" s="79">
        <v>0.125</v>
      </c>
      <c r="D5238">
        <v>0</v>
      </c>
      <c r="E5238" t="str">
        <f t="shared" si="162"/>
        <v>juin</v>
      </c>
      <c r="F5238">
        <f t="shared" si="163"/>
        <v>3</v>
      </c>
    </row>
    <row r="5239" spans="1:6">
      <c r="A5239" t="s">
        <v>85</v>
      </c>
      <c r="B5239" s="72">
        <v>46175</v>
      </c>
      <c r="C5239" s="79">
        <v>0.16666666666666666</v>
      </c>
      <c r="D5239">
        <v>0</v>
      </c>
      <c r="E5239" t="str">
        <f t="shared" si="162"/>
        <v>juin</v>
      </c>
      <c r="F5239">
        <f t="shared" si="163"/>
        <v>4</v>
      </c>
    </row>
    <row r="5240" spans="1:6">
      <c r="A5240" t="s">
        <v>85</v>
      </c>
      <c r="B5240" s="72">
        <v>46175</v>
      </c>
      <c r="C5240" s="79">
        <v>0.20833333333333334</v>
      </c>
      <c r="D5240">
        <v>0</v>
      </c>
      <c r="E5240" t="str">
        <f t="shared" si="162"/>
        <v>juin</v>
      </c>
      <c r="F5240" t="e">
        <f t="shared" si="163"/>
        <v>#N/A</v>
      </c>
    </row>
    <row r="5241" spans="1:6">
      <c r="A5241" t="s">
        <v>85</v>
      </c>
      <c r="B5241" s="72">
        <v>46175</v>
      </c>
      <c r="C5241" s="79">
        <v>0.25</v>
      </c>
      <c r="D5241">
        <v>1</v>
      </c>
      <c r="E5241" t="str">
        <f t="shared" si="162"/>
        <v>juin</v>
      </c>
      <c r="F5241">
        <f t="shared" si="163"/>
        <v>6</v>
      </c>
    </row>
    <row r="5242" spans="1:6">
      <c r="A5242" t="s">
        <v>85</v>
      </c>
      <c r="B5242" s="72">
        <v>46175</v>
      </c>
      <c r="C5242" s="79">
        <v>0.29166666666666669</v>
      </c>
      <c r="D5242">
        <v>3</v>
      </c>
      <c r="E5242" t="str">
        <f t="shared" si="162"/>
        <v>juin</v>
      </c>
      <c r="F5242">
        <f t="shared" si="163"/>
        <v>7</v>
      </c>
    </row>
    <row r="5243" spans="1:6">
      <c r="A5243" t="s">
        <v>85</v>
      </c>
      <c r="B5243" s="72">
        <v>46175</v>
      </c>
      <c r="C5243" s="79">
        <v>0.33333333333333331</v>
      </c>
      <c r="D5243">
        <v>10</v>
      </c>
      <c r="E5243" t="str">
        <f t="shared" si="162"/>
        <v>juin</v>
      </c>
      <c r="F5243">
        <f t="shared" si="163"/>
        <v>8</v>
      </c>
    </row>
    <row r="5244" spans="1:6">
      <c r="A5244" t="s">
        <v>85</v>
      </c>
      <c r="B5244" s="72">
        <v>46175</v>
      </c>
      <c r="C5244" s="79">
        <v>0.375</v>
      </c>
      <c r="D5244">
        <v>16</v>
      </c>
      <c r="E5244" t="str">
        <f t="shared" si="162"/>
        <v>juin</v>
      </c>
      <c r="F5244">
        <f t="shared" si="163"/>
        <v>9</v>
      </c>
    </row>
    <row r="5245" spans="1:6">
      <c r="A5245" t="s">
        <v>85</v>
      </c>
      <c r="B5245" s="72">
        <v>46175</v>
      </c>
      <c r="C5245" s="79">
        <v>0.41666666666666669</v>
      </c>
      <c r="D5245">
        <v>23</v>
      </c>
      <c r="E5245" t="str">
        <f t="shared" si="162"/>
        <v>juin</v>
      </c>
      <c r="F5245">
        <f t="shared" si="163"/>
        <v>10</v>
      </c>
    </row>
    <row r="5246" spans="1:6">
      <c r="A5246" t="s">
        <v>85</v>
      </c>
      <c r="B5246" s="72">
        <v>46175</v>
      </c>
      <c r="C5246" s="79">
        <v>0.45833333333333331</v>
      </c>
      <c r="D5246">
        <v>24</v>
      </c>
      <c r="E5246" t="str">
        <f t="shared" si="162"/>
        <v>juin</v>
      </c>
      <c r="F5246">
        <f t="shared" si="163"/>
        <v>11</v>
      </c>
    </row>
    <row r="5247" spans="1:6">
      <c r="A5247" t="s">
        <v>85</v>
      </c>
      <c r="B5247" s="72">
        <v>46175</v>
      </c>
      <c r="C5247" s="79">
        <v>0.5</v>
      </c>
      <c r="D5247">
        <v>22</v>
      </c>
      <c r="E5247" t="str">
        <f t="shared" si="162"/>
        <v>juin</v>
      </c>
      <c r="F5247">
        <f t="shared" si="163"/>
        <v>12</v>
      </c>
    </row>
    <row r="5248" spans="1:6">
      <c r="A5248" t="s">
        <v>85</v>
      </c>
      <c r="B5248" s="72">
        <v>46175</v>
      </c>
      <c r="C5248" s="79">
        <v>0.54166666666666663</v>
      </c>
      <c r="D5248">
        <v>19</v>
      </c>
      <c r="E5248" t="str">
        <f t="shared" si="162"/>
        <v>juin</v>
      </c>
      <c r="F5248">
        <f t="shared" si="163"/>
        <v>13</v>
      </c>
    </row>
    <row r="5249" spans="1:6">
      <c r="A5249" t="s">
        <v>85</v>
      </c>
      <c r="B5249" s="72">
        <v>46175</v>
      </c>
      <c r="C5249" s="79">
        <v>0.58333333333333337</v>
      </c>
      <c r="D5249">
        <v>17</v>
      </c>
      <c r="E5249" t="str">
        <f t="shared" si="162"/>
        <v>juin</v>
      </c>
      <c r="F5249">
        <f t="shared" si="163"/>
        <v>14</v>
      </c>
    </row>
    <row r="5250" spans="1:6">
      <c r="A5250" t="s">
        <v>85</v>
      </c>
      <c r="B5250" s="72">
        <v>46175</v>
      </c>
      <c r="C5250" s="79">
        <v>0.625</v>
      </c>
      <c r="D5250">
        <v>22</v>
      </c>
      <c r="E5250" t="str">
        <f t="shared" si="162"/>
        <v>juin</v>
      </c>
      <c r="F5250">
        <f t="shared" si="163"/>
        <v>15</v>
      </c>
    </row>
    <row r="5251" spans="1:6">
      <c r="A5251" t="s">
        <v>85</v>
      </c>
      <c r="B5251" s="72">
        <v>46175</v>
      </c>
      <c r="C5251" s="79">
        <v>0.66666666666666663</v>
      </c>
      <c r="D5251">
        <v>24</v>
      </c>
      <c r="E5251" t="str">
        <f t="shared" si="162"/>
        <v>juin</v>
      </c>
      <c r="F5251">
        <f t="shared" si="163"/>
        <v>16</v>
      </c>
    </row>
    <row r="5252" spans="1:6">
      <c r="A5252" t="s">
        <v>85</v>
      </c>
      <c r="B5252" s="72">
        <v>46175</v>
      </c>
      <c r="C5252" s="79">
        <v>0.70833333333333337</v>
      </c>
      <c r="D5252">
        <v>25</v>
      </c>
      <c r="E5252" t="str">
        <f t="shared" ref="E5252:E5315" si="164">TEXT(B5252,"mmmm")</f>
        <v>juin</v>
      </c>
      <c r="F5252">
        <f t="shared" ref="F5252:F5315" si="165">VLOOKUP(C5252,$L$1:$M$24,2,0)</f>
        <v>17</v>
      </c>
    </row>
    <row r="5253" spans="1:6">
      <c r="A5253" t="s">
        <v>85</v>
      </c>
      <c r="B5253" s="72">
        <v>46175</v>
      </c>
      <c r="C5253" s="79">
        <v>0.75</v>
      </c>
      <c r="D5253">
        <v>19</v>
      </c>
      <c r="E5253" t="str">
        <f t="shared" si="164"/>
        <v>juin</v>
      </c>
      <c r="F5253">
        <f t="shared" si="165"/>
        <v>18</v>
      </c>
    </row>
    <row r="5254" spans="1:6">
      <c r="A5254" t="s">
        <v>85</v>
      </c>
      <c r="B5254" s="72">
        <v>46175</v>
      </c>
      <c r="C5254" s="79">
        <v>0.79166666666666663</v>
      </c>
      <c r="D5254">
        <v>10</v>
      </c>
      <c r="E5254" t="str">
        <f t="shared" si="164"/>
        <v>juin</v>
      </c>
      <c r="F5254">
        <f t="shared" si="165"/>
        <v>19</v>
      </c>
    </row>
    <row r="5255" spans="1:6">
      <c r="A5255" t="s">
        <v>85</v>
      </c>
      <c r="B5255" s="72">
        <v>46175</v>
      </c>
      <c r="C5255" s="79">
        <v>0.83333333333333337</v>
      </c>
      <c r="D5255">
        <v>8</v>
      </c>
      <c r="E5255" t="str">
        <f t="shared" si="164"/>
        <v>juin</v>
      </c>
      <c r="F5255">
        <f t="shared" si="165"/>
        <v>20</v>
      </c>
    </row>
    <row r="5256" spans="1:6">
      <c r="A5256" t="s">
        <v>85</v>
      </c>
      <c r="B5256" s="72">
        <v>46175</v>
      </c>
      <c r="C5256" s="79">
        <v>0.875</v>
      </c>
      <c r="D5256">
        <v>10</v>
      </c>
      <c r="E5256" t="str">
        <f t="shared" si="164"/>
        <v>juin</v>
      </c>
      <c r="F5256">
        <f t="shared" si="165"/>
        <v>21</v>
      </c>
    </row>
    <row r="5257" spans="1:6">
      <c r="A5257" t="s">
        <v>85</v>
      </c>
      <c r="B5257" s="72">
        <v>46175</v>
      </c>
      <c r="C5257" s="79">
        <v>0.91666666666666663</v>
      </c>
      <c r="D5257">
        <v>3</v>
      </c>
      <c r="E5257" t="str">
        <f t="shared" si="164"/>
        <v>juin</v>
      </c>
      <c r="F5257">
        <f t="shared" si="165"/>
        <v>22</v>
      </c>
    </row>
    <row r="5258" spans="1:6">
      <c r="A5258" t="s">
        <v>85</v>
      </c>
      <c r="B5258" s="72">
        <v>46175</v>
      </c>
      <c r="C5258" s="79">
        <v>0.95833333333333337</v>
      </c>
      <c r="D5258">
        <v>5</v>
      </c>
      <c r="E5258" t="str">
        <f t="shared" si="164"/>
        <v>juin</v>
      </c>
      <c r="F5258">
        <f t="shared" si="165"/>
        <v>23</v>
      </c>
    </row>
    <row r="5259" spans="1:6">
      <c r="A5259" t="s">
        <v>68</v>
      </c>
      <c r="B5259" s="72">
        <v>46176</v>
      </c>
      <c r="C5259" s="79">
        <v>0</v>
      </c>
      <c r="D5259">
        <v>0</v>
      </c>
      <c r="E5259" t="str">
        <f t="shared" si="164"/>
        <v>juin</v>
      </c>
      <c r="F5259">
        <f t="shared" si="165"/>
        <v>24</v>
      </c>
    </row>
    <row r="5260" spans="1:6">
      <c r="A5260" t="s">
        <v>68</v>
      </c>
      <c r="B5260" s="72">
        <v>46176</v>
      </c>
      <c r="C5260" s="79">
        <v>4.1666666666666664E-2</v>
      </c>
      <c r="D5260">
        <v>0</v>
      </c>
      <c r="E5260" t="str">
        <f t="shared" si="164"/>
        <v>juin</v>
      </c>
      <c r="F5260">
        <f t="shared" si="165"/>
        <v>1</v>
      </c>
    </row>
    <row r="5261" spans="1:6">
      <c r="A5261" t="s">
        <v>68</v>
      </c>
      <c r="B5261" s="72">
        <v>46176</v>
      </c>
      <c r="C5261" s="79">
        <v>8.3333333333333329E-2</v>
      </c>
      <c r="D5261">
        <v>0</v>
      </c>
      <c r="E5261" t="str">
        <f t="shared" si="164"/>
        <v>juin</v>
      </c>
      <c r="F5261">
        <f t="shared" si="165"/>
        <v>2</v>
      </c>
    </row>
    <row r="5262" spans="1:6">
      <c r="A5262" t="s">
        <v>68</v>
      </c>
      <c r="B5262" s="72">
        <v>46176</v>
      </c>
      <c r="C5262" s="79">
        <v>0.125</v>
      </c>
      <c r="D5262">
        <v>0</v>
      </c>
      <c r="E5262" t="str">
        <f t="shared" si="164"/>
        <v>juin</v>
      </c>
      <c r="F5262">
        <f t="shared" si="165"/>
        <v>3</v>
      </c>
    </row>
    <row r="5263" spans="1:6">
      <c r="A5263" t="s">
        <v>68</v>
      </c>
      <c r="B5263" s="72">
        <v>46176</v>
      </c>
      <c r="C5263" s="79">
        <v>0.16666666666666666</v>
      </c>
      <c r="D5263">
        <v>0</v>
      </c>
      <c r="E5263" t="str">
        <f t="shared" si="164"/>
        <v>juin</v>
      </c>
      <c r="F5263">
        <f t="shared" si="165"/>
        <v>4</v>
      </c>
    </row>
    <row r="5264" spans="1:6">
      <c r="A5264" t="s">
        <v>68</v>
      </c>
      <c r="B5264" s="72">
        <v>46176</v>
      </c>
      <c r="C5264" s="79">
        <v>0.20833333333333334</v>
      </c>
      <c r="D5264">
        <v>0</v>
      </c>
      <c r="E5264" t="str">
        <f t="shared" si="164"/>
        <v>juin</v>
      </c>
      <c r="F5264" t="e">
        <f t="shared" si="165"/>
        <v>#N/A</v>
      </c>
    </row>
    <row r="5265" spans="1:6">
      <c r="A5265" t="s">
        <v>68</v>
      </c>
      <c r="B5265" s="72">
        <v>46176</v>
      </c>
      <c r="C5265" s="79">
        <v>0.25</v>
      </c>
      <c r="D5265">
        <v>5</v>
      </c>
      <c r="E5265" t="str">
        <f t="shared" si="164"/>
        <v>juin</v>
      </c>
      <c r="F5265">
        <f t="shared" si="165"/>
        <v>6</v>
      </c>
    </row>
    <row r="5266" spans="1:6">
      <c r="A5266" t="s">
        <v>68</v>
      </c>
      <c r="B5266" s="72">
        <v>46176</v>
      </c>
      <c r="C5266" s="79">
        <v>0.29166666666666669</v>
      </c>
      <c r="D5266">
        <v>13</v>
      </c>
      <c r="E5266" t="str">
        <f t="shared" si="164"/>
        <v>juin</v>
      </c>
      <c r="F5266">
        <f t="shared" si="165"/>
        <v>7</v>
      </c>
    </row>
    <row r="5267" spans="1:6">
      <c r="A5267" t="s">
        <v>68</v>
      </c>
      <c r="B5267" s="72">
        <v>46176</v>
      </c>
      <c r="C5267" s="79">
        <v>0.33333333333333331</v>
      </c>
      <c r="D5267">
        <v>42</v>
      </c>
      <c r="E5267" t="str">
        <f t="shared" si="164"/>
        <v>juin</v>
      </c>
      <c r="F5267">
        <f t="shared" si="165"/>
        <v>8</v>
      </c>
    </row>
    <row r="5268" spans="1:6">
      <c r="A5268" t="s">
        <v>68</v>
      </c>
      <c r="B5268" s="72">
        <v>46176</v>
      </c>
      <c r="C5268" s="79">
        <v>0.375</v>
      </c>
      <c r="D5268">
        <v>62</v>
      </c>
      <c r="E5268" t="str">
        <f t="shared" si="164"/>
        <v>juin</v>
      </c>
      <c r="F5268">
        <f t="shared" si="165"/>
        <v>9</v>
      </c>
    </row>
    <row r="5269" spans="1:6">
      <c r="A5269" t="s">
        <v>68</v>
      </c>
      <c r="B5269" s="72">
        <v>46176</v>
      </c>
      <c r="C5269" s="79">
        <v>0.41666666666666669</v>
      </c>
      <c r="D5269">
        <v>55</v>
      </c>
      <c r="E5269" t="str">
        <f t="shared" si="164"/>
        <v>juin</v>
      </c>
      <c r="F5269">
        <f t="shared" si="165"/>
        <v>10</v>
      </c>
    </row>
    <row r="5270" spans="1:6">
      <c r="A5270" t="s">
        <v>68</v>
      </c>
      <c r="B5270" s="72">
        <v>46176</v>
      </c>
      <c r="C5270" s="79">
        <v>0.45833333333333331</v>
      </c>
      <c r="D5270">
        <v>53</v>
      </c>
      <c r="E5270" t="str">
        <f t="shared" si="164"/>
        <v>juin</v>
      </c>
      <c r="F5270">
        <f t="shared" si="165"/>
        <v>11</v>
      </c>
    </row>
    <row r="5271" spans="1:6">
      <c r="A5271" t="s">
        <v>68</v>
      </c>
      <c r="B5271" s="72">
        <v>46176</v>
      </c>
      <c r="C5271" s="79">
        <v>0.5</v>
      </c>
      <c r="D5271">
        <v>56</v>
      </c>
      <c r="E5271" t="str">
        <f t="shared" si="164"/>
        <v>juin</v>
      </c>
      <c r="F5271">
        <f t="shared" si="165"/>
        <v>12</v>
      </c>
    </row>
    <row r="5272" spans="1:6">
      <c r="A5272" t="s">
        <v>68</v>
      </c>
      <c r="B5272" s="72">
        <v>46176</v>
      </c>
      <c r="C5272" s="79">
        <v>0.54166666666666663</v>
      </c>
      <c r="D5272">
        <v>55</v>
      </c>
      <c r="E5272" t="str">
        <f t="shared" si="164"/>
        <v>juin</v>
      </c>
      <c r="F5272">
        <f t="shared" si="165"/>
        <v>13</v>
      </c>
    </row>
    <row r="5273" spans="1:6">
      <c r="A5273" t="s">
        <v>68</v>
      </c>
      <c r="B5273" s="72">
        <v>46176</v>
      </c>
      <c r="C5273" s="79">
        <v>0.58333333333333337</v>
      </c>
      <c r="D5273">
        <v>52</v>
      </c>
      <c r="E5273" t="str">
        <f t="shared" si="164"/>
        <v>juin</v>
      </c>
      <c r="F5273">
        <f t="shared" si="165"/>
        <v>14</v>
      </c>
    </row>
    <row r="5274" spans="1:6">
      <c r="A5274" t="s">
        <v>68</v>
      </c>
      <c r="B5274" s="72">
        <v>46176</v>
      </c>
      <c r="C5274" s="79">
        <v>0.625</v>
      </c>
      <c r="D5274">
        <v>45</v>
      </c>
      <c r="E5274" t="str">
        <f t="shared" si="164"/>
        <v>juin</v>
      </c>
      <c r="F5274">
        <f t="shared" si="165"/>
        <v>15</v>
      </c>
    </row>
    <row r="5275" spans="1:6">
      <c r="A5275" t="s">
        <v>68</v>
      </c>
      <c r="B5275" s="72">
        <v>46176</v>
      </c>
      <c r="C5275" s="79">
        <v>0.66666666666666663</v>
      </c>
      <c r="D5275">
        <v>48</v>
      </c>
      <c r="E5275" t="str">
        <f t="shared" si="164"/>
        <v>juin</v>
      </c>
      <c r="F5275">
        <f t="shared" si="165"/>
        <v>16</v>
      </c>
    </row>
    <row r="5276" spans="1:6">
      <c r="A5276" t="s">
        <v>68</v>
      </c>
      <c r="B5276" s="72">
        <v>46176</v>
      </c>
      <c r="C5276" s="79">
        <v>0.70833333333333337</v>
      </c>
      <c r="D5276">
        <v>40</v>
      </c>
      <c r="E5276" t="str">
        <f t="shared" si="164"/>
        <v>juin</v>
      </c>
      <c r="F5276">
        <f t="shared" si="165"/>
        <v>17</v>
      </c>
    </row>
    <row r="5277" spans="1:6">
      <c r="A5277" t="s">
        <v>68</v>
      </c>
      <c r="B5277" s="72">
        <v>46176</v>
      </c>
      <c r="C5277" s="79">
        <v>0.75</v>
      </c>
      <c r="D5277">
        <v>25</v>
      </c>
      <c r="E5277" t="str">
        <f t="shared" si="164"/>
        <v>juin</v>
      </c>
      <c r="F5277">
        <f t="shared" si="165"/>
        <v>18</v>
      </c>
    </row>
    <row r="5278" spans="1:6">
      <c r="A5278" t="s">
        <v>68</v>
      </c>
      <c r="B5278" s="72">
        <v>46176</v>
      </c>
      <c r="C5278" s="79">
        <v>0.79166666666666663</v>
      </c>
      <c r="D5278">
        <v>13</v>
      </c>
      <c r="E5278" t="str">
        <f t="shared" si="164"/>
        <v>juin</v>
      </c>
      <c r="F5278">
        <f t="shared" si="165"/>
        <v>19</v>
      </c>
    </row>
    <row r="5279" spans="1:6">
      <c r="A5279" t="s">
        <v>68</v>
      </c>
      <c r="B5279" s="72">
        <v>46176</v>
      </c>
      <c r="C5279" s="79">
        <v>0.83333333333333337</v>
      </c>
      <c r="D5279">
        <v>11</v>
      </c>
      <c r="E5279" t="str">
        <f t="shared" si="164"/>
        <v>juin</v>
      </c>
      <c r="F5279">
        <f t="shared" si="165"/>
        <v>20</v>
      </c>
    </row>
    <row r="5280" spans="1:6">
      <c r="A5280" t="s">
        <v>68</v>
      </c>
      <c r="B5280" s="72">
        <v>46176</v>
      </c>
      <c r="C5280" s="79">
        <v>0.875</v>
      </c>
      <c r="D5280">
        <v>8</v>
      </c>
      <c r="E5280" t="str">
        <f t="shared" si="164"/>
        <v>juin</v>
      </c>
      <c r="F5280">
        <f t="shared" si="165"/>
        <v>21</v>
      </c>
    </row>
    <row r="5281" spans="1:6">
      <c r="A5281" t="s">
        <v>68</v>
      </c>
      <c r="B5281" s="72">
        <v>46176</v>
      </c>
      <c r="C5281" s="79">
        <v>0.91666666666666663</v>
      </c>
      <c r="D5281">
        <v>6</v>
      </c>
      <c r="E5281" t="str">
        <f t="shared" si="164"/>
        <v>juin</v>
      </c>
      <c r="F5281">
        <f t="shared" si="165"/>
        <v>22</v>
      </c>
    </row>
    <row r="5282" spans="1:6">
      <c r="A5282" t="s">
        <v>68</v>
      </c>
      <c r="B5282" s="72">
        <v>46176</v>
      </c>
      <c r="C5282" s="79">
        <v>0.95833333333333337</v>
      </c>
      <c r="D5282">
        <v>5</v>
      </c>
      <c r="E5282" t="str">
        <f t="shared" si="164"/>
        <v>juin</v>
      </c>
      <c r="F5282">
        <f t="shared" si="165"/>
        <v>23</v>
      </c>
    </row>
    <row r="5283" spans="1:6">
      <c r="A5283" t="s">
        <v>85</v>
      </c>
      <c r="B5283" s="72">
        <v>46176</v>
      </c>
      <c r="C5283" s="79">
        <v>0</v>
      </c>
      <c r="D5283">
        <v>1</v>
      </c>
      <c r="E5283" t="str">
        <f t="shared" si="164"/>
        <v>juin</v>
      </c>
      <c r="F5283">
        <f t="shared" si="165"/>
        <v>24</v>
      </c>
    </row>
    <row r="5284" spans="1:6">
      <c r="A5284" t="s">
        <v>85</v>
      </c>
      <c r="B5284" s="72">
        <v>46176</v>
      </c>
      <c r="C5284" s="79">
        <v>4.1666666666666664E-2</v>
      </c>
      <c r="D5284">
        <v>2</v>
      </c>
      <c r="E5284" t="str">
        <f t="shared" si="164"/>
        <v>juin</v>
      </c>
      <c r="F5284">
        <f t="shared" si="165"/>
        <v>1</v>
      </c>
    </row>
    <row r="5285" spans="1:6">
      <c r="A5285" t="s">
        <v>85</v>
      </c>
      <c r="B5285" s="72">
        <v>46176</v>
      </c>
      <c r="C5285" s="79">
        <v>8.3333333333333329E-2</v>
      </c>
      <c r="D5285">
        <v>2</v>
      </c>
      <c r="E5285" t="str">
        <f t="shared" si="164"/>
        <v>juin</v>
      </c>
      <c r="F5285">
        <f t="shared" si="165"/>
        <v>2</v>
      </c>
    </row>
    <row r="5286" spans="1:6">
      <c r="A5286" t="s">
        <v>85</v>
      </c>
      <c r="B5286" s="72">
        <v>46176</v>
      </c>
      <c r="C5286" s="79">
        <v>0.125</v>
      </c>
      <c r="D5286">
        <v>1</v>
      </c>
      <c r="E5286" t="str">
        <f t="shared" si="164"/>
        <v>juin</v>
      </c>
      <c r="F5286">
        <f t="shared" si="165"/>
        <v>3</v>
      </c>
    </row>
    <row r="5287" spans="1:6">
      <c r="A5287" t="s">
        <v>85</v>
      </c>
      <c r="B5287" s="72">
        <v>46176</v>
      </c>
      <c r="C5287" s="79">
        <v>0.16666666666666666</v>
      </c>
      <c r="D5287">
        <v>1</v>
      </c>
      <c r="E5287" t="str">
        <f t="shared" si="164"/>
        <v>juin</v>
      </c>
      <c r="F5287">
        <f t="shared" si="165"/>
        <v>4</v>
      </c>
    </row>
    <row r="5288" spans="1:6">
      <c r="A5288" t="s">
        <v>85</v>
      </c>
      <c r="B5288" s="72">
        <v>46176</v>
      </c>
      <c r="C5288" s="79">
        <v>0.20833333333333334</v>
      </c>
      <c r="D5288">
        <v>0</v>
      </c>
      <c r="E5288" t="str">
        <f t="shared" si="164"/>
        <v>juin</v>
      </c>
      <c r="F5288" t="e">
        <f t="shared" si="165"/>
        <v>#N/A</v>
      </c>
    </row>
    <row r="5289" spans="1:6">
      <c r="A5289" t="s">
        <v>85</v>
      </c>
      <c r="B5289" s="72">
        <v>46176</v>
      </c>
      <c r="C5289" s="79">
        <v>0.25</v>
      </c>
      <c r="D5289">
        <v>1</v>
      </c>
      <c r="E5289" t="str">
        <f t="shared" si="164"/>
        <v>juin</v>
      </c>
      <c r="F5289">
        <f t="shared" si="165"/>
        <v>6</v>
      </c>
    </row>
    <row r="5290" spans="1:6">
      <c r="A5290" t="s">
        <v>85</v>
      </c>
      <c r="B5290" s="72">
        <v>46176</v>
      </c>
      <c r="C5290" s="79">
        <v>0.29166666666666669</v>
      </c>
      <c r="D5290">
        <v>2</v>
      </c>
      <c r="E5290" t="str">
        <f t="shared" si="164"/>
        <v>juin</v>
      </c>
      <c r="F5290">
        <f t="shared" si="165"/>
        <v>7</v>
      </c>
    </row>
    <row r="5291" spans="1:6">
      <c r="A5291" t="s">
        <v>85</v>
      </c>
      <c r="B5291" s="72">
        <v>46176</v>
      </c>
      <c r="C5291" s="79">
        <v>0.33333333333333331</v>
      </c>
      <c r="D5291">
        <v>5</v>
      </c>
      <c r="E5291" t="str">
        <f t="shared" si="164"/>
        <v>juin</v>
      </c>
      <c r="F5291">
        <f t="shared" si="165"/>
        <v>8</v>
      </c>
    </row>
    <row r="5292" spans="1:6">
      <c r="A5292" t="s">
        <v>85</v>
      </c>
      <c r="B5292" s="72">
        <v>46176</v>
      </c>
      <c r="C5292" s="79">
        <v>0.375</v>
      </c>
      <c r="D5292">
        <v>14</v>
      </c>
      <c r="E5292" t="str">
        <f t="shared" si="164"/>
        <v>juin</v>
      </c>
      <c r="F5292">
        <f t="shared" si="165"/>
        <v>9</v>
      </c>
    </row>
    <row r="5293" spans="1:6">
      <c r="A5293" t="s">
        <v>85</v>
      </c>
      <c r="B5293" s="72">
        <v>46176</v>
      </c>
      <c r="C5293" s="79">
        <v>0.41666666666666669</v>
      </c>
      <c r="D5293">
        <v>19</v>
      </c>
      <c r="E5293" t="str">
        <f t="shared" si="164"/>
        <v>juin</v>
      </c>
      <c r="F5293">
        <f t="shared" si="165"/>
        <v>10</v>
      </c>
    </row>
    <row r="5294" spans="1:6">
      <c r="A5294" t="s">
        <v>85</v>
      </c>
      <c r="B5294" s="72">
        <v>46176</v>
      </c>
      <c r="C5294" s="79">
        <v>0.45833333333333331</v>
      </c>
      <c r="D5294">
        <v>24</v>
      </c>
      <c r="E5294" t="str">
        <f t="shared" si="164"/>
        <v>juin</v>
      </c>
      <c r="F5294">
        <f t="shared" si="165"/>
        <v>11</v>
      </c>
    </row>
    <row r="5295" spans="1:6">
      <c r="A5295" t="s">
        <v>85</v>
      </c>
      <c r="B5295" s="72">
        <v>46176</v>
      </c>
      <c r="C5295" s="79">
        <v>0.5</v>
      </c>
      <c r="D5295">
        <v>26</v>
      </c>
      <c r="E5295" t="str">
        <f t="shared" si="164"/>
        <v>juin</v>
      </c>
      <c r="F5295">
        <f t="shared" si="165"/>
        <v>12</v>
      </c>
    </row>
    <row r="5296" spans="1:6">
      <c r="A5296" t="s">
        <v>85</v>
      </c>
      <c r="B5296" s="72">
        <v>46176</v>
      </c>
      <c r="C5296" s="79">
        <v>0.54166666666666663</v>
      </c>
      <c r="D5296">
        <v>16</v>
      </c>
      <c r="E5296" t="str">
        <f t="shared" si="164"/>
        <v>juin</v>
      </c>
      <c r="F5296">
        <f t="shared" si="165"/>
        <v>13</v>
      </c>
    </row>
    <row r="5297" spans="1:6">
      <c r="A5297" t="s">
        <v>85</v>
      </c>
      <c r="B5297" s="72">
        <v>46176</v>
      </c>
      <c r="C5297" s="79">
        <v>0.58333333333333337</v>
      </c>
      <c r="D5297">
        <v>21</v>
      </c>
      <c r="E5297" t="str">
        <f t="shared" si="164"/>
        <v>juin</v>
      </c>
      <c r="F5297">
        <f t="shared" si="165"/>
        <v>14</v>
      </c>
    </row>
    <row r="5298" spans="1:6">
      <c r="A5298" t="s">
        <v>85</v>
      </c>
      <c r="B5298" s="72">
        <v>46176</v>
      </c>
      <c r="C5298" s="79">
        <v>0.625</v>
      </c>
      <c r="D5298">
        <v>20</v>
      </c>
      <c r="E5298" t="str">
        <f t="shared" si="164"/>
        <v>juin</v>
      </c>
      <c r="F5298">
        <f t="shared" si="165"/>
        <v>15</v>
      </c>
    </row>
    <row r="5299" spans="1:6">
      <c r="A5299" t="s">
        <v>85</v>
      </c>
      <c r="B5299" s="72">
        <v>46176</v>
      </c>
      <c r="C5299" s="79">
        <v>0.66666666666666663</v>
      </c>
      <c r="D5299">
        <v>23</v>
      </c>
      <c r="E5299" t="str">
        <f t="shared" si="164"/>
        <v>juin</v>
      </c>
      <c r="F5299">
        <f t="shared" si="165"/>
        <v>16</v>
      </c>
    </row>
    <row r="5300" spans="1:6">
      <c r="A5300" t="s">
        <v>85</v>
      </c>
      <c r="B5300" s="72">
        <v>46176</v>
      </c>
      <c r="C5300" s="79">
        <v>0.70833333333333337</v>
      </c>
      <c r="D5300">
        <v>22</v>
      </c>
      <c r="E5300" t="str">
        <f t="shared" si="164"/>
        <v>juin</v>
      </c>
      <c r="F5300">
        <f t="shared" si="165"/>
        <v>17</v>
      </c>
    </row>
    <row r="5301" spans="1:6">
      <c r="A5301" t="s">
        <v>85</v>
      </c>
      <c r="B5301" s="72">
        <v>46176</v>
      </c>
      <c r="C5301" s="79">
        <v>0.75</v>
      </c>
      <c r="D5301">
        <v>16</v>
      </c>
      <c r="E5301" t="str">
        <f t="shared" si="164"/>
        <v>juin</v>
      </c>
      <c r="F5301">
        <f t="shared" si="165"/>
        <v>18</v>
      </c>
    </row>
    <row r="5302" spans="1:6">
      <c r="A5302" t="s">
        <v>85</v>
      </c>
      <c r="B5302" s="72">
        <v>46176</v>
      </c>
      <c r="C5302" s="79">
        <v>0.79166666666666663</v>
      </c>
      <c r="D5302">
        <v>14</v>
      </c>
      <c r="E5302" t="str">
        <f t="shared" si="164"/>
        <v>juin</v>
      </c>
      <c r="F5302">
        <f t="shared" si="165"/>
        <v>19</v>
      </c>
    </row>
    <row r="5303" spans="1:6">
      <c r="A5303" t="s">
        <v>85</v>
      </c>
      <c r="B5303" s="72">
        <v>46176</v>
      </c>
      <c r="C5303" s="79">
        <v>0.83333333333333337</v>
      </c>
      <c r="D5303">
        <v>7</v>
      </c>
      <c r="E5303" t="str">
        <f t="shared" si="164"/>
        <v>juin</v>
      </c>
      <c r="F5303">
        <f t="shared" si="165"/>
        <v>20</v>
      </c>
    </row>
    <row r="5304" spans="1:6">
      <c r="A5304" t="s">
        <v>85</v>
      </c>
      <c r="B5304" s="72">
        <v>46176</v>
      </c>
      <c r="C5304" s="79">
        <v>0.875</v>
      </c>
      <c r="D5304">
        <v>8</v>
      </c>
      <c r="E5304" t="str">
        <f t="shared" si="164"/>
        <v>juin</v>
      </c>
      <c r="F5304">
        <f t="shared" si="165"/>
        <v>21</v>
      </c>
    </row>
    <row r="5305" spans="1:6">
      <c r="A5305" t="s">
        <v>85</v>
      </c>
      <c r="B5305" s="72">
        <v>46176</v>
      </c>
      <c r="C5305" s="79">
        <v>0.91666666666666663</v>
      </c>
      <c r="D5305">
        <v>5</v>
      </c>
      <c r="E5305" t="str">
        <f t="shared" si="164"/>
        <v>juin</v>
      </c>
      <c r="F5305">
        <f t="shared" si="165"/>
        <v>22</v>
      </c>
    </row>
    <row r="5306" spans="1:6">
      <c r="A5306" t="s">
        <v>85</v>
      </c>
      <c r="B5306" s="72">
        <v>46176</v>
      </c>
      <c r="C5306" s="79">
        <v>0.95833333333333337</v>
      </c>
      <c r="D5306">
        <v>3</v>
      </c>
      <c r="E5306" t="str">
        <f t="shared" si="164"/>
        <v>juin</v>
      </c>
      <c r="F5306">
        <f t="shared" si="165"/>
        <v>23</v>
      </c>
    </row>
    <row r="5307" spans="1:6">
      <c r="A5307" t="s">
        <v>68</v>
      </c>
      <c r="B5307" s="72">
        <v>46177</v>
      </c>
      <c r="C5307" s="79">
        <v>0</v>
      </c>
      <c r="D5307">
        <v>4</v>
      </c>
      <c r="E5307" t="str">
        <f t="shared" si="164"/>
        <v>juin</v>
      </c>
      <c r="F5307">
        <f t="shared" si="165"/>
        <v>24</v>
      </c>
    </row>
    <row r="5308" spans="1:6">
      <c r="A5308" t="s">
        <v>68</v>
      </c>
      <c r="B5308" s="72">
        <v>46177</v>
      </c>
      <c r="C5308" s="79">
        <v>4.1666666666666664E-2</v>
      </c>
      <c r="D5308">
        <v>2</v>
      </c>
      <c r="E5308" t="str">
        <f t="shared" si="164"/>
        <v>juin</v>
      </c>
      <c r="F5308">
        <f t="shared" si="165"/>
        <v>1</v>
      </c>
    </row>
    <row r="5309" spans="1:6">
      <c r="A5309" t="s">
        <v>68</v>
      </c>
      <c r="B5309" s="72">
        <v>46177</v>
      </c>
      <c r="C5309" s="79">
        <v>8.3333333333333329E-2</v>
      </c>
      <c r="D5309">
        <v>1</v>
      </c>
      <c r="E5309" t="str">
        <f t="shared" si="164"/>
        <v>juin</v>
      </c>
      <c r="F5309">
        <f t="shared" si="165"/>
        <v>2</v>
      </c>
    </row>
    <row r="5310" spans="1:6">
      <c r="A5310" t="s">
        <v>68</v>
      </c>
      <c r="B5310" s="72">
        <v>46177</v>
      </c>
      <c r="C5310" s="79">
        <v>0.125</v>
      </c>
      <c r="D5310">
        <v>1</v>
      </c>
      <c r="E5310" t="str">
        <f t="shared" si="164"/>
        <v>juin</v>
      </c>
      <c r="F5310">
        <f t="shared" si="165"/>
        <v>3</v>
      </c>
    </row>
    <row r="5311" spans="1:6">
      <c r="A5311" t="s">
        <v>68</v>
      </c>
      <c r="B5311" s="72">
        <v>46177</v>
      </c>
      <c r="C5311" s="79">
        <v>0.16666666666666666</v>
      </c>
      <c r="D5311">
        <v>0</v>
      </c>
      <c r="E5311" t="str">
        <f t="shared" si="164"/>
        <v>juin</v>
      </c>
      <c r="F5311">
        <f t="shared" si="165"/>
        <v>4</v>
      </c>
    </row>
    <row r="5312" spans="1:6">
      <c r="A5312" t="s">
        <v>68</v>
      </c>
      <c r="B5312" s="72">
        <v>46177</v>
      </c>
      <c r="C5312" s="79">
        <v>0.20833333333333334</v>
      </c>
      <c r="D5312">
        <v>3</v>
      </c>
      <c r="E5312" t="str">
        <f t="shared" si="164"/>
        <v>juin</v>
      </c>
      <c r="F5312" t="e">
        <f t="shared" si="165"/>
        <v>#N/A</v>
      </c>
    </row>
    <row r="5313" spans="1:6">
      <c r="A5313" t="s">
        <v>68</v>
      </c>
      <c r="B5313" s="72">
        <v>46177</v>
      </c>
      <c r="C5313" s="79">
        <v>0.25</v>
      </c>
      <c r="D5313">
        <v>2</v>
      </c>
      <c r="E5313" t="str">
        <f t="shared" si="164"/>
        <v>juin</v>
      </c>
      <c r="F5313">
        <f t="shared" si="165"/>
        <v>6</v>
      </c>
    </row>
    <row r="5314" spans="1:6">
      <c r="A5314" t="s">
        <v>68</v>
      </c>
      <c r="B5314" s="72">
        <v>46177</v>
      </c>
      <c r="C5314" s="79">
        <v>0.29166666666666669</v>
      </c>
      <c r="D5314">
        <v>15</v>
      </c>
      <c r="E5314" t="str">
        <f t="shared" si="164"/>
        <v>juin</v>
      </c>
      <c r="F5314">
        <f t="shared" si="165"/>
        <v>7</v>
      </c>
    </row>
    <row r="5315" spans="1:6">
      <c r="A5315" t="s">
        <v>68</v>
      </c>
      <c r="B5315" s="72">
        <v>46177</v>
      </c>
      <c r="C5315" s="79">
        <v>0.33333333333333331</v>
      </c>
      <c r="D5315">
        <v>43</v>
      </c>
      <c r="E5315" t="str">
        <f t="shared" si="164"/>
        <v>juin</v>
      </c>
      <c r="F5315">
        <f t="shared" si="165"/>
        <v>8</v>
      </c>
    </row>
    <row r="5316" spans="1:6">
      <c r="A5316" t="s">
        <v>68</v>
      </c>
      <c r="B5316" s="72">
        <v>46177</v>
      </c>
      <c r="C5316" s="79">
        <v>0.375</v>
      </c>
      <c r="D5316">
        <v>56</v>
      </c>
      <c r="E5316" t="str">
        <f t="shared" ref="E5316:E5379" si="166">TEXT(B5316,"mmmm")</f>
        <v>juin</v>
      </c>
      <c r="F5316">
        <f t="shared" ref="F5316:F5379" si="167">VLOOKUP(C5316,$L$1:$M$24,2,0)</f>
        <v>9</v>
      </c>
    </row>
    <row r="5317" spans="1:6">
      <c r="A5317" t="s">
        <v>68</v>
      </c>
      <c r="B5317" s="72">
        <v>46177</v>
      </c>
      <c r="C5317" s="79">
        <v>0.41666666666666669</v>
      </c>
      <c r="D5317">
        <v>58</v>
      </c>
      <c r="E5317" t="str">
        <f t="shared" si="166"/>
        <v>juin</v>
      </c>
      <c r="F5317">
        <f t="shared" si="167"/>
        <v>10</v>
      </c>
    </row>
    <row r="5318" spans="1:6">
      <c r="A5318" t="s">
        <v>68</v>
      </c>
      <c r="B5318" s="72">
        <v>46177</v>
      </c>
      <c r="C5318" s="79">
        <v>0.45833333333333331</v>
      </c>
      <c r="D5318">
        <v>61</v>
      </c>
      <c r="E5318" t="str">
        <f t="shared" si="166"/>
        <v>juin</v>
      </c>
      <c r="F5318">
        <f t="shared" si="167"/>
        <v>11</v>
      </c>
    </row>
    <row r="5319" spans="1:6">
      <c r="A5319" t="s">
        <v>68</v>
      </c>
      <c r="B5319" s="72">
        <v>46177</v>
      </c>
      <c r="C5319" s="79">
        <v>0.5</v>
      </c>
      <c r="D5319">
        <v>62</v>
      </c>
      <c r="E5319" t="str">
        <f t="shared" si="166"/>
        <v>juin</v>
      </c>
      <c r="F5319">
        <f t="shared" si="167"/>
        <v>12</v>
      </c>
    </row>
    <row r="5320" spans="1:6">
      <c r="A5320" t="s">
        <v>68</v>
      </c>
      <c r="B5320" s="72">
        <v>46177</v>
      </c>
      <c r="C5320" s="79">
        <v>0.54166666666666663</v>
      </c>
      <c r="D5320">
        <v>56</v>
      </c>
      <c r="E5320" t="str">
        <f t="shared" si="166"/>
        <v>juin</v>
      </c>
      <c r="F5320">
        <f t="shared" si="167"/>
        <v>13</v>
      </c>
    </row>
    <row r="5321" spans="1:6">
      <c r="A5321" t="s">
        <v>68</v>
      </c>
      <c r="B5321" s="72">
        <v>46177</v>
      </c>
      <c r="C5321" s="79">
        <v>0.58333333333333337</v>
      </c>
      <c r="D5321">
        <v>58</v>
      </c>
      <c r="E5321" t="str">
        <f t="shared" si="166"/>
        <v>juin</v>
      </c>
      <c r="F5321">
        <f t="shared" si="167"/>
        <v>14</v>
      </c>
    </row>
    <row r="5322" spans="1:6">
      <c r="A5322" t="s">
        <v>68</v>
      </c>
      <c r="B5322" s="72">
        <v>46177</v>
      </c>
      <c r="C5322" s="79">
        <v>0.625</v>
      </c>
      <c r="D5322">
        <v>45</v>
      </c>
      <c r="E5322" t="str">
        <f t="shared" si="166"/>
        <v>juin</v>
      </c>
      <c r="F5322">
        <f t="shared" si="167"/>
        <v>15</v>
      </c>
    </row>
    <row r="5323" spans="1:6">
      <c r="A5323" t="s">
        <v>68</v>
      </c>
      <c r="B5323" s="72">
        <v>46177</v>
      </c>
      <c r="C5323" s="79">
        <v>0.66666666666666663</v>
      </c>
      <c r="D5323">
        <v>49</v>
      </c>
      <c r="E5323" t="str">
        <f t="shared" si="166"/>
        <v>juin</v>
      </c>
      <c r="F5323">
        <f t="shared" si="167"/>
        <v>16</v>
      </c>
    </row>
    <row r="5324" spans="1:6">
      <c r="A5324" t="s">
        <v>68</v>
      </c>
      <c r="B5324" s="72">
        <v>46177</v>
      </c>
      <c r="C5324" s="79">
        <v>0.70833333333333337</v>
      </c>
      <c r="D5324">
        <v>49</v>
      </c>
      <c r="E5324" t="str">
        <f t="shared" si="166"/>
        <v>juin</v>
      </c>
      <c r="F5324">
        <f t="shared" si="167"/>
        <v>17</v>
      </c>
    </row>
    <row r="5325" spans="1:6">
      <c r="A5325" t="s">
        <v>68</v>
      </c>
      <c r="B5325" s="72">
        <v>46177</v>
      </c>
      <c r="C5325" s="79">
        <v>0.75</v>
      </c>
      <c r="D5325">
        <v>27</v>
      </c>
      <c r="E5325" t="str">
        <f t="shared" si="166"/>
        <v>juin</v>
      </c>
      <c r="F5325">
        <f t="shared" si="167"/>
        <v>18</v>
      </c>
    </row>
    <row r="5326" spans="1:6">
      <c r="A5326" t="s">
        <v>68</v>
      </c>
      <c r="B5326" s="72">
        <v>46177</v>
      </c>
      <c r="C5326" s="79">
        <v>0.79166666666666663</v>
      </c>
      <c r="D5326">
        <v>20</v>
      </c>
      <c r="E5326" t="str">
        <f t="shared" si="166"/>
        <v>juin</v>
      </c>
      <c r="F5326">
        <f t="shared" si="167"/>
        <v>19</v>
      </c>
    </row>
    <row r="5327" spans="1:6">
      <c r="A5327" t="s">
        <v>68</v>
      </c>
      <c r="B5327" s="72">
        <v>46177</v>
      </c>
      <c r="C5327" s="79">
        <v>0.83333333333333337</v>
      </c>
      <c r="D5327">
        <v>16</v>
      </c>
      <c r="E5327" t="str">
        <f t="shared" si="166"/>
        <v>juin</v>
      </c>
      <c r="F5327">
        <f t="shared" si="167"/>
        <v>20</v>
      </c>
    </row>
    <row r="5328" spans="1:6">
      <c r="A5328" t="s">
        <v>68</v>
      </c>
      <c r="B5328" s="72">
        <v>46177</v>
      </c>
      <c r="C5328" s="79">
        <v>0.875</v>
      </c>
      <c r="D5328">
        <v>13</v>
      </c>
      <c r="E5328" t="str">
        <f t="shared" si="166"/>
        <v>juin</v>
      </c>
      <c r="F5328">
        <f t="shared" si="167"/>
        <v>21</v>
      </c>
    </row>
    <row r="5329" spans="1:6">
      <c r="A5329" t="s">
        <v>68</v>
      </c>
      <c r="B5329" s="72">
        <v>46177</v>
      </c>
      <c r="C5329" s="79">
        <v>0.91666666666666663</v>
      </c>
      <c r="D5329">
        <v>8</v>
      </c>
      <c r="E5329" t="str">
        <f t="shared" si="166"/>
        <v>juin</v>
      </c>
      <c r="F5329">
        <f t="shared" si="167"/>
        <v>22</v>
      </c>
    </row>
    <row r="5330" spans="1:6">
      <c r="A5330" t="s">
        <v>68</v>
      </c>
      <c r="B5330" s="72">
        <v>46177</v>
      </c>
      <c r="C5330" s="79">
        <v>0.95833333333333337</v>
      </c>
      <c r="D5330">
        <v>5</v>
      </c>
      <c r="E5330" t="str">
        <f t="shared" si="166"/>
        <v>juin</v>
      </c>
      <c r="F5330">
        <f t="shared" si="167"/>
        <v>23</v>
      </c>
    </row>
    <row r="5331" spans="1:6">
      <c r="A5331" t="s">
        <v>85</v>
      </c>
      <c r="B5331" s="72">
        <v>46177</v>
      </c>
      <c r="C5331" s="79">
        <v>0</v>
      </c>
      <c r="D5331">
        <v>2</v>
      </c>
      <c r="E5331" t="str">
        <f t="shared" si="166"/>
        <v>juin</v>
      </c>
      <c r="F5331">
        <f t="shared" si="167"/>
        <v>24</v>
      </c>
    </row>
    <row r="5332" spans="1:6">
      <c r="A5332" t="s">
        <v>85</v>
      </c>
      <c r="B5332" s="72">
        <v>46177</v>
      </c>
      <c r="C5332" s="79">
        <v>4.1666666666666664E-2</v>
      </c>
      <c r="D5332">
        <v>2</v>
      </c>
      <c r="E5332" t="str">
        <f t="shared" si="166"/>
        <v>juin</v>
      </c>
      <c r="F5332">
        <f t="shared" si="167"/>
        <v>1</v>
      </c>
    </row>
    <row r="5333" spans="1:6">
      <c r="A5333" t="s">
        <v>85</v>
      </c>
      <c r="B5333" s="72">
        <v>46177</v>
      </c>
      <c r="C5333" s="79">
        <v>8.3333333333333329E-2</v>
      </c>
      <c r="D5333">
        <v>1</v>
      </c>
      <c r="E5333" t="str">
        <f t="shared" si="166"/>
        <v>juin</v>
      </c>
      <c r="F5333">
        <f t="shared" si="167"/>
        <v>2</v>
      </c>
    </row>
    <row r="5334" spans="1:6">
      <c r="A5334" t="s">
        <v>85</v>
      </c>
      <c r="B5334" s="72">
        <v>46177</v>
      </c>
      <c r="C5334" s="79">
        <v>0.125</v>
      </c>
      <c r="D5334">
        <v>1</v>
      </c>
      <c r="E5334" t="str">
        <f t="shared" si="166"/>
        <v>juin</v>
      </c>
      <c r="F5334">
        <f t="shared" si="167"/>
        <v>3</v>
      </c>
    </row>
    <row r="5335" spans="1:6">
      <c r="A5335" t="s">
        <v>85</v>
      </c>
      <c r="B5335" s="72">
        <v>46177</v>
      </c>
      <c r="C5335" s="79">
        <v>0.16666666666666666</v>
      </c>
      <c r="D5335">
        <v>0</v>
      </c>
      <c r="E5335" t="str">
        <f t="shared" si="166"/>
        <v>juin</v>
      </c>
      <c r="F5335">
        <f t="shared" si="167"/>
        <v>4</v>
      </c>
    </row>
    <row r="5336" spans="1:6">
      <c r="A5336" t="s">
        <v>85</v>
      </c>
      <c r="B5336" s="72">
        <v>46177</v>
      </c>
      <c r="C5336" s="79">
        <v>0.20833333333333334</v>
      </c>
      <c r="D5336">
        <v>0</v>
      </c>
      <c r="E5336" t="str">
        <f t="shared" si="166"/>
        <v>juin</v>
      </c>
      <c r="F5336" t="e">
        <f t="shared" si="167"/>
        <v>#N/A</v>
      </c>
    </row>
    <row r="5337" spans="1:6">
      <c r="A5337" t="s">
        <v>85</v>
      </c>
      <c r="B5337" s="72">
        <v>46177</v>
      </c>
      <c r="C5337" s="79">
        <v>0.25</v>
      </c>
      <c r="D5337">
        <v>1</v>
      </c>
      <c r="E5337" t="str">
        <f t="shared" si="166"/>
        <v>juin</v>
      </c>
      <c r="F5337">
        <f t="shared" si="167"/>
        <v>6</v>
      </c>
    </row>
    <row r="5338" spans="1:6">
      <c r="A5338" t="s">
        <v>85</v>
      </c>
      <c r="B5338" s="72">
        <v>46177</v>
      </c>
      <c r="C5338" s="79">
        <v>0.29166666666666669</v>
      </c>
      <c r="D5338">
        <v>0</v>
      </c>
      <c r="E5338" t="str">
        <f t="shared" si="166"/>
        <v>juin</v>
      </c>
      <c r="F5338">
        <f t="shared" si="167"/>
        <v>7</v>
      </c>
    </row>
    <row r="5339" spans="1:6">
      <c r="A5339" t="s">
        <v>85</v>
      </c>
      <c r="B5339" s="72">
        <v>46177</v>
      </c>
      <c r="C5339" s="79">
        <v>0.33333333333333331</v>
      </c>
      <c r="D5339">
        <v>6</v>
      </c>
      <c r="E5339" t="str">
        <f t="shared" si="166"/>
        <v>juin</v>
      </c>
      <c r="F5339">
        <f t="shared" si="167"/>
        <v>8</v>
      </c>
    </row>
    <row r="5340" spans="1:6">
      <c r="A5340" t="s">
        <v>85</v>
      </c>
      <c r="B5340" s="72">
        <v>46177</v>
      </c>
      <c r="C5340" s="79">
        <v>0.375</v>
      </c>
      <c r="D5340">
        <v>10</v>
      </c>
      <c r="E5340" t="str">
        <f t="shared" si="166"/>
        <v>juin</v>
      </c>
      <c r="F5340">
        <f t="shared" si="167"/>
        <v>9</v>
      </c>
    </row>
    <row r="5341" spans="1:6">
      <c r="A5341" t="s">
        <v>85</v>
      </c>
      <c r="B5341" s="72">
        <v>46177</v>
      </c>
      <c r="C5341" s="79">
        <v>0.41666666666666669</v>
      </c>
      <c r="D5341">
        <v>12</v>
      </c>
      <c r="E5341" t="str">
        <f t="shared" si="166"/>
        <v>juin</v>
      </c>
      <c r="F5341">
        <f t="shared" si="167"/>
        <v>10</v>
      </c>
    </row>
    <row r="5342" spans="1:6">
      <c r="A5342" t="s">
        <v>85</v>
      </c>
      <c r="B5342" s="72">
        <v>46177</v>
      </c>
      <c r="C5342" s="79">
        <v>0.45833333333333331</v>
      </c>
      <c r="D5342">
        <v>15</v>
      </c>
      <c r="E5342" t="str">
        <f t="shared" si="166"/>
        <v>juin</v>
      </c>
      <c r="F5342">
        <f t="shared" si="167"/>
        <v>11</v>
      </c>
    </row>
    <row r="5343" spans="1:6">
      <c r="A5343" t="s">
        <v>85</v>
      </c>
      <c r="B5343" s="72">
        <v>46177</v>
      </c>
      <c r="C5343" s="79">
        <v>0.5</v>
      </c>
      <c r="D5343">
        <v>13</v>
      </c>
      <c r="E5343" t="str">
        <f t="shared" si="166"/>
        <v>juin</v>
      </c>
      <c r="F5343">
        <f t="shared" si="167"/>
        <v>12</v>
      </c>
    </row>
    <row r="5344" spans="1:6">
      <c r="A5344" t="s">
        <v>85</v>
      </c>
      <c r="B5344" s="72">
        <v>46177</v>
      </c>
      <c r="C5344" s="79">
        <v>0.54166666666666663</v>
      </c>
      <c r="D5344">
        <v>13</v>
      </c>
      <c r="E5344" t="str">
        <f t="shared" si="166"/>
        <v>juin</v>
      </c>
      <c r="F5344">
        <f t="shared" si="167"/>
        <v>13</v>
      </c>
    </row>
    <row r="5345" spans="1:6">
      <c r="A5345" t="s">
        <v>85</v>
      </c>
      <c r="B5345" s="72">
        <v>46177</v>
      </c>
      <c r="C5345" s="79">
        <v>0.58333333333333337</v>
      </c>
      <c r="D5345">
        <v>14</v>
      </c>
      <c r="E5345" t="str">
        <f t="shared" si="166"/>
        <v>juin</v>
      </c>
      <c r="F5345">
        <f t="shared" si="167"/>
        <v>14</v>
      </c>
    </row>
    <row r="5346" spans="1:6">
      <c r="A5346" t="s">
        <v>85</v>
      </c>
      <c r="B5346" s="72">
        <v>46177</v>
      </c>
      <c r="C5346" s="79">
        <v>0.625</v>
      </c>
      <c r="D5346">
        <v>13</v>
      </c>
      <c r="E5346" t="str">
        <f t="shared" si="166"/>
        <v>juin</v>
      </c>
      <c r="F5346">
        <f t="shared" si="167"/>
        <v>15</v>
      </c>
    </row>
    <row r="5347" spans="1:6">
      <c r="A5347" t="s">
        <v>85</v>
      </c>
      <c r="B5347" s="72">
        <v>46177</v>
      </c>
      <c r="C5347" s="79">
        <v>0.66666666666666663</v>
      </c>
      <c r="D5347">
        <v>12</v>
      </c>
      <c r="E5347" t="str">
        <f t="shared" si="166"/>
        <v>juin</v>
      </c>
      <c r="F5347">
        <f t="shared" si="167"/>
        <v>16</v>
      </c>
    </row>
    <row r="5348" spans="1:6">
      <c r="A5348" t="s">
        <v>85</v>
      </c>
      <c r="B5348" s="72">
        <v>46177</v>
      </c>
      <c r="C5348" s="79">
        <v>0.70833333333333337</v>
      </c>
      <c r="D5348">
        <v>11</v>
      </c>
      <c r="E5348" t="str">
        <f t="shared" si="166"/>
        <v>juin</v>
      </c>
      <c r="F5348">
        <f t="shared" si="167"/>
        <v>17</v>
      </c>
    </row>
    <row r="5349" spans="1:6">
      <c r="A5349" t="s">
        <v>85</v>
      </c>
      <c r="B5349" s="72">
        <v>46177</v>
      </c>
      <c r="C5349" s="79">
        <v>0.75</v>
      </c>
      <c r="D5349">
        <v>14</v>
      </c>
      <c r="E5349" t="str">
        <f t="shared" si="166"/>
        <v>juin</v>
      </c>
      <c r="F5349">
        <f t="shared" si="167"/>
        <v>18</v>
      </c>
    </row>
    <row r="5350" spans="1:6">
      <c r="A5350" t="s">
        <v>85</v>
      </c>
      <c r="B5350" s="72">
        <v>46177</v>
      </c>
      <c r="C5350" s="79">
        <v>0.79166666666666663</v>
      </c>
      <c r="D5350">
        <v>9</v>
      </c>
      <c r="E5350" t="str">
        <f t="shared" si="166"/>
        <v>juin</v>
      </c>
      <c r="F5350">
        <f t="shared" si="167"/>
        <v>19</v>
      </c>
    </row>
    <row r="5351" spans="1:6">
      <c r="A5351" t="s">
        <v>85</v>
      </c>
      <c r="B5351" s="72">
        <v>46177</v>
      </c>
      <c r="C5351" s="79">
        <v>0.83333333333333337</v>
      </c>
      <c r="D5351">
        <v>9</v>
      </c>
      <c r="E5351" t="str">
        <f t="shared" si="166"/>
        <v>juin</v>
      </c>
      <c r="F5351">
        <f t="shared" si="167"/>
        <v>20</v>
      </c>
    </row>
    <row r="5352" spans="1:6">
      <c r="A5352" t="s">
        <v>85</v>
      </c>
      <c r="B5352" s="72">
        <v>46177</v>
      </c>
      <c r="C5352" s="79">
        <v>0.875</v>
      </c>
      <c r="D5352">
        <v>8</v>
      </c>
      <c r="E5352" t="str">
        <f t="shared" si="166"/>
        <v>juin</v>
      </c>
      <c r="F5352">
        <f t="shared" si="167"/>
        <v>21</v>
      </c>
    </row>
    <row r="5353" spans="1:6">
      <c r="A5353" t="s">
        <v>85</v>
      </c>
      <c r="B5353" s="72">
        <v>46177</v>
      </c>
      <c r="C5353" s="79">
        <v>0.91666666666666663</v>
      </c>
      <c r="D5353">
        <v>8</v>
      </c>
      <c r="E5353" t="str">
        <f t="shared" si="166"/>
        <v>juin</v>
      </c>
      <c r="F5353">
        <f t="shared" si="167"/>
        <v>22</v>
      </c>
    </row>
    <row r="5354" spans="1:6">
      <c r="A5354" t="s">
        <v>85</v>
      </c>
      <c r="B5354" s="72">
        <v>46177</v>
      </c>
      <c r="C5354" s="79">
        <v>0.95833333333333337</v>
      </c>
      <c r="D5354">
        <v>4</v>
      </c>
      <c r="E5354" t="str">
        <f t="shared" si="166"/>
        <v>juin</v>
      </c>
      <c r="F5354">
        <f t="shared" si="167"/>
        <v>23</v>
      </c>
    </row>
    <row r="5355" spans="1:6">
      <c r="A5355" t="s">
        <v>68</v>
      </c>
      <c r="B5355" s="72">
        <v>46178</v>
      </c>
      <c r="C5355" s="79">
        <v>0</v>
      </c>
      <c r="D5355">
        <v>2</v>
      </c>
      <c r="E5355" t="str">
        <f t="shared" si="166"/>
        <v>juin</v>
      </c>
      <c r="F5355">
        <f t="shared" si="167"/>
        <v>24</v>
      </c>
    </row>
    <row r="5356" spans="1:6">
      <c r="A5356" t="s">
        <v>68</v>
      </c>
      <c r="B5356" s="72">
        <v>46178</v>
      </c>
      <c r="C5356" s="79">
        <v>4.1666666666666664E-2</v>
      </c>
      <c r="D5356">
        <v>0</v>
      </c>
      <c r="E5356" t="str">
        <f t="shared" si="166"/>
        <v>juin</v>
      </c>
      <c r="F5356">
        <f t="shared" si="167"/>
        <v>1</v>
      </c>
    </row>
    <row r="5357" spans="1:6">
      <c r="A5357" t="s">
        <v>68</v>
      </c>
      <c r="B5357" s="72">
        <v>46178</v>
      </c>
      <c r="C5357" s="79">
        <v>8.3333333333333329E-2</v>
      </c>
      <c r="D5357">
        <v>1</v>
      </c>
      <c r="E5357" t="str">
        <f t="shared" si="166"/>
        <v>juin</v>
      </c>
      <c r="F5357">
        <f t="shared" si="167"/>
        <v>2</v>
      </c>
    </row>
    <row r="5358" spans="1:6">
      <c r="A5358" t="s">
        <v>68</v>
      </c>
      <c r="B5358" s="72">
        <v>46178</v>
      </c>
      <c r="C5358" s="79">
        <v>0.125</v>
      </c>
      <c r="D5358">
        <v>3</v>
      </c>
      <c r="E5358" t="str">
        <f t="shared" si="166"/>
        <v>juin</v>
      </c>
      <c r="F5358">
        <f t="shared" si="167"/>
        <v>3</v>
      </c>
    </row>
    <row r="5359" spans="1:6">
      <c r="A5359" t="s">
        <v>68</v>
      </c>
      <c r="B5359" s="72">
        <v>46178</v>
      </c>
      <c r="C5359" s="79">
        <v>0.16666666666666666</v>
      </c>
      <c r="D5359">
        <v>0</v>
      </c>
      <c r="E5359" t="str">
        <f t="shared" si="166"/>
        <v>juin</v>
      </c>
      <c r="F5359">
        <f t="shared" si="167"/>
        <v>4</v>
      </c>
    </row>
    <row r="5360" spans="1:6">
      <c r="A5360" t="s">
        <v>68</v>
      </c>
      <c r="B5360" s="72">
        <v>46178</v>
      </c>
      <c r="C5360" s="79">
        <v>0.20833333333333334</v>
      </c>
      <c r="D5360">
        <v>3</v>
      </c>
      <c r="E5360" t="str">
        <f t="shared" si="166"/>
        <v>juin</v>
      </c>
      <c r="F5360" t="e">
        <f t="shared" si="167"/>
        <v>#N/A</v>
      </c>
    </row>
    <row r="5361" spans="1:6">
      <c r="A5361" t="s">
        <v>68</v>
      </c>
      <c r="B5361" s="72">
        <v>46178</v>
      </c>
      <c r="C5361" s="79">
        <v>0.25</v>
      </c>
      <c r="D5361">
        <v>6</v>
      </c>
      <c r="E5361" t="str">
        <f t="shared" si="166"/>
        <v>juin</v>
      </c>
      <c r="F5361">
        <f t="shared" si="167"/>
        <v>6</v>
      </c>
    </row>
    <row r="5362" spans="1:6">
      <c r="A5362" t="s">
        <v>68</v>
      </c>
      <c r="B5362" s="72">
        <v>46178</v>
      </c>
      <c r="C5362" s="79">
        <v>0.29166666666666669</v>
      </c>
      <c r="D5362">
        <v>11</v>
      </c>
      <c r="E5362" t="str">
        <f t="shared" si="166"/>
        <v>juin</v>
      </c>
      <c r="F5362">
        <f t="shared" si="167"/>
        <v>7</v>
      </c>
    </row>
    <row r="5363" spans="1:6">
      <c r="A5363" t="s">
        <v>68</v>
      </c>
      <c r="B5363" s="72">
        <v>46178</v>
      </c>
      <c r="C5363" s="79">
        <v>0.33333333333333331</v>
      </c>
      <c r="D5363">
        <v>42</v>
      </c>
      <c r="E5363" t="str">
        <f t="shared" si="166"/>
        <v>juin</v>
      </c>
      <c r="F5363">
        <f t="shared" si="167"/>
        <v>8</v>
      </c>
    </row>
    <row r="5364" spans="1:6">
      <c r="A5364" t="s">
        <v>68</v>
      </c>
      <c r="B5364" s="72">
        <v>46178</v>
      </c>
      <c r="C5364" s="79">
        <v>0.375</v>
      </c>
      <c r="D5364">
        <v>60</v>
      </c>
      <c r="E5364" t="str">
        <f t="shared" si="166"/>
        <v>juin</v>
      </c>
      <c r="F5364">
        <f t="shared" si="167"/>
        <v>9</v>
      </c>
    </row>
    <row r="5365" spans="1:6">
      <c r="A5365" t="s">
        <v>68</v>
      </c>
      <c r="B5365" s="72">
        <v>46178</v>
      </c>
      <c r="C5365" s="79">
        <v>0.41666666666666669</v>
      </c>
      <c r="D5365">
        <v>55</v>
      </c>
      <c r="E5365" t="str">
        <f t="shared" si="166"/>
        <v>juin</v>
      </c>
      <c r="F5365">
        <f t="shared" si="167"/>
        <v>10</v>
      </c>
    </row>
    <row r="5366" spans="1:6">
      <c r="A5366" t="s">
        <v>68</v>
      </c>
      <c r="B5366" s="72">
        <v>46178</v>
      </c>
      <c r="C5366" s="79">
        <v>0.45833333333333331</v>
      </c>
      <c r="D5366">
        <v>61</v>
      </c>
      <c r="E5366" t="str">
        <f t="shared" si="166"/>
        <v>juin</v>
      </c>
      <c r="F5366">
        <f t="shared" si="167"/>
        <v>11</v>
      </c>
    </row>
    <row r="5367" spans="1:6">
      <c r="A5367" t="s">
        <v>68</v>
      </c>
      <c r="B5367" s="72">
        <v>46178</v>
      </c>
      <c r="C5367" s="79">
        <v>0.5</v>
      </c>
      <c r="D5367">
        <v>52</v>
      </c>
      <c r="E5367" t="str">
        <f t="shared" si="166"/>
        <v>juin</v>
      </c>
      <c r="F5367">
        <f t="shared" si="167"/>
        <v>12</v>
      </c>
    </row>
    <row r="5368" spans="1:6">
      <c r="A5368" t="s">
        <v>68</v>
      </c>
      <c r="B5368" s="72">
        <v>46178</v>
      </c>
      <c r="C5368" s="79">
        <v>0.54166666666666663</v>
      </c>
      <c r="D5368">
        <v>61</v>
      </c>
      <c r="E5368" t="str">
        <f t="shared" si="166"/>
        <v>juin</v>
      </c>
      <c r="F5368">
        <f t="shared" si="167"/>
        <v>13</v>
      </c>
    </row>
    <row r="5369" spans="1:6">
      <c r="A5369" t="s">
        <v>68</v>
      </c>
      <c r="B5369" s="72">
        <v>46178</v>
      </c>
      <c r="C5369" s="79">
        <v>0.58333333333333337</v>
      </c>
      <c r="D5369">
        <v>52</v>
      </c>
      <c r="E5369" t="str">
        <f t="shared" si="166"/>
        <v>juin</v>
      </c>
      <c r="F5369">
        <f t="shared" si="167"/>
        <v>14</v>
      </c>
    </row>
    <row r="5370" spans="1:6">
      <c r="A5370" t="s">
        <v>68</v>
      </c>
      <c r="B5370" s="72">
        <v>46178</v>
      </c>
      <c r="C5370" s="79">
        <v>0.625</v>
      </c>
      <c r="D5370">
        <v>57</v>
      </c>
      <c r="E5370" t="str">
        <f t="shared" si="166"/>
        <v>juin</v>
      </c>
      <c r="F5370">
        <f t="shared" si="167"/>
        <v>15</v>
      </c>
    </row>
    <row r="5371" spans="1:6">
      <c r="A5371" t="s">
        <v>68</v>
      </c>
      <c r="B5371" s="72">
        <v>46178</v>
      </c>
      <c r="C5371" s="79">
        <v>0.66666666666666663</v>
      </c>
      <c r="D5371">
        <v>56</v>
      </c>
      <c r="E5371" t="str">
        <f t="shared" si="166"/>
        <v>juin</v>
      </c>
      <c r="F5371">
        <f t="shared" si="167"/>
        <v>16</v>
      </c>
    </row>
    <row r="5372" spans="1:6">
      <c r="A5372" t="s">
        <v>68</v>
      </c>
      <c r="B5372" s="72">
        <v>46178</v>
      </c>
      <c r="C5372" s="79">
        <v>0.70833333333333337</v>
      </c>
      <c r="D5372">
        <v>45</v>
      </c>
      <c r="E5372" t="str">
        <f t="shared" si="166"/>
        <v>juin</v>
      </c>
      <c r="F5372">
        <f t="shared" si="167"/>
        <v>17</v>
      </c>
    </row>
    <row r="5373" spans="1:6">
      <c r="A5373" t="s">
        <v>68</v>
      </c>
      <c r="B5373" s="72">
        <v>46178</v>
      </c>
      <c r="C5373" s="79">
        <v>0.75</v>
      </c>
      <c r="D5373">
        <v>32</v>
      </c>
      <c r="E5373" t="str">
        <f t="shared" si="166"/>
        <v>juin</v>
      </c>
      <c r="F5373">
        <f t="shared" si="167"/>
        <v>18</v>
      </c>
    </row>
    <row r="5374" spans="1:6">
      <c r="A5374" t="s">
        <v>68</v>
      </c>
      <c r="B5374" s="72">
        <v>46178</v>
      </c>
      <c r="C5374" s="79">
        <v>0.79166666666666663</v>
      </c>
      <c r="D5374">
        <v>21</v>
      </c>
      <c r="E5374" t="str">
        <f t="shared" si="166"/>
        <v>juin</v>
      </c>
      <c r="F5374">
        <f t="shared" si="167"/>
        <v>19</v>
      </c>
    </row>
    <row r="5375" spans="1:6">
      <c r="A5375" t="s">
        <v>68</v>
      </c>
      <c r="B5375" s="72">
        <v>46178</v>
      </c>
      <c r="C5375" s="79">
        <v>0.83333333333333337</v>
      </c>
      <c r="D5375">
        <v>13</v>
      </c>
      <c r="E5375" t="str">
        <f t="shared" si="166"/>
        <v>juin</v>
      </c>
      <c r="F5375">
        <f t="shared" si="167"/>
        <v>20</v>
      </c>
    </row>
    <row r="5376" spans="1:6">
      <c r="A5376" t="s">
        <v>68</v>
      </c>
      <c r="B5376" s="72">
        <v>46178</v>
      </c>
      <c r="C5376" s="79">
        <v>0.875</v>
      </c>
      <c r="D5376">
        <v>9</v>
      </c>
      <c r="E5376" t="str">
        <f t="shared" si="166"/>
        <v>juin</v>
      </c>
      <c r="F5376">
        <f t="shared" si="167"/>
        <v>21</v>
      </c>
    </row>
    <row r="5377" spans="1:6">
      <c r="A5377" t="s">
        <v>68</v>
      </c>
      <c r="B5377" s="72">
        <v>46178</v>
      </c>
      <c r="C5377" s="79">
        <v>0.91666666666666663</v>
      </c>
      <c r="D5377">
        <v>6</v>
      </c>
      <c r="E5377" t="str">
        <f t="shared" si="166"/>
        <v>juin</v>
      </c>
      <c r="F5377">
        <f t="shared" si="167"/>
        <v>22</v>
      </c>
    </row>
    <row r="5378" spans="1:6">
      <c r="A5378" t="s">
        <v>68</v>
      </c>
      <c r="B5378" s="72">
        <v>46178</v>
      </c>
      <c r="C5378" s="79">
        <v>0.95833333333333337</v>
      </c>
      <c r="D5378">
        <v>5</v>
      </c>
      <c r="E5378" t="str">
        <f t="shared" si="166"/>
        <v>juin</v>
      </c>
      <c r="F5378">
        <f t="shared" si="167"/>
        <v>23</v>
      </c>
    </row>
    <row r="5379" spans="1:6">
      <c r="A5379" t="s">
        <v>85</v>
      </c>
      <c r="B5379" s="72">
        <v>46178</v>
      </c>
      <c r="C5379" s="79">
        <v>0</v>
      </c>
      <c r="D5379">
        <v>3</v>
      </c>
      <c r="E5379" t="str">
        <f t="shared" si="166"/>
        <v>juin</v>
      </c>
      <c r="F5379">
        <f t="shared" si="167"/>
        <v>24</v>
      </c>
    </row>
    <row r="5380" spans="1:6">
      <c r="A5380" t="s">
        <v>85</v>
      </c>
      <c r="B5380" s="72">
        <v>46178</v>
      </c>
      <c r="C5380" s="79">
        <v>4.1666666666666664E-2</v>
      </c>
      <c r="D5380">
        <v>5</v>
      </c>
      <c r="E5380" t="str">
        <f t="shared" ref="E5380:E5443" si="168">TEXT(B5380,"mmmm")</f>
        <v>juin</v>
      </c>
      <c r="F5380">
        <f t="shared" ref="F5380:F5443" si="169">VLOOKUP(C5380,$L$1:$M$24,2,0)</f>
        <v>1</v>
      </c>
    </row>
    <row r="5381" spans="1:6">
      <c r="A5381" t="s">
        <v>85</v>
      </c>
      <c r="B5381" s="72">
        <v>46178</v>
      </c>
      <c r="C5381" s="79">
        <v>8.3333333333333329E-2</v>
      </c>
      <c r="D5381">
        <v>2</v>
      </c>
      <c r="E5381" t="str">
        <f t="shared" si="168"/>
        <v>juin</v>
      </c>
      <c r="F5381">
        <f t="shared" si="169"/>
        <v>2</v>
      </c>
    </row>
    <row r="5382" spans="1:6">
      <c r="A5382" t="s">
        <v>85</v>
      </c>
      <c r="B5382" s="72">
        <v>46178</v>
      </c>
      <c r="C5382" s="79">
        <v>0.125</v>
      </c>
      <c r="D5382">
        <v>2</v>
      </c>
      <c r="E5382" t="str">
        <f t="shared" si="168"/>
        <v>juin</v>
      </c>
      <c r="F5382">
        <f t="shared" si="169"/>
        <v>3</v>
      </c>
    </row>
    <row r="5383" spans="1:6">
      <c r="A5383" t="s">
        <v>85</v>
      </c>
      <c r="B5383" s="72">
        <v>46178</v>
      </c>
      <c r="C5383" s="79">
        <v>0.16666666666666666</v>
      </c>
      <c r="D5383">
        <v>1</v>
      </c>
      <c r="E5383" t="str">
        <f t="shared" si="168"/>
        <v>juin</v>
      </c>
      <c r="F5383">
        <f t="shared" si="169"/>
        <v>4</v>
      </c>
    </row>
    <row r="5384" spans="1:6">
      <c r="A5384" t="s">
        <v>85</v>
      </c>
      <c r="B5384" s="72">
        <v>46178</v>
      </c>
      <c r="C5384" s="79">
        <v>0.20833333333333334</v>
      </c>
      <c r="D5384">
        <v>0</v>
      </c>
      <c r="E5384" t="str">
        <f t="shared" si="168"/>
        <v>juin</v>
      </c>
      <c r="F5384" t="e">
        <f t="shared" si="169"/>
        <v>#N/A</v>
      </c>
    </row>
    <row r="5385" spans="1:6">
      <c r="A5385" t="s">
        <v>85</v>
      </c>
      <c r="B5385" s="72">
        <v>46178</v>
      </c>
      <c r="C5385" s="79">
        <v>0.25</v>
      </c>
      <c r="D5385">
        <v>1</v>
      </c>
      <c r="E5385" t="str">
        <f t="shared" si="168"/>
        <v>juin</v>
      </c>
      <c r="F5385">
        <f t="shared" si="169"/>
        <v>6</v>
      </c>
    </row>
    <row r="5386" spans="1:6">
      <c r="A5386" t="s">
        <v>85</v>
      </c>
      <c r="B5386" s="72">
        <v>46178</v>
      </c>
      <c r="C5386" s="79">
        <v>0.29166666666666669</v>
      </c>
      <c r="D5386">
        <v>4</v>
      </c>
      <c r="E5386" t="str">
        <f t="shared" si="168"/>
        <v>juin</v>
      </c>
      <c r="F5386">
        <f t="shared" si="169"/>
        <v>7</v>
      </c>
    </row>
    <row r="5387" spans="1:6">
      <c r="A5387" t="s">
        <v>85</v>
      </c>
      <c r="B5387" s="72">
        <v>46178</v>
      </c>
      <c r="C5387" s="79">
        <v>0.33333333333333331</v>
      </c>
      <c r="D5387">
        <v>6</v>
      </c>
      <c r="E5387" t="str">
        <f t="shared" si="168"/>
        <v>juin</v>
      </c>
      <c r="F5387">
        <f t="shared" si="169"/>
        <v>8</v>
      </c>
    </row>
    <row r="5388" spans="1:6">
      <c r="A5388" t="s">
        <v>85</v>
      </c>
      <c r="B5388" s="72">
        <v>46178</v>
      </c>
      <c r="C5388" s="79">
        <v>0.375</v>
      </c>
      <c r="D5388">
        <v>13</v>
      </c>
      <c r="E5388" t="str">
        <f t="shared" si="168"/>
        <v>juin</v>
      </c>
      <c r="F5388">
        <f t="shared" si="169"/>
        <v>9</v>
      </c>
    </row>
    <row r="5389" spans="1:6">
      <c r="A5389" t="s">
        <v>85</v>
      </c>
      <c r="B5389" s="72">
        <v>46178</v>
      </c>
      <c r="C5389" s="79">
        <v>0.41666666666666669</v>
      </c>
      <c r="D5389">
        <v>15</v>
      </c>
      <c r="E5389" t="str">
        <f t="shared" si="168"/>
        <v>juin</v>
      </c>
      <c r="F5389">
        <f t="shared" si="169"/>
        <v>10</v>
      </c>
    </row>
    <row r="5390" spans="1:6">
      <c r="A5390" t="s">
        <v>85</v>
      </c>
      <c r="B5390" s="72">
        <v>46178</v>
      </c>
      <c r="C5390" s="79">
        <v>0.45833333333333331</v>
      </c>
      <c r="D5390">
        <v>20</v>
      </c>
      <c r="E5390" t="str">
        <f t="shared" si="168"/>
        <v>juin</v>
      </c>
      <c r="F5390">
        <f t="shared" si="169"/>
        <v>11</v>
      </c>
    </row>
    <row r="5391" spans="1:6">
      <c r="A5391" t="s">
        <v>85</v>
      </c>
      <c r="B5391" s="72">
        <v>46178</v>
      </c>
      <c r="C5391" s="79">
        <v>0.5</v>
      </c>
      <c r="D5391">
        <v>15</v>
      </c>
      <c r="E5391" t="str">
        <f t="shared" si="168"/>
        <v>juin</v>
      </c>
      <c r="F5391">
        <f t="shared" si="169"/>
        <v>12</v>
      </c>
    </row>
    <row r="5392" spans="1:6">
      <c r="A5392" t="s">
        <v>85</v>
      </c>
      <c r="B5392" s="72">
        <v>46178</v>
      </c>
      <c r="C5392" s="79">
        <v>0.54166666666666663</v>
      </c>
      <c r="D5392">
        <v>19</v>
      </c>
      <c r="E5392" t="str">
        <f t="shared" si="168"/>
        <v>juin</v>
      </c>
      <c r="F5392">
        <f t="shared" si="169"/>
        <v>13</v>
      </c>
    </row>
    <row r="5393" spans="1:6">
      <c r="A5393" t="s">
        <v>85</v>
      </c>
      <c r="B5393" s="72">
        <v>46178</v>
      </c>
      <c r="C5393" s="79">
        <v>0.58333333333333337</v>
      </c>
      <c r="D5393">
        <v>23</v>
      </c>
      <c r="E5393" t="str">
        <f t="shared" si="168"/>
        <v>juin</v>
      </c>
      <c r="F5393">
        <f t="shared" si="169"/>
        <v>14</v>
      </c>
    </row>
    <row r="5394" spans="1:6">
      <c r="A5394" t="s">
        <v>85</v>
      </c>
      <c r="B5394" s="72">
        <v>46178</v>
      </c>
      <c r="C5394" s="79">
        <v>0.625</v>
      </c>
      <c r="D5394">
        <v>21</v>
      </c>
      <c r="E5394" t="str">
        <f t="shared" si="168"/>
        <v>juin</v>
      </c>
      <c r="F5394">
        <f t="shared" si="169"/>
        <v>15</v>
      </c>
    </row>
    <row r="5395" spans="1:6">
      <c r="A5395" t="s">
        <v>85</v>
      </c>
      <c r="B5395" s="72">
        <v>46178</v>
      </c>
      <c r="C5395" s="79">
        <v>0.66666666666666663</v>
      </c>
      <c r="D5395">
        <v>23</v>
      </c>
      <c r="E5395" t="str">
        <f t="shared" si="168"/>
        <v>juin</v>
      </c>
      <c r="F5395">
        <f t="shared" si="169"/>
        <v>16</v>
      </c>
    </row>
    <row r="5396" spans="1:6">
      <c r="A5396" t="s">
        <v>85</v>
      </c>
      <c r="B5396" s="72">
        <v>46178</v>
      </c>
      <c r="C5396" s="79">
        <v>0.70833333333333337</v>
      </c>
      <c r="D5396">
        <v>16</v>
      </c>
      <c r="E5396" t="str">
        <f t="shared" si="168"/>
        <v>juin</v>
      </c>
      <c r="F5396">
        <f t="shared" si="169"/>
        <v>17</v>
      </c>
    </row>
    <row r="5397" spans="1:6">
      <c r="A5397" t="s">
        <v>85</v>
      </c>
      <c r="B5397" s="72">
        <v>46178</v>
      </c>
      <c r="C5397" s="79">
        <v>0.75</v>
      </c>
      <c r="D5397">
        <v>14</v>
      </c>
      <c r="E5397" t="str">
        <f t="shared" si="168"/>
        <v>juin</v>
      </c>
      <c r="F5397">
        <f t="shared" si="169"/>
        <v>18</v>
      </c>
    </row>
    <row r="5398" spans="1:6">
      <c r="A5398" t="s">
        <v>85</v>
      </c>
      <c r="B5398" s="72">
        <v>46178</v>
      </c>
      <c r="C5398" s="79">
        <v>0.79166666666666663</v>
      </c>
      <c r="D5398">
        <v>14</v>
      </c>
      <c r="E5398" t="str">
        <f t="shared" si="168"/>
        <v>juin</v>
      </c>
      <c r="F5398">
        <f t="shared" si="169"/>
        <v>19</v>
      </c>
    </row>
    <row r="5399" spans="1:6">
      <c r="A5399" t="s">
        <v>85</v>
      </c>
      <c r="B5399" s="72">
        <v>46178</v>
      </c>
      <c r="C5399" s="79">
        <v>0.83333333333333337</v>
      </c>
      <c r="D5399">
        <v>8</v>
      </c>
      <c r="E5399" t="str">
        <f t="shared" si="168"/>
        <v>juin</v>
      </c>
      <c r="F5399">
        <f t="shared" si="169"/>
        <v>20</v>
      </c>
    </row>
    <row r="5400" spans="1:6">
      <c r="A5400" t="s">
        <v>85</v>
      </c>
      <c r="B5400" s="72">
        <v>46178</v>
      </c>
      <c r="C5400" s="79">
        <v>0.875</v>
      </c>
      <c r="D5400">
        <v>9</v>
      </c>
      <c r="E5400" t="str">
        <f t="shared" si="168"/>
        <v>juin</v>
      </c>
      <c r="F5400">
        <f t="shared" si="169"/>
        <v>21</v>
      </c>
    </row>
    <row r="5401" spans="1:6">
      <c r="A5401" t="s">
        <v>85</v>
      </c>
      <c r="B5401" s="72">
        <v>46178</v>
      </c>
      <c r="C5401" s="79">
        <v>0.91666666666666663</v>
      </c>
      <c r="D5401">
        <v>8</v>
      </c>
      <c r="E5401" t="str">
        <f t="shared" si="168"/>
        <v>juin</v>
      </c>
      <c r="F5401">
        <f t="shared" si="169"/>
        <v>22</v>
      </c>
    </row>
    <row r="5402" spans="1:6">
      <c r="A5402" t="s">
        <v>85</v>
      </c>
      <c r="B5402" s="72">
        <v>46178</v>
      </c>
      <c r="C5402" s="79">
        <v>0.95833333333333337</v>
      </c>
      <c r="D5402">
        <v>6</v>
      </c>
      <c r="E5402" t="str">
        <f t="shared" si="168"/>
        <v>juin</v>
      </c>
      <c r="F5402">
        <f t="shared" si="169"/>
        <v>23</v>
      </c>
    </row>
    <row r="5403" spans="1:6">
      <c r="A5403" t="s">
        <v>68</v>
      </c>
      <c r="B5403" s="72">
        <v>46179</v>
      </c>
      <c r="C5403" s="79">
        <v>0</v>
      </c>
      <c r="D5403">
        <v>7</v>
      </c>
      <c r="E5403" t="str">
        <f t="shared" si="168"/>
        <v>juin</v>
      </c>
      <c r="F5403">
        <f t="shared" si="169"/>
        <v>24</v>
      </c>
    </row>
    <row r="5404" spans="1:6">
      <c r="A5404" t="s">
        <v>68</v>
      </c>
      <c r="B5404" s="72">
        <v>46179</v>
      </c>
      <c r="C5404" s="79">
        <v>4.1666666666666664E-2</v>
      </c>
      <c r="D5404">
        <v>3</v>
      </c>
      <c r="E5404" t="str">
        <f t="shared" si="168"/>
        <v>juin</v>
      </c>
      <c r="F5404">
        <f t="shared" si="169"/>
        <v>1</v>
      </c>
    </row>
    <row r="5405" spans="1:6">
      <c r="A5405" t="s">
        <v>68</v>
      </c>
      <c r="B5405" s="72">
        <v>46179</v>
      </c>
      <c r="C5405" s="79">
        <v>8.3333333333333329E-2</v>
      </c>
      <c r="D5405">
        <v>2</v>
      </c>
      <c r="E5405" t="str">
        <f t="shared" si="168"/>
        <v>juin</v>
      </c>
      <c r="F5405">
        <f t="shared" si="169"/>
        <v>2</v>
      </c>
    </row>
    <row r="5406" spans="1:6">
      <c r="A5406" t="s">
        <v>68</v>
      </c>
      <c r="B5406" s="72">
        <v>46179</v>
      </c>
      <c r="C5406" s="79">
        <v>0.125</v>
      </c>
      <c r="D5406">
        <v>2</v>
      </c>
      <c r="E5406" t="str">
        <f t="shared" si="168"/>
        <v>juin</v>
      </c>
      <c r="F5406">
        <f t="shared" si="169"/>
        <v>3</v>
      </c>
    </row>
    <row r="5407" spans="1:6">
      <c r="A5407" t="s">
        <v>68</v>
      </c>
      <c r="B5407" s="72">
        <v>46179</v>
      </c>
      <c r="C5407" s="79">
        <v>0.16666666666666666</v>
      </c>
      <c r="D5407">
        <v>1</v>
      </c>
      <c r="E5407" t="str">
        <f t="shared" si="168"/>
        <v>juin</v>
      </c>
      <c r="F5407">
        <f t="shared" si="169"/>
        <v>4</v>
      </c>
    </row>
    <row r="5408" spans="1:6">
      <c r="A5408" t="s">
        <v>68</v>
      </c>
      <c r="B5408" s="72">
        <v>46179</v>
      </c>
      <c r="C5408" s="79">
        <v>0.20833333333333334</v>
      </c>
      <c r="D5408">
        <v>3</v>
      </c>
      <c r="E5408" t="str">
        <f t="shared" si="168"/>
        <v>juin</v>
      </c>
      <c r="F5408" t="e">
        <f t="shared" si="169"/>
        <v>#N/A</v>
      </c>
    </row>
    <row r="5409" spans="1:6">
      <c r="A5409" t="s">
        <v>68</v>
      </c>
      <c r="B5409" s="72">
        <v>46179</v>
      </c>
      <c r="C5409" s="79">
        <v>0.25</v>
      </c>
      <c r="D5409">
        <v>4</v>
      </c>
      <c r="E5409" t="str">
        <f t="shared" si="168"/>
        <v>juin</v>
      </c>
      <c r="F5409">
        <f t="shared" si="169"/>
        <v>6</v>
      </c>
    </row>
    <row r="5410" spans="1:6">
      <c r="A5410" t="s">
        <v>68</v>
      </c>
      <c r="B5410" s="72">
        <v>46179</v>
      </c>
      <c r="C5410" s="79">
        <v>0.29166666666666669</v>
      </c>
      <c r="D5410">
        <v>12</v>
      </c>
      <c r="E5410" t="str">
        <f t="shared" si="168"/>
        <v>juin</v>
      </c>
      <c r="F5410">
        <f t="shared" si="169"/>
        <v>7</v>
      </c>
    </row>
    <row r="5411" spans="1:6">
      <c r="A5411" t="s">
        <v>68</v>
      </c>
      <c r="B5411" s="72">
        <v>46179</v>
      </c>
      <c r="C5411" s="79">
        <v>0.33333333333333331</v>
      </c>
      <c r="D5411">
        <v>19</v>
      </c>
      <c r="E5411" t="str">
        <f t="shared" si="168"/>
        <v>juin</v>
      </c>
      <c r="F5411">
        <f t="shared" si="169"/>
        <v>8</v>
      </c>
    </row>
    <row r="5412" spans="1:6">
      <c r="A5412" t="s">
        <v>68</v>
      </c>
      <c r="B5412" s="72">
        <v>46179</v>
      </c>
      <c r="C5412" s="79">
        <v>0.375</v>
      </c>
      <c r="D5412">
        <v>46</v>
      </c>
      <c r="E5412" t="str">
        <f t="shared" si="168"/>
        <v>juin</v>
      </c>
      <c r="F5412">
        <f t="shared" si="169"/>
        <v>9</v>
      </c>
    </row>
    <row r="5413" spans="1:6">
      <c r="A5413" t="s">
        <v>68</v>
      </c>
      <c r="B5413" s="72">
        <v>46179</v>
      </c>
      <c r="C5413" s="79">
        <v>0.41666666666666669</v>
      </c>
      <c r="D5413">
        <v>56</v>
      </c>
      <c r="E5413" t="str">
        <f t="shared" si="168"/>
        <v>juin</v>
      </c>
      <c r="F5413">
        <f t="shared" si="169"/>
        <v>10</v>
      </c>
    </row>
    <row r="5414" spans="1:6">
      <c r="A5414" t="s">
        <v>68</v>
      </c>
      <c r="B5414" s="72">
        <v>46179</v>
      </c>
      <c r="C5414" s="79">
        <v>0.45833333333333331</v>
      </c>
      <c r="D5414">
        <v>56</v>
      </c>
      <c r="E5414" t="str">
        <f t="shared" si="168"/>
        <v>juin</v>
      </c>
      <c r="F5414">
        <f t="shared" si="169"/>
        <v>11</v>
      </c>
    </row>
    <row r="5415" spans="1:6">
      <c r="A5415" t="s">
        <v>68</v>
      </c>
      <c r="B5415" s="72">
        <v>46179</v>
      </c>
      <c r="C5415" s="79">
        <v>0.5</v>
      </c>
      <c r="D5415">
        <v>60</v>
      </c>
      <c r="E5415" t="str">
        <f t="shared" si="168"/>
        <v>juin</v>
      </c>
      <c r="F5415">
        <f t="shared" si="169"/>
        <v>12</v>
      </c>
    </row>
    <row r="5416" spans="1:6">
      <c r="A5416" t="s">
        <v>68</v>
      </c>
      <c r="B5416" s="72">
        <v>46179</v>
      </c>
      <c r="C5416" s="79">
        <v>0.54166666666666663</v>
      </c>
      <c r="D5416">
        <v>62</v>
      </c>
      <c r="E5416" t="str">
        <f t="shared" si="168"/>
        <v>juin</v>
      </c>
      <c r="F5416">
        <f t="shared" si="169"/>
        <v>13</v>
      </c>
    </row>
    <row r="5417" spans="1:6">
      <c r="A5417" t="s">
        <v>68</v>
      </c>
      <c r="B5417" s="72">
        <v>46179</v>
      </c>
      <c r="C5417" s="79">
        <v>0.58333333333333337</v>
      </c>
      <c r="D5417">
        <v>54</v>
      </c>
      <c r="E5417" t="str">
        <f t="shared" si="168"/>
        <v>juin</v>
      </c>
      <c r="F5417">
        <f t="shared" si="169"/>
        <v>14</v>
      </c>
    </row>
    <row r="5418" spans="1:6">
      <c r="A5418" t="s">
        <v>68</v>
      </c>
      <c r="B5418" s="72">
        <v>46179</v>
      </c>
      <c r="C5418" s="79">
        <v>0.625</v>
      </c>
      <c r="D5418">
        <v>46</v>
      </c>
      <c r="E5418" t="str">
        <f t="shared" si="168"/>
        <v>juin</v>
      </c>
      <c r="F5418">
        <f t="shared" si="169"/>
        <v>15</v>
      </c>
    </row>
    <row r="5419" spans="1:6">
      <c r="A5419" t="s">
        <v>68</v>
      </c>
      <c r="B5419" s="72">
        <v>46179</v>
      </c>
      <c r="C5419" s="79">
        <v>0.66666666666666663</v>
      </c>
      <c r="D5419">
        <v>37</v>
      </c>
      <c r="E5419" t="str">
        <f t="shared" si="168"/>
        <v>juin</v>
      </c>
      <c r="F5419">
        <f t="shared" si="169"/>
        <v>16</v>
      </c>
    </row>
    <row r="5420" spans="1:6">
      <c r="A5420" t="s">
        <v>68</v>
      </c>
      <c r="B5420" s="72">
        <v>46179</v>
      </c>
      <c r="C5420" s="79">
        <v>0.70833333333333337</v>
      </c>
      <c r="D5420">
        <v>29</v>
      </c>
      <c r="E5420" t="str">
        <f t="shared" si="168"/>
        <v>juin</v>
      </c>
      <c r="F5420">
        <f t="shared" si="169"/>
        <v>17</v>
      </c>
    </row>
    <row r="5421" spans="1:6">
      <c r="A5421" t="s">
        <v>68</v>
      </c>
      <c r="B5421" s="72">
        <v>46179</v>
      </c>
      <c r="C5421" s="79">
        <v>0.75</v>
      </c>
      <c r="D5421">
        <v>26</v>
      </c>
      <c r="E5421" t="str">
        <f t="shared" si="168"/>
        <v>juin</v>
      </c>
      <c r="F5421">
        <f t="shared" si="169"/>
        <v>18</v>
      </c>
    </row>
    <row r="5422" spans="1:6">
      <c r="A5422" t="s">
        <v>68</v>
      </c>
      <c r="B5422" s="72">
        <v>46179</v>
      </c>
      <c r="C5422" s="79">
        <v>0.79166666666666663</v>
      </c>
      <c r="D5422">
        <v>23</v>
      </c>
      <c r="E5422" t="str">
        <f t="shared" si="168"/>
        <v>juin</v>
      </c>
      <c r="F5422">
        <f t="shared" si="169"/>
        <v>19</v>
      </c>
    </row>
    <row r="5423" spans="1:6">
      <c r="A5423" t="s">
        <v>68</v>
      </c>
      <c r="B5423" s="72">
        <v>46179</v>
      </c>
      <c r="C5423" s="79">
        <v>0.83333333333333337</v>
      </c>
      <c r="D5423">
        <v>24</v>
      </c>
      <c r="E5423" t="str">
        <f t="shared" si="168"/>
        <v>juin</v>
      </c>
      <c r="F5423">
        <f t="shared" si="169"/>
        <v>20</v>
      </c>
    </row>
    <row r="5424" spans="1:6">
      <c r="A5424" t="s">
        <v>68</v>
      </c>
      <c r="B5424" s="72">
        <v>46179</v>
      </c>
      <c r="C5424" s="79">
        <v>0.875</v>
      </c>
      <c r="D5424">
        <v>11</v>
      </c>
      <c r="E5424" t="str">
        <f t="shared" si="168"/>
        <v>juin</v>
      </c>
      <c r="F5424">
        <f t="shared" si="169"/>
        <v>21</v>
      </c>
    </row>
    <row r="5425" spans="1:6">
      <c r="A5425" t="s">
        <v>68</v>
      </c>
      <c r="B5425" s="72">
        <v>46179</v>
      </c>
      <c r="C5425" s="79">
        <v>0.91666666666666663</v>
      </c>
      <c r="D5425">
        <v>9</v>
      </c>
      <c r="E5425" t="str">
        <f t="shared" si="168"/>
        <v>juin</v>
      </c>
      <c r="F5425">
        <f t="shared" si="169"/>
        <v>22</v>
      </c>
    </row>
    <row r="5426" spans="1:6">
      <c r="A5426" t="s">
        <v>68</v>
      </c>
      <c r="B5426" s="72">
        <v>46179</v>
      </c>
      <c r="C5426" s="79">
        <v>0.95833333333333337</v>
      </c>
      <c r="D5426">
        <v>5</v>
      </c>
      <c r="E5426" t="str">
        <f t="shared" si="168"/>
        <v>juin</v>
      </c>
      <c r="F5426">
        <f t="shared" si="169"/>
        <v>23</v>
      </c>
    </row>
    <row r="5427" spans="1:6">
      <c r="A5427" t="s">
        <v>85</v>
      </c>
      <c r="B5427" s="72">
        <v>46179</v>
      </c>
      <c r="C5427" s="79">
        <v>0</v>
      </c>
      <c r="D5427">
        <v>5</v>
      </c>
      <c r="E5427" t="str">
        <f t="shared" si="168"/>
        <v>juin</v>
      </c>
      <c r="F5427">
        <f t="shared" si="169"/>
        <v>24</v>
      </c>
    </row>
    <row r="5428" spans="1:6">
      <c r="A5428" t="s">
        <v>85</v>
      </c>
      <c r="B5428" s="72">
        <v>46179</v>
      </c>
      <c r="C5428" s="79">
        <v>4.1666666666666664E-2</v>
      </c>
      <c r="D5428">
        <v>5</v>
      </c>
      <c r="E5428" t="str">
        <f t="shared" si="168"/>
        <v>juin</v>
      </c>
      <c r="F5428">
        <f t="shared" si="169"/>
        <v>1</v>
      </c>
    </row>
    <row r="5429" spans="1:6">
      <c r="A5429" t="s">
        <v>85</v>
      </c>
      <c r="B5429" s="72">
        <v>46179</v>
      </c>
      <c r="C5429" s="79">
        <v>8.3333333333333329E-2</v>
      </c>
      <c r="D5429">
        <v>3</v>
      </c>
      <c r="E5429" t="str">
        <f t="shared" si="168"/>
        <v>juin</v>
      </c>
      <c r="F5429">
        <f t="shared" si="169"/>
        <v>2</v>
      </c>
    </row>
    <row r="5430" spans="1:6">
      <c r="A5430" t="s">
        <v>85</v>
      </c>
      <c r="B5430" s="72">
        <v>46179</v>
      </c>
      <c r="C5430" s="79">
        <v>0.125</v>
      </c>
      <c r="D5430">
        <v>2</v>
      </c>
      <c r="E5430" t="str">
        <f t="shared" si="168"/>
        <v>juin</v>
      </c>
      <c r="F5430">
        <f t="shared" si="169"/>
        <v>3</v>
      </c>
    </row>
    <row r="5431" spans="1:6">
      <c r="A5431" t="s">
        <v>85</v>
      </c>
      <c r="B5431" s="72">
        <v>46179</v>
      </c>
      <c r="C5431" s="79">
        <v>0.16666666666666666</v>
      </c>
      <c r="D5431">
        <v>2</v>
      </c>
      <c r="E5431" t="str">
        <f t="shared" si="168"/>
        <v>juin</v>
      </c>
      <c r="F5431">
        <f t="shared" si="169"/>
        <v>4</v>
      </c>
    </row>
    <row r="5432" spans="1:6">
      <c r="A5432" t="s">
        <v>85</v>
      </c>
      <c r="B5432" s="72">
        <v>46179</v>
      </c>
      <c r="C5432" s="79">
        <v>0.20833333333333334</v>
      </c>
      <c r="D5432">
        <v>1</v>
      </c>
      <c r="E5432" t="str">
        <f t="shared" si="168"/>
        <v>juin</v>
      </c>
      <c r="F5432" t="e">
        <f t="shared" si="169"/>
        <v>#N/A</v>
      </c>
    </row>
    <row r="5433" spans="1:6">
      <c r="A5433" t="s">
        <v>85</v>
      </c>
      <c r="B5433" s="72">
        <v>46179</v>
      </c>
      <c r="C5433" s="79">
        <v>0.25</v>
      </c>
      <c r="D5433">
        <v>0</v>
      </c>
      <c r="E5433" t="str">
        <f t="shared" si="168"/>
        <v>juin</v>
      </c>
      <c r="F5433">
        <f t="shared" si="169"/>
        <v>6</v>
      </c>
    </row>
    <row r="5434" spans="1:6">
      <c r="A5434" t="s">
        <v>85</v>
      </c>
      <c r="B5434" s="72">
        <v>46179</v>
      </c>
      <c r="C5434" s="79">
        <v>0.29166666666666669</v>
      </c>
      <c r="D5434">
        <v>3</v>
      </c>
      <c r="E5434" t="str">
        <f t="shared" si="168"/>
        <v>juin</v>
      </c>
      <c r="F5434">
        <f t="shared" si="169"/>
        <v>7</v>
      </c>
    </row>
    <row r="5435" spans="1:6">
      <c r="A5435" t="s">
        <v>85</v>
      </c>
      <c r="B5435" s="72">
        <v>46179</v>
      </c>
      <c r="C5435" s="79">
        <v>0.33333333333333331</v>
      </c>
      <c r="D5435">
        <v>7</v>
      </c>
      <c r="E5435" t="str">
        <f t="shared" si="168"/>
        <v>juin</v>
      </c>
      <c r="F5435">
        <f t="shared" si="169"/>
        <v>8</v>
      </c>
    </row>
    <row r="5436" spans="1:6">
      <c r="A5436" t="s">
        <v>85</v>
      </c>
      <c r="B5436" s="72">
        <v>46179</v>
      </c>
      <c r="C5436" s="79">
        <v>0.375</v>
      </c>
      <c r="D5436">
        <v>10</v>
      </c>
      <c r="E5436" t="str">
        <f t="shared" si="168"/>
        <v>juin</v>
      </c>
      <c r="F5436">
        <f t="shared" si="169"/>
        <v>9</v>
      </c>
    </row>
    <row r="5437" spans="1:6">
      <c r="A5437" t="s">
        <v>85</v>
      </c>
      <c r="B5437" s="72">
        <v>46179</v>
      </c>
      <c r="C5437" s="79">
        <v>0.41666666666666669</v>
      </c>
      <c r="D5437">
        <v>15</v>
      </c>
      <c r="E5437" t="str">
        <f t="shared" si="168"/>
        <v>juin</v>
      </c>
      <c r="F5437">
        <f t="shared" si="169"/>
        <v>10</v>
      </c>
    </row>
    <row r="5438" spans="1:6">
      <c r="A5438" t="s">
        <v>85</v>
      </c>
      <c r="B5438" s="72">
        <v>46179</v>
      </c>
      <c r="C5438" s="79">
        <v>0.45833333333333331</v>
      </c>
      <c r="D5438">
        <v>16</v>
      </c>
      <c r="E5438" t="str">
        <f t="shared" si="168"/>
        <v>juin</v>
      </c>
      <c r="F5438">
        <f t="shared" si="169"/>
        <v>11</v>
      </c>
    </row>
    <row r="5439" spans="1:6">
      <c r="A5439" t="s">
        <v>85</v>
      </c>
      <c r="B5439" s="72">
        <v>46179</v>
      </c>
      <c r="C5439" s="79">
        <v>0.5</v>
      </c>
      <c r="D5439">
        <v>12</v>
      </c>
      <c r="E5439" t="str">
        <f t="shared" si="168"/>
        <v>juin</v>
      </c>
      <c r="F5439">
        <f t="shared" si="169"/>
        <v>12</v>
      </c>
    </row>
    <row r="5440" spans="1:6">
      <c r="A5440" t="s">
        <v>85</v>
      </c>
      <c r="B5440" s="72">
        <v>46179</v>
      </c>
      <c r="C5440" s="79">
        <v>0.54166666666666663</v>
      </c>
      <c r="D5440">
        <v>15</v>
      </c>
      <c r="E5440" t="str">
        <f t="shared" si="168"/>
        <v>juin</v>
      </c>
      <c r="F5440">
        <f t="shared" si="169"/>
        <v>13</v>
      </c>
    </row>
    <row r="5441" spans="1:6">
      <c r="A5441" t="s">
        <v>85</v>
      </c>
      <c r="B5441" s="72">
        <v>46179</v>
      </c>
      <c r="C5441" s="79">
        <v>0.58333333333333337</v>
      </c>
      <c r="D5441">
        <v>17</v>
      </c>
      <c r="E5441" t="str">
        <f t="shared" si="168"/>
        <v>juin</v>
      </c>
      <c r="F5441">
        <f t="shared" si="169"/>
        <v>14</v>
      </c>
    </row>
    <row r="5442" spans="1:6">
      <c r="A5442" t="s">
        <v>85</v>
      </c>
      <c r="B5442" s="72">
        <v>46179</v>
      </c>
      <c r="C5442" s="79">
        <v>0.625</v>
      </c>
      <c r="D5442">
        <v>8</v>
      </c>
      <c r="E5442" t="str">
        <f t="shared" si="168"/>
        <v>juin</v>
      </c>
      <c r="F5442">
        <f t="shared" si="169"/>
        <v>15</v>
      </c>
    </row>
    <row r="5443" spans="1:6">
      <c r="A5443" t="s">
        <v>85</v>
      </c>
      <c r="B5443" s="72">
        <v>46179</v>
      </c>
      <c r="C5443" s="79">
        <v>0.66666666666666663</v>
      </c>
      <c r="D5443">
        <v>12</v>
      </c>
      <c r="E5443" t="str">
        <f t="shared" si="168"/>
        <v>juin</v>
      </c>
      <c r="F5443">
        <f t="shared" si="169"/>
        <v>16</v>
      </c>
    </row>
    <row r="5444" spans="1:6">
      <c r="A5444" t="s">
        <v>85</v>
      </c>
      <c r="B5444" s="72">
        <v>46179</v>
      </c>
      <c r="C5444" s="79">
        <v>0.70833333333333337</v>
      </c>
      <c r="D5444">
        <v>10</v>
      </c>
      <c r="E5444" t="str">
        <f t="shared" ref="E5444:E5507" si="170">TEXT(B5444,"mmmm")</f>
        <v>juin</v>
      </c>
      <c r="F5444">
        <f t="shared" ref="F5444:F5507" si="171">VLOOKUP(C5444,$L$1:$M$24,2,0)</f>
        <v>17</v>
      </c>
    </row>
    <row r="5445" spans="1:6">
      <c r="A5445" t="s">
        <v>85</v>
      </c>
      <c r="B5445" s="72">
        <v>46179</v>
      </c>
      <c r="C5445" s="79">
        <v>0.75</v>
      </c>
      <c r="D5445">
        <v>13</v>
      </c>
      <c r="E5445" t="str">
        <f t="shared" si="170"/>
        <v>juin</v>
      </c>
      <c r="F5445">
        <f t="shared" si="171"/>
        <v>18</v>
      </c>
    </row>
    <row r="5446" spans="1:6">
      <c r="A5446" t="s">
        <v>85</v>
      </c>
      <c r="B5446" s="72">
        <v>46179</v>
      </c>
      <c r="C5446" s="79">
        <v>0.79166666666666663</v>
      </c>
      <c r="D5446">
        <v>6</v>
      </c>
      <c r="E5446" t="str">
        <f t="shared" si="170"/>
        <v>juin</v>
      </c>
      <c r="F5446">
        <f t="shared" si="171"/>
        <v>19</v>
      </c>
    </row>
    <row r="5447" spans="1:6">
      <c r="A5447" t="s">
        <v>85</v>
      </c>
      <c r="B5447" s="72">
        <v>46179</v>
      </c>
      <c r="C5447" s="79">
        <v>0.83333333333333337</v>
      </c>
      <c r="D5447">
        <v>5</v>
      </c>
      <c r="E5447" t="str">
        <f t="shared" si="170"/>
        <v>juin</v>
      </c>
      <c r="F5447">
        <f t="shared" si="171"/>
        <v>20</v>
      </c>
    </row>
    <row r="5448" spans="1:6">
      <c r="A5448" t="s">
        <v>85</v>
      </c>
      <c r="B5448" s="72">
        <v>46179</v>
      </c>
      <c r="C5448" s="79">
        <v>0.875</v>
      </c>
      <c r="D5448">
        <v>4</v>
      </c>
      <c r="E5448" t="str">
        <f t="shared" si="170"/>
        <v>juin</v>
      </c>
      <c r="F5448">
        <f t="shared" si="171"/>
        <v>21</v>
      </c>
    </row>
    <row r="5449" spans="1:6">
      <c r="A5449" t="s">
        <v>85</v>
      </c>
      <c r="B5449" s="72">
        <v>46179</v>
      </c>
      <c r="C5449" s="79">
        <v>0.91666666666666663</v>
      </c>
      <c r="D5449">
        <v>3</v>
      </c>
      <c r="E5449" t="str">
        <f t="shared" si="170"/>
        <v>juin</v>
      </c>
      <c r="F5449">
        <f t="shared" si="171"/>
        <v>22</v>
      </c>
    </row>
    <row r="5450" spans="1:6">
      <c r="A5450" t="s">
        <v>85</v>
      </c>
      <c r="B5450" s="72">
        <v>46179</v>
      </c>
      <c r="C5450" s="79">
        <v>0.95833333333333337</v>
      </c>
      <c r="D5450">
        <v>4</v>
      </c>
      <c r="E5450" t="str">
        <f t="shared" si="170"/>
        <v>juin</v>
      </c>
      <c r="F5450">
        <f t="shared" si="171"/>
        <v>23</v>
      </c>
    </row>
    <row r="5451" spans="1:6">
      <c r="A5451" t="s">
        <v>68</v>
      </c>
      <c r="B5451" s="72">
        <v>46180</v>
      </c>
      <c r="C5451" s="79">
        <v>0</v>
      </c>
      <c r="D5451">
        <v>5</v>
      </c>
      <c r="E5451" t="str">
        <f t="shared" si="170"/>
        <v>juin</v>
      </c>
      <c r="F5451">
        <f t="shared" si="171"/>
        <v>24</v>
      </c>
    </row>
    <row r="5452" spans="1:6">
      <c r="A5452" t="s">
        <v>68</v>
      </c>
      <c r="B5452" s="72">
        <v>46180</v>
      </c>
      <c r="C5452" s="79">
        <v>4.1666666666666664E-2</v>
      </c>
      <c r="D5452">
        <v>4</v>
      </c>
      <c r="E5452" t="str">
        <f t="shared" si="170"/>
        <v>juin</v>
      </c>
      <c r="F5452">
        <f t="shared" si="171"/>
        <v>1</v>
      </c>
    </row>
    <row r="5453" spans="1:6">
      <c r="A5453" t="s">
        <v>68</v>
      </c>
      <c r="B5453" s="72">
        <v>46180</v>
      </c>
      <c r="C5453" s="79">
        <v>8.3333333333333329E-2</v>
      </c>
      <c r="D5453">
        <v>2</v>
      </c>
      <c r="E5453" t="str">
        <f t="shared" si="170"/>
        <v>juin</v>
      </c>
      <c r="F5453">
        <f t="shared" si="171"/>
        <v>2</v>
      </c>
    </row>
    <row r="5454" spans="1:6">
      <c r="A5454" t="s">
        <v>68</v>
      </c>
      <c r="B5454" s="72">
        <v>46180</v>
      </c>
      <c r="C5454" s="79">
        <v>0.125</v>
      </c>
      <c r="D5454">
        <v>1</v>
      </c>
      <c r="E5454" t="str">
        <f t="shared" si="170"/>
        <v>juin</v>
      </c>
      <c r="F5454">
        <f t="shared" si="171"/>
        <v>3</v>
      </c>
    </row>
    <row r="5455" spans="1:6">
      <c r="A5455" t="s">
        <v>68</v>
      </c>
      <c r="B5455" s="72">
        <v>46180</v>
      </c>
      <c r="C5455" s="79">
        <v>0.16666666666666666</v>
      </c>
      <c r="D5455">
        <v>1</v>
      </c>
      <c r="E5455" t="str">
        <f t="shared" si="170"/>
        <v>juin</v>
      </c>
      <c r="F5455">
        <f t="shared" si="171"/>
        <v>4</v>
      </c>
    </row>
    <row r="5456" spans="1:6">
      <c r="A5456" t="s">
        <v>68</v>
      </c>
      <c r="B5456" s="72">
        <v>46180</v>
      </c>
      <c r="C5456" s="79">
        <v>0.20833333333333334</v>
      </c>
      <c r="D5456">
        <v>0</v>
      </c>
      <c r="E5456" t="str">
        <f t="shared" si="170"/>
        <v>juin</v>
      </c>
      <c r="F5456" t="e">
        <f t="shared" si="171"/>
        <v>#N/A</v>
      </c>
    </row>
    <row r="5457" spans="1:6">
      <c r="A5457" t="s">
        <v>68</v>
      </c>
      <c r="B5457" s="72">
        <v>46180</v>
      </c>
      <c r="C5457" s="79">
        <v>0.25</v>
      </c>
      <c r="D5457">
        <v>3</v>
      </c>
      <c r="E5457" t="str">
        <f t="shared" si="170"/>
        <v>juin</v>
      </c>
      <c r="F5457">
        <f t="shared" si="171"/>
        <v>6</v>
      </c>
    </row>
    <row r="5458" spans="1:6">
      <c r="A5458" t="s">
        <v>68</v>
      </c>
      <c r="B5458" s="72">
        <v>46180</v>
      </c>
      <c r="C5458" s="79">
        <v>0.29166666666666669</v>
      </c>
      <c r="D5458">
        <v>7</v>
      </c>
      <c r="E5458" t="str">
        <f t="shared" si="170"/>
        <v>juin</v>
      </c>
      <c r="F5458">
        <f t="shared" si="171"/>
        <v>7</v>
      </c>
    </row>
    <row r="5459" spans="1:6">
      <c r="A5459" t="s">
        <v>68</v>
      </c>
      <c r="B5459" s="72">
        <v>46180</v>
      </c>
      <c r="C5459" s="79">
        <v>0.33333333333333331</v>
      </c>
      <c r="D5459">
        <v>16</v>
      </c>
      <c r="E5459" t="str">
        <f t="shared" si="170"/>
        <v>juin</v>
      </c>
      <c r="F5459">
        <f t="shared" si="171"/>
        <v>8</v>
      </c>
    </row>
    <row r="5460" spans="1:6">
      <c r="A5460" t="s">
        <v>68</v>
      </c>
      <c r="B5460" s="72">
        <v>46180</v>
      </c>
      <c r="C5460" s="79">
        <v>0.375</v>
      </c>
      <c r="D5460">
        <v>24</v>
      </c>
      <c r="E5460" t="str">
        <f t="shared" si="170"/>
        <v>juin</v>
      </c>
      <c r="F5460">
        <f t="shared" si="171"/>
        <v>9</v>
      </c>
    </row>
    <row r="5461" spans="1:6">
      <c r="A5461" t="s">
        <v>68</v>
      </c>
      <c r="B5461" s="72">
        <v>46180</v>
      </c>
      <c r="C5461" s="79">
        <v>0.41666666666666669</v>
      </c>
      <c r="D5461">
        <v>37</v>
      </c>
      <c r="E5461" t="str">
        <f t="shared" si="170"/>
        <v>juin</v>
      </c>
      <c r="F5461">
        <f t="shared" si="171"/>
        <v>10</v>
      </c>
    </row>
    <row r="5462" spans="1:6">
      <c r="A5462" t="s">
        <v>68</v>
      </c>
      <c r="B5462" s="72">
        <v>46180</v>
      </c>
      <c r="C5462" s="79">
        <v>0.45833333333333331</v>
      </c>
      <c r="D5462">
        <v>47</v>
      </c>
      <c r="E5462" t="str">
        <f t="shared" si="170"/>
        <v>juin</v>
      </c>
      <c r="F5462">
        <f t="shared" si="171"/>
        <v>11</v>
      </c>
    </row>
    <row r="5463" spans="1:6">
      <c r="A5463" t="s">
        <v>68</v>
      </c>
      <c r="B5463" s="72">
        <v>46180</v>
      </c>
      <c r="C5463" s="79">
        <v>0.5</v>
      </c>
      <c r="D5463">
        <v>37</v>
      </c>
      <c r="E5463" t="str">
        <f t="shared" si="170"/>
        <v>juin</v>
      </c>
      <c r="F5463">
        <f t="shared" si="171"/>
        <v>12</v>
      </c>
    </row>
    <row r="5464" spans="1:6">
      <c r="A5464" t="s">
        <v>68</v>
      </c>
      <c r="B5464" s="72">
        <v>46180</v>
      </c>
      <c r="C5464" s="79">
        <v>0.54166666666666663</v>
      </c>
      <c r="D5464">
        <v>46</v>
      </c>
      <c r="E5464" t="str">
        <f t="shared" si="170"/>
        <v>juin</v>
      </c>
      <c r="F5464">
        <f t="shared" si="171"/>
        <v>13</v>
      </c>
    </row>
    <row r="5465" spans="1:6">
      <c r="A5465" t="s">
        <v>68</v>
      </c>
      <c r="B5465" s="72">
        <v>46180</v>
      </c>
      <c r="C5465" s="79">
        <v>0.58333333333333337</v>
      </c>
      <c r="D5465">
        <v>41</v>
      </c>
      <c r="E5465" t="str">
        <f t="shared" si="170"/>
        <v>juin</v>
      </c>
      <c r="F5465">
        <f t="shared" si="171"/>
        <v>14</v>
      </c>
    </row>
    <row r="5466" spans="1:6">
      <c r="A5466" t="s">
        <v>68</v>
      </c>
      <c r="B5466" s="72">
        <v>46180</v>
      </c>
      <c r="C5466" s="79">
        <v>0.625</v>
      </c>
      <c r="D5466">
        <v>43</v>
      </c>
      <c r="E5466" t="str">
        <f t="shared" si="170"/>
        <v>juin</v>
      </c>
      <c r="F5466">
        <f t="shared" si="171"/>
        <v>15</v>
      </c>
    </row>
    <row r="5467" spans="1:6">
      <c r="A5467" t="s">
        <v>68</v>
      </c>
      <c r="B5467" s="72">
        <v>46180</v>
      </c>
      <c r="C5467" s="79">
        <v>0.66666666666666663</v>
      </c>
      <c r="D5467">
        <v>38</v>
      </c>
      <c r="E5467" t="str">
        <f t="shared" si="170"/>
        <v>juin</v>
      </c>
      <c r="F5467">
        <f t="shared" si="171"/>
        <v>16</v>
      </c>
    </row>
    <row r="5468" spans="1:6">
      <c r="A5468" t="s">
        <v>68</v>
      </c>
      <c r="B5468" s="72">
        <v>46180</v>
      </c>
      <c r="C5468" s="79">
        <v>0.70833333333333337</v>
      </c>
      <c r="D5468">
        <v>23</v>
      </c>
      <c r="E5468" t="str">
        <f t="shared" si="170"/>
        <v>juin</v>
      </c>
      <c r="F5468">
        <f t="shared" si="171"/>
        <v>17</v>
      </c>
    </row>
    <row r="5469" spans="1:6">
      <c r="A5469" t="s">
        <v>68</v>
      </c>
      <c r="B5469" s="72">
        <v>46180</v>
      </c>
      <c r="C5469" s="79">
        <v>0.75</v>
      </c>
      <c r="D5469">
        <v>29</v>
      </c>
      <c r="E5469" t="str">
        <f t="shared" si="170"/>
        <v>juin</v>
      </c>
      <c r="F5469">
        <f t="shared" si="171"/>
        <v>18</v>
      </c>
    </row>
    <row r="5470" spans="1:6">
      <c r="A5470" t="s">
        <v>68</v>
      </c>
      <c r="B5470" s="72">
        <v>46180</v>
      </c>
      <c r="C5470" s="79">
        <v>0.79166666666666663</v>
      </c>
      <c r="D5470">
        <v>21</v>
      </c>
      <c r="E5470" t="str">
        <f t="shared" si="170"/>
        <v>juin</v>
      </c>
      <c r="F5470">
        <f t="shared" si="171"/>
        <v>19</v>
      </c>
    </row>
    <row r="5471" spans="1:6">
      <c r="A5471" t="s">
        <v>68</v>
      </c>
      <c r="B5471" s="72">
        <v>46180</v>
      </c>
      <c r="C5471" s="79">
        <v>0.83333333333333337</v>
      </c>
      <c r="D5471">
        <v>19</v>
      </c>
      <c r="E5471" t="str">
        <f t="shared" si="170"/>
        <v>juin</v>
      </c>
      <c r="F5471">
        <f t="shared" si="171"/>
        <v>20</v>
      </c>
    </row>
    <row r="5472" spans="1:6">
      <c r="A5472" t="s">
        <v>68</v>
      </c>
      <c r="B5472" s="72">
        <v>46180</v>
      </c>
      <c r="C5472" s="79">
        <v>0.875</v>
      </c>
      <c r="D5472">
        <v>13</v>
      </c>
      <c r="E5472" t="str">
        <f t="shared" si="170"/>
        <v>juin</v>
      </c>
      <c r="F5472">
        <f t="shared" si="171"/>
        <v>21</v>
      </c>
    </row>
    <row r="5473" spans="1:6">
      <c r="A5473" t="s">
        <v>68</v>
      </c>
      <c r="B5473" s="72">
        <v>46180</v>
      </c>
      <c r="C5473" s="79">
        <v>0.91666666666666663</v>
      </c>
      <c r="D5473">
        <v>7</v>
      </c>
      <c r="E5473" t="str">
        <f t="shared" si="170"/>
        <v>juin</v>
      </c>
      <c r="F5473">
        <f t="shared" si="171"/>
        <v>22</v>
      </c>
    </row>
    <row r="5474" spans="1:6">
      <c r="A5474" t="s">
        <v>68</v>
      </c>
      <c r="B5474" s="72">
        <v>46180</v>
      </c>
      <c r="C5474" s="79">
        <v>0.95833333333333337</v>
      </c>
      <c r="D5474">
        <v>4</v>
      </c>
      <c r="E5474" t="str">
        <f t="shared" si="170"/>
        <v>juin</v>
      </c>
      <c r="F5474">
        <f t="shared" si="171"/>
        <v>23</v>
      </c>
    </row>
    <row r="5475" spans="1:6">
      <c r="A5475" t="s">
        <v>85</v>
      </c>
      <c r="B5475" s="72">
        <v>46180</v>
      </c>
      <c r="C5475" s="79">
        <v>0</v>
      </c>
      <c r="D5475">
        <v>1</v>
      </c>
      <c r="E5475" t="str">
        <f t="shared" si="170"/>
        <v>juin</v>
      </c>
      <c r="F5475">
        <f t="shared" si="171"/>
        <v>24</v>
      </c>
    </row>
    <row r="5476" spans="1:6">
      <c r="A5476" t="s">
        <v>85</v>
      </c>
      <c r="B5476" s="72">
        <v>46180</v>
      </c>
      <c r="C5476" s="79">
        <v>4.1666666666666664E-2</v>
      </c>
      <c r="D5476">
        <v>2</v>
      </c>
      <c r="E5476" t="str">
        <f t="shared" si="170"/>
        <v>juin</v>
      </c>
      <c r="F5476">
        <f t="shared" si="171"/>
        <v>1</v>
      </c>
    </row>
    <row r="5477" spans="1:6">
      <c r="A5477" t="s">
        <v>85</v>
      </c>
      <c r="B5477" s="72">
        <v>46180</v>
      </c>
      <c r="C5477" s="79">
        <v>8.3333333333333329E-2</v>
      </c>
      <c r="D5477">
        <v>3</v>
      </c>
      <c r="E5477" t="str">
        <f t="shared" si="170"/>
        <v>juin</v>
      </c>
      <c r="F5477">
        <f t="shared" si="171"/>
        <v>2</v>
      </c>
    </row>
    <row r="5478" spans="1:6">
      <c r="A5478" t="s">
        <v>85</v>
      </c>
      <c r="B5478" s="72">
        <v>46180</v>
      </c>
      <c r="C5478" s="79">
        <v>0.125</v>
      </c>
      <c r="D5478">
        <v>2</v>
      </c>
      <c r="E5478" t="str">
        <f t="shared" si="170"/>
        <v>juin</v>
      </c>
      <c r="F5478">
        <f t="shared" si="171"/>
        <v>3</v>
      </c>
    </row>
    <row r="5479" spans="1:6">
      <c r="A5479" t="s">
        <v>85</v>
      </c>
      <c r="B5479" s="72">
        <v>46180</v>
      </c>
      <c r="C5479" s="79">
        <v>0.16666666666666666</v>
      </c>
      <c r="D5479">
        <v>1</v>
      </c>
      <c r="E5479" t="str">
        <f t="shared" si="170"/>
        <v>juin</v>
      </c>
      <c r="F5479">
        <f t="shared" si="171"/>
        <v>4</v>
      </c>
    </row>
    <row r="5480" spans="1:6">
      <c r="A5480" t="s">
        <v>85</v>
      </c>
      <c r="B5480" s="72">
        <v>46180</v>
      </c>
      <c r="C5480" s="79">
        <v>0.20833333333333334</v>
      </c>
      <c r="D5480">
        <v>1</v>
      </c>
      <c r="E5480" t="str">
        <f t="shared" si="170"/>
        <v>juin</v>
      </c>
      <c r="F5480" t="e">
        <f t="shared" si="171"/>
        <v>#N/A</v>
      </c>
    </row>
    <row r="5481" spans="1:6">
      <c r="A5481" t="s">
        <v>85</v>
      </c>
      <c r="B5481" s="72">
        <v>46180</v>
      </c>
      <c r="C5481" s="79">
        <v>0.25</v>
      </c>
      <c r="D5481">
        <v>2</v>
      </c>
      <c r="E5481" t="str">
        <f t="shared" si="170"/>
        <v>juin</v>
      </c>
      <c r="F5481">
        <f t="shared" si="171"/>
        <v>6</v>
      </c>
    </row>
    <row r="5482" spans="1:6">
      <c r="A5482" t="s">
        <v>85</v>
      </c>
      <c r="B5482" s="72">
        <v>46180</v>
      </c>
      <c r="C5482" s="79">
        <v>0.29166666666666669</v>
      </c>
      <c r="D5482">
        <v>3</v>
      </c>
      <c r="E5482" t="str">
        <f t="shared" si="170"/>
        <v>juin</v>
      </c>
      <c r="F5482">
        <f t="shared" si="171"/>
        <v>7</v>
      </c>
    </row>
    <row r="5483" spans="1:6">
      <c r="A5483" t="s">
        <v>85</v>
      </c>
      <c r="B5483" s="72">
        <v>46180</v>
      </c>
      <c r="C5483" s="79">
        <v>0.33333333333333331</v>
      </c>
      <c r="D5483">
        <v>5</v>
      </c>
      <c r="E5483" t="str">
        <f t="shared" si="170"/>
        <v>juin</v>
      </c>
      <c r="F5483">
        <f t="shared" si="171"/>
        <v>8</v>
      </c>
    </row>
    <row r="5484" spans="1:6">
      <c r="A5484" t="s">
        <v>85</v>
      </c>
      <c r="B5484" s="72">
        <v>46180</v>
      </c>
      <c r="C5484" s="79">
        <v>0.375</v>
      </c>
      <c r="D5484">
        <v>4</v>
      </c>
      <c r="E5484" t="str">
        <f t="shared" si="170"/>
        <v>juin</v>
      </c>
      <c r="F5484">
        <f t="shared" si="171"/>
        <v>9</v>
      </c>
    </row>
    <row r="5485" spans="1:6">
      <c r="A5485" t="s">
        <v>85</v>
      </c>
      <c r="B5485" s="72">
        <v>46180</v>
      </c>
      <c r="C5485" s="79">
        <v>0.41666666666666669</v>
      </c>
      <c r="D5485">
        <v>7</v>
      </c>
      <c r="E5485" t="str">
        <f t="shared" si="170"/>
        <v>juin</v>
      </c>
      <c r="F5485">
        <f t="shared" si="171"/>
        <v>10</v>
      </c>
    </row>
    <row r="5486" spans="1:6">
      <c r="A5486" t="s">
        <v>85</v>
      </c>
      <c r="B5486" s="72">
        <v>46180</v>
      </c>
      <c r="C5486" s="79">
        <v>0.45833333333333331</v>
      </c>
      <c r="D5486">
        <v>6</v>
      </c>
      <c r="E5486" t="str">
        <f t="shared" si="170"/>
        <v>juin</v>
      </c>
      <c r="F5486">
        <f t="shared" si="171"/>
        <v>11</v>
      </c>
    </row>
    <row r="5487" spans="1:6">
      <c r="A5487" t="s">
        <v>85</v>
      </c>
      <c r="B5487" s="72">
        <v>46180</v>
      </c>
      <c r="C5487" s="79">
        <v>0.5</v>
      </c>
      <c r="D5487">
        <v>13</v>
      </c>
      <c r="E5487" t="str">
        <f t="shared" si="170"/>
        <v>juin</v>
      </c>
      <c r="F5487">
        <f t="shared" si="171"/>
        <v>12</v>
      </c>
    </row>
    <row r="5488" spans="1:6">
      <c r="A5488" t="s">
        <v>85</v>
      </c>
      <c r="B5488" s="72">
        <v>46180</v>
      </c>
      <c r="C5488" s="79">
        <v>0.54166666666666663</v>
      </c>
      <c r="D5488">
        <v>14</v>
      </c>
      <c r="E5488" t="str">
        <f t="shared" si="170"/>
        <v>juin</v>
      </c>
      <c r="F5488">
        <f t="shared" si="171"/>
        <v>13</v>
      </c>
    </row>
    <row r="5489" spans="1:6">
      <c r="A5489" t="s">
        <v>85</v>
      </c>
      <c r="B5489" s="72">
        <v>46180</v>
      </c>
      <c r="C5489" s="79">
        <v>0.58333333333333337</v>
      </c>
      <c r="D5489">
        <v>10</v>
      </c>
      <c r="E5489" t="str">
        <f t="shared" si="170"/>
        <v>juin</v>
      </c>
      <c r="F5489">
        <f t="shared" si="171"/>
        <v>14</v>
      </c>
    </row>
    <row r="5490" spans="1:6">
      <c r="A5490" t="s">
        <v>85</v>
      </c>
      <c r="B5490" s="72">
        <v>46180</v>
      </c>
      <c r="C5490" s="79">
        <v>0.625</v>
      </c>
      <c r="D5490">
        <v>8</v>
      </c>
      <c r="E5490" t="str">
        <f t="shared" si="170"/>
        <v>juin</v>
      </c>
      <c r="F5490">
        <f t="shared" si="171"/>
        <v>15</v>
      </c>
    </row>
    <row r="5491" spans="1:6">
      <c r="A5491" t="s">
        <v>85</v>
      </c>
      <c r="B5491" s="72">
        <v>46180</v>
      </c>
      <c r="C5491" s="79">
        <v>0.66666666666666663</v>
      </c>
      <c r="D5491">
        <v>10</v>
      </c>
      <c r="E5491" t="str">
        <f t="shared" si="170"/>
        <v>juin</v>
      </c>
      <c r="F5491">
        <f t="shared" si="171"/>
        <v>16</v>
      </c>
    </row>
    <row r="5492" spans="1:6">
      <c r="A5492" t="s">
        <v>85</v>
      </c>
      <c r="B5492" s="72">
        <v>46180</v>
      </c>
      <c r="C5492" s="79">
        <v>0.70833333333333337</v>
      </c>
      <c r="D5492">
        <v>12</v>
      </c>
      <c r="E5492" t="str">
        <f t="shared" si="170"/>
        <v>juin</v>
      </c>
      <c r="F5492">
        <f t="shared" si="171"/>
        <v>17</v>
      </c>
    </row>
    <row r="5493" spans="1:6">
      <c r="A5493" t="s">
        <v>85</v>
      </c>
      <c r="B5493" s="72">
        <v>46180</v>
      </c>
      <c r="C5493" s="79">
        <v>0.75</v>
      </c>
      <c r="D5493">
        <v>7</v>
      </c>
      <c r="E5493" t="str">
        <f t="shared" si="170"/>
        <v>juin</v>
      </c>
      <c r="F5493">
        <f t="shared" si="171"/>
        <v>18</v>
      </c>
    </row>
    <row r="5494" spans="1:6">
      <c r="A5494" t="s">
        <v>85</v>
      </c>
      <c r="B5494" s="72">
        <v>46180</v>
      </c>
      <c r="C5494" s="79">
        <v>0.79166666666666663</v>
      </c>
      <c r="D5494">
        <v>9</v>
      </c>
      <c r="E5494" t="str">
        <f t="shared" si="170"/>
        <v>juin</v>
      </c>
      <c r="F5494">
        <f t="shared" si="171"/>
        <v>19</v>
      </c>
    </row>
    <row r="5495" spans="1:6">
      <c r="A5495" t="s">
        <v>85</v>
      </c>
      <c r="B5495" s="72">
        <v>46180</v>
      </c>
      <c r="C5495" s="79">
        <v>0.83333333333333337</v>
      </c>
      <c r="D5495">
        <v>10</v>
      </c>
      <c r="E5495" t="str">
        <f t="shared" si="170"/>
        <v>juin</v>
      </c>
      <c r="F5495">
        <f t="shared" si="171"/>
        <v>20</v>
      </c>
    </row>
    <row r="5496" spans="1:6">
      <c r="A5496" t="s">
        <v>85</v>
      </c>
      <c r="B5496" s="72">
        <v>46180</v>
      </c>
      <c r="C5496" s="79">
        <v>0.875</v>
      </c>
      <c r="D5496">
        <v>7</v>
      </c>
      <c r="E5496" t="str">
        <f t="shared" si="170"/>
        <v>juin</v>
      </c>
      <c r="F5496">
        <f t="shared" si="171"/>
        <v>21</v>
      </c>
    </row>
    <row r="5497" spans="1:6">
      <c r="A5497" t="s">
        <v>85</v>
      </c>
      <c r="B5497" s="72">
        <v>46180</v>
      </c>
      <c r="C5497" s="79">
        <v>0.91666666666666663</v>
      </c>
      <c r="D5497">
        <v>6</v>
      </c>
      <c r="E5497" t="str">
        <f t="shared" si="170"/>
        <v>juin</v>
      </c>
      <c r="F5497">
        <f t="shared" si="171"/>
        <v>22</v>
      </c>
    </row>
    <row r="5498" spans="1:6">
      <c r="A5498" t="s">
        <v>85</v>
      </c>
      <c r="B5498" s="72">
        <v>46180</v>
      </c>
      <c r="C5498" s="79">
        <v>0.95833333333333337</v>
      </c>
      <c r="D5498">
        <v>5</v>
      </c>
      <c r="E5498" t="str">
        <f t="shared" si="170"/>
        <v>juin</v>
      </c>
      <c r="F5498">
        <f t="shared" si="171"/>
        <v>23</v>
      </c>
    </row>
    <row r="5499" spans="1:6">
      <c r="A5499" t="s">
        <v>68</v>
      </c>
      <c r="B5499" s="72">
        <v>46181</v>
      </c>
      <c r="C5499" s="79">
        <v>0</v>
      </c>
      <c r="D5499">
        <v>4</v>
      </c>
      <c r="E5499" t="str">
        <f t="shared" si="170"/>
        <v>juin</v>
      </c>
      <c r="F5499">
        <f t="shared" si="171"/>
        <v>24</v>
      </c>
    </row>
    <row r="5500" spans="1:6">
      <c r="A5500" t="s">
        <v>68</v>
      </c>
      <c r="B5500" s="72">
        <v>46181</v>
      </c>
      <c r="C5500" s="79">
        <v>4.1666666666666664E-2</v>
      </c>
      <c r="D5500">
        <v>0</v>
      </c>
      <c r="E5500" t="str">
        <f t="shared" si="170"/>
        <v>juin</v>
      </c>
      <c r="F5500">
        <f t="shared" si="171"/>
        <v>1</v>
      </c>
    </row>
    <row r="5501" spans="1:6">
      <c r="A5501" t="s">
        <v>68</v>
      </c>
      <c r="B5501" s="72">
        <v>46181</v>
      </c>
      <c r="C5501" s="79">
        <v>8.3333333333333329E-2</v>
      </c>
      <c r="D5501">
        <v>0</v>
      </c>
      <c r="E5501" t="str">
        <f t="shared" si="170"/>
        <v>juin</v>
      </c>
      <c r="F5501">
        <f t="shared" si="171"/>
        <v>2</v>
      </c>
    </row>
    <row r="5502" spans="1:6">
      <c r="A5502" t="s">
        <v>68</v>
      </c>
      <c r="B5502" s="72">
        <v>46181</v>
      </c>
      <c r="C5502" s="79">
        <v>0.125</v>
      </c>
      <c r="D5502">
        <v>1</v>
      </c>
      <c r="E5502" t="str">
        <f t="shared" si="170"/>
        <v>juin</v>
      </c>
      <c r="F5502">
        <f t="shared" si="171"/>
        <v>3</v>
      </c>
    </row>
    <row r="5503" spans="1:6">
      <c r="A5503" t="s">
        <v>68</v>
      </c>
      <c r="B5503" s="72">
        <v>46181</v>
      </c>
      <c r="C5503" s="79">
        <v>0.16666666666666666</v>
      </c>
      <c r="D5503">
        <v>0</v>
      </c>
      <c r="E5503" t="str">
        <f t="shared" si="170"/>
        <v>juin</v>
      </c>
      <c r="F5503">
        <f t="shared" si="171"/>
        <v>4</v>
      </c>
    </row>
    <row r="5504" spans="1:6">
      <c r="A5504" t="s">
        <v>68</v>
      </c>
      <c r="B5504" s="72">
        <v>46181</v>
      </c>
      <c r="C5504" s="79">
        <v>0.20833333333333334</v>
      </c>
      <c r="D5504">
        <v>1</v>
      </c>
      <c r="E5504" t="str">
        <f t="shared" si="170"/>
        <v>juin</v>
      </c>
      <c r="F5504" t="e">
        <f t="shared" si="171"/>
        <v>#N/A</v>
      </c>
    </row>
    <row r="5505" spans="1:6">
      <c r="A5505" t="s">
        <v>68</v>
      </c>
      <c r="B5505" s="72">
        <v>46181</v>
      </c>
      <c r="C5505" s="79">
        <v>0.25</v>
      </c>
      <c r="D5505">
        <v>7</v>
      </c>
      <c r="E5505" t="str">
        <f t="shared" si="170"/>
        <v>juin</v>
      </c>
      <c r="F5505">
        <f t="shared" si="171"/>
        <v>6</v>
      </c>
    </row>
    <row r="5506" spans="1:6">
      <c r="A5506" t="s">
        <v>68</v>
      </c>
      <c r="B5506" s="72">
        <v>46181</v>
      </c>
      <c r="C5506" s="79">
        <v>0.29166666666666669</v>
      </c>
      <c r="D5506">
        <v>22</v>
      </c>
      <c r="E5506" t="str">
        <f t="shared" si="170"/>
        <v>juin</v>
      </c>
      <c r="F5506">
        <f t="shared" si="171"/>
        <v>7</v>
      </c>
    </row>
    <row r="5507" spans="1:6">
      <c r="A5507" t="s">
        <v>68</v>
      </c>
      <c r="B5507" s="72">
        <v>46181</v>
      </c>
      <c r="C5507" s="79">
        <v>0.33333333333333331</v>
      </c>
      <c r="D5507">
        <v>67</v>
      </c>
      <c r="E5507" t="str">
        <f t="shared" si="170"/>
        <v>juin</v>
      </c>
      <c r="F5507">
        <f t="shared" si="171"/>
        <v>8</v>
      </c>
    </row>
    <row r="5508" spans="1:6">
      <c r="A5508" t="s">
        <v>68</v>
      </c>
      <c r="B5508" s="72">
        <v>46181</v>
      </c>
      <c r="C5508" s="79">
        <v>0.375</v>
      </c>
      <c r="D5508">
        <v>78</v>
      </c>
      <c r="E5508" t="str">
        <f t="shared" ref="E5508:E5571" si="172">TEXT(B5508,"mmmm")</f>
        <v>juin</v>
      </c>
      <c r="F5508">
        <f t="shared" ref="F5508:F5571" si="173">VLOOKUP(C5508,$L$1:$M$24,2,0)</f>
        <v>9</v>
      </c>
    </row>
    <row r="5509" spans="1:6">
      <c r="A5509" t="s">
        <v>68</v>
      </c>
      <c r="B5509" s="72">
        <v>46181</v>
      </c>
      <c r="C5509" s="79">
        <v>0.41666666666666669</v>
      </c>
      <c r="D5509">
        <v>82</v>
      </c>
      <c r="E5509" t="str">
        <f t="shared" si="172"/>
        <v>juin</v>
      </c>
      <c r="F5509">
        <f t="shared" si="173"/>
        <v>10</v>
      </c>
    </row>
    <row r="5510" spans="1:6">
      <c r="A5510" t="s">
        <v>68</v>
      </c>
      <c r="B5510" s="72">
        <v>46181</v>
      </c>
      <c r="C5510" s="79">
        <v>0.45833333333333331</v>
      </c>
      <c r="D5510">
        <v>68</v>
      </c>
      <c r="E5510" t="str">
        <f t="shared" si="172"/>
        <v>juin</v>
      </c>
      <c r="F5510">
        <f t="shared" si="173"/>
        <v>11</v>
      </c>
    </row>
    <row r="5511" spans="1:6">
      <c r="A5511" t="s">
        <v>68</v>
      </c>
      <c r="B5511" s="72">
        <v>46181</v>
      </c>
      <c r="C5511" s="79">
        <v>0.5</v>
      </c>
      <c r="D5511">
        <v>59</v>
      </c>
      <c r="E5511" t="str">
        <f t="shared" si="172"/>
        <v>juin</v>
      </c>
      <c r="F5511">
        <f t="shared" si="173"/>
        <v>12</v>
      </c>
    </row>
    <row r="5512" spans="1:6">
      <c r="A5512" t="s">
        <v>68</v>
      </c>
      <c r="B5512" s="72">
        <v>46181</v>
      </c>
      <c r="C5512" s="79">
        <v>0.54166666666666663</v>
      </c>
      <c r="D5512">
        <v>67</v>
      </c>
      <c r="E5512" t="str">
        <f t="shared" si="172"/>
        <v>juin</v>
      </c>
      <c r="F5512">
        <f t="shared" si="173"/>
        <v>13</v>
      </c>
    </row>
    <row r="5513" spans="1:6">
      <c r="A5513" t="s">
        <v>68</v>
      </c>
      <c r="B5513" s="72">
        <v>46181</v>
      </c>
      <c r="C5513" s="79">
        <v>0.58333333333333337</v>
      </c>
      <c r="D5513">
        <v>71</v>
      </c>
      <c r="E5513" t="str">
        <f t="shared" si="172"/>
        <v>juin</v>
      </c>
      <c r="F5513">
        <f t="shared" si="173"/>
        <v>14</v>
      </c>
    </row>
    <row r="5514" spans="1:6">
      <c r="A5514" t="s">
        <v>68</v>
      </c>
      <c r="B5514" s="72">
        <v>46181</v>
      </c>
      <c r="C5514" s="79">
        <v>0.625</v>
      </c>
      <c r="D5514">
        <v>53</v>
      </c>
      <c r="E5514" t="str">
        <f t="shared" si="172"/>
        <v>juin</v>
      </c>
      <c r="F5514">
        <f t="shared" si="173"/>
        <v>15</v>
      </c>
    </row>
    <row r="5515" spans="1:6">
      <c r="A5515" t="s">
        <v>68</v>
      </c>
      <c r="B5515" s="72">
        <v>46181</v>
      </c>
      <c r="C5515" s="79">
        <v>0.66666666666666663</v>
      </c>
      <c r="D5515">
        <v>63</v>
      </c>
      <c r="E5515" t="str">
        <f t="shared" si="172"/>
        <v>juin</v>
      </c>
      <c r="F5515">
        <f t="shared" si="173"/>
        <v>16</v>
      </c>
    </row>
    <row r="5516" spans="1:6">
      <c r="A5516" t="s">
        <v>68</v>
      </c>
      <c r="B5516" s="72">
        <v>46181</v>
      </c>
      <c r="C5516" s="79">
        <v>0.70833333333333337</v>
      </c>
      <c r="D5516">
        <v>43</v>
      </c>
      <c r="E5516" t="str">
        <f t="shared" si="172"/>
        <v>juin</v>
      </c>
      <c r="F5516">
        <f t="shared" si="173"/>
        <v>17</v>
      </c>
    </row>
    <row r="5517" spans="1:6">
      <c r="A5517" t="s">
        <v>68</v>
      </c>
      <c r="B5517" s="72">
        <v>46181</v>
      </c>
      <c r="C5517" s="79">
        <v>0.75</v>
      </c>
      <c r="D5517">
        <v>24</v>
      </c>
      <c r="E5517" t="str">
        <f t="shared" si="172"/>
        <v>juin</v>
      </c>
      <c r="F5517">
        <f t="shared" si="173"/>
        <v>18</v>
      </c>
    </row>
    <row r="5518" spans="1:6">
      <c r="A5518" t="s">
        <v>68</v>
      </c>
      <c r="B5518" s="72">
        <v>46181</v>
      </c>
      <c r="C5518" s="79">
        <v>0.79166666666666663</v>
      </c>
      <c r="D5518">
        <v>14</v>
      </c>
      <c r="E5518" t="str">
        <f t="shared" si="172"/>
        <v>juin</v>
      </c>
      <c r="F5518">
        <f t="shared" si="173"/>
        <v>19</v>
      </c>
    </row>
    <row r="5519" spans="1:6">
      <c r="A5519" t="s">
        <v>68</v>
      </c>
      <c r="B5519" s="72">
        <v>46181</v>
      </c>
      <c r="C5519" s="79">
        <v>0.83333333333333337</v>
      </c>
      <c r="D5519">
        <v>10</v>
      </c>
      <c r="E5519" t="str">
        <f t="shared" si="172"/>
        <v>juin</v>
      </c>
      <c r="F5519">
        <f t="shared" si="173"/>
        <v>20</v>
      </c>
    </row>
    <row r="5520" spans="1:6">
      <c r="A5520" t="s">
        <v>68</v>
      </c>
      <c r="B5520" s="72">
        <v>46181</v>
      </c>
      <c r="C5520" s="79">
        <v>0.875</v>
      </c>
      <c r="D5520">
        <v>6</v>
      </c>
      <c r="E5520" t="str">
        <f t="shared" si="172"/>
        <v>juin</v>
      </c>
      <c r="F5520">
        <f t="shared" si="173"/>
        <v>21</v>
      </c>
    </row>
    <row r="5521" spans="1:6">
      <c r="A5521" t="s">
        <v>68</v>
      </c>
      <c r="B5521" s="72">
        <v>46181</v>
      </c>
      <c r="C5521" s="79">
        <v>0.91666666666666663</v>
      </c>
      <c r="D5521">
        <v>6</v>
      </c>
      <c r="E5521" t="str">
        <f t="shared" si="172"/>
        <v>juin</v>
      </c>
      <c r="F5521">
        <f t="shared" si="173"/>
        <v>22</v>
      </c>
    </row>
    <row r="5522" spans="1:6">
      <c r="A5522" t="s">
        <v>68</v>
      </c>
      <c r="B5522" s="72">
        <v>46181</v>
      </c>
      <c r="C5522" s="79">
        <v>0.95833333333333337</v>
      </c>
      <c r="D5522">
        <v>7</v>
      </c>
      <c r="E5522" t="str">
        <f t="shared" si="172"/>
        <v>juin</v>
      </c>
      <c r="F5522">
        <f t="shared" si="173"/>
        <v>23</v>
      </c>
    </row>
    <row r="5523" spans="1:6">
      <c r="A5523" t="s">
        <v>85</v>
      </c>
      <c r="B5523" s="72">
        <v>46181</v>
      </c>
      <c r="C5523" s="79">
        <v>0</v>
      </c>
      <c r="D5523">
        <v>4</v>
      </c>
      <c r="E5523" t="str">
        <f t="shared" si="172"/>
        <v>juin</v>
      </c>
      <c r="F5523">
        <f t="shared" si="173"/>
        <v>24</v>
      </c>
    </row>
    <row r="5524" spans="1:6">
      <c r="A5524" t="s">
        <v>85</v>
      </c>
      <c r="B5524" s="72">
        <v>46181</v>
      </c>
      <c r="C5524" s="79">
        <v>4.1666666666666664E-2</v>
      </c>
      <c r="D5524">
        <v>2</v>
      </c>
      <c r="E5524" t="str">
        <f t="shared" si="172"/>
        <v>juin</v>
      </c>
      <c r="F5524">
        <f t="shared" si="173"/>
        <v>1</v>
      </c>
    </row>
    <row r="5525" spans="1:6">
      <c r="A5525" t="s">
        <v>85</v>
      </c>
      <c r="B5525" s="72">
        <v>46181</v>
      </c>
      <c r="C5525" s="79">
        <v>8.3333333333333329E-2</v>
      </c>
      <c r="D5525">
        <v>0</v>
      </c>
      <c r="E5525" t="str">
        <f t="shared" si="172"/>
        <v>juin</v>
      </c>
      <c r="F5525">
        <f t="shared" si="173"/>
        <v>2</v>
      </c>
    </row>
    <row r="5526" spans="1:6">
      <c r="A5526" t="s">
        <v>85</v>
      </c>
      <c r="B5526" s="72">
        <v>46181</v>
      </c>
      <c r="C5526" s="79">
        <v>0.125</v>
      </c>
      <c r="D5526">
        <v>0</v>
      </c>
      <c r="E5526" t="str">
        <f t="shared" si="172"/>
        <v>juin</v>
      </c>
      <c r="F5526">
        <f t="shared" si="173"/>
        <v>3</v>
      </c>
    </row>
    <row r="5527" spans="1:6">
      <c r="A5527" t="s">
        <v>85</v>
      </c>
      <c r="B5527" s="72">
        <v>46181</v>
      </c>
      <c r="C5527" s="79">
        <v>0.16666666666666666</v>
      </c>
      <c r="D5527">
        <v>0</v>
      </c>
      <c r="E5527" t="str">
        <f t="shared" si="172"/>
        <v>juin</v>
      </c>
      <c r="F5527">
        <f t="shared" si="173"/>
        <v>4</v>
      </c>
    </row>
    <row r="5528" spans="1:6">
      <c r="A5528" t="s">
        <v>85</v>
      </c>
      <c r="B5528" s="72">
        <v>46181</v>
      </c>
      <c r="C5528" s="79">
        <v>0.20833333333333334</v>
      </c>
      <c r="D5528">
        <v>1</v>
      </c>
      <c r="E5528" t="str">
        <f t="shared" si="172"/>
        <v>juin</v>
      </c>
      <c r="F5528" t="e">
        <f t="shared" si="173"/>
        <v>#N/A</v>
      </c>
    </row>
    <row r="5529" spans="1:6">
      <c r="A5529" t="s">
        <v>85</v>
      </c>
      <c r="B5529" s="72">
        <v>46181</v>
      </c>
      <c r="C5529" s="79">
        <v>0.25</v>
      </c>
      <c r="D5529">
        <v>4</v>
      </c>
      <c r="E5529" t="str">
        <f t="shared" si="172"/>
        <v>juin</v>
      </c>
      <c r="F5529">
        <f t="shared" si="173"/>
        <v>6</v>
      </c>
    </row>
    <row r="5530" spans="1:6">
      <c r="A5530" t="s">
        <v>85</v>
      </c>
      <c r="B5530" s="72">
        <v>46181</v>
      </c>
      <c r="C5530" s="79">
        <v>0.29166666666666669</v>
      </c>
      <c r="D5530">
        <v>7</v>
      </c>
      <c r="E5530" t="str">
        <f t="shared" si="172"/>
        <v>juin</v>
      </c>
      <c r="F5530">
        <f t="shared" si="173"/>
        <v>7</v>
      </c>
    </row>
    <row r="5531" spans="1:6">
      <c r="A5531" t="s">
        <v>85</v>
      </c>
      <c r="B5531" s="72">
        <v>46181</v>
      </c>
      <c r="C5531" s="79">
        <v>0.33333333333333331</v>
      </c>
      <c r="D5531">
        <v>22</v>
      </c>
      <c r="E5531" t="str">
        <f t="shared" si="172"/>
        <v>juin</v>
      </c>
      <c r="F5531">
        <f t="shared" si="173"/>
        <v>8</v>
      </c>
    </row>
    <row r="5532" spans="1:6">
      <c r="A5532" t="s">
        <v>85</v>
      </c>
      <c r="B5532" s="72">
        <v>46181</v>
      </c>
      <c r="C5532" s="79">
        <v>0.375</v>
      </c>
      <c r="D5532">
        <v>37</v>
      </c>
      <c r="E5532" t="str">
        <f t="shared" si="172"/>
        <v>juin</v>
      </c>
      <c r="F5532">
        <f t="shared" si="173"/>
        <v>9</v>
      </c>
    </row>
    <row r="5533" spans="1:6">
      <c r="A5533" t="s">
        <v>85</v>
      </c>
      <c r="B5533" s="72">
        <v>46181</v>
      </c>
      <c r="C5533" s="79">
        <v>0.41666666666666669</v>
      </c>
      <c r="D5533">
        <v>30</v>
      </c>
      <c r="E5533" t="str">
        <f t="shared" si="172"/>
        <v>juin</v>
      </c>
      <c r="F5533">
        <f t="shared" si="173"/>
        <v>10</v>
      </c>
    </row>
    <row r="5534" spans="1:6">
      <c r="A5534" t="s">
        <v>85</v>
      </c>
      <c r="B5534" s="72">
        <v>46181</v>
      </c>
      <c r="C5534" s="79">
        <v>0.45833333333333331</v>
      </c>
      <c r="D5534">
        <v>31</v>
      </c>
      <c r="E5534" t="str">
        <f t="shared" si="172"/>
        <v>juin</v>
      </c>
      <c r="F5534">
        <f t="shared" si="173"/>
        <v>11</v>
      </c>
    </row>
    <row r="5535" spans="1:6">
      <c r="A5535" t="s">
        <v>85</v>
      </c>
      <c r="B5535" s="72">
        <v>46181</v>
      </c>
      <c r="C5535" s="79">
        <v>0.5</v>
      </c>
      <c r="D5535">
        <v>24</v>
      </c>
      <c r="E5535" t="str">
        <f t="shared" si="172"/>
        <v>juin</v>
      </c>
      <c r="F5535">
        <f t="shared" si="173"/>
        <v>12</v>
      </c>
    </row>
    <row r="5536" spans="1:6">
      <c r="A5536" t="s">
        <v>85</v>
      </c>
      <c r="B5536" s="72">
        <v>46181</v>
      </c>
      <c r="C5536" s="79">
        <v>0.54166666666666663</v>
      </c>
      <c r="D5536">
        <v>20</v>
      </c>
      <c r="E5536" t="str">
        <f t="shared" si="172"/>
        <v>juin</v>
      </c>
      <c r="F5536">
        <f t="shared" si="173"/>
        <v>13</v>
      </c>
    </row>
    <row r="5537" spans="1:6">
      <c r="A5537" t="s">
        <v>85</v>
      </c>
      <c r="B5537" s="72">
        <v>46181</v>
      </c>
      <c r="C5537" s="79">
        <v>0.58333333333333337</v>
      </c>
      <c r="D5537">
        <v>23</v>
      </c>
      <c r="E5537" t="str">
        <f t="shared" si="172"/>
        <v>juin</v>
      </c>
      <c r="F5537">
        <f t="shared" si="173"/>
        <v>14</v>
      </c>
    </row>
    <row r="5538" spans="1:6">
      <c r="A5538" t="s">
        <v>85</v>
      </c>
      <c r="B5538" s="72">
        <v>46181</v>
      </c>
      <c r="C5538" s="79">
        <v>0.625</v>
      </c>
      <c r="D5538">
        <v>20</v>
      </c>
      <c r="E5538" t="str">
        <f t="shared" si="172"/>
        <v>juin</v>
      </c>
      <c r="F5538">
        <f t="shared" si="173"/>
        <v>15</v>
      </c>
    </row>
    <row r="5539" spans="1:6">
      <c r="A5539" t="s">
        <v>85</v>
      </c>
      <c r="B5539" s="72">
        <v>46181</v>
      </c>
      <c r="C5539" s="79">
        <v>0.66666666666666663</v>
      </c>
      <c r="D5539">
        <v>18</v>
      </c>
      <c r="E5539" t="str">
        <f t="shared" si="172"/>
        <v>juin</v>
      </c>
      <c r="F5539">
        <f t="shared" si="173"/>
        <v>16</v>
      </c>
    </row>
    <row r="5540" spans="1:6">
      <c r="A5540" t="s">
        <v>85</v>
      </c>
      <c r="B5540" s="72">
        <v>46181</v>
      </c>
      <c r="C5540" s="79">
        <v>0.70833333333333337</v>
      </c>
      <c r="D5540">
        <v>15</v>
      </c>
      <c r="E5540" t="str">
        <f t="shared" si="172"/>
        <v>juin</v>
      </c>
      <c r="F5540">
        <f t="shared" si="173"/>
        <v>17</v>
      </c>
    </row>
    <row r="5541" spans="1:6">
      <c r="A5541" t="s">
        <v>85</v>
      </c>
      <c r="B5541" s="72">
        <v>46181</v>
      </c>
      <c r="C5541" s="79">
        <v>0.75</v>
      </c>
      <c r="D5541">
        <v>13</v>
      </c>
      <c r="E5541" t="str">
        <f t="shared" si="172"/>
        <v>juin</v>
      </c>
      <c r="F5541">
        <f t="shared" si="173"/>
        <v>18</v>
      </c>
    </row>
    <row r="5542" spans="1:6">
      <c r="A5542" t="s">
        <v>85</v>
      </c>
      <c r="B5542" s="72">
        <v>46181</v>
      </c>
      <c r="C5542" s="79">
        <v>0.79166666666666663</v>
      </c>
      <c r="D5542">
        <v>8</v>
      </c>
      <c r="E5542" t="str">
        <f t="shared" si="172"/>
        <v>juin</v>
      </c>
      <c r="F5542">
        <f t="shared" si="173"/>
        <v>19</v>
      </c>
    </row>
    <row r="5543" spans="1:6">
      <c r="A5543" t="s">
        <v>85</v>
      </c>
      <c r="B5543" s="72">
        <v>46181</v>
      </c>
      <c r="C5543" s="79">
        <v>0.83333333333333337</v>
      </c>
      <c r="D5543">
        <v>9</v>
      </c>
      <c r="E5543" t="str">
        <f t="shared" si="172"/>
        <v>juin</v>
      </c>
      <c r="F5543">
        <f t="shared" si="173"/>
        <v>20</v>
      </c>
    </row>
    <row r="5544" spans="1:6">
      <c r="A5544" t="s">
        <v>85</v>
      </c>
      <c r="B5544" s="72">
        <v>46181</v>
      </c>
      <c r="C5544" s="79">
        <v>0.875</v>
      </c>
      <c r="D5544">
        <v>4</v>
      </c>
      <c r="E5544" t="str">
        <f t="shared" si="172"/>
        <v>juin</v>
      </c>
      <c r="F5544">
        <f t="shared" si="173"/>
        <v>21</v>
      </c>
    </row>
    <row r="5545" spans="1:6">
      <c r="A5545" t="s">
        <v>85</v>
      </c>
      <c r="B5545" s="72">
        <v>46181</v>
      </c>
      <c r="C5545" s="79">
        <v>0.91666666666666663</v>
      </c>
      <c r="D5545">
        <v>0</v>
      </c>
      <c r="E5545" t="str">
        <f t="shared" si="172"/>
        <v>juin</v>
      </c>
      <c r="F5545">
        <f t="shared" si="173"/>
        <v>22</v>
      </c>
    </row>
    <row r="5546" spans="1:6">
      <c r="A5546" t="s">
        <v>85</v>
      </c>
      <c r="B5546" s="72">
        <v>46181</v>
      </c>
      <c r="C5546" s="79">
        <v>0.95833333333333337</v>
      </c>
      <c r="D5546">
        <v>4</v>
      </c>
      <c r="E5546" t="str">
        <f t="shared" si="172"/>
        <v>juin</v>
      </c>
      <c r="F5546">
        <f t="shared" si="173"/>
        <v>23</v>
      </c>
    </row>
    <row r="5547" spans="1:6">
      <c r="A5547" t="s">
        <v>68</v>
      </c>
      <c r="B5547" s="72">
        <v>46182</v>
      </c>
      <c r="C5547" s="79">
        <v>0</v>
      </c>
      <c r="D5547">
        <v>3</v>
      </c>
      <c r="E5547" t="str">
        <f t="shared" si="172"/>
        <v>juin</v>
      </c>
      <c r="F5547">
        <f t="shared" si="173"/>
        <v>24</v>
      </c>
    </row>
    <row r="5548" spans="1:6">
      <c r="A5548" t="s">
        <v>68</v>
      </c>
      <c r="B5548" s="72">
        <v>46182</v>
      </c>
      <c r="C5548" s="79">
        <v>4.1666666666666664E-2</v>
      </c>
      <c r="D5548">
        <v>1</v>
      </c>
      <c r="E5548" t="str">
        <f t="shared" si="172"/>
        <v>juin</v>
      </c>
      <c r="F5548">
        <f t="shared" si="173"/>
        <v>1</v>
      </c>
    </row>
    <row r="5549" spans="1:6">
      <c r="A5549" t="s">
        <v>68</v>
      </c>
      <c r="B5549" s="72">
        <v>46182</v>
      </c>
      <c r="C5549" s="79">
        <v>8.3333333333333329E-2</v>
      </c>
      <c r="D5549">
        <v>1</v>
      </c>
      <c r="E5549" t="str">
        <f t="shared" si="172"/>
        <v>juin</v>
      </c>
      <c r="F5549">
        <f t="shared" si="173"/>
        <v>2</v>
      </c>
    </row>
    <row r="5550" spans="1:6">
      <c r="A5550" t="s">
        <v>68</v>
      </c>
      <c r="B5550" s="72">
        <v>46182</v>
      </c>
      <c r="C5550" s="79">
        <v>0.125</v>
      </c>
      <c r="D5550">
        <v>0</v>
      </c>
      <c r="E5550" t="str">
        <f t="shared" si="172"/>
        <v>juin</v>
      </c>
      <c r="F5550">
        <f t="shared" si="173"/>
        <v>3</v>
      </c>
    </row>
    <row r="5551" spans="1:6">
      <c r="A5551" t="s">
        <v>68</v>
      </c>
      <c r="B5551" s="72">
        <v>46182</v>
      </c>
      <c r="C5551" s="79">
        <v>0.16666666666666666</v>
      </c>
      <c r="D5551">
        <v>0</v>
      </c>
      <c r="E5551" t="str">
        <f t="shared" si="172"/>
        <v>juin</v>
      </c>
      <c r="F5551">
        <f t="shared" si="173"/>
        <v>4</v>
      </c>
    </row>
    <row r="5552" spans="1:6">
      <c r="A5552" t="s">
        <v>68</v>
      </c>
      <c r="B5552" s="72">
        <v>46182</v>
      </c>
      <c r="C5552" s="79">
        <v>0.20833333333333334</v>
      </c>
      <c r="D5552">
        <v>2</v>
      </c>
      <c r="E5552" t="str">
        <f t="shared" si="172"/>
        <v>juin</v>
      </c>
      <c r="F5552" t="e">
        <f t="shared" si="173"/>
        <v>#N/A</v>
      </c>
    </row>
    <row r="5553" spans="1:6">
      <c r="A5553" t="s">
        <v>68</v>
      </c>
      <c r="B5553" s="72">
        <v>46182</v>
      </c>
      <c r="C5553" s="79">
        <v>0.25</v>
      </c>
      <c r="D5553">
        <v>5</v>
      </c>
      <c r="E5553" t="str">
        <f t="shared" si="172"/>
        <v>juin</v>
      </c>
      <c r="F5553">
        <f t="shared" si="173"/>
        <v>6</v>
      </c>
    </row>
    <row r="5554" spans="1:6">
      <c r="A5554" t="s">
        <v>68</v>
      </c>
      <c r="B5554" s="72">
        <v>46182</v>
      </c>
      <c r="C5554" s="79">
        <v>0.29166666666666669</v>
      </c>
      <c r="D5554">
        <v>13</v>
      </c>
      <c r="E5554" t="str">
        <f t="shared" si="172"/>
        <v>juin</v>
      </c>
      <c r="F5554">
        <f t="shared" si="173"/>
        <v>7</v>
      </c>
    </row>
    <row r="5555" spans="1:6">
      <c r="A5555" t="s">
        <v>68</v>
      </c>
      <c r="B5555" s="72">
        <v>46182</v>
      </c>
      <c r="C5555" s="79">
        <v>0.33333333333333331</v>
      </c>
      <c r="D5555">
        <v>44</v>
      </c>
      <c r="E5555" t="str">
        <f t="shared" si="172"/>
        <v>juin</v>
      </c>
      <c r="F5555">
        <f t="shared" si="173"/>
        <v>8</v>
      </c>
    </row>
    <row r="5556" spans="1:6">
      <c r="A5556" t="s">
        <v>68</v>
      </c>
      <c r="B5556" s="72">
        <v>46182</v>
      </c>
      <c r="C5556" s="79">
        <v>0.375</v>
      </c>
      <c r="D5556">
        <v>51</v>
      </c>
      <c r="E5556" t="str">
        <f t="shared" si="172"/>
        <v>juin</v>
      </c>
      <c r="F5556">
        <f t="shared" si="173"/>
        <v>9</v>
      </c>
    </row>
    <row r="5557" spans="1:6">
      <c r="A5557" t="s">
        <v>68</v>
      </c>
      <c r="B5557" s="72">
        <v>46182</v>
      </c>
      <c r="C5557" s="79">
        <v>0.41666666666666669</v>
      </c>
      <c r="D5557">
        <v>63</v>
      </c>
      <c r="E5557" t="str">
        <f t="shared" si="172"/>
        <v>juin</v>
      </c>
      <c r="F5557">
        <f t="shared" si="173"/>
        <v>10</v>
      </c>
    </row>
    <row r="5558" spans="1:6">
      <c r="A5558" t="s">
        <v>68</v>
      </c>
      <c r="B5558" s="72">
        <v>46182</v>
      </c>
      <c r="C5558" s="79">
        <v>0.45833333333333331</v>
      </c>
      <c r="D5558">
        <v>55</v>
      </c>
      <c r="E5558" t="str">
        <f t="shared" si="172"/>
        <v>juin</v>
      </c>
      <c r="F5558">
        <f t="shared" si="173"/>
        <v>11</v>
      </c>
    </row>
    <row r="5559" spans="1:6">
      <c r="A5559" t="s">
        <v>68</v>
      </c>
      <c r="B5559" s="72">
        <v>46182</v>
      </c>
      <c r="C5559" s="79">
        <v>0.5</v>
      </c>
      <c r="D5559">
        <v>62</v>
      </c>
      <c r="E5559" t="str">
        <f t="shared" si="172"/>
        <v>juin</v>
      </c>
      <c r="F5559">
        <f t="shared" si="173"/>
        <v>12</v>
      </c>
    </row>
    <row r="5560" spans="1:6">
      <c r="A5560" t="s">
        <v>68</v>
      </c>
      <c r="B5560" s="72">
        <v>46182</v>
      </c>
      <c r="C5560" s="79">
        <v>0.54166666666666663</v>
      </c>
      <c r="D5560">
        <v>62</v>
      </c>
      <c r="E5560" t="str">
        <f t="shared" si="172"/>
        <v>juin</v>
      </c>
      <c r="F5560">
        <f t="shared" si="173"/>
        <v>13</v>
      </c>
    </row>
    <row r="5561" spans="1:6">
      <c r="A5561" t="s">
        <v>68</v>
      </c>
      <c r="B5561" s="72">
        <v>46182</v>
      </c>
      <c r="C5561" s="79">
        <v>0.58333333333333337</v>
      </c>
      <c r="D5561">
        <v>52</v>
      </c>
      <c r="E5561" t="str">
        <f t="shared" si="172"/>
        <v>juin</v>
      </c>
      <c r="F5561">
        <f t="shared" si="173"/>
        <v>14</v>
      </c>
    </row>
    <row r="5562" spans="1:6">
      <c r="A5562" t="s">
        <v>68</v>
      </c>
      <c r="B5562" s="72">
        <v>46182</v>
      </c>
      <c r="C5562" s="79">
        <v>0.625</v>
      </c>
      <c r="D5562">
        <v>54</v>
      </c>
      <c r="E5562" t="str">
        <f t="shared" si="172"/>
        <v>juin</v>
      </c>
      <c r="F5562">
        <f t="shared" si="173"/>
        <v>15</v>
      </c>
    </row>
    <row r="5563" spans="1:6">
      <c r="A5563" t="s">
        <v>68</v>
      </c>
      <c r="B5563" s="72">
        <v>46182</v>
      </c>
      <c r="C5563" s="79">
        <v>0.66666666666666663</v>
      </c>
      <c r="D5563">
        <v>52</v>
      </c>
      <c r="E5563" t="str">
        <f t="shared" si="172"/>
        <v>juin</v>
      </c>
      <c r="F5563">
        <f t="shared" si="173"/>
        <v>16</v>
      </c>
    </row>
    <row r="5564" spans="1:6">
      <c r="A5564" t="s">
        <v>68</v>
      </c>
      <c r="B5564" s="72">
        <v>46182</v>
      </c>
      <c r="C5564" s="79">
        <v>0.70833333333333337</v>
      </c>
      <c r="D5564">
        <v>45</v>
      </c>
      <c r="E5564" t="str">
        <f t="shared" si="172"/>
        <v>juin</v>
      </c>
      <c r="F5564">
        <f t="shared" si="173"/>
        <v>17</v>
      </c>
    </row>
    <row r="5565" spans="1:6">
      <c r="A5565" t="s">
        <v>68</v>
      </c>
      <c r="B5565" s="72">
        <v>46182</v>
      </c>
      <c r="C5565" s="79">
        <v>0.75</v>
      </c>
      <c r="D5565">
        <v>30</v>
      </c>
      <c r="E5565" t="str">
        <f t="shared" si="172"/>
        <v>juin</v>
      </c>
      <c r="F5565">
        <f t="shared" si="173"/>
        <v>18</v>
      </c>
    </row>
    <row r="5566" spans="1:6">
      <c r="A5566" t="s">
        <v>68</v>
      </c>
      <c r="B5566" s="72">
        <v>46182</v>
      </c>
      <c r="C5566" s="79">
        <v>0.79166666666666663</v>
      </c>
      <c r="D5566">
        <v>22</v>
      </c>
      <c r="E5566" t="str">
        <f t="shared" si="172"/>
        <v>juin</v>
      </c>
      <c r="F5566">
        <f t="shared" si="173"/>
        <v>19</v>
      </c>
    </row>
    <row r="5567" spans="1:6">
      <c r="A5567" t="s">
        <v>68</v>
      </c>
      <c r="B5567" s="72">
        <v>46182</v>
      </c>
      <c r="C5567" s="79">
        <v>0.83333333333333337</v>
      </c>
      <c r="D5567">
        <v>11</v>
      </c>
      <c r="E5567" t="str">
        <f t="shared" si="172"/>
        <v>juin</v>
      </c>
      <c r="F5567">
        <f t="shared" si="173"/>
        <v>20</v>
      </c>
    </row>
    <row r="5568" spans="1:6">
      <c r="A5568" t="s">
        <v>68</v>
      </c>
      <c r="B5568" s="72">
        <v>46182</v>
      </c>
      <c r="C5568" s="79">
        <v>0.875</v>
      </c>
      <c r="D5568">
        <v>7</v>
      </c>
      <c r="E5568" t="str">
        <f t="shared" si="172"/>
        <v>juin</v>
      </c>
      <c r="F5568">
        <f t="shared" si="173"/>
        <v>21</v>
      </c>
    </row>
    <row r="5569" spans="1:6">
      <c r="A5569" t="s">
        <v>68</v>
      </c>
      <c r="B5569" s="72">
        <v>46182</v>
      </c>
      <c r="C5569" s="79">
        <v>0.91666666666666663</v>
      </c>
      <c r="D5569">
        <v>6</v>
      </c>
      <c r="E5569" t="str">
        <f t="shared" si="172"/>
        <v>juin</v>
      </c>
      <c r="F5569">
        <f t="shared" si="173"/>
        <v>22</v>
      </c>
    </row>
    <row r="5570" spans="1:6">
      <c r="A5570" t="s">
        <v>68</v>
      </c>
      <c r="B5570" s="72">
        <v>46182</v>
      </c>
      <c r="C5570" s="79">
        <v>0.95833333333333337</v>
      </c>
      <c r="D5570">
        <v>6</v>
      </c>
      <c r="E5570" t="str">
        <f t="shared" si="172"/>
        <v>juin</v>
      </c>
      <c r="F5570">
        <f t="shared" si="173"/>
        <v>23</v>
      </c>
    </row>
    <row r="5571" spans="1:6">
      <c r="A5571" t="s">
        <v>85</v>
      </c>
      <c r="B5571" s="72">
        <v>46182</v>
      </c>
      <c r="C5571" s="79">
        <v>0</v>
      </c>
      <c r="D5571">
        <v>1</v>
      </c>
      <c r="E5571" t="str">
        <f t="shared" si="172"/>
        <v>juin</v>
      </c>
      <c r="F5571">
        <f t="shared" si="173"/>
        <v>24</v>
      </c>
    </row>
    <row r="5572" spans="1:6">
      <c r="A5572" t="s">
        <v>85</v>
      </c>
      <c r="B5572" s="72">
        <v>46182</v>
      </c>
      <c r="C5572" s="79">
        <v>4.1666666666666664E-2</v>
      </c>
      <c r="D5572">
        <v>1</v>
      </c>
      <c r="E5572" t="str">
        <f t="shared" ref="E5572:E5635" si="174">TEXT(B5572,"mmmm")</f>
        <v>juin</v>
      </c>
      <c r="F5572">
        <f t="shared" ref="F5572:F5635" si="175">VLOOKUP(C5572,$L$1:$M$24,2,0)</f>
        <v>1</v>
      </c>
    </row>
    <row r="5573" spans="1:6">
      <c r="A5573" t="s">
        <v>85</v>
      </c>
      <c r="B5573" s="72">
        <v>46182</v>
      </c>
      <c r="C5573" s="79">
        <v>8.3333333333333329E-2</v>
      </c>
      <c r="D5573">
        <v>0</v>
      </c>
      <c r="E5573" t="str">
        <f t="shared" si="174"/>
        <v>juin</v>
      </c>
      <c r="F5573">
        <f t="shared" si="175"/>
        <v>2</v>
      </c>
    </row>
    <row r="5574" spans="1:6">
      <c r="A5574" t="s">
        <v>85</v>
      </c>
      <c r="B5574" s="72">
        <v>46182</v>
      </c>
      <c r="C5574" s="79">
        <v>0.125</v>
      </c>
      <c r="D5574">
        <v>0</v>
      </c>
      <c r="E5574" t="str">
        <f t="shared" si="174"/>
        <v>juin</v>
      </c>
      <c r="F5574">
        <f t="shared" si="175"/>
        <v>3</v>
      </c>
    </row>
    <row r="5575" spans="1:6">
      <c r="A5575" t="s">
        <v>85</v>
      </c>
      <c r="B5575" s="72">
        <v>46182</v>
      </c>
      <c r="C5575" s="79">
        <v>0.16666666666666666</v>
      </c>
      <c r="D5575">
        <v>0</v>
      </c>
      <c r="E5575" t="str">
        <f t="shared" si="174"/>
        <v>juin</v>
      </c>
      <c r="F5575">
        <f t="shared" si="175"/>
        <v>4</v>
      </c>
    </row>
    <row r="5576" spans="1:6">
      <c r="A5576" t="s">
        <v>85</v>
      </c>
      <c r="B5576" s="72">
        <v>46182</v>
      </c>
      <c r="C5576" s="79">
        <v>0.20833333333333334</v>
      </c>
      <c r="D5576">
        <v>2</v>
      </c>
      <c r="E5576" t="str">
        <f t="shared" si="174"/>
        <v>juin</v>
      </c>
      <c r="F5576" t="e">
        <f t="shared" si="175"/>
        <v>#N/A</v>
      </c>
    </row>
    <row r="5577" spans="1:6">
      <c r="A5577" t="s">
        <v>85</v>
      </c>
      <c r="B5577" s="72">
        <v>46182</v>
      </c>
      <c r="C5577" s="79">
        <v>0.25</v>
      </c>
      <c r="D5577">
        <v>2</v>
      </c>
      <c r="E5577" t="str">
        <f t="shared" si="174"/>
        <v>juin</v>
      </c>
      <c r="F5577">
        <f t="shared" si="175"/>
        <v>6</v>
      </c>
    </row>
    <row r="5578" spans="1:6">
      <c r="A5578" t="s">
        <v>85</v>
      </c>
      <c r="B5578" s="72">
        <v>46182</v>
      </c>
      <c r="C5578" s="79">
        <v>0.29166666666666669</v>
      </c>
      <c r="D5578">
        <v>7</v>
      </c>
      <c r="E5578" t="str">
        <f t="shared" si="174"/>
        <v>juin</v>
      </c>
      <c r="F5578">
        <f t="shared" si="175"/>
        <v>7</v>
      </c>
    </row>
    <row r="5579" spans="1:6">
      <c r="A5579" t="s">
        <v>85</v>
      </c>
      <c r="B5579" s="72">
        <v>46182</v>
      </c>
      <c r="C5579" s="79">
        <v>0.33333333333333331</v>
      </c>
      <c r="D5579">
        <v>19</v>
      </c>
      <c r="E5579" t="str">
        <f t="shared" si="174"/>
        <v>juin</v>
      </c>
      <c r="F5579">
        <f t="shared" si="175"/>
        <v>8</v>
      </c>
    </row>
    <row r="5580" spans="1:6">
      <c r="A5580" t="s">
        <v>85</v>
      </c>
      <c r="B5580" s="72">
        <v>46182</v>
      </c>
      <c r="C5580" s="79">
        <v>0.375</v>
      </c>
      <c r="D5580">
        <v>28</v>
      </c>
      <c r="E5580" t="str">
        <f t="shared" si="174"/>
        <v>juin</v>
      </c>
      <c r="F5580">
        <f t="shared" si="175"/>
        <v>9</v>
      </c>
    </row>
    <row r="5581" spans="1:6">
      <c r="A5581" t="s">
        <v>85</v>
      </c>
      <c r="B5581" s="72">
        <v>46182</v>
      </c>
      <c r="C5581" s="79">
        <v>0.41666666666666669</v>
      </c>
      <c r="D5581">
        <v>26</v>
      </c>
      <c r="E5581" t="str">
        <f t="shared" si="174"/>
        <v>juin</v>
      </c>
      <c r="F5581">
        <f t="shared" si="175"/>
        <v>10</v>
      </c>
    </row>
    <row r="5582" spans="1:6">
      <c r="A5582" t="s">
        <v>85</v>
      </c>
      <c r="B5582" s="72">
        <v>46182</v>
      </c>
      <c r="C5582" s="79">
        <v>0.45833333333333331</v>
      </c>
      <c r="D5582">
        <v>21</v>
      </c>
      <c r="E5582" t="str">
        <f t="shared" si="174"/>
        <v>juin</v>
      </c>
      <c r="F5582">
        <f t="shared" si="175"/>
        <v>11</v>
      </c>
    </row>
    <row r="5583" spans="1:6">
      <c r="A5583" t="s">
        <v>85</v>
      </c>
      <c r="B5583" s="72">
        <v>46182</v>
      </c>
      <c r="C5583" s="79">
        <v>0.5</v>
      </c>
      <c r="D5583">
        <v>16</v>
      </c>
      <c r="E5583" t="str">
        <f t="shared" si="174"/>
        <v>juin</v>
      </c>
      <c r="F5583">
        <f t="shared" si="175"/>
        <v>12</v>
      </c>
    </row>
    <row r="5584" spans="1:6">
      <c r="A5584" t="s">
        <v>85</v>
      </c>
      <c r="B5584" s="72">
        <v>46182</v>
      </c>
      <c r="C5584" s="79">
        <v>0.54166666666666663</v>
      </c>
      <c r="D5584">
        <v>16</v>
      </c>
      <c r="E5584" t="str">
        <f t="shared" si="174"/>
        <v>juin</v>
      </c>
      <c r="F5584">
        <f t="shared" si="175"/>
        <v>13</v>
      </c>
    </row>
    <row r="5585" spans="1:6">
      <c r="A5585" t="s">
        <v>85</v>
      </c>
      <c r="B5585" s="72">
        <v>46182</v>
      </c>
      <c r="C5585" s="79">
        <v>0.58333333333333337</v>
      </c>
      <c r="D5585">
        <v>22</v>
      </c>
      <c r="E5585" t="str">
        <f t="shared" si="174"/>
        <v>juin</v>
      </c>
      <c r="F5585">
        <f t="shared" si="175"/>
        <v>14</v>
      </c>
    </row>
    <row r="5586" spans="1:6">
      <c r="A5586" t="s">
        <v>85</v>
      </c>
      <c r="B5586" s="72">
        <v>46182</v>
      </c>
      <c r="C5586" s="79">
        <v>0.625</v>
      </c>
      <c r="D5586">
        <v>27</v>
      </c>
      <c r="E5586" t="str">
        <f t="shared" si="174"/>
        <v>juin</v>
      </c>
      <c r="F5586">
        <f t="shared" si="175"/>
        <v>15</v>
      </c>
    </row>
    <row r="5587" spans="1:6">
      <c r="A5587" t="s">
        <v>85</v>
      </c>
      <c r="B5587" s="72">
        <v>46182</v>
      </c>
      <c r="C5587" s="79">
        <v>0.66666666666666663</v>
      </c>
      <c r="D5587">
        <v>23</v>
      </c>
      <c r="E5587" t="str">
        <f t="shared" si="174"/>
        <v>juin</v>
      </c>
      <c r="F5587">
        <f t="shared" si="175"/>
        <v>16</v>
      </c>
    </row>
    <row r="5588" spans="1:6">
      <c r="A5588" t="s">
        <v>85</v>
      </c>
      <c r="B5588" s="72">
        <v>46182</v>
      </c>
      <c r="C5588" s="79">
        <v>0.70833333333333337</v>
      </c>
      <c r="D5588">
        <v>21</v>
      </c>
      <c r="E5588" t="str">
        <f t="shared" si="174"/>
        <v>juin</v>
      </c>
      <c r="F5588">
        <f t="shared" si="175"/>
        <v>17</v>
      </c>
    </row>
    <row r="5589" spans="1:6">
      <c r="A5589" t="s">
        <v>85</v>
      </c>
      <c r="B5589" s="72">
        <v>46182</v>
      </c>
      <c r="C5589" s="79">
        <v>0.75</v>
      </c>
      <c r="D5589">
        <v>19</v>
      </c>
      <c r="E5589" t="str">
        <f t="shared" si="174"/>
        <v>juin</v>
      </c>
      <c r="F5589">
        <f t="shared" si="175"/>
        <v>18</v>
      </c>
    </row>
    <row r="5590" spans="1:6">
      <c r="A5590" t="s">
        <v>85</v>
      </c>
      <c r="B5590" s="72">
        <v>46182</v>
      </c>
      <c r="C5590" s="79">
        <v>0.79166666666666663</v>
      </c>
      <c r="D5590">
        <v>7</v>
      </c>
      <c r="E5590" t="str">
        <f t="shared" si="174"/>
        <v>juin</v>
      </c>
      <c r="F5590">
        <f t="shared" si="175"/>
        <v>19</v>
      </c>
    </row>
    <row r="5591" spans="1:6">
      <c r="A5591" t="s">
        <v>85</v>
      </c>
      <c r="B5591" s="72">
        <v>46182</v>
      </c>
      <c r="C5591" s="79">
        <v>0.83333333333333337</v>
      </c>
      <c r="D5591">
        <v>5</v>
      </c>
      <c r="E5591" t="str">
        <f t="shared" si="174"/>
        <v>juin</v>
      </c>
      <c r="F5591">
        <f t="shared" si="175"/>
        <v>20</v>
      </c>
    </row>
    <row r="5592" spans="1:6">
      <c r="A5592" t="s">
        <v>85</v>
      </c>
      <c r="B5592" s="72">
        <v>46182</v>
      </c>
      <c r="C5592" s="79">
        <v>0.875</v>
      </c>
      <c r="D5592">
        <v>5</v>
      </c>
      <c r="E5592" t="str">
        <f t="shared" si="174"/>
        <v>juin</v>
      </c>
      <c r="F5592">
        <f t="shared" si="175"/>
        <v>21</v>
      </c>
    </row>
    <row r="5593" spans="1:6">
      <c r="A5593" t="s">
        <v>85</v>
      </c>
      <c r="B5593" s="72">
        <v>46182</v>
      </c>
      <c r="C5593" s="79">
        <v>0.91666666666666663</v>
      </c>
      <c r="D5593">
        <v>3</v>
      </c>
      <c r="E5593" t="str">
        <f t="shared" si="174"/>
        <v>juin</v>
      </c>
      <c r="F5593">
        <f t="shared" si="175"/>
        <v>22</v>
      </c>
    </row>
    <row r="5594" spans="1:6">
      <c r="A5594" t="s">
        <v>85</v>
      </c>
      <c r="B5594" s="72">
        <v>46182</v>
      </c>
      <c r="C5594" s="79">
        <v>0.95833333333333337</v>
      </c>
      <c r="D5594">
        <v>4</v>
      </c>
      <c r="E5594" t="str">
        <f t="shared" si="174"/>
        <v>juin</v>
      </c>
      <c r="F5594">
        <f t="shared" si="175"/>
        <v>23</v>
      </c>
    </row>
    <row r="5595" spans="1:6">
      <c r="A5595" t="s">
        <v>68</v>
      </c>
      <c r="B5595" s="72">
        <v>46183</v>
      </c>
      <c r="C5595" s="79">
        <v>0</v>
      </c>
      <c r="D5595">
        <v>0</v>
      </c>
      <c r="E5595" t="str">
        <f t="shared" si="174"/>
        <v>juin</v>
      </c>
      <c r="F5595">
        <f t="shared" si="175"/>
        <v>24</v>
      </c>
    </row>
    <row r="5596" spans="1:6">
      <c r="A5596" t="s">
        <v>68</v>
      </c>
      <c r="B5596" s="72">
        <v>46183</v>
      </c>
      <c r="C5596" s="79">
        <v>4.1666666666666664E-2</v>
      </c>
      <c r="D5596">
        <v>0</v>
      </c>
      <c r="E5596" t="str">
        <f t="shared" si="174"/>
        <v>juin</v>
      </c>
      <c r="F5596">
        <f t="shared" si="175"/>
        <v>1</v>
      </c>
    </row>
    <row r="5597" spans="1:6">
      <c r="A5597" t="s">
        <v>68</v>
      </c>
      <c r="B5597" s="72">
        <v>46183</v>
      </c>
      <c r="C5597" s="79">
        <v>8.3333333333333329E-2</v>
      </c>
      <c r="D5597">
        <v>0</v>
      </c>
      <c r="E5597" t="str">
        <f t="shared" si="174"/>
        <v>juin</v>
      </c>
      <c r="F5597">
        <f t="shared" si="175"/>
        <v>2</v>
      </c>
    </row>
    <row r="5598" spans="1:6">
      <c r="A5598" t="s">
        <v>68</v>
      </c>
      <c r="B5598" s="72">
        <v>46183</v>
      </c>
      <c r="C5598" s="79">
        <v>0.125</v>
      </c>
      <c r="D5598">
        <v>0</v>
      </c>
      <c r="E5598" t="str">
        <f t="shared" si="174"/>
        <v>juin</v>
      </c>
      <c r="F5598">
        <f t="shared" si="175"/>
        <v>3</v>
      </c>
    </row>
    <row r="5599" spans="1:6">
      <c r="A5599" t="s">
        <v>68</v>
      </c>
      <c r="B5599" s="72">
        <v>46183</v>
      </c>
      <c r="C5599" s="79">
        <v>0.16666666666666666</v>
      </c>
      <c r="D5599">
        <v>0</v>
      </c>
      <c r="E5599" t="str">
        <f t="shared" si="174"/>
        <v>juin</v>
      </c>
      <c r="F5599">
        <f t="shared" si="175"/>
        <v>4</v>
      </c>
    </row>
    <row r="5600" spans="1:6">
      <c r="A5600" t="s">
        <v>68</v>
      </c>
      <c r="B5600" s="72">
        <v>46183</v>
      </c>
      <c r="C5600" s="79">
        <v>0.20833333333333334</v>
      </c>
      <c r="D5600">
        <v>0</v>
      </c>
      <c r="E5600" t="str">
        <f t="shared" si="174"/>
        <v>juin</v>
      </c>
      <c r="F5600" t="e">
        <f t="shared" si="175"/>
        <v>#N/A</v>
      </c>
    </row>
    <row r="5601" spans="1:6">
      <c r="A5601" t="s">
        <v>68</v>
      </c>
      <c r="B5601" s="72">
        <v>46183</v>
      </c>
      <c r="C5601" s="79">
        <v>0.25</v>
      </c>
      <c r="D5601">
        <v>5</v>
      </c>
      <c r="E5601" t="str">
        <f t="shared" si="174"/>
        <v>juin</v>
      </c>
      <c r="F5601">
        <f t="shared" si="175"/>
        <v>6</v>
      </c>
    </row>
    <row r="5602" spans="1:6">
      <c r="A5602" t="s">
        <v>68</v>
      </c>
      <c r="B5602" s="72">
        <v>46183</v>
      </c>
      <c r="C5602" s="79">
        <v>0.29166666666666669</v>
      </c>
      <c r="D5602">
        <v>13</v>
      </c>
      <c r="E5602" t="str">
        <f t="shared" si="174"/>
        <v>juin</v>
      </c>
      <c r="F5602">
        <f t="shared" si="175"/>
        <v>7</v>
      </c>
    </row>
    <row r="5603" spans="1:6">
      <c r="A5603" t="s">
        <v>68</v>
      </c>
      <c r="B5603" s="72">
        <v>46183</v>
      </c>
      <c r="C5603" s="79">
        <v>0.33333333333333331</v>
      </c>
      <c r="D5603">
        <v>42</v>
      </c>
      <c r="E5603" t="str">
        <f t="shared" si="174"/>
        <v>juin</v>
      </c>
      <c r="F5603">
        <f t="shared" si="175"/>
        <v>8</v>
      </c>
    </row>
    <row r="5604" spans="1:6">
      <c r="A5604" t="s">
        <v>68</v>
      </c>
      <c r="B5604" s="72">
        <v>46183</v>
      </c>
      <c r="C5604" s="79">
        <v>0.375</v>
      </c>
      <c r="D5604">
        <v>62</v>
      </c>
      <c r="E5604" t="str">
        <f t="shared" si="174"/>
        <v>juin</v>
      </c>
      <c r="F5604">
        <f t="shared" si="175"/>
        <v>9</v>
      </c>
    </row>
    <row r="5605" spans="1:6">
      <c r="A5605" t="s">
        <v>68</v>
      </c>
      <c r="B5605" s="72">
        <v>46183</v>
      </c>
      <c r="C5605" s="79">
        <v>0.41666666666666669</v>
      </c>
      <c r="D5605">
        <v>55</v>
      </c>
      <c r="E5605" t="str">
        <f t="shared" si="174"/>
        <v>juin</v>
      </c>
      <c r="F5605">
        <f t="shared" si="175"/>
        <v>10</v>
      </c>
    </row>
    <row r="5606" spans="1:6">
      <c r="A5606" t="s">
        <v>68</v>
      </c>
      <c r="B5606" s="72">
        <v>46183</v>
      </c>
      <c r="C5606" s="79">
        <v>0.45833333333333331</v>
      </c>
      <c r="D5606">
        <v>53</v>
      </c>
      <c r="E5606" t="str">
        <f t="shared" si="174"/>
        <v>juin</v>
      </c>
      <c r="F5606">
        <f t="shared" si="175"/>
        <v>11</v>
      </c>
    </row>
    <row r="5607" spans="1:6">
      <c r="A5607" t="s">
        <v>68</v>
      </c>
      <c r="B5607" s="72">
        <v>46183</v>
      </c>
      <c r="C5607" s="79">
        <v>0.5</v>
      </c>
      <c r="D5607">
        <v>56</v>
      </c>
      <c r="E5607" t="str">
        <f t="shared" si="174"/>
        <v>juin</v>
      </c>
      <c r="F5607">
        <f t="shared" si="175"/>
        <v>12</v>
      </c>
    </row>
    <row r="5608" spans="1:6">
      <c r="A5608" t="s">
        <v>68</v>
      </c>
      <c r="B5608" s="72">
        <v>46183</v>
      </c>
      <c r="C5608" s="79">
        <v>0.54166666666666663</v>
      </c>
      <c r="D5608">
        <v>55</v>
      </c>
      <c r="E5608" t="str">
        <f t="shared" si="174"/>
        <v>juin</v>
      </c>
      <c r="F5608">
        <f t="shared" si="175"/>
        <v>13</v>
      </c>
    </row>
    <row r="5609" spans="1:6">
      <c r="A5609" t="s">
        <v>68</v>
      </c>
      <c r="B5609" s="72">
        <v>46183</v>
      </c>
      <c r="C5609" s="79">
        <v>0.58333333333333337</v>
      </c>
      <c r="D5609">
        <v>52</v>
      </c>
      <c r="E5609" t="str">
        <f t="shared" si="174"/>
        <v>juin</v>
      </c>
      <c r="F5609">
        <f t="shared" si="175"/>
        <v>14</v>
      </c>
    </row>
    <row r="5610" spans="1:6">
      <c r="A5610" t="s">
        <v>68</v>
      </c>
      <c r="B5610" s="72">
        <v>46183</v>
      </c>
      <c r="C5610" s="79">
        <v>0.625</v>
      </c>
      <c r="D5610">
        <v>45</v>
      </c>
      <c r="E5610" t="str">
        <f t="shared" si="174"/>
        <v>juin</v>
      </c>
      <c r="F5610">
        <f t="shared" si="175"/>
        <v>15</v>
      </c>
    </row>
    <row r="5611" spans="1:6">
      <c r="A5611" t="s">
        <v>68</v>
      </c>
      <c r="B5611" s="72">
        <v>46183</v>
      </c>
      <c r="C5611" s="79">
        <v>0.66666666666666663</v>
      </c>
      <c r="D5611">
        <v>48</v>
      </c>
      <c r="E5611" t="str">
        <f t="shared" si="174"/>
        <v>juin</v>
      </c>
      <c r="F5611">
        <f t="shared" si="175"/>
        <v>16</v>
      </c>
    </row>
    <row r="5612" spans="1:6">
      <c r="A5612" t="s">
        <v>68</v>
      </c>
      <c r="B5612" s="72">
        <v>46183</v>
      </c>
      <c r="C5612" s="79">
        <v>0.70833333333333337</v>
      </c>
      <c r="D5612">
        <v>40</v>
      </c>
      <c r="E5612" t="str">
        <f t="shared" si="174"/>
        <v>juin</v>
      </c>
      <c r="F5612">
        <f t="shared" si="175"/>
        <v>17</v>
      </c>
    </row>
    <row r="5613" spans="1:6">
      <c r="A5613" t="s">
        <v>68</v>
      </c>
      <c r="B5613" s="72">
        <v>46183</v>
      </c>
      <c r="C5613" s="79">
        <v>0.75</v>
      </c>
      <c r="D5613">
        <v>25</v>
      </c>
      <c r="E5613" t="str">
        <f t="shared" si="174"/>
        <v>juin</v>
      </c>
      <c r="F5613">
        <f t="shared" si="175"/>
        <v>18</v>
      </c>
    </row>
    <row r="5614" spans="1:6">
      <c r="A5614" t="s">
        <v>68</v>
      </c>
      <c r="B5614" s="72">
        <v>46183</v>
      </c>
      <c r="C5614" s="79">
        <v>0.79166666666666663</v>
      </c>
      <c r="D5614">
        <v>13</v>
      </c>
      <c r="E5614" t="str">
        <f t="shared" si="174"/>
        <v>juin</v>
      </c>
      <c r="F5614">
        <f t="shared" si="175"/>
        <v>19</v>
      </c>
    </row>
    <row r="5615" spans="1:6">
      <c r="A5615" t="s">
        <v>68</v>
      </c>
      <c r="B5615" s="72">
        <v>46183</v>
      </c>
      <c r="C5615" s="79">
        <v>0.83333333333333337</v>
      </c>
      <c r="D5615">
        <v>11</v>
      </c>
      <c r="E5615" t="str">
        <f t="shared" si="174"/>
        <v>juin</v>
      </c>
      <c r="F5615">
        <f t="shared" si="175"/>
        <v>20</v>
      </c>
    </row>
    <row r="5616" spans="1:6">
      <c r="A5616" t="s">
        <v>68</v>
      </c>
      <c r="B5616" s="72">
        <v>46183</v>
      </c>
      <c r="C5616" s="79">
        <v>0.875</v>
      </c>
      <c r="D5616">
        <v>8</v>
      </c>
      <c r="E5616" t="str">
        <f t="shared" si="174"/>
        <v>juin</v>
      </c>
      <c r="F5616">
        <f t="shared" si="175"/>
        <v>21</v>
      </c>
    </row>
    <row r="5617" spans="1:6">
      <c r="A5617" t="s">
        <v>68</v>
      </c>
      <c r="B5617" s="72">
        <v>46183</v>
      </c>
      <c r="C5617" s="79">
        <v>0.91666666666666663</v>
      </c>
      <c r="D5617">
        <v>6</v>
      </c>
      <c r="E5617" t="str">
        <f t="shared" si="174"/>
        <v>juin</v>
      </c>
      <c r="F5617">
        <f t="shared" si="175"/>
        <v>22</v>
      </c>
    </row>
    <row r="5618" spans="1:6">
      <c r="A5618" t="s">
        <v>68</v>
      </c>
      <c r="B5618" s="72">
        <v>46183</v>
      </c>
      <c r="C5618" s="79">
        <v>0.95833333333333337</v>
      </c>
      <c r="D5618">
        <v>5</v>
      </c>
      <c r="E5618" t="str">
        <f t="shared" si="174"/>
        <v>juin</v>
      </c>
      <c r="F5618">
        <f t="shared" si="175"/>
        <v>23</v>
      </c>
    </row>
    <row r="5619" spans="1:6">
      <c r="A5619" t="s">
        <v>85</v>
      </c>
      <c r="B5619" s="72">
        <v>46183</v>
      </c>
      <c r="C5619" s="79">
        <v>0</v>
      </c>
      <c r="D5619">
        <v>2</v>
      </c>
      <c r="E5619" t="str">
        <f t="shared" si="174"/>
        <v>juin</v>
      </c>
      <c r="F5619">
        <f t="shared" si="175"/>
        <v>24</v>
      </c>
    </row>
    <row r="5620" spans="1:6">
      <c r="A5620" t="s">
        <v>85</v>
      </c>
      <c r="B5620" s="72">
        <v>46183</v>
      </c>
      <c r="C5620" s="79">
        <v>4.1666666666666664E-2</v>
      </c>
      <c r="D5620">
        <v>1</v>
      </c>
      <c r="E5620" t="str">
        <f t="shared" si="174"/>
        <v>juin</v>
      </c>
      <c r="F5620">
        <f t="shared" si="175"/>
        <v>1</v>
      </c>
    </row>
    <row r="5621" spans="1:6">
      <c r="A5621" t="s">
        <v>85</v>
      </c>
      <c r="B5621" s="72">
        <v>46183</v>
      </c>
      <c r="C5621" s="79">
        <v>8.3333333333333329E-2</v>
      </c>
      <c r="D5621">
        <v>3</v>
      </c>
      <c r="E5621" t="str">
        <f t="shared" si="174"/>
        <v>juin</v>
      </c>
      <c r="F5621">
        <f t="shared" si="175"/>
        <v>2</v>
      </c>
    </row>
    <row r="5622" spans="1:6">
      <c r="A5622" t="s">
        <v>85</v>
      </c>
      <c r="B5622" s="72">
        <v>46183</v>
      </c>
      <c r="C5622" s="79">
        <v>0.125</v>
      </c>
      <c r="D5622">
        <v>2</v>
      </c>
      <c r="E5622" t="str">
        <f t="shared" si="174"/>
        <v>juin</v>
      </c>
      <c r="F5622">
        <f t="shared" si="175"/>
        <v>3</v>
      </c>
    </row>
    <row r="5623" spans="1:6">
      <c r="A5623" t="s">
        <v>85</v>
      </c>
      <c r="B5623" s="72">
        <v>46183</v>
      </c>
      <c r="C5623" s="79">
        <v>0.16666666666666666</v>
      </c>
      <c r="D5623">
        <v>0</v>
      </c>
      <c r="E5623" t="str">
        <f t="shared" si="174"/>
        <v>juin</v>
      </c>
      <c r="F5623">
        <f t="shared" si="175"/>
        <v>4</v>
      </c>
    </row>
    <row r="5624" spans="1:6">
      <c r="A5624" t="s">
        <v>85</v>
      </c>
      <c r="B5624" s="72">
        <v>46183</v>
      </c>
      <c r="C5624" s="79">
        <v>0.20833333333333334</v>
      </c>
      <c r="D5624">
        <v>1</v>
      </c>
      <c r="E5624" t="str">
        <f t="shared" si="174"/>
        <v>juin</v>
      </c>
      <c r="F5624" t="e">
        <f t="shared" si="175"/>
        <v>#N/A</v>
      </c>
    </row>
    <row r="5625" spans="1:6">
      <c r="A5625" t="s">
        <v>85</v>
      </c>
      <c r="B5625" s="72">
        <v>46183</v>
      </c>
      <c r="C5625" s="79">
        <v>0.25</v>
      </c>
      <c r="D5625">
        <v>3</v>
      </c>
      <c r="E5625" t="str">
        <f t="shared" si="174"/>
        <v>juin</v>
      </c>
      <c r="F5625">
        <f t="shared" si="175"/>
        <v>6</v>
      </c>
    </row>
    <row r="5626" spans="1:6">
      <c r="A5626" t="s">
        <v>85</v>
      </c>
      <c r="B5626" s="72">
        <v>46183</v>
      </c>
      <c r="C5626" s="79">
        <v>0.29166666666666669</v>
      </c>
      <c r="D5626">
        <v>3</v>
      </c>
      <c r="E5626" t="str">
        <f t="shared" si="174"/>
        <v>juin</v>
      </c>
      <c r="F5626">
        <f t="shared" si="175"/>
        <v>7</v>
      </c>
    </row>
    <row r="5627" spans="1:6">
      <c r="A5627" t="s">
        <v>85</v>
      </c>
      <c r="B5627" s="72">
        <v>46183</v>
      </c>
      <c r="C5627" s="79">
        <v>0.33333333333333331</v>
      </c>
      <c r="D5627">
        <v>10</v>
      </c>
      <c r="E5627" t="str">
        <f t="shared" si="174"/>
        <v>juin</v>
      </c>
      <c r="F5627">
        <f t="shared" si="175"/>
        <v>8</v>
      </c>
    </row>
    <row r="5628" spans="1:6">
      <c r="A5628" t="s">
        <v>85</v>
      </c>
      <c r="B5628" s="72">
        <v>46183</v>
      </c>
      <c r="C5628" s="79">
        <v>0.375</v>
      </c>
      <c r="D5628">
        <v>26</v>
      </c>
      <c r="E5628" t="str">
        <f t="shared" si="174"/>
        <v>juin</v>
      </c>
      <c r="F5628">
        <f t="shared" si="175"/>
        <v>9</v>
      </c>
    </row>
    <row r="5629" spans="1:6">
      <c r="A5629" t="s">
        <v>85</v>
      </c>
      <c r="B5629" s="72">
        <v>46183</v>
      </c>
      <c r="C5629" s="79">
        <v>0.41666666666666669</v>
      </c>
      <c r="D5629">
        <v>22</v>
      </c>
      <c r="E5629" t="str">
        <f t="shared" si="174"/>
        <v>juin</v>
      </c>
      <c r="F5629">
        <f t="shared" si="175"/>
        <v>10</v>
      </c>
    </row>
    <row r="5630" spans="1:6">
      <c r="A5630" t="s">
        <v>85</v>
      </c>
      <c r="B5630" s="72">
        <v>46183</v>
      </c>
      <c r="C5630" s="79">
        <v>0.45833333333333331</v>
      </c>
      <c r="D5630">
        <v>20</v>
      </c>
      <c r="E5630" t="str">
        <f t="shared" si="174"/>
        <v>juin</v>
      </c>
      <c r="F5630">
        <f t="shared" si="175"/>
        <v>11</v>
      </c>
    </row>
    <row r="5631" spans="1:6">
      <c r="A5631" t="s">
        <v>85</v>
      </c>
      <c r="B5631" s="72">
        <v>46183</v>
      </c>
      <c r="C5631" s="79">
        <v>0.5</v>
      </c>
      <c r="D5631">
        <v>16</v>
      </c>
      <c r="E5631" t="str">
        <f t="shared" si="174"/>
        <v>juin</v>
      </c>
      <c r="F5631">
        <f t="shared" si="175"/>
        <v>12</v>
      </c>
    </row>
    <row r="5632" spans="1:6">
      <c r="A5632" t="s">
        <v>85</v>
      </c>
      <c r="B5632" s="72">
        <v>46183</v>
      </c>
      <c r="C5632" s="79">
        <v>0.54166666666666663</v>
      </c>
      <c r="D5632">
        <v>15</v>
      </c>
      <c r="E5632" t="str">
        <f t="shared" si="174"/>
        <v>juin</v>
      </c>
      <c r="F5632">
        <f t="shared" si="175"/>
        <v>13</v>
      </c>
    </row>
    <row r="5633" spans="1:6">
      <c r="A5633" t="s">
        <v>85</v>
      </c>
      <c r="B5633" s="72">
        <v>46183</v>
      </c>
      <c r="C5633" s="79">
        <v>0.58333333333333337</v>
      </c>
      <c r="D5633">
        <v>22</v>
      </c>
      <c r="E5633" t="str">
        <f t="shared" si="174"/>
        <v>juin</v>
      </c>
      <c r="F5633">
        <f t="shared" si="175"/>
        <v>14</v>
      </c>
    </row>
    <row r="5634" spans="1:6">
      <c r="A5634" t="s">
        <v>85</v>
      </c>
      <c r="B5634" s="72">
        <v>46183</v>
      </c>
      <c r="C5634" s="79">
        <v>0.625</v>
      </c>
      <c r="D5634">
        <v>22</v>
      </c>
      <c r="E5634" t="str">
        <f t="shared" si="174"/>
        <v>juin</v>
      </c>
      <c r="F5634">
        <f t="shared" si="175"/>
        <v>15</v>
      </c>
    </row>
    <row r="5635" spans="1:6">
      <c r="A5635" t="s">
        <v>85</v>
      </c>
      <c r="B5635" s="72">
        <v>46183</v>
      </c>
      <c r="C5635" s="79">
        <v>0.66666666666666663</v>
      </c>
      <c r="D5635">
        <v>21</v>
      </c>
      <c r="E5635" t="str">
        <f t="shared" si="174"/>
        <v>juin</v>
      </c>
      <c r="F5635">
        <f t="shared" si="175"/>
        <v>16</v>
      </c>
    </row>
    <row r="5636" spans="1:6">
      <c r="A5636" t="s">
        <v>85</v>
      </c>
      <c r="B5636" s="72">
        <v>46183</v>
      </c>
      <c r="C5636" s="79">
        <v>0.70833333333333337</v>
      </c>
      <c r="D5636">
        <v>18</v>
      </c>
      <c r="E5636" t="str">
        <f t="shared" ref="E5636:E5699" si="176">TEXT(B5636,"mmmm")</f>
        <v>juin</v>
      </c>
      <c r="F5636">
        <f t="shared" ref="F5636:F5699" si="177">VLOOKUP(C5636,$L$1:$M$24,2,0)</f>
        <v>17</v>
      </c>
    </row>
    <row r="5637" spans="1:6">
      <c r="A5637" t="s">
        <v>85</v>
      </c>
      <c r="B5637" s="72">
        <v>46183</v>
      </c>
      <c r="C5637" s="79">
        <v>0.75</v>
      </c>
      <c r="D5637">
        <v>17</v>
      </c>
      <c r="E5637" t="str">
        <f t="shared" si="176"/>
        <v>juin</v>
      </c>
      <c r="F5637">
        <f t="shared" si="177"/>
        <v>18</v>
      </c>
    </row>
    <row r="5638" spans="1:6">
      <c r="A5638" t="s">
        <v>85</v>
      </c>
      <c r="B5638" s="72">
        <v>46183</v>
      </c>
      <c r="C5638" s="79">
        <v>0.79166666666666663</v>
      </c>
      <c r="D5638">
        <v>11</v>
      </c>
      <c r="E5638" t="str">
        <f t="shared" si="176"/>
        <v>juin</v>
      </c>
      <c r="F5638">
        <f t="shared" si="177"/>
        <v>19</v>
      </c>
    </row>
    <row r="5639" spans="1:6">
      <c r="A5639" t="s">
        <v>85</v>
      </c>
      <c r="B5639" s="72">
        <v>46183</v>
      </c>
      <c r="C5639" s="79">
        <v>0.83333333333333337</v>
      </c>
      <c r="D5639">
        <v>8</v>
      </c>
      <c r="E5639" t="str">
        <f t="shared" si="176"/>
        <v>juin</v>
      </c>
      <c r="F5639">
        <f t="shared" si="177"/>
        <v>20</v>
      </c>
    </row>
    <row r="5640" spans="1:6">
      <c r="A5640" t="s">
        <v>85</v>
      </c>
      <c r="B5640" s="72">
        <v>46183</v>
      </c>
      <c r="C5640" s="79">
        <v>0.875</v>
      </c>
      <c r="D5640">
        <v>4</v>
      </c>
      <c r="E5640" t="str">
        <f t="shared" si="176"/>
        <v>juin</v>
      </c>
      <c r="F5640">
        <f t="shared" si="177"/>
        <v>21</v>
      </c>
    </row>
    <row r="5641" spans="1:6">
      <c r="A5641" t="s">
        <v>85</v>
      </c>
      <c r="B5641" s="72">
        <v>46183</v>
      </c>
      <c r="C5641" s="79">
        <v>0.91666666666666663</v>
      </c>
      <c r="D5641">
        <v>2</v>
      </c>
      <c r="E5641" t="str">
        <f t="shared" si="176"/>
        <v>juin</v>
      </c>
      <c r="F5641">
        <f t="shared" si="177"/>
        <v>22</v>
      </c>
    </row>
    <row r="5642" spans="1:6">
      <c r="A5642" t="s">
        <v>85</v>
      </c>
      <c r="B5642" s="72">
        <v>46183</v>
      </c>
      <c r="C5642" s="79">
        <v>0.95833333333333337</v>
      </c>
      <c r="D5642">
        <v>4</v>
      </c>
      <c r="E5642" t="str">
        <f t="shared" si="176"/>
        <v>juin</v>
      </c>
      <c r="F5642">
        <f t="shared" si="177"/>
        <v>23</v>
      </c>
    </row>
    <row r="5643" spans="1:6">
      <c r="A5643" t="s">
        <v>68</v>
      </c>
      <c r="B5643" s="72">
        <v>46184</v>
      </c>
      <c r="C5643" s="79">
        <v>0</v>
      </c>
      <c r="D5643">
        <v>4</v>
      </c>
      <c r="E5643" t="str">
        <f t="shared" si="176"/>
        <v>juin</v>
      </c>
      <c r="F5643">
        <f t="shared" si="177"/>
        <v>24</v>
      </c>
    </row>
    <row r="5644" spans="1:6">
      <c r="A5644" t="s">
        <v>68</v>
      </c>
      <c r="B5644" s="72">
        <v>46184</v>
      </c>
      <c r="C5644" s="79">
        <v>4.1666666666666664E-2</v>
      </c>
      <c r="D5644">
        <v>2</v>
      </c>
      <c r="E5644" t="str">
        <f t="shared" si="176"/>
        <v>juin</v>
      </c>
      <c r="F5644">
        <f t="shared" si="177"/>
        <v>1</v>
      </c>
    </row>
    <row r="5645" spans="1:6">
      <c r="A5645" t="s">
        <v>68</v>
      </c>
      <c r="B5645" s="72">
        <v>46184</v>
      </c>
      <c r="C5645" s="79">
        <v>8.3333333333333329E-2</v>
      </c>
      <c r="D5645">
        <v>1</v>
      </c>
      <c r="E5645" t="str">
        <f t="shared" si="176"/>
        <v>juin</v>
      </c>
      <c r="F5645">
        <f t="shared" si="177"/>
        <v>2</v>
      </c>
    </row>
    <row r="5646" spans="1:6">
      <c r="A5646" t="s">
        <v>68</v>
      </c>
      <c r="B5646" s="72">
        <v>46184</v>
      </c>
      <c r="C5646" s="79">
        <v>0.125</v>
      </c>
      <c r="D5646">
        <v>1</v>
      </c>
      <c r="E5646" t="str">
        <f t="shared" si="176"/>
        <v>juin</v>
      </c>
      <c r="F5646">
        <f t="shared" si="177"/>
        <v>3</v>
      </c>
    </row>
    <row r="5647" spans="1:6">
      <c r="A5647" t="s">
        <v>68</v>
      </c>
      <c r="B5647" s="72">
        <v>46184</v>
      </c>
      <c r="C5647" s="79">
        <v>0.16666666666666666</v>
      </c>
      <c r="D5647">
        <v>0</v>
      </c>
      <c r="E5647" t="str">
        <f t="shared" si="176"/>
        <v>juin</v>
      </c>
      <c r="F5647">
        <f t="shared" si="177"/>
        <v>4</v>
      </c>
    </row>
    <row r="5648" spans="1:6">
      <c r="A5648" t="s">
        <v>68</v>
      </c>
      <c r="B5648" s="72">
        <v>46184</v>
      </c>
      <c r="C5648" s="79">
        <v>0.20833333333333334</v>
      </c>
      <c r="D5648">
        <v>3</v>
      </c>
      <c r="E5648" t="str">
        <f t="shared" si="176"/>
        <v>juin</v>
      </c>
      <c r="F5648" t="e">
        <f t="shared" si="177"/>
        <v>#N/A</v>
      </c>
    </row>
    <row r="5649" spans="1:6">
      <c r="A5649" t="s">
        <v>68</v>
      </c>
      <c r="B5649" s="72">
        <v>46184</v>
      </c>
      <c r="C5649" s="79">
        <v>0.25</v>
      </c>
      <c r="D5649">
        <v>2</v>
      </c>
      <c r="E5649" t="str">
        <f t="shared" si="176"/>
        <v>juin</v>
      </c>
      <c r="F5649">
        <f t="shared" si="177"/>
        <v>6</v>
      </c>
    </row>
    <row r="5650" spans="1:6">
      <c r="A5650" t="s">
        <v>68</v>
      </c>
      <c r="B5650" s="72">
        <v>46184</v>
      </c>
      <c r="C5650" s="79">
        <v>0.29166666666666669</v>
      </c>
      <c r="D5650">
        <v>15</v>
      </c>
      <c r="E5650" t="str">
        <f t="shared" si="176"/>
        <v>juin</v>
      </c>
      <c r="F5650">
        <f t="shared" si="177"/>
        <v>7</v>
      </c>
    </row>
    <row r="5651" spans="1:6">
      <c r="A5651" t="s">
        <v>68</v>
      </c>
      <c r="B5651" s="72">
        <v>46184</v>
      </c>
      <c r="C5651" s="79">
        <v>0.33333333333333331</v>
      </c>
      <c r="D5651">
        <v>43</v>
      </c>
      <c r="E5651" t="str">
        <f t="shared" si="176"/>
        <v>juin</v>
      </c>
      <c r="F5651">
        <f t="shared" si="177"/>
        <v>8</v>
      </c>
    </row>
    <row r="5652" spans="1:6">
      <c r="A5652" t="s">
        <v>68</v>
      </c>
      <c r="B5652" s="72">
        <v>46184</v>
      </c>
      <c r="C5652" s="79">
        <v>0.375</v>
      </c>
      <c r="D5652">
        <v>56</v>
      </c>
      <c r="E5652" t="str">
        <f t="shared" si="176"/>
        <v>juin</v>
      </c>
      <c r="F5652">
        <f t="shared" si="177"/>
        <v>9</v>
      </c>
    </row>
    <row r="5653" spans="1:6">
      <c r="A5653" t="s">
        <v>68</v>
      </c>
      <c r="B5653" s="72">
        <v>46184</v>
      </c>
      <c r="C5653" s="79">
        <v>0.41666666666666669</v>
      </c>
      <c r="D5653">
        <v>58</v>
      </c>
      <c r="E5653" t="str">
        <f t="shared" si="176"/>
        <v>juin</v>
      </c>
      <c r="F5653">
        <f t="shared" si="177"/>
        <v>10</v>
      </c>
    </row>
    <row r="5654" spans="1:6">
      <c r="A5654" t="s">
        <v>68</v>
      </c>
      <c r="B5654" s="72">
        <v>46184</v>
      </c>
      <c r="C5654" s="79">
        <v>0.45833333333333331</v>
      </c>
      <c r="D5654">
        <v>61</v>
      </c>
      <c r="E5654" t="str">
        <f t="shared" si="176"/>
        <v>juin</v>
      </c>
      <c r="F5654">
        <f t="shared" si="177"/>
        <v>11</v>
      </c>
    </row>
    <row r="5655" spans="1:6">
      <c r="A5655" t="s">
        <v>68</v>
      </c>
      <c r="B5655" s="72">
        <v>46184</v>
      </c>
      <c r="C5655" s="79">
        <v>0.5</v>
      </c>
      <c r="D5655">
        <v>62</v>
      </c>
      <c r="E5655" t="str">
        <f t="shared" si="176"/>
        <v>juin</v>
      </c>
      <c r="F5655">
        <f t="shared" si="177"/>
        <v>12</v>
      </c>
    </row>
    <row r="5656" spans="1:6">
      <c r="A5656" t="s">
        <v>68</v>
      </c>
      <c r="B5656" s="72">
        <v>46184</v>
      </c>
      <c r="C5656" s="79">
        <v>0.54166666666666663</v>
      </c>
      <c r="D5656">
        <v>56</v>
      </c>
      <c r="E5656" t="str">
        <f t="shared" si="176"/>
        <v>juin</v>
      </c>
      <c r="F5656">
        <f t="shared" si="177"/>
        <v>13</v>
      </c>
    </row>
    <row r="5657" spans="1:6">
      <c r="A5657" t="s">
        <v>68</v>
      </c>
      <c r="B5657" s="72">
        <v>46184</v>
      </c>
      <c r="C5657" s="79">
        <v>0.58333333333333337</v>
      </c>
      <c r="D5657">
        <v>58</v>
      </c>
      <c r="E5657" t="str">
        <f t="shared" si="176"/>
        <v>juin</v>
      </c>
      <c r="F5657">
        <f t="shared" si="177"/>
        <v>14</v>
      </c>
    </row>
    <row r="5658" spans="1:6">
      <c r="A5658" t="s">
        <v>68</v>
      </c>
      <c r="B5658" s="72">
        <v>46184</v>
      </c>
      <c r="C5658" s="79">
        <v>0.625</v>
      </c>
      <c r="D5658">
        <v>45</v>
      </c>
      <c r="E5658" t="str">
        <f t="shared" si="176"/>
        <v>juin</v>
      </c>
      <c r="F5658">
        <f t="shared" si="177"/>
        <v>15</v>
      </c>
    </row>
    <row r="5659" spans="1:6">
      <c r="A5659" t="s">
        <v>68</v>
      </c>
      <c r="B5659" s="72">
        <v>46184</v>
      </c>
      <c r="C5659" s="79">
        <v>0.66666666666666663</v>
      </c>
      <c r="D5659">
        <v>49</v>
      </c>
      <c r="E5659" t="str">
        <f t="shared" si="176"/>
        <v>juin</v>
      </c>
      <c r="F5659">
        <f t="shared" si="177"/>
        <v>16</v>
      </c>
    </row>
    <row r="5660" spans="1:6">
      <c r="A5660" t="s">
        <v>68</v>
      </c>
      <c r="B5660" s="72">
        <v>46184</v>
      </c>
      <c r="C5660" s="79">
        <v>0.70833333333333337</v>
      </c>
      <c r="D5660">
        <v>49</v>
      </c>
      <c r="E5660" t="str">
        <f t="shared" si="176"/>
        <v>juin</v>
      </c>
      <c r="F5660">
        <f t="shared" si="177"/>
        <v>17</v>
      </c>
    </row>
    <row r="5661" spans="1:6">
      <c r="A5661" t="s">
        <v>68</v>
      </c>
      <c r="B5661" s="72">
        <v>46184</v>
      </c>
      <c r="C5661" s="79">
        <v>0.75</v>
      </c>
      <c r="D5661">
        <v>27</v>
      </c>
      <c r="E5661" t="str">
        <f t="shared" si="176"/>
        <v>juin</v>
      </c>
      <c r="F5661">
        <f t="shared" si="177"/>
        <v>18</v>
      </c>
    </row>
    <row r="5662" spans="1:6">
      <c r="A5662" t="s">
        <v>68</v>
      </c>
      <c r="B5662" s="72">
        <v>46184</v>
      </c>
      <c r="C5662" s="79">
        <v>0.79166666666666663</v>
      </c>
      <c r="D5662">
        <v>20</v>
      </c>
      <c r="E5662" t="str">
        <f t="shared" si="176"/>
        <v>juin</v>
      </c>
      <c r="F5662">
        <f t="shared" si="177"/>
        <v>19</v>
      </c>
    </row>
    <row r="5663" spans="1:6">
      <c r="A5663" t="s">
        <v>68</v>
      </c>
      <c r="B5663" s="72">
        <v>46184</v>
      </c>
      <c r="C5663" s="79">
        <v>0.83333333333333337</v>
      </c>
      <c r="D5663">
        <v>16</v>
      </c>
      <c r="E5663" t="str">
        <f t="shared" si="176"/>
        <v>juin</v>
      </c>
      <c r="F5663">
        <f t="shared" si="177"/>
        <v>20</v>
      </c>
    </row>
    <row r="5664" spans="1:6">
      <c r="A5664" t="s">
        <v>68</v>
      </c>
      <c r="B5664" s="72">
        <v>46184</v>
      </c>
      <c r="C5664" s="79">
        <v>0.875</v>
      </c>
      <c r="D5664">
        <v>13</v>
      </c>
      <c r="E5664" t="str">
        <f t="shared" si="176"/>
        <v>juin</v>
      </c>
      <c r="F5664">
        <f t="shared" si="177"/>
        <v>21</v>
      </c>
    </row>
    <row r="5665" spans="1:6">
      <c r="A5665" t="s">
        <v>68</v>
      </c>
      <c r="B5665" s="72">
        <v>46184</v>
      </c>
      <c r="C5665" s="79">
        <v>0.91666666666666663</v>
      </c>
      <c r="D5665">
        <v>8</v>
      </c>
      <c r="E5665" t="str">
        <f t="shared" si="176"/>
        <v>juin</v>
      </c>
      <c r="F5665">
        <f t="shared" si="177"/>
        <v>22</v>
      </c>
    </row>
    <row r="5666" spans="1:6">
      <c r="A5666" t="s">
        <v>68</v>
      </c>
      <c r="B5666" s="72">
        <v>46184</v>
      </c>
      <c r="C5666" s="79">
        <v>0.95833333333333337</v>
      </c>
      <c r="D5666">
        <v>5</v>
      </c>
      <c r="E5666" t="str">
        <f t="shared" si="176"/>
        <v>juin</v>
      </c>
      <c r="F5666">
        <f t="shared" si="177"/>
        <v>23</v>
      </c>
    </row>
    <row r="5667" spans="1:6">
      <c r="A5667" t="s">
        <v>85</v>
      </c>
      <c r="B5667" s="72">
        <v>46184</v>
      </c>
      <c r="C5667" s="79">
        <v>0</v>
      </c>
      <c r="D5667">
        <v>2</v>
      </c>
      <c r="E5667" t="str">
        <f t="shared" si="176"/>
        <v>juin</v>
      </c>
      <c r="F5667">
        <f t="shared" si="177"/>
        <v>24</v>
      </c>
    </row>
    <row r="5668" spans="1:6">
      <c r="A5668" t="s">
        <v>85</v>
      </c>
      <c r="B5668" s="72">
        <v>46184</v>
      </c>
      <c r="C5668" s="79">
        <v>4.1666666666666664E-2</v>
      </c>
      <c r="D5668">
        <v>1</v>
      </c>
      <c r="E5668" t="str">
        <f t="shared" si="176"/>
        <v>juin</v>
      </c>
      <c r="F5668">
        <f t="shared" si="177"/>
        <v>1</v>
      </c>
    </row>
    <row r="5669" spans="1:6">
      <c r="A5669" t="s">
        <v>85</v>
      </c>
      <c r="B5669" s="72">
        <v>46184</v>
      </c>
      <c r="C5669" s="79">
        <v>8.3333333333333329E-2</v>
      </c>
      <c r="D5669">
        <v>1</v>
      </c>
      <c r="E5669" t="str">
        <f t="shared" si="176"/>
        <v>juin</v>
      </c>
      <c r="F5669">
        <f t="shared" si="177"/>
        <v>2</v>
      </c>
    </row>
    <row r="5670" spans="1:6">
      <c r="A5670" t="s">
        <v>85</v>
      </c>
      <c r="B5670" s="72">
        <v>46184</v>
      </c>
      <c r="C5670" s="79">
        <v>0.125</v>
      </c>
      <c r="D5670">
        <v>0</v>
      </c>
      <c r="E5670" t="str">
        <f t="shared" si="176"/>
        <v>juin</v>
      </c>
      <c r="F5670">
        <f t="shared" si="177"/>
        <v>3</v>
      </c>
    </row>
    <row r="5671" spans="1:6">
      <c r="A5671" t="s">
        <v>85</v>
      </c>
      <c r="B5671" s="72">
        <v>46184</v>
      </c>
      <c r="C5671" s="79">
        <v>0.16666666666666666</v>
      </c>
      <c r="D5671">
        <v>0</v>
      </c>
      <c r="E5671" t="str">
        <f t="shared" si="176"/>
        <v>juin</v>
      </c>
      <c r="F5671">
        <f t="shared" si="177"/>
        <v>4</v>
      </c>
    </row>
    <row r="5672" spans="1:6">
      <c r="A5672" t="s">
        <v>85</v>
      </c>
      <c r="B5672" s="72">
        <v>46184</v>
      </c>
      <c r="C5672" s="79">
        <v>0.20833333333333334</v>
      </c>
      <c r="D5672">
        <v>1</v>
      </c>
      <c r="E5672" t="str">
        <f t="shared" si="176"/>
        <v>juin</v>
      </c>
      <c r="F5672" t="e">
        <f t="shared" si="177"/>
        <v>#N/A</v>
      </c>
    </row>
    <row r="5673" spans="1:6">
      <c r="A5673" t="s">
        <v>85</v>
      </c>
      <c r="B5673" s="72">
        <v>46184</v>
      </c>
      <c r="C5673" s="79">
        <v>0.25</v>
      </c>
      <c r="D5673">
        <v>0</v>
      </c>
      <c r="E5673" t="str">
        <f t="shared" si="176"/>
        <v>juin</v>
      </c>
      <c r="F5673">
        <f t="shared" si="177"/>
        <v>6</v>
      </c>
    </row>
    <row r="5674" spans="1:6">
      <c r="A5674" t="s">
        <v>85</v>
      </c>
      <c r="B5674" s="72">
        <v>46184</v>
      </c>
      <c r="C5674" s="79">
        <v>0.29166666666666669</v>
      </c>
      <c r="D5674">
        <v>3</v>
      </c>
      <c r="E5674" t="str">
        <f t="shared" si="176"/>
        <v>juin</v>
      </c>
      <c r="F5674">
        <f t="shared" si="177"/>
        <v>7</v>
      </c>
    </row>
    <row r="5675" spans="1:6">
      <c r="A5675" t="s">
        <v>85</v>
      </c>
      <c r="B5675" s="72">
        <v>46184</v>
      </c>
      <c r="C5675" s="79">
        <v>0.33333333333333331</v>
      </c>
      <c r="D5675">
        <v>8</v>
      </c>
      <c r="E5675" t="str">
        <f t="shared" si="176"/>
        <v>juin</v>
      </c>
      <c r="F5675">
        <f t="shared" si="177"/>
        <v>8</v>
      </c>
    </row>
    <row r="5676" spans="1:6">
      <c r="A5676" t="s">
        <v>85</v>
      </c>
      <c r="B5676" s="72">
        <v>46184</v>
      </c>
      <c r="C5676" s="79">
        <v>0.375</v>
      </c>
      <c r="D5676">
        <v>21</v>
      </c>
      <c r="E5676" t="str">
        <f t="shared" si="176"/>
        <v>juin</v>
      </c>
      <c r="F5676">
        <f t="shared" si="177"/>
        <v>9</v>
      </c>
    </row>
    <row r="5677" spans="1:6">
      <c r="A5677" t="s">
        <v>85</v>
      </c>
      <c r="B5677" s="72">
        <v>46184</v>
      </c>
      <c r="C5677" s="79">
        <v>0.41666666666666669</v>
      </c>
      <c r="D5677">
        <v>18</v>
      </c>
      <c r="E5677" t="str">
        <f t="shared" si="176"/>
        <v>juin</v>
      </c>
      <c r="F5677">
        <f t="shared" si="177"/>
        <v>10</v>
      </c>
    </row>
    <row r="5678" spans="1:6">
      <c r="A5678" t="s">
        <v>85</v>
      </c>
      <c r="B5678" s="72">
        <v>46184</v>
      </c>
      <c r="C5678" s="79">
        <v>0.45833333333333331</v>
      </c>
      <c r="D5678">
        <v>16</v>
      </c>
      <c r="E5678" t="str">
        <f t="shared" si="176"/>
        <v>juin</v>
      </c>
      <c r="F5678">
        <f t="shared" si="177"/>
        <v>11</v>
      </c>
    </row>
    <row r="5679" spans="1:6">
      <c r="A5679" t="s">
        <v>85</v>
      </c>
      <c r="B5679" s="72">
        <v>46184</v>
      </c>
      <c r="C5679" s="79">
        <v>0.5</v>
      </c>
      <c r="D5679">
        <v>18</v>
      </c>
      <c r="E5679" t="str">
        <f t="shared" si="176"/>
        <v>juin</v>
      </c>
      <c r="F5679">
        <f t="shared" si="177"/>
        <v>12</v>
      </c>
    </row>
    <row r="5680" spans="1:6">
      <c r="A5680" t="s">
        <v>85</v>
      </c>
      <c r="B5680" s="72">
        <v>46184</v>
      </c>
      <c r="C5680" s="79">
        <v>0.54166666666666663</v>
      </c>
      <c r="D5680">
        <v>17</v>
      </c>
      <c r="E5680" t="str">
        <f t="shared" si="176"/>
        <v>juin</v>
      </c>
      <c r="F5680">
        <f t="shared" si="177"/>
        <v>13</v>
      </c>
    </row>
    <row r="5681" spans="1:6">
      <c r="A5681" t="s">
        <v>85</v>
      </c>
      <c r="B5681" s="72">
        <v>46184</v>
      </c>
      <c r="C5681" s="79">
        <v>0.58333333333333337</v>
      </c>
      <c r="D5681">
        <v>15</v>
      </c>
      <c r="E5681" t="str">
        <f t="shared" si="176"/>
        <v>juin</v>
      </c>
      <c r="F5681">
        <f t="shared" si="177"/>
        <v>14</v>
      </c>
    </row>
    <row r="5682" spans="1:6">
      <c r="A5682" t="s">
        <v>85</v>
      </c>
      <c r="B5682" s="72">
        <v>46184</v>
      </c>
      <c r="C5682" s="79">
        <v>0.625</v>
      </c>
      <c r="D5682">
        <v>13</v>
      </c>
      <c r="E5682" t="str">
        <f t="shared" si="176"/>
        <v>juin</v>
      </c>
      <c r="F5682">
        <f t="shared" si="177"/>
        <v>15</v>
      </c>
    </row>
    <row r="5683" spans="1:6">
      <c r="A5683" t="s">
        <v>85</v>
      </c>
      <c r="B5683" s="72">
        <v>46184</v>
      </c>
      <c r="C5683" s="79">
        <v>0.66666666666666663</v>
      </c>
      <c r="D5683">
        <v>15</v>
      </c>
      <c r="E5683" t="str">
        <f t="shared" si="176"/>
        <v>juin</v>
      </c>
      <c r="F5683">
        <f t="shared" si="177"/>
        <v>16</v>
      </c>
    </row>
    <row r="5684" spans="1:6">
      <c r="A5684" t="s">
        <v>85</v>
      </c>
      <c r="B5684" s="72">
        <v>46184</v>
      </c>
      <c r="C5684" s="79">
        <v>0.70833333333333337</v>
      </c>
      <c r="D5684">
        <v>15</v>
      </c>
      <c r="E5684" t="str">
        <f t="shared" si="176"/>
        <v>juin</v>
      </c>
      <c r="F5684">
        <f t="shared" si="177"/>
        <v>17</v>
      </c>
    </row>
    <row r="5685" spans="1:6">
      <c r="A5685" t="s">
        <v>85</v>
      </c>
      <c r="B5685" s="72">
        <v>46184</v>
      </c>
      <c r="C5685" s="79">
        <v>0.75</v>
      </c>
      <c r="D5685">
        <v>12</v>
      </c>
      <c r="E5685" t="str">
        <f t="shared" si="176"/>
        <v>juin</v>
      </c>
      <c r="F5685">
        <f t="shared" si="177"/>
        <v>18</v>
      </c>
    </row>
    <row r="5686" spans="1:6">
      <c r="A5686" t="s">
        <v>85</v>
      </c>
      <c r="B5686" s="72">
        <v>46184</v>
      </c>
      <c r="C5686" s="79">
        <v>0.79166666666666663</v>
      </c>
      <c r="D5686">
        <v>11</v>
      </c>
      <c r="E5686" t="str">
        <f t="shared" si="176"/>
        <v>juin</v>
      </c>
      <c r="F5686">
        <f t="shared" si="177"/>
        <v>19</v>
      </c>
    </row>
    <row r="5687" spans="1:6">
      <c r="A5687" t="s">
        <v>85</v>
      </c>
      <c r="B5687" s="72">
        <v>46184</v>
      </c>
      <c r="C5687" s="79">
        <v>0.83333333333333337</v>
      </c>
      <c r="D5687">
        <v>5</v>
      </c>
      <c r="E5687" t="str">
        <f t="shared" si="176"/>
        <v>juin</v>
      </c>
      <c r="F5687">
        <f t="shared" si="177"/>
        <v>20</v>
      </c>
    </row>
    <row r="5688" spans="1:6">
      <c r="A5688" t="s">
        <v>85</v>
      </c>
      <c r="B5688" s="72">
        <v>46184</v>
      </c>
      <c r="C5688" s="79">
        <v>0.875</v>
      </c>
      <c r="D5688">
        <v>7</v>
      </c>
      <c r="E5688" t="str">
        <f t="shared" si="176"/>
        <v>juin</v>
      </c>
      <c r="F5688">
        <f t="shared" si="177"/>
        <v>21</v>
      </c>
    </row>
    <row r="5689" spans="1:6">
      <c r="A5689" t="s">
        <v>85</v>
      </c>
      <c r="B5689" s="72">
        <v>46184</v>
      </c>
      <c r="C5689" s="79">
        <v>0.91666666666666663</v>
      </c>
      <c r="D5689">
        <v>7</v>
      </c>
      <c r="E5689" t="str">
        <f t="shared" si="176"/>
        <v>juin</v>
      </c>
      <c r="F5689">
        <f t="shared" si="177"/>
        <v>22</v>
      </c>
    </row>
    <row r="5690" spans="1:6">
      <c r="A5690" t="s">
        <v>85</v>
      </c>
      <c r="B5690" s="72">
        <v>46184</v>
      </c>
      <c r="C5690" s="79">
        <v>0.95833333333333337</v>
      </c>
      <c r="D5690">
        <v>4</v>
      </c>
      <c r="E5690" t="str">
        <f t="shared" si="176"/>
        <v>juin</v>
      </c>
      <c r="F5690">
        <f t="shared" si="177"/>
        <v>23</v>
      </c>
    </row>
    <row r="5691" spans="1:6">
      <c r="A5691" t="s">
        <v>68</v>
      </c>
      <c r="B5691" s="72">
        <v>46185</v>
      </c>
      <c r="C5691" s="79">
        <v>0</v>
      </c>
      <c r="D5691">
        <v>2</v>
      </c>
      <c r="E5691" t="str">
        <f t="shared" si="176"/>
        <v>juin</v>
      </c>
      <c r="F5691">
        <f t="shared" si="177"/>
        <v>24</v>
      </c>
    </row>
    <row r="5692" spans="1:6">
      <c r="A5692" t="s">
        <v>68</v>
      </c>
      <c r="B5692" s="72">
        <v>46185</v>
      </c>
      <c r="C5692" s="79">
        <v>4.1666666666666664E-2</v>
      </c>
      <c r="D5692">
        <v>0</v>
      </c>
      <c r="E5692" t="str">
        <f t="shared" si="176"/>
        <v>juin</v>
      </c>
      <c r="F5692">
        <f t="shared" si="177"/>
        <v>1</v>
      </c>
    </row>
    <row r="5693" spans="1:6">
      <c r="A5693" t="s">
        <v>68</v>
      </c>
      <c r="B5693" s="72">
        <v>46185</v>
      </c>
      <c r="C5693" s="79">
        <v>8.3333333333333329E-2</v>
      </c>
      <c r="D5693">
        <v>1</v>
      </c>
      <c r="E5693" t="str">
        <f t="shared" si="176"/>
        <v>juin</v>
      </c>
      <c r="F5693">
        <f t="shared" si="177"/>
        <v>2</v>
      </c>
    </row>
    <row r="5694" spans="1:6">
      <c r="A5694" t="s">
        <v>68</v>
      </c>
      <c r="B5694" s="72">
        <v>46185</v>
      </c>
      <c r="C5694" s="79">
        <v>0.125</v>
      </c>
      <c r="D5694">
        <v>3</v>
      </c>
      <c r="E5694" t="str">
        <f t="shared" si="176"/>
        <v>juin</v>
      </c>
      <c r="F5694">
        <f t="shared" si="177"/>
        <v>3</v>
      </c>
    </row>
    <row r="5695" spans="1:6">
      <c r="A5695" t="s">
        <v>68</v>
      </c>
      <c r="B5695" s="72">
        <v>46185</v>
      </c>
      <c r="C5695" s="79">
        <v>0.16666666666666666</v>
      </c>
      <c r="D5695">
        <v>0</v>
      </c>
      <c r="E5695" t="str">
        <f t="shared" si="176"/>
        <v>juin</v>
      </c>
      <c r="F5695">
        <f t="shared" si="177"/>
        <v>4</v>
      </c>
    </row>
    <row r="5696" spans="1:6">
      <c r="A5696" t="s">
        <v>68</v>
      </c>
      <c r="B5696" s="72">
        <v>46185</v>
      </c>
      <c r="C5696" s="79">
        <v>0.20833333333333334</v>
      </c>
      <c r="D5696">
        <v>3</v>
      </c>
      <c r="E5696" t="str">
        <f t="shared" si="176"/>
        <v>juin</v>
      </c>
      <c r="F5696" t="e">
        <f t="shared" si="177"/>
        <v>#N/A</v>
      </c>
    </row>
    <row r="5697" spans="1:6">
      <c r="A5697" t="s">
        <v>68</v>
      </c>
      <c r="B5697" s="72">
        <v>46185</v>
      </c>
      <c r="C5697" s="79">
        <v>0.25</v>
      </c>
      <c r="D5697">
        <v>6</v>
      </c>
      <c r="E5697" t="str">
        <f t="shared" si="176"/>
        <v>juin</v>
      </c>
      <c r="F5697">
        <f t="shared" si="177"/>
        <v>6</v>
      </c>
    </row>
    <row r="5698" spans="1:6">
      <c r="A5698" t="s">
        <v>68</v>
      </c>
      <c r="B5698" s="72">
        <v>46185</v>
      </c>
      <c r="C5698" s="79">
        <v>0.29166666666666669</v>
      </c>
      <c r="D5698">
        <v>11</v>
      </c>
      <c r="E5698" t="str">
        <f t="shared" si="176"/>
        <v>juin</v>
      </c>
      <c r="F5698">
        <f t="shared" si="177"/>
        <v>7</v>
      </c>
    </row>
    <row r="5699" spans="1:6">
      <c r="A5699" t="s">
        <v>68</v>
      </c>
      <c r="B5699" s="72">
        <v>46185</v>
      </c>
      <c r="C5699" s="79">
        <v>0.33333333333333331</v>
      </c>
      <c r="D5699">
        <v>42</v>
      </c>
      <c r="E5699" t="str">
        <f t="shared" si="176"/>
        <v>juin</v>
      </c>
      <c r="F5699">
        <f t="shared" si="177"/>
        <v>8</v>
      </c>
    </row>
    <row r="5700" spans="1:6">
      <c r="A5700" t="s">
        <v>68</v>
      </c>
      <c r="B5700" s="72">
        <v>46185</v>
      </c>
      <c r="C5700" s="79">
        <v>0.375</v>
      </c>
      <c r="D5700">
        <v>60</v>
      </c>
      <c r="E5700" t="str">
        <f t="shared" ref="E5700:E5763" si="178">TEXT(B5700,"mmmm")</f>
        <v>juin</v>
      </c>
      <c r="F5700">
        <f t="shared" ref="F5700:F5763" si="179">VLOOKUP(C5700,$L$1:$M$24,2,0)</f>
        <v>9</v>
      </c>
    </row>
    <row r="5701" spans="1:6">
      <c r="A5701" t="s">
        <v>68</v>
      </c>
      <c r="B5701" s="72">
        <v>46185</v>
      </c>
      <c r="C5701" s="79">
        <v>0.41666666666666669</v>
      </c>
      <c r="D5701">
        <v>55</v>
      </c>
      <c r="E5701" t="str">
        <f t="shared" si="178"/>
        <v>juin</v>
      </c>
      <c r="F5701">
        <f t="shared" si="179"/>
        <v>10</v>
      </c>
    </row>
    <row r="5702" spans="1:6">
      <c r="A5702" t="s">
        <v>68</v>
      </c>
      <c r="B5702" s="72">
        <v>46185</v>
      </c>
      <c r="C5702" s="79">
        <v>0.45833333333333331</v>
      </c>
      <c r="D5702">
        <v>61</v>
      </c>
      <c r="E5702" t="str">
        <f t="shared" si="178"/>
        <v>juin</v>
      </c>
      <c r="F5702">
        <f t="shared" si="179"/>
        <v>11</v>
      </c>
    </row>
    <row r="5703" spans="1:6">
      <c r="A5703" t="s">
        <v>68</v>
      </c>
      <c r="B5703" s="72">
        <v>46185</v>
      </c>
      <c r="C5703" s="79">
        <v>0.5</v>
      </c>
      <c r="D5703">
        <v>52</v>
      </c>
      <c r="E5703" t="str">
        <f t="shared" si="178"/>
        <v>juin</v>
      </c>
      <c r="F5703">
        <f t="shared" si="179"/>
        <v>12</v>
      </c>
    </row>
    <row r="5704" spans="1:6">
      <c r="A5704" t="s">
        <v>68</v>
      </c>
      <c r="B5704" s="72">
        <v>46185</v>
      </c>
      <c r="C5704" s="79">
        <v>0.54166666666666663</v>
      </c>
      <c r="D5704">
        <v>61</v>
      </c>
      <c r="E5704" t="str">
        <f t="shared" si="178"/>
        <v>juin</v>
      </c>
      <c r="F5704">
        <f t="shared" si="179"/>
        <v>13</v>
      </c>
    </row>
    <row r="5705" spans="1:6">
      <c r="A5705" t="s">
        <v>68</v>
      </c>
      <c r="B5705" s="72">
        <v>46185</v>
      </c>
      <c r="C5705" s="79">
        <v>0.58333333333333337</v>
      </c>
      <c r="D5705">
        <v>52</v>
      </c>
      <c r="E5705" t="str">
        <f t="shared" si="178"/>
        <v>juin</v>
      </c>
      <c r="F5705">
        <f t="shared" si="179"/>
        <v>14</v>
      </c>
    </row>
    <row r="5706" spans="1:6">
      <c r="A5706" t="s">
        <v>68</v>
      </c>
      <c r="B5706" s="72">
        <v>46185</v>
      </c>
      <c r="C5706" s="79">
        <v>0.625</v>
      </c>
      <c r="D5706">
        <v>57</v>
      </c>
      <c r="E5706" t="str">
        <f t="shared" si="178"/>
        <v>juin</v>
      </c>
      <c r="F5706">
        <f t="shared" si="179"/>
        <v>15</v>
      </c>
    </row>
    <row r="5707" spans="1:6">
      <c r="A5707" t="s">
        <v>68</v>
      </c>
      <c r="B5707" s="72">
        <v>46185</v>
      </c>
      <c r="C5707" s="79">
        <v>0.66666666666666663</v>
      </c>
      <c r="D5707">
        <v>56</v>
      </c>
      <c r="E5707" t="str">
        <f t="shared" si="178"/>
        <v>juin</v>
      </c>
      <c r="F5707">
        <f t="shared" si="179"/>
        <v>16</v>
      </c>
    </row>
    <row r="5708" spans="1:6">
      <c r="A5708" t="s">
        <v>68</v>
      </c>
      <c r="B5708" s="72">
        <v>46185</v>
      </c>
      <c r="C5708" s="79">
        <v>0.70833333333333337</v>
      </c>
      <c r="D5708">
        <v>45</v>
      </c>
      <c r="E5708" t="str">
        <f t="shared" si="178"/>
        <v>juin</v>
      </c>
      <c r="F5708">
        <f t="shared" si="179"/>
        <v>17</v>
      </c>
    </row>
    <row r="5709" spans="1:6">
      <c r="A5709" t="s">
        <v>68</v>
      </c>
      <c r="B5709" s="72">
        <v>46185</v>
      </c>
      <c r="C5709" s="79">
        <v>0.75</v>
      </c>
      <c r="D5709">
        <v>32</v>
      </c>
      <c r="E5709" t="str">
        <f t="shared" si="178"/>
        <v>juin</v>
      </c>
      <c r="F5709">
        <f t="shared" si="179"/>
        <v>18</v>
      </c>
    </row>
    <row r="5710" spans="1:6">
      <c r="A5710" t="s">
        <v>68</v>
      </c>
      <c r="B5710" s="72">
        <v>46185</v>
      </c>
      <c r="C5710" s="79">
        <v>0.79166666666666663</v>
      </c>
      <c r="D5710">
        <v>21</v>
      </c>
      <c r="E5710" t="str">
        <f t="shared" si="178"/>
        <v>juin</v>
      </c>
      <c r="F5710">
        <f t="shared" si="179"/>
        <v>19</v>
      </c>
    </row>
    <row r="5711" spans="1:6">
      <c r="A5711" t="s">
        <v>68</v>
      </c>
      <c r="B5711" s="72">
        <v>46185</v>
      </c>
      <c r="C5711" s="79">
        <v>0.83333333333333337</v>
      </c>
      <c r="D5711">
        <v>13</v>
      </c>
      <c r="E5711" t="str">
        <f t="shared" si="178"/>
        <v>juin</v>
      </c>
      <c r="F5711">
        <f t="shared" si="179"/>
        <v>20</v>
      </c>
    </row>
    <row r="5712" spans="1:6">
      <c r="A5712" t="s">
        <v>68</v>
      </c>
      <c r="B5712" s="72">
        <v>46185</v>
      </c>
      <c r="C5712" s="79">
        <v>0.875</v>
      </c>
      <c r="D5712">
        <v>9</v>
      </c>
      <c r="E5712" t="str">
        <f t="shared" si="178"/>
        <v>juin</v>
      </c>
      <c r="F5712">
        <f t="shared" si="179"/>
        <v>21</v>
      </c>
    </row>
    <row r="5713" spans="1:6">
      <c r="A5713" t="s">
        <v>68</v>
      </c>
      <c r="B5713" s="72">
        <v>46185</v>
      </c>
      <c r="C5713" s="79">
        <v>0.91666666666666663</v>
      </c>
      <c r="D5713">
        <v>6</v>
      </c>
      <c r="E5713" t="str">
        <f t="shared" si="178"/>
        <v>juin</v>
      </c>
      <c r="F5713">
        <f t="shared" si="179"/>
        <v>22</v>
      </c>
    </row>
    <row r="5714" spans="1:6">
      <c r="A5714" t="s">
        <v>68</v>
      </c>
      <c r="B5714" s="72">
        <v>46185</v>
      </c>
      <c r="C5714" s="79">
        <v>0.95833333333333337</v>
      </c>
      <c r="D5714">
        <v>5</v>
      </c>
      <c r="E5714" t="str">
        <f t="shared" si="178"/>
        <v>juin</v>
      </c>
      <c r="F5714">
        <f t="shared" si="179"/>
        <v>23</v>
      </c>
    </row>
    <row r="5715" spans="1:6">
      <c r="A5715" t="s">
        <v>85</v>
      </c>
      <c r="B5715" s="72">
        <v>46185</v>
      </c>
      <c r="C5715" s="79">
        <v>0</v>
      </c>
      <c r="D5715">
        <v>3</v>
      </c>
      <c r="E5715" t="str">
        <f t="shared" si="178"/>
        <v>juin</v>
      </c>
      <c r="F5715">
        <f t="shared" si="179"/>
        <v>24</v>
      </c>
    </row>
    <row r="5716" spans="1:6">
      <c r="A5716" t="s">
        <v>85</v>
      </c>
      <c r="B5716" s="72">
        <v>46185</v>
      </c>
      <c r="C5716" s="79">
        <v>4.1666666666666664E-2</v>
      </c>
      <c r="D5716">
        <v>2</v>
      </c>
      <c r="E5716" t="str">
        <f t="shared" si="178"/>
        <v>juin</v>
      </c>
      <c r="F5716">
        <f t="shared" si="179"/>
        <v>1</v>
      </c>
    </row>
    <row r="5717" spans="1:6">
      <c r="A5717" t="s">
        <v>85</v>
      </c>
      <c r="B5717" s="72">
        <v>46185</v>
      </c>
      <c r="C5717" s="79">
        <v>8.3333333333333329E-2</v>
      </c>
      <c r="D5717">
        <v>1</v>
      </c>
      <c r="E5717" t="str">
        <f t="shared" si="178"/>
        <v>juin</v>
      </c>
      <c r="F5717">
        <f t="shared" si="179"/>
        <v>2</v>
      </c>
    </row>
    <row r="5718" spans="1:6">
      <c r="A5718" t="s">
        <v>85</v>
      </c>
      <c r="B5718" s="72">
        <v>46185</v>
      </c>
      <c r="C5718" s="79">
        <v>0.125</v>
      </c>
      <c r="D5718">
        <v>2</v>
      </c>
      <c r="E5718" t="str">
        <f t="shared" si="178"/>
        <v>juin</v>
      </c>
      <c r="F5718">
        <f t="shared" si="179"/>
        <v>3</v>
      </c>
    </row>
    <row r="5719" spans="1:6">
      <c r="A5719" t="s">
        <v>85</v>
      </c>
      <c r="B5719" s="72">
        <v>46185</v>
      </c>
      <c r="C5719" s="79">
        <v>0.16666666666666666</v>
      </c>
      <c r="D5719">
        <v>1</v>
      </c>
      <c r="E5719" t="str">
        <f t="shared" si="178"/>
        <v>juin</v>
      </c>
      <c r="F5719">
        <f t="shared" si="179"/>
        <v>4</v>
      </c>
    </row>
    <row r="5720" spans="1:6">
      <c r="A5720" t="s">
        <v>85</v>
      </c>
      <c r="B5720" s="72">
        <v>46185</v>
      </c>
      <c r="C5720" s="79">
        <v>0.20833333333333334</v>
      </c>
      <c r="D5720">
        <v>3</v>
      </c>
      <c r="E5720" t="str">
        <f t="shared" si="178"/>
        <v>juin</v>
      </c>
      <c r="F5720" t="e">
        <f t="shared" si="179"/>
        <v>#N/A</v>
      </c>
    </row>
    <row r="5721" spans="1:6">
      <c r="A5721" t="s">
        <v>85</v>
      </c>
      <c r="B5721" s="72">
        <v>46185</v>
      </c>
      <c r="C5721" s="79">
        <v>0.25</v>
      </c>
      <c r="D5721">
        <v>2</v>
      </c>
      <c r="E5721" t="str">
        <f t="shared" si="178"/>
        <v>juin</v>
      </c>
      <c r="F5721">
        <f t="shared" si="179"/>
        <v>6</v>
      </c>
    </row>
    <row r="5722" spans="1:6">
      <c r="A5722" t="s">
        <v>85</v>
      </c>
      <c r="B5722" s="72">
        <v>46185</v>
      </c>
      <c r="C5722" s="79">
        <v>0.29166666666666669</v>
      </c>
      <c r="D5722">
        <v>8</v>
      </c>
      <c r="E5722" t="str">
        <f t="shared" si="178"/>
        <v>juin</v>
      </c>
      <c r="F5722">
        <f t="shared" si="179"/>
        <v>7</v>
      </c>
    </row>
    <row r="5723" spans="1:6">
      <c r="A5723" t="s">
        <v>85</v>
      </c>
      <c r="B5723" s="72">
        <v>46185</v>
      </c>
      <c r="C5723" s="79">
        <v>0.33333333333333331</v>
      </c>
      <c r="D5723">
        <v>9</v>
      </c>
      <c r="E5723" t="str">
        <f t="shared" si="178"/>
        <v>juin</v>
      </c>
      <c r="F5723">
        <f t="shared" si="179"/>
        <v>8</v>
      </c>
    </row>
    <row r="5724" spans="1:6">
      <c r="A5724" t="s">
        <v>85</v>
      </c>
      <c r="B5724" s="72">
        <v>46185</v>
      </c>
      <c r="C5724" s="79">
        <v>0.375</v>
      </c>
      <c r="D5724">
        <v>18</v>
      </c>
      <c r="E5724" t="str">
        <f t="shared" si="178"/>
        <v>juin</v>
      </c>
      <c r="F5724">
        <f t="shared" si="179"/>
        <v>9</v>
      </c>
    </row>
    <row r="5725" spans="1:6">
      <c r="A5725" t="s">
        <v>85</v>
      </c>
      <c r="B5725" s="72">
        <v>46185</v>
      </c>
      <c r="C5725" s="79">
        <v>0.41666666666666669</v>
      </c>
      <c r="D5725">
        <v>19</v>
      </c>
      <c r="E5725" t="str">
        <f t="shared" si="178"/>
        <v>juin</v>
      </c>
      <c r="F5725">
        <f t="shared" si="179"/>
        <v>10</v>
      </c>
    </row>
    <row r="5726" spans="1:6">
      <c r="A5726" t="s">
        <v>85</v>
      </c>
      <c r="B5726" s="72">
        <v>46185</v>
      </c>
      <c r="C5726" s="79">
        <v>0.45833333333333331</v>
      </c>
      <c r="D5726">
        <v>26</v>
      </c>
      <c r="E5726" t="str">
        <f t="shared" si="178"/>
        <v>juin</v>
      </c>
      <c r="F5726">
        <f t="shared" si="179"/>
        <v>11</v>
      </c>
    </row>
    <row r="5727" spans="1:6">
      <c r="A5727" t="s">
        <v>85</v>
      </c>
      <c r="B5727" s="72">
        <v>46185</v>
      </c>
      <c r="C5727" s="79">
        <v>0.5</v>
      </c>
      <c r="D5727">
        <v>15</v>
      </c>
      <c r="E5727" t="str">
        <f t="shared" si="178"/>
        <v>juin</v>
      </c>
      <c r="F5727">
        <f t="shared" si="179"/>
        <v>12</v>
      </c>
    </row>
    <row r="5728" spans="1:6">
      <c r="A5728" t="s">
        <v>85</v>
      </c>
      <c r="B5728" s="72">
        <v>46185</v>
      </c>
      <c r="C5728" s="79">
        <v>0.54166666666666663</v>
      </c>
      <c r="D5728">
        <v>15</v>
      </c>
      <c r="E5728" t="str">
        <f t="shared" si="178"/>
        <v>juin</v>
      </c>
      <c r="F5728">
        <f t="shared" si="179"/>
        <v>13</v>
      </c>
    </row>
    <row r="5729" spans="1:6">
      <c r="A5729" t="s">
        <v>85</v>
      </c>
      <c r="B5729" s="72">
        <v>46185</v>
      </c>
      <c r="C5729" s="79">
        <v>0.58333333333333337</v>
      </c>
      <c r="D5729">
        <v>25</v>
      </c>
      <c r="E5729" t="str">
        <f t="shared" si="178"/>
        <v>juin</v>
      </c>
      <c r="F5729">
        <f t="shared" si="179"/>
        <v>14</v>
      </c>
    </row>
    <row r="5730" spans="1:6">
      <c r="A5730" t="s">
        <v>85</v>
      </c>
      <c r="B5730" s="72">
        <v>46185</v>
      </c>
      <c r="C5730" s="79">
        <v>0.625</v>
      </c>
      <c r="D5730">
        <v>19</v>
      </c>
      <c r="E5730" t="str">
        <f t="shared" si="178"/>
        <v>juin</v>
      </c>
      <c r="F5730">
        <f t="shared" si="179"/>
        <v>15</v>
      </c>
    </row>
    <row r="5731" spans="1:6">
      <c r="A5731" t="s">
        <v>85</v>
      </c>
      <c r="B5731" s="72">
        <v>46185</v>
      </c>
      <c r="C5731" s="79">
        <v>0.66666666666666663</v>
      </c>
      <c r="D5731">
        <v>20</v>
      </c>
      <c r="E5731" t="str">
        <f t="shared" si="178"/>
        <v>juin</v>
      </c>
      <c r="F5731">
        <f t="shared" si="179"/>
        <v>16</v>
      </c>
    </row>
    <row r="5732" spans="1:6">
      <c r="A5732" t="s">
        <v>85</v>
      </c>
      <c r="B5732" s="72">
        <v>46185</v>
      </c>
      <c r="C5732" s="79">
        <v>0.70833333333333337</v>
      </c>
      <c r="D5732">
        <v>19</v>
      </c>
      <c r="E5732" t="str">
        <f t="shared" si="178"/>
        <v>juin</v>
      </c>
      <c r="F5732">
        <f t="shared" si="179"/>
        <v>17</v>
      </c>
    </row>
    <row r="5733" spans="1:6">
      <c r="A5733" t="s">
        <v>85</v>
      </c>
      <c r="B5733" s="72">
        <v>46185</v>
      </c>
      <c r="C5733" s="79">
        <v>0.75</v>
      </c>
      <c r="D5733">
        <v>16</v>
      </c>
      <c r="E5733" t="str">
        <f t="shared" si="178"/>
        <v>juin</v>
      </c>
      <c r="F5733">
        <f t="shared" si="179"/>
        <v>18</v>
      </c>
    </row>
    <row r="5734" spans="1:6">
      <c r="A5734" t="s">
        <v>85</v>
      </c>
      <c r="B5734" s="72">
        <v>46185</v>
      </c>
      <c r="C5734" s="79">
        <v>0.79166666666666663</v>
      </c>
      <c r="D5734">
        <v>13</v>
      </c>
      <c r="E5734" t="str">
        <f t="shared" si="178"/>
        <v>juin</v>
      </c>
      <c r="F5734">
        <f t="shared" si="179"/>
        <v>19</v>
      </c>
    </row>
    <row r="5735" spans="1:6">
      <c r="A5735" t="s">
        <v>85</v>
      </c>
      <c r="B5735" s="72">
        <v>46185</v>
      </c>
      <c r="C5735" s="79">
        <v>0.83333333333333337</v>
      </c>
      <c r="D5735">
        <v>12</v>
      </c>
      <c r="E5735" t="str">
        <f t="shared" si="178"/>
        <v>juin</v>
      </c>
      <c r="F5735">
        <f t="shared" si="179"/>
        <v>20</v>
      </c>
    </row>
    <row r="5736" spans="1:6">
      <c r="A5736" t="s">
        <v>85</v>
      </c>
      <c r="B5736" s="72">
        <v>46185</v>
      </c>
      <c r="C5736" s="79">
        <v>0.875</v>
      </c>
      <c r="D5736">
        <v>5</v>
      </c>
      <c r="E5736" t="str">
        <f t="shared" si="178"/>
        <v>juin</v>
      </c>
      <c r="F5736">
        <f t="shared" si="179"/>
        <v>21</v>
      </c>
    </row>
    <row r="5737" spans="1:6">
      <c r="A5737" t="s">
        <v>85</v>
      </c>
      <c r="B5737" s="72">
        <v>46185</v>
      </c>
      <c r="C5737" s="79">
        <v>0.91666666666666663</v>
      </c>
      <c r="D5737">
        <v>5</v>
      </c>
      <c r="E5737" t="str">
        <f t="shared" si="178"/>
        <v>juin</v>
      </c>
      <c r="F5737">
        <f t="shared" si="179"/>
        <v>22</v>
      </c>
    </row>
    <row r="5738" spans="1:6">
      <c r="A5738" t="s">
        <v>85</v>
      </c>
      <c r="B5738" s="72">
        <v>46185</v>
      </c>
      <c r="C5738" s="79">
        <v>0.95833333333333337</v>
      </c>
      <c r="D5738">
        <v>7</v>
      </c>
      <c r="E5738" t="str">
        <f t="shared" si="178"/>
        <v>juin</v>
      </c>
      <c r="F5738">
        <f t="shared" si="179"/>
        <v>23</v>
      </c>
    </row>
    <row r="5739" spans="1:6">
      <c r="A5739" t="s">
        <v>68</v>
      </c>
      <c r="B5739" s="72">
        <v>46186</v>
      </c>
      <c r="C5739" s="79">
        <v>0</v>
      </c>
      <c r="D5739">
        <v>7</v>
      </c>
      <c r="E5739" t="str">
        <f t="shared" si="178"/>
        <v>juin</v>
      </c>
      <c r="F5739">
        <f t="shared" si="179"/>
        <v>24</v>
      </c>
    </row>
    <row r="5740" spans="1:6">
      <c r="A5740" t="s">
        <v>68</v>
      </c>
      <c r="B5740" s="72">
        <v>46186</v>
      </c>
      <c r="C5740" s="79">
        <v>4.1666666666666664E-2</v>
      </c>
      <c r="D5740">
        <v>3</v>
      </c>
      <c r="E5740" t="str">
        <f t="shared" si="178"/>
        <v>juin</v>
      </c>
      <c r="F5740">
        <f t="shared" si="179"/>
        <v>1</v>
      </c>
    </row>
    <row r="5741" spans="1:6">
      <c r="A5741" t="s">
        <v>68</v>
      </c>
      <c r="B5741" s="72">
        <v>46186</v>
      </c>
      <c r="C5741" s="79">
        <v>8.3333333333333329E-2</v>
      </c>
      <c r="D5741">
        <v>2</v>
      </c>
      <c r="E5741" t="str">
        <f t="shared" si="178"/>
        <v>juin</v>
      </c>
      <c r="F5741">
        <f t="shared" si="179"/>
        <v>2</v>
      </c>
    </row>
    <row r="5742" spans="1:6">
      <c r="A5742" t="s">
        <v>68</v>
      </c>
      <c r="B5742" s="72">
        <v>46186</v>
      </c>
      <c r="C5742" s="79">
        <v>0.125</v>
      </c>
      <c r="D5742">
        <v>2</v>
      </c>
      <c r="E5742" t="str">
        <f t="shared" si="178"/>
        <v>juin</v>
      </c>
      <c r="F5742">
        <f t="shared" si="179"/>
        <v>3</v>
      </c>
    </row>
    <row r="5743" spans="1:6">
      <c r="A5743" t="s">
        <v>68</v>
      </c>
      <c r="B5743" s="72">
        <v>46186</v>
      </c>
      <c r="C5743" s="79">
        <v>0.16666666666666666</v>
      </c>
      <c r="D5743">
        <v>1</v>
      </c>
      <c r="E5743" t="str">
        <f t="shared" si="178"/>
        <v>juin</v>
      </c>
      <c r="F5743">
        <f t="shared" si="179"/>
        <v>4</v>
      </c>
    </row>
    <row r="5744" spans="1:6">
      <c r="A5744" t="s">
        <v>68</v>
      </c>
      <c r="B5744" s="72">
        <v>46186</v>
      </c>
      <c r="C5744" s="79">
        <v>0.20833333333333334</v>
      </c>
      <c r="D5744">
        <v>3</v>
      </c>
      <c r="E5744" t="str">
        <f t="shared" si="178"/>
        <v>juin</v>
      </c>
      <c r="F5744" t="e">
        <f t="shared" si="179"/>
        <v>#N/A</v>
      </c>
    </row>
    <row r="5745" spans="1:6">
      <c r="A5745" t="s">
        <v>68</v>
      </c>
      <c r="B5745" s="72">
        <v>46186</v>
      </c>
      <c r="C5745" s="79">
        <v>0.25</v>
      </c>
      <c r="D5745">
        <v>4</v>
      </c>
      <c r="E5745" t="str">
        <f t="shared" si="178"/>
        <v>juin</v>
      </c>
      <c r="F5745">
        <f t="shared" si="179"/>
        <v>6</v>
      </c>
    </row>
    <row r="5746" spans="1:6">
      <c r="A5746" t="s">
        <v>68</v>
      </c>
      <c r="B5746" s="72">
        <v>46186</v>
      </c>
      <c r="C5746" s="79">
        <v>0.29166666666666669</v>
      </c>
      <c r="D5746">
        <v>12</v>
      </c>
      <c r="E5746" t="str">
        <f t="shared" si="178"/>
        <v>juin</v>
      </c>
      <c r="F5746">
        <f t="shared" si="179"/>
        <v>7</v>
      </c>
    </row>
    <row r="5747" spans="1:6">
      <c r="A5747" t="s">
        <v>68</v>
      </c>
      <c r="B5747" s="72">
        <v>46186</v>
      </c>
      <c r="C5747" s="79">
        <v>0.33333333333333331</v>
      </c>
      <c r="D5747">
        <v>19</v>
      </c>
      <c r="E5747" t="str">
        <f t="shared" si="178"/>
        <v>juin</v>
      </c>
      <c r="F5747">
        <f t="shared" si="179"/>
        <v>8</v>
      </c>
    </row>
    <row r="5748" spans="1:6">
      <c r="A5748" t="s">
        <v>68</v>
      </c>
      <c r="B5748" s="72">
        <v>46186</v>
      </c>
      <c r="C5748" s="79">
        <v>0.375</v>
      </c>
      <c r="D5748">
        <v>46</v>
      </c>
      <c r="E5748" t="str">
        <f t="shared" si="178"/>
        <v>juin</v>
      </c>
      <c r="F5748">
        <f t="shared" si="179"/>
        <v>9</v>
      </c>
    </row>
    <row r="5749" spans="1:6">
      <c r="A5749" t="s">
        <v>68</v>
      </c>
      <c r="B5749" s="72">
        <v>46186</v>
      </c>
      <c r="C5749" s="79">
        <v>0.41666666666666669</v>
      </c>
      <c r="D5749">
        <v>56</v>
      </c>
      <c r="E5749" t="str">
        <f t="shared" si="178"/>
        <v>juin</v>
      </c>
      <c r="F5749">
        <f t="shared" si="179"/>
        <v>10</v>
      </c>
    </row>
    <row r="5750" spans="1:6">
      <c r="A5750" t="s">
        <v>68</v>
      </c>
      <c r="B5750" s="72">
        <v>46186</v>
      </c>
      <c r="C5750" s="79">
        <v>0.45833333333333331</v>
      </c>
      <c r="D5750">
        <v>56</v>
      </c>
      <c r="E5750" t="str">
        <f t="shared" si="178"/>
        <v>juin</v>
      </c>
      <c r="F5750">
        <f t="shared" si="179"/>
        <v>11</v>
      </c>
    </row>
    <row r="5751" spans="1:6">
      <c r="A5751" t="s">
        <v>68</v>
      </c>
      <c r="B5751" s="72">
        <v>46186</v>
      </c>
      <c r="C5751" s="79">
        <v>0.5</v>
      </c>
      <c r="D5751">
        <v>60</v>
      </c>
      <c r="E5751" t="str">
        <f t="shared" si="178"/>
        <v>juin</v>
      </c>
      <c r="F5751">
        <f t="shared" si="179"/>
        <v>12</v>
      </c>
    </row>
    <row r="5752" spans="1:6">
      <c r="A5752" t="s">
        <v>68</v>
      </c>
      <c r="B5752" s="72">
        <v>46186</v>
      </c>
      <c r="C5752" s="79">
        <v>0.54166666666666663</v>
      </c>
      <c r="D5752">
        <v>62</v>
      </c>
      <c r="E5752" t="str">
        <f t="shared" si="178"/>
        <v>juin</v>
      </c>
      <c r="F5752">
        <f t="shared" si="179"/>
        <v>13</v>
      </c>
    </row>
    <row r="5753" spans="1:6">
      <c r="A5753" t="s">
        <v>68</v>
      </c>
      <c r="B5753" s="72">
        <v>46186</v>
      </c>
      <c r="C5753" s="79">
        <v>0.58333333333333337</v>
      </c>
      <c r="D5753">
        <v>54</v>
      </c>
      <c r="E5753" t="str">
        <f t="shared" si="178"/>
        <v>juin</v>
      </c>
      <c r="F5753">
        <f t="shared" si="179"/>
        <v>14</v>
      </c>
    </row>
    <row r="5754" spans="1:6">
      <c r="A5754" t="s">
        <v>68</v>
      </c>
      <c r="B5754" s="72">
        <v>46186</v>
      </c>
      <c r="C5754" s="79">
        <v>0.625</v>
      </c>
      <c r="D5754">
        <v>46</v>
      </c>
      <c r="E5754" t="str">
        <f t="shared" si="178"/>
        <v>juin</v>
      </c>
      <c r="F5754">
        <f t="shared" si="179"/>
        <v>15</v>
      </c>
    </row>
    <row r="5755" spans="1:6">
      <c r="A5755" t="s">
        <v>68</v>
      </c>
      <c r="B5755" s="72">
        <v>46186</v>
      </c>
      <c r="C5755" s="79">
        <v>0.66666666666666663</v>
      </c>
      <c r="D5755">
        <v>37</v>
      </c>
      <c r="E5755" t="str">
        <f t="shared" si="178"/>
        <v>juin</v>
      </c>
      <c r="F5755">
        <f t="shared" si="179"/>
        <v>16</v>
      </c>
    </row>
    <row r="5756" spans="1:6">
      <c r="A5756" t="s">
        <v>68</v>
      </c>
      <c r="B5756" s="72">
        <v>46186</v>
      </c>
      <c r="C5756" s="79">
        <v>0.70833333333333337</v>
      </c>
      <c r="D5756">
        <v>29</v>
      </c>
      <c r="E5756" t="str">
        <f t="shared" si="178"/>
        <v>juin</v>
      </c>
      <c r="F5756">
        <f t="shared" si="179"/>
        <v>17</v>
      </c>
    </row>
    <row r="5757" spans="1:6">
      <c r="A5757" t="s">
        <v>68</v>
      </c>
      <c r="B5757" s="72">
        <v>46186</v>
      </c>
      <c r="C5757" s="79">
        <v>0.75</v>
      </c>
      <c r="D5757">
        <v>26</v>
      </c>
      <c r="E5757" t="str">
        <f t="shared" si="178"/>
        <v>juin</v>
      </c>
      <c r="F5757">
        <f t="shared" si="179"/>
        <v>18</v>
      </c>
    </row>
    <row r="5758" spans="1:6">
      <c r="A5758" t="s">
        <v>68</v>
      </c>
      <c r="B5758" s="72">
        <v>46186</v>
      </c>
      <c r="C5758" s="79">
        <v>0.79166666666666663</v>
      </c>
      <c r="D5758">
        <v>23</v>
      </c>
      <c r="E5758" t="str">
        <f t="shared" si="178"/>
        <v>juin</v>
      </c>
      <c r="F5758">
        <f t="shared" si="179"/>
        <v>19</v>
      </c>
    </row>
    <row r="5759" spans="1:6">
      <c r="A5759" t="s">
        <v>68</v>
      </c>
      <c r="B5759" s="72">
        <v>46186</v>
      </c>
      <c r="C5759" s="79">
        <v>0.83333333333333337</v>
      </c>
      <c r="D5759">
        <v>24</v>
      </c>
      <c r="E5759" t="str">
        <f t="shared" si="178"/>
        <v>juin</v>
      </c>
      <c r="F5759">
        <f t="shared" si="179"/>
        <v>20</v>
      </c>
    </row>
    <row r="5760" spans="1:6">
      <c r="A5760" t="s">
        <v>68</v>
      </c>
      <c r="B5760" s="72">
        <v>46186</v>
      </c>
      <c r="C5760" s="79">
        <v>0.875</v>
      </c>
      <c r="D5760">
        <v>11</v>
      </c>
      <c r="E5760" t="str">
        <f t="shared" si="178"/>
        <v>juin</v>
      </c>
      <c r="F5760">
        <f t="shared" si="179"/>
        <v>21</v>
      </c>
    </row>
    <row r="5761" spans="1:6">
      <c r="A5761" t="s">
        <v>68</v>
      </c>
      <c r="B5761" s="72">
        <v>46186</v>
      </c>
      <c r="C5761" s="79">
        <v>0.91666666666666663</v>
      </c>
      <c r="D5761">
        <v>9</v>
      </c>
      <c r="E5761" t="str">
        <f t="shared" si="178"/>
        <v>juin</v>
      </c>
      <c r="F5761">
        <f t="shared" si="179"/>
        <v>22</v>
      </c>
    </row>
    <row r="5762" spans="1:6">
      <c r="A5762" t="s">
        <v>68</v>
      </c>
      <c r="B5762" s="72">
        <v>46186</v>
      </c>
      <c r="C5762" s="79">
        <v>0.95833333333333337</v>
      </c>
      <c r="D5762">
        <v>5</v>
      </c>
      <c r="E5762" t="str">
        <f t="shared" si="178"/>
        <v>juin</v>
      </c>
      <c r="F5762">
        <f t="shared" si="179"/>
        <v>23</v>
      </c>
    </row>
    <row r="5763" spans="1:6">
      <c r="A5763" t="s">
        <v>85</v>
      </c>
      <c r="B5763" s="72">
        <v>46186</v>
      </c>
      <c r="C5763" s="79">
        <v>0</v>
      </c>
      <c r="D5763">
        <v>7</v>
      </c>
      <c r="E5763" t="str">
        <f t="shared" si="178"/>
        <v>juin</v>
      </c>
      <c r="F5763">
        <f t="shared" si="179"/>
        <v>24</v>
      </c>
    </row>
    <row r="5764" spans="1:6">
      <c r="A5764" t="s">
        <v>85</v>
      </c>
      <c r="B5764" s="72">
        <v>46186</v>
      </c>
      <c r="C5764" s="79">
        <v>4.1666666666666664E-2</v>
      </c>
      <c r="D5764">
        <v>6</v>
      </c>
      <c r="E5764" t="str">
        <f t="shared" ref="E5764:E5827" si="180">TEXT(B5764,"mmmm")</f>
        <v>juin</v>
      </c>
      <c r="F5764">
        <f t="shared" ref="F5764:F5827" si="181">VLOOKUP(C5764,$L$1:$M$24,2,0)</f>
        <v>1</v>
      </c>
    </row>
    <row r="5765" spans="1:6">
      <c r="A5765" t="s">
        <v>85</v>
      </c>
      <c r="B5765" s="72">
        <v>46186</v>
      </c>
      <c r="C5765" s="79">
        <v>8.3333333333333329E-2</v>
      </c>
      <c r="D5765">
        <v>4</v>
      </c>
      <c r="E5765" t="str">
        <f t="shared" si="180"/>
        <v>juin</v>
      </c>
      <c r="F5765">
        <f t="shared" si="181"/>
        <v>2</v>
      </c>
    </row>
    <row r="5766" spans="1:6">
      <c r="A5766" t="s">
        <v>85</v>
      </c>
      <c r="B5766" s="72">
        <v>46186</v>
      </c>
      <c r="C5766" s="79">
        <v>0.125</v>
      </c>
      <c r="D5766">
        <v>0</v>
      </c>
      <c r="E5766" t="str">
        <f t="shared" si="180"/>
        <v>juin</v>
      </c>
      <c r="F5766">
        <f t="shared" si="181"/>
        <v>3</v>
      </c>
    </row>
    <row r="5767" spans="1:6">
      <c r="A5767" t="s">
        <v>85</v>
      </c>
      <c r="B5767" s="72">
        <v>46186</v>
      </c>
      <c r="C5767" s="79">
        <v>0.16666666666666666</v>
      </c>
      <c r="D5767">
        <v>1</v>
      </c>
      <c r="E5767" t="str">
        <f t="shared" si="180"/>
        <v>juin</v>
      </c>
      <c r="F5767">
        <f t="shared" si="181"/>
        <v>4</v>
      </c>
    </row>
    <row r="5768" spans="1:6">
      <c r="A5768" t="s">
        <v>85</v>
      </c>
      <c r="B5768" s="72">
        <v>46186</v>
      </c>
      <c r="C5768" s="79">
        <v>0.20833333333333334</v>
      </c>
      <c r="D5768">
        <v>1</v>
      </c>
      <c r="E5768" t="str">
        <f t="shared" si="180"/>
        <v>juin</v>
      </c>
      <c r="F5768" t="e">
        <f t="shared" si="181"/>
        <v>#N/A</v>
      </c>
    </row>
    <row r="5769" spans="1:6">
      <c r="A5769" t="s">
        <v>85</v>
      </c>
      <c r="B5769" s="72">
        <v>46186</v>
      </c>
      <c r="C5769" s="79">
        <v>0.25</v>
      </c>
      <c r="D5769">
        <v>0</v>
      </c>
      <c r="E5769" t="str">
        <f t="shared" si="180"/>
        <v>juin</v>
      </c>
      <c r="F5769">
        <f t="shared" si="181"/>
        <v>6</v>
      </c>
    </row>
    <row r="5770" spans="1:6">
      <c r="A5770" t="s">
        <v>85</v>
      </c>
      <c r="B5770" s="72">
        <v>46186</v>
      </c>
      <c r="C5770" s="79">
        <v>0.29166666666666669</v>
      </c>
      <c r="D5770">
        <v>5</v>
      </c>
      <c r="E5770" t="str">
        <f t="shared" si="180"/>
        <v>juin</v>
      </c>
      <c r="F5770">
        <f t="shared" si="181"/>
        <v>7</v>
      </c>
    </row>
    <row r="5771" spans="1:6">
      <c r="A5771" t="s">
        <v>85</v>
      </c>
      <c r="B5771" s="72">
        <v>46186</v>
      </c>
      <c r="C5771" s="79">
        <v>0.33333333333333331</v>
      </c>
      <c r="D5771">
        <v>9</v>
      </c>
      <c r="E5771" t="str">
        <f t="shared" si="180"/>
        <v>juin</v>
      </c>
      <c r="F5771">
        <f t="shared" si="181"/>
        <v>8</v>
      </c>
    </row>
    <row r="5772" spans="1:6">
      <c r="A5772" t="s">
        <v>85</v>
      </c>
      <c r="B5772" s="72">
        <v>46186</v>
      </c>
      <c r="C5772" s="79">
        <v>0.375</v>
      </c>
      <c r="D5772">
        <v>14</v>
      </c>
      <c r="E5772" t="str">
        <f t="shared" si="180"/>
        <v>juin</v>
      </c>
      <c r="F5772">
        <f t="shared" si="181"/>
        <v>9</v>
      </c>
    </row>
    <row r="5773" spans="1:6">
      <c r="A5773" t="s">
        <v>85</v>
      </c>
      <c r="B5773" s="72">
        <v>46186</v>
      </c>
      <c r="C5773" s="79">
        <v>0.41666666666666669</v>
      </c>
      <c r="D5773">
        <v>21</v>
      </c>
      <c r="E5773" t="str">
        <f t="shared" si="180"/>
        <v>juin</v>
      </c>
      <c r="F5773">
        <f t="shared" si="181"/>
        <v>10</v>
      </c>
    </row>
    <row r="5774" spans="1:6">
      <c r="A5774" t="s">
        <v>85</v>
      </c>
      <c r="B5774" s="72">
        <v>46186</v>
      </c>
      <c r="C5774" s="79">
        <v>0.45833333333333331</v>
      </c>
      <c r="D5774">
        <v>20</v>
      </c>
      <c r="E5774" t="str">
        <f t="shared" si="180"/>
        <v>juin</v>
      </c>
      <c r="F5774">
        <f t="shared" si="181"/>
        <v>11</v>
      </c>
    </row>
    <row r="5775" spans="1:6">
      <c r="A5775" t="s">
        <v>85</v>
      </c>
      <c r="B5775" s="72">
        <v>46186</v>
      </c>
      <c r="C5775" s="79">
        <v>0.5</v>
      </c>
      <c r="D5775">
        <v>12</v>
      </c>
      <c r="E5775" t="str">
        <f t="shared" si="180"/>
        <v>juin</v>
      </c>
      <c r="F5775">
        <f t="shared" si="181"/>
        <v>12</v>
      </c>
    </row>
    <row r="5776" spans="1:6">
      <c r="A5776" t="s">
        <v>85</v>
      </c>
      <c r="B5776" s="72">
        <v>46186</v>
      </c>
      <c r="C5776" s="79">
        <v>0.54166666666666663</v>
      </c>
      <c r="D5776">
        <v>12</v>
      </c>
      <c r="E5776" t="str">
        <f t="shared" si="180"/>
        <v>juin</v>
      </c>
      <c r="F5776">
        <f t="shared" si="181"/>
        <v>13</v>
      </c>
    </row>
    <row r="5777" spans="1:6">
      <c r="A5777" t="s">
        <v>85</v>
      </c>
      <c r="B5777" s="72">
        <v>46186</v>
      </c>
      <c r="C5777" s="79">
        <v>0.58333333333333337</v>
      </c>
      <c r="D5777">
        <v>15</v>
      </c>
      <c r="E5777" t="str">
        <f t="shared" si="180"/>
        <v>juin</v>
      </c>
      <c r="F5777">
        <f t="shared" si="181"/>
        <v>14</v>
      </c>
    </row>
    <row r="5778" spans="1:6">
      <c r="A5778" t="s">
        <v>85</v>
      </c>
      <c r="B5778" s="72">
        <v>46186</v>
      </c>
      <c r="C5778" s="79">
        <v>0.625</v>
      </c>
      <c r="D5778">
        <v>11</v>
      </c>
      <c r="E5778" t="str">
        <f t="shared" si="180"/>
        <v>juin</v>
      </c>
      <c r="F5778">
        <f t="shared" si="181"/>
        <v>15</v>
      </c>
    </row>
    <row r="5779" spans="1:6">
      <c r="A5779" t="s">
        <v>85</v>
      </c>
      <c r="B5779" s="72">
        <v>46186</v>
      </c>
      <c r="C5779" s="79">
        <v>0.66666666666666663</v>
      </c>
      <c r="D5779">
        <v>14</v>
      </c>
      <c r="E5779" t="str">
        <f t="shared" si="180"/>
        <v>juin</v>
      </c>
      <c r="F5779">
        <f t="shared" si="181"/>
        <v>16</v>
      </c>
    </row>
    <row r="5780" spans="1:6">
      <c r="A5780" t="s">
        <v>85</v>
      </c>
      <c r="B5780" s="72">
        <v>46186</v>
      </c>
      <c r="C5780" s="79">
        <v>0.70833333333333337</v>
      </c>
      <c r="D5780">
        <v>15</v>
      </c>
      <c r="E5780" t="str">
        <f t="shared" si="180"/>
        <v>juin</v>
      </c>
      <c r="F5780">
        <f t="shared" si="181"/>
        <v>17</v>
      </c>
    </row>
    <row r="5781" spans="1:6">
      <c r="A5781" t="s">
        <v>85</v>
      </c>
      <c r="B5781" s="72">
        <v>46186</v>
      </c>
      <c r="C5781" s="79">
        <v>0.75</v>
      </c>
      <c r="D5781">
        <v>16</v>
      </c>
      <c r="E5781" t="str">
        <f t="shared" si="180"/>
        <v>juin</v>
      </c>
      <c r="F5781">
        <f t="shared" si="181"/>
        <v>18</v>
      </c>
    </row>
    <row r="5782" spans="1:6">
      <c r="A5782" t="s">
        <v>85</v>
      </c>
      <c r="B5782" s="72">
        <v>46186</v>
      </c>
      <c r="C5782" s="79">
        <v>0.79166666666666663</v>
      </c>
      <c r="D5782">
        <v>7</v>
      </c>
      <c r="E5782" t="str">
        <f t="shared" si="180"/>
        <v>juin</v>
      </c>
      <c r="F5782">
        <f t="shared" si="181"/>
        <v>19</v>
      </c>
    </row>
    <row r="5783" spans="1:6">
      <c r="A5783" t="s">
        <v>85</v>
      </c>
      <c r="B5783" s="72">
        <v>46186</v>
      </c>
      <c r="C5783" s="79">
        <v>0.83333333333333337</v>
      </c>
      <c r="D5783">
        <v>6</v>
      </c>
      <c r="E5783" t="str">
        <f t="shared" si="180"/>
        <v>juin</v>
      </c>
      <c r="F5783">
        <f t="shared" si="181"/>
        <v>20</v>
      </c>
    </row>
    <row r="5784" spans="1:6">
      <c r="A5784" t="s">
        <v>85</v>
      </c>
      <c r="B5784" s="72">
        <v>46186</v>
      </c>
      <c r="C5784" s="79">
        <v>0.875</v>
      </c>
      <c r="D5784">
        <v>6</v>
      </c>
      <c r="E5784" t="str">
        <f t="shared" si="180"/>
        <v>juin</v>
      </c>
      <c r="F5784">
        <f t="shared" si="181"/>
        <v>21</v>
      </c>
    </row>
    <row r="5785" spans="1:6">
      <c r="A5785" t="s">
        <v>85</v>
      </c>
      <c r="B5785" s="72">
        <v>46186</v>
      </c>
      <c r="C5785" s="79">
        <v>0.91666666666666663</v>
      </c>
      <c r="D5785">
        <v>4</v>
      </c>
      <c r="E5785" t="str">
        <f t="shared" si="180"/>
        <v>juin</v>
      </c>
      <c r="F5785">
        <f t="shared" si="181"/>
        <v>22</v>
      </c>
    </row>
    <row r="5786" spans="1:6">
      <c r="A5786" t="s">
        <v>85</v>
      </c>
      <c r="B5786" s="72">
        <v>46186</v>
      </c>
      <c r="C5786" s="79">
        <v>0.95833333333333337</v>
      </c>
      <c r="D5786">
        <v>6</v>
      </c>
      <c r="E5786" t="str">
        <f t="shared" si="180"/>
        <v>juin</v>
      </c>
      <c r="F5786">
        <f t="shared" si="181"/>
        <v>23</v>
      </c>
    </row>
    <row r="5787" spans="1:6">
      <c r="A5787" t="s">
        <v>68</v>
      </c>
      <c r="B5787" s="72">
        <v>46187</v>
      </c>
      <c r="C5787" s="79">
        <v>0</v>
      </c>
      <c r="D5787">
        <v>5</v>
      </c>
      <c r="E5787" t="str">
        <f t="shared" si="180"/>
        <v>juin</v>
      </c>
      <c r="F5787">
        <f t="shared" si="181"/>
        <v>24</v>
      </c>
    </row>
    <row r="5788" spans="1:6">
      <c r="A5788" t="s">
        <v>68</v>
      </c>
      <c r="B5788" s="72">
        <v>46187</v>
      </c>
      <c r="C5788" s="79">
        <v>4.1666666666666664E-2</v>
      </c>
      <c r="D5788">
        <v>4</v>
      </c>
      <c r="E5788" t="str">
        <f t="shared" si="180"/>
        <v>juin</v>
      </c>
      <c r="F5788">
        <f t="shared" si="181"/>
        <v>1</v>
      </c>
    </row>
    <row r="5789" spans="1:6">
      <c r="A5789" t="s">
        <v>68</v>
      </c>
      <c r="B5789" s="72">
        <v>46187</v>
      </c>
      <c r="C5789" s="79">
        <v>8.3333333333333329E-2</v>
      </c>
      <c r="D5789">
        <v>2</v>
      </c>
      <c r="E5789" t="str">
        <f t="shared" si="180"/>
        <v>juin</v>
      </c>
      <c r="F5789">
        <f t="shared" si="181"/>
        <v>2</v>
      </c>
    </row>
    <row r="5790" spans="1:6">
      <c r="A5790" t="s">
        <v>68</v>
      </c>
      <c r="B5790" s="72">
        <v>46187</v>
      </c>
      <c r="C5790" s="79">
        <v>0.125</v>
      </c>
      <c r="D5790">
        <v>1</v>
      </c>
      <c r="E5790" t="str">
        <f t="shared" si="180"/>
        <v>juin</v>
      </c>
      <c r="F5790">
        <f t="shared" si="181"/>
        <v>3</v>
      </c>
    </row>
    <row r="5791" spans="1:6">
      <c r="A5791" t="s">
        <v>68</v>
      </c>
      <c r="B5791" s="72">
        <v>46187</v>
      </c>
      <c r="C5791" s="79">
        <v>0.16666666666666666</v>
      </c>
      <c r="D5791">
        <v>1</v>
      </c>
      <c r="E5791" t="str">
        <f t="shared" si="180"/>
        <v>juin</v>
      </c>
      <c r="F5791">
        <f t="shared" si="181"/>
        <v>4</v>
      </c>
    </row>
    <row r="5792" spans="1:6">
      <c r="A5792" t="s">
        <v>68</v>
      </c>
      <c r="B5792" s="72">
        <v>46187</v>
      </c>
      <c r="C5792" s="79">
        <v>0.20833333333333334</v>
      </c>
      <c r="D5792">
        <v>0</v>
      </c>
      <c r="E5792" t="str">
        <f t="shared" si="180"/>
        <v>juin</v>
      </c>
      <c r="F5792" t="e">
        <f t="shared" si="181"/>
        <v>#N/A</v>
      </c>
    </row>
    <row r="5793" spans="1:6">
      <c r="A5793" t="s">
        <v>68</v>
      </c>
      <c r="B5793" s="72">
        <v>46187</v>
      </c>
      <c r="C5793" s="79">
        <v>0.25</v>
      </c>
      <c r="D5793">
        <v>3</v>
      </c>
      <c r="E5793" t="str">
        <f t="shared" si="180"/>
        <v>juin</v>
      </c>
      <c r="F5793">
        <f t="shared" si="181"/>
        <v>6</v>
      </c>
    </row>
    <row r="5794" spans="1:6">
      <c r="A5794" t="s">
        <v>68</v>
      </c>
      <c r="B5794" s="72">
        <v>46187</v>
      </c>
      <c r="C5794" s="79">
        <v>0.29166666666666669</v>
      </c>
      <c r="D5794">
        <v>7</v>
      </c>
      <c r="E5794" t="str">
        <f t="shared" si="180"/>
        <v>juin</v>
      </c>
      <c r="F5794">
        <f t="shared" si="181"/>
        <v>7</v>
      </c>
    </row>
    <row r="5795" spans="1:6">
      <c r="A5795" t="s">
        <v>68</v>
      </c>
      <c r="B5795" s="72">
        <v>46187</v>
      </c>
      <c r="C5795" s="79">
        <v>0.33333333333333331</v>
      </c>
      <c r="D5795">
        <v>16</v>
      </c>
      <c r="E5795" t="str">
        <f t="shared" si="180"/>
        <v>juin</v>
      </c>
      <c r="F5795">
        <f t="shared" si="181"/>
        <v>8</v>
      </c>
    </row>
    <row r="5796" spans="1:6">
      <c r="A5796" t="s">
        <v>68</v>
      </c>
      <c r="B5796" s="72">
        <v>46187</v>
      </c>
      <c r="C5796" s="79">
        <v>0.375</v>
      </c>
      <c r="D5796">
        <v>24</v>
      </c>
      <c r="E5796" t="str">
        <f t="shared" si="180"/>
        <v>juin</v>
      </c>
      <c r="F5796">
        <f t="shared" si="181"/>
        <v>9</v>
      </c>
    </row>
    <row r="5797" spans="1:6">
      <c r="A5797" t="s">
        <v>68</v>
      </c>
      <c r="B5797" s="72">
        <v>46187</v>
      </c>
      <c r="C5797" s="79">
        <v>0.41666666666666669</v>
      </c>
      <c r="D5797">
        <v>37</v>
      </c>
      <c r="E5797" t="str">
        <f t="shared" si="180"/>
        <v>juin</v>
      </c>
      <c r="F5797">
        <f t="shared" si="181"/>
        <v>10</v>
      </c>
    </row>
    <row r="5798" spans="1:6">
      <c r="A5798" t="s">
        <v>68</v>
      </c>
      <c r="B5798" s="72">
        <v>46187</v>
      </c>
      <c r="C5798" s="79">
        <v>0.45833333333333331</v>
      </c>
      <c r="D5798">
        <v>47</v>
      </c>
      <c r="E5798" t="str">
        <f t="shared" si="180"/>
        <v>juin</v>
      </c>
      <c r="F5798">
        <f t="shared" si="181"/>
        <v>11</v>
      </c>
    </row>
    <row r="5799" spans="1:6">
      <c r="A5799" t="s">
        <v>68</v>
      </c>
      <c r="B5799" s="72">
        <v>46187</v>
      </c>
      <c r="C5799" s="79">
        <v>0.5</v>
      </c>
      <c r="D5799">
        <v>37</v>
      </c>
      <c r="E5799" t="str">
        <f t="shared" si="180"/>
        <v>juin</v>
      </c>
      <c r="F5799">
        <f t="shared" si="181"/>
        <v>12</v>
      </c>
    </row>
    <row r="5800" spans="1:6">
      <c r="A5800" t="s">
        <v>68</v>
      </c>
      <c r="B5800" s="72">
        <v>46187</v>
      </c>
      <c r="C5800" s="79">
        <v>0.54166666666666663</v>
      </c>
      <c r="D5800">
        <v>46</v>
      </c>
      <c r="E5800" t="str">
        <f t="shared" si="180"/>
        <v>juin</v>
      </c>
      <c r="F5800">
        <f t="shared" si="181"/>
        <v>13</v>
      </c>
    </row>
    <row r="5801" spans="1:6">
      <c r="A5801" t="s">
        <v>68</v>
      </c>
      <c r="B5801" s="72">
        <v>46187</v>
      </c>
      <c r="C5801" s="79">
        <v>0.58333333333333337</v>
      </c>
      <c r="D5801">
        <v>41</v>
      </c>
      <c r="E5801" t="str">
        <f t="shared" si="180"/>
        <v>juin</v>
      </c>
      <c r="F5801">
        <f t="shared" si="181"/>
        <v>14</v>
      </c>
    </row>
    <row r="5802" spans="1:6">
      <c r="A5802" t="s">
        <v>68</v>
      </c>
      <c r="B5802" s="72">
        <v>46187</v>
      </c>
      <c r="C5802" s="79">
        <v>0.625</v>
      </c>
      <c r="D5802">
        <v>43</v>
      </c>
      <c r="E5802" t="str">
        <f t="shared" si="180"/>
        <v>juin</v>
      </c>
      <c r="F5802">
        <f t="shared" si="181"/>
        <v>15</v>
      </c>
    </row>
    <row r="5803" spans="1:6">
      <c r="A5803" t="s">
        <v>68</v>
      </c>
      <c r="B5803" s="72">
        <v>46187</v>
      </c>
      <c r="C5803" s="79">
        <v>0.66666666666666663</v>
      </c>
      <c r="D5803">
        <v>38</v>
      </c>
      <c r="E5803" t="str">
        <f t="shared" si="180"/>
        <v>juin</v>
      </c>
      <c r="F5803">
        <f t="shared" si="181"/>
        <v>16</v>
      </c>
    </row>
    <row r="5804" spans="1:6">
      <c r="A5804" t="s">
        <v>68</v>
      </c>
      <c r="B5804" s="72">
        <v>46187</v>
      </c>
      <c r="C5804" s="79">
        <v>0.70833333333333337</v>
      </c>
      <c r="D5804">
        <v>23</v>
      </c>
      <c r="E5804" t="str">
        <f t="shared" si="180"/>
        <v>juin</v>
      </c>
      <c r="F5804">
        <f t="shared" si="181"/>
        <v>17</v>
      </c>
    </row>
    <row r="5805" spans="1:6">
      <c r="A5805" t="s">
        <v>68</v>
      </c>
      <c r="B5805" s="72">
        <v>46187</v>
      </c>
      <c r="C5805" s="79">
        <v>0.75</v>
      </c>
      <c r="D5805">
        <v>29</v>
      </c>
      <c r="E5805" t="str">
        <f t="shared" si="180"/>
        <v>juin</v>
      </c>
      <c r="F5805">
        <f t="shared" si="181"/>
        <v>18</v>
      </c>
    </row>
    <row r="5806" spans="1:6">
      <c r="A5806" t="s">
        <v>68</v>
      </c>
      <c r="B5806" s="72">
        <v>46187</v>
      </c>
      <c r="C5806" s="79">
        <v>0.79166666666666663</v>
      </c>
      <c r="D5806">
        <v>21</v>
      </c>
      <c r="E5806" t="str">
        <f t="shared" si="180"/>
        <v>juin</v>
      </c>
      <c r="F5806">
        <f t="shared" si="181"/>
        <v>19</v>
      </c>
    </row>
    <row r="5807" spans="1:6">
      <c r="A5807" t="s">
        <v>68</v>
      </c>
      <c r="B5807" s="72">
        <v>46187</v>
      </c>
      <c r="C5807" s="79">
        <v>0.83333333333333337</v>
      </c>
      <c r="D5807">
        <v>19</v>
      </c>
      <c r="E5807" t="str">
        <f t="shared" si="180"/>
        <v>juin</v>
      </c>
      <c r="F5807">
        <f t="shared" si="181"/>
        <v>20</v>
      </c>
    </row>
    <row r="5808" spans="1:6">
      <c r="A5808" t="s">
        <v>68</v>
      </c>
      <c r="B5808" s="72">
        <v>46187</v>
      </c>
      <c r="C5808" s="79">
        <v>0.875</v>
      </c>
      <c r="D5808">
        <v>13</v>
      </c>
      <c r="E5808" t="str">
        <f t="shared" si="180"/>
        <v>juin</v>
      </c>
      <c r="F5808">
        <f t="shared" si="181"/>
        <v>21</v>
      </c>
    </row>
    <row r="5809" spans="1:6">
      <c r="A5809" t="s">
        <v>68</v>
      </c>
      <c r="B5809" s="72">
        <v>46187</v>
      </c>
      <c r="C5809" s="79">
        <v>0.91666666666666663</v>
      </c>
      <c r="D5809">
        <v>7</v>
      </c>
      <c r="E5809" t="str">
        <f t="shared" si="180"/>
        <v>juin</v>
      </c>
      <c r="F5809">
        <f t="shared" si="181"/>
        <v>22</v>
      </c>
    </row>
    <row r="5810" spans="1:6">
      <c r="A5810" t="s">
        <v>68</v>
      </c>
      <c r="B5810" s="72">
        <v>46187</v>
      </c>
      <c r="C5810" s="79">
        <v>0.95833333333333337</v>
      </c>
      <c r="D5810">
        <v>4</v>
      </c>
      <c r="E5810" t="str">
        <f t="shared" si="180"/>
        <v>juin</v>
      </c>
      <c r="F5810">
        <f t="shared" si="181"/>
        <v>23</v>
      </c>
    </row>
    <row r="5811" spans="1:6">
      <c r="A5811" t="s">
        <v>85</v>
      </c>
      <c r="B5811" s="72">
        <v>46187</v>
      </c>
      <c r="C5811" s="79">
        <v>0</v>
      </c>
      <c r="D5811">
        <v>3</v>
      </c>
      <c r="E5811" t="str">
        <f t="shared" si="180"/>
        <v>juin</v>
      </c>
      <c r="F5811">
        <f t="shared" si="181"/>
        <v>24</v>
      </c>
    </row>
    <row r="5812" spans="1:6">
      <c r="A5812" t="s">
        <v>85</v>
      </c>
      <c r="B5812" s="72">
        <v>46187</v>
      </c>
      <c r="C5812" s="79">
        <v>4.1666666666666664E-2</v>
      </c>
      <c r="D5812">
        <v>4</v>
      </c>
      <c r="E5812" t="str">
        <f t="shared" si="180"/>
        <v>juin</v>
      </c>
      <c r="F5812">
        <f t="shared" si="181"/>
        <v>1</v>
      </c>
    </row>
    <row r="5813" spans="1:6">
      <c r="A5813" t="s">
        <v>85</v>
      </c>
      <c r="B5813" s="72">
        <v>46187</v>
      </c>
      <c r="C5813" s="79">
        <v>8.3333333333333329E-2</v>
      </c>
      <c r="D5813">
        <v>3</v>
      </c>
      <c r="E5813" t="str">
        <f t="shared" si="180"/>
        <v>juin</v>
      </c>
      <c r="F5813">
        <f t="shared" si="181"/>
        <v>2</v>
      </c>
    </row>
    <row r="5814" spans="1:6">
      <c r="A5814" t="s">
        <v>85</v>
      </c>
      <c r="B5814" s="72">
        <v>46187</v>
      </c>
      <c r="C5814" s="79">
        <v>0.125</v>
      </c>
      <c r="D5814">
        <v>2</v>
      </c>
      <c r="E5814" t="str">
        <f t="shared" si="180"/>
        <v>juin</v>
      </c>
      <c r="F5814">
        <f t="shared" si="181"/>
        <v>3</v>
      </c>
    </row>
    <row r="5815" spans="1:6">
      <c r="A5815" t="s">
        <v>85</v>
      </c>
      <c r="B5815" s="72">
        <v>46187</v>
      </c>
      <c r="C5815" s="79">
        <v>0.16666666666666666</v>
      </c>
      <c r="D5815">
        <v>1</v>
      </c>
      <c r="E5815" t="str">
        <f t="shared" si="180"/>
        <v>juin</v>
      </c>
      <c r="F5815">
        <f t="shared" si="181"/>
        <v>4</v>
      </c>
    </row>
    <row r="5816" spans="1:6">
      <c r="A5816" t="s">
        <v>85</v>
      </c>
      <c r="B5816" s="72">
        <v>46187</v>
      </c>
      <c r="C5816" s="79">
        <v>0.20833333333333334</v>
      </c>
      <c r="D5816">
        <v>2</v>
      </c>
      <c r="E5816" t="str">
        <f t="shared" si="180"/>
        <v>juin</v>
      </c>
      <c r="F5816" t="e">
        <f t="shared" si="181"/>
        <v>#N/A</v>
      </c>
    </row>
    <row r="5817" spans="1:6">
      <c r="A5817" t="s">
        <v>85</v>
      </c>
      <c r="B5817" s="72">
        <v>46187</v>
      </c>
      <c r="C5817" s="79">
        <v>0.25</v>
      </c>
      <c r="D5817">
        <v>2</v>
      </c>
      <c r="E5817" t="str">
        <f t="shared" si="180"/>
        <v>juin</v>
      </c>
      <c r="F5817">
        <f t="shared" si="181"/>
        <v>6</v>
      </c>
    </row>
    <row r="5818" spans="1:6">
      <c r="A5818" t="s">
        <v>85</v>
      </c>
      <c r="B5818" s="72">
        <v>46187</v>
      </c>
      <c r="C5818" s="79">
        <v>0.29166666666666669</v>
      </c>
      <c r="D5818">
        <v>3</v>
      </c>
      <c r="E5818" t="str">
        <f t="shared" si="180"/>
        <v>juin</v>
      </c>
      <c r="F5818">
        <f t="shared" si="181"/>
        <v>7</v>
      </c>
    </row>
    <row r="5819" spans="1:6">
      <c r="A5819" t="s">
        <v>85</v>
      </c>
      <c r="B5819" s="72">
        <v>46187</v>
      </c>
      <c r="C5819" s="79">
        <v>0.33333333333333331</v>
      </c>
      <c r="D5819">
        <v>5</v>
      </c>
      <c r="E5819" t="str">
        <f t="shared" si="180"/>
        <v>juin</v>
      </c>
      <c r="F5819">
        <f t="shared" si="181"/>
        <v>8</v>
      </c>
    </row>
    <row r="5820" spans="1:6">
      <c r="A5820" t="s">
        <v>85</v>
      </c>
      <c r="B5820" s="72">
        <v>46187</v>
      </c>
      <c r="C5820" s="79">
        <v>0.375</v>
      </c>
      <c r="D5820">
        <v>7</v>
      </c>
      <c r="E5820" t="str">
        <f t="shared" si="180"/>
        <v>juin</v>
      </c>
      <c r="F5820">
        <f t="shared" si="181"/>
        <v>9</v>
      </c>
    </row>
    <row r="5821" spans="1:6">
      <c r="A5821" t="s">
        <v>85</v>
      </c>
      <c r="B5821" s="72">
        <v>46187</v>
      </c>
      <c r="C5821" s="79">
        <v>0.41666666666666669</v>
      </c>
      <c r="D5821">
        <v>8</v>
      </c>
      <c r="E5821" t="str">
        <f t="shared" si="180"/>
        <v>juin</v>
      </c>
      <c r="F5821">
        <f t="shared" si="181"/>
        <v>10</v>
      </c>
    </row>
    <row r="5822" spans="1:6">
      <c r="A5822" t="s">
        <v>85</v>
      </c>
      <c r="B5822" s="72">
        <v>46187</v>
      </c>
      <c r="C5822" s="79">
        <v>0.45833333333333331</v>
      </c>
      <c r="D5822">
        <v>9</v>
      </c>
      <c r="E5822" t="str">
        <f t="shared" si="180"/>
        <v>juin</v>
      </c>
      <c r="F5822">
        <f t="shared" si="181"/>
        <v>11</v>
      </c>
    </row>
    <row r="5823" spans="1:6">
      <c r="A5823" t="s">
        <v>85</v>
      </c>
      <c r="B5823" s="72">
        <v>46187</v>
      </c>
      <c r="C5823" s="79">
        <v>0.5</v>
      </c>
      <c r="D5823">
        <v>11</v>
      </c>
      <c r="E5823" t="str">
        <f t="shared" si="180"/>
        <v>juin</v>
      </c>
      <c r="F5823">
        <f t="shared" si="181"/>
        <v>12</v>
      </c>
    </row>
    <row r="5824" spans="1:6">
      <c r="A5824" t="s">
        <v>85</v>
      </c>
      <c r="B5824" s="72">
        <v>46187</v>
      </c>
      <c r="C5824" s="79">
        <v>0.54166666666666663</v>
      </c>
      <c r="D5824">
        <v>12</v>
      </c>
      <c r="E5824" t="str">
        <f t="shared" si="180"/>
        <v>juin</v>
      </c>
      <c r="F5824">
        <f t="shared" si="181"/>
        <v>13</v>
      </c>
    </row>
    <row r="5825" spans="1:6">
      <c r="A5825" t="s">
        <v>85</v>
      </c>
      <c r="B5825" s="72">
        <v>46187</v>
      </c>
      <c r="C5825" s="79">
        <v>0.58333333333333337</v>
      </c>
      <c r="D5825">
        <v>11</v>
      </c>
      <c r="E5825" t="str">
        <f t="shared" si="180"/>
        <v>juin</v>
      </c>
      <c r="F5825">
        <f t="shared" si="181"/>
        <v>14</v>
      </c>
    </row>
    <row r="5826" spans="1:6">
      <c r="A5826" t="s">
        <v>85</v>
      </c>
      <c r="B5826" s="72">
        <v>46187</v>
      </c>
      <c r="C5826" s="79">
        <v>0.625</v>
      </c>
      <c r="D5826">
        <v>9</v>
      </c>
      <c r="E5826" t="str">
        <f t="shared" si="180"/>
        <v>juin</v>
      </c>
      <c r="F5826">
        <f t="shared" si="181"/>
        <v>15</v>
      </c>
    </row>
    <row r="5827" spans="1:6">
      <c r="A5827" t="s">
        <v>85</v>
      </c>
      <c r="B5827" s="72">
        <v>46187</v>
      </c>
      <c r="C5827" s="79">
        <v>0.66666666666666663</v>
      </c>
      <c r="D5827">
        <v>11</v>
      </c>
      <c r="E5827" t="str">
        <f t="shared" si="180"/>
        <v>juin</v>
      </c>
      <c r="F5827">
        <f t="shared" si="181"/>
        <v>16</v>
      </c>
    </row>
    <row r="5828" spans="1:6">
      <c r="A5828" t="s">
        <v>85</v>
      </c>
      <c r="B5828" s="72">
        <v>46187</v>
      </c>
      <c r="C5828" s="79">
        <v>0.70833333333333337</v>
      </c>
      <c r="D5828">
        <v>14</v>
      </c>
      <c r="E5828" t="str">
        <f t="shared" ref="E5828:E5891" si="182">TEXT(B5828,"mmmm")</f>
        <v>juin</v>
      </c>
      <c r="F5828">
        <f t="shared" ref="F5828:F5891" si="183">VLOOKUP(C5828,$L$1:$M$24,2,0)</f>
        <v>17</v>
      </c>
    </row>
    <row r="5829" spans="1:6">
      <c r="A5829" t="s">
        <v>85</v>
      </c>
      <c r="B5829" s="72">
        <v>46187</v>
      </c>
      <c r="C5829" s="79">
        <v>0.75</v>
      </c>
      <c r="D5829">
        <v>10</v>
      </c>
      <c r="E5829" t="str">
        <f t="shared" si="182"/>
        <v>juin</v>
      </c>
      <c r="F5829">
        <f t="shared" si="183"/>
        <v>18</v>
      </c>
    </row>
    <row r="5830" spans="1:6">
      <c r="A5830" t="s">
        <v>85</v>
      </c>
      <c r="B5830" s="72">
        <v>46187</v>
      </c>
      <c r="C5830" s="79">
        <v>0.79166666666666663</v>
      </c>
      <c r="D5830">
        <v>11</v>
      </c>
      <c r="E5830" t="str">
        <f t="shared" si="182"/>
        <v>juin</v>
      </c>
      <c r="F5830">
        <f t="shared" si="183"/>
        <v>19</v>
      </c>
    </row>
    <row r="5831" spans="1:6">
      <c r="A5831" t="s">
        <v>85</v>
      </c>
      <c r="B5831" s="72">
        <v>46187</v>
      </c>
      <c r="C5831" s="79">
        <v>0.83333333333333337</v>
      </c>
      <c r="D5831">
        <v>8</v>
      </c>
      <c r="E5831" t="str">
        <f t="shared" si="182"/>
        <v>juin</v>
      </c>
      <c r="F5831">
        <f t="shared" si="183"/>
        <v>20</v>
      </c>
    </row>
    <row r="5832" spans="1:6">
      <c r="A5832" t="s">
        <v>85</v>
      </c>
      <c r="B5832" s="72">
        <v>46187</v>
      </c>
      <c r="C5832" s="79">
        <v>0.875</v>
      </c>
      <c r="D5832">
        <v>7</v>
      </c>
      <c r="E5832" t="str">
        <f t="shared" si="182"/>
        <v>juin</v>
      </c>
      <c r="F5832">
        <f t="shared" si="183"/>
        <v>21</v>
      </c>
    </row>
    <row r="5833" spans="1:6">
      <c r="A5833" t="s">
        <v>85</v>
      </c>
      <c r="B5833" s="72">
        <v>46187</v>
      </c>
      <c r="C5833" s="79">
        <v>0.91666666666666663</v>
      </c>
      <c r="D5833">
        <v>10</v>
      </c>
      <c r="E5833" t="str">
        <f t="shared" si="182"/>
        <v>juin</v>
      </c>
      <c r="F5833">
        <f t="shared" si="183"/>
        <v>22</v>
      </c>
    </row>
    <row r="5834" spans="1:6">
      <c r="A5834" t="s">
        <v>85</v>
      </c>
      <c r="B5834" s="72">
        <v>46187</v>
      </c>
      <c r="C5834" s="79">
        <v>0.95833333333333337</v>
      </c>
      <c r="D5834">
        <v>7</v>
      </c>
      <c r="E5834" t="str">
        <f t="shared" si="182"/>
        <v>juin</v>
      </c>
      <c r="F5834">
        <f t="shared" si="183"/>
        <v>23</v>
      </c>
    </row>
    <row r="5835" spans="1:6">
      <c r="A5835" t="s">
        <v>68</v>
      </c>
      <c r="B5835" s="72">
        <v>46188</v>
      </c>
      <c r="C5835" s="79">
        <v>0</v>
      </c>
      <c r="D5835">
        <v>4</v>
      </c>
      <c r="E5835" t="str">
        <f t="shared" si="182"/>
        <v>juin</v>
      </c>
      <c r="F5835">
        <f t="shared" si="183"/>
        <v>24</v>
      </c>
    </row>
    <row r="5836" spans="1:6">
      <c r="A5836" t="s">
        <v>68</v>
      </c>
      <c r="B5836" s="72">
        <v>46188</v>
      </c>
      <c r="C5836" s="79">
        <v>4.1666666666666664E-2</v>
      </c>
      <c r="D5836">
        <v>0</v>
      </c>
      <c r="E5836" t="str">
        <f t="shared" si="182"/>
        <v>juin</v>
      </c>
      <c r="F5836">
        <f t="shared" si="183"/>
        <v>1</v>
      </c>
    </row>
    <row r="5837" spans="1:6">
      <c r="A5837" t="s">
        <v>68</v>
      </c>
      <c r="B5837" s="72">
        <v>46188</v>
      </c>
      <c r="C5837" s="79">
        <v>8.3333333333333329E-2</v>
      </c>
      <c r="D5837">
        <v>0</v>
      </c>
      <c r="E5837" t="str">
        <f t="shared" si="182"/>
        <v>juin</v>
      </c>
      <c r="F5837">
        <f t="shared" si="183"/>
        <v>2</v>
      </c>
    </row>
    <row r="5838" spans="1:6">
      <c r="A5838" t="s">
        <v>68</v>
      </c>
      <c r="B5838" s="72">
        <v>46188</v>
      </c>
      <c r="C5838" s="79">
        <v>0.125</v>
      </c>
      <c r="D5838">
        <v>1</v>
      </c>
      <c r="E5838" t="str">
        <f t="shared" si="182"/>
        <v>juin</v>
      </c>
      <c r="F5838">
        <f t="shared" si="183"/>
        <v>3</v>
      </c>
    </row>
    <row r="5839" spans="1:6">
      <c r="A5839" t="s">
        <v>68</v>
      </c>
      <c r="B5839" s="72">
        <v>46188</v>
      </c>
      <c r="C5839" s="79">
        <v>0.16666666666666666</v>
      </c>
      <c r="D5839">
        <v>0</v>
      </c>
      <c r="E5839" t="str">
        <f t="shared" si="182"/>
        <v>juin</v>
      </c>
      <c r="F5839">
        <f t="shared" si="183"/>
        <v>4</v>
      </c>
    </row>
    <row r="5840" spans="1:6">
      <c r="A5840" t="s">
        <v>68</v>
      </c>
      <c r="B5840" s="72">
        <v>46188</v>
      </c>
      <c r="C5840" s="79">
        <v>0.20833333333333334</v>
      </c>
      <c r="D5840">
        <v>1</v>
      </c>
      <c r="E5840" t="str">
        <f t="shared" si="182"/>
        <v>juin</v>
      </c>
      <c r="F5840" t="e">
        <f t="shared" si="183"/>
        <v>#N/A</v>
      </c>
    </row>
    <row r="5841" spans="1:6">
      <c r="A5841" t="s">
        <v>68</v>
      </c>
      <c r="B5841" s="72">
        <v>46188</v>
      </c>
      <c r="C5841" s="79">
        <v>0.25</v>
      </c>
      <c r="D5841">
        <v>7</v>
      </c>
      <c r="E5841" t="str">
        <f t="shared" si="182"/>
        <v>juin</v>
      </c>
      <c r="F5841">
        <f t="shared" si="183"/>
        <v>6</v>
      </c>
    </row>
    <row r="5842" spans="1:6">
      <c r="A5842" t="s">
        <v>68</v>
      </c>
      <c r="B5842" s="72">
        <v>46188</v>
      </c>
      <c r="C5842" s="79">
        <v>0.29166666666666669</v>
      </c>
      <c r="D5842">
        <v>22</v>
      </c>
      <c r="E5842" t="str">
        <f t="shared" si="182"/>
        <v>juin</v>
      </c>
      <c r="F5842">
        <f t="shared" si="183"/>
        <v>7</v>
      </c>
    </row>
    <row r="5843" spans="1:6">
      <c r="A5843" t="s">
        <v>68</v>
      </c>
      <c r="B5843" s="72">
        <v>46188</v>
      </c>
      <c r="C5843" s="79">
        <v>0.33333333333333331</v>
      </c>
      <c r="D5843">
        <v>67</v>
      </c>
      <c r="E5843" t="str">
        <f t="shared" si="182"/>
        <v>juin</v>
      </c>
      <c r="F5843">
        <f t="shared" si="183"/>
        <v>8</v>
      </c>
    </row>
    <row r="5844" spans="1:6">
      <c r="A5844" t="s">
        <v>68</v>
      </c>
      <c r="B5844" s="72">
        <v>46188</v>
      </c>
      <c r="C5844" s="79">
        <v>0.375</v>
      </c>
      <c r="D5844">
        <v>78</v>
      </c>
      <c r="E5844" t="str">
        <f t="shared" si="182"/>
        <v>juin</v>
      </c>
      <c r="F5844">
        <f t="shared" si="183"/>
        <v>9</v>
      </c>
    </row>
    <row r="5845" spans="1:6">
      <c r="A5845" t="s">
        <v>68</v>
      </c>
      <c r="B5845" s="72">
        <v>46188</v>
      </c>
      <c r="C5845" s="79">
        <v>0.41666666666666669</v>
      </c>
      <c r="D5845">
        <v>82</v>
      </c>
      <c r="E5845" t="str">
        <f t="shared" si="182"/>
        <v>juin</v>
      </c>
      <c r="F5845">
        <f t="shared" si="183"/>
        <v>10</v>
      </c>
    </row>
    <row r="5846" spans="1:6">
      <c r="A5846" t="s">
        <v>68</v>
      </c>
      <c r="B5846" s="72">
        <v>46188</v>
      </c>
      <c r="C5846" s="79">
        <v>0.45833333333333331</v>
      </c>
      <c r="D5846">
        <v>68</v>
      </c>
      <c r="E5846" t="str">
        <f t="shared" si="182"/>
        <v>juin</v>
      </c>
      <c r="F5846">
        <f t="shared" si="183"/>
        <v>11</v>
      </c>
    </row>
    <row r="5847" spans="1:6">
      <c r="A5847" t="s">
        <v>68</v>
      </c>
      <c r="B5847" s="72">
        <v>46188</v>
      </c>
      <c r="C5847" s="79">
        <v>0.5</v>
      </c>
      <c r="D5847">
        <v>59</v>
      </c>
      <c r="E5847" t="str">
        <f t="shared" si="182"/>
        <v>juin</v>
      </c>
      <c r="F5847">
        <f t="shared" si="183"/>
        <v>12</v>
      </c>
    </row>
    <row r="5848" spans="1:6">
      <c r="A5848" t="s">
        <v>68</v>
      </c>
      <c r="B5848" s="72">
        <v>46188</v>
      </c>
      <c r="C5848" s="79">
        <v>0.54166666666666663</v>
      </c>
      <c r="D5848">
        <v>67</v>
      </c>
      <c r="E5848" t="str">
        <f t="shared" si="182"/>
        <v>juin</v>
      </c>
      <c r="F5848">
        <f t="shared" si="183"/>
        <v>13</v>
      </c>
    </row>
    <row r="5849" spans="1:6">
      <c r="A5849" t="s">
        <v>68</v>
      </c>
      <c r="B5849" s="72">
        <v>46188</v>
      </c>
      <c r="C5849" s="79">
        <v>0.58333333333333337</v>
      </c>
      <c r="D5849">
        <v>71</v>
      </c>
      <c r="E5849" t="str">
        <f t="shared" si="182"/>
        <v>juin</v>
      </c>
      <c r="F5849">
        <f t="shared" si="183"/>
        <v>14</v>
      </c>
    </row>
    <row r="5850" spans="1:6">
      <c r="A5850" t="s">
        <v>68</v>
      </c>
      <c r="B5850" s="72">
        <v>46188</v>
      </c>
      <c r="C5850" s="79">
        <v>0.625</v>
      </c>
      <c r="D5850">
        <v>53</v>
      </c>
      <c r="E5850" t="str">
        <f t="shared" si="182"/>
        <v>juin</v>
      </c>
      <c r="F5850">
        <f t="shared" si="183"/>
        <v>15</v>
      </c>
    </row>
    <row r="5851" spans="1:6">
      <c r="A5851" t="s">
        <v>68</v>
      </c>
      <c r="B5851" s="72">
        <v>46188</v>
      </c>
      <c r="C5851" s="79">
        <v>0.66666666666666663</v>
      </c>
      <c r="D5851">
        <v>63</v>
      </c>
      <c r="E5851" t="str">
        <f t="shared" si="182"/>
        <v>juin</v>
      </c>
      <c r="F5851">
        <f t="shared" si="183"/>
        <v>16</v>
      </c>
    </row>
    <row r="5852" spans="1:6">
      <c r="A5852" t="s">
        <v>68</v>
      </c>
      <c r="B5852" s="72">
        <v>46188</v>
      </c>
      <c r="C5852" s="79">
        <v>0.70833333333333337</v>
      </c>
      <c r="D5852">
        <v>43</v>
      </c>
      <c r="E5852" t="str">
        <f t="shared" si="182"/>
        <v>juin</v>
      </c>
      <c r="F5852">
        <f t="shared" si="183"/>
        <v>17</v>
      </c>
    </row>
    <row r="5853" spans="1:6">
      <c r="A5853" t="s">
        <v>68</v>
      </c>
      <c r="B5853" s="72">
        <v>46188</v>
      </c>
      <c r="C5853" s="79">
        <v>0.75</v>
      </c>
      <c r="D5853">
        <v>24</v>
      </c>
      <c r="E5853" t="str">
        <f t="shared" si="182"/>
        <v>juin</v>
      </c>
      <c r="F5853">
        <f t="shared" si="183"/>
        <v>18</v>
      </c>
    </row>
    <row r="5854" spans="1:6">
      <c r="A5854" t="s">
        <v>68</v>
      </c>
      <c r="B5854" s="72">
        <v>46188</v>
      </c>
      <c r="C5854" s="79">
        <v>0.79166666666666663</v>
      </c>
      <c r="D5854">
        <v>14</v>
      </c>
      <c r="E5854" t="str">
        <f t="shared" si="182"/>
        <v>juin</v>
      </c>
      <c r="F5854">
        <f t="shared" si="183"/>
        <v>19</v>
      </c>
    </row>
    <row r="5855" spans="1:6">
      <c r="A5855" t="s">
        <v>68</v>
      </c>
      <c r="B5855" s="72">
        <v>46188</v>
      </c>
      <c r="C5855" s="79">
        <v>0.83333333333333337</v>
      </c>
      <c r="D5855">
        <v>10</v>
      </c>
      <c r="E5855" t="str">
        <f t="shared" si="182"/>
        <v>juin</v>
      </c>
      <c r="F5855">
        <f t="shared" si="183"/>
        <v>20</v>
      </c>
    </row>
    <row r="5856" spans="1:6">
      <c r="A5856" t="s">
        <v>68</v>
      </c>
      <c r="B5856" s="72">
        <v>46188</v>
      </c>
      <c r="C5856" s="79">
        <v>0.875</v>
      </c>
      <c r="D5856">
        <v>6</v>
      </c>
      <c r="E5856" t="str">
        <f t="shared" si="182"/>
        <v>juin</v>
      </c>
      <c r="F5856">
        <f t="shared" si="183"/>
        <v>21</v>
      </c>
    </row>
    <row r="5857" spans="1:6">
      <c r="A5857" t="s">
        <v>68</v>
      </c>
      <c r="B5857" s="72">
        <v>46188</v>
      </c>
      <c r="C5857" s="79">
        <v>0.91666666666666663</v>
      </c>
      <c r="D5857">
        <v>6</v>
      </c>
      <c r="E5857" t="str">
        <f t="shared" si="182"/>
        <v>juin</v>
      </c>
      <c r="F5857">
        <f t="shared" si="183"/>
        <v>22</v>
      </c>
    </row>
    <row r="5858" spans="1:6">
      <c r="A5858" t="s">
        <v>68</v>
      </c>
      <c r="B5858" s="72">
        <v>46188</v>
      </c>
      <c r="C5858" s="79">
        <v>0.95833333333333337</v>
      </c>
      <c r="D5858">
        <v>7</v>
      </c>
      <c r="E5858" t="str">
        <f t="shared" si="182"/>
        <v>juin</v>
      </c>
      <c r="F5858">
        <f t="shared" si="183"/>
        <v>23</v>
      </c>
    </row>
    <row r="5859" spans="1:6">
      <c r="A5859" t="s">
        <v>85</v>
      </c>
      <c r="B5859" s="72">
        <v>46188</v>
      </c>
      <c r="C5859" s="79">
        <v>0</v>
      </c>
      <c r="D5859">
        <v>4</v>
      </c>
      <c r="E5859" t="str">
        <f t="shared" si="182"/>
        <v>juin</v>
      </c>
      <c r="F5859">
        <f t="shared" si="183"/>
        <v>24</v>
      </c>
    </row>
    <row r="5860" spans="1:6">
      <c r="A5860" t="s">
        <v>85</v>
      </c>
      <c r="B5860" s="72">
        <v>46188</v>
      </c>
      <c r="C5860" s="79">
        <v>4.1666666666666664E-2</v>
      </c>
      <c r="D5860">
        <v>2</v>
      </c>
      <c r="E5860" t="str">
        <f t="shared" si="182"/>
        <v>juin</v>
      </c>
      <c r="F5860">
        <f t="shared" si="183"/>
        <v>1</v>
      </c>
    </row>
    <row r="5861" spans="1:6">
      <c r="A5861" t="s">
        <v>85</v>
      </c>
      <c r="B5861" s="72">
        <v>46188</v>
      </c>
      <c r="C5861" s="79">
        <v>8.3333333333333329E-2</v>
      </c>
      <c r="D5861">
        <v>0</v>
      </c>
      <c r="E5861" t="str">
        <f t="shared" si="182"/>
        <v>juin</v>
      </c>
      <c r="F5861">
        <f t="shared" si="183"/>
        <v>2</v>
      </c>
    </row>
    <row r="5862" spans="1:6">
      <c r="A5862" t="s">
        <v>85</v>
      </c>
      <c r="B5862" s="72">
        <v>46188</v>
      </c>
      <c r="C5862" s="79">
        <v>0.125</v>
      </c>
      <c r="D5862">
        <v>0</v>
      </c>
      <c r="E5862" t="str">
        <f t="shared" si="182"/>
        <v>juin</v>
      </c>
      <c r="F5862">
        <f t="shared" si="183"/>
        <v>3</v>
      </c>
    </row>
    <row r="5863" spans="1:6">
      <c r="A5863" t="s">
        <v>85</v>
      </c>
      <c r="B5863" s="72">
        <v>46188</v>
      </c>
      <c r="C5863" s="79">
        <v>0.16666666666666666</v>
      </c>
      <c r="D5863">
        <v>0</v>
      </c>
      <c r="E5863" t="str">
        <f t="shared" si="182"/>
        <v>juin</v>
      </c>
      <c r="F5863">
        <f t="shared" si="183"/>
        <v>4</v>
      </c>
    </row>
    <row r="5864" spans="1:6">
      <c r="A5864" t="s">
        <v>85</v>
      </c>
      <c r="B5864" s="72">
        <v>46188</v>
      </c>
      <c r="C5864" s="79">
        <v>0.20833333333333334</v>
      </c>
      <c r="D5864">
        <v>2</v>
      </c>
      <c r="E5864" t="str">
        <f t="shared" si="182"/>
        <v>juin</v>
      </c>
      <c r="F5864" t="e">
        <f t="shared" si="183"/>
        <v>#N/A</v>
      </c>
    </row>
    <row r="5865" spans="1:6">
      <c r="A5865" t="s">
        <v>85</v>
      </c>
      <c r="B5865" s="72">
        <v>46188</v>
      </c>
      <c r="C5865" s="79">
        <v>0.25</v>
      </c>
      <c r="D5865">
        <v>3</v>
      </c>
      <c r="E5865" t="str">
        <f t="shared" si="182"/>
        <v>juin</v>
      </c>
      <c r="F5865">
        <f t="shared" si="183"/>
        <v>6</v>
      </c>
    </row>
    <row r="5866" spans="1:6">
      <c r="A5866" t="s">
        <v>85</v>
      </c>
      <c r="B5866" s="72">
        <v>46188</v>
      </c>
      <c r="C5866" s="79">
        <v>0.29166666666666669</v>
      </c>
      <c r="D5866">
        <v>7</v>
      </c>
      <c r="E5866" t="str">
        <f t="shared" si="182"/>
        <v>juin</v>
      </c>
      <c r="F5866">
        <f t="shared" si="183"/>
        <v>7</v>
      </c>
    </row>
    <row r="5867" spans="1:6">
      <c r="A5867" t="s">
        <v>85</v>
      </c>
      <c r="B5867" s="72">
        <v>46188</v>
      </c>
      <c r="C5867" s="79">
        <v>0.33333333333333331</v>
      </c>
      <c r="D5867">
        <v>23</v>
      </c>
      <c r="E5867" t="str">
        <f t="shared" si="182"/>
        <v>juin</v>
      </c>
      <c r="F5867">
        <f t="shared" si="183"/>
        <v>8</v>
      </c>
    </row>
    <row r="5868" spans="1:6">
      <c r="A5868" t="s">
        <v>85</v>
      </c>
      <c r="B5868" s="72">
        <v>46188</v>
      </c>
      <c r="C5868" s="79">
        <v>0.375</v>
      </c>
      <c r="D5868">
        <v>37</v>
      </c>
      <c r="E5868" t="str">
        <f t="shared" si="182"/>
        <v>juin</v>
      </c>
      <c r="F5868">
        <f t="shared" si="183"/>
        <v>9</v>
      </c>
    </row>
    <row r="5869" spans="1:6">
      <c r="A5869" t="s">
        <v>85</v>
      </c>
      <c r="B5869" s="72">
        <v>46188</v>
      </c>
      <c r="C5869" s="79">
        <v>0.41666666666666669</v>
      </c>
      <c r="D5869">
        <v>30</v>
      </c>
      <c r="E5869" t="str">
        <f t="shared" si="182"/>
        <v>juin</v>
      </c>
      <c r="F5869">
        <f t="shared" si="183"/>
        <v>10</v>
      </c>
    </row>
    <row r="5870" spans="1:6">
      <c r="A5870" t="s">
        <v>85</v>
      </c>
      <c r="B5870" s="72">
        <v>46188</v>
      </c>
      <c r="C5870" s="79">
        <v>0.45833333333333331</v>
      </c>
      <c r="D5870">
        <v>32</v>
      </c>
      <c r="E5870" t="str">
        <f t="shared" si="182"/>
        <v>juin</v>
      </c>
      <c r="F5870">
        <f t="shared" si="183"/>
        <v>11</v>
      </c>
    </row>
    <row r="5871" spans="1:6">
      <c r="A5871" t="s">
        <v>85</v>
      </c>
      <c r="B5871" s="72">
        <v>46188</v>
      </c>
      <c r="C5871" s="79">
        <v>0.5</v>
      </c>
      <c r="D5871">
        <v>24</v>
      </c>
      <c r="E5871" t="str">
        <f t="shared" si="182"/>
        <v>juin</v>
      </c>
      <c r="F5871">
        <f t="shared" si="183"/>
        <v>12</v>
      </c>
    </row>
    <row r="5872" spans="1:6">
      <c r="A5872" t="s">
        <v>85</v>
      </c>
      <c r="B5872" s="72">
        <v>46188</v>
      </c>
      <c r="C5872" s="79">
        <v>0.54166666666666663</v>
      </c>
      <c r="D5872">
        <v>22</v>
      </c>
      <c r="E5872" t="str">
        <f t="shared" si="182"/>
        <v>juin</v>
      </c>
      <c r="F5872">
        <f t="shared" si="183"/>
        <v>13</v>
      </c>
    </row>
    <row r="5873" spans="1:6">
      <c r="A5873" t="s">
        <v>85</v>
      </c>
      <c r="B5873" s="72">
        <v>46188</v>
      </c>
      <c r="C5873" s="79">
        <v>0.58333333333333337</v>
      </c>
      <c r="D5873">
        <v>24</v>
      </c>
      <c r="E5873" t="str">
        <f t="shared" si="182"/>
        <v>juin</v>
      </c>
      <c r="F5873">
        <f t="shared" si="183"/>
        <v>14</v>
      </c>
    </row>
    <row r="5874" spans="1:6">
      <c r="A5874" t="s">
        <v>85</v>
      </c>
      <c r="B5874" s="72">
        <v>46188</v>
      </c>
      <c r="C5874" s="79">
        <v>0.625</v>
      </c>
      <c r="D5874">
        <v>24</v>
      </c>
      <c r="E5874" t="str">
        <f t="shared" si="182"/>
        <v>juin</v>
      </c>
      <c r="F5874">
        <f t="shared" si="183"/>
        <v>15</v>
      </c>
    </row>
    <row r="5875" spans="1:6">
      <c r="A5875" t="s">
        <v>85</v>
      </c>
      <c r="B5875" s="72">
        <v>46188</v>
      </c>
      <c r="C5875" s="79">
        <v>0.66666666666666663</v>
      </c>
      <c r="D5875">
        <v>21</v>
      </c>
      <c r="E5875" t="str">
        <f t="shared" si="182"/>
        <v>juin</v>
      </c>
      <c r="F5875">
        <f t="shared" si="183"/>
        <v>16</v>
      </c>
    </row>
    <row r="5876" spans="1:6">
      <c r="A5876" t="s">
        <v>85</v>
      </c>
      <c r="B5876" s="72">
        <v>46188</v>
      </c>
      <c r="C5876" s="79">
        <v>0.70833333333333337</v>
      </c>
      <c r="D5876">
        <v>18</v>
      </c>
      <c r="E5876" t="str">
        <f t="shared" si="182"/>
        <v>juin</v>
      </c>
      <c r="F5876">
        <f t="shared" si="183"/>
        <v>17</v>
      </c>
    </row>
    <row r="5877" spans="1:6">
      <c r="A5877" t="s">
        <v>85</v>
      </c>
      <c r="B5877" s="72">
        <v>46188</v>
      </c>
      <c r="C5877" s="79">
        <v>0.75</v>
      </c>
      <c r="D5877">
        <v>15</v>
      </c>
      <c r="E5877" t="str">
        <f t="shared" si="182"/>
        <v>juin</v>
      </c>
      <c r="F5877">
        <f t="shared" si="183"/>
        <v>18</v>
      </c>
    </row>
    <row r="5878" spans="1:6">
      <c r="A5878" t="s">
        <v>85</v>
      </c>
      <c r="B5878" s="72">
        <v>46188</v>
      </c>
      <c r="C5878" s="79">
        <v>0.79166666666666663</v>
      </c>
      <c r="D5878">
        <v>8</v>
      </c>
      <c r="E5878" t="str">
        <f t="shared" si="182"/>
        <v>juin</v>
      </c>
      <c r="F5878">
        <f t="shared" si="183"/>
        <v>19</v>
      </c>
    </row>
    <row r="5879" spans="1:6">
      <c r="A5879" t="s">
        <v>85</v>
      </c>
      <c r="B5879" s="72">
        <v>46188</v>
      </c>
      <c r="C5879" s="79">
        <v>0.83333333333333337</v>
      </c>
      <c r="D5879">
        <v>8</v>
      </c>
      <c r="E5879" t="str">
        <f t="shared" si="182"/>
        <v>juin</v>
      </c>
      <c r="F5879">
        <f t="shared" si="183"/>
        <v>20</v>
      </c>
    </row>
    <row r="5880" spans="1:6">
      <c r="A5880" t="s">
        <v>85</v>
      </c>
      <c r="B5880" s="72">
        <v>46188</v>
      </c>
      <c r="C5880" s="79">
        <v>0.875</v>
      </c>
      <c r="D5880">
        <v>5</v>
      </c>
      <c r="E5880" t="str">
        <f t="shared" si="182"/>
        <v>juin</v>
      </c>
      <c r="F5880">
        <f t="shared" si="183"/>
        <v>21</v>
      </c>
    </row>
    <row r="5881" spans="1:6">
      <c r="A5881" t="s">
        <v>85</v>
      </c>
      <c r="B5881" s="72">
        <v>46188</v>
      </c>
      <c r="C5881" s="79">
        <v>0.91666666666666663</v>
      </c>
      <c r="D5881">
        <v>1</v>
      </c>
      <c r="E5881" t="str">
        <f t="shared" si="182"/>
        <v>juin</v>
      </c>
      <c r="F5881">
        <f t="shared" si="183"/>
        <v>22</v>
      </c>
    </row>
    <row r="5882" spans="1:6">
      <c r="A5882" t="s">
        <v>85</v>
      </c>
      <c r="B5882" s="72">
        <v>46188</v>
      </c>
      <c r="C5882" s="79">
        <v>0.95833333333333337</v>
      </c>
      <c r="D5882">
        <v>3</v>
      </c>
      <c r="E5882" t="str">
        <f t="shared" si="182"/>
        <v>juin</v>
      </c>
      <c r="F5882">
        <f t="shared" si="183"/>
        <v>23</v>
      </c>
    </row>
    <row r="5883" spans="1:6">
      <c r="A5883" t="s">
        <v>68</v>
      </c>
      <c r="B5883" s="72">
        <v>46189</v>
      </c>
      <c r="C5883" s="79">
        <v>0</v>
      </c>
      <c r="D5883">
        <v>3</v>
      </c>
      <c r="E5883" t="str">
        <f t="shared" si="182"/>
        <v>juin</v>
      </c>
      <c r="F5883">
        <f t="shared" si="183"/>
        <v>24</v>
      </c>
    </row>
    <row r="5884" spans="1:6">
      <c r="A5884" t="s">
        <v>68</v>
      </c>
      <c r="B5884" s="72">
        <v>46189</v>
      </c>
      <c r="C5884" s="79">
        <v>4.1666666666666664E-2</v>
      </c>
      <c r="D5884">
        <v>1</v>
      </c>
      <c r="E5884" t="str">
        <f t="shared" si="182"/>
        <v>juin</v>
      </c>
      <c r="F5884">
        <f t="shared" si="183"/>
        <v>1</v>
      </c>
    </row>
    <row r="5885" spans="1:6">
      <c r="A5885" t="s">
        <v>68</v>
      </c>
      <c r="B5885" s="72">
        <v>46189</v>
      </c>
      <c r="C5885" s="79">
        <v>8.3333333333333329E-2</v>
      </c>
      <c r="D5885">
        <v>1</v>
      </c>
      <c r="E5885" t="str">
        <f t="shared" si="182"/>
        <v>juin</v>
      </c>
      <c r="F5885">
        <f t="shared" si="183"/>
        <v>2</v>
      </c>
    </row>
    <row r="5886" spans="1:6">
      <c r="A5886" t="s">
        <v>68</v>
      </c>
      <c r="B5886" s="72">
        <v>46189</v>
      </c>
      <c r="C5886" s="79">
        <v>0.125</v>
      </c>
      <c r="D5886">
        <v>0</v>
      </c>
      <c r="E5886" t="str">
        <f t="shared" si="182"/>
        <v>juin</v>
      </c>
      <c r="F5886">
        <f t="shared" si="183"/>
        <v>3</v>
      </c>
    </row>
    <row r="5887" spans="1:6">
      <c r="A5887" t="s">
        <v>68</v>
      </c>
      <c r="B5887" s="72">
        <v>46189</v>
      </c>
      <c r="C5887" s="79">
        <v>0.16666666666666666</v>
      </c>
      <c r="D5887">
        <v>0</v>
      </c>
      <c r="E5887" t="str">
        <f t="shared" si="182"/>
        <v>juin</v>
      </c>
      <c r="F5887">
        <f t="shared" si="183"/>
        <v>4</v>
      </c>
    </row>
    <row r="5888" spans="1:6">
      <c r="A5888" t="s">
        <v>68</v>
      </c>
      <c r="B5888" s="72">
        <v>46189</v>
      </c>
      <c r="C5888" s="79">
        <v>0.20833333333333334</v>
      </c>
      <c r="D5888">
        <v>2</v>
      </c>
      <c r="E5888" t="str">
        <f t="shared" si="182"/>
        <v>juin</v>
      </c>
      <c r="F5888" t="e">
        <f t="shared" si="183"/>
        <v>#N/A</v>
      </c>
    </row>
    <row r="5889" spans="1:6">
      <c r="A5889" t="s">
        <v>68</v>
      </c>
      <c r="B5889" s="72">
        <v>46189</v>
      </c>
      <c r="C5889" s="79">
        <v>0.25</v>
      </c>
      <c r="D5889">
        <v>5</v>
      </c>
      <c r="E5889" t="str">
        <f t="shared" si="182"/>
        <v>juin</v>
      </c>
      <c r="F5889">
        <f t="shared" si="183"/>
        <v>6</v>
      </c>
    </row>
    <row r="5890" spans="1:6">
      <c r="A5890" t="s">
        <v>68</v>
      </c>
      <c r="B5890" s="72">
        <v>46189</v>
      </c>
      <c r="C5890" s="79">
        <v>0.29166666666666669</v>
      </c>
      <c r="D5890">
        <v>13</v>
      </c>
      <c r="E5890" t="str">
        <f t="shared" si="182"/>
        <v>juin</v>
      </c>
      <c r="F5890">
        <f t="shared" si="183"/>
        <v>7</v>
      </c>
    </row>
    <row r="5891" spans="1:6">
      <c r="A5891" t="s">
        <v>68</v>
      </c>
      <c r="B5891" s="72">
        <v>46189</v>
      </c>
      <c r="C5891" s="79">
        <v>0.33333333333333331</v>
      </c>
      <c r="D5891">
        <v>44</v>
      </c>
      <c r="E5891" t="str">
        <f t="shared" si="182"/>
        <v>juin</v>
      </c>
      <c r="F5891">
        <f t="shared" si="183"/>
        <v>8</v>
      </c>
    </row>
    <row r="5892" spans="1:6">
      <c r="A5892" t="s">
        <v>68</v>
      </c>
      <c r="B5892" s="72">
        <v>46189</v>
      </c>
      <c r="C5892" s="79">
        <v>0.375</v>
      </c>
      <c r="D5892">
        <v>51</v>
      </c>
      <c r="E5892" t="str">
        <f t="shared" ref="E5892:E5955" si="184">TEXT(B5892,"mmmm")</f>
        <v>juin</v>
      </c>
      <c r="F5892">
        <f t="shared" ref="F5892:F5955" si="185">VLOOKUP(C5892,$L$1:$M$24,2,0)</f>
        <v>9</v>
      </c>
    </row>
    <row r="5893" spans="1:6">
      <c r="A5893" t="s">
        <v>68</v>
      </c>
      <c r="B5893" s="72">
        <v>46189</v>
      </c>
      <c r="C5893" s="79">
        <v>0.41666666666666669</v>
      </c>
      <c r="D5893">
        <v>63</v>
      </c>
      <c r="E5893" t="str">
        <f t="shared" si="184"/>
        <v>juin</v>
      </c>
      <c r="F5893">
        <f t="shared" si="185"/>
        <v>10</v>
      </c>
    </row>
    <row r="5894" spans="1:6">
      <c r="A5894" t="s">
        <v>68</v>
      </c>
      <c r="B5894" s="72">
        <v>46189</v>
      </c>
      <c r="C5894" s="79">
        <v>0.45833333333333331</v>
      </c>
      <c r="D5894">
        <v>55</v>
      </c>
      <c r="E5894" t="str">
        <f t="shared" si="184"/>
        <v>juin</v>
      </c>
      <c r="F5894">
        <f t="shared" si="185"/>
        <v>11</v>
      </c>
    </row>
    <row r="5895" spans="1:6">
      <c r="A5895" t="s">
        <v>68</v>
      </c>
      <c r="B5895" s="72">
        <v>46189</v>
      </c>
      <c r="C5895" s="79">
        <v>0.5</v>
      </c>
      <c r="D5895">
        <v>62</v>
      </c>
      <c r="E5895" t="str">
        <f t="shared" si="184"/>
        <v>juin</v>
      </c>
      <c r="F5895">
        <f t="shared" si="185"/>
        <v>12</v>
      </c>
    </row>
    <row r="5896" spans="1:6">
      <c r="A5896" t="s">
        <v>68</v>
      </c>
      <c r="B5896" s="72">
        <v>46189</v>
      </c>
      <c r="C5896" s="79">
        <v>0.54166666666666663</v>
      </c>
      <c r="D5896">
        <v>62</v>
      </c>
      <c r="E5896" t="str">
        <f t="shared" si="184"/>
        <v>juin</v>
      </c>
      <c r="F5896">
        <f t="shared" si="185"/>
        <v>13</v>
      </c>
    </row>
    <row r="5897" spans="1:6">
      <c r="A5897" t="s">
        <v>68</v>
      </c>
      <c r="B5897" s="72">
        <v>46189</v>
      </c>
      <c r="C5897" s="79">
        <v>0.58333333333333337</v>
      </c>
      <c r="D5897">
        <v>52</v>
      </c>
      <c r="E5897" t="str">
        <f t="shared" si="184"/>
        <v>juin</v>
      </c>
      <c r="F5897">
        <f t="shared" si="185"/>
        <v>14</v>
      </c>
    </row>
    <row r="5898" spans="1:6">
      <c r="A5898" t="s">
        <v>68</v>
      </c>
      <c r="B5898" s="72">
        <v>46189</v>
      </c>
      <c r="C5898" s="79">
        <v>0.625</v>
      </c>
      <c r="D5898">
        <v>54</v>
      </c>
      <c r="E5898" t="str">
        <f t="shared" si="184"/>
        <v>juin</v>
      </c>
      <c r="F5898">
        <f t="shared" si="185"/>
        <v>15</v>
      </c>
    </row>
    <row r="5899" spans="1:6">
      <c r="A5899" t="s">
        <v>68</v>
      </c>
      <c r="B5899" s="72">
        <v>46189</v>
      </c>
      <c r="C5899" s="79">
        <v>0.66666666666666663</v>
      </c>
      <c r="D5899">
        <v>52</v>
      </c>
      <c r="E5899" t="str">
        <f t="shared" si="184"/>
        <v>juin</v>
      </c>
      <c r="F5899">
        <f t="shared" si="185"/>
        <v>16</v>
      </c>
    </row>
    <row r="5900" spans="1:6">
      <c r="A5900" t="s">
        <v>68</v>
      </c>
      <c r="B5900" s="72">
        <v>46189</v>
      </c>
      <c r="C5900" s="79">
        <v>0.70833333333333337</v>
      </c>
      <c r="D5900">
        <v>45</v>
      </c>
      <c r="E5900" t="str">
        <f t="shared" si="184"/>
        <v>juin</v>
      </c>
      <c r="F5900">
        <f t="shared" si="185"/>
        <v>17</v>
      </c>
    </row>
    <row r="5901" spans="1:6">
      <c r="A5901" t="s">
        <v>68</v>
      </c>
      <c r="B5901" s="72">
        <v>46189</v>
      </c>
      <c r="C5901" s="79">
        <v>0.75</v>
      </c>
      <c r="D5901">
        <v>30</v>
      </c>
      <c r="E5901" t="str">
        <f t="shared" si="184"/>
        <v>juin</v>
      </c>
      <c r="F5901">
        <f t="shared" si="185"/>
        <v>18</v>
      </c>
    </row>
    <row r="5902" spans="1:6">
      <c r="A5902" t="s">
        <v>68</v>
      </c>
      <c r="B5902" s="72">
        <v>46189</v>
      </c>
      <c r="C5902" s="79">
        <v>0.79166666666666663</v>
      </c>
      <c r="D5902">
        <v>22</v>
      </c>
      <c r="E5902" t="str">
        <f t="shared" si="184"/>
        <v>juin</v>
      </c>
      <c r="F5902">
        <f t="shared" si="185"/>
        <v>19</v>
      </c>
    </row>
    <row r="5903" spans="1:6">
      <c r="A5903" t="s">
        <v>68</v>
      </c>
      <c r="B5903" s="72">
        <v>46189</v>
      </c>
      <c r="C5903" s="79">
        <v>0.83333333333333337</v>
      </c>
      <c r="D5903">
        <v>11</v>
      </c>
      <c r="E5903" t="str">
        <f t="shared" si="184"/>
        <v>juin</v>
      </c>
      <c r="F5903">
        <f t="shared" si="185"/>
        <v>20</v>
      </c>
    </row>
    <row r="5904" spans="1:6">
      <c r="A5904" t="s">
        <v>68</v>
      </c>
      <c r="B5904" s="72">
        <v>46189</v>
      </c>
      <c r="C5904" s="79">
        <v>0.875</v>
      </c>
      <c r="D5904">
        <v>7</v>
      </c>
      <c r="E5904" t="str">
        <f t="shared" si="184"/>
        <v>juin</v>
      </c>
      <c r="F5904">
        <f t="shared" si="185"/>
        <v>21</v>
      </c>
    </row>
    <row r="5905" spans="1:6">
      <c r="A5905" t="s">
        <v>68</v>
      </c>
      <c r="B5905" s="72">
        <v>46189</v>
      </c>
      <c r="C5905" s="79">
        <v>0.91666666666666663</v>
      </c>
      <c r="D5905">
        <v>6</v>
      </c>
      <c r="E5905" t="str">
        <f t="shared" si="184"/>
        <v>juin</v>
      </c>
      <c r="F5905">
        <f t="shared" si="185"/>
        <v>22</v>
      </c>
    </row>
    <row r="5906" spans="1:6">
      <c r="A5906" t="s">
        <v>68</v>
      </c>
      <c r="B5906" s="72">
        <v>46189</v>
      </c>
      <c r="C5906" s="79">
        <v>0.95833333333333337</v>
      </c>
      <c r="D5906">
        <v>6</v>
      </c>
      <c r="E5906" t="str">
        <f t="shared" si="184"/>
        <v>juin</v>
      </c>
      <c r="F5906">
        <f t="shared" si="185"/>
        <v>23</v>
      </c>
    </row>
    <row r="5907" spans="1:6">
      <c r="A5907" t="s">
        <v>85</v>
      </c>
      <c r="B5907" s="72">
        <v>46189</v>
      </c>
      <c r="C5907" s="79">
        <v>0</v>
      </c>
      <c r="D5907">
        <v>0</v>
      </c>
      <c r="E5907" t="str">
        <f t="shared" si="184"/>
        <v>juin</v>
      </c>
      <c r="F5907">
        <f t="shared" si="185"/>
        <v>24</v>
      </c>
    </row>
    <row r="5908" spans="1:6">
      <c r="A5908" t="s">
        <v>85</v>
      </c>
      <c r="B5908" s="72">
        <v>46189</v>
      </c>
      <c r="C5908" s="79">
        <v>4.1666666666666664E-2</v>
      </c>
      <c r="D5908">
        <v>1</v>
      </c>
      <c r="E5908" t="str">
        <f t="shared" si="184"/>
        <v>juin</v>
      </c>
      <c r="F5908">
        <f t="shared" si="185"/>
        <v>1</v>
      </c>
    </row>
    <row r="5909" spans="1:6">
      <c r="A5909" t="s">
        <v>85</v>
      </c>
      <c r="B5909" s="72">
        <v>46189</v>
      </c>
      <c r="C5909" s="79">
        <v>8.3333333333333329E-2</v>
      </c>
      <c r="D5909">
        <v>1</v>
      </c>
      <c r="E5909" t="str">
        <f t="shared" si="184"/>
        <v>juin</v>
      </c>
      <c r="F5909">
        <f t="shared" si="185"/>
        <v>2</v>
      </c>
    </row>
    <row r="5910" spans="1:6">
      <c r="A5910" t="s">
        <v>85</v>
      </c>
      <c r="B5910" s="72">
        <v>46189</v>
      </c>
      <c r="C5910" s="79">
        <v>0.125</v>
      </c>
      <c r="D5910">
        <v>0</v>
      </c>
      <c r="E5910" t="str">
        <f t="shared" si="184"/>
        <v>juin</v>
      </c>
      <c r="F5910">
        <f t="shared" si="185"/>
        <v>3</v>
      </c>
    </row>
    <row r="5911" spans="1:6">
      <c r="A5911" t="s">
        <v>85</v>
      </c>
      <c r="B5911" s="72">
        <v>46189</v>
      </c>
      <c r="C5911" s="79">
        <v>0.16666666666666666</v>
      </c>
      <c r="D5911">
        <v>0</v>
      </c>
      <c r="E5911" t="str">
        <f t="shared" si="184"/>
        <v>juin</v>
      </c>
      <c r="F5911">
        <f t="shared" si="185"/>
        <v>4</v>
      </c>
    </row>
    <row r="5912" spans="1:6">
      <c r="A5912" t="s">
        <v>85</v>
      </c>
      <c r="B5912" s="72">
        <v>46189</v>
      </c>
      <c r="C5912" s="79">
        <v>0.20833333333333334</v>
      </c>
      <c r="D5912">
        <v>2</v>
      </c>
      <c r="E5912" t="str">
        <f t="shared" si="184"/>
        <v>juin</v>
      </c>
      <c r="F5912" t="e">
        <f t="shared" si="185"/>
        <v>#N/A</v>
      </c>
    </row>
    <row r="5913" spans="1:6">
      <c r="A5913" t="s">
        <v>85</v>
      </c>
      <c r="B5913" s="72">
        <v>46189</v>
      </c>
      <c r="C5913" s="79">
        <v>0.25</v>
      </c>
      <c r="D5913">
        <v>3</v>
      </c>
      <c r="E5913" t="str">
        <f t="shared" si="184"/>
        <v>juin</v>
      </c>
      <c r="F5913">
        <f t="shared" si="185"/>
        <v>6</v>
      </c>
    </row>
    <row r="5914" spans="1:6">
      <c r="A5914" t="s">
        <v>85</v>
      </c>
      <c r="B5914" s="72">
        <v>46189</v>
      </c>
      <c r="C5914" s="79">
        <v>0.29166666666666669</v>
      </c>
      <c r="D5914">
        <v>5</v>
      </c>
      <c r="E5914" t="str">
        <f t="shared" si="184"/>
        <v>juin</v>
      </c>
      <c r="F5914">
        <f t="shared" si="185"/>
        <v>7</v>
      </c>
    </row>
    <row r="5915" spans="1:6">
      <c r="A5915" t="s">
        <v>85</v>
      </c>
      <c r="B5915" s="72">
        <v>46189</v>
      </c>
      <c r="C5915" s="79">
        <v>0.33333333333333331</v>
      </c>
      <c r="D5915">
        <v>21</v>
      </c>
      <c r="E5915" t="str">
        <f t="shared" si="184"/>
        <v>juin</v>
      </c>
      <c r="F5915">
        <f t="shared" si="185"/>
        <v>8</v>
      </c>
    </row>
    <row r="5916" spans="1:6">
      <c r="A5916" t="s">
        <v>85</v>
      </c>
      <c r="B5916" s="72">
        <v>46189</v>
      </c>
      <c r="C5916" s="79">
        <v>0.375</v>
      </c>
      <c r="D5916">
        <v>29</v>
      </c>
      <c r="E5916" t="str">
        <f t="shared" si="184"/>
        <v>juin</v>
      </c>
      <c r="F5916">
        <f t="shared" si="185"/>
        <v>9</v>
      </c>
    </row>
    <row r="5917" spans="1:6">
      <c r="A5917" t="s">
        <v>85</v>
      </c>
      <c r="B5917" s="72">
        <v>46189</v>
      </c>
      <c r="C5917" s="79">
        <v>0.41666666666666669</v>
      </c>
      <c r="D5917">
        <v>26</v>
      </c>
      <c r="E5917" t="str">
        <f t="shared" si="184"/>
        <v>juin</v>
      </c>
      <c r="F5917">
        <f t="shared" si="185"/>
        <v>10</v>
      </c>
    </row>
    <row r="5918" spans="1:6">
      <c r="A5918" t="s">
        <v>85</v>
      </c>
      <c r="B5918" s="72">
        <v>46189</v>
      </c>
      <c r="C5918" s="79">
        <v>0.45833333333333331</v>
      </c>
      <c r="D5918">
        <v>22</v>
      </c>
      <c r="E5918" t="str">
        <f t="shared" si="184"/>
        <v>juin</v>
      </c>
      <c r="F5918">
        <f t="shared" si="185"/>
        <v>11</v>
      </c>
    </row>
    <row r="5919" spans="1:6">
      <c r="A5919" t="s">
        <v>85</v>
      </c>
      <c r="B5919" s="72">
        <v>46189</v>
      </c>
      <c r="C5919" s="79">
        <v>0.5</v>
      </c>
      <c r="D5919">
        <v>17</v>
      </c>
      <c r="E5919" t="str">
        <f t="shared" si="184"/>
        <v>juin</v>
      </c>
      <c r="F5919">
        <f t="shared" si="185"/>
        <v>12</v>
      </c>
    </row>
    <row r="5920" spans="1:6">
      <c r="A5920" t="s">
        <v>85</v>
      </c>
      <c r="B5920" s="72">
        <v>46189</v>
      </c>
      <c r="C5920" s="79">
        <v>0.54166666666666663</v>
      </c>
      <c r="D5920">
        <v>16</v>
      </c>
      <c r="E5920" t="str">
        <f t="shared" si="184"/>
        <v>juin</v>
      </c>
      <c r="F5920">
        <f t="shared" si="185"/>
        <v>13</v>
      </c>
    </row>
    <row r="5921" spans="1:6">
      <c r="A5921" t="s">
        <v>85</v>
      </c>
      <c r="B5921" s="72">
        <v>46189</v>
      </c>
      <c r="C5921" s="79">
        <v>0.58333333333333337</v>
      </c>
      <c r="D5921">
        <v>28</v>
      </c>
      <c r="E5921" t="str">
        <f t="shared" si="184"/>
        <v>juin</v>
      </c>
      <c r="F5921">
        <f t="shared" si="185"/>
        <v>14</v>
      </c>
    </row>
    <row r="5922" spans="1:6">
      <c r="A5922" t="s">
        <v>85</v>
      </c>
      <c r="B5922" s="72">
        <v>46189</v>
      </c>
      <c r="C5922" s="79">
        <v>0.625</v>
      </c>
      <c r="D5922">
        <v>28</v>
      </c>
      <c r="E5922" t="str">
        <f t="shared" si="184"/>
        <v>juin</v>
      </c>
      <c r="F5922">
        <f t="shared" si="185"/>
        <v>15</v>
      </c>
    </row>
    <row r="5923" spans="1:6">
      <c r="A5923" t="s">
        <v>85</v>
      </c>
      <c r="B5923" s="72">
        <v>46189</v>
      </c>
      <c r="C5923" s="79">
        <v>0.66666666666666663</v>
      </c>
      <c r="D5923">
        <v>25</v>
      </c>
      <c r="E5923" t="str">
        <f t="shared" si="184"/>
        <v>juin</v>
      </c>
      <c r="F5923">
        <f t="shared" si="185"/>
        <v>16</v>
      </c>
    </row>
    <row r="5924" spans="1:6">
      <c r="A5924" t="s">
        <v>85</v>
      </c>
      <c r="B5924" s="72">
        <v>46189</v>
      </c>
      <c r="C5924" s="79">
        <v>0.70833333333333337</v>
      </c>
      <c r="D5924">
        <v>20</v>
      </c>
      <c r="E5924" t="str">
        <f t="shared" si="184"/>
        <v>juin</v>
      </c>
      <c r="F5924">
        <f t="shared" si="185"/>
        <v>17</v>
      </c>
    </row>
    <row r="5925" spans="1:6">
      <c r="A5925" t="s">
        <v>85</v>
      </c>
      <c r="B5925" s="72">
        <v>46189</v>
      </c>
      <c r="C5925" s="79">
        <v>0.75</v>
      </c>
      <c r="D5925">
        <v>15</v>
      </c>
      <c r="E5925" t="str">
        <f t="shared" si="184"/>
        <v>juin</v>
      </c>
      <c r="F5925">
        <f t="shared" si="185"/>
        <v>18</v>
      </c>
    </row>
    <row r="5926" spans="1:6">
      <c r="A5926" t="s">
        <v>85</v>
      </c>
      <c r="B5926" s="72">
        <v>46189</v>
      </c>
      <c r="C5926" s="79">
        <v>0.79166666666666663</v>
      </c>
      <c r="D5926">
        <v>10</v>
      </c>
      <c r="E5926" t="str">
        <f t="shared" si="184"/>
        <v>juin</v>
      </c>
      <c r="F5926">
        <f t="shared" si="185"/>
        <v>19</v>
      </c>
    </row>
    <row r="5927" spans="1:6">
      <c r="A5927" t="s">
        <v>85</v>
      </c>
      <c r="B5927" s="72">
        <v>46189</v>
      </c>
      <c r="C5927" s="79">
        <v>0.83333333333333337</v>
      </c>
      <c r="D5927">
        <v>9</v>
      </c>
      <c r="E5927" t="str">
        <f t="shared" si="184"/>
        <v>juin</v>
      </c>
      <c r="F5927">
        <f t="shared" si="185"/>
        <v>20</v>
      </c>
    </row>
    <row r="5928" spans="1:6">
      <c r="A5928" t="s">
        <v>85</v>
      </c>
      <c r="B5928" s="72">
        <v>46189</v>
      </c>
      <c r="C5928" s="79">
        <v>0.875</v>
      </c>
      <c r="D5928">
        <v>9</v>
      </c>
      <c r="E5928" t="str">
        <f t="shared" si="184"/>
        <v>juin</v>
      </c>
      <c r="F5928">
        <f t="shared" si="185"/>
        <v>21</v>
      </c>
    </row>
    <row r="5929" spans="1:6">
      <c r="A5929" t="s">
        <v>85</v>
      </c>
      <c r="B5929" s="72">
        <v>46189</v>
      </c>
      <c r="C5929" s="79">
        <v>0.91666666666666663</v>
      </c>
      <c r="D5929">
        <v>6</v>
      </c>
      <c r="E5929" t="str">
        <f t="shared" si="184"/>
        <v>juin</v>
      </c>
      <c r="F5929">
        <f t="shared" si="185"/>
        <v>22</v>
      </c>
    </row>
    <row r="5930" spans="1:6">
      <c r="A5930" t="s">
        <v>85</v>
      </c>
      <c r="B5930" s="72">
        <v>46189</v>
      </c>
      <c r="C5930" s="79">
        <v>0.95833333333333337</v>
      </c>
      <c r="D5930">
        <v>3</v>
      </c>
      <c r="E5930" t="str">
        <f t="shared" si="184"/>
        <v>juin</v>
      </c>
      <c r="F5930">
        <f t="shared" si="185"/>
        <v>23</v>
      </c>
    </row>
    <row r="5931" spans="1:6">
      <c r="A5931" t="s">
        <v>68</v>
      </c>
      <c r="B5931" s="72">
        <v>46190</v>
      </c>
      <c r="C5931" s="79">
        <v>0</v>
      </c>
      <c r="D5931">
        <v>0</v>
      </c>
      <c r="E5931" t="str">
        <f t="shared" si="184"/>
        <v>juin</v>
      </c>
      <c r="F5931">
        <f t="shared" si="185"/>
        <v>24</v>
      </c>
    </row>
    <row r="5932" spans="1:6">
      <c r="A5932" t="s">
        <v>68</v>
      </c>
      <c r="B5932" s="72">
        <v>46190</v>
      </c>
      <c r="C5932" s="79">
        <v>4.1666666666666664E-2</v>
      </c>
      <c r="D5932">
        <v>0</v>
      </c>
      <c r="E5932" t="str">
        <f t="shared" si="184"/>
        <v>juin</v>
      </c>
      <c r="F5932">
        <f t="shared" si="185"/>
        <v>1</v>
      </c>
    </row>
    <row r="5933" spans="1:6">
      <c r="A5933" t="s">
        <v>68</v>
      </c>
      <c r="B5933" s="72">
        <v>46190</v>
      </c>
      <c r="C5933" s="79">
        <v>8.3333333333333329E-2</v>
      </c>
      <c r="D5933">
        <v>0</v>
      </c>
      <c r="E5933" t="str">
        <f t="shared" si="184"/>
        <v>juin</v>
      </c>
      <c r="F5933">
        <f t="shared" si="185"/>
        <v>2</v>
      </c>
    </row>
    <row r="5934" spans="1:6">
      <c r="A5934" t="s">
        <v>68</v>
      </c>
      <c r="B5934" s="72">
        <v>46190</v>
      </c>
      <c r="C5934" s="79">
        <v>0.125</v>
      </c>
      <c r="D5934">
        <v>0</v>
      </c>
      <c r="E5934" t="str">
        <f t="shared" si="184"/>
        <v>juin</v>
      </c>
      <c r="F5934">
        <f t="shared" si="185"/>
        <v>3</v>
      </c>
    </row>
    <row r="5935" spans="1:6">
      <c r="A5935" t="s">
        <v>68</v>
      </c>
      <c r="B5935" s="72">
        <v>46190</v>
      </c>
      <c r="C5935" s="79">
        <v>0.16666666666666666</v>
      </c>
      <c r="D5935">
        <v>0</v>
      </c>
      <c r="E5935" t="str">
        <f t="shared" si="184"/>
        <v>juin</v>
      </c>
      <c r="F5935">
        <f t="shared" si="185"/>
        <v>4</v>
      </c>
    </row>
    <row r="5936" spans="1:6">
      <c r="A5936" t="s">
        <v>68</v>
      </c>
      <c r="B5936" s="72">
        <v>46190</v>
      </c>
      <c r="C5936" s="79">
        <v>0.20833333333333334</v>
      </c>
      <c r="D5936">
        <v>0</v>
      </c>
      <c r="E5936" t="str">
        <f t="shared" si="184"/>
        <v>juin</v>
      </c>
      <c r="F5936" t="e">
        <f t="shared" si="185"/>
        <v>#N/A</v>
      </c>
    </row>
    <row r="5937" spans="1:6">
      <c r="A5937" t="s">
        <v>68</v>
      </c>
      <c r="B5937" s="72">
        <v>46190</v>
      </c>
      <c r="C5937" s="79">
        <v>0.25</v>
      </c>
      <c r="D5937">
        <v>5</v>
      </c>
      <c r="E5937" t="str">
        <f t="shared" si="184"/>
        <v>juin</v>
      </c>
      <c r="F5937">
        <f t="shared" si="185"/>
        <v>6</v>
      </c>
    </row>
    <row r="5938" spans="1:6">
      <c r="A5938" t="s">
        <v>68</v>
      </c>
      <c r="B5938" s="72">
        <v>46190</v>
      </c>
      <c r="C5938" s="79">
        <v>0.29166666666666669</v>
      </c>
      <c r="D5938">
        <v>13</v>
      </c>
      <c r="E5938" t="str">
        <f t="shared" si="184"/>
        <v>juin</v>
      </c>
      <c r="F5938">
        <f t="shared" si="185"/>
        <v>7</v>
      </c>
    </row>
    <row r="5939" spans="1:6">
      <c r="A5939" t="s">
        <v>68</v>
      </c>
      <c r="B5939" s="72">
        <v>46190</v>
      </c>
      <c r="C5939" s="79">
        <v>0.33333333333333331</v>
      </c>
      <c r="D5939">
        <v>42</v>
      </c>
      <c r="E5939" t="str">
        <f t="shared" si="184"/>
        <v>juin</v>
      </c>
      <c r="F5939">
        <f t="shared" si="185"/>
        <v>8</v>
      </c>
    </row>
    <row r="5940" spans="1:6">
      <c r="A5940" t="s">
        <v>68</v>
      </c>
      <c r="B5940" s="72">
        <v>46190</v>
      </c>
      <c r="C5940" s="79">
        <v>0.375</v>
      </c>
      <c r="D5940">
        <v>62</v>
      </c>
      <c r="E5940" t="str">
        <f t="shared" si="184"/>
        <v>juin</v>
      </c>
      <c r="F5940">
        <f t="shared" si="185"/>
        <v>9</v>
      </c>
    </row>
    <row r="5941" spans="1:6">
      <c r="A5941" t="s">
        <v>68</v>
      </c>
      <c r="B5941" s="72">
        <v>46190</v>
      </c>
      <c r="C5941" s="79">
        <v>0.41666666666666669</v>
      </c>
      <c r="D5941">
        <v>55</v>
      </c>
      <c r="E5941" t="str">
        <f t="shared" si="184"/>
        <v>juin</v>
      </c>
      <c r="F5941">
        <f t="shared" si="185"/>
        <v>10</v>
      </c>
    </row>
    <row r="5942" spans="1:6">
      <c r="A5942" t="s">
        <v>68</v>
      </c>
      <c r="B5942" s="72">
        <v>46190</v>
      </c>
      <c r="C5942" s="79">
        <v>0.45833333333333331</v>
      </c>
      <c r="D5942">
        <v>53</v>
      </c>
      <c r="E5942" t="str">
        <f t="shared" si="184"/>
        <v>juin</v>
      </c>
      <c r="F5942">
        <f t="shared" si="185"/>
        <v>11</v>
      </c>
    </row>
    <row r="5943" spans="1:6">
      <c r="A5943" t="s">
        <v>68</v>
      </c>
      <c r="B5943" s="72">
        <v>46190</v>
      </c>
      <c r="C5943" s="79">
        <v>0.5</v>
      </c>
      <c r="D5943">
        <v>56</v>
      </c>
      <c r="E5943" t="str">
        <f t="shared" si="184"/>
        <v>juin</v>
      </c>
      <c r="F5943">
        <f t="shared" si="185"/>
        <v>12</v>
      </c>
    </row>
    <row r="5944" spans="1:6">
      <c r="A5944" t="s">
        <v>68</v>
      </c>
      <c r="B5944" s="72">
        <v>46190</v>
      </c>
      <c r="C5944" s="79">
        <v>0.54166666666666663</v>
      </c>
      <c r="D5944">
        <v>55</v>
      </c>
      <c r="E5944" t="str">
        <f t="shared" si="184"/>
        <v>juin</v>
      </c>
      <c r="F5944">
        <f t="shared" si="185"/>
        <v>13</v>
      </c>
    </row>
    <row r="5945" spans="1:6">
      <c r="A5945" t="s">
        <v>68</v>
      </c>
      <c r="B5945" s="72">
        <v>46190</v>
      </c>
      <c r="C5945" s="79">
        <v>0.58333333333333337</v>
      </c>
      <c r="D5945">
        <v>52</v>
      </c>
      <c r="E5945" t="str">
        <f t="shared" si="184"/>
        <v>juin</v>
      </c>
      <c r="F5945">
        <f t="shared" si="185"/>
        <v>14</v>
      </c>
    </row>
    <row r="5946" spans="1:6">
      <c r="A5946" t="s">
        <v>68</v>
      </c>
      <c r="B5946" s="72">
        <v>46190</v>
      </c>
      <c r="C5946" s="79">
        <v>0.625</v>
      </c>
      <c r="D5946">
        <v>45</v>
      </c>
      <c r="E5946" t="str">
        <f t="shared" si="184"/>
        <v>juin</v>
      </c>
      <c r="F5946">
        <f t="shared" si="185"/>
        <v>15</v>
      </c>
    </row>
    <row r="5947" spans="1:6">
      <c r="A5947" t="s">
        <v>68</v>
      </c>
      <c r="B5947" s="72">
        <v>46190</v>
      </c>
      <c r="C5947" s="79">
        <v>0.66666666666666663</v>
      </c>
      <c r="D5947">
        <v>48</v>
      </c>
      <c r="E5947" t="str">
        <f t="shared" si="184"/>
        <v>juin</v>
      </c>
      <c r="F5947">
        <f t="shared" si="185"/>
        <v>16</v>
      </c>
    </row>
    <row r="5948" spans="1:6">
      <c r="A5948" t="s">
        <v>68</v>
      </c>
      <c r="B5948" s="72">
        <v>46190</v>
      </c>
      <c r="C5948" s="79">
        <v>0.70833333333333337</v>
      </c>
      <c r="D5948">
        <v>40</v>
      </c>
      <c r="E5948" t="str">
        <f t="shared" si="184"/>
        <v>juin</v>
      </c>
      <c r="F5948">
        <f t="shared" si="185"/>
        <v>17</v>
      </c>
    </row>
    <row r="5949" spans="1:6">
      <c r="A5949" t="s">
        <v>68</v>
      </c>
      <c r="B5949" s="72">
        <v>46190</v>
      </c>
      <c r="C5949" s="79">
        <v>0.75</v>
      </c>
      <c r="D5949">
        <v>25</v>
      </c>
      <c r="E5949" t="str">
        <f t="shared" si="184"/>
        <v>juin</v>
      </c>
      <c r="F5949">
        <f t="shared" si="185"/>
        <v>18</v>
      </c>
    </row>
    <row r="5950" spans="1:6">
      <c r="A5950" t="s">
        <v>68</v>
      </c>
      <c r="B5950" s="72">
        <v>46190</v>
      </c>
      <c r="C5950" s="79">
        <v>0.79166666666666663</v>
      </c>
      <c r="D5950">
        <v>13</v>
      </c>
      <c r="E5950" t="str">
        <f t="shared" si="184"/>
        <v>juin</v>
      </c>
      <c r="F5950">
        <f t="shared" si="185"/>
        <v>19</v>
      </c>
    </row>
    <row r="5951" spans="1:6">
      <c r="A5951" t="s">
        <v>68</v>
      </c>
      <c r="B5951" s="72">
        <v>46190</v>
      </c>
      <c r="C5951" s="79">
        <v>0.83333333333333337</v>
      </c>
      <c r="D5951">
        <v>11</v>
      </c>
      <c r="E5951" t="str">
        <f t="shared" si="184"/>
        <v>juin</v>
      </c>
      <c r="F5951">
        <f t="shared" si="185"/>
        <v>20</v>
      </c>
    </row>
    <row r="5952" spans="1:6">
      <c r="A5952" t="s">
        <v>68</v>
      </c>
      <c r="B5952" s="72">
        <v>46190</v>
      </c>
      <c r="C5952" s="79">
        <v>0.875</v>
      </c>
      <c r="D5952">
        <v>8</v>
      </c>
      <c r="E5952" t="str">
        <f t="shared" si="184"/>
        <v>juin</v>
      </c>
      <c r="F5952">
        <f t="shared" si="185"/>
        <v>21</v>
      </c>
    </row>
    <row r="5953" spans="1:6">
      <c r="A5953" t="s">
        <v>68</v>
      </c>
      <c r="B5953" s="72">
        <v>46190</v>
      </c>
      <c r="C5953" s="79">
        <v>0.91666666666666663</v>
      </c>
      <c r="D5953">
        <v>6</v>
      </c>
      <c r="E5953" t="str">
        <f t="shared" si="184"/>
        <v>juin</v>
      </c>
      <c r="F5953">
        <f t="shared" si="185"/>
        <v>22</v>
      </c>
    </row>
    <row r="5954" spans="1:6">
      <c r="A5954" t="s">
        <v>68</v>
      </c>
      <c r="B5954" s="72">
        <v>46190</v>
      </c>
      <c r="C5954" s="79">
        <v>0.95833333333333337</v>
      </c>
      <c r="D5954">
        <v>5</v>
      </c>
      <c r="E5954" t="str">
        <f t="shared" si="184"/>
        <v>juin</v>
      </c>
      <c r="F5954">
        <f t="shared" si="185"/>
        <v>23</v>
      </c>
    </row>
    <row r="5955" spans="1:6">
      <c r="A5955" t="s">
        <v>85</v>
      </c>
      <c r="B5955" s="72">
        <v>46190</v>
      </c>
      <c r="C5955" s="79">
        <v>0</v>
      </c>
      <c r="D5955">
        <v>2</v>
      </c>
      <c r="E5955" t="str">
        <f t="shared" si="184"/>
        <v>juin</v>
      </c>
      <c r="F5955">
        <f t="shared" si="185"/>
        <v>24</v>
      </c>
    </row>
    <row r="5956" spans="1:6">
      <c r="A5956" t="s">
        <v>85</v>
      </c>
      <c r="B5956" s="72">
        <v>46190</v>
      </c>
      <c r="C5956" s="79">
        <v>4.1666666666666664E-2</v>
      </c>
      <c r="D5956">
        <v>3</v>
      </c>
      <c r="E5956" t="str">
        <f t="shared" ref="E5956:E6019" si="186">TEXT(B5956,"mmmm")</f>
        <v>juin</v>
      </c>
      <c r="F5956">
        <f t="shared" ref="F5956:F6019" si="187">VLOOKUP(C5956,$L$1:$M$24,2,0)</f>
        <v>1</v>
      </c>
    </row>
    <row r="5957" spans="1:6">
      <c r="A5957" t="s">
        <v>85</v>
      </c>
      <c r="B5957" s="72">
        <v>46190</v>
      </c>
      <c r="C5957" s="79">
        <v>8.3333333333333329E-2</v>
      </c>
      <c r="D5957">
        <v>1</v>
      </c>
      <c r="E5957" t="str">
        <f t="shared" si="186"/>
        <v>juin</v>
      </c>
      <c r="F5957">
        <f t="shared" si="187"/>
        <v>2</v>
      </c>
    </row>
    <row r="5958" spans="1:6">
      <c r="A5958" t="s">
        <v>85</v>
      </c>
      <c r="B5958" s="72">
        <v>46190</v>
      </c>
      <c r="C5958" s="79">
        <v>0.125</v>
      </c>
      <c r="D5958">
        <v>1</v>
      </c>
      <c r="E5958" t="str">
        <f t="shared" si="186"/>
        <v>juin</v>
      </c>
      <c r="F5958">
        <f t="shared" si="187"/>
        <v>3</v>
      </c>
    </row>
    <row r="5959" spans="1:6">
      <c r="A5959" t="s">
        <v>85</v>
      </c>
      <c r="B5959" s="72">
        <v>46190</v>
      </c>
      <c r="C5959" s="79">
        <v>0.16666666666666666</v>
      </c>
      <c r="D5959">
        <v>0</v>
      </c>
      <c r="E5959" t="str">
        <f t="shared" si="186"/>
        <v>juin</v>
      </c>
      <c r="F5959">
        <f t="shared" si="187"/>
        <v>4</v>
      </c>
    </row>
    <row r="5960" spans="1:6">
      <c r="A5960" t="s">
        <v>85</v>
      </c>
      <c r="B5960" s="72">
        <v>46190</v>
      </c>
      <c r="C5960" s="79">
        <v>0.20833333333333334</v>
      </c>
      <c r="D5960">
        <v>2</v>
      </c>
      <c r="E5960" t="str">
        <f t="shared" si="186"/>
        <v>juin</v>
      </c>
      <c r="F5960" t="e">
        <f t="shared" si="187"/>
        <v>#N/A</v>
      </c>
    </row>
    <row r="5961" spans="1:6">
      <c r="A5961" t="s">
        <v>85</v>
      </c>
      <c r="B5961" s="72">
        <v>46190</v>
      </c>
      <c r="C5961" s="79">
        <v>0.25</v>
      </c>
      <c r="D5961">
        <v>3</v>
      </c>
      <c r="E5961" t="str">
        <f t="shared" si="186"/>
        <v>juin</v>
      </c>
      <c r="F5961">
        <f t="shared" si="187"/>
        <v>6</v>
      </c>
    </row>
    <row r="5962" spans="1:6">
      <c r="A5962" t="s">
        <v>85</v>
      </c>
      <c r="B5962" s="72">
        <v>46190</v>
      </c>
      <c r="C5962" s="79">
        <v>0.29166666666666669</v>
      </c>
      <c r="D5962">
        <v>3</v>
      </c>
      <c r="E5962" t="str">
        <f t="shared" si="186"/>
        <v>juin</v>
      </c>
      <c r="F5962">
        <f t="shared" si="187"/>
        <v>7</v>
      </c>
    </row>
    <row r="5963" spans="1:6">
      <c r="A5963" t="s">
        <v>85</v>
      </c>
      <c r="B5963" s="72">
        <v>46190</v>
      </c>
      <c r="C5963" s="79">
        <v>0.33333333333333331</v>
      </c>
      <c r="D5963">
        <v>10</v>
      </c>
      <c r="E5963" t="str">
        <f t="shared" si="186"/>
        <v>juin</v>
      </c>
      <c r="F5963">
        <f t="shared" si="187"/>
        <v>8</v>
      </c>
    </row>
    <row r="5964" spans="1:6">
      <c r="A5964" t="s">
        <v>85</v>
      </c>
      <c r="B5964" s="72">
        <v>46190</v>
      </c>
      <c r="C5964" s="79">
        <v>0.375</v>
      </c>
      <c r="D5964">
        <v>26</v>
      </c>
      <c r="E5964" t="str">
        <f t="shared" si="186"/>
        <v>juin</v>
      </c>
      <c r="F5964">
        <f t="shared" si="187"/>
        <v>9</v>
      </c>
    </row>
    <row r="5965" spans="1:6">
      <c r="A5965" t="s">
        <v>85</v>
      </c>
      <c r="B5965" s="72">
        <v>46190</v>
      </c>
      <c r="C5965" s="79">
        <v>0.41666666666666669</v>
      </c>
      <c r="D5965">
        <v>21</v>
      </c>
      <c r="E5965" t="str">
        <f t="shared" si="186"/>
        <v>juin</v>
      </c>
      <c r="F5965">
        <f t="shared" si="187"/>
        <v>10</v>
      </c>
    </row>
    <row r="5966" spans="1:6">
      <c r="A5966" t="s">
        <v>85</v>
      </c>
      <c r="B5966" s="72">
        <v>46190</v>
      </c>
      <c r="C5966" s="79">
        <v>0.45833333333333331</v>
      </c>
      <c r="D5966">
        <v>19</v>
      </c>
      <c r="E5966" t="str">
        <f t="shared" si="186"/>
        <v>juin</v>
      </c>
      <c r="F5966">
        <f t="shared" si="187"/>
        <v>11</v>
      </c>
    </row>
    <row r="5967" spans="1:6">
      <c r="A5967" t="s">
        <v>85</v>
      </c>
      <c r="B5967" s="72">
        <v>46190</v>
      </c>
      <c r="C5967" s="79">
        <v>0.5</v>
      </c>
      <c r="D5967">
        <v>16</v>
      </c>
      <c r="E5967" t="str">
        <f t="shared" si="186"/>
        <v>juin</v>
      </c>
      <c r="F5967">
        <f t="shared" si="187"/>
        <v>12</v>
      </c>
    </row>
    <row r="5968" spans="1:6">
      <c r="A5968" t="s">
        <v>85</v>
      </c>
      <c r="B5968" s="72">
        <v>46190</v>
      </c>
      <c r="C5968" s="79">
        <v>0.54166666666666663</v>
      </c>
      <c r="D5968">
        <v>20</v>
      </c>
      <c r="E5968" t="str">
        <f t="shared" si="186"/>
        <v>juin</v>
      </c>
      <c r="F5968">
        <f t="shared" si="187"/>
        <v>13</v>
      </c>
    </row>
    <row r="5969" spans="1:6">
      <c r="A5969" t="s">
        <v>85</v>
      </c>
      <c r="B5969" s="72">
        <v>46190</v>
      </c>
      <c r="C5969" s="79">
        <v>0.58333333333333337</v>
      </c>
      <c r="D5969">
        <v>21</v>
      </c>
      <c r="E5969" t="str">
        <f t="shared" si="186"/>
        <v>juin</v>
      </c>
      <c r="F5969">
        <f t="shared" si="187"/>
        <v>14</v>
      </c>
    </row>
    <row r="5970" spans="1:6">
      <c r="A5970" t="s">
        <v>85</v>
      </c>
      <c r="B5970" s="72">
        <v>46190</v>
      </c>
      <c r="C5970" s="79">
        <v>0.625</v>
      </c>
      <c r="D5970">
        <v>24</v>
      </c>
      <c r="E5970" t="str">
        <f t="shared" si="186"/>
        <v>juin</v>
      </c>
      <c r="F5970">
        <f t="shared" si="187"/>
        <v>15</v>
      </c>
    </row>
    <row r="5971" spans="1:6">
      <c r="A5971" t="s">
        <v>85</v>
      </c>
      <c r="B5971" s="72">
        <v>46190</v>
      </c>
      <c r="C5971" s="79">
        <v>0.66666666666666663</v>
      </c>
      <c r="D5971">
        <v>23</v>
      </c>
      <c r="E5971" t="str">
        <f t="shared" si="186"/>
        <v>juin</v>
      </c>
      <c r="F5971">
        <f t="shared" si="187"/>
        <v>16</v>
      </c>
    </row>
    <row r="5972" spans="1:6">
      <c r="A5972" t="s">
        <v>85</v>
      </c>
      <c r="B5972" s="72">
        <v>46190</v>
      </c>
      <c r="C5972" s="79">
        <v>0.70833333333333337</v>
      </c>
      <c r="D5972">
        <v>24</v>
      </c>
      <c r="E5972" t="str">
        <f t="shared" si="186"/>
        <v>juin</v>
      </c>
      <c r="F5972">
        <f t="shared" si="187"/>
        <v>17</v>
      </c>
    </row>
    <row r="5973" spans="1:6">
      <c r="A5973" t="s">
        <v>85</v>
      </c>
      <c r="B5973" s="72">
        <v>46190</v>
      </c>
      <c r="C5973" s="79">
        <v>0.75</v>
      </c>
      <c r="D5973">
        <v>18</v>
      </c>
      <c r="E5973" t="str">
        <f t="shared" si="186"/>
        <v>juin</v>
      </c>
      <c r="F5973">
        <f t="shared" si="187"/>
        <v>18</v>
      </c>
    </row>
    <row r="5974" spans="1:6">
      <c r="A5974" t="s">
        <v>85</v>
      </c>
      <c r="B5974" s="72">
        <v>46190</v>
      </c>
      <c r="C5974" s="79">
        <v>0.79166666666666663</v>
      </c>
      <c r="D5974">
        <v>12</v>
      </c>
      <c r="E5974" t="str">
        <f t="shared" si="186"/>
        <v>juin</v>
      </c>
      <c r="F5974">
        <f t="shared" si="187"/>
        <v>19</v>
      </c>
    </row>
    <row r="5975" spans="1:6">
      <c r="A5975" t="s">
        <v>85</v>
      </c>
      <c r="B5975" s="72">
        <v>46190</v>
      </c>
      <c r="C5975" s="79">
        <v>0.83333333333333337</v>
      </c>
      <c r="D5975">
        <v>8</v>
      </c>
      <c r="E5975" t="str">
        <f t="shared" si="186"/>
        <v>juin</v>
      </c>
      <c r="F5975">
        <f t="shared" si="187"/>
        <v>20</v>
      </c>
    </row>
    <row r="5976" spans="1:6">
      <c r="A5976" t="s">
        <v>85</v>
      </c>
      <c r="B5976" s="72">
        <v>46190</v>
      </c>
      <c r="C5976" s="79">
        <v>0.875</v>
      </c>
      <c r="D5976">
        <v>3</v>
      </c>
      <c r="E5976" t="str">
        <f t="shared" si="186"/>
        <v>juin</v>
      </c>
      <c r="F5976">
        <f t="shared" si="187"/>
        <v>21</v>
      </c>
    </row>
    <row r="5977" spans="1:6">
      <c r="A5977" t="s">
        <v>85</v>
      </c>
      <c r="B5977" s="72">
        <v>46190</v>
      </c>
      <c r="C5977" s="79">
        <v>0.91666666666666663</v>
      </c>
      <c r="D5977">
        <v>2</v>
      </c>
      <c r="E5977" t="str">
        <f t="shared" si="186"/>
        <v>juin</v>
      </c>
      <c r="F5977">
        <f t="shared" si="187"/>
        <v>22</v>
      </c>
    </row>
    <row r="5978" spans="1:6">
      <c r="A5978" t="s">
        <v>85</v>
      </c>
      <c r="B5978" s="72">
        <v>46190</v>
      </c>
      <c r="C5978" s="79">
        <v>0.95833333333333337</v>
      </c>
      <c r="D5978">
        <v>4</v>
      </c>
      <c r="E5978" t="str">
        <f t="shared" si="186"/>
        <v>juin</v>
      </c>
      <c r="F5978">
        <f t="shared" si="187"/>
        <v>23</v>
      </c>
    </row>
    <row r="5979" spans="1:6">
      <c r="A5979" t="s">
        <v>68</v>
      </c>
      <c r="B5979" s="72">
        <v>46191</v>
      </c>
      <c r="C5979" s="79">
        <v>0</v>
      </c>
      <c r="D5979">
        <v>4</v>
      </c>
      <c r="E5979" t="str">
        <f t="shared" si="186"/>
        <v>juin</v>
      </c>
      <c r="F5979">
        <f t="shared" si="187"/>
        <v>24</v>
      </c>
    </row>
    <row r="5980" spans="1:6">
      <c r="A5980" t="s">
        <v>68</v>
      </c>
      <c r="B5980" s="72">
        <v>46191</v>
      </c>
      <c r="C5980" s="79">
        <v>4.1666666666666664E-2</v>
      </c>
      <c r="D5980">
        <v>2</v>
      </c>
      <c r="E5980" t="str">
        <f t="shared" si="186"/>
        <v>juin</v>
      </c>
      <c r="F5980">
        <f t="shared" si="187"/>
        <v>1</v>
      </c>
    </row>
    <row r="5981" spans="1:6">
      <c r="A5981" t="s">
        <v>68</v>
      </c>
      <c r="B5981" s="72">
        <v>46191</v>
      </c>
      <c r="C5981" s="79">
        <v>8.3333333333333329E-2</v>
      </c>
      <c r="D5981">
        <v>1</v>
      </c>
      <c r="E5981" t="str">
        <f t="shared" si="186"/>
        <v>juin</v>
      </c>
      <c r="F5981">
        <f t="shared" si="187"/>
        <v>2</v>
      </c>
    </row>
    <row r="5982" spans="1:6">
      <c r="A5982" t="s">
        <v>68</v>
      </c>
      <c r="B5982" s="72">
        <v>46191</v>
      </c>
      <c r="C5982" s="79">
        <v>0.125</v>
      </c>
      <c r="D5982">
        <v>1</v>
      </c>
      <c r="E5982" t="str">
        <f t="shared" si="186"/>
        <v>juin</v>
      </c>
      <c r="F5982">
        <f t="shared" si="187"/>
        <v>3</v>
      </c>
    </row>
    <row r="5983" spans="1:6">
      <c r="A5983" t="s">
        <v>68</v>
      </c>
      <c r="B5983" s="72">
        <v>46191</v>
      </c>
      <c r="C5983" s="79">
        <v>0.16666666666666666</v>
      </c>
      <c r="D5983">
        <v>0</v>
      </c>
      <c r="E5983" t="str">
        <f t="shared" si="186"/>
        <v>juin</v>
      </c>
      <c r="F5983">
        <f t="shared" si="187"/>
        <v>4</v>
      </c>
    </row>
    <row r="5984" spans="1:6">
      <c r="A5984" t="s">
        <v>68</v>
      </c>
      <c r="B5984" s="72">
        <v>46191</v>
      </c>
      <c r="C5984" s="79">
        <v>0.20833333333333334</v>
      </c>
      <c r="D5984">
        <v>3</v>
      </c>
      <c r="E5984" t="str">
        <f t="shared" si="186"/>
        <v>juin</v>
      </c>
      <c r="F5984" t="e">
        <f t="shared" si="187"/>
        <v>#N/A</v>
      </c>
    </row>
    <row r="5985" spans="1:6">
      <c r="A5985" t="s">
        <v>68</v>
      </c>
      <c r="B5985" s="72">
        <v>46191</v>
      </c>
      <c r="C5985" s="79">
        <v>0.25</v>
      </c>
      <c r="D5985">
        <v>2</v>
      </c>
      <c r="E5985" t="str">
        <f t="shared" si="186"/>
        <v>juin</v>
      </c>
      <c r="F5985">
        <f t="shared" si="187"/>
        <v>6</v>
      </c>
    </row>
    <row r="5986" spans="1:6">
      <c r="A5986" t="s">
        <v>68</v>
      </c>
      <c r="B5986" s="72">
        <v>46191</v>
      </c>
      <c r="C5986" s="79">
        <v>0.29166666666666669</v>
      </c>
      <c r="D5986">
        <v>15</v>
      </c>
      <c r="E5986" t="str">
        <f t="shared" si="186"/>
        <v>juin</v>
      </c>
      <c r="F5986">
        <f t="shared" si="187"/>
        <v>7</v>
      </c>
    </row>
    <row r="5987" spans="1:6">
      <c r="A5987" t="s">
        <v>68</v>
      </c>
      <c r="B5987" s="72">
        <v>46191</v>
      </c>
      <c r="C5987" s="79">
        <v>0.33333333333333331</v>
      </c>
      <c r="D5987">
        <v>43</v>
      </c>
      <c r="E5987" t="str">
        <f t="shared" si="186"/>
        <v>juin</v>
      </c>
      <c r="F5987">
        <f t="shared" si="187"/>
        <v>8</v>
      </c>
    </row>
    <row r="5988" spans="1:6">
      <c r="A5988" t="s">
        <v>68</v>
      </c>
      <c r="B5988" s="72">
        <v>46191</v>
      </c>
      <c r="C5988" s="79">
        <v>0.375</v>
      </c>
      <c r="D5988">
        <v>56</v>
      </c>
      <c r="E5988" t="str">
        <f t="shared" si="186"/>
        <v>juin</v>
      </c>
      <c r="F5988">
        <f t="shared" si="187"/>
        <v>9</v>
      </c>
    </row>
    <row r="5989" spans="1:6">
      <c r="A5989" t="s">
        <v>68</v>
      </c>
      <c r="B5989" s="72">
        <v>46191</v>
      </c>
      <c r="C5989" s="79">
        <v>0.41666666666666669</v>
      </c>
      <c r="D5989">
        <v>58</v>
      </c>
      <c r="E5989" t="str">
        <f t="shared" si="186"/>
        <v>juin</v>
      </c>
      <c r="F5989">
        <f t="shared" si="187"/>
        <v>10</v>
      </c>
    </row>
    <row r="5990" spans="1:6">
      <c r="A5990" t="s">
        <v>68</v>
      </c>
      <c r="B5990" s="72">
        <v>46191</v>
      </c>
      <c r="C5990" s="79">
        <v>0.45833333333333331</v>
      </c>
      <c r="D5990">
        <v>61</v>
      </c>
      <c r="E5990" t="str">
        <f t="shared" si="186"/>
        <v>juin</v>
      </c>
      <c r="F5990">
        <f t="shared" si="187"/>
        <v>11</v>
      </c>
    </row>
    <row r="5991" spans="1:6">
      <c r="A5991" t="s">
        <v>68</v>
      </c>
      <c r="B5991" s="72">
        <v>46191</v>
      </c>
      <c r="C5991" s="79">
        <v>0.5</v>
      </c>
      <c r="D5991">
        <v>62</v>
      </c>
      <c r="E5991" t="str">
        <f t="shared" si="186"/>
        <v>juin</v>
      </c>
      <c r="F5991">
        <f t="shared" si="187"/>
        <v>12</v>
      </c>
    </row>
    <row r="5992" spans="1:6">
      <c r="A5992" t="s">
        <v>68</v>
      </c>
      <c r="B5992" s="72">
        <v>46191</v>
      </c>
      <c r="C5992" s="79">
        <v>0.54166666666666663</v>
      </c>
      <c r="D5992">
        <v>56</v>
      </c>
      <c r="E5992" t="str">
        <f t="shared" si="186"/>
        <v>juin</v>
      </c>
      <c r="F5992">
        <f t="shared" si="187"/>
        <v>13</v>
      </c>
    </row>
    <row r="5993" spans="1:6">
      <c r="A5993" t="s">
        <v>68</v>
      </c>
      <c r="B5993" s="72">
        <v>46191</v>
      </c>
      <c r="C5993" s="79">
        <v>0.58333333333333337</v>
      </c>
      <c r="D5993">
        <v>58</v>
      </c>
      <c r="E5993" t="str">
        <f t="shared" si="186"/>
        <v>juin</v>
      </c>
      <c r="F5993">
        <f t="shared" si="187"/>
        <v>14</v>
      </c>
    </row>
    <row r="5994" spans="1:6">
      <c r="A5994" t="s">
        <v>68</v>
      </c>
      <c r="B5994" s="72">
        <v>46191</v>
      </c>
      <c r="C5994" s="79">
        <v>0.625</v>
      </c>
      <c r="D5994">
        <v>45</v>
      </c>
      <c r="E5994" t="str">
        <f t="shared" si="186"/>
        <v>juin</v>
      </c>
      <c r="F5994">
        <f t="shared" si="187"/>
        <v>15</v>
      </c>
    </row>
    <row r="5995" spans="1:6">
      <c r="A5995" t="s">
        <v>68</v>
      </c>
      <c r="B5995" s="72">
        <v>46191</v>
      </c>
      <c r="C5995" s="79">
        <v>0.66666666666666663</v>
      </c>
      <c r="D5995">
        <v>49</v>
      </c>
      <c r="E5995" t="str">
        <f t="shared" si="186"/>
        <v>juin</v>
      </c>
      <c r="F5995">
        <f t="shared" si="187"/>
        <v>16</v>
      </c>
    </row>
    <row r="5996" spans="1:6">
      <c r="A5996" t="s">
        <v>68</v>
      </c>
      <c r="B5996" s="72">
        <v>46191</v>
      </c>
      <c r="C5996" s="79">
        <v>0.70833333333333337</v>
      </c>
      <c r="D5996">
        <v>49</v>
      </c>
      <c r="E5996" t="str">
        <f t="shared" si="186"/>
        <v>juin</v>
      </c>
      <c r="F5996">
        <f t="shared" si="187"/>
        <v>17</v>
      </c>
    </row>
    <row r="5997" spans="1:6">
      <c r="A5997" t="s">
        <v>68</v>
      </c>
      <c r="B5997" s="72">
        <v>46191</v>
      </c>
      <c r="C5997" s="79">
        <v>0.75</v>
      </c>
      <c r="D5997">
        <v>27</v>
      </c>
      <c r="E5997" t="str">
        <f t="shared" si="186"/>
        <v>juin</v>
      </c>
      <c r="F5997">
        <f t="shared" si="187"/>
        <v>18</v>
      </c>
    </row>
    <row r="5998" spans="1:6">
      <c r="A5998" t="s">
        <v>68</v>
      </c>
      <c r="B5998" s="72">
        <v>46191</v>
      </c>
      <c r="C5998" s="79">
        <v>0.79166666666666663</v>
      </c>
      <c r="D5998">
        <v>20</v>
      </c>
      <c r="E5998" t="str">
        <f t="shared" si="186"/>
        <v>juin</v>
      </c>
      <c r="F5998">
        <f t="shared" si="187"/>
        <v>19</v>
      </c>
    </row>
    <row r="5999" spans="1:6">
      <c r="A5999" t="s">
        <v>68</v>
      </c>
      <c r="B5999" s="72">
        <v>46191</v>
      </c>
      <c r="C5999" s="79">
        <v>0.83333333333333337</v>
      </c>
      <c r="D5999">
        <v>16</v>
      </c>
      <c r="E5999" t="str">
        <f t="shared" si="186"/>
        <v>juin</v>
      </c>
      <c r="F5999">
        <f t="shared" si="187"/>
        <v>20</v>
      </c>
    </row>
    <row r="6000" spans="1:6">
      <c r="A6000" t="s">
        <v>68</v>
      </c>
      <c r="B6000" s="72">
        <v>46191</v>
      </c>
      <c r="C6000" s="79">
        <v>0.875</v>
      </c>
      <c r="D6000">
        <v>13</v>
      </c>
      <c r="E6000" t="str">
        <f t="shared" si="186"/>
        <v>juin</v>
      </c>
      <c r="F6000">
        <f t="shared" si="187"/>
        <v>21</v>
      </c>
    </row>
    <row r="6001" spans="1:6">
      <c r="A6001" t="s">
        <v>68</v>
      </c>
      <c r="B6001" s="72">
        <v>46191</v>
      </c>
      <c r="C6001" s="79">
        <v>0.91666666666666663</v>
      </c>
      <c r="D6001">
        <v>8</v>
      </c>
      <c r="E6001" t="str">
        <f t="shared" si="186"/>
        <v>juin</v>
      </c>
      <c r="F6001">
        <f t="shared" si="187"/>
        <v>22</v>
      </c>
    </row>
    <row r="6002" spans="1:6">
      <c r="A6002" t="s">
        <v>68</v>
      </c>
      <c r="B6002" s="72">
        <v>46191</v>
      </c>
      <c r="C6002" s="79">
        <v>0.95833333333333337</v>
      </c>
      <c r="D6002">
        <v>5</v>
      </c>
      <c r="E6002" t="str">
        <f t="shared" si="186"/>
        <v>juin</v>
      </c>
      <c r="F6002">
        <f t="shared" si="187"/>
        <v>23</v>
      </c>
    </row>
    <row r="6003" spans="1:6">
      <c r="A6003" t="s">
        <v>85</v>
      </c>
      <c r="B6003" s="72">
        <v>46191</v>
      </c>
      <c r="C6003" s="79">
        <v>0</v>
      </c>
      <c r="D6003">
        <v>1</v>
      </c>
      <c r="E6003" t="str">
        <f t="shared" si="186"/>
        <v>juin</v>
      </c>
      <c r="F6003">
        <f t="shared" si="187"/>
        <v>24</v>
      </c>
    </row>
    <row r="6004" spans="1:6">
      <c r="A6004" t="s">
        <v>85</v>
      </c>
      <c r="B6004" s="72">
        <v>46191</v>
      </c>
      <c r="C6004" s="79">
        <v>4.1666666666666664E-2</v>
      </c>
      <c r="D6004">
        <v>1</v>
      </c>
      <c r="E6004" t="str">
        <f t="shared" si="186"/>
        <v>juin</v>
      </c>
      <c r="F6004">
        <f t="shared" si="187"/>
        <v>1</v>
      </c>
    </row>
    <row r="6005" spans="1:6">
      <c r="A6005" t="s">
        <v>85</v>
      </c>
      <c r="B6005" s="72">
        <v>46191</v>
      </c>
      <c r="C6005" s="79">
        <v>8.3333333333333329E-2</v>
      </c>
      <c r="D6005">
        <v>0</v>
      </c>
      <c r="E6005" t="str">
        <f t="shared" si="186"/>
        <v>juin</v>
      </c>
      <c r="F6005">
        <f t="shared" si="187"/>
        <v>2</v>
      </c>
    </row>
    <row r="6006" spans="1:6">
      <c r="A6006" t="s">
        <v>85</v>
      </c>
      <c r="B6006" s="72">
        <v>46191</v>
      </c>
      <c r="C6006" s="79">
        <v>0.125</v>
      </c>
      <c r="D6006">
        <v>1</v>
      </c>
      <c r="E6006" t="str">
        <f t="shared" si="186"/>
        <v>juin</v>
      </c>
      <c r="F6006">
        <f t="shared" si="187"/>
        <v>3</v>
      </c>
    </row>
    <row r="6007" spans="1:6">
      <c r="A6007" t="s">
        <v>85</v>
      </c>
      <c r="B6007" s="72">
        <v>46191</v>
      </c>
      <c r="C6007" s="79">
        <v>0.16666666666666666</v>
      </c>
      <c r="D6007">
        <v>1</v>
      </c>
      <c r="E6007" t="str">
        <f t="shared" si="186"/>
        <v>juin</v>
      </c>
      <c r="F6007">
        <f t="shared" si="187"/>
        <v>4</v>
      </c>
    </row>
    <row r="6008" spans="1:6">
      <c r="A6008" t="s">
        <v>85</v>
      </c>
      <c r="B6008" s="72">
        <v>46191</v>
      </c>
      <c r="C6008" s="79">
        <v>0.20833333333333334</v>
      </c>
      <c r="D6008">
        <v>0</v>
      </c>
      <c r="E6008" t="str">
        <f t="shared" si="186"/>
        <v>juin</v>
      </c>
      <c r="F6008" t="e">
        <f t="shared" si="187"/>
        <v>#N/A</v>
      </c>
    </row>
    <row r="6009" spans="1:6">
      <c r="A6009" t="s">
        <v>85</v>
      </c>
      <c r="B6009" s="72">
        <v>46191</v>
      </c>
      <c r="C6009" s="79">
        <v>0.25</v>
      </c>
      <c r="D6009">
        <v>2</v>
      </c>
      <c r="E6009" t="str">
        <f t="shared" si="186"/>
        <v>juin</v>
      </c>
      <c r="F6009">
        <f t="shared" si="187"/>
        <v>6</v>
      </c>
    </row>
    <row r="6010" spans="1:6">
      <c r="A6010" t="s">
        <v>85</v>
      </c>
      <c r="B6010" s="72">
        <v>46191</v>
      </c>
      <c r="C6010" s="79">
        <v>0.29166666666666669</v>
      </c>
      <c r="D6010">
        <v>3</v>
      </c>
      <c r="E6010" t="str">
        <f t="shared" si="186"/>
        <v>juin</v>
      </c>
      <c r="F6010">
        <f t="shared" si="187"/>
        <v>7</v>
      </c>
    </row>
    <row r="6011" spans="1:6">
      <c r="A6011" t="s">
        <v>85</v>
      </c>
      <c r="B6011" s="72">
        <v>46191</v>
      </c>
      <c r="C6011" s="79">
        <v>0.33333333333333331</v>
      </c>
      <c r="D6011">
        <v>14</v>
      </c>
      <c r="E6011" t="str">
        <f t="shared" si="186"/>
        <v>juin</v>
      </c>
      <c r="F6011">
        <f t="shared" si="187"/>
        <v>8</v>
      </c>
    </row>
    <row r="6012" spans="1:6">
      <c r="A6012" t="s">
        <v>85</v>
      </c>
      <c r="B6012" s="72">
        <v>46191</v>
      </c>
      <c r="C6012" s="79">
        <v>0.375</v>
      </c>
      <c r="D6012">
        <v>24</v>
      </c>
      <c r="E6012" t="str">
        <f t="shared" si="186"/>
        <v>juin</v>
      </c>
      <c r="F6012">
        <f t="shared" si="187"/>
        <v>9</v>
      </c>
    </row>
    <row r="6013" spans="1:6">
      <c r="A6013" t="s">
        <v>85</v>
      </c>
      <c r="B6013" s="72">
        <v>46191</v>
      </c>
      <c r="C6013" s="79">
        <v>0.41666666666666669</v>
      </c>
      <c r="D6013">
        <v>24</v>
      </c>
      <c r="E6013" t="str">
        <f t="shared" si="186"/>
        <v>juin</v>
      </c>
      <c r="F6013">
        <f t="shared" si="187"/>
        <v>10</v>
      </c>
    </row>
    <row r="6014" spans="1:6">
      <c r="A6014" t="s">
        <v>85</v>
      </c>
      <c r="B6014" s="72">
        <v>46191</v>
      </c>
      <c r="C6014" s="79">
        <v>0.45833333333333331</v>
      </c>
      <c r="D6014">
        <v>18</v>
      </c>
      <c r="E6014" t="str">
        <f t="shared" si="186"/>
        <v>juin</v>
      </c>
      <c r="F6014">
        <f t="shared" si="187"/>
        <v>11</v>
      </c>
    </row>
    <row r="6015" spans="1:6">
      <c r="A6015" t="s">
        <v>85</v>
      </c>
      <c r="B6015" s="72">
        <v>46191</v>
      </c>
      <c r="C6015" s="79">
        <v>0.5</v>
      </c>
      <c r="D6015">
        <v>22</v>
      </c>
      <c r="E6015" t="str">
        <f t="shared" si="186"/>
        <v>juin</v>
      </c>
      <c r="F6015">
        <f t="shared" si="187"/>
        <v>12</v>
      </c>
    </row>
    <row r="6016" spans="1:6">
      <c r="A6016" t="s">
        <v>85</v>
      </c>
      <c r="B6016" s="72">
        <v>46191</v>
      </c>
      <c r="C6016" s="79">
        <v>0.54166666666666663</v>
      </c>
      <c r="D6016">
        <v>16</v>
      </c>
      <c r="E6016" t="str">
        <f t="shared" si="186"/>
        <v>juin</v>
      </c>
      <c r="F6016">
        <f t="shared" si="187"/>
        <v>13</v>
      </c>
    </row>
    <row r="6017" spans="1:6">
      <c r="A6017" t="s">
        <v>85</v>
      </c>
      <c r="B6017" s="72">
        <v>46191</v>
      </c>
      <c r="C6017" s="79">
        <v>0.58333333333333337</v>
      </c>
      <c r="D6017">
        <v>19</v>
      </c>
      <c r="E6017" t="str">
        <f t="shared" si="186"/>
        <v>juin</v>
      </c>
      <c r="F6017">
        <f t="shared" si="187"/>
        <v>14</v>
      </c>
    </row>
    <row r="6018" spans="1:6">
      <c r="A6018" t="s">
        <v>85</v>
      </c>
      <c r="B6018" s="72">
        <v>46191</v>
      </c>
      <c r="C6018" s="79">
        <v>0.625</v>
      </c>
      <c r="D6018">
        <v>16</v>
      </c>
      <c r="E6018" t="str">
        <f t="shared" si="186"/>
        <v>juin</v>
      </c>
      <c r="F6018">
        <f t="shared" si="187"/>
        <v>15</v>
      </c>
    </row>
    <row r="6019" spans="1:6">
      <c r="A6019" t="s">
        <v>85</v>
      </c>
      <c r="B6019" s="72">
        <v>46191</v>
      </c>
      <c r="C6019" s="79">
        <v>0.66666666666666663</v>
      </c>
      <c r="D6019">
        <v>20</v>
      </c>
      <c r="E6019" t="str">
        <f t="shared" si="186"/>
        <v>juin</v>
      </c>
      <c r="F6019">
        <f t="shared" si="187"/>
        <v>16</v>
      </c>
    </row>
    <row r="6020" spans="1:6">
      <c r="A6020" t="s">
        <v>85</v>
      </c>
      <c r="B6020" s="72">
        <v>46191</v>
      </c>
      <c r="C6020" s="79">
        <v>0.70833333333333337</v>
      </c>
      <c r="D6020">
        <v>19</v>
      </c>
      <c r="E6020" t="str">
        <f t="shared" ref="E6020:E6083" si="188">TEXT(B6020,"mmmm")</f>
        <v>juin</v>
      </c>
      <c r="F6020">
        <f t="shared" ref="F6020:F6083" si="189">VLOOKUP(C6020,$L$1:$M$24,2,0)</f>
        <v>17</v>
      </c>
    </row>
    <row r="6021" spans="1:6">
      <c r="A6021" t="s">
        <v>85</v>
      </c>
      <c r="B6021" s="72">
        <v>46191</v>
      </c>
      <c r="C6021" s="79">
        <v>0.75</v>
      </c>
      <c r="D6021">
        <v>15</v>
      </c>
      <c r="E6021" t="str">
        <f t="shared" si="188"/>
        <v>juin</v>
      </c>
      <c r="F6021">
        <f t="shared" si="189"/>
        <v>18</v>
      </c>
    </row>
    <row r="6022" spans="1:6">
      <c r="A6022" t="s">
        <v>85</v>
      </c>
      <c r="B6022" s="72">
        <v>46191</v>
      </c>
      <c r="C6022" s="79">
        <v>0.79166666666666663</v>
      </c>
      <c r="D6022">
        <v>12</v>
      </c>
      <c r="E6022" t="str">
        <f t="shared" si="188"/>
        <v>juin</v>
      </c>
      <c r="F6022">
        <f t="shared" si="189"/>
        <v>19</v>
      </c>
    </row>
    <row r="6023" spans="1:6">
      <c r="A6023" t="s">
        <v>85</v>
      </c>
      <c r="B6023" s="72">
        <v>46191</v>
      </c>
      <c r="C6023" s="79">
        <v>0.83333333333333337</v>
      </c>
      <c r="D6023">
        <v>7</v>
      </c>
      <c r="E6023" t="str">
        <f t="shared" si="188"/>
        <v>juin</v>
      </c>
      <c r="F6023">
        <f t="shared" si="189"/>
        <v>20</v>
      </c>
    </row>
    <row r="6024" spans="1:6">
      <c r="A6024" t="s">
        <v>85</v>
      </c>
      <c r="B6024" s="72">
        <v>46191</v>
      </c>
      <c r="C6024" s="79">
        <v>0.875</v>
      </c>
      <c r="D6024">
        <v>7</v>
      </c>
      <c r="E6024" t="str">
        <f t="shared" si="188"/>
        <v>juin</v>
      </c>
      <c r="F6024">
        <f t="shared" si="189"/>
        <v>21</v>
      </c>
    </row>
    <row r="6025" spans="1:6">
      <c r="A6025" t="s">
        <v>85</v>
      </c>
      <c r="B6025" s="72">
        <v>46191</v>
      </c>
      <c r="C6025" s="79">
        <v>0.91666666666666663</v>
      </c>
      <c r="D6025">
        <v>7</v>
      </c>
      <c r="E6025" t="str">
        <f t="shared" si="188"/>
        <v>juin</v>
      </c>
      <c r="F6025">
        <f t="shared" si="189"/>
        <v>22</v>
      </c>
    </row>
    <row r="6026" spans="1:6">
      <c r="A6026" t="s">
        <v>85</v>
      </c>
      <c r="B6026" s="72">
        <v>46191</v>
      </c>
      <c r="C6026" s="79">
        <v>0.95833333333333337</v>
      </c>
      <c r="D6026">
        <v>5</v>
      </c>
      <c r="E6026" t="str">
        <f t="shared" si="188"/>
        <v>juin</v>
      </c>
      <c r="F6026">
        <f t="shared" si="189"/>
        <v>23</v>
      </c>
    </row>
    <row r="6027" spans="1:6">
      <c r="A6027" t="s">
        <v>68</v>
      </c>
      <c r="B6027" s="72">
        <v>46192</v>
      </c>
      <c r="C6027" s="79">
        <v>0</v>
      </c>
      <c r="D6027">
        <v>2</v>
      </c>
      <c r="E6027" t="str">
        <f t="shared" si="188"/>
        <v>juin</v>
      </c>
      <c r="F6027">
        <f t="shared" si="189"/>
        <v>24</v>
      </c>
    </row>
    <row r="6028" spans="1:6">
      <c r="A6028" t="s">
        <v>68</v>
      </c>
      <c r="B6028" s="72">
        <v>46192</v>
      </c>
      <c r="C6028" s="79">
        <v>4.1666666666666664E-2</v>
      </c>
      <c r="D6028">
        <v>0</v>
      </c>
      <c r="E6028" t="str">
        <f t="shared" si="188"/>
        <v>juin</v>
      </c>
      <c r="F6028">
        <f t="shared" si="189"/>
        <v>1</v>
      </c>
    </row>
    <row r="6029" spans="1:6">
      <c r="A6029" t="s">
        <v>68</v>
      </c>
      <c r="B6029" s="72">
        <v>46192</v>
      </c>
      <c r="C6029" s="79">
        <v>8.3333333333333329E-2</v>
      </c>
      <c r="D6029">
        <v>1</v>
      </c>
      <c r="E6029" t="str">
        <f t="shared" si="188"/>
        <v>juin</v>
      </c>
      <c r="F6029">
        <f t="shared" si="189"/>
        <v>2</v>
      </c>
    </row>
    <row r="6030" spans="1:6">
      <c r="A6030" t="s">
        <v>68</v>
      </c>
      <c r="B6030" s="72">
        <v>46192</v>
      </c>
      <c r="C6030" s="79">
        <v>0.125</v>
      </c>
      <c r="D6030">
        <v>3</v>
      </c>
      <c r="E6030" t="str">
        <f t="shared" si="188"/>
        <v>juin</v>
      </c>
      <c r="F6030">
        <f t="shared" si="189"/>
        <v>3</v>
      </c>
    </row>
    <row r="6031" spans="1:6">
      <c r="A6031" t="s">
        <v>68</v>
      </c>
      <c r="B6031" s="72">
        <v>46192</v>
      </c>
      <c r="C6031" s="79">
        <v>0.16666666666666666</v>
      </c>
      <c r="D6031">
        <v>0</v>
      </c>
      <c r="E6031" t="str">
        <f t="shared" si="188"/>
        <v>juin</v>
      </c>
      <c r="F6031">
        <f t="shared" si="189"/>
        <v>4</v>
      </c>
    </row>
    <row r="6032" spans="1:6">
      <c r="A6032" t="s">
        <v>68</v>
      </c>
      <c r="B6032" s="72">
        <v>46192</v>
      </c>
      <c r="C6032" s="79">
        <v>0.20833333333333334</v>
      </c>
      <c r="D6032">
        <v>3</v>
      </c>
      <c r="E6032" t="str">
        <f t="shared" si="188"/>
        <v>juin</v>
      </c>
      <c r="F6032" t="e">
        <f t="shared" si="189"/>
        <v>#N/A</v>
      </c>
    </row>
    <row r="6033" spans="1:6">
      <c r="A6033" t="s">
        <v>68</v>
      </c>
      <c r="B6033" s="72">
        <v>46192</v>
      </c>
      <c r="C6033" s="79">
        <v>0.25</v>
      </c>
      <c r="D6033">
        <v>6</v>
      </c>
      <c r="E6033" t="str">
        <f t="shared" si="188"/>
        <v>juin</v>
      </c>
      <c r="F6033">
        <f t="shared" si="189"/>
        <v>6</v>
      </c>
    </row>
    <row r="6034" spans="1:6">
      <c r="A6034" t="s">
        <v>68</v>
      </c>
      <c r="B6034" s="72">
        <v>46192</v>
      </c>
      <c r="C6034" s="79">
        <v>0.29166666666666669</v>
      </c>
      <c r="D6034">
        <v>11</v>
      </c>
      <c r="E6034" t="str">
        <f t="shared" si="188"/>
        <v>juin</v>
      </c>
      <c r="F6034">
        <f t="shared" si="189"/>
        <v>7</v>
      </c>
    </row>
    <row r="6035" spans="1:6">
      <c r="A6035" t="s">
        <v>68</v>
      </c>
      <c r="B6035" s="72">
        <v>46192</v>
      </c>
      <c r="C6035" s="79">
        <v>0.33333333333333331</v>
      </c>
      <c r="D6035">
        <v>42</v>
      </c>
      <c r="E6035" t="str">
        <f t="shared" si="188"/>
        <v>juin</v>
      </c>
      <c r="F6035">
        <f t="shared" si="189"/>
        <v>8</v>
      </c>
    </row>
    <row r="6036" spans="1:6">
      <c r="A6036" t="s">
        <v>68</v>
      </c>
      <c r="B6036" s="72">
        <v>46192</v>
      </c>
      <c r="C6036" s="79">
        <v>0.375</v>
      </c>
      <c r="D6036">
        <v>60</v>
      </c>
      <c r="E6036" t="str">
        <f t="shared" si="188"/>
        <v>juin</v>
      </c>
      <c r="F6036">
        <f t="shared" si="189"/>
        <v>9</v>
      </c>
    </row>
    <row r="6037" spans="1:6">
      <c r="A6037" t="s">
        <v>68</v>
      </c>
      <c r="B6037" s="72">
        <v>46192</v>
      </c>
      <c r="C6037" s="79">
        <v>0.41666666666666669</v>
      </c>
      <c r="D6037">
        <v>55</v>
      </c>
      <c r="E6037" t="str">
        <f t="shared" si="188"/>
        <v>juin</v>
      </c>
      <c r="F6037">
        <f t="shared" si="189"/>
        <v>10</v>
      </c>
    </row>
    <row r="6038" spans="1:6">
      <c r="A6038" t="s">
        <v>68</v>
      </c>
      <c r="B6038" s="72">
        <v>46192</v>
      </c>
      <c r="C6038" s="79">
        <v>0.45833333333333331</v>
      </c>
      <c r="D6038">
        <v>61</v>
      </c>
      <c r="E6038" t="str">
        <f t="shared" si="188"/>
        <v>juin</v>
      </c>
      <c r="F6038">
        <f t="shared" si="189"/>
        <v>11</v>
      </c>
    </row>
    <row r="6039" spans="1:6">
      <c r="A6039" t="s">
        <v>68</v>
      </c>
      <c r="B6039" s="72">
        <v>46192</v>
      </c>
      <c r="C6039" s="79">
        <v>0.5</v>
      </c>
      <c r="D6039">
        <v>52</v>
      </c>
      <c r="E6039" t="str">
        <f t="shared" si="188"/>
        <v>juin</v>
      </c>
      <c r="F6039">
        <f t="shared" si="189"/>
        <v>12</v>
      </c>
    </row>
    <row r="6040" spans="1:6">
      <c r="A6040" t="s">
        <v>68</v>
      </c>
      <c r="B6040" s="72">
        <v>46192</v>
      </c>
      <c r="C6040" s="79">
        <v>0.54166666666666663</v>
      </c>
      <c r="D6040">
        <v>61</v>
      </c>
      <c r="E6040" t="str">
        <f t="shared" si="188"/>
        <v>juin</v>
      </c>
      <c r="F6040">
        <f t="shared" si="189"/>
        <v>13</v>
      </c>
    </row>
    <row r="6041" spans="1:6">
      <c r="A6041" t="s">
        <v>68</v>
      </c>
      <c r="B6041" s="72">
        <v>46192</v>
      </c>
      <c r="C6041" s="79">
        <v>0.58333333333333337</v>
      </c>
      <c r="D6041">
        <v>52</v>
      </c>
      <c r="E6041" t="str">
        <f t="shared" si="188"/>
        <v>juin</v>
      </c>
      <c r="F6041">
        <f t="shared" si="189"/>
        <v>14</v>
      </c>
    </row>
    <row r="6042" spans="1:6">
      <c r="A6042" t="s">
        <v>68</v>
      </c>
      <c r="B6042" s="72">
        <v>46192</v>
      </c>
      <c r="C6042" s="79">
        <v>0.625</v>
      </c>
      <c r="D6042">
        <v>57</v>
      </c>
      <c r="E6042" t="str">
        <f t="shared" si="188"/>
        <v>juin</v>
      </c>
      <c r="F6042">
        <f t="shared" si="189"/>
        <v>15</v>
      </c>
    </row>
    <row r="6043" spans="1:6">
      <c r="A6043" t="s">
        <v>68</v>
      </c>
      <c r="B6043" s="72">
        <v>46192</v>
      </c>
      <c r="C6043" s="79">
        <v>0.66666666666666663</v>
      </c>
      <c r="D6043">
        <v>56</v>
      </c>
      <c r="E6043" t="str">
        <f t="shared" si="188"/>
        <v>juin</v>
      </c>
      <c r="F6043">
        <f t="shared" si="189"/>
        <v>16</v>
      </c>
    </row>
    <row r="6044" spans="1:6">
      <c r="A6044" t="s">
        <v>68</v>
      </c>
      <c r="B6044" s="72">
        <v>46192</v>
      </c>
      <c r="C6044" s="79">
        <v>0.70833333333333337</v>
      </c>
      <c r="D6044">
        <v>45</v>
      </c>
      <c r="E6044" t="str">
        <f t="shared" si="188"/>
        <v>juin</v>
      </c>
      <c r="F6044">
        <f t="shared" si="189"/>
        <v>17</v>
      </c>
    </row>
    <row r="6045" spans="1:6">
      <c r="A6045" t="s">
        <v>68</v>
      </c>
      <c r="B6045" s="72">
        <v>46192</v>
      </c>
      <c r="C6045" s="79">
        <v>0.75</v>
      </c>
      <c r="D6045">
        <v>32</v>
      </c>
      <c r="E6045" t="str">
        <f t="shared" si="188"/>
        <v>juin</v>
      </c>
      <c r="F6045">
        <f t="shared" si="189"/>
        <v>18</v>
      </c>
    </row>
    <row r="6046" spans="1:6">
      <c r="A6046" t="s">
        <v>68</v>
      </c>
      <c r="B6046" s="72">
        <v>46192</v>
      </c>
      <c r="C6046" s="79">
        <v>0.79166666666666663</v>
      </c>
      <c r="D6046">
        <v>21</v>
      </c>
      <c r="E6046" t="str">
        <f t="shared" si="188"/>
        <v>juin</v>
      </c>
      <c r="F6046">
        <f t="shared" si="189"/>
        <v>19</v>
      </c>
    </row>
    <row r="6047" spans="1:6">
      <c r="A6047" t="s">
        <v>68</v>
      </c>
      <c r="B6047" s="72">
        <v>46192</v>
      </c>
      <c r="C6047" s="79">
        <v>0.83333333333333337</v>
      </c>
      <c r="D6047">
        <v>13</v>
      </c>
      <c r="E6047" t="str">
        <f t="shared" si="188"/>
        <v>juin</v>
      </c>
      <c r="F6047">
        <f t="shared" si="189"/>
        <v>20</v>
      </c>
    </row>
    <row r="6048" spans="1:6">
      <c r="A6048" t="s">
        <v>68</v>
      </c>
      <c r="B6048" s="72">
        <v>46192</v>
      </c>
      <c r="C6048" s="79">
        <v>0.875</v>
      </c>
      <c r="D6048">
        <v>9</v>
      </c>
      <c r="E6048" t="str">
        <f t="shared" si="188"/>
        <v>juin</v>
      </c>
      <c r="F6048">
        <f t="shared" si="189"/>
        <v>21</v>
      </c>
    </row>
    <row r="6049" spans="1:6">
      <c r="A6049" t="s">
        <v>68</v>
      </c>
      <c r="B6049" s="72">
        <v>46192</v>
      </c>
      <c r="C6049" s="79">
        <v>0.91666666666666663</v>
      </c>
      <c r="D6049">
        <v>6</v>
      </c>
      <c r="E6049" t="str">
        <f t="shared" si="188"/>
        <v>juin</v>
      </c>
      <c r="F6049">
        <f t="shared" si="189"/>
        <v>22</v>
      </c>
    </row>
    <row r="6050" spans="1:6">
      <c r="A6050" t="s">
        <v>68</v>
      </c>
      <c r="B6050" s="72">
        <v>46192</v>
      </c>
      <c r="C6050" s="79">
        <v>0.95833333333333337</v>
      </c>
      <c r="D6050">
        <v>5</v>
      </c>
      <c r="E6050" t="str">
        <f t="shared" si="188"/>
        <v>juin</v>
      </c>
      <c r="F6050">
        <f t="shared" si="189"/>
        <v>23</v>
      </c>
    </row>
    <row r="6051" spans="1:6">
      <c r="A6051" t="s">
        <v>85</v>
      </c>
      <c r="B6051" s="72">
        <v>46192</v>
      </c>
      <c r="C6051" s="79">
        <v>0</v>
      </c>
      <c r="D6051">
        <v>2</v>
      </c>
      <c r="E6051" t="str">
        <f t="shared" si="188"/>
        <v>juin</v>
      </c>
      <c r="F6051">
        <f t="shared" si="189"/>
        <v>24</v>
      </c>
    </row>
    <row r="6052" spans="1:6">
      <c r="A6052" t="s">
        <v>85</v>
      </c>
      <c r="B6052" s="72">
        <v>46192</v>
      </c>
      <c r="C6052" s="79">
        <v>4.1666666666666664E-2</v>
      </c>
      <c r="D6052">
        <v>3</v>
      </c>
      <c r="E6052" t="str">
        <f t="shared" si="188"/>
        <v>juin</v>
      </c>
      <c r="F6052">
        <f t="shared" si="189"/>
        <v>1</v>
      </c>
    </row>
    <row r="6053" spans="1:6">
      <c r="A6053" t="s">
        <v>85</v>
      </c>
      <c r="B6053" s="72">
        <v>46192</v>
      </c>
      <c r="C6053" s="79">
        <v>8.3333333333333329E-2</v>
      </c>
      <c r="D6053">
        <v>1</v>
      </c>
      <c r="E6053" t="str">
        <f t="shared" si="188"/>
        <v>juin</v>
      </c>
      <c r="F6053">
        <f t="shared" si="189"/>
        <v>2</v>
      </c>
    </row>
    <row r="6054" spans="1:6">
      <c r="A6054" t="s">
        <v>85</v>
      </c>
      <c r="B6054" s="72">
        <v>46192</v>
      </c>
      <c r="C6054" s="79">
        <v>0.125</v>
      </c>
      <c r="D6054">
        <v>2</v>
      </c>
      <c r="E6054" t="str">
        <f t="shared" si="188"/>
        <v>juin</v>
      </c>
      <c r="F6054">
        <f t="shared" si="189"/>
        <v>3</v>
      </c>
    </row>
    <row r="6055" spans="1:6">
      <c r="A6055" t="s">
        <v>85</v>
      </c>
      <c r="B6055" s="72">
        <v>46192</v>
      </c>
      <c r="C6055" s="79">
        <v>0.16666666666666666</v>
      </c>
      <c r="D6055">
        <v>0</v>
      </c>
      <c r="E6055" t="str">
        <f t="shared" si="188"/>
        <v>juin</v>
      </c>
      <c r="F6055">
        <f t="shared" si="189"/>
        <v>4</v>
      </c>
    </row>
    <row r="6056" spans="1:6">
      <c r="A6056" t="s">
        <v>85</v>
      </c>
      <c r="B6056" s="72">
        <v>46192</v>
      </c>
      <c r="C6056" s="79">
        <v>0.20833333333333334</v>
      </c>
      <c r="D6056">
        <v>4</v>
      </c>
      <c r="E6056" t="str">
        <f t="shared" si="188"/>
        <v>juin</v>
      </c>
      <c r="F6056" t="e">
        <f t="shared" si="189"/>
        <v>#N/A</v>
      </c>
    </row>
    <row r="6057" spans="1:6">
      <c r="A6057" t="s">
        <v>85</v>
      </c>
      <c r="B6057" s="72">
        <v>46192</v>
      </c>
      <c r="C6057" s="79">
        <v>0.25</v>
      </c>
      <c r="D6057">
        <v>2</v>
      </c>
      <c r="E6057" t="str">
        <f t="shared" si="188"/>
        <v>juin</v>
      </c>
      <c r="F6057">
        <f t="shared" si="189"/>
        <v>6</v>
      </c>
    </row>
    <row r="6058" spans="1:6">
      <c r="A6058" t="s">
        <v>85</v>
      </c>
      <c r="B6058" s="72">
        <v>46192</v>
      </c>
      <c r="C6058" s="79">
        <v>0.29166666666666669</v>
      </c>
      <c r="D6058">
        <v>8</v>
      </c>
      <c r="E6058" t="str">
        <f t="shared" si="188"/>
        <v>juin</v>
      </c>
      <c r="F6058">
        <f t="shared" si="189"/>
        <v>7</v>
      </c>
    </row>
    <row r="6059" spans="1:6">
      <c r="A6059" t="s">
        <v>85</v>
      </c>
      <c r="B6059" s="72">
        <v>46192</v>
      </c>
      <c r="C6059" s="79">
        <v>0.33333333333333331</v>
      </c>
      <c r="D6059">
        <v>11</v>
      </c>
      <c r="E6059" t="str">
        <f t="shared" si="188"/>
        <v>juin</v>
      </c>
      <c r="F6059">
        <f t="shared" si="189"/>
        <v>8</v>
      </c>
    </row>
    <row r="6060" spans="1:6">
      <c r="A6060" t="s">
        <v>85</v>
      </c>
      <c r="B6060" s="72">
        <v>46192</v>
      </c>
      <c r="C6060" s="79">
        <v>0.375</v>
      </c>
      <c r="D6060">
        <v>18</v>
      </c>
      <c r="E6060" t="str">
        <f t="shared" si="188"/>
        <v>juin</v>
      </c>
      <c r="F6060">
        <f t="shared" si="189"/>
        <v>9</v>
      </c>
    </row>
    <row r="6061" spans="1:6">
      <c r="A6061" t="s">
        <v>85</v>
      </c>
      <c r="B6061" s="72">
        <v>46192</v>
      </c>
      <c r="C6061" s="79">
        <v>0.41666666666666669</v>
      </c>
      <c r="D6061">
        <v>21</v>
      </c>
      <c r="E6061" t="str">
        <f t="shared" si="188"/>
        <v>juin</v>
      </c>
      <c r="F6061">
        <f t="shared" si="189"/>
        <v>10</v>
      </c>
    </row>
    <row r="6062" spans="1:6">
      <c r="A6062" t="s">
        <v>85</v>
      </c>
      <c r="B6062" s="72">
        <v>46192</v>
      </c>
      <c r="C6062" s="79">
        <v>0.45833333333333331</v>
      </c>
      <c r="D6062">
        <v>29</v>
      </c>
      <c r="E6062" t="str">
        <f t="shared" si="188"/>
        <v>juin</v>
      </c>
      <c r="F6062">
        <f t="shared" si="189"/>
        <v>11</v>
      </c>
    </row>
    <row r="6063" spans="1:6">
      <c r="A6063" t="s">
        <v>85</v>
      </c>
      <c r="B6063" s="72">
        <v>46192</v>
      </c>
      <c r="C6063" s="79">
        <v>0.5</v>
      </c>
      <c r="D6063">
        <v>20</v>
      </c>
      <c r="E6063" t="str">
        <f t="shared" si="188"/>
        <v>juin</v>
      </c>
      <c r="F6063">
        <f t="shared" si="189"/>
        <v>12</v>
      </c>
    </row>
    <row r="6064" spans="1:6">
      <c r="A6064" t="s">
        <v>85</v>
      </c>
      <c r="B6064" s="72">
        <v>46192</v>
      </c>
      <c r="C6064" s="79">
        <v>0.54166666666666663</v>
      </c>
      <c r="D6064">
        <v>18</v>
      </c>
      <c r="E6064" t="str">
        <f t="shared" si="188"/>
        <v>juin</v>
      </c>
      <c r="F6064">
        <f t="shared" si="189"/>
        <v>13</v>
      </c>
    </row>
    <row r="6065" spans="1:6">
      <c r="A6065" t="s">
        <v>85</v>
      </c>
      <c r="B6065" s="72">
        <v>46192</v>
      </c>
      <c r="C6065" s="79">
        <v>0.58333333333333337</v>
      </c>
      <c r="D6065">
        <v>25</v>
      </c>
      <c r="E6065" t="str">
        <f t="shared" si="188"/>
        <v>juin</v>
      </c>
      <c r="F6065">
        <f t="shared" si="189"/>
        <v>14</v>
      </c>
    </row>
    <row r="6066" spans="1:6">
      <c r="A6066" t="s">
        <v>85</v>
      </c>
      <c r="B6066" s="72">
        <v>46192</v>
      </c>
      <c r="C6066" s="79">
        <v>0.625</v>
      </c>
      <c r="D6066">
        <v>24</v>
      </c>
      <c r="E6066" t="str">
        <f t="shared" si="188"/>
        <v>juin</v>
      </c>
      <c r="F6066">
        <f t="shared" si="189"/>
        <v>15</v>
      </c>
    </row>
    <row r="6067" spans="1:6">
      <c r="A6067" t="s">
        <v>85</v>
      </c>
      <c r="B6067" s="72">
        <v>46192</v>
      </c>
      <c r="C6067" s="79">
        <v>0.66666666666666663</v>
      </c>
      <c r="D6067">
        <v>19</v>
      </c>
      <c r="E6067" t="str">
        <f t="shared" si="188"/>
        <v>juin</v>
      </c>
      <c r="F6067">
        <f t="shared" si="189"/>
        <v>16</v>
      </c>
    </row>
    <row r="6068" spans="1:6">
      <c r="A6068" t="s">
        <v>85</v>
      </c>
      <c r="B6068" s="72">
        <v>46192</v>
      </c>
      <c r="C6068" s="79">
        <v>0.70833333333333337</v>
      </c>
      <c r="D6068">
        <v>17</v>
      </c>
      <c r="E6068" t="str">
        <f t="shared" si="188"/>
        <v>juin</v>
      </c>
      <c r="F6068">
        <f t="shared" si="189"/>
        <v>17</v>
      </c>
    </row>
    <row r="6069" spans="1:6">
      <c r="A6069" t="s">
        <v>85</v>
      </c>
      <c r="B6069" s="72">
        <v>46192</v>
      </c>
      <c r="C6069" s="79">
        <v>0.75</v>
      </c>
      <c r="D6069">
        <v>17</v>
      </c>
      <c r="E6069" t="str">
        <f t="shared" si="188"/>
        <v>juin</v>
      </c>
      <c r="F6069">
        <f t="shared" si="189"/>
        <v>18</v>
      </c>
    </row>
    <row r="6070" spans="1:6">
      <c r="A6070" t="s">
        <v>85</v>
      </c>
      <c r="B6070" s="72">
        <v>46192</v>
      </c>
      <c r="C6070" s="79">
        <v>0.79166666666666663</v>
      </c>
      <c r="D6070">
        <v>13</v>
      </c>
      <c r="E6070" t="str">
        <f t="shared" si="188"/>
        <v>juin</v>
      </c>
      <c r="F6070">
        <f t="shared" si="189"/>
        <v>19</v>
      </c>
    </row>
    <row r="6071" spans="1:6">
      <c r="A6071" t="s">
        <v>85</v>
      </c>
      <c r="B6071" s="72">
        <v>46192</v>
      </c>
      <c r="C6071" s="79">
        <v>0.83333333333333337</v>
      </c>
      <c r="D6071">
        <v>10</v>
      </c>
      <c r="E6071" t="str">
        <f t="shared" si="188"/>
        <v>juin</v>
      </c>
      <c r="F6071">
        <f t="shared" si="189"/>
        <v>20</v>
      </c>
    </row>
    <row r="6072" spans="1:6">
      <c r="A6072" t="s">
        <v>85</v>
      </c>
      <c r="B6072" s="72">
        <v>46192</v>
      </c>
      <c r="C6072" s="79">
        <v>0.875</v>
      </c>
      <c r="D6072">
        <v>5</v>
      </c>
      <c r="E6072" t="str">
        <f t="shared" si="188"/>
        <v>juin</v>
      </c>
      <c r="F6072">
        <f t="shared" si="189"/>
        <v>21</v>
      </c>
    </row>
    <row r="6073" spans="1:6">
      <c r="A6073" t="s">
        <v>85</v>
      </c>
      <c r="B6073" s="72">
        <v>46192</v>
      </c>
      <c r="C6073" s="79">
        <v>0.91666666666666663</v>
      </c>
      <c r="D6073">
        <v>5</v>
      </c>
      <c r="E6073" t="str">
        <f t="shared" si="188"/>
        <v>juin</v>
      </c>
      <c r="F6073">
        <f t="shared" si="189"/>
        <v>22</v>
      </c>
    </row>
    <row r="6074" spans="1:6">
      <c r="A6074" t="s">
        <v>85</v>
      </c>
      <c r="B6074" s="72">
        <v>46192</v>
      </c>
      <c r="C6074" s="79">
        <v>0.95833333333333337</v>
      </c>
      <c r="D6074">
        <v>8</v>
      </c>
      <c r="E6074" t="str">
        <f t="shared" si="188"/>
        <v>juin</v>
      </c>
      <c r="F6074">
        <f t="shared" si="189"/>
        <v>23</v>
      </c>
    </row>
    <row r="6075" spans="1:6">
      <c r="A6075" t="s">
        <v>68</v>
      </c>
      <c r="B6075" s="72">
        <v>46193</v>
      </c>
      <c r="C6075" s="79">
        <v>0</v>
      </c>
      <c r="D6075">
        <v>7</v>
      </c>
      <c r="E6075" t="str">
        <f t="shared" si="188"/>
        <v>juin</v>
      </c>
      <c r="F6075">
        <f t="shared" si="189"/>
        <v>24</v>
      </c>
    </row>
    <row r="6076" spans="1:6">
      <c r="A6076" t="s">
        <v>68</v>
      </c>
      <c r="B6076" s="72">
        <v>46193</v>
      </c>
      <c r="C6076" s="79">
        <v>4.1666666666666664E-2</v>
      </c>
      <c r="D6076">
        <v>3</v>
      </c>
      <c r="E6076" t="str">
        <f t="shared" si="188"/>
        <v>juin</v>
      </c>
      <c r="F6076">
        <f t="shared" si="189"/>
        <v>1</v>
      </c>
    </row>
    <row r="6077" spans="1:6">
      <c r="A6077" t="s">
        <v>68</v>
      </c>
      <c r="B6077" s="72">
        <v>46193</v>
      </c>
      <c r="C6077" s="79">
        <v>8.3333333333333329E-2</v>
      </c>
      <c r="D6077">
        <v>2</v>
      </c>
      <c r="E6077" t="str">
        <f t="shared" si="188"/>
        <v>juin</v>
      </c>
      <c r="F6077">
        <f t="shared" si="189"/>
        <v>2</v>
      </c>
    </row>
    <row r="6078" spans="1:6">
      <c r="A6078" t="s">
        <v>68</v>
      </c>
      <c r="B6078" s="72">
        <v>46193</v>
      </c>
      <c r="C6078" s="79">
        <v>0.125</v>
      </c>
      <c r="D6078">
        <v>2</v>
      </c>
      <c r="E6078" t="str">
        <f t="shared" si="188"/>
        <v>juin</v>
      </c>
      <c r="F6078">
        <f t="shared" si="189"/>
        <v>3</v>
      </c>
    </row>
    <row r="6079" spans="1:6">
      <c r="A6079" t="s">
        <v>68</v>
      </c>
      <c r="B6079" s="72">
        <v>46193</v>
      </c>
      <c r="C6079" s="79">
        <v>0.16666666666666666</v>
      </c>
      <c r="D6079">
        <v>1</v>
      </c>
      <c r="E6079" t="str">
        <f t="shared" si="188"/>
        <v>juin</v>
      </c>
      <c r="F6079">
        <f t="shared" si="189"/>
        <v>4</v>
      </c>
    </row>
    <row r="6080" spans="1:6">
      <c r="A6080" t="s">
        <v>68</v>
      </c>
      <c r="B6080" s="72">
        <v>46193</v>
      </c>
      <c r="C6080" s="79">
        <v>0.20833333333333334</v>
      </c>
      <c r="D6080">
        <v>3</v>
      </c>
      <c r="E6080" t="str">
        <f t="shared" si="188"/>
        <v>juin</v>
      </c>
      <c r="F6080" t="e">
        <f t="shared" si="189"/>
        <v>#N/A</v>
      </c>
    </row>
    <row r="6081" spans="1:6">
      <c r="A6081" t="s">
        <v>68</v>
      </c>
      <c r="B6081" s="72">
        <v>46193</v>
      </c>
      <c r="C6081" s="79">
        <v>0.25</v>
      </c>
      <c r="D6081">
        <v>4</v>
      </c>
      <c r="E6081" t="str">
        <f t="shared" si="188"/>
        <v>juin</v>
      </c>
      <c r="F6081">
        <f t="shared" si="189"/>
        <v>6</v>
      </c>
    </row>
    <row r="6082" spans="1:6">
      <c r="A6082" t="s">
        <v>68</v>
      </c>
      <c r="B6082" s="72">
        <v>46193</v>
      </c>
      <c r="C6082" s="79">
        <v>0.29166666666666669</v>
      </c>
      <c r="D6082">
        <v>12</v>
      </c>
      <c r="E6082" t="str">
        <f t="shared" si="188"/>
        <v>juin</v>
      </c>
      <c r="F6082">
        <f t="shared" si="189"/>
        <v>7</v>
      </c>
    </row>
    <row r="6083" spans="1:6">
      <c r="A6083" t="s">
        <v>68</v>
      </c>
      <c r="B6083" s="72">
        <v>46193</v>
      </c>
      <c r="C6083" s="79">
        <v>0.33333333333333331</v>
      </c>
      <c r="D6083">
        <v>19</v>
      </c>
      <c r="E6083" t="str">
        <f t="shared" si="188"/>
        <v>juin</v>
      </c>
      <c r="F6083">
        <f t="shared" si="189"/>
        <v>8</v>
      </c>
    </row>
    <row r="6084" spans="1:6">
      <c r="A6084" t="s">
        <v>68</v>
      </c>
      <c r="B6084" s="72">
        <v>46193</v>
      </c>
      <c r="C6084" s="79">
        <v>0.375</v>
      </c>
      <c r="D6084">
        <v>46</v>
      </c>
      <c r="E6084" t="str">
        <f t="shared" ref="E6084:E6147" si="190">TEXT(B6084,"mmmm")</f>
        <v>juin</v>
      </c>
      <c r="F6084">
        <f t="shared" ref="F6084:F6147" si="191">VLOOKUP(C6084,$L$1:$M$24,2,0)</f>
        <v>9</v>
      </c>
    </row>
    <row r="6085" spans="1:6">
      <c r="A6085" t="s">
        <v>68</v>
      </c>
      <c r="B6085" s="72">
        <v>46193</v>
      </c>
      <c r="C6085" s="79">
        <v>0.41666666666666669</v>
      </c>
      <c r="D6085">
        <v>56</v>
      </c>
      <c r="E6085" t="str">
        <f t="shared" si="190"/>
        <v>juin</v>
      </c>
      <c r="F6085">
        <f t="shared" si="191"/>
        <v>10</v>
      </c>
    </row>
    <row r="6086" spans="1:6">
      <c r="A6086" t="s">
        <v>68</v>
      </c>
      <c r="B6086" s="72">
        <v>46193</v>
      </c>
      <c r="C6086" s="79">
        <v>0.45833333333333331</v>
      </c>
      <c r="D6086">
        <v>56</v>
      </c>
      <c r="E6086" t="str">
        <f t="shared" si="190"/>
        <v>juin</v>
      </c>
      <c r="F6086">
        <f t="shared" si="191"/>
        <v>11</v>
      </c>
    </row>
    <row r="6087" spans="1:6">
      <c r="A6087" t="s">
        <v>68</v>
      </c>
      <c r="B6087" s="72">
        <v>46193</v>
      </c>
      <c r="C6087" s="79">
        <v>0.5</v>
      </c>
      <c r="D6087">
        <v>60</v>
      </c>
      <c r="E6087" t="str">
        <f t="shared" si="190"/>
        <v>juin</v>
      </c>
      <c r="F6087">
        <f t="shared" si="191"/>
        <v>12</v>
      </c>
    </row>
    <row r="6088" spans="1:6">
      <c r="A6088" t="s">
        <v>68</v>
      </c>
      <c r="B6088" s="72">
        <v>46193</v>
      </c>
      <c r="C6088" s="79">
        <v>0.54166666666666663</v>
      </c>
      <c r="D6088">
        <v>62</v>
      </c>
      <c r="E6088" t="str">
        <f t="shared" si="190"/>
        <v>juin</v>
      </c>
      <c r="F6088">
        <f t="shared" si="191"/>
        <v>13</v>
      </c>
    </row>
    <row r="6089" spans="1:6">
      <c r="A6089" t="s">
        <v>68</v>
      </c>
      <c r="B6089" s="72">
        <v>46193</v>
      </c>
      <c r="C6089" s="79">
        <v>0.58333333333333337</v>
      </c>
      <c r="D6089">
        <v>54</v>
      </c>
      <c r="E6089" t="str">
        <f t="shared" si="190"/>
        <v>juin</v>
      </c>
      <c r="F6089">
        <f t="shared" si="191"/>
        <v>14</v>
      </c>
    </row>
    <row r="6090" spans="1:6">
      <c r="A6090" t="s">
        <v>68</v>
      </c>
      <c r="B6090" s="72">
        <v>46193</v>
      </c>
      <c r="C6090" s="79">
        <v>0.625</v>
      </c>
      <c r="D6090">
        <v>46</v>
      </c>
      <c r="E6090" t="str">
        <f t="shared" si="190"/>
        <v>juin</v>
      </c>
      <c r="F6090">
        <f t="shared" si="191"/>
        <v>15</v>
      </c>
    </row>
    <row r="6091" spans="1:6">
      <c r="A6091" t="s">
        <v>68</v>
      </c>
      <c r="B6091" s="72">
        <v>46193</v>
      </c>
      <c r="C6091" s="79">
        <v>0.66666666666666663</v>
      </c>
      <c r="D6091">
        <v>37</v>
      </c>
      <c r="E6091" t="str">
        <f t="shared" si="190"/>
        <v>juin</v>
      </c>
      <c r="F6091">
        <f t="shared" si="191"/>
        <v>16</v>
      </c>
    </row>
    <row r="6092" spans="1:6">
      <c r="A6092" t="s">
        <v>68</v>
      </c>
      <c r="B6092" s="72">
        <v>46193</v>
      </c>
      <c r="C6092" s="79">
        <v>0.70833333333333337</v>
      </c>
      <c r="D6092">
        <v>29</v>
      </c>
      <c r="E6092" t="str">
        <f t="shared" si="190"/>
        <v>juin</v>
      </c>
      <c r="F6092">
        <f t="shared" si="191"/>
        <v>17</v>
      </c>
    </row>
    <row r="6093" spans="1:6">
      <c r="A6093" t="s">
        <v>68</v>
      </c>
      <c r="B6093" s="72">
        <v>46193</v>
      </c>
      <c r="C6093" s="79">
        <v>0.75</v>
      </c>
      <c r="D6093">
        <v>26</v>
      </c>
      <c r="E6093" t="str">
        <f t="shared" si="190"/>
        <v>juin</v>
      </c>
      <c r="F6093">
        <f t="shared" si="191"/>
        <v>18</v>
      </c>
    </row>
    <row r="6094" spans="1:6">
      <c r="A6094" t="s">
        <v>68</v>
      </c>
      <c r="B6094" s="72">
        <v>46193</v>
      </c>
      <c r="C6094" s="79">
        <v>0.79166666666666663</v>
      </c>
      <c r="D6094">
        <v>23</v>
      </c>
      <c r="E6094" t="str">
        <f t="shared" si="190"/>
        <v>juin</v>
      </c>
      <c r="F6094">
        <f t="shared" si="191"/>
        <v>19</v>
      </c>
    </row>
    <row r="6095" spans="1:6">
      <c r="A6095" t="s">
        <v>68</v>
      </c>
      <c r="B6095" s="72">
        <v>46193</v>
      </c>
      <c r="C6095" s="79">
        <v>0.83333333333333337</v>
      </c>
      <c r="D6095">
        <v>24</v>
      </c>
      <c r="E6095" t="str">
        <f t="shared" si="190"/>
        <v>juin</v>
      </c>
      <c r="F6095">
        <f t="shared" si="191"/>
        <v>20</v>
      </c>
    </row>
    <row r="6096" spans="1:6">
      <c r="A6096" t="s">
        <v>68</v>
      </c>
      <c r="B6096" s="72">
        <v>46193</v>
      </c>
      <c r="C6096" s="79">
        <v>0.875</v>
      </c>
      <c r="D6096">
        <v>11</v>
      </c>
      <c r="E6096" t="str">
        <f t="shared" si="190"/>
        <v>juin</v>
      </c>
      <c r="F6096">
        <f t="shared" si="191"/>
        <v>21</v>
      </c>
    </row>
    <row r="6097" spans="1:6">
      <c r="A6097" t="s">
        <v>68</v>
      </c>
      <c r="B6097" s="72">
        <v>46193</v>
      </c>
      <c r="C6097" s="79">
        <v>0.91666666666666663</v>
      </c>
      <c r="D6097">
        <v>9</v>
      </c>
      <c r="E6097" t="str">
        <f t="shared" si="190"/>
        <v>juin</v>
      </c>
      <c r="F6097">
        <f t="shared" si="191"/>
        <v>22</v>
      </c>
    </row>
    <row r="6098" spans="1:6">
      <c r="A6098" t="s">
        <v>68</v>
      </c>
      <c r="B6098" s="72">
        <v>46193</v>
      </c>
      <c r="C6098" s="79">
        <v>0.95833333333333337</v>
      </c>
      <c r="D6098">
        <v>5</v>
      </c>
      <c r="E6098" t="str">
        <f t="shared" si="190"/>
        <v>juin</v>
      </c>
      <c r="F6098">
        <f t="shared" si="191"/>
        <v>23</v>
      </c>
    </row>
    <row r="6099" spans="1:6">
      <c r="A6099" t="s">
        <v>85</v>
      </c>
      <c r="B6099" s="72">
        <v>46193</v>
      </c>
      <c r="C6099" s="79">
        <v>0</v>
      </c>
      <c r="D6099">
        <v>7</v>
      </c>
      <c r="E6099" t="str">
        <f t="shared" si="190"/>
        <v>juin</v>
      </c>
      <c r="F6099">
        <f t="shared" si="191"/>
        <v>24</v>
      </c>
    </row>
    <row r="6100" spans="1:6">
      <c r="A6100" t="s">
        <v>85</v>
      </c>
      <c r="B6100" s="72">
        <v>46193</v>
      </c>
      <c r="C6100" s="79">
        <v>4.1666666666666664E-2</v>
      </c>
      <c r="D6100">
        <v>6</v>
      </c>
      <c r="E6100" t="str">
        <f t="shared" si="190"/>
        <v>juin</v>
      </c>
      <c r="F6100">
        <f t="shared" si="191"/>
        <v>1</v>
      </c>
    </row>
    <row r="6101" spans="1:6">
      <c r="A6101" t="s">
        <v>85</v>
      </c>
      <c r="B6101" s="72">
        <v>46193</v>
      </c>
      <c r="C6101" s="79">
        <v>8.3333333333333329E-2</v>
      </c>
      <c r="D6101">
        <v>4</v>
      </c>
      <c r="E6101" t="str">
        <f t="shared" si="190"/>
        <v>juin</v>
      </c>
      <c r="F6101">
        <f t="shared" si="191"/>
        <v>2</v>
      </c>
    </row>
    <row r="6102" spans="1:6">
      <c r="A6102" t="s">
        <v>85</v>
      </c>
      <c r="B6102" s="72">
        <v>46193</v>
      </c>
      <c r="C6102" s="79">
        <v>0.125</v>
      </c>
      <c r="D6102">
        <v>1</v>
      </c>
      <c r="E6102" t="str">
        <f t="shared" si="190"/>
        <v>juin</v>
      </c>
      <c r="F6102">
        <f t="shared" si="191"/>
        <v>3</v>
      </c>
    </row>
    <row r="6103" spans="1:6">
      <c r="A6103" t="s">
        <v>85</v>
      </c>
      <c r="B6103" s="72">
        <v>46193</v>
      </c>
      <c r="C6103" s="79">
        <v>0.16666666666666666</v>
      </c>
      <c r="D6103">
        <v>2</v>
      </c>
      <c r="E6103" t="str">
        <f t="shared" si="190"/>
        <v>juin</v>
      </c>
      <c r="F6103">
        <f t="shared" si="191"/>
        <v>4</v>
      </c>
    </row>
    <row r="6104" spans="1:6">
      <c r="A6104" t="s">
        <v>85</v>
      </c>
      <c r="B6104" s="72">
        <v>46193</v>
      </c>
      <c r="C6104" s="79">
        <v>0.20833333333333334</v>
      </c>
      <c r="D6104">
        <v>0</v>
      </c>
      <c r="E6104" t="str">
        <f t="shared" si="190"/>
        <v>juin</v>
      </c>
      <c r="F6104" t="e">
        <f t="shared" si="191"/>
        <v>#N/A</v>
      </c>
    </row>
    <row r="6105" spans="1:6">
      <c r="A6105" t="s">
        <v>85</v>
      </c>
      <c r="B6105" s="72">
        <v>46193</v>
      </c>
      <c r="C6105" s="79">
        <v>0.25</v>
      </c>
      <c r="D6105">
        <v>1</v>
      </c>
      <c r="E6105" t="str">
        <f t="shared" si="190"/>
        <v>juin</v>
      </c>
      <c r="F6105">
        <f t="shared" si="191"/>
        <v>6</v>
      </c>
    </row>
    <row r="6106" spans="1:6">
      <c r="A6106" t="s">
        <v>85</v>
      </c>
      <c r="B6106" s="72">
        <v>46193</v>
      </c>
      <c r="C6106" s="79">
        <v>0.29166666666666669</v>
      </c>
      <c r="D6106">
        <v>5</v>
      </c>
      <c r="E6106" t="str">
        <f t="shared" si="190"/>
        <v>juin</v>
      </c>
      <c r="F6106">
        <f t="shared" si="191"/>
        <v>7</v>
      </c>
    </row>
    <row r="6107" spans="1:6">
      <c r="A6107" t="s">
        <v>85</v>
      </c>
      <c r="B6107" s="72">
        <v>46193</v>
      </c>
      <c r="C6107" s="79">
        <v>0.33333333333333331</v>
      </c>
      <c r="D6107">
        <v>10</v>
      </c>
      <c r="E6107" t="str">
        <f t="shared" si="190"/>
        <v>juin</v>
      </c>
      <c r="F6107">
        <f t="shared" si="191"/>
        <v>8</v>
      </c>
    </row>
    <row r="6108" spans="1:6">
      <c r="A6108" t="s">
        <v>85</v>
      </c>
      <c r="B6108" s="72">
        <v>46193</v>
      </c>
      <c r="C6108" s="79">
        <v>0.375</v>
      </c>
      <c r="D6108">
        <v>17</v>
      </c>
      <c r="E6108" t="str">
        <f t="shared" si="190"/>
        <v>juin</v>
      </c>
      <c r="F6108">
        <f t="shared" si="191"/>
        <v>9</v>
      </c>
    </row>
    <row r="6109" spans="1:6">
      <c r="A6109" t="s">
        <v>85</v>
      </c>
      <c r="B6109" s="72">
        <v>46193</v>
      </c>
      <c r="C6109" s="79">
        <v>0.41666666666666669</v>
      </c>
      <c r="D6109">
        <v>21</v>
      </c>
      <c r="E6109" t="str">
        <f t="shared" si="190"/>
        <v>juin</v>
      </c>
      <c r="F6109">
        <f t="shared" si="191"/>
        <v>10</v>
      </c>
    </row>
    <row r="6110" spans="1:6">
      <c r="A6110" t="s">
        <v>85</v>
      </c>
      <c r="B6110" s="72">
        <v>46193</v>
      </c>
      <c r="C6110" s="79">
        <v>0.45833333333333331</v>
      </c>
      <c r="D6110">
        <v>19</v>
      </c>
      <c r="E6110" t="str">
        <f t="shared" si="190"/>
        <v>juin</v>
      </c>
      <c r="F6110">
        <f t="shared" si="191"/>
        <v>11</v>
      </c>
    </row>
    <row r="6111" spans="1:6">
      <c r="A6111" t="s">
        <v>85</v>
      </c>
      <c r="B6111" s="72">
        <v>46193</v>
      </c>
      <c r="C6111" s="79">
        <v>0.5</v>
      </c>
      <c r="D6111">
        <v>15</v>
      </c>
      <c r="E6111" t="str">
        <f t="shared" si="190"/>
        <v>juin</v>
      </c>
      <c r="F6111">
        <f t="shared" si="191"/>
        <v>12</v>
      </c>
    </row>
    <row r="6112" spans="1:6">
      <c r="A6112" t="s">
        <v>85</v>
      </c>
      <c r="B6112" s="72">
        <v>46193</v>
      </c>
      <c r="C6112" s="79">
        <v>0.54166666666666663</v>
      </c>
      <c r="D6112">
        <v>12</v>
      </c>
      <c r="E6112" t="str">
        <f t="shared" si="190"/>
        <v>juin</v>
      </c>
      <c r="F6112">
        <f t="shared" si="191"/>
        <v>13</v>
      </c>
    </row>
    <row r="6113" spans="1:6">
      <c r="A6113" t="s">
        <v>85</v>
      </c>
      <c r="B6113" s="72">
        <v>46193</v>
      </c>
      <c r="C6113" s="79">
        <v>0.58333333333333337</v>
      </c>
      <c r="D6113">
        <v>17</v>
      </c>
      <c r="E6113" t="str">
        <f t="shared" si="190"/>
        <v>juin</v>
      </c>
      <c r="F6113">
        <f t="shared" si="191"/>
        <v>14</v>
      </c>
    </row>
    <row r="6114" spans="1:6">
      <c r="A6114" t="s">
        <v>85</v>
      </c>
      <c r="B6114" s="72">
        <v>46193</v>
      </c>
      <c r="C6114" s="79">
        <v>0.625</v>
      </c>
      <c r="D6114">
        <v>11</v>
      </c>
      <c r="E6114" t="str">
        <f t="shared" si="190"/>
        <v>juin</v>
      </c>
      <c r="F6114">
        <f t="shared" si="191"/>
        <v>15</v>
      </c>
    </row>
    <row r="6115" spans="1:6">
      <c r="A6115" t="s">
        <v>85</v>
      </c>
      <c r="B6115" s="72">
        <v>46193</v>
      </c>
      <c r="C6115" s="79">
        <v>0.66666666666666663</v>
      </c>
      <c r="D6115">
        <v>16</v>
      </c>
      <c r="E6115" t="str">
        <f t="shared" si="190"/>
        <v>juin</v>
      </c>
      <c r="F6115">
        <f t="shared" si="191"/>
        <v>16</v>
      </c>
    </row>
    <row r="6116" spans="1:6">
      <c r="A6116" t="s">
        <v>85</v>
      </c>
      <c r="B6116" s="72">
        <v>46193</v>
      </c>
      <c r="C6116" s="79">
        <v>0.70833333333333337</v>
      </c>
      <c r="D6116">
        <v>13</v>
      </c>
      <c r="E6116" t="str">
        <f t="shared" si="190"/>
        <v>juin</v>
      </c>
      <c r="F6116">
        <f t="shared" si="191"/>
        <v>17</v>
      </c>
    </row>
    <row r="6117" spans="1:6">
      <c r="A6117" t="s">
        <v>85</v>
      </c>
      <c r="B6117" s="72">
        <v>46193</v>
      </c>
      <c r="C6117" s="79">
        <v>0.75</v>
      </c>
      <c r="D6117">
        <v>15</v>
      </c>
      <c r="E6117" t="str">
        <f t="shared" si="190"/>
        <v>juin</v>
      </c>
      <c r="F6117">
        <f t="shared" si="191"/>
        <v>18</v>
      </c>
    </row>
    <row r="6118" spans="1:6">
      <c r="A6118" t="s">
        <v>85</v>
      </c>
      <c r="B6118" s="72">
        <v>46193</v>
      </c>
      <c r="C6118" s="79">
        <v>0.79166666666666663</v>
      </c>
      <c r="D6118">
        <v>8</v>
      </c>
      <c r="E6118" t="str">
        <f t="shared" si="190"/>
        <v>juin</v>
      </c>
      <c r="F6118">
        <f t="shared" si="191"/>
        <v>19</v>
      </c>
    </row>
    <row r="6119" spans="1:6">
      <c r="A6119" t="s">
        <v>85</v>
      </c>
      <c r="B6119" s="72">
        <v>46193</v>
      </c>
      <c r="C6119" s="79">
        <v>0.83333333333333337</v>
      </c>
      <c r="D6119">
        <v>7</v>
      </c>
      <c r="E6119" t="str">
        <f t="shared" si="190"/>
        <v>juin</v>
      </c>
      <c r="F6119">
        <f t="shared" si="191"/>
        <v>20</v>
      </c>
    </row>
    <row r="6120" spans="1:6">
      <c r="A6120" t="s">
        <v>85</v>
      </c>
      <c r="B6120" s="72">
        <v>46193</v>
      </c>
      <c r="C6120" s="79">
        <v>0.875</v>
      </c>
      <c r="D6120">
        <v>9</v>
      </c>
      <c r="E6120" t="str">
        <f t="shared" si="190"/>
        <v>juin</v>
      </c>
      <c r="F6120">
        <f t="shared" si="191"/>
        <v>21</v>
      </c>
    </row>
    <row r="6121" spans="1:6">
      <c r="A6121" t="s">
        <v>85</v>
      </c>
      <c r="B6121" s="72">
        <v>46193</v>
      </c>
      <c r="C6121" s="79">
        <v>0.91666666666666663</v>
      </c>
      <c r="D6121">
        <v>5</v>
      </c>
      <c r="E6121" t="str">
        <f t="shared" si="190"/>
        <v>juin</v>
      </c>
      <c r="F6121">
        <f t="shared" si="191"/>
        <v>22</v>
      </c>
    </row>
    <row r="6122" spans="1:6">
      <c r="A6122" t="s">
        <v>85</v>
      </c>
      <c r="B6122" s="72">
        <v>46193</v>
      </c>
      <c r="C6122" s="79">
        <v>0.95833333333333337</v>
      </c>
      <c r="D6122">
        <v>11</v>
      </c>
      <c r="E6122" t="str">
        <f t="shared" si="190"/>
        <v>juin</v>
      </c>
      <c r="F6122">
        <f t="shared" si="191"/>
        <v>23</v>
      </c>
    </row>
    <row r="6123" spans="1:6">
      <c r="A6123" t="s">
        <v>68</v>
      </c>
      <c r="B6123" s="72">
        <v>46194</v>
      </c>
      <c r="C6123" s="79">
        <v>0</v>
      </c>
      <c r="D6123">
        <v>5</v>
      </c>
      <c r="E6123" t="str">
        <f t="shared" si="190"/>
        <v>juin</v>
      </c>
      <c r="F6123">
        <f t="shared" si="191"/>
        <v>24</v>
      </c>
    </row>
    <row r="6124" spans="1:6">
      <c r="A6124" t="s">
        <v>68</v>
      </c>
      <c r="B6124" s="72">
        <v>46194</v>
      </c>
      <c r="C6124" s="79">
        <v>4.1666666666666664E-2</v>
      </c>
      <c r="D6124">
        <v>4</v>
      </c>
      <c r="E6124" t="str">
        <f t="shared" si="190"/>
        <v>juin</v>
      </c>
      <c r="F6124">
        <f t="shared" si="191"/>
        <v>1</v>
      </c>
    </row>
    <row r="6125" spans="1:6">
      <c r="A6125" t="s">
        <v>68</v>
      </c>
      <c r="B6125" s="72">
        <v>46194</v>
      </c>
      <c r="C6125" s="79">
        <v>8.3333333333333329E-2</v>
      </c>
      <c r="D6125">
        <v>2</v>
      </c>
      <c r="E6125" t="str">
        <f t="shared" si="190"/>
        <v>juin</v>
      </c>
      <c r="F6125">
        <f t="shared" si="191"/>
        <v>2</v>
      </c>
    </row>
    <row r="6126" spans="1:6">
      <c r="A6126" t="s">
        <v>68</v>
      </c>
      <c r="B6126" s="72">
        <v>46194</v>
      </c>
      <c r="C6126" s="79">
        <v>0.125</v>
      </c>
      <c r="D6126">
        <v>1</v>
      </c>
      <c r="E6126" t="str">
        <f t="shared" si="190"/>
        <v>juin</v>
      </c>
      <c r="F6126">
        <f t="shared" si="191"/>
        <v>3</v>
      </c>
    </row>
    <row r="6127" spans="1:6">
      <c r="A6127" t="s">
        <v>68</v>
      </c>
      <c r="B6127" s="72">
        <v>46194</v>
      </c>
      <c r="C6127" s="79">
        <v>0.16666666666666666</v>
      </c>
      <c r="D6127">
        <v>1</v>
      </c>
      <c r="E6127" t="str">
        <f t="shared" si="190"/>
        <v>juin</v>
      </c>
      <c r="F6127">
        <f t="shared" si="191"/>
        <v>4</v>
      </c>
    </row>
    <row r="6128" spans="1:6">
      <c r="A6128" t="s">
        <v>68</v>
      </c>
      <c r="B6128" s="72">
        <v>46194</v>
      </c>
      <c r="C6128" s="79">
        <v>0.20833333333333334</v>
      </c>
      <c r="D6128">
        <v>0</v>
      </c>
      <c r="E6128" t="str">
        <f t="shared" si="190"/>
        <v>juin</v>
      </c>
      <c r="F6128" t="e">
        <f t="shared" si="191"/>
        <v>#N/A</v>
      </c>
    </row>
    <row r="6129" spans="1:6">
      <c r="A6129" t="s">
        <v>68</v>
      </c>
      <c r="B6129" s="72">
        <v>46194</v>
      </c>
      <c r="C6129" s="79">
        <v>0.25</v>
      </c>
      <c r="D6129">
        <v>3</v>
      </c>
      <c r="E6129" t="str">
        <f t="shared" si="190"/>
        <v>juin</v>
      </c>
      <c r="F6129">
        <f t="shared" si="191"/>
        <v>6</v>
      </c>
    </row>
    <row r="6130" spans="1:6">
      <c r="A6130" t="s">
        <v>68</v>
      </c>
      <c r="B6130" s="72">
        <v>46194</v>
      </c>
      <c r="C6130" s="79">
        <v>0.29166666666666669</v>
      </c>
      <c r="D6130">
        <v>7</v>
      </c>
      <c r="E6130" t="str">
        <f t="shared" si="190"/>
        <v>juin</v>
      </c>
      <c r="F6130">
        <f t="shared" si="191"/>
        <v>7</v>
      </c>
    </row>
    <row r="6131" spans="1:6">
      <c r="A6131" t="s">
        <v>68</v>
      </c>
      <c r="B6131" s="72">
        <v>46194</v>
      </c>
      <c r="C6131" s="79">
        <v>0.33333333333333331</v>
      </c>
      <c r="D6131">
        <v>16</v>
      </c>
      <c r="E6131" t="str">
        <f t="shared" si="190"/>
        <v>juin</v>
      </c>
      <c r="F6131">
        <f t="shared" si="191"/>
        <v>8</v>
      </c>
    </row>
    <row r="6132" spans="1:6">
      <c r="A6132" t="s">
        <v>68</v>
      </c>
      <c r="B6132" s="72">
        <v>46194</v>
      </c>
      <c r="C6132" s="79">
        <v>0.375</v>
      </c>
      <c r="D6132">
        <v>24</v>
      </c>
      <c r="E6132" t="str">
        <f t="shared" si="190"/>
        <v>juin</v>
      </c>
      <c r="F6132">
        <f t="shared" si="191"/>
        <v>9</v>
      </c>
    </row>
    <row r="6133" spans="1:6">
      <c r="A6133" t="s">
        <v>68</v>
      </c>
      <c r="B6133" s="72">
        <v>46194</v>
      </c>
      <c r="C6133" s="79">
        <v>0.41666666666666669</v>
      </c>
      <c r="D6133">
        <v>37</v>
      </c>
      <c r="E6133" t="str">
        <f t="shared" si="190"/>
        <v>juin</v>
      </c>
      <c r="F6133">
        <f t="shared" si="191"/>
        <v>10</v>
      </c>
    </row>
    <row r="6134" spans="1:6">
      <c r="A6134" t="s">
        <v>68</v>
      </c>
      <c r="B6134" s="72">
        <v>46194</v>
      </c>
      <c r="C6134" s="79">
        <v>0.45833333333333331</v>
      </c>
      <c r="D6134">
        <v>47</v>
      </c>
      <c r="E6134" t="str">
        <f t="shared" si="190"/>
        <v>juin</v>
      </c>
      <c r="F6134">
        <f t="shared" si="191"/>
        <v>11</v>
      </c>
    </row>
    <row r="6135" spans="1:6">
      <c r="A6135" t="s">
        <v>68</v>
      </c>
      <c r="B6135" s="72">
        <v>46194</v>
      </c>
      <c r="C6135" s="79">
        <v>0.5</v>
      </c>
      <c r="D6135">
        <v>37</v>
      </c>
      <c r="E6135" t="str">
        <f t="shared" si="190"/>
        <v>juin</v>
      </c>
      <c r="F6135">
        <f t="shared" si="191"/>
        <v>12</v>
      </c>
    </row>
    <row r="6136" spans="1:6">
      <c r="A6136" t="s">
        <v>68</v>
      </c>
      <c r="B6136" s="72">
        <v>46194</v>
      </c>
      <c r="C6136" s="79">
        <v>0.54166666666666663</v>
      </c>
      <c r="D6136">
        <v>46</v>
      </c>
      <c r="E6136" t="str">
        <f t="shared" si="190"/>
        <v>juin</v>
      </c>
      <c r="F6136">
        <f t="shared" si="191"/>
        <v>13</v>
      </c>
    </row>
    <row r="6137" spans="1:6">
      <c r="A6137" t="s">
        <v>68</v>
      </c>
      <c r="B6137" s="72">
        <v>46194</v>
      </c>
      <c r="C6137" s="79">
        <v>0.58333333333333337</v>
      </c>
      <c r="D6137">
        <v>41</v>
      </c>
      <c r="E6137" t="str">
        <f t="shared" si="190"/>
        <v>juin</v>
      </c>
      <c r="F6137">
        <f t="shared" si="191"/>
        <v>14</v>
      </c>
    </row>
    <row r="6138" spans="1:6">
      <c r="A6138" t="s">
        <v>68</v>
      </c>
      <c r="B6138" s="72">
        <v>46194</v>
      </c>
      <c r="C6138" s="79">
        <v>0.625</v>
      </c>
      <c r="D6138">
        <v>43</v>
      </c>
      <c r="E6138" t="str">
        <f t="shared" si="190"/>
        <v>juin</v>
      </c>
      <c r="F6138">
        <f t="shared" si="191"/>
        <v>15</v>
      </c>
    </row>
    <row r="6139" spans="1:6">
      <c r="A6139" t="s">
        <v>68</v>
      </c>
      <c r="B6139" s="72">
        <v>46194</v>
      </c>
      <c r="C6139" s="79">
        <v>0.66666666666666663</v>
      </c>
      <c r="D6139">
        <v>38</v>
      </c>
      <c r="E6139" t="str">
        <f t="shared" si="190"/>
        <v>juin</v>
      </c>
      <c r="F6139">
        <f t="shared" si="191"/>
        <v>16</v>
      </c>
    </row>
    <row r="6140" spans="1:6">
      <c r="A6140" t="s">
        <v>68</v>
      </c>
      <c r="B6140" s="72">
        <v>46194</v>
      </c>
      <c r="C6140" s="79">
        <v>0.70833333333333337</v>
      </c>
      <c r="D6140">
        <v>23</v>
      </c>
      <c r="E6140" t="str">
        <f t="shared" si="190"/>
        <v>juin</v>
      </c>
      <c r="F6140">
        <f t="shared" si="191"/>
        <v>17</v>
      </c>
    </row>
    <row r="6141" spans="1:6">
      <c r="A6141" t="s">
        <v>68</v>
      </c>
      <c r="B6141" s="72">
        <v>46194</v>
      </c>
      <c r="C6141" s="79">
        <v>0.75</v>
      </c>
      <c r="D6141">
        <v>29</v>
      </c>
      <c r="E6141" t="str">
        <f t="shared" si="190"/>
        <v>juin</v>
      </c>
      <c r="F6141">
        <f t="shared" si="191"/>
        <v>18</v>
      </c>
    </row>
    <row r="6142" spans="1:6">
      <c r="A6142" t="s">
        <v>68</v>
      </c>
      <c r="B6142" s="72">
        <v>46194</v>
      </c>
      <c r="C6142" s="79">
        <v>0.79166666666666663</v>
      </c>
      <c r="D6142">
        <v>21</v>
      </c>
      <c r="E6142" t="str">
        <f t="shared" si="190"/>
        <v>juin</v>
      </c>
      <c r="F6142">
        <f t="shared" si="191"/>
        <v>19</v>
      </c>
    </row>
    <row r="6143" spans="1:6">
      <c r="A6143" t="s">
        <v>68</v>
      </c>
      <c r="B6143" s="72">
        <v>46194</v>
      </c>
      <c r="C6143" s="79">
        <v>0.83333333333333337</v>
      </c>
      <c r="D6143">
        <v>19</v>
      </c>
      <c r="E6143" t="str">
        <f t="shared" si="190"/>
        <v>juin</v>
      </c>
      <c r="F6143">
        <f t="shared" si="191"/>
        <v>20</v>
      </c>
    </row>
    <row r="6144" spans="1:6">
      <c r="A6144" t="s">
        <v>68</v>
      </c>
      <c r="B6144" s="72">
        <v>46194</v>
      </c>
      <c r="C6144" s="79">
        <v>0.875</v>
      </c>
      <c r="D6144">
        <v>13</v>
      </c>
      <c r="E6144" t="str">
        <f t="shared" si="190"/>
        <v>juin</v>
      </c>
      <c r="F6144">
        <f t="shared" si="191"/>
        <v>21</v>
      </c>
    </row>
    <row r="6145" spans="1:6">
      <c r="A6145" t="s">
        <v>68</v>
      </c>
      <c r="B6145" s="72">
        <v>46194</v>
      </c>
      <c r="C6145" s="79">
        <v>0.91666666666666663</v>
      </c>
      <c r="D6145">
        <v>7</v>
      </c>
      <c r="E6145" t="str">
        <f t="shared" si="190"/>
        <v>juin</v>
      </c>
      <c r="F6145">
        <f t="shared" si="191"/>
        <v>22</v>
      </c>
    </row>
    <row r="6146" spans="1:6">
      <c r="A6146" t="s">
        <v>68</v>
      </c>
      <c r="B6146" s="72">
        <v>46194</v>
      </c>
      <c r="C6146" s="79">
        <v>0.95833333333333337</v>
      </c>
      <c r="D6146">
        <v>4</v>
      </c>
      <c r="E6146" t="str">
        <f t="shared" si="190"/>
        <v>juin</v>
      </c>
      <c r="F6146">
        <f t="shared" si="191"/>
        <v>23</v>
      </c>
    </row>
    <row r="6147" spans="1:6">
      <c r="A6147" t="s">
        <v>85</v>
      </c>
      <c r="B6147" s="72">
        <v>46194</v>
      </c>
      <c r="C6147" s="79">
        <v>0</v>
      </c>
      <c r="D6147">
        <v>4</v>
      </c>
      <c r="E6147" t="str">
        <f t="shared" si="190"/>
        <v>juin</v>
      </c>
      <c r="F6147">
        <f t="shared" si="191"/>
        <v>24</v>
      </c>
    </row>
    <row r="6148" spans="1:6">
      <c r="A6148" t="s">
        <v>85</v>
      </c>
      <c r="B6148" s="72">
        <v>46194</v>
      </c>
      <c r="C6148" s="79">
        <v>4.1666666666666664E-2</v>
      </c>
      <c r="D6148">
        <v>4</v>
      </c>
      <c r="E6148" t="str">
        <f t="shared" ref="E6148:E6211" si="192">TEXT(B6148,"mmmm")</f>
        <v>juin</v>
      </c>
      <c r="F6148">
        <f t="shared" ref="F6148:F6211" si="193">VLOOKUP(C6148,$L$1:$M$24,2,0)</f>
        <v>1</v>
      </c>
    </row>
    <row r="6149" spans="1:6">
      <c r="A6149" t="s">
        <v>85</v>
      </c>
      <c r="B6149" s="72">
        <v>46194</v>
      </c>
      <c r="C6149" s="79">
        <v>8.3333333333333329E-2</v>
      </c>
      <c r="D6149">
        <v>3</v>
      </c>
      <c r="E6149" t="str">
        <f t="shared" si="192"/>
        <v>juin</v>
      </c>
      <c r="F6149">
        <f t="shared" si="193"/>
        <v>2</v>
      </c>
    </row>
    <row r="6150" spans="1:6">
      <c r="A6150" t="s">
        <v>85</v>
      </c>
      <c r="B6150" s="72">
        <v>46194</v>
      </c>
      <c r="C6150" s="79">
        <v>0.125</v>
      </c>
      <c r="D6150">
        <v>2</v>
      </c>
      <c r="E6150" t="str">
        <f t="shared" si="192"/>
        <v>juin</v>
      </c>
      <c r="F6150">
        <f t="shared" si="193"/>
        <v>3</v>
      </c>
    </row>
    <row r="6151" spans="1:6">
      <c r="A6151" t="s">
        <v>85</v>
      </c>
      <c r="B6151" s="72">
        <v>46194</v>
      </c>
      <c r="C6151" s="79">
        <v>0.16666666666666666</v>
      </c>
      <c r="D6151">
        <v>1</v>
      </c>
      <c r="E6151" t="str">
        <f t="shared" si="192"/>
        <v>juin</v>
      </c>
      <c r="F6151">
        <f t="shared" si="193"/>
        <v>4</v>
      </c>
    </row>
    <row r="6152" spans="1:6">
      <c r="A6152" t="s">
        <v>85</v>
      </c>
      <c r="B6152" s="72">
        <v>46194</v>
      </c>
      <c r="C6152" s="79">
        <v>0.20833333333333334</v>
      </c>
      <c r="D6152">
        <v>3</v>
      </c>
      <c r="E6152" t="str">
        <f t="shared" si="192"/>
        <v>juin</v>
      </c>
      <c r="F6152" t="e">
        <f t="shared" si="193"/>
        <v>#N/A</v>
      </c>
    </row>
    <row r="6153" spans="1:6">
      <c r="A6153" t="s">
        <v>85</v>
      </c>
      <c r="B6153" s="72">
        <v>46194</v>
      </c>
      <c r="C6153" s="79">
        <v>0.25</v>
      </c>
      <c r="D6153">
        <v>2</v>
      </c>
      <c r="E6153" t="str">
        <f t="shared" si="192"/>
        <v>juin</v>
      </c>
      <c r="F6153">
        <f t="shared" si="193"/>
        <v>6</v>
      </c>
    </row>
    <row r="6154" spans="1:6">
      <c r="A6154" t="s">
        <v>85</v>
      </c>
      <c r="B6154" s="72">
        <v>46194</v>
      </c>
      <c r="C6154" s="79">
        <v>0.29166666666666669</v>
      </c>
      <c r="D6154">
        <v>2</v>
      </c>
      <c r="E6154" t="str">
        <f t="shared" si="192"/>
        <v>juin</v>
      </c>
      <c r="F6154">
        <f t="shared" si="193"/>
        <v>7</v>
      </c>
    </row>
    <row r="6155" spans="1:6">
      <c r="A6155" t="s">
        <v>85</v>
      </c>
      <c r="B6155" s="72">
        <v>46194</v>
      </c>
      <c r="C6155" s="79">
        <v>0.33333333333333331</v>
      </c>
      <c r="D6155">
        <v>4</v>
      </c>
      <c r="E6155" t="str">
        <f t="shared" si="192"/>
        <v>juin</v>
      </c>
      <c r="F6155">
        <f t="shared" si="193"/>
        <v>8</v>
      </c>
    </row>
    <row r="6156" spans="1:6">
      <c r="A6156" t="s">
        <v>85</v>
      </c>
      <c r="B6156" s="72">
        <v>46194</v>
      </c>
      <c r="C6156" s="79">
        <v>0.375</v>
      </c>
      <c r="D6156">
        <v>7</v>
      </c>
      <c r="E6156" t="str">
        <f t="shared" si="192"/>
        <v>juin</v>
      </c>
      <c r="F6156">
        <f t="shared" si="193"/>
        <v>9</v>
      </c>
    </row>
    <row r="6157" spans="1:6">
      <c r="A6157" t="s">
        <v>85</v>
      </c>
      <c r="B6157" s="72">
        <v>46194</v>
      </c>
      <c r="C6157" s="79">
        <v>0.41666666666666669</v>
      </c>
      <c r="D6157">
        <v>10</v>
      </c>
      <c r="E6157" t="str">
        <f t="shared" si="192"/>
        <v>juin</v>
      </c>
      <c r="F6157">
        <f t="shared" si="193"/>
        <v>10</v>
      </c>
    </row>
    <row r="6158" spans="1:6">
      <c r="A6158" t="s">
        <v>85</v>
      </c>
      <c r="B6158" s="72">
        <v>46194</v>
      </c>
      <c r="C6158" s="79">
        <v>0.45833333333333331</v>
      </c>
      <c r="D6158">
        <v>11</v>
      </c>
      <c r="E6158" t="str">
        <f t="shared" si="192"/>
        <v>juin</v>
      </c>
      <c r="F6158">
        <f t="shared" si="193"/>
        <v>11</v>
      </c>
    </row>
    <row r="6159" spans="1:6">
      <c r="A6159" t="s">
        <v>85</v>
      </c>
      <c r="B6159" s="72">
        <v>46194</v>
      </c>
      <c r="C6159" s="79">
        <v>0.5</v>
      </c>
      <c r="D6159">
        <v>14</v>
      </c>
      <c r="E6159" t="str">
        <f t="shared" si="192"/>
        <v>juin</v>
      </c>
      <c r="F6159">
        <f t="shared" si="193"/>
        <v>12</v>
      </c>
    </row>
    <row r="6160" spans="1:6">
      <c r="A6160" t="s">
        <v>85</v>
      </c>
      <c r="B6160" s="72">
        <v>46194</v>
      </c>
      <c r="C6160" s="79">
        <v>0.54166666666666663</v>
      </c>
      <c r="D6160">
        <v>14</v>
      </c>
      <c r="E6160" t="str">
        <f t="shared" si="192"/>
        <v>juin</v>
      </c>
      <c r="F6160">
        <f t="shared" si="193"/>
        <v>13</v>
      </c>
    </row>
    <row r="6161" spans="1:6">
      <c r="A6161" t="s">
        <v>85</v>
      </c>
      <c r="B6161" s="72">
        <v>46194</v>
      </c>
      <c r="C6161" s="79">
        <v>0.58333333333333337</v>
      </c>
      <c r="D6161">
        <v>8</v>
      </c>
      <c r="E6161" t="str">
        <f t="shared" si="192"/>
        <v>juin</v>
      </c>
      <c r="F6161">
        <f t="shared" si="193"/>
        <v>14</v>
      </c>
    </row>
    <row r="6162" spans="1:6">
      <c r="A6162" t="s">
        <v>85</v>
      </c>
      <c r="B6162" s="72">
        <v>46194</v>
      </c>
      <c r="C6162" s="79">
        <v>0.625</v>
      </c>
      <c r="D6162">
        <v>13</v>
      </c>
      <c r="E6162" t="str">
        <f t="shared" si="192"/>
        <v>juin</v>
      </c>
      <c r="F6162">
        <f t="shared" si="193"/>
        <v>15</v>
      </c>
    </row>
    <row r="6163" spans="1:6">
      <c r="A6163" t="s">
        <v>85</v>
      </c>
      <c r="B6163" s="72">
        <v>46194</v>
      </c>
      <c r="C6163" s="79">
        <v>0.66666666666666663</v>
      </c>
      <c r="D6163">
        <v>10</v>
      </c>
      <c r="E6163" t="str">
        <f t="shared" si="192"/>
        <v>juin</v>
      </c>
      <c r="F6163">
        <f t="shared" si="193"/>
        <v>16</v>
      </c>
    </row>
    <row r="6164" spans="1:6">
      <c r="A6164" t="s">
        <v>85</v>
      </c>
      <c r="B6164" s="72">
        <v>46194</v>
      </c>
      <c r="C6164" s="79">
        <v>0.70833333333333337</v>
      </c>
      <c r="D6164">
        <v>17</v>
      </c>
      <c r="E6164" t="str">
        <f t="shared" si="192"/>
        <v>juin</v>
      </c>
      <c r="F6164">
        <f t="shared" si="193"/>
        <v>17</v>
      </c>
    </row>
    <row r="6165" spans="1:6">
      <c r="A6165" t="s">
        <v>85</v>
      </c>
      <c r="B6165" s="72">
        <v>46194</v>
      </c>
      <c r="C6165" s="79">
        <v>0.75</v>
      </c>
      <c r="D6165">
        <v>10</v>
      </c>
      <c r="E6165" t="str">
        <f t="shared" si="192"/>
        <v>juin</v>
      </c>
      <c r="F6165">
        <f t="shared" si="193"/>
        <v>18</v>
      </c>
    </row>
    <row r="6166" spans="1:6">
      <c r="A6166" t="s">
        <v>85</v>
      </c>
      <c r="B6166" s="72">
        <v>46194</v>
      </c>
      <c r="C6166" s="79">
        <v>0.79166666666666663</v>
      </c>
      <c r="D6166">
        <v>8</v>
      </c>
      <c r="E6166" t="str">
        <f t="shared" si="192"/>
        <v>juin</v>
      </c>
      <c r="F6166">
        <f t="shared" si="193"/>
        <v>19</v>
      </c>
    </row>
    <row r="6167" spans="1:6">
      <c r="A6167" t="s">
        <v>85</v>
      </c>
      <c r="B6167" s="72">
        <v>46194</v>
      </c>
      <c r="C6167" s="79">
        <v>0.83333333333333337</v>
      </c>
      <c r="D6167">
        <v>7</v>
      </c>
      <c r="E6167" t="str">
        <f t="shared" si="192"/>
        <v>juin</v>
      </c>
      <c r="F6167">
        <f t="shared" si="193"/>
        <v>20</v>
      </c>
    </row>
    <row r="6168" spans="1:6">
      <c r="A6168" t="s">
        <v>85</v>
      </c>
      <c r="B6168" s="72">
        <v>46194</v>
      </c>
      <c r="C6168" s="79">
        <v>0.875</v>
      </c>
      <c r="D6168">
        <v>10</v>
      </c>
      <c r="E6168" t="str">
        <f t="shared" si="192"/>
        <v>juin</v>
      </c>
      <c r="F6168">
        <f t="shared" si="193"/>
        <v>21</v>
      </c>
    </row>
    <row r="6169" spans="1:6">
      <c r="A6169" t="s">
        <v>85</v>
      </c>
      <c r="B6169" s="72">
        <v>46194</v>
      </c>
      <c r="C6169" s="79">
        <v>0.91666666666666663</v>
      </c>
      <c r="D6169">
        <v>9</v>
      </c>
      <c r="E6169" t="str">
        <f t="shared" si="192"/>
        <v>juin</v>
      </c>
      <c r="F6169">
        <f t="shared" si="193"/>
        <v>22</v>
      </c>
    </row>
    <row r="6170" spans="1:6">
      <c r="A6170" t="s">
        <v>85</v>
      </c>
      <c r="B6170" s="72">
        <v>46194</v>
      </c>
      <c r="C6170" s="79">
        <v>0.95833333333333337</v>
      </c>
      <c r="D6170">
        <v>7</v>
      </c>
      <c r="E6170" t="str">
        <f t="shared" si="192"/>
        <v>juin</v>
      </c>
      <c r="F6170">
        <f t="shared" si="193"/>
        <v>23</v>
      </c>
    </row>
    <row r="6171" spans="1:6">
      <c r="A6171" t="s">
        <v>68</v>
      </c>
      <c r="B6171" s="72">
        <v>46195</v>
      </c>
      <c r="C6171" s="79">
        <v>0</v>
      </c>
      <c r="D6171">
        <v>4</v>
      </c>
      <c r="E6171" t="str">
        <f t="shared" si="192"/>
        <v>juin</v>
      </c>
      <c r="F6171">
        <f t="shared" si="193"/>
        <v>24</v>
      </c>
    </row>
    <row r="6172" spans="1:6">
      <c r="A6172" t="s">
        <v>68</v>
      </c>
      <c r="B6172" s="72">
        <v>46195</v>
      </c>
      <c r="C6172" s="79">
        <v>4.1666666666666664E-2</v>
      </c>
      <c r="D6172">
        <v>0</v>
      </c>
      <c r="E6172" t="str">
        <f t="shared" si="192"/>
        <v>juin</v>
      </c>
      <c r="F6172">
        <f t="shared" si="193"/>
        <v>1</v>
      </c>
    </row>
    <row r="6173" spans="1:6">
      <c r="A6173" t="s">
        <v>68</v>
      </c>
      <c r="B6173" s="72">
        <v>46195</v>
      </c>
      <c r="C6173" s="79">
        <v>8.3333333333333329E-2</v>
      </c>
      <c r="D6173">
        <v>0</v>
      </c>
      <c r="E6173" t="str">
        <f t="shared" si="192"/>
        <v>juin</v>
      </c>
      <c r="F6173">
        <f t="shared" si="193"/>
        <v>2</v>
      </c>
    </row>
    <row r="6174" spans="1:6">
      <c r="A6174" t="s">
        <v>68</v>
      </c>
      <c r="B6174" s="72">
        <v>46195</v>
      </c>
      <c r="C6174" s="79">
        <v>0.125</v>
      </c>
      <c r="D6174">
        <v>1</v>
      </c>
      <c r="E6174" t="str">
        <f t="shared" si="192"/>
        <v>juin</v>
      </c>
      <c r="F6174">
        <f t="shared" si="193"/>
        <v>3</v>
      </c>
    </row>
    <row r="6175" spans="1:6">
      <c r="A6175" t="s">
        <v>68</v>
      </c>
      <c r="B6175" s="72">
        <v>46195</v>
      </c>
      <c r="C6175" s="79">
        <v>0.16666666666666666</v>
      </c>
      <c r="D6175">
        <v>0</v>
      </c>
      <c r="E6175" t="str">
        <f t="shared" si="192"/>
        <v>juin</v>
      </c>
      <c r="F6175">
        <f t="shared" si="193"/>
        <v>4</v>
      </c>
    </row>
    <row r="6176" spans="1:6">
      <c r="A6176" t="s">
        <v>68</v>
      </c>
      <c r="B6176" s="72">
        <v>46195</v>
      </c>
      <c r="C6176" s="79">
        <v>0.20833333333333334</v>
      </c>
      <c r="D6176">
        <v>1</v>
      </c>
      <c r="E6176" t="str">
        <f t="shared" si="192"/>
        <v>juin</v>
      </c>
      <c r="F6176" t="e">
        <f t="shared" si="193"/>
        <v>#N/A</v>
      </c>
    </row>
    <row r="6177" spans="1:6">
      <c r="A6177" t="s">
        <v>68</v>
      </c>
      <c r="B6177" s="72">
        <v>46195</v>
      </c>
      <c r="C6177" s="79">
        <v>0.25</v>
      </c>
      <c r="D6177">
        <v>7</v>
      </c>
      <c r="E6177" t="str">
        <f t="shared" si="192"/>
        <v>juin</v>
      </c>
      <c r="F6177">
        <f t="shared" si="193"/>
        <v>6</v>
      </c>
    </row>
    <row r="6178" spans="1:6">
      <c r="A6178" t="s">
        <v>68</v>
      </c>
      <c r="B6178" s="72">
        <v>46195</v>
      </c>
      <c r="C6178" s="79">
        <v>0.29166666666666669</v>
      </c>
      <c r="D6178">
        <v>22</v>
      </c>
      <c r="E6178" t="str">
        <f t="shared" si="192"/>
        <v>juin</v>
      </c>
      <c r="F6178">
        <f t="shared" si="193"/>
        <v>7</v>
      </c>
    </row>
    <row r="6179" spans="1:6">
      <c r="A6179" t="s">
        <v>68</v>
      </c>
      <c r="B6179" s="72">
        <v>46195</v>
      </c>
      <c r="C6179" s="79">
        <v>0.33333333333333331</v>
      </c>
      <c r="D6179">
        <v>67</v>
      </c>
      <c r="E6179" t="str">
        <f t="shared" si="192"/>
        <v>juin</v>
      </c>
      <c r="F6179">
        <f t="shared" si="193"/>
        <v>8</v>
      </c>
    </row>
    <row r="6180" spans="1:6">
      <c r="A6180" t="s">
        <v>68</v>
      </c>
      <c r="B6180" s="72">
        <v>46195</v>
      </c>
      <c r="C6180" s="79">
        <v>0.375</v>
      </c>
      <c r="D6180">
        <v>78</v>
      </c>
      <c r="E6180" t="str">
        <f t="shared" si="192"/>
        <v>juin</v>
      </c>
      <c r="F6180">
        <f t="shared" si="193"/>
        <v>9</v>
      </c>
    </row>
    <row r="6181" spans="1:6">
      <c r="A6181" t="s">
        <v>68</v>
      </c>
      <c r="B6181" s="72">
        <v>46195</v>
      </c>
      <c r="C6181" s="79">
        <v>0.41666666666666669</v>
      </c>
      <c r="D6181">
        <v>82</v>
      </c>
      <c r="E6181" t="str">
        <f t="shared" si="192"/>
        <v>juin</v>
      </c>
      <c r="F6181">
        <f t="shared" si="193"/>
        <v>10</v>
      </c>
    </row>
    <row r="6182" spans="1:6">
      <c r="A6182" t="s">
        <v>68</v>
      </c>
      <c r="B6182" s="72">
        <v>46195</v>
      </c>
      <c r="C6182" s="79">
        <v>0.45833333333333331</v>
      </c>
      <c r="D6182">
        <v>68</v>
      </c>
      <c r="E6182" t="str">
        <f t="shared" si="192"/>
        <v>juin</v>
      </c>
      <c r="F6182">
        <f t="shared" si="193"/>
        <v>11</v>
      </c>
    </row>
    <row r="6183" spans="1:6">
      <c r="A6183" t="s">
        <v>68</v>
      </c>
      <c r="B6183" s="72">
        <v>46195</v>
      </c>
      <c r="C6183" s="79">
        <v>0.5</v>
      </c>
      <c r="D6183">
        <v>59</v>
      </c>
      <c r="E6183" t="str">
        <f t="shared" si="192"/>
        <v>juin</v>
      </c>
      <c r="F6183">
        <f t="shared" si="193"/>
        <v>12</v>
      </c>
    </row>
    <row r="6184" spans="1:6">
      <c r="A6184" t="s">
        <v>68</v>
      </c>
      <c r="B6184" s="72">
        <v>46195</v>
      </c>
      <c r="C6184" s="79">
        <v>0.54166666666666663</v>
      </c>
      <c r="D6184">
        <v>67</v>
      </c>
      <c r="E6184" t="str">
        <f t="shared" si="192"/>
        <v>juin</v>
      </c>
      <c r="F6184">
        <f t="shared" si="193"/>
        <v>13</v>
      </c>
    </row>
    <row r="6185" spans="1:6">
      <c r="A6185" t="s">
        <v>68</v>
      </c>
      <c r="B6185" s="72">
        <v>46195</v>
      </c>
      <c r="C6185" s="79">
        <v>0.58333333333333337</v>
      </c>
      <c r="D6185">
        <v>71</v>
      </c>
      <c r="E6185" t="str">
        <f t="shared" si="192"/>
        <v>juin</v>
      </c>
      <c r="F6185">
        <f t="shared" si="193"/>
        <v>14</v>
      </c>
    </row>
    <row r="6186" spans="1:6">
      <c r="A6186" t="s">
        <v>68</v>
      </c>
      <c r="B6186" s="72">
        <v>46195</v>
      </c>
      <c r="C6186" s="79">
        <v>0.625</v>
      </c>
      <c r="D6186">
        <v>53</v>
      </c>
      <c r="E6186" t="str">
        <f t="shared" si="192"/>
        <v>juin</v>
      </c>
      <c r="F6186">
        <f t="shared" si="193"/>
        <v>15</v>
      </c>
    </row>
    <row r="6187" spans="1:6">
      <c r="A6187" t="s">
        <v>68</v>
      </c>
      <c r="B6187" s="72">
        <v>46195</v>
      </c>
      <c r="C6187" s="79">
        <v>0.66666666666666663</v>
      </c>
      <c r="D6187">
        <v>63</v>
      </c>
      <c r="E6187" t="str">
        <f t="shared" si="192"/>
        <v>juin</v>
      </c>
      <c r="F6187">
        <f t="shared" si="193"/>
        <v>16</v>
      </c>
    </row>
    <row r="6188" spans="1:6">
      <c r="A6188" t="s">
        <v>68</v>
      </c>
      <c r="B6188" s="72">
        <v>46195</v>
      </c>
      <c r="C6188" s="79">
        <v>0.70833333333333337</v>
      </c>
      <c r="D6188">
        <v>43</v>
      </c>
      <c r="E6188" t="str">
        <f t="shared" si="192"/>
        <v>juin</v>
      </c>
      <c r="F6188">
        <f t="shared" si="193"/>
        <v>17</v>
      </c>
    </row>
    <row r="6189" spans="1:6">
      <c r="A6189" t="s">
        <v>68</v>
      </c>
      <c r="B6189" s="72">
        <v>46195</v>
      </c>
      <c r="C6189" s="79">
        <v>0.75</v>
      </c>
      <c r="D6189">
        <v>24</v>
      </c>
      <c r="E6189" t="str">
        <f t="shared" si="192"/>
        <v>juin</v>
      </c>
      <c r="F6189">
        <f t="shared" si="193"/>
        <v>18</v>
      </c>
    </row>
    <row r="6190" spans="1:6">
      <c r="A6190" t="s">
        <v>68</v>
      </c>
      <c r="B6190" s="72">
        <v>46195</v>
      </c>
      <c r="C6190" s="79">
        <v>0.79166666666666663</v>
      </c>
      <c r="D6190">
        <v>14</v>
      </c>
      <c r="E6190" t="str">
        <f t="shared" si="192"/>
        <v>juin</v>
      </c>
      <c r="F6190">
        <f t="shared" si="193"/>
        <v>19</v>
      </c>
    </row>
    <row r="6191" spans="1:6">
      <c r="A6191" t="s">
        <v>68</v>
      </c>
      <c r="B6191" s="72">
        <v>46195</v>
      </c>
      <c r="C6191" s="79">
        <v>0.83333333333333337</v>
      </c>
      <c r="D6191">
        <v>10</v>
      </c>
      <c r="E6191" t="str">
        <f t="shared" si="192"/>
        <v>juin</v>
      </c>
      <c r="F6191">
        <f t="shared" si="193"/>
        <v>20</v>
      </c>
    </row>
    <row r="6192" spans="1:6">
      <c r="A6192" t="s">
        <v>68</v>
      </c>
      <c r="B6192" s="72">
        <v>46195</v>
      </c>
      <c r="C6192" s="79">
        <v>0.875</v>
      </c>
      <c r="D6192">
        <v>6</v>
      </c>
      <c r="E6192" t="str">
        <f t="shared" si="192"/>
        <v>juin</v>
      </c>
      <c r="F6192">
        <f t="shared" si="193"/>
        <v>21</v>
      </c>
    </row>
    <row r="6193" spans="1:6">
      <c r="A6193" t="s">
        <v>68</v>
      </c>
      <c r="B6193" s="72">
        <v>46195</v>
      </c>
      <c r="C6193" s="79">
        <v>0.91666666666666663</v>
      </c>
      <c r="D6193">
        <v>6</v>
      </c>
      <c r="E6193" t="str">
        <f t="shared" si="192"/>
        <v>juin</v>
      </c>
      <c r="F6193">
        <f t="shared" si="193"/>
        <v>22</v>
      </c>
    </row>
    <row r="6194" spans="1:6">
      <c r="A6194" t="s">
        <v>68</v>
      </c>
      <c r="B6194" s="72">
        <v>46195</v>
      </c>
      <c r="C6194" s="79">
        <v>0.95833333333333337</v>
      </c>
      <c r="D6194">
        <v>7</v>
      </c>
      <c r="E6194" t="str">
        <f t="shared" si="192"/>
        <v>juin</v>
      </c>
      <c r="F6194">
        <f t="shared" si="193"/>
        <v>23</v>
      </c>
    </row>
    <row r="6195" spans="1:6">
      <c r="A6195" t="s">
        <v>85</v>
      </c>
      <c r="B6195" s="72">
        <v>46195</v>
      </c>
      <c r="C6195" s="79">
        <v>0</v>
      </c>
      <c r="D6195">
        <v>5</v>
      </c>
      <c r="E6195" t="str">
        <f t="shared" si="192"/>
        <v>juin</v>
      </c>
      <c r="F6195">
        <f t="shared" si="193"/>
        <v>24</v>
      </c>
    </row>
    <row r="6196" spans="1:6">
      <c r="A6196" t="s">
        <v>85</v>
      </c>
      <c r="B6196" s="72">
        <v>46195</v>
      </c>
      <c r="C6196" s="79">
        <v>4.1666666666666664E-2</v>
      </c>
      <c r="D6196">
        <v>2</v>
      </c>
      <c r="E6196" t="str">
        <f t="shared" si="192"/>
        <v>juin</v>
      </c>
      <c r="F6196">
        <f t="shared" si="193"/>
        <v>1</v>
      </c>
    </row>
    <row r="6197" spans="1:6">
      <c r="A6197" t="s">
        <v>85</v>
      </c>
      <c r="B6197" s="72">
        <v>46195</v>
      </c>
      <c r="C6197" s="79">
        <v>8.3333333333333329E-2</v>
      </c>
      <c r="D6197">
        <v>2</v>
      </c>
      <c r="E6197" t="str">
        <f t="shared" si="192"/>
        <v>juin</v>
      </c>
      <c r="F6197">
        <f t="shared" si="193"/>
        <v>2</v>
      </c>
    </row>
    <row r="6198" spans="1:6">
      <c r="A6198" t="s">
        <v>85</v>
      </c>
      <c r="B6198" s="72">
        <v>46195</v>
      </c>
      <c r="C6198" s="79">
        <v>0.125</v>
      </c>
      <c r="D6198">
        <v>0</v>
      </c>
      <c r="E6198" t="str">
        <f t="shared" si="192"/>
        <v>juin</v>
      </c>
      <c r="F6198">
        <f t="shared" si="193"/>
        <v>3</v>
      </c>
    </row>
    <row r="6199" spans="1:6">
      <c r="A6199" t="s">
        <v>85</v>
      </c>
      <c r="B6199" s="72">
        <v>46195</v>
      </c>
      <c r="C6199" s="79">
        <v>0.16666666666666666</v>
      </c>
      <c r="D6199">
        <v>1</v>
      </c>
      <c r="E6199" t="str">
        <f t="shared" si="192"/>
        <v>juin</v>
      </c>
      <c r="F6199">
        <f t="shared" si="193"/>
        <v>4</v>
      </c>
    </row>
    <row r="6200" spans="1:6">
      <c r="A6200" t="s">
        <v>85</v>
      </c>
      <c r="B6200" s="72">
        <v>46195</v>
      </c>
      <c r="C6200" s="79">
        <v>0.20833333333333334</v>
      </c>
      <c r="D6200">
        <v>2</v>
      </c>
      <c r="E6200" t="str">
        <f t="shared" si="192"/>
        <v>juin</v>
      </c>
      <c r="F6200" t="e">
        <f t="shared" si="193"/>
        <v>#N/A</v>
      </c>
    </row>
    <row r="6201" spans="1:6">
      <c r="A6201" t="s">
        <v>85</v>
      </c>
      <c r="B6201" s="72">
        <v>46195</v>
      </c>
      <c r="C6201" s="79">
        <v>0.25</v>
      </c>
      <c r="D6201">
        <v>3</v>
      </c>
      <c r="E6201" t="str">
        <f t="shared" si="192"/>
        <v>juin</v>
      </c>
      <c r="F6201">
        <f t="shared" si="193"/>
        <v>6</v>
      </c>
    </row>
    <row r="6202" spans="1:6">
      <c r="A6202" t="s">
        <v>85</v>
      </c>
      <c r="B6202" s="72">
        <v>46195</v>
      </c>
      <c r="C6202" s="79">
        <v>0.29166666666666669</v>
      </c>
      <c r="D6202">
        <v>5</v>
      </c>
      <c r="E6202" t="str">
        <f t="shared" si="192"/>
        <v>juin</v>
      </c>
      <c r="F6202">
        <f t="shared" si="193"/>
        <v>7</v>
      </c>
    </row>
    <row r="6203" spans="1:6">
      <c r="A6203" t="s">
        <v>85</v>
      </c>
      <c r="B6203" s="72">
        <v>46195</v>
      </c>
      <c r="C6203" s="79">
        <v>0.33333333333333331</v>
      </c>
      <c r="D6203">
        <v>23</v>
      </c>
      <c r="E6203" t="str">
        <f t="shared" si="192"/>
        <v>juin</v>
      </c>
      <c r="F6203">
        <f t="shared" si="193"/>
        <v>8</v>
      </c>
    </row>
    <row r="6204" spans="1:6">
      <c r="A6204" t="s">
        <v>85</v>
      </c>
      <c r="B6204" s="72">
        <v>46195</v>
      </c>
      <c r="C6204" s="79">
        <v>0.375</v>
      </c>
      <c r="D6204">
        <v>30</v>
      </c>
      <c r="E6204" t="str">
        <f t="shared" si="192"/>
        <v>juin</v>
      </c>
      <c r="F6204">
        <f t="shared" si="193"/>
        <v>9</v>
      </c>
    </row>
    <row r="6205" spans="1:6">
      <c r="A6205" t="s">
        <v>85</v>
      </c>
      <c r="B6205" s="72">
        <v>46195</v>
      </c>
      <c r="C6205" s="79">
        <v>0.41666666666666669</v>
      </c>
      <c r="D6205">
        <v>30</v>
      </c>
      <c r="E6205" t="str">
        <f t="shared" si="192"/>
        <v>juin</v>
      </c>
      <c r="F6205">
        <f t="shared" si="193"/>
        <v>10</v>
      </c>
    </row>
    <row r="6206" spans="1:6">
      <c r="A6206" t="s">
        <v>85</v>
      </c>
      <c r="B6206" s="72">
        <v>46195</v>
      </c>
      <c r="C6206" s="79">
        <v>0.45833333333333331</v>
      </c>
      <c r="D6206">
        <v>32</v>
      </c>
      <c r="E6206" t="str">
        <f t="shared" si="192"/>
        <v>juin</v>
      </c>
      <c r="F6206">
        <f t="shared" si="193"/>
        <v>11</v>
      </c>
    </row>
    <row r="6207" spans="1:6">
      <c r="A6207" t="s">
        <v>85</v>
      </c>
      <c r="B6207" s="72">
        <v>46195</v>
      </c>
      <c r="C6207" s="79">
        <v>0.5</v>
      </c>
      <c r="D6207">
        <v>25</v>
      </c>
      <c r="E6207" t="str">
        <f t="shared" si="192"/>
        <v>juin</v>
      </c>
      <c r="F6207">
        <f t="shared" si="193"/>
        <v>12</v>
      </c>
    </row>
    <row r="6208" spans="1:6">
      <c r="A6208" t="s">
        <v>85</v>
      </c>
      <c r="B6208" s="72">
        <v>46195</v>
      </c>
      <c r="C6208" s="79">
        <v>0.54166666666666663</v>
      </c>
      <c r="D6208">
        <v>24</v>
      </c>
      <c r="E6208" t="str">
        <f t="shared" si="192"/>
        <v>juin</v>
      </c>
      <c r="F6208">
        <f t="shared" si="193"/>
        <v>13</v>
      </c>
    </row>
    <row r="6209" spans="1:6">
      <c r="A6209" t="s">
        <v>85</v>
      </c>
      <c r="B6209" s="72">
        <v>46195</v>
      </c>
      <c r="C6209" s="79">
        <v>0.58333333333333337</v>
      </c>
      <c r="D6209">
        <v>28</v>
      </c>
      <c r="E6209" t="str">
        <f t="shared" si="192"/>
        <v>juin</v>
      </c>
      <c r="F6209">
        <f t="shared" si="193"/>
        <v>14</v>
      </c>
    </row>
    <row r="6210" spans="1:6">
      <c r="A6210" t="s">
        <v>85</v>
      </c>
      <c r="B6210" s="72">
        <v>46195</v>
      </c>
      <c r="C6210" s="79">
        <v>0.625</v>
      </c>
      <c r="D6210">
        <v>25</v>
      </c>
      <c r="E6210" t="str">
        <f t="shared" si="192"/>
        <v>juin</v>
      </c>
      <c r="F6210">
        <f t="shared" si="193"/>
        <v>15</v>
      </c>
    </row>
    <row r="6211" spans="1:6">
      <c r="A6211" t="s">
        <v>85</v>
      </c>
      <c r="B6211" s="72">
        <v>46195</v>
      </c>
      <c r="C6211" s="79">
        <v>0.66666666666666663</v>
      </c>
      <c r="D6211">
        <v>20</v>
      </c>
      <c r="E6211" t="str">
        <f t="shared" si="192"/>
        <v>juin</v>
      </c>
      <c r="F6211">
        <f t="shared" si="193"/>
        <v>16</v>
      </c>
    </row>
    <row r="6212" spans="1:6">
      <c r="A6212" t="s">
        <v>85</v>
      </c>
      <c r="B6212" s="72">
        <v>46195</v>
      </c>
      <c r="C6212" s="79">
        <v>0.70833333333333337</v>
      </c>
      <c r="D6212">
        <v>18</v>
      </c>
      <c r="E6212" t="str">
        <f t="shared" ref="E6212:E6275" si="194">TEXT(B6212,"mmmm")</f>
        <v>juin</v>
      </c>
      <c r="F6212">
        <f t="shared" ref="F6212:F6275" si="195">VLOOKUP(C6212,$L$1:$M$24,2,0)</f>
        <v>17</v>
      </c>
    </row>
    <row r="6213" spans="1:6">
      <c r="A6213" t="s">
        <v>85</v>
      </c>
      <c r="B6213" s="72">
        <v>46195</v>
      </c>
      <c r="C6213" s="79">
        <v>0.75</v>
      </c>
      <c r="D6213">
        <v>15</v>
      </c>
      <c r="E6213" t="str">
        <f t="shared" si="194"/>
        <v>juin</v>
      </c>
      <c r="F6213">
        <f t="shared" si="195"/>
        <v>18</v>
      </c>
    </row>
    <row r="6214" spans="1:6">
      <c r="A6214" t="s">
        <v>85</v>
      </c>
      <c r="B6214" s="72">
        <v>46195</v>
      </c>
      <c r="C6214" s="79">
        <v>0.79166666666666663</v>
      </c>
      <c r="D6214">
        <v>11</v>
      </c>
      <c r="E6214" t="str">
        <f t="shared" si="194"/>
        <v>juin</v>
      </c>
      <c r="F6214">
        <f t="shared" si="195"/>
        <v>19</v>
      </c>
    </row>
    <row r="6215" spans="1:6">
      <c r="A6215" t="s">
        <v>85</v>
      </c>
      <c r="B6215" s="72">
        <v>46195</v>
      </c>
      <c r="C6215" s="79">
        <v>0.83333333333333337</v>
      </c>
      <c r="D6215">
        <v>8</v>
      </c>
      <c r="E6215" t="str">
        <f t="shared" si="194"/>
        <v>juin</v>
      </c>
      <c r="F6215">
        <f t="shared" si="195"/>
        <v>20</v>
      </c>
    </row>
    <row r="6216" spans="1:6">
      <c r="A6216" t="s">
        <v>85</v>
      </c>
      <c r="B6216" s="72">
        <v>46195</v>
      </c>
      <c r="C6216" s="79">
        <v>0.875</v>
      </c>
      <c r="D6216">
        <v>3</v>
      </c>
      <c r="E6216" t="str">
        <f t="shared" si="194"/>
        <v>juin</v>
      </c>
      <c r="F6216">
        <f t="shared" si="195"/>
        <v>21</v>
      </c>
    </row>
    <row r="6217" spans="1:6">
      <c r="A6217" t="s">
        <v>85</v>
      </c>
      <c r="B6217" s="72">
        <v>46195</v>
      </c>
      <c r="C6217" s="79">
        <v>0.91666666666666663</v>
      </c>
      <c r="D6217">
        <v>2</v>
      </c>
      <c r="E6217" t="str">
        <f t="shared" si="194"/>
        <v>juin</v>
      </c>
      <c r="F6217">
        <f t="shared" si="195"/>
        <v>22</v>
      </c>
    </row>
    <row r="6218" spans="1:6">
      <c r="A6218" t="s">
        <v>85</v>
      </c>
      <c r="B6218" s="72">
        <v>46195</v>
      </c>
      <c r="C6218" s="79">
        <v>0.95833333333333337</v>
      </c>
      <c r="D6218">
        <v>2</v>
      </c>
      <c r="E6218" t="str">
        <f t="shared" si="194"/>
        <v>juin</v>
      </c>
      <c r="F6218">
        <f t="shared" si="195"/>
        <v>23</v>
      </c>
    </row>
    <row r="6219" spans="1:6">
      <c r="A6219" t="s">
        <v>68</v>
      </c>
      <c r="B6219" s="72">
        <v>46196</v>
      </c>
      <c r="C6219" s="79">
        <v>0</v>
      </c>
      <c r="D6219">
        <v>3</v>
      </c>
      <c r="E6219" t="str">
        <f t="shared" si="194"/>
        <v>juin</v>
      </c>
      <c r="F6219">
        <f t="shared" si="195"/>
        <v>24</v>
      </c>
    </row>
    <row r="6220" spans="1:6">
      <c r="A6220" t="s">
        <v>68</v>
      </c>
      <c r="B6220" s="72">
        <v>46196</v>
      </c>
      <c r="C6220" s="79">
        <v>4.1666666666666664E-2</v>
      </c>
      <c r="D6220">
        <v>1</v>
      </c>
      <c r="E6220" t="str">
        <f t="shared" si="194"/>
        <v>juin</v>
      </c>
      <c r="F6220">
        <f t="shared" si="195"/>
        <v>1</v>
      </c>
    </row>
    <row r="6221" spans="1:6">
      <c r="A6221" t="s">
        <v>68</v>
      </c>
      <c r="B6221" s="72">
        <v>46196</v>
      </c>
      <c r="C6221" s="79">
        <v>8.3333333333333329E-2</v>
      </c>
      <c r="D6221">
        <v>1</v>
      </c>
      <c r="E6221" t="str">
        <f t="shared" si="194"/>
        <v>juin</v>
      </c>
      <c r="F6221">
        <f t="shared" si="195"/>
        <v>2</v>
      </c>
    </row>
    <row r="6222" spans="1:6">
      <c r="A6222" t="s">
        <v>68</v>
      </c>
      <c r="B6222" s="72">
        <v>46196</v>
      </c>
      <c r="C6222" s="79">
        <v>0.125</v>
      </c>
      <c r="D6222">
        <v>0</v>
      </c>
      <c r="E6222" t="str">
        <f t="shared" si="194"/>
        <v>juin</v>
      </c>
      <c r="F6222">
        <f t="shared" si="195"/>
        <v>3</v>
      </c>
    </row>
    <row r="6223" spans="1:6">
      <c r="A6223" t="s">
        <v>68</v>
      </c>
      <c r="B6223" s="72">
        <v>46196</v>
      </c>
      <c r="C6223" s="79">
        <v>0.16666666666666666</v>
      </c>
      <c r="D6223">
        <v>0</v>
      </c>
      <c r="E6223" t="str">
        <f t="shared" si="194"/>
        <v>juin</v>
      </c>
      <c r="F6223">
        <f t="shared" si="195"/>
        <v>4</v>
      </c>
    </row>
    <row r="6224" spans="1:6">
      <c r="A6224" t="s">
        <v>68</v>
      </c>
      <c r="B6224" s="72">
        <v>46196</v>
      </c>
      <c r="C6224" s="79">
        <v>0.20833333333333334</v>
      </c>
      <c r="D6224">
        <v>2</v>
      </c>
      <c r="E6224" t="str">
        <f t="shared" si="194"/>
        <v>juin</v>
      </c>
      <c r="F6224" t="e">
        <f t="shared" si="195"/>
        <v>#N/A</v>
      </c>
    </row>
    <row r="6225" spans="1:6">
      <c r="A6225" t="s">
        <v>68</v>
      </c>
      <c r="B6225" s="72">
        <v>46196</v>
      </c>
      <c r="C6225" s="79">
        <v>0.25</v>
      </c>
      <c r="D6225">
        <v>5</v>
      </c>
      <c r="E6225" t="str">
        <f t="shared" si="194"/>
        <v>juin</v>
      </c>
      <c r="F6225">
        <f t="shared" si="195"/>
        <v>6</v>
      </c>
    </row>
    <row r="6226" spans="1:6">
      <c r="A6226" t="s">
        <v>68</v>
      </c>
      <c r="B6226" s="72">
        <v>46196</v>
      </c>
      <c r="C6226" s="79">
        <v>0.29166666666666669</v>
      </c>
      <c r="D6226">
        <v>13</v>
      </c>
      <c r="E6226" t="str">
        <f t="shared" si="194"/>
        <v>juin</v>
      </c>
      <c r="F6226">
        <f t="shared" si="195"/>
        <v>7</v>
      </c>
    </row>
    <row r="6227" spans="1:6">
      <c r="A6227" t="s">
        <v>68</v>
      </c>
      <c r="B6227" s="72">
        <v>46196</v>
      </c>
      <c r="C6227" s="79">
        <v>0.33333333333333331</v>
      </c>
      <c r="D6227">
        <v>44</v>
      </c>
      <c r="E6227" t="str">
        <f t="shared" si="194"/>
        <v>juin</v>
      </c>
      <c r="F6227">
        <f t="shared" si="195"/>
        <v>8</v>
      </c>
    </row>
    <row r="6228" spans="1:6">
      <c r="A6228" t="s">
        <v>68</v>
      </c>
      <c r="B6228" s="72">
        <v>46196</v>
      </c>
      <c r="C6228" s="79">
        <v>0.375</v>
      </c>
      <c r="D6228">
        <v>51</v>
      </c>
      <c r="E6228" t="str">
        <f t="shared" si="194"/>
        <v>juin</v>
      </c>
      <c r="F6228">
        <f t="shared" si="195"/>
        <v>9</v>
      </c>
    </row>
    <row r="6229" spans="1:6">
      <c r="A6229" t="s">
        <v>68</v>
      </c>
      <c r="B6229" s="72">
        <v>46196</v>
      </c>
      <c r="C6229" s="79">
        <v>0.41666666666666669</v>
      </c>
      <c r="D6229">
        <v>63</v>
      </c>
      <c r="E6229" t="str">
        <f t="shared" si="194"/>
        <v>juin</v>
      </c>
      <c r="F6229">
        <f t="shared" si="195"/>
        <v>10</v>
      </c>
    </row>
    <row r="6230" spans="1:6">
      <c r="A6230" t="s">
        <v>68</v>
      </c>
      <c r="B6230" s="72">
        <v>46196</v>
      </c>
      <c r="C6230" s="79">
        <v>0.45833333333333331</v>
      </c>
      <c r="D6230">
        <v>55</v>
      </c>
      <c r="E6230" t="str">
        <f t="shared" si="194"/>
        <v>juin</v>
      </c>
      <c r="F6230">
        <f t="shared" si="195"/>
        <v>11</v>
      </c>
    </row>
    <row r="6231" spans="1:6">
      <c r="A6231" t="s">
        <v>68</v>
      </c>
      <c r="B6231" s="72">
        <v>46196</v>
      </c>
      <c r="C6231" s="79">
        <v>0.5</v>
      </c>
      <c r="D6231">
        <v>62</v>
      </c>
      <c r="E6231" t="str">
        <f t="shared" si="194"/>
        <v>juin</v>
      </c>
      <c r="F6231">
        <f t="shared" si="195"/>
        <v>12</v>
      </c>
    </row>
    <row r="6232" spans="1:6">
      <c r="A6232" t="s">
        <v>68</v>
      </c>
      <c r="B6232" s="72">
        <v>46196</v>
      </c>
      <c r="C6232" s="79">
        <v>0.54166666666666663</v>
      </c>
      <c r="D6232">
        <v>62</v>
      </c>
      <c r="E6232" t="str">
        <f t="shared" si="194"/>
        <v>juin</v>
      </c>
      <c r="F6232">
        <f t="shared" si="195"/>
        <v>13</v>
      </c>
    </row>
    <row r="6233" spans="1:6">
      <c r="A6233" t="s">
        <v>68</v>
      </c>
      <c r="B6233" s="72">
        <v>46196</v>
      </c>
      <c r="C6233" s="79">
        <v>0.58333333333333337</v>
      </c>
      <c r="D6233">
        <v>52</v>
      </c>
      <c r="E6233" t="str">
        <f t="shared" si="194"/>
        <v>juin</v>
      </c>
      <c r="F6233">
        <f t="shared" si="195"/>
        <v>14</v>
      </c>
    </row>
    <row r="6234" spans="1:6">
      <c r="A6234" t="s">
        <v>68</v>
      </c>
      <c r="B6234" s="72">
        <v>46196</v>
      </c>
      <c r="C6234" s="79">
        <v>0.625</v>
      </c>
      <c r="D6234">
        <v>54</v>
      </c>
      <c r="E6234" t="str">
        <f t="shared" si="194"/>
        <v>juin</v>
      </c>
      <c r="F6234">
        <f t="shared" si="195"/>
        <v>15</v>
      </c>
    </row>
    <row r="6235" spans="1:6">
      <c r="A6235" t="s">
        <v>68</v>
      </c>
      <c r="B6235" s="72">
        <v>46196</v>
      </c>
      <c r="C6235" s="79">
        <v>0.66666666666666663</v>
      </c>
      <c r="D6235">
        <v>52</v>
      </c>
      <c r="E6235" t="str">
        <f t="shared" si="194"/>
        <v>juin</v>
      </c>
      <c r="F6235">
        <f t="shared" si="195"/>
        <v>16</v>
      </c>
    </row>
    <row r="6236" spans="1:6">
      <c r="A6236" t="s">
        <v>68</v>
      </c>
      <c r="B6236" s="72">
        <v>46196</v>
      </c>
      <c r="C6236" s="79">
        <v>0.70833333333333337</v>
      </c>
      <c r="D6236">
        <v>45</v>
      </c>
      <c r="E6236" t="str">
        <f t="shared" si="194"/>
        <v>juin</v>
      </c>
      <c r="F6236">
        <f t="shared" si="195"/>
        <v>17</v>
      </c>
    </row>
    <row r="6237" spans="1:6">
      <c r="A6237" t="s">
        <v>68</v>
      </c>
      <c r="B6237" s="72">
        <v>46196</v>
      </c>
      <c r="C6237" s="79">
        <v>0.75</v>
      </c>
      <c r="D6237">
        <v>30</v>
      </c>
      <c r="E6237" t="str">
        <f t="shared" si="194"/>
        <v>juin</v>
      </c>
      <c r="F6237">
        <f t="shared" si="195"/>
        <v>18</v>
      </c>
    </row>
    <row r="6238" spans="1:6">
      <c r="A6238" t="s">
        <v>68</v>
      </c>
      <c r="B6238" s="72">
        <v>46196</v>
      </c>
      <c r="C6238" s="79">
        <v>0.79166666666666663</v>
      </c>
      <c r="D6238">
        <v>22</v>
      </c>
      <c r="E6238" t="str">
        <f t="shared" si="194"/>
        <v>juin</v>
      </c>
      <c r="F6238">
        <f t="shared" si="195"/>
        <v>19</v>
      </c>
    </row>
    <row r="6239" spans="1:6">
      <c r="A6239" t="s">
        <v>68</v>
      </c>
      <c r="B6239" s="72">
        <v>46196</v>
      </c>
      <c r="C6239" s="79">
        <v>0.83333333333333337</v>
      </c>
      <c r="D6239">
        <v>11</v>
      </c>
      <c r="E6239" t="str">
        <f t="shared" si="194"/>
        <v>juin</v>
      </c>
      <c r="F6239">
        <f t="shared" si="195"/>
        <v>20</v>
      </c>
    </row>
    <row r="6240" spans="1:6">
      <c r="A6240" t="s">
        <v>68</v>
      </c>
      <c r="B6240" s="72">
        <v>46196</v>
      </c>
      <c r="C6240" s="79">
        <v>0.875</v>
      </c>
      <c r="D6240">
        <v>7</v>
      </c>
      <c r="E6240" t="str">
        <f t="shared" si="194"/>
        <v>juin</v>
      </c>
      <c r="F6240">
        <f t="shared" si="195"/>
        <v>21</v>
      </c>
    </row>
    <row r="6241" spans="1:6">
      <c r="A6241" t="s">
        <v>68</v>
      </c>
      <c r="B6241" s="72">
        <v>46196</v>
      </c>
      <c r="C6241" s="79">
        <v>0.91666666666666663</v>
      </c>
      <c r="D6241">
        <v>6</v>
      </c>
      <c r="E6241" t="str">
        <f t="shared" si="194"/>
        <v>juin</v>
      </c>
      <c r="F6241">
        <f t="shared" si="195"/>
        <v>22</v>
      </c>
    </row>
    <row r="6242" spans="1:6">
      <c r="A6242" t="s">
        <v>68</v>
      </c>
      <c r="B6242" s="72">
        <v>46196</v>
      </c>
      <c r="C6242" s="79">
        <v>0.95833333333333337</v>
      </c>
      <c r="D6242">
        <v>6</v>
      </c>
      <c r="E6242" t="str">
        <f t="shared" si="194"/>
        <v>juin</v>
      </c>
      <c r="F6242">
        <f t="shared" si="195"/>
        <v>23</v>
      </c>
    </row>
    <row r="6243" spans="1:6">
      <c r="A6243" t="s">
        <v>85</v>
      </c>
      <c r="B6243" s="72">
        <v>46196</v>
      </c>
      <c r="C6243" s="79">
        <v>0</v>
      </c>
      <c r="D6243">
        <v>1</v>
      </c>
      <c r="E6243" t="str">
        <f t="shared" si="194"/>
        <v>juin</v>
      </c>
      <c r="F6243">
        <f t="shared" si="195"/>
        <v>24</v>
      </c>
    </row>
    <row r="6244" spans="1:6">
      <c r="A6244" t="s">
        <v>85</v>
      </c>
      <c r="B6244" s="72">
        <v>46196</v>
      </c>
      <c r="C6244" s="79">
        <v>4.1666666666666664E-2</v>
      </c>
      <c r="D6244">
        <v>0</v>
      </c>
      <c r="E6244" t="str">
        <f t="shared" si="194"/>
        <v>juin</v>
      </c>
      <c r="F6244">
        <f t="shared" si="195"/>
        <v>1</v>
      </c>
    </row>
    <row r="6245" spans="1:6">
      <c r="A6245" t="s">
        <v>85</v>
      </c>
      <c r="B6245" s="72">
        <v>46196</v>
      </c>
      <c r="C6245" s="79">
        <v>8.3333333333333329E-2</v>
      </c>
      <c r="D6245">
        <v>0</v>
      </c>
      <c r="E6245" t="str">
        <f t="shared" si="194"/>
        <v>juin</v>
      </c>
      <c r="F6245">
        <f t="shared" si="195"/>
        <v>2</v>
      </c>
    </row>
    <row r="6246" spans="1:6">
      <c r="A6246" t="s">
        <v>85</v>
      </c>
      <c r="B6246" s="72">
        <v>46196</v>
      </c>
      <c r="C6246" s="79">
        <v>0.125</v>
      </c>
      <c r="D6246">
        <v>1</v>
      </c>
      <c r="E6246" t="str">
        <f t="shared" si="194"/>
        <v>juin</v>
      </c>
      <c r="F6246">
        <f t="shared" si="195"/>
        <v>3</v>
      </c>
    </row>
    <row r="6247" spans="1:6">
      <c r="A6247" t="s">
        <v>85</v>
      </c>
      <c r="B6247" s="72">
        <v>46196</v>
      </c>
      <c r="C6247" s="79">
        <v>0.16666666666666666</v>
      </c>
      <c r="D6247">
        <v>1</v>
      </c>
      <c r="E6247" t="str">
        <f t="shared" si="194"/>
        <v>juin</v>
      </c>
      <c r="F6247">
        <f t="shared" si="195"/>
        <v>4</v>
      </c>
    </row>
    <row r="6248" spans="1:6">
      <c r="A6248" t="s">
        <v>85</v>
      </c>
      <c r="B6248" s="72">
        <v>46196</v>
      </c>
      <c r="C6248" s="79">
        <v>0.20833333333333334</v>
      </c>
      <c r="D6248">
        <v>1</v>
      </c>
      <c r="E6248" t="str">
        <f t="shared" si="194"/>
        <v>juin</v>
      </c>
      <c r="F6248" t="e">
        <f t="shared" si="195"/>
        <v>#N/A</v>
      </c>
    </row>
    <row r="6249" spans="1:6">
      <c r="A6249" t="s">
        <v>85</v>
      </c>
      <c r="B6249" s="72">
        <v>46196</v>
      </c>
      <c r="C6249" s="79">
        <v>0.25</v>
      </c>
      <c r="D6249">
        <v>3</v>
      </c>
      <c r="E6249" t="str">
        <f t="shared" si="194"/>
        <v>juin</v>
      </c>
      <c r="F6249">
        <f t="shared" si="195"/>
        <v>6</v>
      </c>
    </row>
    <row r="6250" spans="1:6">
      <c r="A6250" t="s">
        <v>85</v>
      </c>
      <c r="B6250" s="72">
        <v>46196</v>
      </c>
      <c r="C6250" s="79">
        <v>0.29166666666666669</v>
      </c>
      <c r="D6250">
        <v>6</v>
      </c>
      <c r="E6250" t="str">
        <f t="shared" si="194"/>
        <v>juin</v>
      </c>
      <c r="F6250">
        <f t="shared" si="195"/>
        <v>7</v>
      </c>
    </row>
    <row r="6251" spans="1:6">
      <c r="A6251" t="s">
        <v>85</v>
      </c>
      <c r="B6251" s="72">
        <v>46196</v>
      </c>
      <c r="C6251" s="79">
        <v>0.33333333333333331</v>
      </c>
      <c r="D6251">
        <v>16</v>
      </c>
      <c r="E6251" t="str">
        <f t="shared" si="194"/>
        <v>juin</v>
      </c>
      <c r="F6251">
        <f t="shared" si="195"/>
        <v>8</v>
      </c>
    </row>
    <row r="6252" spans="1:6">
      <c r="A6252" t="s">
        <v>85</v>
      </c>
      <c r="B6252" s="72">
        <v>46196</v>
      </c>
      <c r="C6252" s="79">
        <v>0.375</v>
      </c>
      <c r="D6252">
        <v>29</v>
      </c>
      <c r="E6252" t="str">
        <f t="shared" si="194"/>
        <v>juin</v>
      </c>
      <c r="F6252">
        <f t="shared" si="195"/>
        <v>9</v>
      </c>
    </row>
    <row r="6253" spans="1:6">
      <c r="A6253" t="s">
        <v>85</v>
      </c>
      <c r="B6253" s="72">
        <v>46196</v>
      </c>
      <c r="C6253" s="79">
        <v>0.41666666666666669</v>
      </c>
      <c r="D6253">
        <v>26</v>
      </c>
      <c r="E6253" t="str">
        <f t="shared" si="194"/>
        <v>juin</v>
      </c>
      <c r="F6253">
        <f t="shared" si="195"/>
        <v>10</v>
      </c>
    </row>
    <row r="6254" spans="1:6">
      <c r="A6254" t="s">
        <v>85</v>
      </c>
      <c r="B6254" s="72">
        <v>46196</v>
      </c>
      <c r="C6254" s="79">
        <v>0.45833333333333331</v>
      </c>
      <c r="D6254">
        <v>24</v>
      </c>
      <c r="E6254" t="str">
        <f t="shared" si="194"/>
        <v>juin</v>
      </c>
      <c r="F6254">
        <f t="shared" si="195"/>
        <v>11</v>
      </c>
    </row>
    <row r="6255" spans="1:6">
      <c r="A6255" t="s">
        <v>85</v>
      </c>
      <c r="B6255" s="72">
        <v>46196</v>
      </c>
      <c r="C6255" s="79">
        <v>0.5</v>
      </c>
      <c r="D6255">
        <v>19</v>
      </c>
      <c r="E6255" t="str">
        <f t="shared" si="194"/>
        <v>juin</v>
      </c>
      <c r="F6255">
        <f t="shared" si="195"/>
        <v>12</v>
      </c>
    </row>
    <row r="6256" spans="1:6">
      <c r="A6256" t="s">
        <v>85</v>
      </c>
      <c r="B6256" s="72">
        <v>46196</v>
      </c>
      <c r="C6256" s="79">
        <v>0.54166666666666663</v>
      </c>
      <c r="D6256">
        <v>17</v>
      </c>
      <c r="E6256" t="str">
        <f t="shared" si="194"/>
        <v>juin</v>
      </c>
      <c r="F6256">
        <f t="shared" si="195"/>
        <v>13</v>
      </c>
    </row>
    <row r="6257" spans="1:6">
      <c r="A6257" t="s">
        <v>85</v>
      </c>
      <c r="B6257" s="72">
        <v>46196</v>
      </c>
      <c r="C6257" s="79">
        <v>0.58333333333333337</v>
      </c>
      <c r="D6257">
        <v>30</v>
      </c>
      <c r="E6257" t="str">
        <f t="shared" si="194"/>
        <v>juin</v>
      </c>
      <c r="F6257">
        <f t="shared" si="195"/>
        <v>14</v>
      </c>
    </row>
    <row r="6258" spans="1:6">
      <c r="A6258" t="s">
        <v>85</v>
      </c>
      <c r="B6258" s="72">
        <v>46196</v>
      </c>
      <c r="C6258" s="79">
        <v>0.625</v>
      </c>
      <c r="D6258">
        <v>28</v>
      </c>
      <c r="E6258" t="str">
        <f t="shared" si="194"/>
        <v>juin</v>
      </c>
      <c r="F6258">
        <f t="shared" si="195"/>
        <v>15</v>
      </c>
    </row>
    <row r="6259" spans="1:6">
      <c r="A6259" t="s">
        <v>85</v>
      </c>
      <c r="B6259" s="72">
        <v>46196</v>
      </c>
      <c r="C6259" s="79">
        <v>0.66666666666666663</v>
      </c>
      <c r="D6259">
        <v>23</v>
      </c>
      <c r="E6259" t="str">
        <f t="shared" si="194"/>
        <v>juin</v>
      </c>
      <c r="F6259">
        <f t="shared" si="195"/>
        <v>16</v>
      </c>
    </row>
    <row r="6260" spans="1:6">
      <c r="A6260" t="s">
        <v>85</v>
      </c>
      <c r="B6260" s="72">
        <v>46196</v>
      </c>
      <c r="C6260" s="79">
        <v>0.70833333333333337</v>
      </c>
      <c r="D6260">
        <v>19</v>
      </c>
      <c r="E6260" t="str">
        <f t="shared" si="194"/>
        <v>juin</v>
      </c>
      <c r="F6260">
        <f t="shared" si="195"/>
        <v>17</v>
      </c>
    </row>
    <row r="6261" spans="1:6">
      <c r="A6261" t="s">
        <v>85</v>
      </c>
      <c r="B6261" s="72">
        <v>46196</v>
      </c>
      <c r="C6261" s="79">
        <v>0.75</v>
      </c>
      <c r="D6261">
        <v>15</v>
      </c>
      <c r="E6261" t="str">
        <f t="shared" si="194"/>
        <v>juin</v>
      </c>
      <c r="F6261">
        <f t="shared" si="195"/>
        <v>18</v>
      </c>
    </row>
    <row r="6262" spans="1:6">
      <c r="A6262" t="s">
        <v>85</v>
      </c>
      <c r="B6262" s="72">
        <v>46196</v>
      </c>
      <c r="C6262" s="79">
        <v>0.79166666666666663</v>
      </c>
      <c r="D6262">
        <v>10</v>
      </c>
      <c r="E6262" t="str">
        <f t="shared" si="194"/>
        <v>juin</v>
      </c>
      <c r="F6262">
        <f t="shared" si="195"/>
        <v>19</v>
      </c>
    </row>
    <row r="6263" spans="1:6">
      <c r="A6263" t="s">
        <v>85</v>
      </c>
      <c r="B6263" s="72">
        <v>46196</v>
      </c>
      <c r="C6263" s="79">
        <v>0.83333333333333337</v>
      </c>
      <c r="D6263">
        <v>9</v>
      </c>
      <c r="E6263" t="str">
        <f t="shared" si="194"/>
        <v>juin</v>
      </c>
      <c r="F6263">
        <f t="shared" si="195"/>
        <v>20</v>
      </c>
    </row>
    <row r="6264" spans="1:6">
      <c r="A6264" t="s">
        <v>85</v>
      </c>
      <c r="B6264" s="72">
        <v>46196</v>
      </c>
      <c r="C6264" s="79">
        <v>0.875</v>
      </c>
      <c r="D6264">
        <v>12</v>
      </c>
      <c r="E6264" t="str">
        <f t="shared" si="194"/>
        <v>juin</v>
      </c>
      <c r="F6264">
        <f t="shared" si="195"/>
        <v>21</v>
      </c>
    </row>
    <row r="6265" spans="1:6">
      <c r="A6265" t="s">
        <v>85</v>
      </c>
      <c r="B6265" s="72">
        <v>46196</v>
      </c>
      <c r="C6265" s="79">
        <v>0.91666666666666663</v>
      </c>
      <c r="D6265">
        <v>9</v>
      </c>
      <c r="E6265" t="str">
        <f t="shared" si="194"/>
        <v>juin</v>
      </c>
      <c r="F6265">
        <f t="shared" si="195"/>
        <v>22</v>
      </c>
    </row>
    <row r="6266" spans="1:6">
      <c r="A6266" t="s">
        <v>85</v>
      </c>
      <c r="B6266" s="72">
        <v>46196</v>
      </c>
      <c r="C6266" s="79">
        <v>0.95833333333333337</v>
      </c>
      <c r="D6266">
        <v>3</v>
      </c>
      <c r="E6266" t="str">
        <f t="shared" si="194"/>
        <v>juin</v>
      </c>
      <c r="F6266">
        <f t="shared" si="195"/>
        <v>23</v>
      </c>
    </row>
    <row r="6267" spans="1:6">
      <c r="A6267" t="s">
        <v>68</v>
      </c>
      <c r="B6267" s="72">
        <v>46197</v>
      </c>
      <c r="C6267" s="79">
        <v>0</v>
      </c>
      <c r="D6267">
        <v>0</v>
      </c>
      <c r="E6267" t="str">
        <f t="shared" si="194"/>
        <v>juin</v>
      </c>
      <c r="F6267">
        <f t="shared" si="195"/>
        <v>24</v>
      </c>
    </row>
    <row r="6268" spans="1:6">
      <c r="A6268" t="s">
        <v>68</v>
      </c>
      <c r="B6268" s="72">
        <v>46197</v>
      </c>
      <c r="C6268" s="79">
        <v>4.1666666666666664E-2</v>
      </c>
      <c r="D6268">
        <v>0</v>
      </c>
      <c r="E6268" t="str">
        <f t="shared" si="194"/>
        <v>juin</v>
      </c>
      <c r="F6268">
        <f t="shared" si="195"/>
        <v>1</v>
      </c>
    </row>
    <row r="6269" spans="1:6">
      <c r="A6269" t="s">
        <v>68</v>
      </c>
      <c r="B6269" s="72">
        <v>46197</v>
      </c>
      <c r="C6269" s="79">
        <v>8.3333333333333329E-2</v>
      </c>
      <c r="D6269">
        <v>0</v>
      </c>
      <c r="E6269" t="str">
        <f t="shared" si="194"/>
        <v>juin</v>
      </c>
      <c r="F6269">
        <f t="shared" si="195"/>
        <v>2</v>
      </c>
    </row>
    <row r="6270" spans="1:6">
      <c r="A6270" t="s">
        <v>68</v>
      </c>
      <c r="B6270" s="72">
        <v>46197</v>
      </c>
      <c r="C6270" s="79">
        <v>0.125</v>
      </c>
      <c r="D6270">
        <v>0</v>
      </c>
      <c r="E6270" t="str">
        <f t="shared" si="194"/>
        <v>juin</v>
      </c>
      <c r="F6270">
        <f t="shared" si="195"/>
        <v>3</v>
      </c>
    </row>
    <row r="6271" spans="1:6">
      <c r="A6271" t="s">
        <v>68</v>
      </c>
      <c r="B6271" s="72">
        <v>46197</v>
      </c>
      <c r="C6271" s="79">
        <v>0.16666666666666666</v>
      </c>
      <c r="D6271">
        <v>0</v>
      </c>
      <c r="E6271" t="str">
        <f t="shared" si="194"/>
        <v>juin</v>
      </c>
      <c r="F6271">
        <f t="shared" si="195"/>
        <v>4</v>
      </c>
    </row>
    <row r="6272" spans="1:6">
      <c r="A6272" t="s">
        <v>68</v>
      </c>
      <c r="B6272" s="72">
        <v>46197</v>
      </c>
      <c r="C6272" s="79">
        <v>0.20833333333333334</v>
      </c>
      <c r="D6272">
        <v>0</v>
      </c>
      <c r="E6272" t="str">
        <f t="shared" si="194"/>
        <v>juin</v>
      </c>
      <c r="F6272" t="e">
        <f t="shared" si="195"/>
        <v>#N/A</v>
      </c>
    </row>
    <row r="6273" spans="1:6">
      <c r="A6273" t="s">
        <v>68</v>
      </c>
      <c r="B6273" s="72">
        <v>46197</v>
      </c>
      <c r="C6273" s="79">
        <v>0.25</v>
      </c>
      <c r="D6273">
        <v>5</v>
      </c>
      <c r="E6273" t="str">
        <f t="shared" si="194"/>
        <v>juin</v>
      </c>
      <c r="F6273">
        <f t="shared" si="195"/>
        <v>6</v>
      </c>
    </row>
    <row r="6274" spans="1:6">
      <c r="A6274" t="s">
        <v>68</v>
      </c>
      <c r="B6274" s="72">
        <v>46197</v>
      </c>
      <c r="C6274" s="79">
        <v>0.29166666666666669</v>
      </c>
      <c r="D6274">
        <v>13</v>
      </c>
      <c r="E6274" t="str">
        <f t="shared" si="194"/>
        <v>juin</v>
      </c>
      <c r="F6274">
        <f t="shared" si="195"/>
        <v>7</v>
      </c>
    </row>
    <row r="6275" spans="1:6">
      <c r="A6275" t="s">
        <v>68</v>
      </c>
      <c r="B6275" s="72">
        <v>46197</v>
      </c>
      <c r="C6275" s="79">
        <v>0.33333333333333331</v>
      </c>
      <c r="D6275">
        <v>42</v>
      </c>
      <c r="E6275" t="str">
        <f t="shared" si="194"/>
        <v>juin</v>
      </c>
      <c r="F6275">
        <f t="shared" si="195"/>
        <v>8</v>
      </c>
    </row>
    <row r="6276" spans="1:6">
      <c r="A6276" t="s">
        <v>68</v>
      </c>
      <c r="B6276" s="72">
        <v>46197</v>
      </c>
      <c r="C6276" s="79">
        <v>0.375</v>
      </c>
      <c r="D6276">
        <v>62</v>
      </c>
      <c r="E6276" t="str">
        <f t="shared" ref="E6276:E6339" si="196">TEXT(B6276,"mmmm")</f>
        <v>juin</v>
      </c>
      <c r="F6276">
        <f t="shared" ref="F6276:F6339" si="197">VLOOKUP(C6276,$L$1:$M$24,2,0)</f>
        <v>9</v>
      </c>
    </row>
    <row r="6277" spans="1:6">
      <c r="A6277" t="s">
        <v>68</v>
      </c>
      <c r="B6277" s="72">
        <v>46197</v>
      </c>
      <c r="C6277" s="79">
        <v>0.41666666666666669</v>
      </c>
      <c r="D6277">
        <v>55</v>
      </c>
      <c r="E6277" t="str">
        <f t="shared" si="196"/>
        <v>juin</v>
      </c>
      <c r="F6277">
        <f t="shared" si="197"/>
        <v>10</v>
      </c>
    </row>
    <row r="6278" spans="1:6">
      <c r="A6278" t="s">
        <v>68</v>
      </c>
      <c r="B6278" s="72">
        <v>46197</v>
      </c>
      <c r="C6278" s="79">
        <v>0.45833333333333331</v>
      </c>
      <c r="D6278">
        <v>53</v>
      </c>
      <c r="E6278" t="str">
        <f t="shared" si="196"/>
        <v>juin</v>
      </c>
      <c r="F6278">
        <f t="shared" si="197"/>
        <v>11</v>
      </c>
    </row>
    <row r="6279" spans="1:6">
      <c r="A6279" t="s">
        <v>68</v>
      </c>
      <c r="B6279" s="72">
        <v>46197</v>
      </c>
      <c r="C6279" s="79">
        <v>0.5</v>
      </c>
      <c r="D6279">
        <v>56</v>
      </c>
      <c r="E6279" t="str">
        <f t="shared" si="196"/>
        <v>juin</v>
      </c>
      <c r="F6279">
        <f t="shared" si="197"/>
        <v>12</v>
      </c>
    </row>
    <row r="6280" spans="1:6">
      <c r="A6280" t="s">
        <v>68</v>
      </c>
      <c r="B6280" s="72">
        <v>46197</v>
      </c>
      <c r="C6280" s="79">
        <v>0.54166666666666663</v>
      </c>
      <c r="D6280">
        <v>55</v>
      </c>
      <c r="E6280" t="str">
        <f t="shared" si="196"/>
        <v>juin</v>
      </c>
      <c r="F6280">
        <f t="shared" si="197"/>
        <v>13</v>
      </c>
    </row>
    <row r="6281" spans="1:6">
      <c r="A6281" t="s">
        <v>68</v>
      </c>
      <c r="B6281" s="72">
        <v>46197</v>
      </c>
      <c r="C6281" s="79">
        <v>0.58333333333333337</v>
      </c>
      <c r="D6281">
        <v>52</v>
      </c>
      <c r="E6281" t="str">
        <f t="shared" si="196"/>
        <v>juin</v>
      </c>
      <c r="F6281">
        <f t="shared" si="197"/>
        <v>14</v>
      </c>
    </row>
    <row r="6282" spans="1:6">
      <c r="A6282" t="s">
        <v>68</v>
      </c>
      <c r="B6282" s="72">
        <v>46197</v>
      </c>
      <c r="C6282" s="79">
        <v>0.625</v>
      </c>
      <c r="D6282">
        <v>45</v>
      </c>
      <c r="E6282" t="str">
        <f t="shared" si="196"/>
        <v>juin</v>
      </c>
      <c r="F6282">
        <f t="shared" si="197"/>
        <v>15</v>
      </c>
    </row>
    <row r="6283" spans="1:6">
      <c r="A6283" t="s">
        <v>68</v>
      </c>
      <c r="B6283" s="72">
        <v>46197</v>
      </c>
      <c r="C6283" s="79">
        <v>0.66666666666666663</v>
      </c>
      <c r="D6283">
        <v>48</v>
      </c>
      <c r="E6283" t="str">
        <f t="shared" si="196"/>
        <v>juin</v>
      </c>
      <c r="F6283">
        <f t="shared" si="197"/>
        <v>16</v>
      </c>
    </row>
    <row r="6284" spans="1:6">
      <c r="A6284" t="s">
        <v>68</v>
      </c>
      <c r="B6284" s="72">
        <v>46197</v>
      </c>
      <c r="C6284" s="79">
        <v>0.70833333333333337</v>
      </c>
      <c r="D6284">
        <v>40</v>
      </c>
      <c r="E6284" t="str">
        <f t="shared" si="196"/>
        <v>juin</v>
      </c>
      <c r="F6284">
        <f t="shared" si="197"/>
        <v>17</v>
      </c>
    </row>
    <row r="6285" spans="1:6">
      <c r="A6285" t="s">
        <v>68</v>
      </c>
      <c r="B6285" s="72">
        <v>46197</v>
      </c>
      <c r="C6285" s="79">
        <v>0.75</v>
      </c>
      <c r="D6285">
        <v>25</v>
      </c>
      <c r="E6285" t="str">
        <f t="shared" si="196"/>
        <v>juin</v>
      </c>
      <c r="F6285">
        <f t="shared" si="197"/>
        <v>18</v>
      </c>
    </row>
    <row r="6286" spans="1:6">
      <c r="A6286" t="s">
        <v>68</v>
      </c>
      <c r="B6286" s="72">
        <v>46197</v>
      </c>
      <c r="C6286" s="79">
        <v>0.79166666666666663</v>
      </c>
      <c r="D6286">
        <v>13</v>
      </c>
      <c r="E6286" t="str">
        <f t="shared" si="196"/>
        <v>juin</v>
      </c>
      <c r="F6286">
        <f t="shared" si="197"/>
        <v>19</v>
      </c>
    </row>
    <row r="6287" spans="1:6">
      <c r="A6287" t="s">
        <v>68</v>
      </c>
      <c r="B6287" s="72">
        <v>46197</v>
      </c>
      <c r="C6287" s="79">
        <v>0.83333333333333337</v>
      </c>
      <c r="D6287">
        <v>11</v>
      </c>
      <c r="E6287" t="str">
        <f t="shared" si="196"/>
        <v>juin</v>
      </c>
      <c r="F6287">
        <f t="shared" si="197"/>
        <v>20</v>
      </c>
    </row>
    <row r="6288" spans="1:6">
      <c r="A6288" t="s">
        <v>68</v>
      </c>
      <c r="B6288" s="72">
        <v>46197</v>
      </c>
      <c r="C6288" s="79">
        <v>0.875</v>
      </c>
      <c r="D6288">
        <v>8</v>
      </c>
      <c r="E6288" t="str">
        <f t="shared" si="196"/>
        <v>juin</v>
      </c>
      <c r="F6288">
        <f t="shared" si="197"/>
        <v>21</v>
      </c>
    </row>
    <row r="6289" spans="1:6">
      <c r="A6289" t="s">
        <v>68</v>
      </c>
      <c r="B6289" s="72">
        <v>46197</v>
      </c>
      <c r="C6289" s="79">
        <v>0.91666666666666663</v>
      </c>
      <c r="D6289">
        <v>6</v>
      </c>
      <c r="E6289" t="str">
        <f t="shared" si="196"/>
        <v>juin</v>
      </c>
      <c r="F6289">
        <f t="shared" si="197"/>
        <v>22</v>
      </c>
    </row>
    <row r="6290" spans="1:6">
      <c r="A6290" t="s">
        <v>68</v>
      </c>
      <c r="B6290" s="72">
        <v>46197</v>
      </c>
      <c r="C6290" s="79">
        <v>0.95833333333333337</v>
      </c>
      <c r="D6290">
        <v>5</v>
      </c>
      <c r="E6290" t="str">
        <f t="shared" si="196"/>
        <v>juin</v>
      </c>
      <c r="F6290">
        <f t="shared" si="197"/>
        <v>23</v>
      </c>
    </row>
    <row r="6291" spans="1:6">
      <c r="A6291" t="s">
        <v>85</v>
      </c>
      <c r="B6291" s="72">
        <v>46197</v>
      </c>
      <c r="C6291" s="79">
        <v>0</v>
      </c>
      <c r="D6291">
        <v>2</v>
      </c>
      <c r="E6291" t="str">
        <f t="shared" si="196"/>
        <v>juin</v>
      </c>
      <c r="F6291">
        <f t="shared" si="197"/>
        <v>24</v>
      </c>
    </row>
    <row r="6292" spans="1:6">
      <c r="A6292" t="s">
        <v>85</v>
      </c>
      <c r="B6292" s="72">
        <v>46197</v>
      </c>
      <c r="C6292" s="79">
        <v>4.1666666666666664E-2</v>
      </c>
      <c r="D6292">
        <v>2</v>
      </c>
      <c r="E6292" t="str">
        <f t="shared" si="196"/>
        <v>juin</v>
      </c>
      <c r="F6292">
        <f t="shared" si="197"/>
        <v>1</v>
      </c>
    </row>
    <row r="6293" spans="1:6">
      <c r="A6293" t="s">
        <v>85</v>
      </c>
      <c r="B6293" s="72">
        <v>46197</v>
      </c>
      <c r="C6293" s="79">
        <v>8.3333333333333329E-2</v>
      </c>
      <c r="D6293">
        <v>1</v>
      </c>
      <c r="E6293" t="str">
        <f t="shared" si="196"/>
        <v>juin</v>
      </c>
      <c r="F6293">
        <f t="shared" si="197"/>
        <v>2</v>
      </c>
    </row>
    <row r="6294" spans="1:6">
      <c r="A6294" t="s">
        <v>85</v>
      </c>
      <c r="B6294" s="72">
        <v>46197</v>
      </c>
      <c r="C6294" s="79">
        <v>0.125</v>
      </c>
      <c r="D6294">
        <v>1</v>
      </c>
      <c r="E6294" t="str">
        <f t="shared" si="196"/>
        <v>juin</v>
      </c>
      <c r="F6294">
        <f t="shared" si="197"/>
        <v>3</v>
      </c>
    </row>
    <row r="6295" spans="1:6">
      <c r="A6295" t="s">
        <v>85</v>
      </c>
      <c r="B6295" s="72">
        <v>46197</v>
      </c>
      <c r="C6295" s="79">
        <v>0.16666666666666666</v>
      </c>
      <c r="D6295">
        <v>0</v>
      </c>
      <c r="E6295" t="str">
        <f t="shared" si="196"/>
        <v>juin</v>
      </c>
      <c r="F6295">
        <f t="shared" si="197"/>
        <v>4</v>
      </c>
    </row>
    <row r="6296" spans="1:6">
      <c r="A6296" t="s">
        <v>85</v>
      </c>
      <c r="B6296" s="72">
        <v>46197</v>
      </c>
      <c r="C6296" s="79">
        <v>0.20833333333333334</v>
      </c>
      <c r="D6296">
        <v>2</v>
      </c>
      <c r="E6296" t="str">
        <f t="shared" si="196"/>
        <v>juin</v>
      </c>
      <c r="F6296" t="e">
        <f t="shared" si="197"/>
        <v>#N/A</v>
      </c>
    </row>
    <row r="6297" spans="1:6">
      <c r="A6297" t="s">
        <v>85</v>
      </c>
      <c r="B6297" s="72">
        <v>46197</v>
      </c>
      <c r="C6297" s="79">
        <v>0.25</v>
      </c>
      <c r="D6297">
        <v>1</v>
      </c>
      <c r="E6297" t="str">
        <f t="shared" si="196"/>
        <v>juin</v>
      </c>
      <c r="F6297">
        <f t="shared" si="197"/>
        <v>6</v>
      </c>
    </row>
    <row r="6298" spans="1:6">
      <c r="A6298" t="s">
        <v>85</v>
      </c>
      <c r="B6298" s="72">
        <v>46197</v>
      </c>
      <c r="C6298" s="79">
        <v>0.29166666666666669</v>
      </c>
      <c r="D6298">
        <v>4</v>
      </c>
      <c r="E6298" t="str">
        <f t="shared" si="196"/>
        <v>juin</v>
      </c>
      <c r="F6298">
        <f t="shared" si="197"/>
        <v>7</v>
      </c>
    </row>
    <row r="6299" spans="1:6">
      <c r="A6299" t="s">
        <v>85</v>
      </c>
      <c r="B6299" s="72">
        <v>46197</v>
      </c>
      <c r="C6299" s="79">
        <v>0.33333333333333331</v>
      </c>
      <c r="D6299">
        <v>12</v>
      </c>
      <c r="E6299" t="str">
        <f t="shared" si="196"/>
        <v>juin</v>
      </c>
      <c r="F6299">
        <f t="shared" si="197"/>
        <v>8</v>
      </c>
    </row>
    <row r="6300" spans="1:6">
      <c r="A6300" t="s">
        <v>85</v>
      </c>
      <c r="B6300" s="72">
        <v>46197</v>
      </c>
      <c r="C6300" s="79">
        <v>0.375</v>
      </c>
      <c r="D6300">
        <v>26</v>
      </c>
      <c r="E6300" t="str">
        <f t="shared" si="196"/>
        <v>juin</v>
      </c>
      <c r="F6300">
        <f t="shared" si="197"/>
        <v>9</v>
      </c>
    </row>
    <row r="6301" spans="1:6">
      <c r="A6301" t="s">
        <v>85</v>
      </c>
      <c r="B6301" s="72">
        <v>46197</v>
      </c>
      <c r="C6301" s="79">
        <v>0.41666666666666669</v>
      </c>
      <c r="D6301">
        <v>20</v>
      </c>
      <c r="E6301" t="str">
        <f t="shared" si="196"/>
        <v>juin</v>
      </c>
      <c r="F6301">
        <f t="shared" si="197"/>
        <v>10</v>
      </c>
    </row>
    <row r="6302" spans="1:6">
      <c r="A6302" t="s">
        <v>85</v>
      </c>
      <c r="B6302" s="72">
        <v>46197</v>
      </c>
      <c r="C6302" s="79">
        <v>0.45833333333333331</v>
      </c>
      <c r="D6302">
        <v>20</v>
      </c>
      <c r="E6302" t="str">
        <f t="shared" si="196"/>
        <v>juin</v>
      </c>
      <c r="F6302">
        <f t="shared" si="197"/>
        <v>11</v>
      </c>
    </row>
    <row r="6303" spans="1:6">
      <c r="A6303" t="s">
        <v>85</v>
      </c>
      <c r="B6303" s="72">
        <v>46197</v>
      </c>
      <c r="C6303" s="79">
        <v>0.5</v>
      </c>
      <c r="D6303">
        <v>14</v>
      </c>
      <c r="E6303" t="str">
        <f t="shared" si="196"/>
        <v>juin</v>
      </c>
      <c r="F6303">
        <f t="shared" si="197"/>
        <v>12</v>
      </c>
    </row>
    <row r="6304" spans="1:6">
      <c r="A6304" t="s">
        <v>85</v>
      </c>
      <c r="B6304" s="72">
        <v>46197</v>
      </c>
      <c r="C6304" s="79">
        <v>0.54166666666666663</v>
      </c>
      <c r="D6304">
        <v>20</v>
      </c>
      <c r="E6304" t="str">
        <f t="shared" si="196"/>
        <v>juin</v>
      </c>
      <c r="F6304">
        <f t="shared" si="197"/>
        <v>13</v>
      </c>
    </row>
    <row r="6305" spans="1:6">
      <c r="A6305" t="s">
        <v>85</v>
      </c>
      <c r="B6305" s="72">
        <v>46197</v>
      </c>
      <c r="C6305" s="79">
        <v>0.58333333333333337</v>
      </c>
      <c r="D6305">
        <v>22</v>
      </c>
      <c r="E6305" t="str">
        <f t="shared" si="196"/>
        <v>juin</v>
      </c>
      <c r="F6305">
        <f t="shared" si="197"/>
        <v>14</v>
      </c>
    </row>
    <row r="6306" spans="1:6">
      <c r="A6306" t="s">
        <v>85</v>
      </c>
      <c r="B6306" s="72">
        <v>46197</v>
      </c>
      <c r="C6306" s="79">
        <v>0.625</v>
      </c>
      <c r="D6306">
        <v>24</v>
      </c>
      <c r="E6306" t="str">
        <f t="shared" si="196"/>
        <v>juin</v>
      </c>
      <c r="F6306">
        <f t="shared" si="197"/>
        <v>15</v>
      </c>
    </row>
    <row r="6307" spans="1:6">
      <c r="A6307" t="s">
        <v>85</v>
      </c>
      <c r="B6307" s="72">
        <v>46197</v>
      </c>
      <c r="C6307" s="79">
        <v>0.66666666666666663</v>
      </c>
      <c r="D6307">
        <v>21</v>
      </c>
      <c r="E6307" t="str">
        <f t="shared" si="196"/>
        <v>juin</v>
      </c>
      <c r="F6307">
        <f t="shared" si="197"/>
        <v>16</v>
      </c>
    </row>
    <row r="6308" spans="1:6">
      <c r="A6308" t="s">
        <v>85</v>
      </c>
      <c r="B6308" s="72">
        <v>46197</v>
      </c>
      <c r="C6308" s="79">
        <v>0.70833333333333337</v>
      </c>
      <c r="D6308">
        <v>23</v>
      </c>
      <c r="E6308" t="str">
        <f t="shared" si="196"/>
        <v>juin</v>
      </c>
      <c r="F6308">
        <f t="shared" si="197"/>
        <v>17</v>
      </c>
    </row>
    <row r="6309" spans="1:6">
      <c r="A6309" t="s">
        <v>85</v>
      </c>
      <c r="B6309" s="72">
        <v>46197</v>
      </c>
      <c r="C6309" s="79">
        <v>0.75</v>
      </c>
      <c r="D6309">
        <v>18</v>
      </c>
      <c r="E6309" t="str">
        <f t="shared" si="196"/>
        <v>juin</v>
      </c>
      <c r="F6309">
        <f t="shared" si="197"/>
        <v>18</v>
      </c>
    </row>
    <row r="6310" spans="1:6">
      <c r="A6310" t="s">
        <v>85</v>
      </c>
      <c r="B6310" s="72">
        <v>46197</v>
      </c>
      <c r="C6310" s="79">
        <v>0.79166666666666663</v>
      </c>
      <c r="D6310">
        <v>12</v>
      </c>
      <c r="E6310" t="str">
        <f t="shared" si="196"/>
        <v>juin</v>
      </c>
      <c r="F6310">
        <f t="shared" si="197"/>
        <v>19</v>
      </c>
    </row>
    <row r="6311" spans="1:6">
      <c r="A6311" t="s">
        <v>85</v>
      </c>
      <c r="B6311" s="72">
        <v>46197</v>
      </c>
      <c r="C6311" s="79">
        <v>0.83333333333333337</v>
      </c>
      <c r="D6311">
        <v>8</v>
      </c>
      <c r="E6311" t="str">
        <f t="shared" si="196"/>
        <v>juin</v>
      </c>
      <c r="F6311">
        <f t="shared" si="197"/>
        <v>20</v>
      </c>
    </row>
    <row r="6312" spans="1:6">
      <c r="A6312" t="s">
        <v>85</v>
      </c>
      <c r="B6312" s="72">
        <v>46197</v>
      </c>
      <c r="C6312" s="79">
        <v>0.875</v>
      </c>
      <c r="D6312">
        <v>3</v>
      </c>
      <c r="E6312" t="str">
        <f t="shared" si="196"/>
        <v>juin</v>
      </c>
      <c r="F6312">
        <f t="shared" si="197"/>
        <v>21</v>
      </c>
    </row>
    <row r="6313" spans="1:6">
      <c r="A6313" t="s">
        <v>85</v>
      </c>
      <c r="B6313" s="72">
        <v>46197</v>
      </c>
      <c r="C6313" s="79">
        <v>0.91666666666666663</v>
      </c>
      <c r="D6313">
        <v>1</v>
      </c>
      <c r="E6313" t="str">
        <f t="shared" si="196"/>
        <v>juin</v>
      </c>
      <c r="F6313">
        <f t="shared" si="197"/>
        <v>22</v>
      </c>
    </row>
    <row r="6314" spans="1:6">
      <c r="A6314" t="s">
        <v>85</v>
      </c>
      <c r="B6314" s="72">
        <v>46197</v>
      </c>
      <c r="C6314" s="79">
        <v>0.95833333333333337</v>
      </c>
      <c r="D6314">
        <v>7</v>
      </c>
      <c r="E6314" t="str">
        <f t="shared" si="196"/>
        <v>juin</v>
      </c>
      <c r="F6314">
        <f t="shared" si="197"/>
        <v>23</v>
      </c>
    </row>
    <row r="6315" spans="1:6">
      <c r="A6315" t="s">
        <v>68</v>
      </c>
      <c r="B6315" s="72">
        <v>46198</v>
      </c>
      <c r="C6315" s="79">
        <v>0</v>
      </c>
      <c r="D6315">
        <v>4</v>
      </c>
      <c r="E6315" t="str">
        <f t="shared" si="196"/>
        <v>juin</v>
      </c>
      <c r="F6315">
        <f t="shared" si="197"/>
        <v>24</v>
      </c>
    </row>
    <row r="6316" spans="1:6">
      <c r="A6316" t="s">
        <v>68</v>
      </c>
      <c r="B6316" s="72">
        <v>46198</v>
      </c>
      <c r="C6316" s="79">
        <v>4.1666666666666664E-2</v>
      </c>
      <c r="D6316">
        <v>2</v>
      </c>
      <c r="E6316" t="str">
        <f t="shared" si="196"/>
        <v>juin</v>
      </c>
      <c r="F6316">
        <f t="shared" si="197"/>
        <v>1</v>
      </c>
    </row>
    <row r="6317" spans="1:6">
      <c r="A6317" t="s">
        <v>68</v>
      </c>
      <c r="B6317" s="72">
        <v>46198</v>
      </c>
      <c r="C6317" s="79">
        <v>8.3333333333333329E-2</v>
      </c>
      <c r="D6317">
        <v>1</v>
      </c>
      <c r="E6317" t="str">
        <f t="shared" si="196"/>
        <v>juin</v>
      </c>
      <c r="F6317">
        <f t="shared" si="197"/>
        <v>2</v>
      </c>
    </row>
    <row r="6318" spans="1:6">
      <c r="A6318" t="s">
        <v>68</v>
      </c>
      <c r="B6318" s="72">
        <v>46198</v>
      </c>
      <c r="C6318" s="79">
        <v>0.125</v>
      </c>
      <c r="D6318">
        <v>1</v>
      </c>
      <c r="E6318" t="str">
        <f t="shared" si="196"/>
        <v>juin</v>
      </c>
      <c r="F6318">
        <f t="shared" si="197"/>
        <v>3</v>
      </c>
    </row>
    <row r="6319" spans="1:6">
      <c r="A6319" t="s">
        <v>68</v>
      </c>
      <c r="B6319" s="72">
        <v>46198</v>
      </c>
      <c r="C6319" s="79">
        <v>0.16666666666666666</v>
      </c>
      <c r="D6319">
        <v>0</v>
      </c>
      <c r="E6319" t="str">
        <f t="shared" si="196"/>
        <v>juin</v>
      </c>
      <c r="F6319">
        <f t="shared" si="197"/>
        <v>4</v>
      </c>
    </row>
    <row r="6320" spans="1:6">
      <c r="A6320" t="s">
        <v>68</v>
      </c>
      <c r="B6320" s="72">
        <v>46198</v>
      </c>
      <c r="C6320" s="79">
        <v>0.20833333333333334</v>
      </c>
      <c r="D6320">
        <v>3</v>
      </c>
      <c r="E6320" t="str">
        <f t="shared" si="196"/>
        <v>juin</v>
      </c>
      <c r="F6320" t="e">
        <f t="shared" si="197"/>
        <v>#N/A</v>
      </c>
    </row>
    <row r="6321" spans="1:6">
      <c r="A6321" t="s">
        <v>68</v>
      </c>
      <c r="B6321" s="72">
        <v>46198</v>
      </c>
      <c r="C6321" s="79">
        <v>0.25</v>
      </c>
      <c r="D6321">
        <v>2</v>
      </c>
      <c r="E6321" t="str">
        <f t="shared" si="196"/>
        <v>juin</v>
      </c>
      <c r="F6321">
        <f t="shared" si="197"/>
        <v>6</v>
      </c>
    </row>
    <row r="6322" spans="1:6">
      <c r="A6322" t="s">
        <v>68</v>
      </c>
      <c r="B6322" s="72">
        <v>46198</v>
      </c>
      <c r="C6322" s="79">
        <v>0.29166666666666669</v>
      </c>
      <c r="D6322">
        <v>15</v>
      </c>
      <c r="E6322" t="str">
        <f t="shared" si="196"/>
        <v>juin</v>
      </c>
      <c r="F6322">
        <f t="shared" si="197"/>
        <v>7</v>
      </c>
    </row>
    <row r="6323" spans="1:6">
      <c r="A6323" t="s">
        <v>68</v>
      </c>
      <c r="B6323" s="72">
        <v>46198</v>
      </c>
      <c r="C6323" s="79">
        <v>0.33333333333333331</v>
      </c>
      <c r="D6323">
        <v>43</v>
      </c>
      <c r="E6323" t="str">
        <f t="shared" si="196"/>
        <v>juin</v>
      </c>
      <c r="F6323">
        <f t="shared" si="197"/>
        <v>8</v>
      </c>
    </row>
    <row r="6324" spans="1:6">
      <c r="A6324" t="s">
        <v>68</v>
      </c>
      <c r="B6324" s="72">
        <v>46198</v>
      </c>
      <c r="C6324" s="79">
        <v>0.375</v>
      </c>
      <c r="D6324">
        <v>56</v>
      </c>
      <c r="E6324" t="str">
        <f t="shared" si="196"/>
        <v>juin</v>
      </c>
      <c r="F6324">
        <f t="shared" si="197"/>
        <v>9</v>
      </c>
    </row>
    <row r="6325" spans="1:6">
      <c r="A6325" t="s">
        <v>68</v>
      </c>
      <c r="B6325" s="72">
        <v>46198</v>
      </c>
      <c r="C6325" s="79">
        <v>0.41666666666666669</v>
      </c>
      <c r="D6325">
        <v>58</v>
      </c>
      <c r="E6325" t="str">
        <f t="shared" si="196"/>
        <v>juin</v>
      </c>
      <c r="F6325">
        <f t="shared" si="197"/>
        <v>10</v>
      </c>
    </row>
    <row r="6326" spans="1:6">
      <c r="A6326" t="s">
        <v>68</v>
      </c>
      <c r="B6326" s="72">
        <v>46198</v>
      </c>
      <c r="C6326" s="79">
        <v>0.45833333333333331</v>
      </c>
      <c r="D6326">
        <v>61</v>
      </c>
      <c r="E6326" t="str">
        <f t="shared" si="196"/>
        <v>juin</v>
      </c>
      <c r="F6326">
        <f t="shared" si="197"/>
        <v>11</v>
      </c>
    </row>
    <row r="6327" spans="1:6">
      <c r="A6327" t="s">
        <v>68</v>
      </c>
      <c r="B6327" s="72">
        <v>46198</v>
      </c>
      <c r="C6327" s="79">
        <v>0.5</v>
      </c>
      <c r="D6327">
        <v>62</v>
      </c>
      <c r="E6327" t="str">
        <f t="shared" si="196"/>
        <v>juin</v>
      </c>
      <c r="F6327">
        <f t="shared" si="197"/>
        <v>12</v>
      </c>
    </row>
    <row r="6328" spans="1:6">
      <c r="A6328" t="s">
        <v>68</v>
      </c>
      <c r="B6328" s="72">
        <v>46198</v>
      </c>
      <c r="C6328" s="79">
        <v>0.54166666666666663</v>
      </c>
      <c r="D6328">
        <v>56</v>
      </c>
      <c r="E6328" t="str">
        <f t="shared" si="196"/>
        <v>juin</v>
      </c>
      <c r="F6328">
        <f t="shared" si="197"/>
        <v>13</v>
      </c>
    </row>
    <row r="6329" spans="1:6">
      <c r="A6329" t="s">
        <v>68</v>
      </c>
      <c r="B6329" s="72">
        <v>46198</v>
      </c>
      <c r="C6329" s="79">
        <v>0.58333333333333337</v>
      </c>
      <c r="D6329">
        <v>58</v>
      </c>
      <c r="E6329" t="str">
        <f t="shared" si="196"/>
        <v>juin</v>
      </c>
      <c r="F6329">
        <f t="shared" si="197"/>
        <v>14</v>
      </c>
    </row>
    <row r="6330" spans="1:6">
      <c r="A6330" t="s">
        <v>68</v>
      </c>
      <c r="B6330" s="72">
        <v>46198</v>
      </c>
      <c r="C6330" s="79">
        <v>0.625</v>
      </c>
      <c r="D6330">
        <v>45</v>
      </c>
      <c r="E6330" t="str">
        <f t="shared" si="196"/>
        <v>juin</v>
      </c>
      <c r="F6330">
        <f t="shared" si="197"/>
        <v>15</v>
      </c>
    </row>
    <row r="6331" spans="1:6">
      <c r="A6331" t="s">
        <v>68</v>
      </c>
      <c r="B6331" s="72">
        <v>46198</v>
      </c>
      <c r="C6331" s="79">
        <v>0.66666666666666663</v>
      </c>
      <c r="D6331">
        <v>49</v>
      </c>
      <c r="E6331" t="str">
        <f t="shared" si="196"/>
        <v>juin</v>
      </c>
      <c r="F6331">
        <f t="shared" si="197"/>
        <v>16</v>
      </c>
    </row>
    <row r="6332" spans="1:6">
      <c r="A6332" t="s">
        <v>68</v>
      </c>
      <c r="B6332" s="72">
        <v>46198</v>
      </c>
      <c r="C6332" s="79">
        <v>0.70833333333333337</v>
      </c>
      <c r="D6332">
        <v>49</v>
      </c>
      <c r="E6332" t="str">
        <f t="shared" si="196"/>
        <v>juin</v>
      </c>
      <c r="F6332">
        <f t="shared" si="197"/>
        <v>17</v>
      </c>
    </row>
    <row r="6333" spans="1:6">
      <c r="A6333" t="s">
        <v>68</v>
      </c>
      <c r="B6333" s="72">
        <v>46198</v>
      </c>
      <c r="C6333" s="79">
        <v>0.75</v>
      </c>
      <c r="D6333">
        <v>27</v>
      </c>
      <c r="E6333" t="str">
        <f t="shared" si="196"/>
        <v>juin</v>
      </c>
      <c r="F6333">
        <f t="shared" si="197"/>
        <v>18</v>
      </c>
    </row>
    <row r="6334" spans="1:6">
      <c r="A6334" t="s">
        <v>68</v>
      </c>
      <c r="B6334" s="72">
        <v>46198</v>
      </c>
      <c r="C6334" s="79">
        <v>0.79166666666666663</v>
      </c>
      <c r="D6334">
        <v>20</v>
      </c>
      <c r="E6334" t="str">
        <f t="shared" si="196"/>
        <v>juin</v>
      </c>
      <c r="F6334">
        <f t="shared" si="197"/>
        <v>19</v>
      </c>
    </row>
    <row r="6335" spans="1:6">
      <c r="A6335" t="s">
        <v>68</v>
      </c>
      <c r="B6335" s="72">
        <v>46198</v>
      </c>
      <c r="C6335" s="79">
        <v>0.83333333333333337</v>
      </c>
      <c r="D6335">
        <v>16</v>
      </c>
      <c r="E6335" t="str">
        <f t="shared" si="196"/>
        <v>juin</v>
      </c>
      <c r="F6335">
        <f t="shared" si="197"/>
        <v>20</v>
      </c>
    </row>
    <row r="6336" spans="1:6">
      <c r="A6336" t="s">
        <v>68</v>
      </c>
      <c r="B6336" s="72">
        <v>46198</v>
      </c>
      <c r="C6336" s="79">
        <v>0.875</v>
      </c>
      <c r="D6336">
        <v>13</v>
      </c>
      <c r="E6336" t="str">
        <f t="shared" si="196"/>
        <v>juin</v>
      </c>
      <c r="F6336">
        <f t="shared" si="197"/>
        <v>21</v>
      </c>
    </row>
    <row r="6337" spans="1:6">
      <c r="A6337" t="s">
        <v>68</v>
      </c>
      <c r="B6337" s="72">
        <v>46198</v>
      </c>
      <c r="C6337" s="79">
        <v>0.91666666666666663</v>
      </c>
      <c r="D6337">
        <v>8</v>
      </c>
      <c r="E6337" t="str">
        <f t="shared" si="196"/>
        <v>juin</v>
      </c>
      <c r="F6337">
        <f t="shared" si="197"/>
        <v>22</v>
      </c>
    </row>
    <row r="6338" spans="1:6">
      <c r="A6338" t="s">
        <v>68</v>
      </c>
      <c r="B6338" s="72">
        <v>46198</v>
      </c>
      <c r="C6338" s="79">
        <v>0.95833333333333337</v>
      </c>
      <c r="D6338">
        <v>5</v>
      </c>
      <c r="E6338" t="str">
        <f t="shared" si="196"/>
        <v>juin</v>
      </c>
      <c r="F6338">
        <f t="shared" si="197"/>
        <v>23</v>
      </c>
    </row>
    <row r="6339" spans="1:6">
      <c r="A6339" t="s">
        <v>85</v>
      </c>
      <c r="B6339" s="72">
        <v>46198</v>
      </c>
      <c r="C6339" s="79">
        <v>0</v>
      </c>
      <c r="D6339">
        <v>3</v>
      </c>
      <c r="E6339" t="str">
        <f t="shared" si="196"/>
        <v>juin</v>
      </c>
      <c r="F6339">
        <f t="shared" si="197"/>
        <v>24</v>
      </c>
    </row>
    <row r="6340" spans="1:6">
      <c r="A6340" t="s">
        <v>85</v>
      </c>
      <c r="B6340" s="72">
        <v>46198</v>
      </c>
      <c r="C6340" s="79">
        <v>4.1666666666666664E-2</v>
      </c>
      <c r="D6340">
        <v>2</v>
      </c>
      <c r="E6340" t="str">
        <f t="shared" ref="E6340:E6403" si="198">TEXT(B6340,"mmmm")</f>
        <v>juin</v>
      </c>
      <c r="F6340">
        <f t="shared" ref="F6340:F6403" si="199">VLOOKUP(C6340,$L$1:$M$24,2,0)</f>
        <v>1</v>
      </c>
    </row>
    <row r="6341" spans="1:6">
      <c r="A6341" t="s">
        <v>85</v>
      </c>
      <c r="B6341" s="72">
        <v>46198</v>
      </c>
      <c r="C6341" s="79">
        <v>8.3333333333333329E-2</v>
      </c>
      <c r="D6341">
        <v>1</v>
      </c>
      <c r="E6341" t="str">
        <f t="shared" si="198"/>
        <v>juin</v>
      </c>
      <c r="F6341">
        <f t="shared" si="199"/>
        <v>2</v>
      </c>
    </row>
    <row r="6342" spans="1:6">
      <c r="A6342" t="s">
        <v>85</v>
      </c>
      <c r="B6342" s="72">
        <v>46198</v>
      </c>
      <c r="C6342" s="79">
        <v>0.125</v>
      </c>
      <c r="D6342">
        <v>0</v>
      </c>
      <c r="E6342" t="str">
        <f t="shared" si="198"/>
        <v>juin</v>
      </c>
      <c r="F6342">
        <f t="shared" si="199"/>
        <v>3</v>
      </c>
    </row>
    <row r="6343" spans="1:6">
      <c r="A6343" t="s">
        <v>85</v>
      </c>
      <c r="B6343" s="72">
        <v>46198</v>
      </c>
      <c r="C6343" s="79">
        <v>0.16666666666666666</v>
      </c>
      <c r="D6343">
        <v>2</v>
      </c>
      <c r="E6343" t="str">
        <f t="shared" si="198"/>
        <v>juin</v>
      </c>
      <c r="F6343">
        <f t="shared" si="199"/>
        <v>4</v>
      </c>
    </row>
    <row r="6344" spans="1:6">
      <c r="A6344" t="s">
        <v>85</v>
      </c>
      <c r="B6344" s="72">
        <v>46198</v>
      </c>
      <c r="C6344" s="79">
        <v>0.20833333333333334</v>
      </c>
      <c r="D6344">
        <v>0</v>
      </c>
      <c r="E6344" t="str">
        <f t="shared" si="198"/>
        <v>juin</v>
      </c>
      <c r="F6344" t="e">
        <f t="shared" si="199"/>
        <v>#N/A</v>
      </c>
    </row>
    <row r="6345" spans="1:6">
      <c r="A6345" t="s">
        <v>85</v>
      </c>
      <c r="B6345" s="72">
        <v>46198</v>
      </c>
      <c r="C6345" s="79">
        <v>0.25</v>
      </c>
      <c r="D6345">
        <v>3</v>
      </c>
      <c r="E6345" t="str">
        <f t="shared" si="198"/>
        <v>juin</v>
      </c>
      <c r="F6345">
        <f t="shared" si="199"/>
        <v>6</v>
      </c>
    </row>
    <row r="6346" spans="1:6">
      <c r="A6346" t="s">
        <v>85</v>
      </c>
      <c r="B6346" s="72">
        <v>46198</v>
      </c>
      <c r="C6346" s="79">
        <v>0.29166666666666669</v>
      </c>
      <c r="D6346">
        <v>5</v>
      </c>
      <c r="E6346" t="str">
        <f t="shared" si="198"/>
        <v>juin</v>
      </c>
      <c r="F6346">
        <f t="shared" si="199"/>
        <v>7</v>
      </c>
    </row>
    <row r="6347" spans="1:6">
      <c r="A6347" t="s">
        <v>85</v>
      </c>
      <c r="B6347" s="72">
        <v>46198</v>
      </c>
      <c r="C6347" s="79">
        <v>0.33333333333333331</v>
      </c>
      <c r="D6347">
        <v>15</v>
      </c>
      <c r="E6347" t="str">
        <f t="shared" si="198"/>
        <v>juin</v>
      </c>
      <c r="F6347">
        <f t="shared" si="199"/>
        <v>8</v>
      </c>
    </row>
    <row r="6348" spans="1:6">
      <c r="A6348" t="s">
        <v>85</v>
      </c>
      <c r="B6348" s="72">
        <v>46198</v>
      </c>
      <c r="C6348" s="79">
        <v>0.375</v>
      </c>
      <c r="D6348">
        <v>26</v>
      </c>
      <c r="E6348" t="str">
        <f t="shared" si="198"/>
        <v>juin</v>
      </c>
      <c r="F6348">
        <f t="shared" si="199"/>
        <v>9</v>
      </c>
    </row>
    <row r="6349" spans="1:6">
      <c r="A6349" t="s">
        <v>85</v>
      </c>
      <c r="B6349" s="72">
        <v>46198</v>
      </c>
      <c r="C6349" s="79">
        <v>0.41666666666666669</v>
      </c>
      <c r="D6349">
        <v>21</v>
      </c>
      <c r="E6349" t="str">
        <f t="shared" si="198"/>
        <v>juin</v>
      </c>
      <c r="F6349">
        <f t="shared" si="199"/>
        <v>10</v>
      </c>
    </row>
    <row r="6350" spans="1:6">
      <c r="A6350" t="s">
        <v>85</v>
      </c>
      <c r="B6350" s="72">
        <v>46198</v>
      </c>
      <c r="C6350" s="79">
        <v>0.45833333333333331</v>
      </c>
      <c r="D6350">
        <v>18</v>
      </c>
      <c r="E6350" t="str">
        <f t="shared" si="198"/>
        <v>juin</v>
      </c>
      <c r="F6350">
        <f t="shared" si="199"/>
        <v>11</v>
      </c>
    </row>
    <row r="6351" spans="1:6">
      <c r="A6351" t="s">
        <v>85</v>
      </c>
      <c r="B6351" s="72">
        <v>46198</v>
      </c>
      <c r="C6351" s="79">
        <v>0.5</v>
      </c>
      <c r="D6351">
        <v>22</v>
      </c>
      <c r="E6351" t="str">
        <f t="shared" si="198"/>
        <v>juin</v>
      </c>
      <c r="F6351">
        <f t="shared" si="199"/>
        <v>12</v>
      </c>
    </row>
    <row r="6352" spans="1:6">
      <c r="A6352" t="s">
        <v>85</v>
      </c>
      <c r="B6352" s="72">
        <v>46198</v>
      </c>
      <c r="C6352" s="79">
        <v>0.54166666666666663</v>
      </c>
      <c r="D6352">
        <v>16</v>
      </c>
      <c r="E6352" t="str">
        <f t="shared" si="198"/>
        <v>juin</v>
      </c>
      <c r="F6352">
        <f t="shared" si="199"/>
        <v>13</v>
      </c>
    </row>
    <row r="6353" spans="1:6">
      <c r="A6353" t="s">
        <v>85</v>
      </c>
      <c r="B6353" s="72">
        <v>46198</v>
      </c>
      <c r="C6353" s="79">
        <v>0.58333333333333337</v>
      </c>
      <c r="D6353">
        <v>19</v>
      </c>
      <c r="E6353" t="str">
        <f t="shared" si="198"/>
        <v>juin</v>
      </c>
      <c r="F6353">
        <f t="shared" si="199"/>
        <v>14</v>
      </c>
    </row>
    <row r="6354" spans="1:6">
      <c r="A6354" t="s">
        <v>85</v>
      </c>
      <c r="B6354" s="72">
        <v>46198</v>
      </c>
      <c r="C6354" s="79">
        <v>0.625</v>
      </c>
      <c r="D6354">
        <v>18</v>
      </c>
      <c r="E6354" t="str">
        <f t="shared" si="198"/>
        <v>juin</v>
      </c>
      <c r="F6354">
        <f t="shared" si="199"/>
        <v>15</v>
      </c>
    </row>
    <row r="6355" spans="1:6">
      <c r="A6355" t="s">
        <v>85</v>
      </c>
      <c r="B6355" s="72">
        <v>46198</v>
      </c>
      <c r="C6355" s="79">
        <v>0.66666666666666663</v>
      </c>
      <c r="D6355">
        <v>22</v>
      </c>
      <c r="E6355" t="str">
        <f t="shared" si="198"/>
        <v>juin</v>
      </c>
      <c r="F6355">
        <f t="shared" si="199"/>
        <v>16</v>
      </c>
    </row>
    <row r="6356" spans="1:6">
      <c r="A6356" t="s">
        <v>85</v>
      </c>
      <c r="B6356" s="72">
        <v>46198</v>
      </c>
      <c r="C6356" s="79">
        <v>0.70833333333333337</v>
      </c>
      <c r="D6356">
        <v>17</v>
      </c>
      <c r="E6356" t="str">
        <f t="shared" si="198"/>
        <v>juin</v>
      </c>
      <c r="F6356">
        <f t="shared" si="199"/>
        <v>17</v>
      </c>
    </row>
    <row r="6357" spans="1:6">
      <c r="A6357" t="s">
        <v>85</v>
      </c>
      <c r="B6357" s="72">
        <v>46198</v>
      </c>
      <c r="C6357" s="79">
        <v>0.75</v>
      </c>
      <c r="D6357">
        <v>16</v>
      </c>
      <c r="E6357" t="str">
        <f t="shared" si="198"/>
        <v>juin</v>
      </c>
      <c r="F6357">
        <f t="shared" si="199"/>
        <v>18</v>
      </c>
    </row>
    <row r="6358" spans="1:6">
      <c r="A6358" t="s">
        <v>85</v>
      </c>
      <c r="B6358" s="72">
        <v>46198</v>
      </c>
      <c r="C6358" s="79">
        <v>0.79166666666666663</v>
      </c>
      <c r="D6358">
        <v>13</v>
      </c>
      <c r="E6358" t="str">
        <f t="shared" si="198"/>
        <v>juin</v>
      </c>
      <c r="F6358">
        <f t="shared" si="199"/>
        <v>19</v>
      </c>
    </row>
    <row r="6359" spans="1:6">
      <c r="A6359" t="s">
        <v>85</v>
      </c>
      <c r="B6359" s="72">
        <v>46198</v>
      </c>
      <c r="C6359" s="79">
        <v>0.83333333333333337</v>
      </c>
      <c r="D6359">
        <v>7</v>
      </c>
      <c r="E6359" t="str">
        <f t="shared" si="198"/>
        <v>juin</v>
      </c>
      <c r="F6359">
        <f t="shared" si="199"/>
        <v>20</v>
      </c>
    </row>
    <row r="6360" spans="1:6">
      <c r="A6360" t="s">
        <v>85</v>
      </c>
      <c r="B6360" s="72">
        <v>46198</v>
      </c>
      <c r="C6360" s="79">
        <v>0.875</v>
      </c>
      <c r="D6360">
        <v>9</v>
      </c>
      <c r="E6360" t="str">
        <f t="shared" si="198"/>
        <v>juin</v>
      </c>
      <c r="F6360">
        <f t="shared" si="199"/>
        <v>21</v>
      </c>
    </row>
    <row r="6361" spans="1:6">
      <c r="A6361" t="s">
        <v>85</v>
      </c>
      <c r="B6361" s="72">
        <v>46198</v>
      </c>
      <c r="C6361" s="79">
        <v>0.91666666666666663</v>
      </c>
      <c r="D6361">
        <v>5</v>
      </c>
      <c r="E6361" t="str">
        <f t="shared" si="198"/>
        <v>juin</v>
      </c>
      <c r="F6361">
        <f t="shared" si="199"/>
        <v>22</v>
      </c>
    </row>
    <row r="6362" spans="1:6">
      <c r="A6362" t="s">
        <v>85</v>
      </c>
      <c r="B6362" s="72">
        <v>46198</v>
      </c>
      <c r="C6362" s="79">
        <v>0.95833333333333337</v>
      </c>
      <c r="D6362">
        <v>5</v>
      </c>
      <c r="E6362" t="str">
        <f t="shared" si="198"/>
        <v>juin</v>
      </c>
      <c r="F6362">
        <f t="shared" si="199"/>
        <v>23</v>
      </c>
    </row>
    <row r="6363" spans="1:6">
      <c r="A6363" t="s">
        <v>68</v>
      </c>
      <c r="B6363" s="72">
        <v>46199</v>
      </c>
      <c r="C6363" s="79">
        <v>0</v>
      </c>
      <c r="D6363">
        <v>2</v>
      </c>
      <c r="E6363" t="str">
        <f t="shared" si="198"/>
        <v>juin</v>
      </c>
      <c r="F6363">
        <f t="shared" si="199"/>
        <v>24</v>
      </c>
    </row>
    <row r="6364" spans="1:6">
      <c r="A6364" t="s">
        <v>68</v>
      </c>
      <c r="B6364" s="72">
        <v>46199</v>
      </c>
      <c r="C6364" s="79">
        <v>4.1666666666666664E-2</v>
      </c>
      <c r="D6364">
        <v>0</v>
      </c>
      <c r="E6364" t="str">
        <f t="shared" si="198"/>
        <v>juin</v>
      </c>
      <c r="F6364">
        <f t="shared" si="199"/>
        <v>1</v>
      </c>
    </row>
    <row r="6365" spans="1:6">
      <c r="A6365" t="s">
        <v>68</v>
      </c>
      <c r="B6365" s="72">
        <v>46199</v>
      </c>
      <c r="C6365" s="79">
        <v>8.3333333333333329E-2</v>
      </c>
      <c r="D6365">
        <v>1</v>
      </c>
      <c r="E6365" t="str">
        <f t="shared" si="198"/>
        <v>juin</v>
      </c>
      <c r="F6365">
        <f t="shared" si="199"/>
        <v>2</v>
      </c>
    </row>
    <row r="6366" spans="1:6">
      <c r="A6366" t="s">
        <v>68</v>
      </c>
      <c r="B6366" s="72">
        <v>46199</v>
      </c>
      <c r="C6366" s="79">
        <v>0.125</v>
      </c>
      <c r="D6366">
        <v>3</v>
      </c>
      <c r="E6366" t="str">
        <f t="shared" si="198"/>
        <v>juin</v>
      </c>
      <c r="F6366">
        <f t="shared" si="199"/>
        <v>3</v>
      </c>
    </row>
    <row r="6367" spans="1:6">
      <c r="A6367" t="s">
        <v>68</v>
      </c>
      <c r="B6367" s="72">
        <v>46199</v>
      </c>
      <c r="C6367" s="79">
        <v>0.16666666666666666</v>
      </c>
      <c r="D6367">
        <v>0</v>
      </c>
      <c r="E6367" t="str">
        <f t="shared" si="198"/>
        <v>juin</v>
      </c>
      <c r="F6367">
        <f t="shared" si="199"/>
        <v>4</v>
      </c>
    </row>
    <row r="6368" spans="1:6">
      <c r="A6368" t="s">
        <v>68</v>
      </c>
      <c r="B6368" s="72">
        <v>46199</v>
      </c>
      <c r="C6368" s="79">
        <v>0.20833333333333334</v>
      </c>
      <c r="D6368">
        <v>3</v>
      </c>
      <c r="E6368" t="str">
        <f t="shared" si="198"/>
        <v>juin</v>
      </c>
      <c r="F6368" t="e">
        <f t="shared" si="199"/>
        <v>#N/A</v>
      </c>
    </row>
    <row r="6369" spans="1:6">
      <c r="A6369" t="s">
        <v>68</v>
      </c>
      <c r="B6369" s="72">
        <v>46199</v>
      </c>
      <c r="C6369" s="79">
        <v>0.25</v>
      </c>
      <c r="D6369">
        <v>6</v>
      </c>
      <c r="E6369" t="str">
        <f t="shared" si="198"/>
        <v>juin</v>
      </c>
      <c r="F6369">
        <f t="shared" si="199"/>
        <v>6</v>
      </c>
    </row>
    <row r="6370" spans="1:6">
      <c r="A6370" t="s">
        <v>68</v>
      </c>
      <c r="B6370" s="72">
        <v>46199</v>
      </c>
      <c r="C6370" s="79">
        <v>0.29166666666666669</v>
      </c>
      <c r="D6370">
        <v>11</v>
      </c>
      <c r="E6370" t="str">
        <f t="shared" si="198"/>
        <v>juin</v>
      </c>
      <c r="F6370">
        <f t="shared" si="199"/>
        <v>7</v>
      </c>
    </row>
    <row r="6371" spans="1:6">
      <c r="A6371" t="s">
        <v>68</v>
      </c>
      <c r="B6371" s="72">
        <v>46199</v>
      </c>
      <c r="C6371" s="79">
        <v>0.33333333333333331</v>
      </c>
      <c r="D6371">
        <v>42</v>
      </c>
      <c r="E6371" t="str">
        <f t="shared" si="198"/>
        <v>juin</v>
      </c>
      <c r="F6371">
        <f t="shared" si="199"/>
        <v>8</v>
      </c>
    </row>
    <row r="6372" spans="1:6">
      <c r="A6372" t="s">
        <v>68</v>
      </c>
      <c r="B6372" s="72">
        <v>46199</v>
      </c>
      <c r="C6372" s="79">
        <v>0.375</v>
      </c>
      <c r="D6372">
        <v>60</v>
      </c>
      <c r="E6372" t="str">
        <f t="shared" si="198"/>
        <v>juin</v>
      </c>
      <c r="F6372">
        <f t="shared" si="199"/>
        <v>9</v>
      </c>
    </row>
    <row r="6373" spans="1:6">
      <c r="A6373" t="s">
        <v>68</v>
      </c>
      <c r="B6373" s="72">
        <v>46199</v>
      </c>
      <c r="C6373" s="79">
        <v>0.41666666666666669</v>
      </c>
      <c r="D6373">
        <v>55</v>
      </c>
      <c r="E6373" t="str">
        <f t="shared" si="198"/>
        <v>juin</v>
      </c>
      <c r="F6373">
        <f t="shared" si="199"/>
        <v>10</v>
      </c>
    </row>
    <row r="6374" spans="1:6">
      <c r="A6374" t="s">
        <v>68</v>
      </c>
      <c r="B6374" s="72">
        <v>46199</v>
      </c>
      <c r="C6374" s="79">
        <v>0.45833333333333331</v>
      </c>
      <c r="D6374">
        <v>61</v>
      </c>
      <c r="E6374" t="str">
        <f t="shared" si="198"/>
        <v>juin</v>
      </c>
      <c r="F6374">
        <f t="shared" si="199"/>
        <v>11</v>
      </c>
    </row>
    <row r="6375" spans="1:6">
      <c r="A6375" t="s">
        <v>68</v>
      </c>
      <c r="B6375" s="72">
        <v>46199</v>
      </c>
      <c r="C6375" s="79">
        <v>0.5</v>
      </c>
      <c r="D6375">
        <v>52</v>
      </c>
      <c r="E6375" t="str">
        <f t="shared" si="198"/>
        <v>juin</v>
      </c>
      <c r="F6375">
        <f t="shared" si="199"/>
        <v>12</v>
      </c>
    </row>
    <row r="6376" spans="1:6">
      <c r="A6376" t="s">
        <v>68</v>
      </c>
      <c r="B6376" s="72">
        <v>46199</v>
      </c>
      <c r="C6376" s="79">
        <v>0.54166666666666663</v>
      </c>
      <c r="D6376">
        <v>61</v>
      </c>
      <c r="E6376" t="str">
        <f t="shared" si="198"/>
        <v>juin</v>
      </c>
      <c r="F6376">
        <f t="shared" si="199"/>
        <v>13</v>
      </c>
    </row>
    <row r="6377" spans="1:6">
      <c r="A6377" t="s">
        <v>68</v>
      </c>
      <c r="B6377" s="72">
        <v>46199</v>
      </c>
      <c r="C6377" s="79">
        <v>0.58333333333333337</v>
      </c>
      <c r="D6377">
        <v>52</v>
      </c>
      <c r="E6377" t="str">
        <f t="shared" si="198"/>
        <v>juin</v>
      </c>
      <c r="F6377">
        <f t="shared" si="199"/>
        <v>14</v>
      </c>
    </row>
    <row r="6378" spans="1:6">
      <c r="A6378" t="s">
        <v>68</v>
      </c>
      <c r="B6378" s="72">
        <v>46199</v>
      </c>
      <c r="C6378" s="79">
        <v>0.625</v>
      </c>
      <c r="D6378">
        <v>57</v>
      </c>
      <c r="E6378" t="str">
        <f t="shared" si="198"/>
        <v>juin</v>
      </c>
      <c r="F6378">
        <f t="shared" si="199"/>
        <v>15</v>
      </c>
    </row>
    <row r="6379" spans="1:6">
      <c r="A6379" t="s">
        <v>68</v>
      </c>
      <c r="B6379" s="72">
        <v>46199</v>
      </c>
      <c r="C6379" s="79">
        <v>0.66666666666666663</v>
      </c>
      <c r="D6379">
        <v>56</v>
      </c>
      <c r="E6379" t="str">
        <f t="shared" si="198"/>
        <v>juin</v>
      </c>
      <c r="F6379">
        <f t="shared" si="199"/>
        <v>16</v>
      </c>
    </row>
    <row r="6380" spans="1:6">
      <c r="A6380" t="s">
        <v>68</v>
      </c>
      <c r="B6380" s="72">
        <v>46199</v>
      </c>
      <c r="C6380" s="79">
        <v>0.70833333333333337</v>
      </c>
      <c r="D6380">
        <v>45</v>
      </c>
      <c r="E6380" t="str">
        <f t="shared" si="198"/>
        <v>juin</v>
      </c>
      <c r="F6380">
        <f t="shared" si="199"/>
        <v>17</v>
      </c>
    </row>
    <row r="6381" spans="1:6">
      <c r="A6381" t="s">
        <v>68</v>
      </c>
      <c r="B6381" s="72">
        <v>46199</v>
      </c>
      <c r="C6381" s="79">
        <v>0.75</v>
      </c>
      <c r="D6381">
        <v>32</v>
      </c>
      <c r="E6381" t="str">
        <f t="shared" si="198"/>
        <v>juin</v>
      </c>
      <c r="F6381">
        <f t="shared" si="199"/>
        <v>18</v>
      </c>
    </row>
    <row r="6382" spans="1:6">
      <c r="A6382" t="s">
        <v>68</v>
      </c>
      <c r="B6382" s="72">
        <v>46199</v>
      </c>
      <c r="C6382" s="79">
        <v>0.79166666666666663</v>
      </c>
      <c r="D6382">
        <v>21</v>
      </c>
      <c r="E6382" t="str">
        <f t="shared" si="198"/>
        <v>juin</v>
      </c>
      <c r="F6382">
        <f t="shared" si="199"/>
        <v>19</v>
      </c>
    </row>
    <row r="6383" spans="1:6">
      <c r="A6383" t="s">
        <v>68</v>
      </c>
      <c r="B6383" s="72">
        <v>46199</v>
      </c>
      <c r="C6383" s="79">
        <v>0.83333333333333337</v>
      </c>
      <c r="D6383">
        <v>13</v>
      </c>
      <c r="E6383" t="str">
        <f t="shared" si="198"/>
        <v>juin</v>
      </c>
      <c r="F6383">
        <f t="shared" si="199"/>
        <v>20</v>
      </c>
    </row>
    <row r="6384" spans="1:6">
      <c r="A6384" t="s">
        <v>68</v>
      </c>
      <c r="B6384" s="72">
        <v>46199</v>
      </c>
      <c r="C6384" s="79">
        <v>0.875</v>
      </c>
      <c r="D6384">
        <v>9</v>
      </c>
      <c r="E6384" t="str">
        <f t="shared" si="198"/>
        <v>juin</v>
      </c>
      <c r="F6384">
        <f t="shared" si="199"/>
        <v>21</v>
      </c>
    </row>
    <row r="6385" spans="1:6">
      <c r="A6385" t="s">
        <v>68</v>
      </c>
      <c r="B6385" s="72">
        <v>46199</v>
      </c>
      <c r="C6385" s="79">
        <v>0.91666666666666663</v>
      </c>
      <c r="D6385">
        <v>6</v>
      </c>
      <c r="E6385" t="str">
        <f t="shared" si="198"/>
        <v>juin</v>
      </c>
      <c r="F6385">
        <f t="shared" si="199"/>
        <v>22</v>
      </c>
    </row>
    <row r="6386" spans="1:6">
      <c r="A6386" t="s">
        <v>68</v>
      </c>
      <c r="B6386" s="72">
        <v>46199</v>
      </c>
      <c r="C6386" s="79">
        <v>0.95833333333333337</v>
      </c>
      <c r="D6386">
        <v>5</v>
      </c>
      <c r="E6386" t="str">
        <f t="shared" si="198"/>
        <v>juin</v>
      </c>
      <c r="F6386">
        <f t="shared" si="199"/>
        <v>23</v>
      </c>
    </row>
    <row r="6387" spans="1:6">
      <c r="A6387" t="s">
        <v>85</v>
      </c>
      <c r="B6387" s="72">
        <v>46199</v>
      </c>
      <c r="C6387" s="79">
        <v>0</v>
      </c>
      <c r="D6387">
        <v>2</v>
      </c>
      <c r="E6387" t="str">
        <f t="shared" si="198"/>
        <v>juin</v>
      </c>
      <c r="F6387">
        <f t="shared" si="199"/>
        <v>24</v>
      </c>
    </row>
    <row r="6388" spans="1:6">
      <c r="A6388" t="s">
        <v>85</v>
      </c>
      <c r="B6388" s="72">
        <v>46199</v>
      </c>
      <c r="C6388" s="79">
        <v>4.1666666666666664E-2</v>
      </c>
      <c r="D6388">
        <v>3</v>
      </c>
      <c r="E6388" t="str">
        <f t="shared" si="198"/>
        <v>juin</v>
      </c>
      <c r="F6388">
        <f t="shared" si="199"/>
        <v>1</v>
      </c>
    </row>
    <row r="6389" spans="1:6">
      <c r="A6389" t="s">
        <v>85</v>
      </c>
      <c r="B6389" s="72">
        <v>46199</v>
      </c>
      <c r="C6389" s="79">
        <v>8.3333333333333329E-2</v>
      </c>
      <c r="D6389">
        <v>1</v>
      </c>
      <c r="E6389" t="str">
        <f t="shared" si="198"/>
        <v>juin</v>
      </c>
      <c r="F6389">
        <f t="shared" si="199"/>
        <v>2</v>
      </c>
    </row>
    <row r="6390" spans="1:6">
      <c r="A6390" t="s">
        <v>85</v>
      </c>
      <c r="B6390" s="72">
        <v>46199</v>
      </c>
      <c r="C6390" s="79">
        <v>0.125</v>
      </c>
      <c r="D6390">
        <v>0</v>
      </c>
      <c r="E6390" t="str">
        <f t="shared" si="198"/>
        <v>juin</v>
      </c>
      <c r="F6390">
        <f t="shared" si="199"/>
        <v>3</v>
      </c>
    </row>
    <row r="6391" spans="1:6">
      <c r="A6391" t="s">
        <v>85</v>
      </c>
      <c r="B6391" s="72">
        <v>46199</v>
      </c>
      <c r="C6391" s="79">
        <v>0.16666666666666666</v>
      </c>
      <c r="D6391">
        <v>1</v>
      </c>
      <c r="E6391" t="str">
        <f t="shared" si="198"/>
        <v>juin</v>
      </c>
      <c r="F6391">
        <f t="shared" si="199"/>
        <v>4</v>
      </c>
    </row>
    <row r="6392" spans="1:6">
      <c r="A6392" t="s">
        <v>85</v>
      </c>
      <c r="B6392" s="72">
        <v>46199</v>
      </c>
      <c r="C6392" s="79">
        <v>0.20833333333333334</v>
      </c>
      <c r="D6392">
        <v>4</v>
      </c>
      <c r="E6392" t="str">
        <f t="shared" si="198"/>
        <v>juin</v>
      </c>
      <c r="F6392" t="e">
        <f t="shared" si="199"/>
        <v>#N/A</v>
      </c>
    </row>
    <row r="6393" spans="1:6">
      <c r="A6393" t="s">
        <v>85</v>
      </c>
      <c r="B6393" s="72">
        <v>46199</v>
      </c>
      <c r="C6393" s="79">
        <v>0.25</v>
      </c>
      <c r="D6393">
        <v>2</v>
      </c>
      <c r="E6393" t="str">
        <f t="shared" si="198"/>
        <v>juin</v>
      </c>
      <c r="F6393">
        <f t="shared" si="199"/>
        <v>6</v>
      </c>
    </row>
    <row r="6394" spans="1:6">
      <c r="A6394" t="s">
        <v>85</v>
      </c>
      <c r="B6394" s="72">
        <v>46199</v>
      </c>
      <c r="C6394" s="79">
        <v>0.29166666666666669</v>
      </c>
      <c r="D6394">
        <v>8</v>
      </c>
      <c r="E6394" t="str">
        <f t="shared" si="198"/>
        <v>juin</v>
      </c>
      <c r="F6394">
        <f t="shared" si="199"/>
        <v>7</v>
      </c>
    </row>
    <row r="6395" spans="1:6">
      <c r="A6395" t="s">
        <v>85</v>
      </c>
      <c r="B6395" s="72">
        <v>46199</v>
      </c>
      <c r="C6395" s="79">
        <v>0.33333333333333331</v>
      </c>
      <c r="D6395">
        <v>10</v>
      </c>
      <c r="E6395" t="str">
        <f t="shared" si="198"/>
        <v>juin</v>
      </c>
      <c r="F6395">
        <f t="shared" si="199"/>
        <v>8</v>
      </c>
    </row>
    <row r="6396" spans="1:6">
      <c r="A6396" t="s">
        <v>85</v>
      </c>
      <c r="B6396" s="72">
        <v>46199</v>
      </c>
      <c r="C6396" s="79">
        <v>0.375</v>
      </c>
      <c r="D6396">
        <v>15</v>
      </c>
      <c r="E6396" t="str">
        <f t="shared" si="198"/>
        <v>juin</v>
      </c>
      <c r="F6396">
        <f t="shared" si="199"/>
        <v>9</v>
      </c>
    </row>
    <row r="6397" spans="1:6">
      <c r="A6397" t="s">
        <v>85</v>
      </c>
      <c r="B6397" s="72">
        <v>46199</v>
      </c>
      <c r="C6397" s="79">
        <v>0.41666666666666669</v>
      </c>
      <c r="D6397">
        <v>23</v>
      </c>
      <c r="E6397" t="str">
        <f t="shared" si="198"/>
        <v>juin</v>
      </c>
      <c r="F6397">
        <f t="shared" si="199"/>
        <v>10</v>
      </c>
    </row>
    <row r="6398" spans="1:6">
      <c r="A6398" t="s">
        <v>85</v>
      </c>
      <c r="B6398" s="72">
        <v>46199</v>
      </c>
      <c r="C6398" s="79">
        <v>0.45833333333333331</v>
      </c>
      <c r="D6398">
        <v>33</v>
      </c>
      <c r="E6398" t="str">
        <f t="shared" si="198"/>
        <v>juin</v>
      </c>
      <c r="F6398">
        <f t="shared" si="199"/>
        <v>11</v>
      </c>
    </row>
    <row r="6399" spans="1:6">
      <c r="A6399" t="s">
        <v>85</v>
      </c>
      <c r="B6399" s="72">
        <v>46199</v>
      </c>
      <c r="C6399" s="79">
        <v>0.5</v>
      </c>
      <c r="D6399">
        <v>21</v>
      </c>
      <c r="E6399" t="str">
        <f t="shared" si="198"/>
        <v>juin</v>
      </c>
      <c r="F6399">
        <f t="shared" si="199"/>
        <v>12</v>
      </c>
    </row>
    <row r="6400" spans="1:6">
      <c r="A6400" t="s">
        <v>85</v>
      </c>
      <c r="B6400" s="72">
        <v>46199</v>
      </c>
      <c r="C6400" s="79">
        <v>0.54166666666666663</v>
      </c>
      <c r="D6400">
        <v>21</v>
      </c>
      <c r="E6400" t="str">
        <f t="shared" si="198"/>
        <v>juin</v>
      </c>
      <c r="F6400">
        <f t="shared" si="199"/>
        <v>13</v>
      </c>
    </row>
    <row r="6401" spans="1:6">
      <c r="A6401" t="s">
        <v>85</v>
      </c>
      <c r="B6401" s="72">
        <v>46199</v>
      </c>
      <c r="C6401" s="79">
        <v>0.58333333333333337</v>
      </c>
      <c r="D6401">
        <v>23</v>
      </c>
      <c r="E6401" t="str">
        <f t="shared" si="198"/>
        <v>juin</v>
      </c>
      <c r="F6401">
        <f t="shared" si="199"/>
        <v>14</v>
      </c>
    </row>
    <row r="6402" spans="1:6">
      <c r="A6402" t="s">
        <v>85</v>
      </c>
      <c r="B6402" s="72">
        <v>46199</v>
      </c>
      <c r="C6402" s="79">
        <v>0.625</v>
      </c>
      <c r="D6402">
        <v>26</v>
      </c>
      <c r="E6402" t="str">
        <f t="shared" si="198"/>
        <v>juin</v>
      </c>
      <c r="F6402">
        <f t="shared" si="199"/>
        <v>15</v>
      </c>
    </row>
    <row r="6403" spans="1:6">
      <c r="A6403" t="s">
        <v>85</v>
      </c>
      <c r="B6403" s="72">
        <v>46199</v>
      </c>
      <c r="C6403" s="79">
        <v>0.66666666666666663</v>
      </c>
      <c r="D6403">
        <v>23</v>
      </c>
      <c r="E6403" t="str">
        <f t="shared" si="198"/>
        <v>juin</v>
      </c>
      <c r="F6403">
        <f t="shared" si="199"/>
        <v>16</v>
      </c>
    </row>
    <row r="6404" spans="1:6">
      <c r="A6404" t="s">
        <v>85</v>
      </c>
      <c r="B6404" s="72">
        <v>46199</v>
      </c>
      <c r="C6404" s="79">
        <v>0.70833333333333337</v>
      </c>
      <c r="D6404">
        <v>18</v>
      </c>
      <c r="E6404" t="str">
        <f t="shared" ref="E6404:E6467" si="200">TEXT(B6404,"mmmm")</f>
        <v>juin</v>
      </c>
      <c r="F6404">
        <f t="shared" ref="F6404:F6467" si="201">VLOOKUP(C6404,$L$1:$M$24,2,0)</f>
        <v>17</v>
      </c>
    </row>
    <row r="6405" spans="1:6">
      <c r="A6405" t="s">
        <v>85</v>
      </c>
      <c r="B6405" s="72">
        <v>46199</v>
      </c>
      <c r="C6405" s="79">
        <v>0.75</v>
      </c>
      <c r="D6405">
        <v>17</v>
      </c>
      <c r="E6405" t="str">
        <f t="shared" si="200"/>
        <v>juin</v>
      </c>
      <c r="F6405">
        <f t="shared" si="201"/>
        <v>18</v>
      </c>
    </row>
    <row r="6406" spans="1:6">
      <c r="A6406" t="s">
        <v>85</v>
      </c>
      <c r="B6406" s="72">
        <v>46199</v>
      </c>
      <c r="C6406" s="79">
        <v>0.79166666666666663</v>
      </c>
      <c r="D6406">
        <v>14</v>
      </c>
      <c r="E6406" t="str">
        <f t="shared" si="200"/>
        <v>juin</v>
      </c>
      <c r="F6406">
        <f t="shared" si="201"/>
        <v>19</v>
      </c>
    </row>
    <row r="6407" spans="1:6">
      <c r="A6407" t="s">
        <v>85</v>
      </c>
      <c r="B6407" s="72">
        <v>46199</v>
      </c>
      <c r="C6407" s="79">
        <v>0.83333333333333337</v>
      </c>
      <c r="D6407">
        <v>13</v>
      </c>
      <c r="E6407" t="str">
        <f t="shared" si="200"/>
        <v>juin</v>
      </c>
      <c r="F6407">
        <f t="shared" si="201"/>
        <v>20</v>
      </c>
    </row>
    <row r="6408" spans="1:6">
      <c r="A6408" t="s">
        <v>85</v>
      </c>
      <c r="B6408" s="72">
        <v>46199</v>
      </c>
      <c r="C6408" s="79">
        <v>0.875</v>
      </c>
      <c r="D6408">
        <v>6</v>
      </c>
      <c r="E6408" t="str">
        <f t="shared" si="200"/>
        <v>juin</v>
      </c>
      <c r="F6408">
        <f t="shared" si="201"/>
        <v>21</v>
      </c>
    </row>
    <row r="6409" spans="1:6">
      <c r="A6409" t="s">
        <v>85</v>
      </c>
      <c r="B6409" s="72">
        <v>46199</v>
      </c>
      <c r="C6409" s="79">
        <v>0.91666666666666663</v>
      </c>
      <c r="D6409">
        <v>9</v>
      </c>
      <c r="E6409" t="str">
        <f t="shared" si="200"/>
        <v>juin</v>
      </c>
      <c r="F6409">
        <f t="shared" si="201"/>
        <v>22</v>
      </c>
    </row>
    <row r="6410" spans="1:6">
      <c r="A6410" t="s">
        <v>85</v>
      </c>
      <c r="B6410" s="72">
        <v>46199</v>
      </c>
      <c r="C6410" s="79">
        <v>0.95833333333333337</v>
      </c>
      <c r="D6410">
        <v>11</v>
      </c>
      <c r="E6410" t="str">
        <f t="shared" si="200"/>
        <v>juin</v>
      </c>
      <c r="F6410">
        <f t="shared" si="201"/>
        <v>23</v>
      </c>
    </row>
    <row r="6411" spans="1:6">
      <c r="A6411" t="s">
        <v>68</v>
      </c>
      <c r="B6411" s="72">
        <v>46200</v>
      </c>
      <c r="C6411" s="79">
        <v>0</v>
      </c>
      <c r="D6411">
        <v>7</v>
      </c>
      <c r="E6411" t="str">
        <f t="shared" si="200"/>
        <v>juin</v>
      </c>
      <c r="F6411">
        <f t="shared" si="201"/>
        <v>24</v>
      </c>
    </row>
    <row r="6412" spans="1:6">
      <c r="A6412" t="s">
        <v>68</v>
      </c>
      <c r="B6412" s="72">
        <v>46200</v>
      </c>
      <c r="C6412" s="79">
        <v>4.1666666666666664E-2</v>
      </c>
      <c r="D6412">
        <v>3</v>
      </c>
      <c r="E6412" t="str">
        <f t="shared" si="200"/>
        <v>juin</v>
      </c>
      <c r="F6412">
        <f t="shared" si="201"/>
        <v>1</v>
      </c>
    </row>
    <row r="6413" spans="1:6">
      <c r="A6413" t="s">
        <v>68</v>
      </c>
      <c r="B6413" s="72">
        <v>46200</v>
      </c>
      <c r="C6413" s="79">
        <v>8.3333333333333329E-2</v>
      </c>
      <c r="D6413">
        <v>2</v>
      </c>
      <c r="E6413" t="str">
        <f t="shared" si="200"/>
        <v>juin</v>
      </c>
      <c r="F6413">
        <f t="shared" si="201"/>
        <v>2</v>
      </c>
    </row>
    <row r="6414" spans="1:6">
      <c r="A6414" t="s">
        <v>68</v>
      </c>
      <c r="B6414" s="72">
        <v>46200</v>
      </c>
      <c r="C6414" s="79">
        <v>0.125</v>
      </c>
      <c r="D6414">
        <v>2</v>
      </c>
      <c r="E6414" t="str">
        <f t="shared" si="200"/>
        <v>juin</v>
      </c>
      <c r="F6414">
        <f t="shared" si="201"/>
        <v>3</v>
      </c>
    </row>
    <row r="6415" spans="1:6">
      <c r="A6415" t="s">
        <v>68</v>
      </c>
      <c r="B6415" s="72">
        <v>46200</v>
      </c>
      <c r="C6415" s="79">
        <v>0.16666666666666666</v>
      </c>
      <c r="D6415">
        <v>1</v>
      </c>
      <c r="E6415" t="str">
        <f t="shared" si="200"/>
        <v>juin</v>
      </c>
      <c r="F6415">
        <f t="shared" si="201"/>
        <v>4</v>
      </c>
    </row>
    <row r="6416" spans="1:6">
      <c r="A6416" t="s">
        <v>68</v>
      </c>
      <c r="B6416" s="72">
        <v>46200</v>
      </c>
      <c r="C6416" s="79">
        <v>0.20833333333333334</v>
      </c>
      <c r="D6416">
        <v>3</v>
      </c>
      <c r="E6416" t="str">
        <f t="shared" si="200"/>
        <v>juin</v>
      </c>
      <c r="F6416" t="e">
        <f t="shared" si="201"/>
        <v>#N/A</v>
      </c>
    </row>
    <row r="6417" spans="1:6">
      <c r="A6417" t="s">
        <v>68</v>
      </c>
      <c r="B6417" s="72">
        <v>46200</v>
      </c>
      <c r="C6417" s="79">
        <v>0.25</v>
      </c>
      <c r="D6417">
        <v>4</v>
      </c>
      <c r="E6417" t="str">
        <f t="shared" si="200"/>
        <v>juin</v>
      </c>
      <c r="F6417">
        <f t="shared" si="201"/>
        <v>6</v>
      </c>
    </row>
    <row r="6418" spans="1:6">
      <c r="A6418" t="s">
        <v>68</v>
      </c>
      <c r="B6418" s="72">
        <v>46200</v>
      </c>
      <c r="C6418" s="79">
        <v>0.29166666666666669</v>
      </c>
      <c r="D6418">
        <v>12</v>
      </c>
      <c r="E6418" t="str">
        <f t="shared" si="200"/>
        <v>juin</v>
      </c>
      <c r="F6418">
        <f t="shared" si="201"/>
        <v>7</v>
      </c>
    </row>
    <row r="6419" spans="1:6">
      <c r="A6419" t="s">
        <v>68</v>
      </c>
      <c r="B6419" s="72">
        <v>46200</v>
      </c>
      <c r="C6419" s="79">
        <v>0.33333333333333331</v>
      </c>
      <c r="D6419">
        <v>19</v>
      </c>
      <c r="E6419" t="str">
        <f t="shared" si="200"/>
        <v>juin</v>
      </c>
      <c r="F6419">
        <f t="shared" si="201"/>
        <v>8</v>
      </c>
    </row>
    <row r="6420" spans="1:6">
      <c r="A6420" t="s">
        <v>68</v>
      </c>
      <c r="B6420" s="72">
        <v>46200</v>
      </c>
      <c r="C6420" s="79">
        <v>0.375</v>
      </c>
      <c r="D6420">
        <v>46</v>
      </c>
      <c r="E6420" t="str">
        <f t="shared" si="200"/>
        <v>juin</v>
      </c>
      <c r="F6420">
        <f t="shared" si="201"/>
        <v>9</v>
      </c>
    </row>
    <row r="6421" spans="1:6">
      <c r="A6421" t="s">
        <v>68</v>
      </c>
      <c r="B6421" s="72">
        <v>46200</v>
      </c>
      <c r="C6421" s="79">
        <v>0.41666666666666669</v>
      </c>
      <c r="D6421">
        <v>56</v>
      </c>
      <c r="E6421" t="str">
        <f t="shared" si="200"/>
        <v>juin</v>
      </c>
      <c r="F6421">
        <f t="shared" si="201"/>
        <v>10</v>
      </c>
    </row>
    <row r="6422" spans="1:6">
      <c r="A6422" t="s">
        <v>68</v>
      </c>
      <c r="B6422" s="72">
        <v>46200</v>
      </c>
      <c r="C6422" s="79">
        <v>0.45833333333333331</v>
      </c>
      <c r="D6422">
        <v>56</v>
      </c>
      <c r="E6422" t="str">
        <f t="shared" si="200"/>
        <v>juin</v>
      </c>
      <c r="F6422">
        <f t="shared" si="201"/>
        <v>11</v>
      </c>
    </row>
    <row r="6423" spans="1:6">
      <c r="A6423" t="s">
        <v>68</v>
      </c>
      <c r="B6423" s="72">
        <v>46200</v>
      </c>
      <c r="C6423" s="79">
        <v>0.5</v>
      </c>
      <c r="D6423">
        <v>60</v>
      </c>
      <c r="E6423" t="str">
        <f t="shared" si="200"/>
        <v>juin</v>
      </c>
      <c r="F6423">
        <f t="shared" si="201"/>
        <v>12</v>
      </c>
    </row>
    <row r="6424" spans="1:6">
      <c r="A6424" t="s">
        <v>68</v>
      </c>
      <c r="B6424" s="72">
        <v>46200</v>
      </c>
      <c r="C6424" s="79">
        <v>0.54166666666666663</v>
      </c>
      <c r="D6424">
        <v>62</v>
      </c>
      <c r="E6424" t="str">
        <f t="shared" si="200"/>
        <v>juin</v>
      </c>
      <c r="F6424">
        <f t="shared" si="201"/>
        <v>13</v>
      </c>
    </row>
    <row r="6425" spans="1:6">
      <c r="A6425" t="s">
        <v>68</v>
      </c>
      <c r="B6425" s="72">
        <v>46200</v>
      </c>
      <c r="C6425" s="79">
        <v>0.58333333333333337</v>
      </c>
      <c r="D6425">
        <v>54</v>
      </c>
      <c r="E6425" t="str">
        <f t="shared" si="200"/>
        <v>juin</v>
      </c>
      <c r="F6425">
        <f t="shared" si="201"/>
        <v>14</v>
      </c>
    </row>
    <row r="6426" spans="1:6">
      <c r="A6426" t="s">
        <v>68</v>
      </c>
      <c r="B6426" s="72">
        <v>46200</v>
      </c>
      <c r="C6426" s="79">
        <v>0.625</v>
      </c>
      <c r="D6426">
        <v>46</v>
      </c>
      <c r="E6426" t="str">
        <f t="shared" si="200"/>
        <v>juin</v>
      </c>
      <c r="F6426">
        <f t="shared" si="201"/>
        <v>15</v>
      </c>
    </row>
    <row r="6427" spans="1:6">
      <c r="A6427" t="s">
        <v>68</v>
      </c>
      <c r="B6427" s="72">
        <v>46200</v>
      </c>
      <c r="C6427" s="79">
        <v>0.66666666666666663</v>
      </c>
      <c r="D6427">
        <v>37</v>
      </c>
      <c r="E6427" t="str">
        <f t="shared" si="200"/>
        <v>juin</v>
      </c>
      <c r="F6427">
        <f t="shared" si="201"/>
        <v>16</v>
      </c>
    </row>
    <row r="6428" spans="1:6">
      <c r="A6428" t="s">
        <v>68</v>
      </c>
      <c r="B6428" s="72">
        <v>46200</v>
      </c>
      <c r="C6428" s="79">
        <v>0.70833333333333337</v>
      </c>
      <c r="D6428">
        <v>29</v>
      </c>
      <c r="E6428" t="str">
        <f t="shared" si="200"/>
        <v>juin</v>
      </c>
      <c r="F6428">
        <f t="shared" si="201"/>
        <v>17</v>
      </c>
    </row>
    <row r="6429" spans="1:6">
      <c r="A6429" t="s">
        <v>68</v>
      </c>
      <c r="B6429" s="72">
        <v>46200</v>
      </c>
      <c r="C6429" s="79">
        <v>0.75</v>
      </c>
      <c r="D6429">
        <v>26</v>
      </c>
      <c r="E6429" t="str">
        <f t="shared" si="200"/>
        <v>juin</v>
      </c>
      <c r="F6429">
        <f t="shared" si="201"/>
        <v>18</v>
      </c>
    </row>
    <row r="6430" spans="1:6">
      <c r="A6430" t="s">
        <v>68</v>
      </c>
      <c r="B6430" s="72">
        <v>46200</v>
      </c>
      <c r="C6430" s="79">
        <v>0.79166666666666663</v>
      </c>
      <c r="D6430">
        <v>23</v>
      </c>
      <c r="E6430" t="str">
        <f t="shared" si="200"/>
        <v>juin</v>
      </c>
      <c r="F6430">
        <f t="shared" si="201"/>
        <v>19</v>
      </c>
    </row>
    <row r="6431" spans="1:6">
      <c r="A6431" t="s">
        <v>68</v>
      </c>
      <c r="B6431" s="72">
        <v>46200</v>
      </c>
      <c r="C6431" s="79">
        <v>0.83333333333333337</v>
      </c>
      <c r="D6431">
        <v>24</v>
      </c>
      <c r="E6431" t="str">
        <f t="shared" si="200"/>
        <v>juin</v>
      </c>
      <c r="F6431">
        <f t="shared" si="201"/>
        <v>20</v>
      </c>
    </row>
    <row r="6432" spans="1:6">
      <c r="A6432" t="s">
        <v>68</v>
      </c>
      <c r="B6432" s="72">
        <v>46200</v>
      </c>
      <c r="C6432" s="79">
        <v>0.875</v>
      </c>
      <c r="D6432">
        <v>11</v>
      </c>
      <c r="E6432" t="str">
        <f t="shared" si="200"/>
        <v>juin</v>
      </c>
      <c r="F6432">
        <f t="shared" si="201"/>
        <v>21</v>
      </c>
    </row>
    <row r="6433" spans="1:6">
      <c r="A6433" t="s">
        <v>68</v>
      </c>
      <c r="B6433" s="72">
        <v>46200</v>
      </c>
      <c r="C6433" s="79">
        <v>0.91666666666666663</v>
      </c>
      <c r="D6433">
        <v>9</v>
      </c>
      <c r="E6433" t="str">
        <f t="shared" si="200"/>
        <v>juin</v>
      </c>
      <c r="F6433">
        <f t="shared" si="201"/>
        <v>22</v>
      </c>
    </row>
    <row r="6434" spans="1:6">
      <c r="A6434" t="s">
        <v>68</v>
      </c>
      <c r="B6434" s="72">
        <v>46200</v>
      </c>
      <c r="C6434" s="79">
        <v>0.95833333333333337</v>
      </c>
      <c r="D6434">
        <v>5</v>
      </c>
      <c r="E6434" t="str">
        <f t="shared" si="200"/>
        <v>juin</v>
      </c>
      <c r="F6434">
        <f t="shared" si="201"/>
        <v>23</v>
      </c>
    </row>
    <row r="6435" spans="1:6">
      <c r="A6435" t="s">
        <v>85</v>
      </c>
      <c r="B6435" s="72">
        <v>46200</v>
      </c>
      <c r="C6435" s="79">
        <v>0</v>
      </c>
      <c r="D6435">
        <v>7</v>
      </c>
      <c r="E6435" t="str">
        <f t="shared" si="200"/>
        <v>juin</v>
      </c>
      <c r="F6435">
        <f t="shared" si="201"/>
        <v>24</v>
      </c>
    </row>
    <row r="6436" spans="1:6">
      <c r="A6436" t="s">
        <v>85</v>
      </c>
      <c r="B6436" s="72">
        <v>46200</v>
      </c>
      <c r="C6436" s="79">
        <v>4.1666666666666664E-2</v>
      </c>
      <c r="D6436">
        <v>6</v>
      </c>
      <c r="E6436" t="str">
        <f t="shared" si="200"/>
        <v>juin</v>
      </c>
      <c r="F6436">
        <f t="shared" si="201"/>
        <v>1</v>
      </c>
    </row>
    <row r="6437" spans="1:6">
      <c r="A6437" t="s">
        <v>85</v>
      </c>
      <c r="B6437" s="72">
        <v>46200</v>
      </c>
      <c r="C6437" s="79">
        <v>8.3333333333333329E-2</v>
      </c>
      <c r="D6437">
        <v>3</v>
      </c>
      <c r="E6437" t="str">
        <f t="shared" si="200"/>
        <v>juin</v>
      </c>
      <c r="F6437">
        <f t="shared" si="201"/>
        <v>2</v>
      </c>
    </row>
    <row r="6438" spans="1:6">
      <c r="A6438" t="s">
        <v>85</v>
      </c>
      <c r="B6438" s="72">
        <v>46200</v>
      </c>
      <c r="C6438" s="79">
        <v>0.125</v>
      </c>
      <c r="D6438">
        <v>2</v>
      </c>
      <c r="E6438" t="str">
        <f t="shared" si="200"/>
        <v>juin</v>
      </c>
      <c r="F6438">
        <f t="shared" si="201"/>
        <v>3</v>
      </c>
    </row>
    <row r="6439" spans="1:6">
      <c r="A6439" t="s">
        <v>85</v>
      </c>
      <c r="B6439" s="72">
        <v>46200</v>
      </c>
      <c r="C6439" s="79">
        <v>0.16666666666666666</v>
      </c>
      <c r="D6439">
        <v>1</v>
      </c>
      <c r="E6439" t="str">
        <f t="shared" si="200"/>
        <v>juin</v>
      </c>
      <c r="F6439">
        <f t="shared" si="201"/>
        <v>4</v>
      </c>
    </row>
    <row r="6440" spans="1:6">
      <c r="A6440" t="s">
        <v>85</v>
      </c>
      <c r="B6440" s="72">
        <v>46200</v>
      </c>
      <c r="C6440" s="79">
        <v>0.20833333333333334</v>
      </c>
      <c r="D6440">
        <v>0</v>
      </c>
      <c r="E6440" t="str">
        <f t="shared" si="200"/>
        <v>juin</v>
      </c>
      <c r="F6440" t="e">
        <f t="shared" si="201"/>
        <v>#N/A</v>
      </c>
    </row>
    <row r="6441" spans="1:6">
      <c r="A6441" t="s">
        <v>85</v>
      </c>
      <c r="B6441" s="72">
        <v>46200</v>
      </c>
      <c r="C6441" s="79">
        <v>0.25</v>
      </c>
      <c r="D6441">
        <v>2</v>
      </c>
      <c r="E6441" t="str">
        <f t="shared" si="200"/>
        <v>juin</v>
      </c>
      <c r="F6441">
        <f t="shared" si="201"/>
        <v>6</v>
      </c>
    </row>
    <row r="6442" spans="1:6">
      <c r="A6442" t="s">
        <v>85</v>
      </c>
      <c r="B6442" s="72">
        <v>46200</v>
      </c>
      <c r="C6442" s="79">
        <v>0.29166666666666669</v>
      </c>
      <c r="D6442">
        <v>5</v>
      </c>
      <c r="E6442" t="str">
        <f t="shared" si="200"/>
        <v>juin</v>
      </c>
      <c r="F6442">
        <f t="shared" si="201"/>
        <v>7</v>
      </c>
    </row>
    <row r="6443" spans="1:6">
      <c r="A6443" t="s">
        <v>85</v>
      </c>
      <c r="B6443" s="72">
        <v>46200</v>
      </c>
      <c r="C6443" s="79">
        <v>0.33333333333333331</v>
      </c>
      <c r="D6443">
        <v>9</v>
      </c>
      <c r="E6443" t="str">
        <f t="shared" si="200"/>
        <v>juin</v>
      </c>
      <c r="F6443">
        <f t="shared" si="201"/>
        <v>8</v>
      </c>
    </row>
    <row r="6444" spans="1:6">
      <c r="A6444" t="s">
        <v>85</v>
      </c>
      <c r="B6444" s="72">
        <v>46200</v>
      </c>
      <c r="C6444" s="79">
        <v>0.375</v>
      </c>
      <c r="D6444">
        <v>17</v>
      </c>
      <c r="E6444" t="str">
        <f t="shared" si="200"/>
        <v>juin</v>
      </c>
      <c r="F6444">
        <f t="shared" si="201"/>
        <v>9</v>
      </c>
    </row>
    <row r="6445" spans="1:6">
      <c r="A6445" t="s">
        <v>85</v>
      </c>
      <c r="B6445" s="72">
        <v>46200</v>
      </c>
      <c r="C6445" s="79">
        <v>0.41666666666666669</v>
      </c>
      <c r="D6445">
        <v>20</v>
      </c>
      <c r="E6445" t="str">
        <f t="shared" si="200"/>
        <v>juin</v>
      </c>
      <c r="F6445">
        <f t="shared" si="201"/>
        <v>10</v>
      </c>
    </row>
    <row r="6446" spans="1:6">
      <c r="A6446" t="s">
        <v>85</v>
      </c>
      <c r="B6446" s="72">
        <v>46200</v>
      </c>
      <c r="C6446" s="79">
        <v>0.45833333333333331</v>
      </c>
      <c r="D6446">
        <v>20</v>
      </c>
      <c r="E6446" t="str">
        <f t="shared" si="200"/>
        <v>juin</v>
      </c>
      <c r="F6446">
        <f t="shared" si="201"/>
        <v>11</v>
      </c>
    </row>
    <row r="6447" spans="1:6">
      <c r="A6447" t="s">
        <v>85</v>
      </c>
      <c r="B6447" s="72">
        <v>46200</v>
      </c>
      <c r="C6447" s="79">
        <v>0.5</v>
      </c>
      <c r="D6447">
        <v>17</v>
      </c>
      <c r="E6447" t="str">
        <f t="shared" si="200"/>
        <v>juin</v>
      </c>
      <c r="F6447">
        <f t="shared" si="201"/>
        <v>12</v>
      </c>
    </row>
    <row r="6448" spans="1:6">
      <c r="A6448" t="s">
        <v>85</v>
      </c>
      <c r="B6448" s="72">
        <v>46200</v>
      </c>
      <c r="C6448" s="79">
        <v>0.54166666666666663</v>
      </c>
      <c r="D6448">
        <v>12</v>
      </c>
      <c r="E6448" t="str">
        <f t="shared" si="200"/>
        <v>juin</v>
      </c>
      <c r="F6448">
        <f t="shared" si="201"/>
        <v>13</v>
      </c>
    </row>
    <row r="6449" spans="1:6">
      <c r="A6449" t="s">
        <v>85</v>
      </c>
      <c r="B6449" s="72">
        <v>46200</v>
      </c>
      <c r="C6449" s="79">
        <v>0.58333333333333337</v>
      </c>
      <c r="D6449">
        <v>18</v>
      </c>
      <c r="E6449" t="str">
        <f t="shared" si="200"/>
        <v>juin</v>
      </c>
      <c r="F6449">
        <f t="shared" si="201"/>
        <v>14</v>
      </c>
    </row>
    <row r="6450" spans="1:6">
      <c r="A6450" t="s">
        <v>85</v>
      </c>
      <c r="B6450" s="72">
        <v>46200</v>
      </c>
      <c r="C6450" s="79">
        <v>0.625</v>
      </c>
      <c r="D6450">
        <v>11</v>
      </c>
      <c r="E6450" t="str">
        <f t="shared" si="200"/>
        <v>juin</v>
      </c>
      <c r="F6450">
        <f t="shared" si="201"/>
        <v>15</v>
      </c>
    </row>
    <row r="6451" spans="1:6">
      <c r="A6451" t="s">
        <v>85</v>
      </c>
      <c r="B6451" s="72">
        <v>46200</v>
      </c>
      <c r="C6451" s="79">
        <v>0.66666666666666663</v>
      </c>
      <c r="D6451">
        <v>16</v>
      </c>
      <c r="E6451" t="str">
        <f t="shared" si="200"/>
        <v>juin</v>
      </c>
      <c r="F6451">
        <f t="shared" si="201"/>
        <v>16</v>
      </c>
    </row>
    <row r="6452" spans="1:6">
      <c r="A6452" t="s">
        <v>85</v>
      </c>
      <c r="B6452" s="72">
        <v>46200</v>
      </c>
      <c r="C6452" s="79">
        <v>0.70833333333333337</v>
      </c>
      <c r="D6452">
        <v>13</v>
      </c>
      <c r="E6452" t="str">
        <f t="shared" si="200"/>
        <v>juin</v>
      </c>
      <c r="F6452">
        <f t="shared" si="201"/>
        <v>17</v>
      </c>
    </row>
    <row r="6453" spans="1:6">
      <c r="A6453" t="s">
        <v>85</v>
      </c>
      <c r="B6453" s="72">
        <v>46200</v>
      </c>
      <c r="C6453" s="79">
        <v>0.75</v>
      </c>
      <c r="D6453">
        <v>18</v>
      </c>
      <c r="E6453" t="str">
        <f t="shared" si="200"/>
        <v>juin</v>
      </c>
      <c r="F6453">
        <f t="shared" si="201"/>
        <v>18</v>
      </c>
    </row>
    <row r="6454" spans="1:6">
      <c r="A6454" t="s">
        <v>85</v>
      </c>
      <c r="B6454" s="72">
        <v>46200</v>
      </c>
      <c r="C6454" s="79">
        <v>0.79166666666666663</v>
      </c>
      <c r="D6454">
        <v>10</v>
      </c>
      <c r="E6454" t="str">
        <f t="shared" si="200"/>
        <v>juin</v>
      </c>
      <c r="F6454">
        <f t="shared" si="201"/>
        <v>19</v>
      </c>
    </row>
    <row r="6455" spans="1:6">
      <c r="A6455" t="s">
        <v>85</v>
      </c>
      <c r="B6455" s="72">
        <v>46200</v>
      </c>
      <c r="C6455" s="79">
        <v>0.83333333333333337</v>
      </c>
      <c r="D6455">
        <v>8</v>
      </c>
      <c r="E6455" t="str">
        <f t="shared" si="200"/>
        <v>juin</v>
      </c>
      <c r="F6455">
        <f t="shared" si="201"/>
        <v>20</v>
      </c>
    </row>
    <row r="6456" spans="1:6">
      <c r="A6456" t="s">
        <v>85</v>
      </c>
      <c r="B6456" s="72">
        <v>46200</v>
      </c>
      <c r="C6456" s="79">
        <v>0.875</v>
      </c>
      <c r="D6456">
        <v>11</v>
      </c>
      <c r="E6456" t="str">
        <f t="shared" si="200"/>
        <v>juin</v>
      </c>
      <c r="F6456">
        <f t="shared" si="201"/>
        <v>21</v>
      </c>
    </row>
    <row r="6457" spans="1:6">
      <c r="A6457" t="s">
        <v>85</v>
      </c>
      <c r="B6457" s="72">
        <v>46200</v>
      </c>
      <c r="C6457" s="79">
        <v>0.91666666666666663</v>
      </c>
      <c r="D6457">
        <v>5</v>
      </c>
      <c r="E6457" t="str">
        <f t="shared" si="200"/>
        <v>juin</v>
      </c>
      <c r="F6457">
        <f t="shared" si="201"/>
        <v>22</v>
      </c>
    </row>
    <row r="6458" spans="1:6">
      <c r="A6458" t="s">
        <v>85</v>
      </c>
      <c r="B6458" s="72">
        <v>46200</v>
      </c>
      <c r="C6458" s="79">
        <v>0.95833333333333337</v>
      </c>
      <c r="D6458">
        <v>9</v>
      </c>
      <c r="E6458" t="str">
        <f t="shared" si="200"/>
        <v>juin</v>
      </c>
      <c r="F6458">
        <f t="shared" si="201"/>
        <v>23</v>
      </c>
    </row>
    <row r="6459" spans="1:6">
      <c r="A6459" t="s">
        <v>68</v>
      </c>
      <c r="B6459" s="72">
        <v>46201</v>
      </c>
      <c r="C6459" s="79">
        <v>0</v>
      </c>
      <c r="D6459">
        <v>5</v>
      </c>
      <c r="E6459" t="str">
        <f t="shared" si="200"/>
        <v>juin</v>
      </c>
      <c r="F6459">
        <f t="shared" si="201"/>
        <v>24</v>
      </c>
    </row>
    <row r="6460" spans="1:6">
      <c r="A6460" t="s">
        <v>68</v>
      </c>
      <c r="B6460" s="72">
        <v>46201</v>
      </c>
      <c r="C6460" s="79">
        <v>4.1666666666666664E-2</v>
      </c>
      <c r="D6460">
        <v>4</v>
      </c>
      <c r="E6460" t="str">
        <f t="shared" si="200"/>
        <v>juin</v>
      </c>
      <c r="F6460">
        <f t="shared" si="201"/>
        <v>1</v>
      </c>
    </row>
    <row r="6461" spans="1:6">
      <c r="A6461" t="s">
        <v>68</v>
      </c>
      <c r="B6461" s="72">
        <v>46201</v>
      </c>
      <c r="C6461" s="79">
        <v>8.3333333333333329E-2</v>
      </c>
      <c r="D6461">
        <v>2</v>
      </c>
      <c r="E6461" t="str">
        <f t="shared" si="200"/>
        <v>juin</v>
      </c>
      <c r="F6461">
        <f t="shared" si="201"/>
        <v>2</v>
      </c>
    </row>
    <row r="6462" spans="1:6">
      <c r="A6462" t="s">
        <v>68</v>
      </c>
      <c r="B6462" s="72">
        <v>46201</v>
      </c>
      <c r="C6462" s="79">
        <v>0.125</v>
      </c>
      <c r="D6462">
        <v>1</v>
      </c>
      <c r="E6462" t="str">
        <f t="shared" si="200"/>
        <v>juin</v>
      </c>
      <c r="F6462">
        <f t="shared" si="201"/>
        <v>3</v>
      </c>
    </row>
    <row r="6463" spans="1:6">
      <c r="A6463" t="s">
        <v>68</v>
      </c>
      <c r="B6463" s="72">
        <v>46201</v>
      </c>
      <c r="C6463" s="79">
        <v>0.16666666666666666</v>
      </c>
      <c r="D6463">
        <v>1</v>
      </c>
      <c r="E6463" t="str">
        <f t="shared" si="200"/>
        <v>juin</v>
      </c>
      <c r="F6463">
        <f t="shared" si="201"/>
        <v>4</v>
      </c>
    </row>
    <row r="6464" spans="1:6">
      <c r="A6464" t="s">
        <v>68</v>
      </c>
      <c r="B6464" s="72">
        <v>46201</v>
      </c>
      <c r="C6464" s="79">
        <v>0.20833333333333334</v>
      </c>
      <c r="D6464">
        <v>0</v>
      </c>
      <c r="E6464" t="str">
        <f t="shared" si="200"/>
        <v>juin</v>
      </c>
      <c r="F6464" t="e">
        <f t="shared" si="201"/>
        <v>#N/A</v>
      </c>
    </row>
    <row r="6465" spans="1:6">
      <c r="A6465" t="s">
        <v>68</v>
      </c>
      <c r="B6465" s="72">
        <v>46201</v>
      </c>
      <c r="C6465" s="79">
        <v>0.25</v>
      </c>
      <c r="D6465">
        <v>3</v>
      </c>
      <c r="E6465" t="str">
        <f t="shared" si="200"/>
        <v>juin</v>
      </c>
      <c r="F6465">
        <f t="shared" si="201"/>
        <v>6</v>
      </c>
    </row>
    <row r="6466" spans="1:6">
      <c r="A6466" t="s">
        <v>68</v>
      </c>
      <c r="B6466" s="72">
        <v>46201</v>
      </c>
      <c r="C6466" s="79">
        <v>0.29166666666666669</v>
      </c>
      <c r="D6466">
        <v>7</v>
      </c>
      <c r="E6466" t="str">
        <f t="shared" si="200"/>
        <v>juin</v>
      </c>
      <c r="F6466">
        <f t="shared" si="201"/>
        <v>7</v>
      </c>
    </row>
    <row r="6467" spans="1:6">
      <c r="A6467" t="s">
        <v>68</v>
      </c>
      <c r="B6467" s="72">
        <v>46201</v>
      </c>
      <c r="C6467" s="79">
        <v>0.33333333333333331</v>
      </c>
      <c r="D6467">
        <v>16</v>
      </c>
      <c r="E6467" t="str">
        <f t="shared" si="200"/>
        <v>juin</v>
      </c>
      <c r="F6467">
        <f t="shared" si="201"/>
        <v>8</v>
      </c>
    </row>
    <row r="6468" spans="1:6">
      <c r="A6468" t="s">
        <v>68</v>
      </c>
      <c r="B6468" s="72">
        <v>46201</v>
      </c>
      <c r="C6468" s="79">
        <v>0.375</v>
      </c>
      <c r="D6468">
        <v>24</v>
      </c>
      <c r="E6468" t="str">
        <f t="shared" ref="E6468:E6531" si="202">TEXT(B6468,"mmmm")</f>
        <v>juin</v>
      </c>
      <c r="F6468">
        <f t="shared" ref="F6468:F6531" si="203">VLOOKUP(C6468,$L$1:$M$24,2,0)</f>
        <v>9</v>
      </c>
    </row>
    <row r="6469" spans="1:6">
      <c r="A6469" t="s">
        <v>68</v>
      </c>
      <c r="B6469" s="72">
        <v>46201</v>
      </c>
      <c r="C6469" s="79">
        <v>0.41666666666666669</v>
      </c>
      <c r="D6469">
        <v>37</v>
      </c>
      <c r="E6469" t="str">
        <f t="shared" si="202"/>
        <v>juin</v>
      </c>
      <c r="F6469">
        <f t="shared" si="203"/>
        <v>10</v>
      </c>
    </row>
    <row r="6470" spans="1:6">
      <c r="A6470" t="s">
        <v>68</v>
      </c>
      <c r="B6470" s="72">
        <v>46201</v>
      </c>
      <c r="C6470" s="79">
        <v>0.45833333333333331</v>
      </c>
      <c r="D6470">
        <v>47</v>
      </c>
      <c r="E6470" t="str">
        <f t="shared" si="202"/>
        <v>juin</v>
      </c>
      <c r="F6470">
        <f t="shared" si="203"/>
        <v>11</v>
      </c>
    </row>
    <row r="6471" spans="1:6">
      <c r="A6471" t="s">
        <v>68</v>
      </c>
      <c r="B6471" s="72">
        <v>46201</v>
      </c>
      <c r="C6471" s="79">
        <v>0.5</v>
      </c>
      <c r="D6471">
        <v>37</v>
      </c>
      <c r="E6471" t="str">
        <f t="shared" si="202"/>
        <v>juin</v>
      </c>
      <c r="F6471">
        <f t="shared" si="203"/>
        <v>12</v>
      </c>
    </row>
    <row r="6472" spans="1:6">
      <c r="A6472" t="s">
        <v>68</v>
      </c>
      <c r="B6472" s="72">
        <v>46201</v>
      </c>
      <c r="C6472" s="79">
        <v>0.54166666666666663</v>
      </c>
      <c r="D6472">
        <v>46</v>
      </c>
      <c r="E6472" t="str">
        <f t="shared" si="202"/>
        <v>juin</v>
      </c>
      <c r="F6472">
        <f t="shared" si="203"/>
        <v>13</v>
      </c>
    </row>
    <row r="6473" spans="1:6">
      <c r="A6473" t="s">
        <v>68</v>
      </c>
      <c r="B6473" s="72">
        <v>46201</v>
      </c>
      <c r="C6473" s="79">
        <v>0.58333333333333337</v>
      </c>
      <c r="D6473">
        <v>41</v>
      </c>
      <c r="E6473" t="str">
        <f t="shared" si="202"/>
        <v>juin</v>
      </c>
      <c r="F6473">
        <f t="shared" si="203"/>
        <v>14</v>
      </c>
    </row>
    <row r="6474" spans="1:6">
      <c r="A6474" t="s">
        <v>68</v>
      </c>
      <c r="B6474" s="72">
        <v>46201</v>
      </c>
      <c r="C6474" s="79">
        <v>0.625</v>
      </c>
      <c r="D6474">
        <v>43</v>
      </c>
      <c r="E6474" t="str">
        <f t="shared" si="202"/>
        <v>juin</v>
      </c>
      <c r="F6474">
        <f t="shared" si="203"/>
        <v>15</v>
      </c>
    </row>
    <row r="6475" spans="1:6">
      <c r="A6475" t="s">
        <v>68</v>
      </c>
      <c r="B6475" s="72">
        <v>46201</v>
      </c>
      <c r="C6475" s="79">
        <v>0.66666666666666663</v>
      </c>
      <c r="D6475">
        <v>38</v>
      </c>
      <c r="E6475" t="str">
        <f t="shared" si="202"/>
        <v>juin</v>
      </c>
      <c r="F6475">
        <f t="shared" si="203"/>
        <v>16</v>
      </c>
    </row>
    <row r="6476" spans="1:6">
      <c r="A6476" t="s">
        <v>68</v>
      </c>
      <c r="B6476" s="72">
        <v>46201</v>
      </c>
      <c r="C6476" s="79">
        <v>0.70833333333333337</v>
      </c>
      <c r="D6476">
        <v>23</v>
      </c>
      <c r="E6476" t="str">
        <f t="shared" si="202"/>
        <v>juin</v>
      </c>
      <c r="F6476">
        <f t="shared" si="203"/>
        <v>17</v>
      </c>
    </row>
    <row r="6477" spans="1:6">
      <c r="A6477" t="s">
        <v>68</v>
      </c>
      <c r="B6477" s="72">
        <v>46201</v>
      </c>
      <c r="C6477" s="79">
        <v>0.75</v>
      </c>
      <c r="D6477">
        <v>29</v>
      </c>
      <c r="E6477" t="str">
        <f t="shared" si="202"/>
        <v>juin</v>
      </c>
      <c r="F6477">
        <f t="shared" si="203"/>
        <v>18</v>
      </c>
    </row>
    <row r="6478" spans="1:6">
      <c r="A6478" t="s">
        <v>68</v>
      </c>
      <c r="B6478" s="72">
        <v>46201</v>
      </c>
      <c r="C6478" s="79">
        <v>0.79166666666666663</v>
      </c>
      <c r="D6478">
        <v>21</v>
      </c>
      <c r="E6478" t="str">
        <f t="shared" si="202"/>
        <v>juin</v>
      </c>
      <c r="F6478">
        <f t="shared" si="203"/>
        <v>19</v>
      </c>
    </row>
    <row r="6479" spans="1:6">
      <c r="A6479" t="s">
        <v>68</v>
      </c>
      <c r="B6479" s="72">
        <v>46201</v>
      </c>
      <c r="C6479" s="79">
        <v>0.83333333333333337</v>
      </c>
      <c r="D6479">
        <v>19</v>
      </c>
      <c r="E6479" t="str">
        <f t="shared" si="202"/>
        <v>juin</v>
      </c>
      <c r="F6479">
        <f t="shared" si="203"/>
        <v>20</v>
      </c>
    </row>
    <row r="6480" spans="1:6">
      <c r="A6480" t="s">
        <v>68</v>
      </c>
      <c r="B6480" s="72">
        <v>46201</v>
      </c>
      <c r="C6480" s="79">
        <v>0.875</v>
      </c>
      <c r="D6480">
        <v>13</v>
      </c>
      <c r="E6480" t="str">
        <f t="shared" si="202"/>
        <v>juin</v>
      </c>
      <c r="F6480">
        <f t="shared" si="203"/>
        <v>21</v>
      </c>
    </row>
    <row r="6481" spans="1:6">
      <c r="A6481" t="s">
        <v>68</v>
      </c>
      <c r="B6481" s="72">
        <v>46201</v>
      </c>
      <c r="C6481" s="79">
        <v>0.91666666666666663</v>
      </c>
      <c r="D6481">
        <v>7</v>
      </c>
      <c r="E6481" t="str">
        <f t="shared" si="202"/>
        <v>juin</v>
      </c>
      <c r="F6481">
        <f t="shared" si="203"/>
        <v>22</v>
      </c>
    </row>
    <row r="6482" spans="1:6">
      <c r="A6482" t="s">
        <v>68</v>
      </c>
      <c r="B6482" s="72">
        <v>46201</v>
      </c>
      <c r="C6482" s="79">
        <v>0.95833333333333337</v>
      </c>
      <c r="D6482">
        <v>4</v>
      </c>
      <c r="E6482" t="str">
        <f t="shared" si="202"/>
        <v>juin</v>
      </c>
      <c r="F6482">
        <f t="shared" si="203"/>
        <v>23</v>
      </c>
    </row>
    <row r="6483" spans="1:6">
      <c r="A6483" t="s">
        <v>85</v>
      </c>
      <c r="B6483" s="72">
        <v>46201</v>
      </c>
      <c r="C6483" s="79">
        <v>0</v>
      </c>
      <c r="D6483">
        <v>4</v>
      </c>
      <c r="E6483" t="str">
        <f t="shared" si="202"/>
        <v>juin</v>
      </c>
      <c r="F6483">
        <f t="shared" si="203"/>
        <v>24</v>
      </c>
    </row>
    <row r="6484" spans="1:6">
      <c r="A6484" t="s">
        <v>85</v>
      </c>
      <c r="B6484" s="72">
        <v>46201</v>
      </c>
      <c r="C6484" s="79">
        <v>4.1666666666666664E-2</v>
      </c>
      <c r="D6484">
        <v>5</v>
      </c>
      <c r="E6484" t="str">
        <f t="shared" si="202"/>
        <v>juin</v>
      </c>
      <c r="F6484">
        <f t="shared" si="203"/>
        <v>1</v>
      </c>
    </row>
    <row r="6485" spans="1:6">
      <c r="A6485" t="s">
        <v>85</v>
      </c>
      <c r="B6485" s="72">
        <v>46201</v>
      </c>
      <c r="C6485" s="79">
        <v>8.3333333333333329E-2</v>
      </c>
      <c r="D6485">
        <v>3</v>
      </c>
      <c r="E6485" t="str">
        <f t="shared" si="202"/>
        <v>juin</v>
      </c>
      <c r="F6485">
        <f t="shared" si="203"/>
        <v>2</v>
      </c>
    </row>
    <row r="6486" spans="1:6">
      <c r="A6486" t="s">
        <v>85</v>
      </c>
      <c r="B6486" s="72">
        <v>46201</v>
      </c>
      <c r="C6486" s="79">
        <v>0.125</v>
      </c>
      <c r="D6486">
        <v>2</v>
      </c>
      <c r="E6486" t="str">
        <f t="shared" si="202"/>
        <v>juin</v>
      </c>
      <c r="F6486">
        <f t="shared" si="203"/>
        <v>3</v>
      </c>
    </row>
    <row r="6487" spans="1:6">
      <c r="A6487" t="s">
        <v>85</v>
      </c>
      <c r="B6487" s="72">
        <v>46201</v>
      </c>
      <c r="C6487" s="79">
        <v>0.16666666666666666</v>
      </c>
      <c r="D6487">
        <v>0</v>
      </c>
      <c r="E6487" t="str">
        <f t="shared" si="202"/>
        <v>juin</v>
      </c>
      <c r="F6487">
        <f t="shared" si="203"/>
        <v>4</v>
      </c>
    </row>
    <row r="6488" spans="1:6">
      <c r="A6488" t="s">
        <v>85</v>
      </c>
      <c r="B6488" s="72">
        <v>46201</v>
      </c>
      <c r="C6488" s="79">
        <v>0.20833333333333334</v>
      </c>
      <c r="D6488">
        <v>3</v>
      </c>
      <c r="E6488" t="str">
        <f t="shared" si="202"/>
        <v>juin</v>
      </c>
      <c r="F6488" t="e">
        <f t="shared" si="203"/>
        <v>#N/A</v>
      </c>
    </row>
    <row r="6489" spans="1:6">
      <c r="A6489" t="s">
        <v>85</v>
      </c>
      <c r="B6489" s="72">
        <v>46201</v>
      </c>
      <c r="C6489" s="79">
        <v>0.25</v>
      </c>
      <c r="D6489">
        <v>3</v>
      </c>
      <c r="E6489" t="str">
        <f t="shared" si="202"/>
        <v>juin</v>
      </c>
      <c r="F6489">
        <f t="shared" si="203"/>
        <v>6</v>
      </c>
    </row>
    <row r="6490" spans="1:6">
      <c r="A6490" t="s">
        <v>85</v>
      </c>
      <c r="B6490" s="72">
        <v>46201</v>
      </c>
      <c r="C6490" s="79">
        <v>0.29166666666666669</v>
      </c>
      <c r="D6490">
        <v>3</v>
      </c>
      <c r="E6490" t="str">
        <f t="shared" si="202"/>
        <v>juin</v>
      </c>
      <c r="F6490">
        <f t="shared" si="203"/>
        <v>7</v>
      </c>
    </row>
    <row r="6491" spans="1:6">
      <c r="A6491" t="s">
        <v>85</v>
      </c>
      <c r="B6491" s="72">
        <v>46201</v>
      </c>
      <c r="C6491" s="79">
        <v>0.33333333333333331</v>
      </c>
      <c r="D6491">
        <v>5</v>
      </c>
      <c r="E6491" t="str">
        <f t="shared" si="202"/>
        <v>juin</v>
      </c>
      <c r="F6491">
        <f t="shared" si="203"/>
        <v>8</v>
      </c>
    </row>
    <row r="6492" spans="1:6">
      <c r="A6492" t="s">
        <v>85</v>
      </c>
      <c r="B6492" s="72">
        <v>46201</v>
      </c>
      <c r="C6492" s="79">
        <v>0.375</v>
      </c>
      <c r="D6492">
        <v>8</v>
      </c>
      <c r="E6492" t="str">
        <f t="shared" si="202"/>
        <v>juin</v>
      </c>
      <c r="F6492">
        <f t="shared" si="203"/>
        <v>9</v>
      </c>
    </row>
    <row r="6493" spans="1:6">
      <c r="A6493" t="s">
        <v>85</v>
      </c>
      <c r="B6493" s="72">
        <v>46201</v>
      </c>
      <c r="C6493" s="79">
        <v>0.41666666666666669</v>
      </c>
      <c r="D6493">
        <v>10</v>
      </c>
      <c r="E6493" t="str">
        <f t="shared" si="202"/>
        <v>juin</v>
      </c>
      <c r="F6493">
        <f t="shared" si="203"/>
        <v>10</v>
      </c>
    </row>
    <row r="6494" spans="1:6">
      <c r="A6494" t="s">
        <v>85</v>
      </c>
      <c r="B6494" s="72">
        <v>46201</v>
      </c>
      <c r="C6494" s="79">
        <v>0.45833333333333331</v>
      </c>
      <c r="D6494">
        <v>10</v>
      </c>
      <c r="E6494" t="str">
        <f t="shared" si="202"/>
        <v>juin</v>
      </c>
      <c r="F6494">
        <f t="shared" si="203"/>
        <v>11</v>
      </c>
    </row>
    <row r="6495" spans="1:6">
      <c r="A6495" t="s">
        <v>85</v>
      </c>
      <c r="B6495" s="72">
        <v>46201</v>
      </c>
      <c r="C6495" s="79">
        <v>0.5</v>
      </c>
      <c r="D6495">
        <v>14</v>
      </c>
      <c r="E6495" t="str">
        <f t="shared" si="202"/>
        <v>juin</v>
      </c>
      <c r="F6495">
        <f t="shared" si="203"/>
        <v>12</v>
      </c>
    </row>
    <row r="6496" spans="1:6">
      <c r="A6496" t="s">
        <v>85</v>
      </c>
      <c r="B6496" s="72">
        <v>46201</v>
      </c>
      <c r="C6496" s="79">
        <v>0.54166666666666663</v>
      </c>
      <c r="D6496">
        <v>13</v>
      </c>
      <c r="E6496" t="str">
        <f t="shared" si="202"/>
        <v>juin</v>
      </c>
      <c r="F6496">
        <f t="shared" si="203"/>
        <v>13</v>
      </c>
    </row>
    <row r="6497" spans="1:6">
      <c r="A6497" t="s">
        <v>85</v>
      </c>
      <c r="B6497" s="72">
        <v>46201</v>
      </c>
      <c r="C6497" s="79">
        <v>0.58333333333333337</v>
      </c>
      <c r="D6497">
        <v>9</v>
      </c>
      <c r="E6497" t="str">
        <f t="shared" si="202"/>
        <v>juin</v>
      </c>
      <c r="F6497">
        <f t="shared" si="203"/>
        <v>14</v>
      </c>
    </row>
    <row r="6498" spans="1:6">
      <c r="A6498" t="s">
        <v>85</v>
      </c>
      <c r="B6498" s="72">
        <v>46201</v>
      </c>
      <c r="C6498" s="79">
        <v>0.625</v>
      </c>
      <c r="D6498">
        <v>11</v>
      </c>
      <c r="E6498" t="str">
        <f t="shared" si="202"/>
        <v>juin</v>
      </c>
      <c r="F6498">
        <f t="shared" si="203"/>
        <v>15</v>
      </c>
    </row>
    <row r="6499" spans="1:6">
      <c r="A6499" t="s">
        <v>85</v>
      </c>
      <c r="B6499" s="72">
        <v>46201</v>
      </c>
      <c r="C6499" s="79">
        <v>0.66666666666666663</v>
      </c>
      <c r="D6499">
        <v>14</v>
      </c>
      <c r="E6499" t="str">
        <f t="shared" si="202"/>
        <v>juin</v>
      </c>
      <c r="F6499">
        <f t="shared" si="203"/>
        <v>16</v>
      </c>
    </row>
    <row r="6500" spans="1:6">
      <c r="A6500" t="s">
        <v>85</v>
      </c>
      <c r="B6500" s="72">
        <v>46201</v>
      </c>
      <c r="C6500" s="79">
        <v>0.70833333333333337</v>
      </c>
      <c r="D6500">
        <v>12</v>
      </c>
      <c r="E6500" t="str">
        <f t="shared" si="202"/>
        <v>juin</v>
      </c>
      <c r="F6500">
        <f t="shared" si="203"/>
        <v>17</v>
      </c>
    </row>
    <row r="6501" spans="1:6">
      <c r="A6501" t="s">
        <v>85</v>
      </c>
      <c r="B6501" s="72">
        <v>46201</v>
      </c>
      <c r="C6501" s="79">
        <v>0.75</v>
      </c>
      <c r="D6501">
        <v>8</v>
      </c>
      <c r="E6501" t="str">
        <f t="shared" si="202"/>
        <v>juin</v>
      </c>
      <c r="F6501">
        <f t="shared" si="203"/>
        <v>18</v>
      </c>
    </row>
    <row r="6502" spans="1:6">
      <c r="A6502" t="s">
        <v>85</v>
      </c>
      <c r="B6502" s="72">
        <v>46201</v>
      </c>
      <c r="C6502" s="79">
        <v>0.79166666666666663</v>
      </c>
      <c r="D6502">
        <v>9</v>
      </c>
      <c r="E6502" t="str">
        <f t="shared" si="202"/>
        <v>juin</v>
      </c>
      <c r="F6502">
        <f t="shared" si="203"/>
        <v>19</v>
      </c>
    </row>
    <row r="6503" spans="1:6">
      <c r="A6503" t="s">
        <v>85</v>
      </c>
      <c r="B6503" s="72">
        <v>46201</v>
      </c>
      <c r="C6503" s="79">
        <v>0.83333333333333337</v>
      </c>
      <c r="D6503">
        <v>8</v>
      </c>
      <c r="E6503" t="str">
        <f t="shared" si="202"/>
        <v>juin</v>
      </c>
      <c r="F6503">
        <f t="shared" si="203"/>
        <v>20</v>
      </c>
    </row>
    <row r="6504" spans="1:6">
      <c r="A6504" t="s">
        <v>85</v>
      </c>
      <c r="B6504" s="72">
        <v>46201</v>
      </c>
      <c r="C6504" s="79">
        <v>0.875</v>
      </c>
      <c r="D6504">
        <v>9</v>
      </c>
      <c r="E6504" t="str">
        <f t="shared" si="202"/>
        <v>juin</v>
      </c>
      <c r="F6504">
        <f t="shared" si="203"/>
        <v>21</v>
      </c>
    </row>
    <row r="6505" spans="1:6">
      <c r="A6505" t="s">
        <v>85</v>
      </c>
      <c r="B6505" s="72">
        <v>46201</v>
      </c>
      <c r="C6505" s="79">
        <v>0.91666666666666663</v>
      </c>
      <c r="D6505">
        <v>8</v>
      </c>
      <c r="E6505" t="str">
        <f t="shared" si="202"/>
        <v>juin</v>
      </c>
      <c r="F6505">
        <f t="shared" si="203"/>
        <v>22</v>
      </c>
    </row>
    <row r="6506" spans="1:6">
      <c r="A6506" t="s">
        <v>85</v>
      </c>
      <c r="B6506" s="72">
        <v>46201</v>
      </c>
      <c r="C6506" s="79">
        <v>0.95833333333333337</v>
      </c>
      <c r="D6506">
        <v>5</v>
      </c>
      <c r="E6506" t="str">
        <f t="shared" si="202"/>
        <v>juin</v>
      </c>
      <c r="F6506">
        <f t="shared" si="203"/>
        <v>23</v>
      </c>
    </row>
    <row r="6507" spans="1:6">
      <c r="A6507" t="s">
        <v>68</v>
      </c>
      <c r="B6507" s="72">
        <v>46202</v>
      </c>
      <c r="C6507" s="79">
        <v>0</v>
      </c>
      <c r="D6507">
        <v>2</v>
      </c>
      <c r="E6507" t="str">
        <f t="shared" si="202"/>
        <v>juin</v>
      </c>
      <c r="F6507">
        <f t="shared" si="203"/>
        <v>24</v>
      </c>
    </row>
    <row r="6508" spans="1:6">
      <c r="A6508" t="s">
        <v>68</v>
      </c>
      <c r="B6508" s="72">
        <v>46202</v>
      </c>
      <c r="C6508" s="79">
        <v>4.1666666666666664E-2</v>
      </c>
      <c r="D6508">
        <v>1</v>
      </c>
      <c r="E6508" t="str">
        <f t="shared" si="202"/>
        <v>juin</v>
      </c>
      <c r="F6508">
        <f t="shared" si="203"/>
        <v>1</v>
      </c>
    </row>
    <row r="6509" spans="1:6">
      <c r="A6509" t="s">
        <v>68</v>
      </c>
      <c r="B6509" s="72">
        <v>46202</v>
      </c>
      <c r="C6509" s="79">
        <v>8.3333333333333329E-2</v>
      </c>
      <c r="D6509">
        <v>0</v>
      </c>
      <c r="E6509" t="str">
        <f t="shared" si="202"/>
        <v>juin</v>
      </c>
      <c r="F6509">
        <f t="shared" si="203"/>
        <v>2</v>
      </c>
    </row>
    <row r="6510" spans="1:6">
      <c r="A6510" t="s">
        <v>68</v>
      </c>
      <c r="B6510" s="72">
        <v>46202</v>
      </c>
      <c r="C6510" s="79">
        <v>0.125</v>
      </c>
      <c r="D6510">
        <v>1</v>
      </c>
      <c r="E6510" t="str">
        <f t="shared" si="202"/>
        <v>juin</v>
      </c>
      <c r="F6510">
        <f t="shared" si="203"/>
        <v>3</v>
      </c>
    </row>
    <row r="6511" spans="1:6">
      <c r="A6511" t="s">
        <v>68</v>
      </c>
      <c r="B6511" s="72">
        <v>46202</v>
      </c>
      <c r="C6511" s="79">
        <v>0.16666666666666666</v>
      </c>
      <c r="D6511">
        <v>0</v>
      </c>
      <c r="E6511" t="str">
        <f t="shared" si="202"/>
        <v>juin</v>
      </c>
      <c r="F6511">
        <f t="shared" si="203"/>
        <v>4</v>
      </c>
    </row>
    <row r="6512" spans="1:6">
      <c r="A6512" t="s">
        <v>68</v>
      </c>
      <c r="B6512" s="72">
        <v>46202</v>
      </c>
      <c r="C6512" s="79">
        <v>0.20833333333333334</v>
      </c>
      <c r="D6512">
        <v>2</v>
      </c>
      <c r="E6512" t="str">
        <f t="shared" si="202"/>
        <v>juin</v>
      </c>
      <c r="F6512" t="e">
        <f t="shared" si="203"/>
        <v>#N/A</v>
      </c>
    </row>
    <row r="6513" spans="1:6">
      <c r="A6513" t="s">
        <v>68</v>
      </c>
      <c r="B6513" s="72">
        <v>46202</v>
      </c>
      <c r="C6513" s="79">
        <v>0.25</v>
      </c>
      <c r="D6513">
        <v>5</v>
      </c>
      <c r="E6513" t="str">
        <f t="shared" si="202"/>
        <v>juin</v>
      </c>
      <c r="F6513">
        <f t="shared" si="203"/>
        <v>6</v>
      </c>
    </row>
    <row r="6514" spans="1:6">
      <c r="A6514" t="s">
        <v>68</v>
      </c>
      <c r="B6514" s="72">
        <v>46202</v>
      </c>
      <c r="C6514" s="79">
        <v>0.29166666666666669</v>
      </c>
      <c r="D6514">
        <v>16</v>
      </c>
      <c r="E6514" t="str">
        <f t="shared" si="202"/>
        <v>juin</v>
      </c>
      <c r="F6514">
        <f t="shared" si="203"/>
        <v>7</v>
      </c>
    </row>
    <row r="6515" spans="1:6">
      <c r="A6515" t="s">
        <v>68</v>
      </c>
      <c r="B6515" s="72">
        <v>46202</v>
      </c>
      <c r="C6515" s="79">
        <v>0.33333333333333331</v>
      </c>
      <c r="D6515">
        <v>53</v>
      </c>
      <c r="E6515" t="str">
        <f t="shared" si="202"/>
        <v>juin</v>
      </c>
      <c r="F6515">
        <f t="shared" si="203"/>
        <v>8</v>
      </c>
    </row>
    <row r="6516" spans="1:6">
      <c r="A6516" t="s">
        <v>68</v>
      </c>
      <c r="B6516" s="72">
        <v>46202</v>
      </c>
      <c r="C6516" s="79">
        <v>0.375</v>
      </c>
      <c r="D6516">
        <v>78</v>
      </c>
      <c r="E6516" t="str">
        <f t="shared" si="202"/>
        <v>juin</v>
      </c>
      <c r="F6516">
        <f t="shared" si="203"/>
        <v>9</v>
      </c>
    </row>
    <row r="6517" spans="1:6">
      <c r="A6517" t="s">
        <v>68</v>
      </c>
      <c r="B6517" s="72">
        <v>46202</v>
      </c>
      <c r="C6517" s="79">
        <v>0.41666666666666669</v>
      </c>
      <c r="D6517">
        <v>74</v>
      </c>
      <c r="E6517" t="str">
        <f t="shared" si="202"/>
        <v>juin</v>
      </c>
      <c r="F6517">
        <f t="shared" si="203"/>
        <v>10</v>
      </c>
    </row>
    <row r="6518" spans="1:6">
      <c r="A6518" t="s">
        <v>68</v>
      </c>
      <c r="B6518" s="72">
        <v>46202</v>
      </c>
      <c r="C6518" s="79">
        <v>0.45833333333333331</v>
      </c>
      <c r="D6518">
        <v>75</v>
      </c>
      <c r="E6518" t="str">
        <f t="shared" si="202"/>
        <v>juin</v>
      </c>
      <c r="F6518">
        <f t="shared" si="203"/>
        <v>11</v>
      </c>
    </row>
    <row r="6519" spans="1:6">
      <c r="A6519" t="s">
        <v>68</v>
      </c>
      <c r="B6519" s="72">
        <v>46202</v>
      </c>
      <c r="C6519" s="79">
        <v>0.5</v>
      </c>
      <c r="D6519">
        <v>60</v>
      </c>
      <c r="E6519" t="str">
        <f t="shared" si="202"/>
        <v>juin</v>
      </c>
      <c r="F6519">
        <f t="shared" si="203"/>
        <v>12</v>
      </c>
    </row>
    <row r="6520" spans="1:6">
      <c r="A6520" t="s">
        <v>68</v>
      </c>
      <c r="B6520" s="72">
        <v>46202</v>
      </c>
      <c r="C6520" s="79">
        <v>0.54166666666666663</v>
      </c>
      <c r="D6520">
        <v>65</v>
      </c>
      <c r="E6520" t="str">
        <f t="shared" si="202"/>
        <v>juin</v>
      </c>
      <c r="F6520">
        <f t="shared" si="203"/>
        <v>13</v>
      </c>
    </row>
    <row r="6521" spans="1:6">
      <c r="A6521" t="s">
        <v>68</v>
      </c>
      <c r="B6521" s="72">
        <v>46202</v>
      </c>
      <c r="C6521" s="79">
        <v>0.58333333333333337</v>
      </c>
      <c r="D6521">
        <v>54</v>
      </c>
      <c r="E6521" t="str">
        <f t="shared" si="202"/>
        <v>juin</v>
      </c>
      <c r="F6521">
        <f t="shared" si="203"/>
        <v>14</v>
      </c>
    </row>
    <row r="6522" spans="1:6">
      <c r="A6522" t="s">
        <v>68</v>
      </c>
      <c r="B6522" s="72">
        <v>46202</v>
      </c>
      <c r="C6522" s="79">
        <v>0.625</v>
      </c>
      <c r="D6522">
        <v>56</v>
      </c>
      <c r="E6522" t="str">
        <f t="shared" si="202"/>
        <v>juin</v>
      </c>
      <c r="F6522">
        <f t="shared" si="203"/>
        <v>15</v>
      </c>
    </row>
    <row r="6523" spans="1:6">
      <c r="A6523" t="s">
        <v>68</v>
      </c>
      <c r="B6523" s="72">
        <v>46202</v>
      </c>
      <c r="C6523" s="79">
        <v>0.66666666666666663</v>
      </c>
      <c r="D6523">
        <v>55</v>
      </c>
      <c r="E6523" t="str">
        <f t="shared" si="202"/>
        <v>juin</v>
      </c>
      <c r="F6523">
        <f t="shared" si="203"/>
        <v>16</v>
      </c>
    </row>
    <row r="6524" spans="1:6">
      <c r="A6524" t="s">
        <v>68</v>
      </c>
      <c r="B6524" s="72">
        <v>46202</v>
      </c>
      <c r="C6524" s="79">
        <v>0.70833333333333337</v>
      </c>
      <c r="D6524">
        <v>38</v>
      </c>
      <c r="E6524" t="str">
        <f t="shared" si="202"/>
        <v>juin</v>
      </c>
      <c r="F6524">
        <f t="shared" si="203"/>
        <v>17</v>
      </c>
    </row>
    <row r="6525" spans="1:6">
      <c r="A6525" t="s">
        <v>68</v>
      </c>
      <c r="B6525" s="72">
        <v>46202</v>
      </c>
      <c r="C6525" s="79">
        <v>0.75</v>
      </c>
      <c r="D6525">
        <v>29</v>
      </c>
      <c r="E6525" t="str">
        <f t="shared" si="202"/>
        <v>juin</v>
      </c>
      <c r="F6525">
        <f t="shared" si="203"/>
        <v>18</v>
      </c>
    </row>
    <row r="6526" spans="1:6">
      <c r="A6526" t="s">
        <v>68</v>
      </c>
      <c r="B6526" s="72">
        <v>46202</v>
      </c>
      <c r="C6526" s="79">
        <v>0.79166666666666663</v>
      </c>
      <c r="D6526">
        <v>19</v>
      </c>
      <c r="E6526" t="str">
        <f t="shared" si="202"/>
        <v>juin</v>
      </c>
      <c r="F6526">
        <f t="shared" si="203"/>
        <v>19</v>
      </c>
    </row>
    <row r="6527" spans="1:6">
      <c r="A6527" t="s">
        <v>68</v>
      </c>
      <c r="B6527" s="72">
        <v>46202</v>
      </c>
      <c r="C6527" s="79">
        <v>0.83333333333333337</v>
      </c>
      <c r="D6527">
        <v>18</v>
      </c>
      <c r="E6527" t="str">
        <f t="shared" si="202"/>
        <v>juin</v>
      </c>
      <c r="F6527">
        <f t="shared" si="203"/>
        <v>20</v>
      </c>
    </row>
    <row r="6528" spans="1:6">
      <c r="A6528" t="s">
        <v>68</v>
      </c>
      <c r="B6528" s="72">
        <v>46202</v>
      </c>
      <c r="C6528" s="79">
        <v>0.875</v>
      </c>
      <c r="D6528">
        <v>14</v>
      </c>
      <c r="E6528" t="str">
        <f t="shared" si="202"/>
        <v>juin</v>
      </c>
      <c r="F6528">
        <f t="shared" si="203"/>
        <v>21</v>
      </c>
    </row>
    <row r="6529" spans="1:6">
      <c r="A6529" t="s">
        <v>68</v>
      </c>
      <c r="B6529" s="72">
        <v>46202</v>
      </c>
      <c r="C6529" s="79">
        <v>0.91666666666666663</v>
      </c>
      <c r="D6529">
        <v>6</v>
      </c>
      <c r="E6529" t="str">
        <f t="shared" si="202"/>
        <v>juin</v>
      </c>
      <c r="F6529">
        <f t="shared" si="203"/>
        <v>22</v>
      </c>
    </row>
    <row r="6530" spans="1:6">
      <c r="A6530" t="s">
        <v>68</v>
      </c>
      <c r="B6530" s="72">
        <v>46202</v>
      </c>
      <c r="C6530" s="79">
        <v>0.95833333333333337</v>
      </c>
      <c r="D6530">
        <v>4</v>
      </c>
      <c r="E6530" t="str">
        <f t="shared" si="202"/>
        <v>juin</v>
      </c>
      <c r="F6530">
        <f t="shared" si="203"/>
        <v>23</v>
      </c>
    </row>
    <row r="6531" spans="1:6">
      <c r="A6531" t="s">
        <v>85</v>
      </c>
      <c r="B6531" s="72">
        <v>46202</v>
      </c>
      <c r="C6531" s="79">
        <v>0</v>
      </c>
      <c r="D6531">
        <v>5</v>
      </c>
      <c r="E6531" t="str">
        <f t="shared" si="202"/>
        <v>juin</v>
      </c>
      <c r="F6531">
        <f t="shared" si="203"/>
        <v>24</v>
      </c>
    </row>
    <row r="6532" spans="1:6">
      <c r="A6532" t="s">
        <v>85</v>
      </c>
      <c r="B6532" s="72">
        <v>46202</v>
      </c>
      <c r="C6532" s="79">
        <v>4.1666666666666664E-2</v>
      </c>
      <c r="D6532">
        <v>1</v>
      </c>
      <c r="E6532" t="str">
        <f t="shared" ref="E6532:E6595" si="204">TEXT(B6532,"mmmm")</f>
        <v>juin</v>
      </c>
      <c r="F6532">
        <f t="shared" ref="F6532:F6595" si="205">VLOOKUP(C6532,$L$1:$M$24,2,0)</f>
        <v>1</v>
      </c>
    </row>
    <row r="6533" spans="1:6">
      <c r="A6533" t="s">
        <v>85</v>
      </c>
      <c r="B6533" s="72">
        <v>46202</v>
      </c>
      <c r="C6533" s="79">
        <v>8.3333333333333329E-2</v>
      </c>
      <c r="D6533">
        <v>1</v>
      </c>
      <c r="E6533" t="str">
        <f t="shared" si="204"/>
        <v>juin</v>
      </c>
      <c r="F6533">
        <f t="shared" si="205"/>
        <v>2</v>
      </c>
    </row>
    <row r="6534" spans="1:6">
      <c r="A6534" t="s">
        <v>85</v>
      </c>
      <c r="B6534" s="72">
        <v>46202</v>
      </c>
      <c r="C6534" s="79">
        <v>0.125</v>
      </c>
      <c r="D6534">
        <v>0</v>
      </c>
      <c r="E6534" t="str">
        <f t="shared" si="204"/>
        <v>juin</v>
      </c>
      <c r="F6534">
        <f t="shared" si="205"/>
        <v>3</v>
      </c>
    </row>
    <row r="6535" spans="1:6">
      <c r="A6535" t="s">
        <v>85</v>
      </c>
      <c r="B6535" s="72">
        <v>46202</v>
      </c>
      <c r="C6535" s="79">
        <v>0.16666666666666666</v>
      </c>
      <c r="D6535">
        <v>2</v>
      </c>
      <c r="E6535" t="str">
        <f t="shared" si="204"/>
        <v>juin</v>
      </c>
      <c r="F6535">
        <f t="shared" si="205"/>
        <v>4</v>
      </c>
    </row>
    <row r="6536" spans="1:6">
      <c r="A6536" t="s">
        <v>85</v>
      </c>
      <c r="B6536" s="72">
        <v>46202</v>
      </c>
      <c r="C6536" s="79">
        <v>0.20833333333333334</v>
      </c>
      <c r="D6536">
        <v>0</v>
      </c>
      <c r="E6536" t="str">
        <f t="shared" si="204"/>
        <v>juin</v>
      </c>
      <c r="F6536" t="e">
        <f t="shared" si="205"/>
        <v>#N/A</v>
      </c>
    </row>
    <row r="6537" spans="1:6">
      <c r="A6537" t="s">
        <v>85</v>
      </c>
      <c r="B6537" s="72">
        <v>46202</v>
      </c>
      <c r="C6537" s="79">
        <v>0.25</v>
      </c>
      <c r="D6537">
        <v>3</v>
      </c>
      <c r="E6537" t="str">
        <f t="shared" si="204"/>
        <v>juin</v>
      </c>
      <c r="F6537">
        <f t="shared" si="205"/>
        <v>6</v>
      </c>
    </row>
    <row r="6538" spans="1:6">
      <c r="A6538" t="s">
        <v>85</v>
      </c>
      <c r="B6538" s="72">
        <v>46202</v>
      </c>
      <c r="C6538" s="79">
        <v>0.29166666666666669</v>
      </c>
      <c r="D6538">
        <v>5</v>
      </c>
      <c r="E6538" t="str">
        <f t="shared" si="204"/>
        <v>juin</v>
      </c>
      <c r="F6538">
        <f t="shared" si="205"/>
        <v>7</v>
      </c>
    </row>
    <row r="6539" spans="1:6">
      <c r="A6539" t="s">
        <v>85</v>
      </c>
      <c r="B6539" s="72">
        <v>46202</v>
      </c>
      <c r="C6539" s="79">
        <v>0.33333333333333331</v>
      </c>
      <c r="D6539">
        <v>25</v>
      </c>
      <c r="E6539" t="str">
        <f t="shared" si="204"/>
        <v>juin</v>
      </c>
      <c r="F6539">
        <f t="shared" si="205"/>
        <v>8</v>
      </c>
    </row>
    <row r="6540" spans="1:6">
      <c r="A6540" t="s">
        <v>85</v>
      </c>
      <c r="B6540" s="72">
        <v>46202</v>
      </c>
      <c r="C6540" s="79">
        <v>0.375</v>
      </c>
      <c r="D6540">
        <v>34</v>
      </c>
      <c r="E6540" t="str">
        <f t="shared" si="204"/>
        <v>juin</v>
      </c>
      <c r="F6540">
        <f t="shared" si="205"/>
        <v>9</v>
      </c>
    </row>
    <row r="6541" spans="1:6">
      <c r="A6541" t="s">
        <v>85</v>
      </c>
      <c r="B6541" s="72">
        <v>46202</v>
      </c>
      <c r="C6541" s="79">
        <v>0.41666666666666669</v>
      </c>
      <c r="D6541">
        <v>38</v>
      </c>
      <c r="E6541" t="str">
        <f t="shared" si="204"/>
        <v>juin</v>
      </c>
      <c r="F6541">
        <f t="shared" si="205"/>
        <v>10</v>
      </c>
    </row>
    <row r="6542" spans="1:6">
      <c r="A6542" t="s">
        <v>85</v>
      </c>
      <c r="B6542" s="72">
        <v>46202</v>
      </c>
      <c r="C6542" s="79">
        <v>0.45833333333333331</v>
      </c>
      <c r="D6542">
        <v>34</v>
      </c>
      <c r="E6542" t="str">
        <f t="shared" si="204"/>
        <v>juin</v>
      </c>
      <c r="F6542">
        <f t="shared" si="205"/>
        <v>11</v>
      </c>
    </row>
    <row r="6543" spans="1:6">
      <c r="A6543" t="s">
        <v>85</v>
      </c>
      <c r="B6543" s="72">
        <v>46202</v>
      </c>
      <c r="C6543" s="79">
        <v>0.5</v>
      </c>
      <c r="D6543">
        <v>25</v>
      </c>
      <c r="E6543" t="str">
        <f t="shared" si="204"/>
        <v>juin</v>
      </c>
      <c r="F6543">
        <f t="shared" si="205"/>
        <v>12</v>
      </c>
    </row>
    <row r="6544" spans="1:6">
      <c r="A6544" t="s">
        <v>85</v>
      </c>
      <c r="B6544" s="72">
        <v>46202</v>
      </c>
      <c r="C6544" s="79">
        <v>0.54166666666666663</v>
      </c>
      <c r="D6544">
        <v>25</v>
      </c>
      <c r="E6544" t="str">
        <f t="shared" si="204"/>
        <v>juin</v>
      </c>
      <c r="F6544">
        <f t="shared" si="205"/>
        <v>13</v>
      </c>
    </row>
    <row r="6545" spans="1:6">
      <c r="A6545" t="s">
        <v>85</v>
      </c>
      <c r="B6545" s="72">
        <v>46202</v>
      </c>
      <c r="C6545" s="79">
        <v>0.58333333333333337</v>
      </c>
      <c r="D6545">
        <v>31</v>
      </c>
      <c r="E6545" t="str">
        <f t="shared" si="204"/>
        <v>juin</v>
      </c>
      <c r="F6545">
        <f t="shared" si="205"/>
        <v>14</v>
      </c>
    </row>
    <row r="6546" spans="1:6">
      <c r="A6546" t="s">
        <v>85</v>
      </c>
      <c r="B6546" s="72">
        <v>46202</v>
      </c>
      <c r="C6546" s="79">
        <v>0.625</v>
      </c>
      <c r="D6546">
        <v>29</v>
      </c>
      <c r="E6546" t="str">
        <f t="shared" si="204"/>
        <v>juin</v>
      </c>
      <c r="F6546">
        <f t="shared" si="205"/>
        <v>15</v>
      </c>
    </row>
    <row r="6547" spans="1:6">
      <c r="A6547" t="s">
        <v>85</v>
      </c>
      <c r="B6547" s="72">
        <v>46202</v>
      </c>
      <c r="C6547" s="79">
        <v>0.66666666666666663</v>
      </c>
      <c r="D6547">
        <v>21</v>
      </c>
      <c r="E6547" t="str">
        <f t="shared" si="204"/>
        <v>juin</v>
      </c>
      <c r="F6547">
        <f t="shared" si="205"/>
        <v>16</v>
      </c>
    </row>
    <row r="6548" spans="1:6">
      <c r="A6548" t="s">
        <v>85</v>
      </c>
      <c r="B6548" s="72">
        <v>46202</v>
      </c>
      <c r="C6548" s="79">
        <v>0.70833333333333337</v>
      </c>
      <c r="D6548">
        <v>19</v>
      </c>
      <c r="E6548" t="str">
        <f t="shared" si="204"/>
        <v>juin</v>
      </c>
      <c r="F6548">
        <f t="shared" si="205"/>
        <v>17</v>
      </c>
    </row>
    <row r="6549" spans="1:6">
      <c r="A6549" t="s">
        <v>85</v>
      </c>
      <c r="B6549" s="72">
        <v>46202</v>
      </c>
      <c r="C6549" s="79">
        <v>0.75</v>
      </c>
      <c r="D6549">
        <v>14</v>
      </c>
      <c r="E6549" t="str">
        <f t="shared" si="204"/>
        <v>juin</v>
      </c>
      <c r="F6549">
        <f t="shared" si="205"/>
        <v>18</v>
      </c>
    </row>
    <row r="6550" spans="1:6">
      <c r="A6550" t="s">
        <v>85</v>
      </c>
      <c r="B6550" s="72">
        <v>46202</v>
      </c>
      <c r="C6550" s="79">
        <v>0.79166666666666663</v>
      </c>
      <c r="D6550">
        <v>12</v>
      </c>
      <c r="E6550" t="str">
        <f t="shared" si="204"/>
        <v>juin</v>
      </c>
      <c r="F6550">
        <f t="shared" si="205"/>
        <v>19</v>
      </c>
    </row>
    <row r="6551" spans="1:6">
      <c r="A6551" t="s">
        <v>85</v>
      </c>
      <c r="B6551" s="72">
        <v>46202</v>
      </c>
      <c r="C6551" s="79">
        <v>0.83333333333333337</v>
      </c>
      <c r="D6551">
        <v>6</v>
      </c>
      <c r="E6551" t="str">
        <f t="shared" si="204"/>
        <v>juin</v>
      </c>
      <c r="F6551">
        <f t="shared" si="205"/>
        <v>20</v>
      </c>
    </row>
    <row r="6552" spans="1:6">
      <c r="A6552" t="s">
        <v>85</v>
      </c>
      <c r="B6552" s="72">
        <v>46202</v>
      </c>
      <c r="C6552" s="79">
        <v>0.875</v>
      </c>
      <c r="D6552">
        <v>4</v>
      </c>
      <c r="E6552" t="str">
        <f t="shared" si="204"/>
        <v>juin</v>
      </c>
      <c r="F6552">
        <f t="shared" si="205"/>
        <v>21</v>
      </c>
    </row>
    <row r="6553" spans="1:6">
      <c r="A6553" t="s">
        <v>85</v>
      </c>
      <c r="B6553" s="72">
        <v>46202</v>
      </c>
      <c r="C6553" s="79">
        <v>0.91666666666666663</v>
      </c>
      <c r="D6553">
        <v>0</v>
      </c>
      <c r="E6553" t="str">
        <f t="shared" si="204"/>
        <v>juin</v>
      </c>
      <c r="F6553">
        <f t="shared" si="205"/>
        <v>22</v>
      </c>
    </row>
    <row r="6554" spans="1:6">
      <c r="A6554" t="s">
        <v>85</v>
      </c>
      <c r="B6554" s="72">
        <v>46202</v>
      </c>
      <c r="C6554" s="79">
        <v>0.95833333333333337</v>
      </c>
      <c r="D6554">
        <v>3</v>
      </c>
      <c r="E6554" t="str">
        <f t="shared" si="204"/>
        <v>juin</v>
      </c>
      <c r="F6554">
        <f t="shared" si="205"/>
        <v>23</v>
      </c>
    </row>
    <row r="6555" spans="1:6">
      <c r="A6555" t="s">
        <v>68</v>
      </c>
      <c r="B6555" s="72">
        <v>46203</v>
      </c>
      <c r="C6555" s="79">
        <v>0</v>
      </c>
      <c r="D6555">
        <v>1</v>
      </c>
      <c r="E6555" t="str">
        <f t="shared" si="204"/>
        <v>juin</v>
      </c>
      <c r="F6555">
        <f t="shared" si="205"/>
        <v>24</v>
      </c>
    </row>
    <row r="6556" spans="1:6">
      <c r="A6556" t="s">
        <v>68</v>
      </c>
      <c r="B6556" s="72">
        <v>46203</v>
      </c>
      <c r="C6556" s="79">
        <v>4.1666666666666664E-2</v>
      </c>
      <c r="D6556">
        <v>2</v>
      </c>
      <c r="E6556" t="str">
        <f t="shared" si="204"/>
        <v>juin</v>
      </c>
      <c r="F6556">
        <f t="shared" si="205"/>
        <v>1</v>
      </c>
    </row>
    <row r="6557" spans="1:6">
      <c r="A6557" t="s">
        <v>68</v>
      </c>
      <c r="B6557" s="72">
        <v>46203</v>
      </c>
      <c r="C6557" s="79">
        <v>8.3333333333333329E-2</v>
      </c>
      <c r="D6557">
        <v>1</v>
      </c>
      <c r="E6557" t="str">
        <f t="shared" si="204"/>
        <v>juin</v>
      </c>
      <c r="F6557">
        <f t="shared" si="205"/>
        <v>2</v>
      </c>
    </row>
    <row r="6558" spans="1:6">
      <c r="A6558" t="s">
        <v>68</v>
      </c>
      <c r="B6558" s="72">
        <v>46203</v>
      </c>
      <c r="C6558" s="79">
        <v>0.125</v>
      </c>
      <c r="D6558">
        <v>1</v>
      </c>
      <c r="E6558" t="str">
        <f t="shared" si="204"/>
        <v>juin</v>
      </c>
      <c r="F6558">
        <f t="shared" si="205"/>
        <v>3</v>
      </c>
    </row>
    <row r="6559" spans="1:6">
      <c r="A6559" t="s">
        <v>68</v>
      </c>
      <c r="B6559" s="72">
        <v>46203</v>
      </c>
      <c r="C6559" s="79">
        <v>0.16666666666666666</v>
      </c>
      <c r="D6559">
        <v>1</v>
      </c>
      <c r="E6559" t="str">
        <f t="shared" si="204"/>
        <v>juin</v>
      </c>
      <c r="F6559">
        <f t="shared" si="205"/>
        <v>4</v>
      </c>
    </row>
    <row r="6560" spans="1:6">
      <c r="A6560" t="s">
        <v>68</v>
      </c>
      <c r="B6560" s="72">
        <v>46203</v>
      </c>
      <c r="C6560" s="79">
        <v>0.20833333333333334</v>
      </c>
      <c r="D6560">
        <v>2</v>
      </c>
      <c r="E6560" t="str">
        <f t="shared" si="204"/>
        <v>juin</v>
      </c>
      <c r="F6560" t="e">
        <f t="shared" si="205"/>
        <v>#N/A</v>
      </c>
    </row>
    <row r="6561" spans="1:6">
      <c r="A6561" t="s">
        <v>68</v>
      </c>
      <c r="B6561" s="72">
        <v>46203</v>
      </c>
      <c r="C6561" s="79">
        <v>0.25</v>
      </c>
      <c r="D6561">
        <v>4</v>
      </c>
      <c r="E6561" t="str">
        <f t="shared" si="204"/>
        <v>juin</v>
      </c>
      <c r="F6561">
        <f t="shared" si="205"/>
        <v>6</v>
      </c>
    </row>
    <row r="6562" spans="1:6">
      <c r="A6562" t="s">
        <v>68</v>
      </c>
      <c r="B6562" s="72">
        <v>46203</v>
      </c>
      <c r="C6562" s="79">
        <v>0.29166666666666669</v>
      </c>
      <c r="D6562">
        <v>14</v>
      </c>
      <c r="E6562" t="str">
        <f t="shared" si="204"/>
        <v>juin</v>
      </c>
      <c r="F6562">
        <f t="shared" si="205"/>
        <v>7</v>
      </c>
    </row>
    <row r="6563" spans="1:6">
      <c r="A6563" t="s">
        <v>68</v>
      </c>
      <c r="B6563" s="72">
        <v>46203</v>
      </c>
      <c r="C6563" s="79">
        <v>0.33333333333333331</v>
      </c>
      <c r="D6563">
        <v>42</v>
      </c>
      <c r="E6563" t="str">
        <f t="shared" si="204"/>
        <v>juin</v>
      </c>
      <c r="F6563">
        <f t="shared" si="205"/>
        <v>8</v>
      </c>
    </row>
    <row r="6564" spans="1:6">
      <c r="A6564" t="s">
        <v>68</v>
      </c>
      <c r="B6564" s="72">
        <v>46203</v>
      </c>
      <c r="C6564" s="79">
        <v>0.375</v>
      </c>
      <c r="D6564">
        <v>49</v>
      </c>
      <c r="E6564" t="str">
        <f t="shared" si="204"/>
        <v>juin</v>
      </c>
      <c r="F6564">
        <f t="shared" si="205"/>
        <v>9</v>
      </c>
    </row>
    <row r="6565" spans="1:6">
      <c r="A6565" t="s">
        <v>68</v>
      </c>
      <c r="B6565" s="72">
        <v>46203</v>
      </c>
      <c r="C6565" s="79">
        <v>0.41666666666666669</v>
      </c>
      <c r="D6565">
        <v>53</v>
      </c>
      <c r="E6565" t="str">
        <f t="shared" si="204"/>
        <v>juin</v>
      </c>
      <c r="F6565">
        <f t="shared" si="205"/>
        <v>10</v>
      </c>
    </row>
    <row r="6566" spans="1:6">
      <c r="A6566" t="s">
        <v>68</v>
      </c>
      <c r="B6566" s="72">
        <v>46203</v>
      </c>
      <c r="C6566" s="79">
        <v>0.45833333333333331</v>
      </c>
      <c r="D6566">
        <v>50</v>
      </c>
      <c r="E6566" t="str">
        <f t="shared" si="204"/>
        <v>juin</v>
      </c>
      <c r="F6566">
        <f t="shared" si="205"/>
        <v>11</v>
      </c>
    </row>
    <row r="6567" spans="1:6">
      <c r="A6567" t="s">
        <v>68</v>
      </c>
      <c r="B6567" s="72">
        <v>46203</v>
      </c>
      <c r="C6567" s="79">
        <v>0.5</v>
      </c>
      <c r="D6567">
        <v>44</v>
      </c>
      <c r="E6567" t="str">
        <f t="shared" si="204"/>
        <v>juin</v>
      </c>
      <c r="F6567">
        <f t="shared" si="205"/>
        <v>12</v>
      </c>
    </row>
    <row r="6568" spans="1:6">
      <c r="A6568" t="s">
        <v>68</v>
      </c>
      <c r="B6568" s="72">
        <v>46203</v>
      </c>
      <c r="C6568" s="79">
        <v>0.54166666666666663</v>
      </c>
      <c r="D6568">
        <v>39</v>
      </c>
      <c r="E6568" t="str">
        <f t="shared" si="204"/>
        <v>juin</v>
      </c>
      <c r="F6568">
        <f t="shared" si="205"/>
        <v>13</v>
      </c>
    </row>
    <row r="6569" spans="1:6">
      <c r="A6569" t="s">
        <v>68</v>
      </c>
      <c r="B6569" s="72">
        <v>46203</v>
      </c>
      <c r="C6569" s="79">
        <v>0.58333333333333337</v>
      </c>
      <c r="D6569">
        <v>45</v>
      </c>
      <c r="E6569" t="str">
        <f t="shared" si="204"/>
        <v>juin</v>
      </c>
      <c r="F6569">
        <f t="shared" si="205"/>
        <v>14</v>
      </c>
    </row>
    <row r="6570" spans="1:6">
      <c r="A6570" t="s">
        <v>68</v>
      </c>
      <c r="B6570" s="72">
        <v>46203</v>
      </c>
      <c r="C6570" s="79">
        <v>0.625</v>
      </c>
      <c r="D6570">
        <v>45</v>
      </c>
      <c r="E6570" t="str">
        <f t="shared" si="204"/>
        <v>juin</v>
      </c>
      <c r="F6570">
        <f t="shared" si="205"/>
        <v>15</v>
      </c>
    </row>
    <row r="6571" spans="1:6">
      <c r="A6571" t="s">
        <v>68</v>
      </c>
      <c r="B6571" s="72">
        <v>46203</v>
      </c>
      <c r="C6571" s="79">
        <v>0.66666666666666663</v>
      </c>
      <c r="D6571">
        <v>50</v>
      </c>
      <c r="E6571" t="str">
        <f t="shared" si="204"/>
        <v>juin</v>
      </c>
      <c r="F6571">
        <f t="shared" si="205"/>
        <v>16</v>
      </c>
    </row>
    <row r="6572" spans="1:6">
      <c r="A6572" t="s">
        <v>68</v>
      </c>
      <c r="B6572" s="72">
        <v>46203</v>
      </c>
      <c r="C6572" s="79">
        <v>0.70833333333333337</v>
      </c>
      <c r="D6572">
        <v>36</v>
      </c>
      <c r="E6572" t="str">
        <f t="shared" si="204"/>
        <v>juin</v>
      </c>
      <c r="F6572">
        <f t="shared" si="205"/>
        <v>17</v>
      </c>
    </row>
    <row r="6573" spans="1:6">
      <c r="A6573" t="s">
        <v>68</v>
      </c>
      <c r="B6573" s="72">
        <v>46203</v>
      </c>
      <c r="C6573" s="79">
        <v>0.75</v>
      </c>
      <c r="D6573">
        <v>27</v>
      </c>
      <c r="E6573" t="str">
        <f t="shared" si="204"/>
        <v>juin</v>
      </c>
      <c r="F6573">
        <f t="shared" si="205"/>
        <v>18</v>
      </c>
    </row>
    <row r="6574" spans="1:6">
      <c r="A6574" t="s">
        <v>68</v>
      </c>
      <c r="B6574" s="72">
        <v>46203</v>
      </c>
      <c r="C6574" s="79">
        <v>0.79166666666666663</v>
      </c>
      <c r="D6574">
        <v>19</v>
      </c>
      <c r="E6574" t="str">
        <f t="shared" si="204"/>
        <v>juin</v>
      </c>
      <c r="F6574">
        <f t="shared" si="205"/>
        <v>19</v>
      </c>
    </row>
    <row r="6575" spans="1:6">
      <c r="A6575" t="s">
        <v>68</v>
      </c>
      <c r="B6575" s="72">
        <v>46203</v>
      </c>
      <c r="C6575" s="79">
        <v>0.83333333333333337</v>
      </c>
      <c r="D6575">
        <v>17</v>
      </c>
      <c r="E6575" t="str">
        <f t="shared" si="204"/>
        <v>juin</v>
      </c>
      <c r="F6575">
        <f t="shared" si="205"/>
        <v>20</v>
      </c>
    </row>
    <row r="6576" spans="1:6">
      <c r="A6576" t="s">
        <v>68</v>
      </c>
      <c r="B6576" s="72">
        <v>46203</v>
      </c>
      <c r="C6576" s="79">
        <v>0.875</v>
      </c>
      <c r="D6576">
        <v>17</v>
      </c>
      <c r="E6576" t="str">
        <f t="shared" si="204"/>
        <v>juin</v>
      </c>
      <c r="F6576">
        <f t="shared" si="205"/>
        <v>21</v>
      </c>
    </row>
    <row r="6577" spans="1:6">
      <c r="A6577" t="s">
        <v>68</v>
      </c>
      <c r="B6577" s="72">
        <v>46203</v>
      </c>
      <c r="C6577" s="79">
        <v>0.91666666666666663</v>
      </c>
      <c r="D6577">
        <v>7</v>
      </c>
      <c r="E6577" t="str">
        <f t="shared" si="204"/>
        <v>juin</v>
      </c>
      <c r="F6577">
        <f t="shared" si="205"/>
        <v>22</v>
      </c>
    </row>
    <row r="6578" spans="1:6">
      <c r="A6578" t="s">
        <v>68</v>
      </c>
      <c r="B6578" s="72">
        <v>46203</v>
      </c>
      <c r="C6578" s="79">
        <v>0.95833333333333337</v>
      </c>
      <c r="D6578">
        <v>6</v>
      </c>
      <c r="E6578" t="str">
        <f t="shared" si="204"/>
        <v>juin</v>
      </c>
      <c r="F6578">
        <f t="shared" si="205"/>
        <v>23</v>
      </c>
    </row>
    <row r="6579" spans="1:6">
      <c r="A6579" t="s">
        <v>85</v>
      </c>
      <c r="B6579" s="72">
        <v>46203</v>
      </c>
      <c r="C6579" s="79">
        <v>0</v>
      </c>
      <c r="D6579">
        <v>1</v>
      </c>
      <c r="E6579" t="str">
        <f t="shared" si="204"/>
        <v>juin</v>
      </c>
      <c r="F6579">
        <f t="shared" si="205"/>
        <v>24</v>
      </c>
    </row>
    <row r="6580" spans="1:6">
      <c r="A6580" t="s">
        <v>85</v>
      </c>
      <c r="B6580" s="72">
        <v>46203</v>
      </c>
      <c r="C6580" s="79">
        <v>4.1666666666666664E-2</v>
      </c>
      <c r="D6580">
        <v>2</v>
      </c>
      <c r="E6580" t="str">
        <f t="shared" si="204"/>
        <v>juin</v>
      </c>
      <c r="F6580">
        <f t="shared" si="205"/>
        <v>1</v>
      </c>
    </row>
    <row r="6581" spans="1:6">
      <c r="A6581" t="s">
        <v>85</v>
      </c>
      <c r="B6581" s="72">
        <v>46203</v>
      </c>
      <c r="C6581" s="79">
        <v>8.3333333333333329E-2</v>
      </c>
      <c r="D6581">
        <v>0</v>
      </c>
      <c r="E6581" t="str">
        <f t="shared" si="204"/>
        <v>juin</v>
      </c>
      <c r="F6581">
        <f t="shared" si="205"/>
        <v>2</v>
      </c>
    </row>
    <row r="6582" spans="1:6">
      <c r="A6582" t="s">
        <v>85</v>
      </c>
      <c r="B6582" s="72">
        <v>46203</v>
      </c>
      <c r="C6582" s="79">
        <v>0.125</v>
      </c>
      <c r="D6582">
        <v>0</v>
      </c>
      <c r="E6582" t="str">
        <f t="shared" si="204"/>
        <v>juin</v>
      </c>
      <c r="F6582">
        <f t="shared" si="205"/>
        <v>3</v>
      </c>
    </row>
    <row r="6583" spans="1:6">
      <c r="A6583" t="s">
        <v>85</v>
      </c>
      <c r="B6583" s="72">
        <v>46203</v>
      </c>
      <c r="C6583" s="79">
        <v>0.16666666666666666</v>
      </c>
      <c r="D6583">
        <v>0</v>
      </c>
      <c r="E6583" t="str">
        <f t="shared" si="204"/>
        <v>juin</v>
      </c>
      <c r="F6583">
        <f t="shared" si="205"/>
        <v>4</v>
      </c>
    </row>
    <row r="6584" spans="1:6">
      <c r="A6584" t="s">
        <v>85</v>
      </c>
      <c r="B6584" s="72">
        <v>46203</v>
      </c>
      <c r="C6584" s="79">
        <v>0.20833333333333334</v>
      </c>
      <c r="D6584">
        <v>2</v>
      </c>
      <c r="E6584" t="str">
        <f t="shared" si="204"/>
        <v>juin</v>
      </c>
      <c r="F6584" t="e">
        <f t="shared" si="205"/>
        <v>#N/A</v>
      </c>
    </row>
    <row r="6585" spans="1:6">
      <c r="A6585" t="s">
        <v>85</v>
      </c>
      <c r="B6585" s="72">
        <v>46203</v>
      </c>
      <c r="C6585" s="79">
        <v>0.25</v>
      </c>
      <c r="D6585">
        <v>2</v>
      </c>
      <c r="E6585" t="str">
        <f t="shared" si="204"/>
        <v>juin</v>
      </c>
      <c r="F6585">
        <f t="shared" si="205"/>
        <v>6</v>
      </c>
    </row>
    <row r="6586" spans="1:6">
      <c r="A6586" t="s">
        <v>85</v>
      </c>
      <c r="B6586" s="72">
        <v>46203</v>
      </c>
      <c r="C6586" s="79">
        <v>0.29166666666666669</v>
      </c>
      <c r="D6586">
        <v>4</v>
      </c>
      <c r="E6586" t="str">
        <f t="shared" si="204"/>
        <v>juin</v>
      </c>
      <c r="F6586">
        <f t="shared" si="205"/>
        <v>7</v>
      </c>
    </row>
    <row r="6587" spans="1:6">
      <c r="A6587" t="s">
        <v>85</v>
      </c>
      <c r="B6587" s="72">
        <v>46203</v>
      </c>
      <c r="C6587" s="79">
        <v>0.33333333333333331</v>
      </c>
      <c r="D6587">
        <v>12</v>
      </c>
      <c r="E6587" t="str">
        <f t="shared" si="204"/>
        <v>juin</v>
      </c>
      <c r="F6587">
        <f t="shared" si="205"/>
        <v>8</v>
      </c>
    </row>
    <row r="6588" spans="1:6">
      <c r="A6588" t="s">
        <v>85</v>
      </c>
      <c r="B6588" s="72">
        <v>46203</v>
      </c>
      <c r="C6588" s="79">
        <v>0.375</v>
      </c>
      <c r="D6588">
        <v>23</v>
      </c>
      <c r="E6588" t="str">
        <f t="shared" si="204"/>
        <v>juin</v>
      </c>
      <c r="F6588">
        <f t="shared" si="205"/>
        <v>9</v>
      </c>
    </row>
    <row r="6589" spans="1:6">
      <c r="A6589" t="s">
        <v>85</v>
      </c>
      <c r="B6589" s="72">
        <v>46203</v>
      </c>
      <c r="C6589" s="79">
        <v>0.41666666666666669</v>
      </c>
      <c r="D6589">
        <v>21</v>
      </c>
      <c r="E6589" t="str">
        <f t="shared" si="204"/>
        <v>juin</v>
      </c>
      <c r="F6589">
        <f t="shared" si="205"/>
        <v>10</v>
      </c>
    </row>
    <row r="6590" spans="1:6">
      <c r="A6590" t="s">
        <v>85</v>
      </c>
      <c r="B6590" s="72">
        <v>46203</v>
      </c>
      <c r="C6590" s="79">
        <v>0.45833333333333331</v>
      </c>
      <c r="D6590">
        <v>26</v>
      </c>
      <c r="E6590" t="str">
        <f t="shared" si="204"/>
        <v>juin</v>
      </c>
      <c r="F6590">
        <f t="shared" si="205"/>
        <v>11</v>
      </c>
    </row>
    <row r="6591" spans="1:6">
      <c r="A6591" t="s">
        <v>85</v>
      </c>
      <c r="B6591" s="72">
        <v>46203</v>
      </c>
      <c r="C6591" s="79">
        <v>0.5</v>
      </c>
      <c r="D6591">
        <v>19</v>
      </c>
      <c r="E6591" t="str">
        <f t="shared" si="204"/>
        <v>juin</v>
      </c>
      <c r="F6591">
        <f t="shared" si="205"/>
        <v>12</v>
      </c>
    </row>
    <row r="6592" spans="1:6">
      <c r="A6592" t="s">
        <v>85</v>
      </c>
      <c r="B6592" s="72">
        <v>46203</v>
      </c>
      <c r="C6592" s="79">
        <v>0.54166666666666663</v>
      </c>
      <c r="D6592">
        <v>23</v>
      </c>
      <c r="E6592" t="str">
        <f t="shared" si="204"/>
        <v>juin</v>
      </c>
      <c r="F6592">
        <f t="shared" si="205"/>
        <v>13</v>
      </c>
    </row>
    <row r="6593" spans="1:6">
      <c r="A6593" t="s">
        <v>85</v>
      </c>
      <c r="B6593" s="72">
        <v>46203</v>
      </c>
      <c r="C6593" s="79">
        <v>0.58333333333333337</v>
      </c>
      <c r="D6593">
        <v>28</v>
      </c>
      <c r="E6593" t="str">
        <f t="shared" si="204"/>
        <v>juin</v>
      </c>
      <c r="F6593">
        <f t="shared" si="205"/>
        <v>14</v>
      </c>
    </row>
    <row r="6594" spans="1:6">
      <c r="A6594" t="s">
        <v>85</v>
      </c>
      <c r="B6594" s="72">
        <v>46203</v>
      </c>
      <c r="C6594" s="79">
        <v>0.625</v>
      </c>
      <c r="D6594">
        <v>31</v>
      </c>
      <c r="E6594" t="str">
        <f t="shared" si="204"/>
        <v>juin</v>
      </c>
      <c r="F6594">
        <f t="shared" si="205"/>
        <v>15</v>
      </c>
    </row>
    <row r="6595" spans="1:6">
      <c r="A6595" t="s">
        <v>85</v>
      </c>
      <c r="B6595" s="72">
        <v>46203</v>
      </c>
      <c r="C6595" s="79">
        <v>0.66666666666666663</v>
      </c>
      <c r="D6595">
        <v>23</v>
      </c>
      <c r="E6595" t="str">
        <f t="shared" si="204"/>
        <v>juin</v>
      </c>
      <c r="F6595">
        <f t="shared" si="205"/>
        <v>16</v>
      </c>
    </row>
    <row r="6596" spans="1:6">
      <c r="A6596" t="s">
        <v>85</v>
      </c>
      <c r="B6596" s="72">
        <v>46203</v>
      </c>
      <c r="C6596" s="79">
        <v>0.70833333333333337</v>
      </c>
      <c r="D6596">
        <v>19</v>
      </c>
      <c r="E6596" t="str">
        <f t="shared" ref="E6596:E6659" si="206">TEXT(B6596,"mmmm")</f>
        <v>juin</v>
      </c>
      <c r="F6596">
        <f t="shared" ref="F6596:F6659" si="207">VLOOKUP(C6596,$L$1:$M$24,2,0)</f>
        <v>17</v>
      </c>
    </row>
    <row r="6597" spans="1:6">
      <c r="A6597" t="s">
        <v>85</v>
      </c>
      <c r="B6597" s="72">
        <v>46203</v>
      </c>
      <c r="C6597" s="79">
        <v>0.75</v>
      </c>
      <c r="D6597">
        <v>16</v>
      </c>
      <c r="E6597" t="str">
        <f t="shared" si="206"/>
        <v>juin</v>
      </c>
      <c r="F6597">
        <f t="shared" si="207"/>
        <v>18</v>
      </c>
    </row>
    <row r="6598" spans="1:6">
      <c r="A6598" t="s">
        <v>85</v>
      </c>
      <c r="B6598" s="72">
        <v>46203</v>
      </c>
      <c r="C6598" s="79">
        <v>0.79166666666666663</v>
      </c>
      <c r="D6598">
        <v>10</v>
      </c>
      <c r="E6598" t="str">
        <f t="shared" si="206"/>
        <v>juin</v>
      </c>
      <c r="F6598">
        <f t="shared" si="207"/>
        <v>19</v>
      </c>
    </row>
    <row r="6599" spans="1:6">
      <c r="A6599" t="s">
        <v>85</v>
      </c>
      <c r="B6599" s="72">
        <v>46203</v>
      </c>
      <c r="C6599" s="79">
        <v>0.83333333333333337</v>
      </c>
      <c r="D6599">
        <v>8</v>
      </c>
      <c r="E6599" t="str">
        <f t="shared" si="206"/>
        <v>juin</v>
      </c>
      <c r="F6599">
        <f t="shared" si="207"/>
        <v>20</v>
      </c>
    </row>
    <row r="6600" spans="1:6">
      <c r="A6600" t="s">
        <v>85</v>
      </c>
      <c r="B6600" s="72">
        <v>46203</v>
      </c>
      <c r="C6600" s="79">
        <v>0.875</v>
      </c>
      <c r="D6600">
        <v>14</v>
      </c>
      <c r="E6600" t="str">
        <f t="shared" si="206"/>
        <v>juin</v>
      </c>
      <c r="F6600">
        <f t="shared" si="207"/>
        <v>21</v>
      </c>
    </row>
    <row r="6601" spans="1:6">
      <c r="A6601" t="s">
        <v>85</v>
      </c>
      <c r="B6601" s="72">
        <v>46203</v>
      </c>
      <c r="C6601" s="79">
        <v>0.91666666666666663</v>
      </c>
      <c r="D6601">
        <v>9</v>
      </c>
      <c r="E6601" t="str">
        <f t="shared" si="206"/>
        <v>juin</v>
      </c>
      <c r="F6601">
        <f t="shared" si="207"/>
        <v>22</v>
      </c>
    </row>
    <row r="6602" spans="1:6">
      <c r="A6602" t="s">
        <v>85</v>
      </c>
      <c r="B6602" s="72">
        <v>46203</v>
      </c>
      <c r="C6602" s="79">
        <v>0.95833333333333337</v>
      </c>
      <c r="D6602">
        <v>2</v>
      </c>
      <c r="E6602" t="str">
        <f t="shared" si="206"/>
        <v>juin</v>
      </c>
      <c r="F6602">
        <f t="shared" si="207"/>
        <v>23</v>
      </c>
    </row>
    <row r="6603" spans="1:6">
      <c r="A6603" t="s">
        <v>68</v>
      </c>
      <c r="B6603" s="72">
        <v>46204</v>
      </c>
      <c r="C6603" s="79">
        <v>0</v>
      </c>
      <c r="D6603">
        <v>3</v>
      </c>
      <c r="E6603" t="str">
        <f t="shared" si="206"/>
        <v>juillet</v>
      </c>
      <c r="F6603">
        <f t="shared" si="207"/>
        <v>24</v>
      </c>
    </row>
    <row r="6604" spans="1:6">
      <c r="A6604" t="s">
        <v>68</v>
      </c>
      <c r="B6604" s="72">
        <v>46204</v>
      </c>
      <c r="C6604" s="79">
        <v>4.1666666666666664E-2</v>
      </c>
      <c r="D6604">
        <v>1</v>
      </c>
      <c r="E6604" t="str">
        <f t="shared" si="206"/>
        <v>juillet</v>
      </c>
      <c r="F6604">
        <f t="shared" si="207"/>
        <v>1</v>
      </c>
    </row>
    <row r="6605" spans="1:6">
      <c r="A6605" t="s">
        <v>68</v>
      </c>
      <c r="B6605" s="72">
        <v>46204</v>
      </c>
      <c r="C6605" s="79">
        <v>8.3333333333333329E-2</v>
      </c>
      <c r="D6605">
        <v>1</v>
      </c>
      <c r="E6605" t="str">
        <f t="shared" si="206"/>
        <v>juillet</v>
      </c>
      <c r="F6605">
        <f t="shared" si="207"/>
        <v>2</v>
      </c>
    </row>
    <row r="6606" spans="1:6">
      <c r="A6606" t="s">
        <v>68</v>
      </c>
      <c r="B6606" s="72">
        <v>46204</v>
      </c>
      <c r="C6606" s="79">
        <v>0.125</v>
      </c>
      <c r="D6606">
        <v>1</v>
      </c>
      <c r="E6606" t="str">
        <f t="shared" si="206"/>
        <v>juillet</v>
      </c>
      <c r="F6606">
        <f t="shared" si="207"/>
        <v>3</v>
      </c>
    </row>
    <row r="6607" spans="1:6">
      <c r="A6607" t="s">
        <v>68</v>
      </c>
      <c r="B6607" s="72">
        <v>46204</v>
      </c>
      <c r="C6607" s="79">
        <v>0.16666666666666666</v>
      </c>
      <c r="D6607">
        <v>0</v>
      </c>
      <c r="E6607" t="str">
        <f t="shared" si="206"/>
        <v>juillet</v>
      </c>
      <c r="F6607">
        <f t="shared" si="207"/>
        <v>4</v>
      </c>
    </row>
    <row r="6608" spans="1:6">
      <c r="A6608" t="s">
        <v>68</v>
      </c>
      <c r="B6608" s="72">
        <v>46204</v>
      </c>
      <c r="C6608" s="79">
        <v>0.20833333333333334</v>
      </c>
      <c r="D6608">
        <v>2</v>
      </c>
      <c r="E6608" t="str">
        <f t="shared" si="206"/>
        <v>juillet</v>
      </c>
      <c r="F6608" t="e">
        <f t="shared" si="207"/>
        <v>#N/A</v>
      </c>
    </row>
    <row r="6609" spans="1:6">
      <c r="A6609" t="s">
        <v>68</v>
      </c>
      <c r="B6609" s="72">
        <v>46204</v>
      </c>
      <c r="C6609" s="79">
        <v>0.25</v>
      </c>
      <c r="D6609">
        <v>7</v>
      </c>
      <c r="E6609" t="str">
        <f t="shared" si="206"/>
        <v>juillet</v>
      </c>
      <c r="F6609">
        <f t="shared" si="207"/>
        <v>6</v>
      </c>
    </row>
    <row r="6610" spans="1:6">
      <c r="A6610" t="s">
        <v>68</v>
      </c>
      <c r="B6610" s="72">
        <v>46204</v>
      </c>
      <c r="C6610" s="79">
        <v>0.29166666666666669</v>
      </c>
      <c r="D6610">
        <v>16</v>
      </c>
      <c r="E6610" t="str">
        <f t="shared" si="206"/>
        <v>juillet</v>
      </c>
      <c r="F6610">
        <f t="shared" si="207"/>
        <v>7</v>
      </c>
    </row>
    <row r="6611" spans="1:6">
      <c r="A6611" t="s">
        <v>68</v>
      </c>
      <c r="B6611" s="72">
        <v>46204</v>
      </c>
      <c r="C6611" s="79">
        <v>0.33333333333333331</v>
      </c>
      <c r="D6611">
        <v>46</v>
      </c>
      <c r="E6611" t="str">
        <f t="shared" si="206"/>
        <v>juillet</v>
      </c>
      <c r="F6611">
        <f t="shared" si="207"/>
        <v>8</v>
      </c>
    </row>
    <row r="6612" spans="1:6">
      <c r="A6612" t="s">
        <v>68</v>
      </c>
      <c r="B6612" s="72">
        <v>46204</v>
      </c>
      <c r="C6612" s="79">
        <v>0.375</v>
      </c>
      <c r="D6612">
        <v>60</v>
      </c>
      <c r="E6612" t="str">
        <f t="shared" si="206"/>
        <v>juillet</v>
      </c>
      <c r="F6612">
        <f t="shared" si="207"/>
        <v>9</v>
      </c>
    </row>
    <row r="6613" spans="1:6">
      <c r="A6613" t="s">
        <v>68</v>
      </c>
      <c r="B6613" s="72">
        <v>46204</v>
      </c>
      <c r="C6613" s="79">
        <v>0.41666666666666669</v>
      </c>
      <c r="D6613">
        <v>53</v>
      </c>
      <c r="E6613" t="str">
        <f t="shared" si="206"/>
        <v>juillet</v>
      </c>
      <c r="F6613">
        <f t="shared" si="207"/>
        <v>10</v>
      </c>
    </row>
    <row r="6614" spans="1:6">
      <c r="A6614" t="s">
        <v>68</v>
      </c>
      <c r="B6614" s="72">
        <v>46204</v>
      </c>
      <c r="C6614" s="79">
        <v>0.45833333333333331</v>
      </c>
      <c r="D6614">
        <v>58</v>
      </c>
      <c r="E6614" t="str">
        <f t="shared" si="206"/>
        <v>juillet</v>
      </c>
      <c r="F6614">
        <f t="shared" si="207"/>
        <v>11</v>
      </c>
    </row>
    <row r="6615" spans="1:6">
      <c r="A6615" t="s">
        <v>68</v>
      </c>
      <c r="B6615" s="72">
        <v>46204</v>
      </c>
      <c r="C6615" s="79">
        <v>0.5</v>
      </c>
      <c r="D6615">
        <v>50</v>
      </c>
      <c r="E6615" t="str">
        <f t="shared" si="206"/>
        <v>juillet</v>
      </c>
      <c r="F6615">
        <f t="shared" si="207"/>
        <v>12</v>
      </c>
    </row>
    <row r="6616" spans="1:6">
      <c r="A6616" t="s">
        <v>68</v>
      </c>
      <c r="B6616" s="72">
        <v>46204</v>
      </c>
      <c r="C6616" s="79">
        <v>0.54166666666666663</v>
      </c>
      <c r="D6616">
        <v>57</v>
      </c>
      <c r="E6616" t="str">
        <f t="shared" si="206"/>
        <v>juillet</v>
      </c>
      <c r="F6616">
        <f t="shared" si="207"/>
        <v>13</v>
      </c>
    </row>
    <row r="6617" spans="1:6">
      <c r="A6617" t="s">
        <v>68</v>
      </c>
      <c r="B6617" s="72">
        <v>46204</v>
      </c>
      <c r="C6617" s="79">
        <v>0.58333333333333337</v>
      </c>
      <c r="D6617">
        <v>60</v>
      </c>
      <c r="E6617" t="str">
        <f t="shared" si="206"/>
        <v>juillet</v>
      </c>
      <c r="F6617">
        <f t="shared" si="207"/>
        <v>14</v>
      </c>
    </row>
    <row r="6618" spans="1:6">
      <c r="A6618" t="s">
        <v>68</v>
      </c>
      <c r="B6618" s="72">
        <v>46204</v>
      </c>
      <c r="C6618" s="79">
        <v>0.625</v>
      </c>
      <c r="D6618">
        <v>59</v>
      </c>
      <c r="E6618" t="str">
        <f t="shared" si="206"/>
        <v>juillet</v>
      </c>
      <c r="F6618">
        <f t="shared" si="207"/>
        <v>15</v>
      </c>
    </row>
    <row r="6619" spans="1:6">
      <c r="A6619" t="s">
        <v>68</v>
      </c>
      <c r="B6619" s="72">
        <v>46204</v>
      </c>
      <c r="C6619" s="79">
        <v>0.66666666666666663</v>
      </c>
      <c r="D6619">
        <v>53</v>
      </c>
      <c r="E6619" t="str">
        <f t="shared" si="206"/>
        <v>juillet</v>
      </c>
      <c r="F6619">
        <f t="shared" si="207"/>
        <v>16</v>
      </c>
    </row>
    <row r="6620" spans="1:6">
      <c r="A6620" t="s">
        <v>68</v>
      </c>
      <c r="B6620" s="72">
        <v>46204</v>
      </c>
      <c r="C6620" s="79">
        <v>0.70833333333333337</v>
      </c>
      <c r="D6620">
        <v>44</v>
      </c>
      <c r="E6620" t="str">
        <f t="shared" si="206"/>
        <v>juillet</v>
      </c>
      <c r="F6620">
        <f t="shared" si="207"/>
        <v>17</v>
      </c>
    </row>
    <row r="6621" spans="1:6">
      <c r="A6621" t="s">
        <v>68</v>
      </c>
      <c r="B6621" s="72">
        <v>46204</v>
      </c>
      <c r="C6621" s="79">
        <v>0.75</v>
      </c>
      <c r="D6621">
        <v>26</v>
      </c>
      <c r="E6621" t="str">
        <f t="shared" si="206"/>
        <v>juillet</v>
      </c>
      <c r="F6621">
        <f t="shared" si="207"/>
        <v>18</v>
      </c>
    </row>
    <row r="6622" spans="1:6">
      <c r="A6622" t="s">
        <v>68</v>
      </c>
      <c r="B6622" s="72">
        <v>46204</v>
      </c>
      <c r="C6622" s="79">
        <v>0.79166666666666663</v>
      </c>
      <c r="D6622">
        <v>21</v>
      </c>
      <c r="E6622" t="str">
        <f t="shared" si="206"/>
        <v>juillet</v>
      </c>
      <c r="F6622">
        <f t="shared" si="207"/>
        <v>19</v>
      </c>
    </row>
    <row r="6623" spans="1:6">
      <c r="A6623" t="s">
        <v>68</v>
      </c>
      <c r="B6623" s="72">
        <v>46204</v>
      </c>
      <c r="C6623" s="79">
        <v>0.83333333333333337</v>
      </c>
      <c r="D6623">
        <v>15</v>
      </c>
      <c r="E6623" t="str">
        <f t="shared" si="206"/>
        <v>juillet</v>
      </c>
      <c r="F6623">
        <f t="shared" si="207"/>
        <v>20</v>
      </c>
    </row>
    <row r="6624" spans="1:6">
      <c r="A6624" t="s">
        <v>68</v>
      </c>
      <c r="B6624" s="72">
        <v>46204</v>
      </c>
      <c r="C6624" s="79">
        <v>0.875</v>
      </c>
      <c r="D6624">
        <v>14</v>
      </c>
      <c r="E6624" t="str">
        <f t="shared" si="206"/>
        <v>juillet</v>
      </c>
      <c r="F6624">
        <f t="shared" si="207"/>
        <v>21</v>
      </c>
    </row>
    <row r="6625" spans="1:6">
      <c r="A6625" t="s">
        <v>68</v>
      </c>
      <c r="B6625" s="72">
        <v>46204</v>
      </c>
      <c r="C6625" s="79">
        <v>0.91666666666666663</v>
      </c>
      <c r="D6625">
        <v>8</v>
      </c>
      <c r="E6625" t="str">
        <f t="shared" si="206"/>
        <v>juillet</v>
      </c>
      <c r="F6625">
        <f t="shared" si="207"/>
        <v>22</v>
      </c>
    </row>
    <row r="6626" spans="1:6">
      <c r="A6626" t="s">
        <v>68</v>
      </c>
      <c r="B6626" s="72">
        <v>46204</v>
      </c>
      <c r="C6626" s="79">
        <v>0.95833333333333337</v>
      </c>
      <c r="D6626">
        <v>5</v>
      </c>
      <c r="E6626" t="str">
        <f t="shared" si="206"/>
        <v>juillet</v>
      </c>
      <c r="F6626">
        <f t="shared" si="207"/>
        <v>23</v>
      </c>
    </row>
    <row r="6627" spans="1:6">
      <c r="A6627" t="s">
        <v>85</v>
      </c>
      <c r="B6627" s="72">
        <v>46204</v>
      </c>
      <c r="C6627" s="79">
        <v>0</v>
      </c>
      <c r="D6627">
        <v>2</v>
      </c>
      <c r="E6627" t="str">
        <f t="shared" si="206"/>
        <v>juillet</v>
      </c>
      <c r="F6627">
        <f t="shared" si="207"/>
        <v>24</v>
      </c>
    </row>
    <row r="6628" spans="1:6">
      <c r="A6628" t="s">
        <v>85</v>
      </c>
      <c r="B6628" s="72">
        <v>46204</v>
      </c>
      <c r="C6628" s="79">
        <v>4.1666666666666664E-2</v>
      </c>
      <c r="D6628">
        <v>4</v>
      </c>
      <c r="E6628" t="str">
        <f t="shared" si="206"/>
        <v>juillet</v>
      </c>
      <c r="F6628">
        <f t="shared" si="207"/>
        <v>1</v>
      </c>
    </row>
    <row r="6629" spans="1:6">
      <c r="A6629" t="s">
        <v>85</v>
      </c>
      <c r="B6629" s="72">
        <v>46204</v>
      </c>
      <c r="C6629" s="79">
        <v>8.3333333333333329E-2</v>
      </c>
      <c r="D6629">
        <v>2</v>
      </c>
      <c r="E6629" t="str">
        <f t="shared" si="206"/>
        <v>juillet</v>
      </c>
      <c r="F6629">
        <f t="shared" si="207"/>
        <v>2</v>
      </c>
    </row>
    <row r="6630" spans="1:6">
      <c r="A6630" t="s">
        <v>85</v>
      </c>
      <c r="B6630" s="72">
        <v>46204</v>
      </c>
      <c r="C6630" s="79">
        <v>0.125</v>
      </c>
      <c r="D6630">
        <v>0</v>
      </c>
      <c r="E6630" t="str">
        <f t="shared" si="206"/>
        <v>juillet</v>
      </c>
      <c r="F6630">
        <f t="shared" si="207"/>
        <v>3</v>
      </c>
    </row>
    <row r="6631" spans="1:6">
      <c r="A6631" t="s">
        <v>85</v>
      </c>
      <c r="B6631" s="72">
        <v>46204</v>
      </c>
      <c r="C6631" s="79">
        <v>0.16666666666666666</v>
      </c>
      <c r="D6631">
        <v>0</v>
      </c>
      <c r="E6631" t="str">
        <f t="shared" si="206"/>
        <v>juillet</v>
      </c>
      <c r="F6631">
        <f t="shared" si="207"/>
        <v>4</v>
      </c>
    </row>
    <row r="6632" spans="1:6">
      <c r="A6632" t="s">
        <v>85</v>
      </c>
      <c r="B6632" s="72">
        <v>46204</v>
      </c>
      <c r="C6632" s="79">
        <v>0.20833333333333334</v>
      </c>
      <c r="D6632">
        <v>1</v>
      </c>
      <c r="E6632" t="str">
        <f t="shared" si="206"/>
        <v>juillet</v>
      </c>
      <c r="F6632" t="e">
        <f t="shared" si="207"/>
        <v>#N/A</v>
      </c>
    </row>
    <row r="6633" spans="1:6">
      <c r="A6633" t="s">
        <v>85</v>
      </c>
      <c r="B6633" s="72">
        <v>46204</v>
      </c>
      <c r="C6633" s="79">
        <v>0.25</v>
      </c>
      <c r="D6633">
        <v>0</v>
      </c>
      <c r="E6633" t="str">
        <f t="shared" si="206"/>
        <v>juillet</v>
      </c>
      <c r="F6633">
        <f t="shared" si="207"/>
        <v>6</v>
      </c>
    </row>
    <row r="6634" spans="1:6">
      <c r="A6634" t="s">
        <v>85</v>
      </c>
      <c r="B6634" s="72">
        <v>46204</v>
      </c>
      <c r="C6634" s="79">
        <v>0.29166666666666669</v>
      </c>
      <c r="D6634">
        <v>4</v>
      </c>
      <c r="E6634" t="str">
        <f t="shared" si="206"/>
        <v>juillet</v>
      </c>
      <c r="F6634">
        <f t="shared" si="207"/>
        <v>7</v>
      </c>
    </row>
    <row r="6635" spans="1:6">
      <c r="A6635" t="s">
        <v>85</v>
      </c>
      <c r="B6635" s="72">
        <v>46204</v>
      </c>
      <c r="C6635" s="79">
        <v>0.33333333333333331</v>
      </c>
      <c r="D6635">
        <v>6</v>
      </c>
      <c r="E6635" t="str">
        <f t="shared" si="206"/>
        <v>juillet</v>
      </c>
      <c r="F6635">
        <f t="shared" si="207"/>
        <v>8</v>
      </c>
    </row>
    <row r="6636" spans="1:6">
      <c r="A6636" t="s">
        <v>85</v>
      </c>
      <c r="B6636" s="72">
        <v>46204</v>
      </c>
      <c r="C6636" s="79">
        <v>0.375</v>
      </c>
      <c r="D6636">
        <v>12</v>
      </c>
      <c r="E6636" t="str">
        <f t="shared" si="206"/>
        <v>juillet</v>
      </c>
      <c r="F6636">
        <f t="shared" si="207"/>
        <v>9</v>
      </c>
    </row>
    <row r="6637" spans="1:6">
      <c r="A6637" t="s">
        <v>85</v>
      </c>
      <c r="B6637" s="72">
        <v>46204</v>
      </c>
      <c r="C6637" s="79">
        <v>0.41666666666666669</v>
      </c>
      <c r="D6637">
        <v>10</v>
      </c>
      <c r="E6637" t="str">
        <f t="shared" si="206"/>
        <v>juillet</v>
      </c>
      <c r="F6637">
        <f t="shared" si="207"/>
        <v>10</v>
      </c>
    </row>
    <row r="6638" spans="1:6">
      <c r="A6638" t="s">
        <v>85</v>
      </c>
      <c r="B6638" s="72">
        <v>46204</v>
      </c>
      <c r="C6638" s="79">
        <v>0.45833333333333331</v>
      </c>
      <c r="D6638">
        <v>12</v>
      </c>
      <c r="E6638" t="str">
        <f t="shared" si="206"/>
        <v>juillet</v>
      </c>
      <c r="F6638">
        <f t="shared" si="207"/>
        <v>11</v>
      </c>
    </row>
    <row r="6639" spans="1:6">
      <c r="A6639" t="s">
        <v>85</v>
      </c>
      <c r="B6639" s="72">
        <v>46204</v>
      </c>
      <c r="C6639" s="79">
        <v>0.5</v>
      </c>
      <c r="D6639">
        <v>16</v>
      </c>
      <c r="E6639" t="str">
        <f t="shared" si="206"/>
        <v>juillet</v>
      </c>
      <c r="F6639">
        <f t="shared" si="207"/>
        <v>12</v>
      </c>
    </row>
    <row r="6640" spans="1:6">
      <c r="A6640" t="s">
        <v>85</v>
      </c>
      <c r="B6640" s="72">
        <v>46204</v>
      </c>
      <c r="C6640" s="79">
        <v>0.54166666666666663</v>
      </c>
      <c r="D6640">
        <v>12</v>
      </c>
      <c r="E6640" t="str">
        <f t="shared" si="206"/>
        <v>juillet</v>
      </c>
      <c r="F6640">
        <f t="shared" si="207"/>
        <v>13</v>
      </c>
    </row>
    <row r="6641" spans="1:6">
      <c r="A6641" t="s">
        <v>85</v>
      </c>
      <c r="B6641" s="72">
        <v>46204</v>
      </c>
      <c r="C6641" s="79">
        <v>0.58333333333333337</v>
      </c>
      <c r="D6641">
        <v>10</v>
      </c>
      <c r="E6641" t="str">
        <f t="shared" si="206"/>
        <v>juillet</v>
      </c>
      <c r="F6641">
        <f t="shared" si="207"/>
        <v>14</v>
      </c>
    </row>
    <row r="6642" spans="1:6">
      <c r="A6642" t="s">
        <v>85</v>
      </c>
      <c r="B6642" s="72">
        <v>46204</v>
      </c>
      <c r="C6642" s="79">
        <v>0.625</v>
      </c>
      <c r="D6642">
        <v>13</v>
      </c>
      <c r="E6642" t="str">
        <f t="shared" si="206"/>
        <v>juillet</v>
      </c>
      <c r="F6642">
        <f t="shared" si="207"/>
        <v>15</v>
      </c>
    </row>
    <row r="6643" spans="1:6">
      <c r="A6643" t="s">
        <v>85</v>
      </c>
      <c r="B6643" s="72">
        <v>46204</v>
      </c>
      <c r="C6643" s="79">
        <v>0.66666666666666663</v>
      </c>
      <c r="D6643">
        <v>13</v>
      </c>
      <c r="E6643" t="str">
        <f t="shared" si="206"/>
        <v>juillet</v>
      </c>
      <c r="F6643">
        <f t="shared" si="207"/>
        <v>16</v>
      </c>
    </row>
    <row r="6644" spans="1:6">
      <c r="A6644" t="s">
        <v>85</v>
      </c>
      <c r="B6644" s="72">
        <v>46204</v>
      </c>
      <c r="C6644" s="79">
        <v>0.70833333333333337</v>
      </c>
      <c r="D6644">
        <v>28</v>
      </c>
      <c r="E6644" t="str">
        <f t="shared" si="206"/>
        <v>juillet</v>
      </c>
      <c r="F6644">
        <f t="shared" si="207"/>
        <v>17</v>
      </c>
    </row>
    <row r="6645" spans="1:6">
      <c r="A6645" t="s">
        <v>85</v>
      </c>
      <c r="B6645" s="72">
        <v>46204</v>
      </c>
      <c r="C6645" s="79">
        <v>0.75</v>
      </c>
      <c r="D6645">
        <v>9</v>
      </c>
      <c r="E6645" t="str">
        <f t="shared" si="206"/>
        <v>juillet</v>
      </c>
      <c r="F6645">
        <f t="shared" si="207"/>
        <v>18</v>
      </c>
    </row>
    <row r="6646" spans="1:6">
      <c r="A6646" t="s">
        <v>85</v>
      </c>
      <c r="B6646" s="72">
        <v>46204</v>
      </c>
      <c r="C6646" s="79">
        <v>0.79166666666666663</v>
      </c>
      <c r="D6646">
        <v>6</v>
      </c>
      <c r="E6646" t="str">
        <f t="shared" si="206"/>
        <v>juillet</v>
      </c>
      <c r="F6646">
        <f t="shared" si="207"/>
        <v>19</v>
      </c>
    </row>
    <row r="6647" spans="1:6">
      <c r="A6647" t="s">
        <v>85</v>
      </c>
      <c r="B6647" s="72">
        <v>46204</v>
      </c>
      <c r="C6647" s="79">
        <v>0.83333333333333337</v>
      </c>
      <c r="D6647">
        <v>4</v>
      </c>
      <c r="E6647" t="str">
        <f t="shared" si="206"/>
        <v>juillet</v>
      </c>
      <c r="F6647">
        <f t="shared" si="207"/>
        <v>20</v>
      </c>
    </row>
    <row r="6648" spans="1:6">
      <c r="A6648" t="s">
        <v>85</v>
      </c>
      <c r="B6648" s="72">
        <v>46204</v>
      </c>
      <c r="C6648" s="79">
        <v>0.875</v>
      </c>
      <c r="D6648">
        <v>4</v>
      </c>
      <c r="E6648" t="str">
        <f t="shared" si="206"/>
        <v>juillet</v>
      </c>
      <c r="F6648">
        <f t="shared" si="207"/>
        <v>21</v>
      </c>
    </row>
    <row r="6649" spans="1:6">
      <c r="A6649" t="s">
        <v>85</v>
      </c>
      <c r="B6649" s="72">
        <v>46204</v>
      </c>
      <c r="C6649" s="79">
        <v>0.91666666666666663</v>
      </c>
      <c r="D6649">
        <v>0</v>
      </c>
      <c r="E6649" t="str">
        <f t="shared" si="206"/>
        <v>juillet</v>
      </c>
      <c r="F6649">
        <f t="shared" si="207"/>
        <v>22</v>
      </c>
    </row>
    <row r="6650" spans="1:6">
      <c r="A6650" t="s">
        <v>85</v>
      </c>
      <c r="B6650" s="72">
        <v>46204</v>
      </c>
      <c r="C6650" s="79">
        <v>0.95833333333333337</v>
      </c>
      <c r="D6650">
        <v>0</v>
      </c>
      <c r="E6650" t="str">
        <f t="shared" si="206"/>
        <v>juillet</v>
      </c>
      <c r="F6650">
        <f t="shared" si="207"/>
        <v>23</v>
      </c>
    </row>
    <row r="6651" spans="1:6">
      <c r="A6651" t="s">
        <v>85</v>
      </c>
      <c r="B6651" s="72">
        <v>46204</v>
      </c>
      <c r="C6651" s="79">
        <v>0</v>
      </c>
      <c r="D6651">
        <v>2</v>
      </c>
      <c r="E6651" t="str">
        <f t="shared" si="206"/>
        <v>juillet</v>
      </c>
      <c r="F6651">
        <f t="shared" si="207"/>
        <v>24</v>
      </c>
    </row>
    <row r="6652" spans="1:6">
      <c r="A6652" t="s">
        <v>85</v>
      </c>
      <c r="B6652" s="72">
        <v>46204</v>
      </c>
      <c r="C6652" s="79">
        <v>4.1666666666666664E-2</v>
      </c>
      <c r="D6652">
        <v>4</v>
      </c>
      <c r="E6652" t="str">
        <f t="shared" si="206"/>
        <v>juillet</v>
      </c>
      <c r="F6652">
        <f t="shared" si="207"/>
        <v>1</v>
      </c>
    </row>
    <row r="6653" spans="1:6">
      <c r="A6653" t="s">
        <v>85</v>
      </c>
      <c r="B6653" s="72">
        <v>46204</v>
      </c>
      <c r="C6653" s="79">
        <v>8.3333333333333329E-2</v>
      </c>
      <c r="D6653">
        <v>2</v>
      </c>
      <c r="E6653" t="str">
        <f t="shared" si="206"/>
        <v>juillet</v>
      </c>
      <c r="F6653">
        <f t="shared" si="207"/>
        <v>2</v>
      </c>
    </row>
    <row r="6654" spans="1:6">
      <c r="A6654" t="s">
        <v>85</v>
      </c>
      <c r="B6654" s="72">
        <v>46204</v>
      </c>
      <c r="C6654" s="79">
        <v>0.125</v>
      </c>
      <c r="D6654">
        <v>0</v>
      </c>
      <c r="E6654" t="str">
        <f t="shared" si="206"/>
        <v>juillet</v>
      </c>
      <c r="F6654">
        <f t="shared" si="207"/>
        <v>3</v>
      </c>
    </row>
    <row r="6655" spans="1:6">
      <c r="A6655" t="s">
        <v>85</v>
      </c>
      <c r="B6655" s="72">
        <v>46204</v>
      </c>
      <c r="C6655" s="79">
        <v>0.16666666666666666</v>
      </c>
      <c r="D6655">
        <v>0</v>
      </c>
      <c r="E6655" t="str">
        <f t="shared" si="206"/>
        <v>juillet</v>
      </c>
      <c r="F6655">
        <f t="shared" si="207"/>
        <v>4</v>
      </c>
    </row>
    <row r="6656" spans="1:6">
      <c r="A6656" t="s">
        <v>85</v>
      </c>
      <c r="B6656" s="72">
        <v>46204</v>
      </c>
      <c r="C6656" s="79">
        <v>0.20833333333333334</v>
      </c>
      <c r="D6656">
        <v>1</v>
      </c>
      <c r="E6656" t="str">
        <f t="shared" si="206"/>
        <v>juillet</v>
      </c>
      <c r="F6656" t="e">
        <f t="shared" si="207"/>
        <v>#N/A</v>
      </c>
    </row>
    <row r="6657" spans="1:6">
      <c r="A6657" t="s">
        <v>85</v>
      </c>
      <c r="B6657" s="72">
        <v>46204</v>
      </c>
      <c r="C6657" s="79">
        <v>0.25</v>
      </c>
      <c r="D6657">
        <v>0</v>
      </c>
      <c r="E6657" t="str">
        <f t="shared" si="206"/>
        <v>juillet</v>
      </c>
      <c r="F6657">
        <f t="shared" si="207"/>
        <v>6</v>
      </c>
    </row>
    <row r="6658" spans="1:6">
      <c r="A6658" t="s">
        <v>85</v>
      </c>
      <c r="B6658" s="72">
        <v>46204</v>
      </c>
      <c r="C6658" s="79">
        <v>0.29166666666666669</v>
      </c>
      <c r="D6658">
        <v>4</v>
      </c>
      <c r="E6658" t="str">
        <f t="shared" si="206"/>
        <v>juillet</v>
      </c>
      <c r="F6658">
        <f t="shared" si="207"/>
        <v>7</v>
      </c>
    </row>
    <row r="6659" spans="1:6">
      <c r="A6659" t="s">
        <v>85</v>
      </c>
      <c r="B6659" s="72">
        <v>46204</v>
      </c>
      <c r="C6659" s="79">
        <v>0.33333333333333331</v>
      </c>
      <c r="D6659">
        <v>6</v>
      </c>
      <c r="E6659" t="str">
        <f t="shared" si="206"/>
        <v>juillet</v>
      </c>
      <c r="F6659">
        <f t="shared" si="207"/>
        <v>8</v>
      </c>
    </row>
    <row r="6660" spans="1:6">
      <c r="A6660" t="s">
        <v>85</v>
      </c>
      <c r="B6660" s="72">
        <v>46204</v>
      </c>
      <c r="C6660" s="79">
        <v>0.375</v>
      </c>
      <c r="D6660">
        <v>12</v>
      </c>
      <c r="E6660" t="str">
        <f t="shared" ref="E6660:E6723" si="208">TEXT(B6660,"mmmm")</f>
        <v>juillet</v>
      </c>
      <c r="F6660">
        <f t="shared" ref="F6660:F6723" si="209">VLOOKUP(C6660,$L$1:$M$24,2,0)</f>
        <v>9</v>
      </c>
    </row>
    <row r="6661" spans="1:6">
      <c r="A6661" t="s">
        <v>85</v>
      </c>
      <c r="B6661" s="72">
        <v>46204</v>
      </c>
      <c r="C6661" s="79">
        <v>0.41666666666666669</v>
      </c>
      <c r="D6661">
        <v>10</v>
      </c>
      <c r="E6661" t="str">
        <f t="shared" si="208"/>
        <v>juillet</v>
      </c>
      <c r="F6661">
        <f t="shared" si="209"/>
        <v>10</v>
      </c>
    </row>
    <row r="6662" spans="1:6">
      <c r="A6662" t="s">
        <v>85</v>
      </c>
      <c r="B6662" s="72">
        <v>46204</v>
      </c>
      <c r="C6662" s="79">
        <v>0.45833333333333331</v>
      </c>
      <c r="D6662">
        <v>12</v>
      </c>
      <c r="E6662" t="str">
        <f t="shared" si="208"/>
        <v>juillet</v>
      </c>
      <c r="F6662">
        <f t="shared" si="209"/>
        <v>11</v>
      </c>
    </row>
    <row r="6663" spans="1:6">
      <c r="A6663" t="s">
        <v>85</v>
      </c>
      <c r="B6663" s="72">
        <v>46204</v>
      </c>
      <c r="C6663" s="79">
        <v>0.5</v>
      </c>
      <c r="D6663">
        <v>16</v>
      </c>
      <c r="E6663" t="str">
        <f t="shared" si="208"/>
        <v>juillet</v>
      </c>
      <c r="F6663">
        <f t="shared" si="209"/>
        <v>12</v>
      </c>
    </row>
    <row r="6664" spans="1:6">
      <c r="A6664" t="s">
        <v>85</v>
      </c>
      <c r="B6664" s="72">
        <v>46204</v>
      </c>
      <c r="C6664" s="79">
        <v>0.54166666666666663</v>
      </c>
      <c r="D6664">
        <v>12</v>
      </c>
      <c r="E6664" t="str">
        <f t="shared" si="208"/>
        <v>juillet</v>
      </c>
      <c r="F6664">
        <f t="shared" si="209"/>
        <v>13</v>
      </c>
    </row>
    <row r="6665" spans="1:6">
      <c r="A6665" t="s">
        <v>85</v>
      </c>
      <c r="B6665" s="72">
        <v>46204</v>
      </c>
      <c r="C6665" s="79">
        <v>0.58333333333333337</v>
      </c>
      <c r="D6665">
        <v>10</v>
      </c>
      <c r="E6665" t="str">
        <f t="shared" si="208"/>
        <v>juillet</v>
      </c>
      <c r="F6665">
        <f t="shared" si="209"/>
        <v>14</v>
      </c>
    </row>
    <row r="6666" spans="1:6">
      <c r="A6666" t="s">
        <v>85</v>
      </c>
      <c r="B6666" s="72">
        <v>46204</v>
      </c>
      <c r="C6666" s="79">
        <v>0.625</v>
      </c>
      <c r="D6666">
        <v>13</v>
      </c>
      <c r="E6666" t="str">
        <f t="shared" si="208"/>
        <v>juillet</v>
      </c>
      <c r="F6666">
        <f t="shared" si="209"/>
        <v>15</v>
      </c>
    </row>
    <row r="6667" spans="1:6">
      <c r="A6667" t="s">
        <v>85</v>
      </c>
      <c r="B6667" s="72">
        <v>46204</v>
      </c>
      <c r="C6667" s="79">
        <v>0.66666666666666663</v>
      </c>
      <c r="D6667">
        <v>13</v>
      </c>
      <c r="E6667" t="str">
        <f t="shared" si="208"/>
        <v>juillet</v>
      </c>
      <c r="F6667">
        <f t="shared" si="209"/>
        <v>16</v>
      </c>
    </row>
    <row r="6668" spans="1:6">
      <c r="A6668" t="s">
        <v>85</v>
      </c>
      <c r="B6668" s="72">
        <v>46204</v>
      </c>
      <c r="C6668" s="79">
        <v>0.70833333333333337</v>
      </c>
      <c r="D6668">
        <v>29</v>
      </c>
      <c r="E6668" t="str">
        <f t="shared" si="208"/>
        <v>juillet</v>
      </c>
      <c r="F6668">
        <f t="shared" si="209"/>
        <v>17</v>
      </c>
    </row>
    <row r="6669" spans="1:6">
      <c r="A6669" t="s">
        <v>85</v>
      </c>
      <c r="B6669" s="72">
        <v>46204</v>
      </c>
      <c r="C6669" s="79">
        <v>0.75</v>
      </c>
      <c r="D6669">
        <v>9</v>
      </c>
      <c r="E6669" t="str">
        <f t="shared" si="208"/>
        <v>juillet</v>
      </c>
      <c r="F6669">
        <f t="shared" si="209"/>
        <v>18</v>
      </c>
    </row>
    <row r="6670" spans="1:6">
      <c r="A6670" t="s">
        <v>85</v>
      </c>
      <c r="B6670" s="72">
        <v>46204</v>
      </c>
      <c r="C6670" s="79">
        <v>0.79166666666666663</v>
      </c>
      <c r="D6670">
        <v>6</v>
      </c>
      <c r="E6670" t="str">
        <f t="shared" si="208"/>
        <v>juillet</v>
      </c>
      <c r="F6670">
        <f t="shared" si="209"/>
        <v>19</v>
      </c>
    </row>
    <row r="6671" spans="1:6">
      <c r="A6671" t="s">
        <v>85</v>
      </c>
      <c r="B6671" s="72">
        <v>46204</v>
      </c>
      <c r="C6671" s="79">
        <v>0.83333333333333337</v>
      </c>
      <c r="D6671">
        <v>4</v>
      </c>
      <c r="E6671" t="str">
        <f t="shared" si="208"/>
        <v>juillet</v>
      </c>
      <c r="F6671">
        <f t="shared" si="209"/>
        <v>20</v>
      </c>
    </row>
    <row r="6672" spans="1:6">
      <c r="A6672" t="s">
        <v>85</v>
      </c>
      <c r="B6672" s="72">
        <v>46204</v>
      </c>
      <c r="C6672" s="79">
        <v>0.875</v>
      </c>
      <c r="D6672">
        <v>4</v>
      </c>
      <c r="E6672" t="str">
        <f t="shared" si="208"/>
        <v>juillet</v>
      </c>
      <c r="F6672">
        <f t="shared" si="209"/>
        <v>21</v>
      </c>
    </row>
    <row r="6673" spans="1:6">
      <c r="A6673" t="s">
        <v>85</v>
      </c>
      <c r="B6673" s="72">
        <v>46204</v>
      </c>
      <c r="C6673" s="79">
        <v>0.91666666666666663</v>
      </c>
      <c r="D6673">
        <v>0</v>
      </c>
      <c r="E6673" t="str">
        <f t="shared" si="208"/>
        <v>juillet</v>
      </c>
      <c r="F6673">
        <f t="shared" si="209"/>
        <v>22</v>
      </c>
    </row>
    <row r="6674" spans="1:6">
      <c r="A6674" t="s">
        <v>85</v>
      </c>
      <c r="B6674" s="72">
        <v>46204</v>
      </c>
      <c r="C6674" s="79">
        <v>0.95833333333333337</v>
      </c>
      <c r="D6674">
        <v>0</v>
      </c>
      <c r="E6674" t="str">
        <f t="shared" si="208"/>
        <v>juillet</v>
      </c>
      <c r="F6674">
        <f t="shared" si="209"/>
        <v>23</v>
      </c>
    </row>
    <row r="6675" spans="1:6">
      <c r="A6675" t="s">
        <v>68</v>
      </c>
      <c r="B6675" s="72">
        <v>46205</v>
      </c>
      <c r="C6675" s="79">
        <v>0</v>
      </c>
      <c r="D6675">
        <v>2</v>
      </c>
      <c r="E6675" t="str">
        <f t="shared" si="208"/>
        <v>juillet</v>
      </c>
      <c r="F6675">
        <f t="shared" si="209"/>
        <v>24</v>
      </c>
    </row>
    <row r="6676" spans="1:6">
      <c r="A6676" t="s">
        <v>68</v>
      </c>
      <c r="B6676" s="72">
        <v>46205</v>
      </c>
      <c r="C6676" s="79">
        <v>4.1666666666666664E-2</v>
      </c>
      <c r="D6676">
        <v>3</v>
      </c>
      <c r="E6676" t="str">
        <f t="shared" si="208"/>
        <v>juillet</v>
      </c>
      <c r="F6676">
        <f t="shared" si="209"/>
        <v>1</v>
      </c>
    </row>
    <row r="6677" spans="1:6">
      <c r="A6677" t="s">
        <v>68</v>
      </c>
      <c r="B6677" s="72">
        <v>46205</v>
      </c>
      <c r="C6677" s="79">
        <v>8.3333333333333329E-2</v>
      </c>
      <c r="D6677">
        <v>1</v>
      </c>
      <c r="E6677" t="str">
        <f t="shared" si="208"/>
        <v>juillet</v>
      </c>
      <c r="F6677">
        <f t="shared" si="209"/>
        <v>2</v>
      </c>
    </row>
    <row r="6678" spans="1:6">
      <c r="A6678" t="s">
        <v>68</v>
      </c>
      <c r="B6678" s="72">
        <v>46205</v>
      </c>
      <c r="C6678" s="79">
        <v>0.125</v>
      </c>
      <c r="D6678">
        <v>0</v>
      </c>
      <c r="E6678" t="str">
        <f t="shared" si="208"/>
        <v>juillet</v>
      </c>
      <c r="F6678">
        <f t="shared" si="209"/>
        <v>3</v>
      </c>
    </row>
    <row r="6679" spans="1:6">
      <c r="A6679" t="s">
        <v>68</v>
      </c>
      <c r="B6679" s="72">
        <v>46205</v>
      </c>
      <c r="C6679" s="79">
        <v>0.16666666666666666</v>
      </c>
      <c r="D6679">
        <v>1</v>
      </c>
      <c r="E6679" t="str">
        <f t="shared" si="208"/>
        <v>juillet</v>
      </c>
      <c r="F6679">
        <f t="shared" si="209"/>
        <v>4</v>
      </c>
    </row>
    <row r="6680" spans="1:6">
      <c r="A6680" t="s">
        <v>68</v>
      </c>
      <c r="B6680" s="72">
        <v>46205</v>
      </c>
      <c r="C6680" s="79">
        <v>0.20833333333333334</v>
      </c>
      <c r="D6680">
        <v>1</v>
      </c>
      <c r="E6680" t="str">
        <f t="shared" si="208"/>
        <v>juillet</v>
      </c>
      <c r="F6680" t="e">
        <f t="shared" si="209"/>
        <v>#N/A</v>
      </c>
    </row>
    <row r="6681" spans="1:6">
      <c r="A6681" t="s">
        <v>68</v>
      </c>
      <c r="B6681" s="72">
        <v>46205</v>
      </c>
      <c r="C6681" s="79">
        <v>0.25</v>
      </c>
      <c r="D6681">
        <v>4</v>
      </c>
      <c r="E6681" t="str">
        <f t="shared" si="208"/>
        <v>juillet</v>
      </c>
      <c r="F6681">
        <f t="shared" si="209"/>
        <v>6</v>
      </c>
    </row>
    <row r="6682" spans="1:6">
      <c r="A6682" t="s">
        <v>68</v>
      </c>
      <c r="B6682" s="72">
        <v>46205</v>
      </c>
      <c r="C6682" s="79">
        <v>0.29166666666666669</v>
      </c>
      <c r="D6682">
        <v>18</v>
      </c>
      <c r="E6682" t="str">
        <f t="shared" si="208"/>
        <v>juillet</v>
      </c>
      <c r="F6682">
        <f t="shared" si="209"/>
        <v>7</v>
      </c>
    </row>
    <row r="6683" spans="1:6">
      <c r="A6683" t="s">
        <v>68</v>
      </c>
      <c r="B6683" s="72">
        <v>46205</v>
      </c>
      <c r="C6683" s="79">
        <v>0.33333333333333331</v>
      </c>
      <c r="D6683">
        <v>45</v>
      </c>
      <c r="E6683" t="str">
        <f t="shared" si="208"/>
        <v>juillet</v>
      </c>
      <c r="F6683">
        <f t="shared" si="209"/>
        <v>8</v>
      </c>
    </row>
    <row r="6684" spans="1:6">
      <c r="A6684" t="s">
        <v>68</v>
      </c>
      <c r="B6684" s="72">
        <v>46205</v>
      </c>
      <c r="C6684" s="79">
        <v>0.375</v>
      </c>
      <c r="D6684">
        <v>53</v>
      </c>
      <c r="E6684" t="str">
        <f t="shared" si="208"/>
        <v>juillet</v>
      </c>
      <c r="F6684">
        <f t="shared" si="209"/>
        <v>9</v>
      </c>
    </row>
    <row r="6685" spans="1:6">
      <c r="A6685" t="s">
        <v>68</v>
      </c>
      <c r="B6685" s="72">
        <v>46205</v>
      </c>
      <c r="C6685" s="79">
        <v>0.41666666666666669</v>
      </c>
      <c r="D6685">
        <v>58</v>
      </c>
      <c r="E6685" t="str">
        <f t="shared" si="208"/>
        <v>juillet</v>
      </c>
      <c r="F6685">
        <f t="shared" si="209"/>
        <v>10</v>
      </c>
    </row>
    <row r="6686" spans="1:6">
      <c r="A6686" t="s">
        <v>68</v>
      </c>
      <c r="B6686" s="72">
        <v>46205</v>
      </c>
      <c r="C6686" s="79">
        <v>0.45833333333333331</v>
      </c>
      <c r="D6686">
        <v>54</v>
      </c>
      <c r="E6686" t="str">
        <f t="shared" si="208"/>
        <v>juillet</v>
      </c>
      <c r="F6686">
        <f t="shared" si="209"/>
        <v>11</v>
      </c>
    </row>
    <row r="6687" spans="1:6">
      <c r="A6687" t="s">
        <v>68</v>
      </c>
      <c r="B6687" s="72">
        <v>46205</v>
      </c>
      <c r="C6687" s="79">
        <v>0.5</v>
      </c>
      <c r="D6687">
        <v>50</v>
      </c>
      <c r="E6687" t="str">
        <f t="shared" si="208"/>
        <v>juillet</v>
      </c>
      <c r="F6687">
        <f t="shared" si="209"/>
        <v>12</v>
      </c>
    </row>
    <row r="6688" spans="1:6">
      <c r="A6688" t="s">
        <v>68</v>
      </c>
      <c r="B6688" s="72">
        <v>46205</v>
      </c>
      <c r="C6688" s="79">
        <v>0.54166666666666663</v>
      </c>
      <c r="D6688">
        <v>48</v>
      </c>
      <c r="E6688" t="str">
        <f t="shared" si="208"/>
        <v>juillet</v>
      </c>
      <c r="F6688">
        <f t="shared" si="209"/>
        <v>13</v>
      </c>
    </row>
    <row r="6689" spans="1:6">
      <c r="A6689" t="s">
        <v>68</v>
      </c>
      <c r="B6689" s="72">
        <v>46205</v>
      </c>
      <c r="C6689" s="79">
        <v>0.58333333333333337</v>
      </c>
      <c r="D6689">
        <v>47</v>
      </c>
      <c r="E6689" t="str">
        <f t="shared" si="208"/>
        <v>juillet</v>
      </c>
      <c r="F6689">
        <f t="shared" si="209"/>
        <v>14</v>
      </c>
    </row>
    <row r="6690" spans="1:6">
      <c r="A6690" t="s">
        <v>68</v>
      </c>
      <c r="B6690" s="72">
        <v>46205</v>
      </c>
      <c r="C6690" s="79">
        <v>0.625</v>
      </c>
      <c r="D6690">
        <v>61</v>
      </c>
      <c r="E6690" t="str">
        <f t="shared" si="208"/>
        <v>juillet</v>
      </c>
      <c r="F6690">
        <f t="shared" si="209"/>
        <v>15</v>
      </c>
    </row>
    <row r="6691" spans="1:6">
      <c r="A6691" t="s">
        <v>68</v>
      </c>
      <c r="B6691" s="72">
        <v>46205</v>
      </c>
      <c r="C6691" s="79">
        <v>0.66666666666666663</v>
      </c>
      <c r="D6691">
        <v>48</v>
      </c>
      <c r="E6691" t="str">
        <f t="shared" si="208"/>
        <v>juillet</v>
      </c>
      <c r="F6691">
        <f t="shared" si="209"/>
        <v>16</v>
      </c>
    </row>
    <row r="6692" spans="1:6">
      <c r="A6692" t="s">
        <v>68</v>
      </c>
      <c r="B6692" s="72">
        <v>46205</v>
      </c>
      <c r="C6692" s="79">
        <v>0.70833333333333337</v>
      </c>
      <c r="D6692">
        <v>37</v>
      </c>
      <c r="E6692" t="str">
        <f t="shared" si="208"/>
        <v>juillet</v>
      </c>
      <c r="F6692">
        <f t="shared" si="209"/>
        <v>17</v>
      </c>
    </row>
    <row r="6693" spans="1:6">
      <c r="A6693" t="s">
        <v>68</v>
      </c>
      <c r="B6693" s="72">
        <v>46205</v>
      </c>
      <c r="C6693" s="79">
        <v>0.75</v>
      </c>
      <c r="D6693">
        <v>37</v>
      </c>
      <c r="E6693" t="str">
        <f t="shared" si="208"/>
        <v>juillet</v>
      </c>
      <c r="F6693">
        <f t="shared" si="209"/>
        <v>18</v>
      </c>
    </row>
    <row r="6694" spans="1:6">
      <c r="A6694" t="s">
        <v>68</v>
      </c>
      <c r="B6694" s="72">
        <v>46205</v>
      </c>
      <c r="C6694" s="79">
        <v>0.79166666666666663</v>
      </c>
      <c r="D6694">
        <v>35</v>
      </c>
      <c r="E6694" t="str">
        <f t="shared" si="208"/>
        <v>juillet</v>
      </c>
      <c r="F6694">
        <f t="shared" si="209"/>
        <v>19</v>
      </c>
    </row>
    <row r="6695" spans="1:6">
      <c r="A6695" t="s">
        <v>68</v>
      </c>
      <c r="B6695" s="72">
        <v>46205</v>
      </c>
      <c r="C6695" s="79">
        <v>0.83333333333333337</v>
      </c>
      <c r="D6695">
        <v>25</v>
      </c>
      <c r="E6695" t="str">
        <f t="shared" si="208"/>
        <v>juillet</v>
      </c>
      <c r="F6695">
        <f t="shared" si="209"/>
        <v>20</v>
      </c>
    </row>
    <row r="6696" spans="1:6">
      <c r="A6696" t="s">
        <v>68</v>
      </c>
      <c r="B6696" s="72">
        <v>46205</v>
      </c>
      <c r="C6696" s="79">
        <v>0.875</v>
      </c>
      <c r="D6696">
        <v>15</v>
      </c>
      <c r="E6696" t="str">
        <f t="shared" si="208"/>
        <v>juillet</v>
      </c>
      <c r="F6696">
        <f t="shared" si="209"/>
        <v>21</v>
      </c>
    </row>
    <row r="6697" spans="1:6">
      <c r="A6697" t="s">
        <v>68</v>
      </c>
      <c r="B6697" s="72">
        <v>46205</v>
      </c>
      <c r="C6697" s="79">
        <v>0.91666666666666663</v>
      </c>
      <c r="D6697">
        <v>12</v>
      </c>
      <c r="E6697" t="str">
        <f t="shared" si="208"/>
        <v>juillet</v>
      </c>
      <c r="F6697">
        <f t="shared" si="209"/>
        <v>22</v>
      </c>
    </row>
    <row r="6698" spans="1:6">
      <c r="A6698" t="s">
        <v>68</v>
      </c>
      <c r="B6698" s="72">
        <v>46205</v>
      </c>
      <c r="C6698" s="79">
        <v>0.95833333333333337</v>
      </c>
      <c r="D6698">
        <v>5</v>
      </c>
      <c r="E6698" t="str">
        <f t="shared" si="208"/>
        <v>juillet</v>
      </c>
      <c r="F6698">
        <f t="shared" si="209"/>
        <v>23</v>
      </c>
    </row>
    <row r="6699" spans="1:6">
      <c r="A6699" t="s">
        <v>85</v>
      </c>
      <c r="B6699" s="72">
        <v>46205</v>
      </c>
      <c r="C6699" s="79">
        <v>0</v>
      </c>
      <c r="D6699">
        <v>0</v>
      </c>
      <c r="E6699" t="str">
        <f t="shared" si="208"/>
        <v>juillet</v>
      </c>
      <c r="F6699">
        <f t="shared" si="209"/>
        <v>24</v>
      </c>
    </row>
    <row r="6700" spans="1:6">
      <c r="A6700" t="s">
        <v>85</v>
      </c>
      <c r="B6700" s="72">
        <v>46205</v>
      </c>
      <c r="C6700" s="79">
        <v>4.1666666666666664E-2</v>
      </c>
      <c r="D6700">
        <v>0</v>
      </c>
      <c r="E6700" t="str">
        <f t="shared" si="208"/>
        <v>juillet</v>
      </c>
      <c r="F6700">
        <f t="shared" si="209"/>
        <v>1</v>
      </c>
    </row>
    <row r="6701" spans="1:6">
      <c r="A6701" t="s">
        <v>85</v>
      </c>
      <c r="B6701" s="72">
        <v>46205</v>
      </c>
      <c r="C6701" s="79">
        <v>8.3333333333333329E-2</v>
      </c>
      <c r="D6701">
        <v>0</v>
      </c>
      <c r="E6701" t="str">
        <f t="shared" si="208"/>
        <v>juillet</v>
      </c>
      <c r="F6701">
        <f t="shared" si="209"/>
        <v>2</v>
      </c>
    </row>
    <row r="6702" spans="1:6">
      <c r="A6702" t="s">
        <v>85</v>
      </c>
      <c r="B6702" s="72">
        <v>46205</v>
      </c>
      <c r="C6702" s="79">
        <v>0.125</v>
      </c>
      <c r="D6702">
        <v>0</v>
      </c>
      <c r="E6702" t="str">
        <f t="shared" si="208"/>
        <v>juillet</v>
      </c>
      <c r="F6702">
        <f t="shared" si="209"/>
        <v>3</v>
      </c>
    </row>
    <row r="6703" spans="1:6">
      <c r="A6703" t="s">
        <v>85</v>
      </c>
      <c r="B6703" s="72">
        <v>46205</v>
      </c>
      <c r="C6703" s="79">
        <v>0.16666666666666666</v>
      </c>
      <c r="D6703">
        <v>0</v>
      </c>
      <c r="E6703" t="str">
        <f t="shared" si="208"/>
        <v>juillet</v>
      </c>
      <c r="F6703">
        <f t="shared" si="209"/>
        <v>4</v>
      </c>
    </row>
    <row r="6704" spans="1:6">
      <c r="A6704" t="s">
        <v>85</v>
      </c>
      <c r="B6704" s="72">
        <v>46205</v>
      </c>
      <c r="C6704" s="79">
        <v>0.20833333333333334</v>
      </c>
      <c r="D6704">
        <v>0</v>
      </c>
      <c r="E6704" t="str">
        <f t="shared" si="208"/>
        <v>juillet</v>
      </c>
      <c r="F6704" t="e">
        <f t="shared" si="209"/>
        <v>#N/A</v>
      </c>
    </row>
    <row r="6705" spans="1:6">
      <c r="A6705" t="s">
        <v>85</v>
      </c>
      <c r="B6705" s="72">
        <v>46205</v>
      </c>
      <c r="C6705" s="79">
        <v>0.25</v>
      </c>
      <c r="D6705">
        <v>1</v>
      </c>
      <c r="E6705" t="str">
        <f t="shared" si="208"/>
        <v>juillet</v>
      </c>
      <c r="F6705">
        <f t="shared" si="209"/>
        <v>6</v>
      </c>
    </row>
    <row r="6706" spans="1:6">
      <c r="A6706" t="s">
        <v>85</v>
      </c>
      <c r="B6706" s="72">
        <v>46205</v>
      </c>
      <c r="C6706" s="79">
        <v>0.29166666666666669</v>
      </c>
      <c r="D6706">
        <v>3</v>
      </c>
      <c r="E6706" t="str">
        <f t="shared" si="208"/>
        <v>juillet</v>
      </c>
      <c r="F6706">
        <f t="shared" si="209"/>
        <v>7</v>
      </c>
    </row>
    <row r="6707" spans="1:6">
      <c r="A6707" t="s">
        <v>85</v>
      </c>
      <c r="B6707" s="72">
        <v>46205</v>
      </c>
      <c r="C6707" s="79">
        <v>0.33333333333333331</v>
      </c>
      <c r="D6707">
        <v>8</v>
      </c>
      <c r="E6707" t="str">
        <f t="shared" si="208"/>
        <v>juillet</v>
      </c>
      <c r="F6707">
        <f t="shared" si="209"/>
        <v>8</v>
      </c>
    </row>
    <row r="6708" spans="1:6">
      <c r="A6708" t="s">
        <v>85</v>
      </c>
      <c r="B6708" s="72">
        <v>46205</v>
      </c>
      <c r="C6708" s="79">
        <v>0.375</v>
      </c>
      <c r="D6708">
        <v>17</v>
      </c>
      <c r="E6708" t="str">
        <f t="shared" si="208"/>
        <v>juillet</v>
      </c>
      <c r="F6708">
        <f t="shared" si="209"/>
        <v>9</v>
      </c>
    </row>
    <row r="6709" spans="1:6">
      <c r="A6709" t="s">
        <v>85</v>
      </c>
      <c r="B6709" s="72">
        <v>46205</v>
      </c>
      <c r="C6709" s="79">
        <v>0.41666666666666669</v>
      </c>
      <c r="D6709">
        <v>16</v>
      </c>
      <c r="E6709" t="str">
        <f t="shared" si="208"/>
        <v>juillet</v>
      </c>
      <c r="F6709">
        <f t="shared" si="209"/>
        <v>10</v>
      </c>
    </row>
    <row r="6710" spans="1:6">
      <c r="A6710" t="s">
        <v>85</v>
      </c>
      <c r="B6710" s="72">
        <v>46205</v>
      </c>
      <c r="C6710" s="79">
        <v>0.45833333333333331</v>
      </c>
      <c r="D6710">
        <v>12</v>
      </c>
      <c r="E6710" t="str">
        <f t="shared" si="208"/>
        <v>juillet</v>
      </c>
      <c r="F6710">
        <f t="shared" si="209"/>
        <v>11</v>
      </c>
    </row>
    <row r="6711" spans="1:6">
      <c r="A6711" t="s">
        <v>85</v>
      </c>
      <c r="B6711" s="72">
        <v>46205</v>
      </c>
      <c r="C6711" s="79">
        <v>0.5</v>
      </c>
      <c r="D6711">
        <v>9</v>
      </c>
      <c r="E6711" t="str">
        <f t="shared" si="208"/>
        <v>juillet</v>
      </c>
      <c r="F6711">
        <f t="shared" si="209"/>
        <v>12</v>
      </c>
    </row>
    <row r="6712" spans="1:6">
      <c r="A6712" t="s">
        <v>85</v>
      </c>
      <c r="B6712" s="72">
        <v>46205</v>
      </c>
      <c r="C6712" s="79">
        <v>0.54166666666666663</v>
      </c>
      <c r="D6712">
        <v>4</v>
      </c>
      <c r="E6712" t="str">
        <f t="shared" si="208"/>
        <v>juillet</v>
      </c>
      <c r="F6712">
        <f t="shared" si="209"/>
        <v>13</v>
      </c>
    </row>
    <row r="6713" spans="1:6">
      <c r="A6713" t="s">
        <v>85</v>
      </c>
      <c r="B6713" s="72">
        <v>46205</v>
      </c>
      <c r="C6713" s="79">
        <v>0.58333333333333337</v>
      </c>
      <c r="D6713">
        <v>15</v>
      </c>
      <c r="E6713" t="str">
        <f t="shared" si="208"/>
        <v>juillet</v>
      </c>
      <c r="F6713">
        <f t="shared" si="209"/>
        <v>14</v>
      </c>
    </row>
    <row r="6714" spans="1:6">
      <c r="A6714" t="s">
        <v>85</v>
      </c>
      <c r="B6714" s="72">
        <v>46205</v>
      </c>
      <c r="C6714" s="79">
        <v>0.625</v>
      </c>
      <c r="D6714">
        <v>22</v>
      </c>
      <c r="E6714" t="str">
        <f t="shared" si="208"/>
        <v>juillet</v>
      </c>
      <c r="F6714">
        <f t="shared" si="209"/>
        <v>15</v>
      </c>
    </row>
    <row r="6715" spans="1:6">
      <c r="A6715" t="s">
        <v>85</v>
      </c>
      <c r="B6715" s="72">
        <v>46205</v>
      </c>
      <c r="C6715" s="79">
        <v>0.66666666666666663</v>
      </c>
      <c r="D6715">
        <v>11</v>
      </c>
      <c r="E6715" t="str">
        <f t="shared" si="208"/>
        <v>juillet</v>
      </c>
      <c r="F6715">
        <f t="shared" si="209"/>
        <v>16</v>
      </c>
    </row>
    <row r="6716" spans="1:6">
      <c r="A6716" t="s">
        <v>85</v>
      </c>
      <c r="B6716" s="72">
        <v>46205</v>
      </c>
      <c r="C6716" s="79">
        <v>0.70833333333333337</v>
      </c>
      <c r="D6716">
        <v>8</v>
      </c>
      <c r="E6716" t="str">
        <f t="shared" si="208"/>
        <v>juillet</v>
      </c>
      <c r="F6716">
        <f t="shared" si="209"/>
        <v>17</v>
      </c>
    </row>
    <row r="6717" spans="1:6">
      <c r="A6717" t="s">
        <v>85</v>
      </c>
      <c r="B6717" s="72">
        <v>46205</v>
      </c>
      <c r="C6717" s="79">
        <v>0.75</v>
      </c>
      <c r="D6717">
        <v>13</v>
      </c>
      <c r="E6717" t="str">
        <f t="shared" si="208"/>
        <v>juillet</v>
      </c>
      <c r="F6717">
        <f t="shared" si="209"/>
        <v>18</v>
      </c>
    </row>
    <row r="6718" spans="1:6">
      <c r="A6718" t="s">
        <v>85</v>
      </c>
      <c r="B6718" s="72">
        <v>46205</v>
      </c>
      <c r="C6718" s="79">
        <v>0.79166666666666663</v>
      </c>
      <c r="D6718">
        <v>8</v>
      </c>
      <c r="E6718" t="str">
        <f t="shared" si="208"/>
        <v>juillet</v>
      </c>
      <c r="F6718">
        <f t="shared" si="209"/>
        <v>19</v>
      </c>
    </row>
    <row r="6719" spans="1:6">
      <c r="A6719" t="s">
        <v>85</v>
      </c>
      <c r="B6719" s="72">
        <v>46205</v>
      </c>
      <c r="C6719" s="79">
        <v>0.83333333333333337</v>
      </c>
      <c r="D6719">
        <v>2</v>
      </c>
      <c r="E6719" t="str">
        <f t="shared" si="208"/>
        <v>juillet</v>
      </c>
      <c r="F6719">
        <f t="shared" si="209"/>
        <v>20</v>
      </c>
    </row>
    <row r="6720" spans="1:6">
      <c r="A6720" t="s">
        <v>85</v>
      </c>
      <c r="B6720" s="72">
        <v>46205</v>
      </c>
      <c r="C6720" s="79">
        <v>0.875</v>
      </c>
      <c r="D6720">
        <v>6</v>
      </c>
      <c r="E6720" t="str">
        <f t="shared" si="208"/>
        <v>juillet</v>
      </c>
      <c r="F6720">
        <f t="shared" si="209"/>
        <v>21</v>
      </c>
    </row>
    <row r="6721" spans="1:6">
      <c r="A6721" t="s">
        <v>85</v>
      </c>
      <c r="B6721" s="72">
        <v>46205</v>
      </c>
      <c r="C6721" s="79">
        <v>0.91666666666666663</v>
      </c>
      <c r="D6721">
        <v>2</v>
      </c>
      <c r="E6721" t="str">
        <f t="shared" si="208"/>
        <v>juillet</v>
      </c>
      <c r="F6721">
        <f t="shared" si="209"/>
        <v>22</v>
      </c>
    </row>
    <row r="6722" spans="1:6">
      <c r="A6722" t="s">
        <v>85</v>
      </c>
      <c r="B6722" s="72">
        <v>46205</v>
      </c>
      <c r="C6722" s="79">
        <v>0.95833333333333337</v>
      </c>
      <c r="D6722">
        <v>2</v>
      </c>
      <c r="E6722" t="str">
        <f t="shared" si="208"/>
        <v>juillet</v>
      </c>
      <c r="F6722">
        <f t="shared" si="209"/>
        <v>23</v>
      </c>
    </row>
    <row r="6723" spans="1:6">
      <c r="A6723" t="s">
        <v>85</v>
      </c>
      <c r="B6723" s="72">
        <v>46205</v>
      </c>
      <c r="C6723" s="79">
        <v>0</v>
      </c>
      <c r="D6723">
        <v>1</v>
      </c>
      <c r="E6723" t="str">
        <f t="shared" si="208"/>
        <v>juillet</v>
      </c>
      <c r="F6723">
        <f t="shared" si="209"/>
        <v>24</v>
      </c>
    </row>
    <row r="6724" spans="1:6">
      <c r="A6724" t="s">
        <v>85</v>
      </c>
      <c r="B6724" s="72">
        <v>46205</v>
      </c>
      <c r="C6724" s="79">
        <v>4.1666666666666664E-2</v>
      </c>
      <c r="D6724">
        <v>0</v>
      </c>
      <c r="E6724" t="str">
        <f t="shared" ref="E6724:E6787" si="210">TEXT(B6724,"mmmm")</f>
        <v>juillet</v>
      </c>
      <c r="F6724">
        <f t="shared" ref="F6724:F6787" si="211">VLOOKUP(C6724,$L$1:$M$24,2,0)</f>
        <v>1</v>
      </c>
    </row>
    <row r="6725" spans="1:6">
      <c r="A6725" t="s">
        <v>85</v>
      </c>
      <c r="B6725" s="72">
        <v>46205</v>
      </c>
      <c r="C6725" s="79">
        <v>8.3333333333333329E-2</v>
      </c>
      <c r="D6725">
        <v>0</v>
      </c>
      <c r="E6725" t="str">
        <f t="shared" si="210"/>
        <v>juillet</v>
      </c>
      <c r="F6725">
        <f t="shared" si="211"/>
        <v>2</v>
      </c>
    </row>
    <row r="6726" spans="1:6">
      <c r="A6726" t="s">
        <v>85</v>
      </c>
      <c r="B6726" s="72">
        <v>46205</v>
      </c>
      <c r="C6726" s="79">
        <v>0.125</v>
      </c>
      <c r="D6726">
        <v>0</v>
      </c>
      <c r="E6726" t="str">
        <f t="shared" si="210"/>
        <v>juillet</v>
      </c>
      <c r="F6726">
        <f t="shared" si="211"/>
        <v>3</v>
      </c>
    </row>
    <row r="6727" spans="1:6">
      <c r="A6727" t="s">
        <v>85</v>
      </c>
      <c r="B6727" s="72">
        <v>46205</v>
      </c>
      <c r="C6727" s="79">
        <v>0.16666666666666666</v>
      </c>
      <c r="D6727">
        <v>1</v>
      </c>
      <c r="E6727" t="str">
        <f t="shared" si="210"/>
        <v>juillet</v>
      </c>
      <c r="F6727">
        <f t="shared" si="211"/>
        <v>4</v>
      </c>
    </row>
    <row r="6728" spans="1:6">
      <c r="A6728" t="s">
        <v>85</v>
      </c>
      <c r="B6728" s="72">
        <v>46205</v>
      </c>
      <c r="C6728" s="79">
        <v>0.20833333333333334</v>
      </c>
      <c r="D6728">
        <v>0</v>
      </c>
      <c r="E6728" t="str">
        <f t="shared" si="210"/>
        <v>juillet</v>
      </c>
      <c r="F6728" t="e">
        <f t="shared" si="211"/>
        <v>#N/A</v>
      </c>
    </row>
    <row r="6729" spans="1:6">
      <c r="A6729" t="s">
        <v>85</v>
      </c>
      <c r="B6729" s="72">
        <v>46205</v>
      </c>
      <c r="C6729" s="79">
        <v>0.25</v>
      </c>
      <c r="D6729">
        <v>2</v>
      </c>
      <c r="E6729" t="str">
        <f t="shared" si="210"/>
        <v>juillet</v>
      </c>
      <c r="F6729">
        <f t="shared" si="211"/>
        <v>6</v>
      </c>
    </row>
    <row r="6730" spans="1:6">
      <c r="A6730" t="s">
        <v>85</v>
      </c>
      <c r="B6730" s="72">
        <v>46205</v>
      </c>
      <c r="C6730" s="79">
        <v>0.29166666666666669</v>
      </c>
      <c r="D6730">
        <v>5</v>
      </c>
      <c r="E6730" t="str">
        <f t="shared" si="210"/>
        <v>juillet</v>
      </c>
      <c r="F6730">
        <f t="shared" si="211"/>
        <v>7</v>
      </c>
    </row>
    <row r="6731" spans="1:6">
      <c r="A6731" t="s">
        <v>85</v>
      </c>
      <c r="B6731" s="72">
        <v>46205</v>
      </c>
      <c r="C6731" s="79">
        <v>0.33333333333333331</v>
      </c>
      <c r="D6731">
        <v>8</v>
      </c>
      <c r="E6731" t="str">
        <f t="shared" si="210"/>
        <v>juillet</v>
      </c>
      <c r="F6731">
        <f t="shared" si="211"/>
        <v>8</v>
      </c>
    </row>
    <row r="6732" spans="1:6">
      <c r="A6732" t="s">
        <v>85</v>
      </c>
      <c r="B6732" s="72">
        <v>46205</v>
      </c>
      <c r="C6732" s="79">
        <v>0.375</v>
      </c>
      <c r="D6732">
        <v>18</v>
      </c>
      <c r="E6732" t="str">
        <f t="shared" si="210"/>
        <v>juillet</v>
      </c>
      <c r="F6732">
        <f t="shared" si="211"/>
        <v>9</v>
      </c>
    </row>
    <row r="6733" spans="1:6">
      <c r="A6733" t="s">
        <v>85</v>
      </c>
      <c r="B6733" s="72">
        <v>46205</v>
      </c>
      <c r="C6733" s="79">
        <v>0.41666666666666669</v>
      </c>
      <c r="D6733">
        <v>16</v>
      </c>
      <c r="E6733" t="str">
        <f t="shared" si="210"/>
        <v>juillet</v>
      </c>
      <c r="F6733">
        <f t="shared" si="211"/>
        <v>10</v>
      </c>
    </row>
    <row r="6734" spans="1:6">
      <c r="A6734" t="s">
        <v>85</v>
      </c>
      <c r="B6734" s="72">
        <v>46205</v>
      </c>
      <c r="C6734" s="79">
        <v>0.45833333333333331</v>
      </c>
      <c r="D6734">
        <v>12</v>
      </c>
      <c r="E6734" t="str">
        <f t="shared" si="210"/>
        <v>juillet</v>
      </c>
      <c r="F6734">
        <f t="shared" si="211"/>
        <v>11</v>
      </c>
    </row>
    <row r="6735" spans="1:6">
      <c r="A6735" t="s">
        <v>85</v>
      </c>
      <c r="B6735" s="72">
        <v>46205</v>
      </c>
      <c r="C6735" s="79">
        <v>0.5</v>
      </c>
      <c r="D6735">
        <v>9</v>
      </c>
      <c r="E6735" t="str">
        <f t="shared" si="210"/>
        <v>juillet</v>
      </c>
      <c r="F6735">
        <f t="shared" si="211"/>
        <v>12</v>
      </c>
    </row>
    <row r="6736" spans="1:6">
      <c r="A6736" t="s">
        <v>85</v>
      </c>
      <c r="B6736" s="72">
        <v>46205</v>
      </c>
      <c r="C6736" s="79">
        <v>0.54166666666666663</v>
      </c>
      <c r="D6736">
        <v>4</v>
      </c>
      <c r="E6736" t="str">
        <f t="shared" si="210"/>
        <v>juillet</v>
      </c>
      <c r="F6736">
        <f t="shared" si="211"/>
        <v>13</v>
      </c>
    </row>
    <row r="6737" spans="1:6">
      <c r="A6737" t="s">
        <v>85</v>
      </c>
      <c r="B6737" s="72">
        <v>46205</v>
      </c>
      <c r="C6737" s="79">
        <v>0.58333333333333337</v>
      </c>
      <c r="D6737">
        <v>15</v>
      </c>
      <c r="E6737" t="str">
        <f t="shared" si="210"/>
        <v>juillet</v>
      </c>
      <c r="F6737">
        <f t="shared" si="211"/>
        <v>14</v>
      </c>
    </row>
    <row r="6738" spans="1:6">
      <c r="A6738" t="s">
        <v>85</v>
      </c>
      <c r="B6738" s="72">
        <v>46205</v>
      </c>
      <c r="C6738" s="79">
        <v>0.625</v>
      </c>
      <c r="D6738">
        <v>22</v>
      </c>
      <c r="E6738" t="str">
        <f t="shared" si="210"/>
        <v>juillet</v>
      </c>
      <c r="F6738">
        <f t="shared" si="211"/>
        <v>15</v>
      </c>
    </row>
    <row r="6739" spans="1:6">
      <c r="A6739" t="s">
        <v>85</v>
      </c>
      <c r="B6739" s="72">
        <v>46205</v>
      </c>
      <c r="C6739" s="79">
        <v>0.66666666666666663</v>
      </c>
      <c r="D6739">
        <v>11</v>
      </c>
      <c r="E6739" t="str">
        <f t="shared" si="210"/>
        <v>juillet</v>
      </c>
      <c r="F6739">
        <f t="shared" si="211"/>
        <v>16</v>
      </c>
    </row>
    <row r="6740" spans="1:6">
      <c r="A6740" t="s">
        <v>85</v>
      </c>
      <c r="B6740" s="72">
        <v>46205</v>
      </c>
      <c r="C6740" s="79">
        <v>0.70833333333333337</v>
      </c>
      <c r="D6740">
        <v>8</v>
      </c>
      <c r="E6740" t="str">
        <f t="shared" si="210"/>
        <v>juillet</v>
      </c>
      <c r="F6740">
        <f t="shared" si="211"/>
        <v>17</v>
      </c>
    </row>
    <row r="6741" spans="1:6">
      <c r="A6741" t="s">
        <v>85</v>
      </c>
      <c r="B6741" s="72">
        <v>46205</v>
      </c>
      <c r="C6741" s="79">
        <v>0.75</v>
      </c>
      <c r="D6741">
        <v>13</v>
      </c>
      <c r="E6741" t="str">
        <f t="shared" si="210"/>
        <v>juillet</v>
      </c>
      <c r="F6741">
        <f t="shared" si="211"/>
        <v>18</v>
      </c>
    </row>
    <row r="6742" spans="1:6">
      <c r="A6742" t="s">
        <v>85</v>
      </c>
      <c r="B6742" s="72">
        <v>46205</v>
      </c>
      <c r="C6742" s="79">
        <v>0.79166666666666663</v>
      </c>
      <c r="D6742">
        <v>8</v>
      </c>
      <c r="E6742" t="str">
        <f t="shared" si="210"/>
        <v>juillet</v>
      </c>
      <c r="F6742">
        <f t="shared" si="211"/>
        <v>19</v>
      </c>
    </row>
    <row r="6743" spans="1:6">
      <c r="A6743" t="s">
        <v>85</v>
      </c>
      <c r="B6743" s="72">
        <v>46205</v>
      </c>
      <c r="C6743" s="79">
        <v>0.83333333333333337</v>
      </c>
      <c r="D6743">
        <v>2</v>
      </c>
      <c r="E6743" t="str">
        <f t="shared" si="210"/>
        <v>juillet</v>
      </c>
      <c r="F6743">
        <f t="shared" si="211"/>
        <v>20</v>
      </c>
    </row>
    <row r="6744" spans="1:6">
      <c r="A6744" t="s">
        <v>85</v>
      </c>
      <c r="B6744" s="72">
        <v>46205</v>
      </c>
      <c r="C6744" s="79">
        <v>0.875</v>
      </c>
      <c r="D6744">
        <v>6</v>
      </c>
      <c r="E6744" t="str">
        <f t="shared" si="210"/>
        <v>juillet</v>
      </c>
      <c r="F6744">
        <f t="shared" si="211"/>
        <v>21</v>
      </c>
    </row>
    <row r="6745" spans="1:6">
      <c r="A6745" t="s">
        <v>85</v>
      </c>
      <c r="B6745" s="72">
        <v>46205</v>
      </c>
      <c r="C6745" s="79">
        <v>0.91666666666666663</v>
      </c>
      <c r="D6745">
        <v>2</v>
      </c>
      <c r="E6745" t="str">
        <f t="shared" si="210"/>
        <v>juillet</v>
      </c>
      <c r="F6745">
        <f t="shared" si="211"/>
        <v>22</v>
      </c>
    </row>
    <row r="6746" spans="1:6">
      <c r="A6746" t="s">
        <v>85</v>
      </c>
      <c r="B6746" s="72">
        <v>46205</v>
      </c>
      <c r="C6746" s="79">
        <v>0.95833333333333337</v>
      </c>
      <c r="D6746">
        <v>2</v>
      </c>
      <c r="E6746" t="str">
        <f t="shared" si="210"/>
        <v>juillet</v>
      </c>
      <c r="F6746">
        <f t="shared" si="211"/>
        <v>23</v>
      </c>
    </row>
    <row r="6747" spans="1:6">
      <c r="A6747" t="s">
        <v>68</v>
      </c>
      <c r="B6747" s="72">
        <v>46206</v>
      </c>
      <c r="C6747" s="79">
        <v>0</v>
      </c>
      <c r="D6747">
        <v>4</v>
      </c>
      <c r="E6747" t="str">
        <f t="shared" si="210"/>
        <v>juillet</v>
      </c>
      <c r="F6747">
        <f t="shared" si="211"/>
        <v>24</v>
      </c>
    </row>
    <row r="6748" spans="1:6">
      <c r="A6748" t="s">
        <v>68</v>
      </c>
      <c r="B6748" s="72">
        <v>46206</v>
      </c>
      <c r="C6748" s="79">
        <v>4.1666666666666664E-2</v>
      </c>
      <c r="D6748">
        <v>1</v>
      </c>
      <c r="E6748" t="str">
        <f t="shared" si="210"/>
        <v>juillet</v>
      </c>
      <c r="F6748">
        <f t="shared" si="211"/>
        <v>1</v>
      </c>
    </row>
    <row r="6749" spans="1:6">
      <c r="A6749" t="s">
        <v>68</v>
      </c>
      <c r="B6749" s="72">
        <v>46206</v>
      </c>
      <c r="C6749" s="79">
        <v>8.3333333333333329E-2</v>
      </c>
      <c r="D6749">
        <v>2</v>
      </c>
      <c r="E6749" t="str">
        <f t="shared" si="210"/>
        <v>juillet</v>
      </c>
      <c r="F6749">
        <f t="shared" si="211"/>
        <v>2</v>
      </c>
    </row>
    <row r="6750" spans="1:6">
      <c r="A6750" t="s">
        <v>68</v>
      </c>
      <c r="B6750" s="72">
        <v>46206</v>
      </c>
      <c r="C6750" s="79">
        <v>0.125</v>
      </c>
      <c r="D6750">
        <v>0</v>
      </c>
      <c r="E6750" t="str">
        <f t="shared" si="210"/>
        <v>juillet</v>
      </c>
      <c r="F6750">
        <f t="shared" si="211"/>
        <v>3</v>
      </c>
    </row>
    <row r="6751" spans="1:6">
      <c r="A6751" t="s">
        <v>68</v>
      </c>
      <c r="B6751" s="72">
        <v>46206</v>
      </c>
      <c r="C6751" s="79">
        <v>0.16666666666666666</v>
      </c>
      <c r="D6751">
        <v>1</v>
      </c>
      <c r="E6751" t="str">
        <f t="shared" si="210"/>
        <v>juillet</v>
      </c>
      <c r="F6751">
        <f t="shared" si="211"/>
        <v>4</v>
      </c>
    </row>
    <row r="6752" spans="1:6">
      <c r="A6752" t="s">
        <v>68</v>
      </c>
      <c r="B6752" s="72">
        <v>46206</v>
      </c>
      <c r="C6752" s="79">
        <v>0.20833333333333334</v>
      </c>
      <c r="D6752">
        <v>1</v>
      </c>
      <c r="E6752" t="str">
        <f t="shared" si="210"/>
        <v>juillet</v>
      </c>
      <c r="F6752" t="e">
        <f t="shared" si="211"/>
        <v>#N/A</v>
      </c>
    </row>
    <row r="6753" spans="1:6">
      <c r="A6753" t="s">
        <v>68</v>
      </c>
      <c r="B6753" s="72">
        <v>46206</v>
      </c>
      <c r="C6753" s="79">
        <v>0.25</v>
      </c>
      <c r="D6753">
        <v>5</v>
      </c>
      <c r="E6753" t="str">
        <f t="shared" si="210"/>
        <v>juillet</v>
      </c>
      <c r="F6753">
        <f t="shared" si="211"/>
        <v>6</v>
      </c>
    </row>
    <row r="6754" spans="1:6">
      <c r="A6754" t="s">
        <v>68</v>
      </c>
      <c r="B6754" s="72">
        <v>46206</v>
      </c>
      <c r="C6754" s="79">
        <v>0.29166666666666669</v>
      </c>
      <c r="D6754">
        <v>14</v>
      </c>
      <c r="E6754" t="str">
        <f t="shared" si="210"/>
        <v>juillet</v>
      </c>
      <c r="F6754">
        <f t="shared" si="211"/>
        <v>7</v>
      </c>
    </row>
    <row r="6755" spans="1:6">
      <c r="A6755" t="s">
        <v>68</v>
      </c>
      <c r="B6755" s="72">
        <v>46206</v>
      </c>
      <c r="C6755" s="79">
        <v>0.33333333333333331</v>
      </c>
      <c r="D6755">
        <v>38</v>
      </c>
      <c r="E6755" t="str">
        <f t="shared" si="210"/>
        <v>juillet</v>
      </c>
      <c r="F6755">
        <f t="shared" si="211"/>
        <v>8</v>
      </c>
    </row>
    <row r="6756" spans="1:6">
      <c r="A6756" t="s">
        <v>68</v>
      </c>
      <c r="B6756" s="72">
        <v>46206</v>
      </c>
      <c r="C6756" s="79">
        <v>0.375</v>
      </c>
      <c r="D6756">
        <v>60</v>
      </c>
      <c r="E6756" t="str">
        <f t="shared" si="210"/>
        <v>juillet</v>
      </c>
      <c r="F6756">
        <f t="shared" si="211"/>
        <v>9</v>
      </c>
    </row>
    <row r="6757" spans="1:6">
      <c r="A6757" t="s">
        <v>68</v>
      </c>
      <c r="B6757" s="72">
        <v>46206</v>
      </c>
      <c r="C6757" s="79">
        <v>0.41666666666666669</v>
      </c>
      <c r="D6757">
        <v>67</v>
      </c>
      <c r="E6757" t="str">
        <f t="shared" si="210"/>
        <v>juillet</v>
      </c>
      <c r="F6757">
        <f t="shared" si="211"/>
        <v>10</v>
      </c>
    </row>
    <row r="6758" spans="1:6">
      <c r="A6758" t="s">
        <v>68</v>
      </c>
      <c r="B6758" s="72">
        <v>46206</v>
      </c>
      <c r="C6758" s="79">
        <v>0.45833333333333331</v>
      </c>
      <c r="D6758">
        <v>64</v>
      </c>
      <c r="E6758" t="str">
        <f t="shared" si="210"/>
        <v>juillet</v>
      </c>
      <c r="F6758">
        <f t="shared" si="211"/>
        <v>11</v>
      </c>
    </row>
    <row r="6759" spans="1:6">
      <c r="A6759" t="s">
        <v>68</v>
      </c>
      <c r="B6759" s="72">
        <v>46206</v>
      </c>
      <c r="C6759" s="79">
        <v>0.5</v>
      </c>
      <c r="D6759">
        <v>59</v>
      </c>
      <c r="E6759" t="str">
        <f t="shared" si="210"/>
        <v>juillet</v>
      </c>
      <c r="F6759">
        <f t="shared" si="211"/>
        <v>12</v>
      </c>
    </row>
    <row r="6760" spans="1:6">
      <c r="A6760" t="s">
        <v>68</v>
      </c>
      <c r="B6760" s="72">
        <v>46206</v>
      </c>
      <c r="C6760" s="79">
        <v>0.54166666666666663</v>
      </c>
      <c r="D6760">
        <v>71</v>
      </c>
      <c r="E6760" t="str">
        <f t="shared" si="210"/>
        <v>juillet</v>
      </c>
      <c r="F6760">
        <f t="shared" si="211"/>
        <v>13</v>
      </c>
    </row>
    <row r="6761" spans="1:6">
      <c r="A6761" t="s">
        <v>68</v>
      </c>
      <c r="B6761" s="72">
        <v>46206</v>
      </c>
      <c r="C6761" s="79">
        <v>0.58333333333333337</v>
      </c>
      <c r="D6761">
        <v>65</v>
      </c>
      <c r="E6761" t="str">
        <f t="shared" si="210"/>
        <v>juillet</v>
      </c>
      <c r="F6761">
        <f t="shared" si="211"/>
        <v>14</v>
      </c>
    </row>
    <row r="6762" spans="1:6">
      <c r="A6762" t="s">
        <v>68</v>
      </c>
      <c r="B6762" s="72">
        <v>46206</v>
      </c>
      <c r="C6762" s="79">
        <v>0.625</v>
      </c>
      <c r="D6762">
        <v>68</v>
      </c>
      <c r="E6762" t="str">
        <f t="shared" si="210"/>
        <v>juillet</v>
      </c>
      <c r="F6762">
        <f t="shared" si="211"/>
        <v>15</v>
      </c>
    </row>
    <row r="6763" spans="1:6">
      <c r="A6763" t="s">
        <v>68</v>
      </c>
      <c r="B6763" s="72">
        <v>46206</v>
      </c>
      <c r="C6763" s="79">
        <v>0.66666666666666663</v>
      </c>
      <c r="D6763">
        <v>56</v>
      </c>
      <c r="E6763" t="str">
        <f t="shared" si="210"/>
        <v>juillet</v>
      </c>
      <c r="F6763">
        <f t="shared" si="211"/>
        <v>16</v>
      </c>
    </row>
    <row r="6764" spans="1:6">
      <c r="A6764" t="s">
        <v>68</v>
      </c>
      <c r="B6764" s="72">
        <v>46206</v>
      </c>
      <c r="C6764" s="79">
        <v>0.70833333333333337</v>
      </c>
      <c r="D6764">
        <v>47</v>
      </c>
      <c r="E6764" t="str">
        <f t="shared" si="210"/>
        <v>juillet</v>
      </c>
      <c r="F6764">
        <f t="shared" si="211"/>
        <v>17</v>
      </c>
    </row>
    <row r="6765" spans="1:6">
      <c r="A6765" t="s">
        <v>68</v>
      </c>
      <c r="B6765" s="72">
        <v>46206</v>
      </c>
      <c r="C6765" s="79">
        <v>0.75</v>
      </c>
      <c r="D6765">
        <v>30</v>
      </c>
      <c r="E6765" t="str">
        <f t="shared" si="210"/>
        <v>juillet</v>
      </c>
      <c r="F6765">
        <f t="shared" si="211"/>
        <v>18</v>
      </c>
    </row>
    <row r="6766" spans="1:6">
      <c r="A6766" t="s">
        <v>68</v>
      </c>
      <c r="B6766" s="72">
        <v>46206</v>
      </c>
      <c r="C6766" s="79">
        <v>0.79166666666666663</v>
      </c>
      <c r="D6766">
        <v>25</v>
      </c>
      <c r="E6766" t="str">
        <f t="shared" si="210"/>
        <v>juillet</v>
      </c>
      <c r="F6766">
        <f t="shared" si="211"/>
        <v>19</v>
      </c>
    </row>
    <row r="6767" spans="1:6">
      <c r="A6767" t="s">
        <v>68</v>
      </c>
      <c r="B6767" s="72">
        <v>46206</v>
      </c>
      <c r="C6767" s="79">
        <v>0.83333333333333337</v>
      </c>
      <c r="D6767">
        <v>20</v>
      </c>
      <c r="E6767" t="str">
        <f t="shared" si="210"/>
        <v>juillet</v>
      </c>
      <c r="F6767">
        <f t="shared" si="211"/>
        <v>20</v>
      </c>
    </row>
    <row r="6768" spans="1:6">
      <c r="A6768" t="s">
        <v>68</v>
      </c>
      <c r="B6768" s="72">
        <v>46206</v>
      </c>
      <c r="C6768" s="79">
        <v>0.875</v>
      </c>
      <c r="D6768">
        <v>13</v>
      </c>
      <c r="E6768" t="str">
        <f t="shared" si="210"/>
        <v>juillet</v>
      </c>
      <c r="F6768">
        <f t="shared" si="211"/>
        <v>21</v>
      </c>
    </row>
    <row r="6769" spans="1:6">
      <c r="A6769" t="s">
        <v>68</v>
      </c>
      <c r="B6769" s="72">
        <v>46206</v>
      </c>
      <c r="C6769" s="79">
        <v>0.91666666666666663</v>
      </c>
      <c r="D6769">
        <v>11</v>
      </c>
      <c r="E6769" t="str">
        <f t="shared" si="210"/>
        <v>juillet</v>
      </c>
      <c r="F6769">
        <f t="shared" si="211"/>
        <v>22</v>
      </c>
    </row>
    <row r="6770" spans="1:6">
      <c r="A6770" t="s">
        <v>68</v>
      </c>
      <c r="B6770" s="72">
        <v>46206</v>
      </c>
      <c r="C6770" s="79">
        <v>0.95833333333333337</v>
      </c>
      <c r="D6770">
        <v>9</v>
      </c>
      <c r="E6770" t="str">
        <f t="shared" si="210"/>
        <v>juillet</v>
      </c>
      <c r="F6770">
        <f t="shared" si="211"/>
        <v>23</v>
      </c>
    </row>
    <row r="6771" spans="1:6">
      <c r="A6771" t="s">
        <v>85</v>
      </c>
      <c r="B6771" s="72">
        <v>46206</v>
      </c>
      <c r="C6771" s="79">
        <v>0</v>
      </c>
      <c r="D6771">
        <v>1</v>
      </c>
      <c r="E6771" t="str">
        <f t="shared" si="210"/>
        <v>juillet</v>
      </c>
      <c r="F6771">
        <f t="shared" si="211"/>
        <v>24</v>
      </c>
    </row>
    <row r="6772" spans="1:6">
      <c r="A6772" t="s">
        <v>85</v>
      </c>
      <c r="B6772" s="72">
        <v>46206</v>
      </c>
      <c r="C6772" s="79">
        <v>4.1666666666666664E-2</v>
      </c>
      <c r="D6772">
        <v>1</v>
      </c>
      <c r="E6772" t="str">
        <f t="shared" si="210"/>
        <v>juillet</v>
      </c>
      <c r="F6772">
        <f t="shared" si="211"/>
        <v>1</v>
      </c>
    </row>
    <row r="6773" spans="1:6">
      <c r="A6773" t="s">
        <v>85</v>
      </c>
      <c r="B6773" s="72">
        <v>46206</v>
      </c>
      <c r="C6773" s="79">
        <v>8.3333333333333329E-2</v>
      </c>
      <c r="D6773">
        <v>0</v>
      </c>
      <c r="E6773" t="str">
        <f t="shared" si="210"/>
        <v>juillet</v>
      </c>
      <c r="F6773">
        <f t="shared" si="211"/>
        <v>2</v>
      </c>
    </row>
    <row r="6774" spans="1:6">
      <c r="A6774" t="s">
        <v>85</v>
      </c>
      <c r="B6774" s="72">
        <v>46206</v>
      </c>
      <c r="C6774" s="79">
        <v>0.125</v>
      </c>
      <c r="D6774">
        <v>1</v>
      </c>
      <c r="E6774" t="str">
        <f t="shared" si="210"/>
        <v>juillet</v>
      </c>
      <c r="F6774">
        <f t="shared" si="211"/>
        <v>3</v>
      </c>
    </row>
    <row r="6775" spans="1:6">
      <c r="A6775" t="s">
        <v>85</v>
      </c>
      <c r="B6775" s="72">
        <v>46206</v>
      </c>
      <c r="C6775" s="79">
        <v>0.16666666666666666</v>
      </c>
      <c r="D6775">
        <v>0</v>
      </c>
      <c r="E6775" t="str">
        <f t="shared" si="210"/>
        <v>juillet</v>
      </c>
      <c r="F6775">
        <f t="shared" si="211"/>
        <v>4</v>
      </c>
    </row>
    <row r="6776" spans="1:6">
      <c r="A6776" t="s">
        <v>85</v>
      </c>
      <c r="B6776" s="72">
        <v>46206</v>
      </c>
      <c r="C6776" s="79">
        <v>0.20833333333333334</v>
      </c>
      <c r="D6776">
        <v>1</v>
      </c>
      <c r="E6776" t="str">
        <f t="shared" si="210"/>
        <v>juillet</v>
      </c>
      <c r="F6776" t="e">
        <f t="shared" si="211"/>
        <v>#N/A</v>
      </c>
    </row>
    <row r="6777" spans="1:6">
      <c r="A6777" t="s">
        <v>85</v>
      </c>
      <c r="B6777" s="72">
        <v>46206</v>
      </c>
      <c r="C6777" s="79">
        <v>0.25</v>
      </c>
      <c r="D6777">
        <v>4</v>
      </c>
      <c r="E6777" t="str">
        <f t="shared" si="210"/>
        <v>juillet</v>
      </c>
      <c r="F6777">
        <f t="shared" si="211"/>
        <v>6</v>
      </c>
    </row>
    <row r="6778" spans="1:6">
      <c r="A6778" t="s">
        <v>85</v>
      </c>
      <c r="B6778" s="72">
        <v>46206</v>
      </c>
      <c r="C6778" s="79">
        <v>0.29166666666666669</v>
      </c>
      <c r="D6778">
        <v>4</v>
      </c>
      <c r="E6778" t="str">
        <f t="shared" si="210"/>
        <v>juillet</v>
      </c>
      <c r="F6778">
        <f t="shared" si="211"/>
        <v>7</v>
      </c>
    </row>
    <row r="6779" spans="1:6">
      <c r="A6779" t="s">
        <v>85</v>
      </c>
      <c r="B6779" s="72">
        <v>46206</v>
      </c>
      <c r="C6779" s="79">
        <v>0.33333333333333331</v>
      </c>
      <c r="D6779">
        <v>8</v>
      </c>
      <c r="E6779" t="str">
        <f t="shared" si="210"/>
        <v>juillet</v>
      </c>
      <c r="F6779">
        <f t="shared" si="211"/>
        <v>8</v>
      </c>
    </row>
    <row r="6780" spans="1:6">
      <c r="A6780" t="s">
        <v>85</v>
      </c>
      <c r="B6780" s="72">
        <v>46206</v>
      </c>
      <c r="C6780" s="79">
        <v>0.375</v>
      </c>
      <c r="D6780">
        <v>10</v>
      </c>
      <c r="E6780" t="str">
        <f t="shared" si="210"/>
        <v>juillet</v>
      </c>
      <c r="F6780">
        <f t="shared" si="211"/>
        <v>9</v>
      </c>
    </row>
    <row r="6781" spans="1:6">
      <c r="A6781" t="s">
        <v>85</v>
      </c>
      <c r="B6781" s="72">
        <v>46206</v>
      </c>
      <c r="C6781" s="79">
        <v>0.41666666666666669</v>
      </c>
      <c r="D6781">
        <v>19</v>
      </c>
      <c r="E6781" t="str">
        <f t="shared" si="210"/>
        <v>juillet</v>
      </c>
      <c r="F6781">
        <f t="shared" si="211"/>
        <v>10</v>
      </c>
    </row>
    <row r="6782" spans="1:6">
      <c r="A6782" t="s">
        <v>85</v>
      </c>
      <c r="B6782" s="72">
        <v>46206</v>
      </c>
      <c r="C6782" s="79">
        <v>0.45833333333333331</v>
      </c>
      <c r="D6782">
        <v>19</v>
      </c>
      <c r="E6782" t="str">
        <f t="shared" si="210"/>
        <v>juillet</v>
      </c>
      <c r="F6782">
        <f t="shared" si="211"/>
        <v>11</v>
      </c>
    </row>
    <row r="6783" spans="1:6">
      <c r="A6783" t="s">
        <v>85</v>
      </c>
      <c r="B6783" s="72">
        <v>46206</v>
      </c>
      <c r="C6783" s="79">
        <v>0.5</v>
      </c>
      <c r="D6783">
        <v>13</v>
      </c>
      <c r="E6783" t="str">
        <f t="shared" si="210"/>
        <v>juillet</v>
      </c>
      <c r="F6783">
        <f t="shared" si="211"/>
        <v>12</v>
      </c>
    </row>
    <row r="6784" spans="1:6">
      <c r="A6784" t="s">
        <v>85</v>
      </c>
      <c r="B6784" s="72">
        <v>46206</v>
      </c>
      <c r="C6784" s="79">
        <v>0.54166666666666663</v>
      </c>
      <c r="D6784">
        <v>12</v>
      </c>
      <c r="E6784" t="str">
        <f t="shared" si="210"/>
        <v>juillet</v>
      </c>
      <c r="F6784">
        <f t="shared" si="211"/>
        <v>13</v>
      </c>
    </row>
    <row r="6785" spans="1:6">
      <c r="A6785" t="s">
        <v>85</v>
      </c>
      <c r="B6785" s="72">
        <v>46206</v>
      </c>
      <c r="C6785" s="79">
        <v>0.58333333333333337</v>
      </c>
      <c r="D6785">
        <v>9</v>
      </c>
      <c r="E6785" t="str">
        <f t="shared" si="210"/>
        <v>juillet</v>
      </c>
      <c r="F6785">
        <f t="shared" si="211"/>
        <v>14</v>
      </c>
    </row>
    <row r="6786" spans="1:6">
      <c r="A6786" t="s">
        <v>85</v>
      </c>
      <c r="B6786" s="72">
        <v>46206</v>
      </c>
      <c r="C6786" s="79">
        <v>0.625</v>
      </c>
      <c r="D6786">
        <v>11</v>
      </c>
      <c r="E6786" t="str">
        <f t="shared" si="210"/>
        <v>juillet</v>
      </c>
      <c r="F6786">
        <f t="shared" si="211"/>
        <v>15</v>
      </c>
    </row>
    <row r="6787" spans="1:6">
      <c r="A6787" t="s">
        <v>85</v>
      </c>
      <c r="B6787" s="72">
        <v>46206</v>
      </c>
      <c r="C6787" s="79">
        <v>0.66666666666666663</v>
      </c>
      <c r="D6787">
        <v>9</v>
      </c>
      <c r="E6787" t="str">
        <f t="shared" si="210"/>
        <v>juillet</v>
      </c>
      <c r="F6787">
        <f t="shared" si="211"/>
        <v>16</v>
      </c>
    </row>
    <row r="6788" spans="1:6">
      <c r="A6788" t="s">
        <v>85</v>
      </c>
      <c r="B6788" s="72">
        <v>46206</v>
      </c>
      <c r="C6788" s="79">
        <v>0.70833333333333337</v>
      </c>
      <c r="D6788">
        <v>10</v>
      </c>
      <c r="E6788" t="str">
        <f t="shared" ref="E6788:E6851" si="212">TEXT(B6788,"mmmm")</f>
        <v>juillet</v>
      </c>
      <c r="F6788">
        <f t="shared" ref="F6788:F6851" si="213">VLOOKUP(C6788,$L$1:$M$24,2,0)</f>
        <v>17</v>
      </c>
    </row>
    <row r="6789" spans="1:6">
      <c r="A6789" t="s">
        <v>85</v>
      </c>
      <c r="B6789" s="72">
        <v>46206</v>
      </c>
      <c r="C6789" s="79">
        <v>0.75</v>
      </c>
      <c r="D6789">
        <v>4</v>
      </c>
      <c r="E6789" t="str">
        <f t="shared" si="212"/>
        <v>juillet</v>
      </c>
      <c r="F6789">
        <f t="shared" si="213"/>
        <v>18</v>
      </c>
    </row>
    <row r="6790" spans="1:6">
      <c r="A6790" t="s">
        <v>85</v>
      </c>
      <c r="B6790" s="72">
        <v>46206</v>
      </c>
      <c r="C6790" s="79">
        <v>0.79166666666666663</v>
      </c>
      <c r="D6790">
        <v>9</v>
      </c>
      <c r="E6790" t="str">
        <f t="shared" si="212"/>
        <v>juillet</v>
      </c>
      <c r="F6790">
        <f t="shared" si="213"/>
        <v>19</v>
      </c>
    </row>
    <row r="6791" spans="1:6">
      <c r="A6791" t="s">
        <v>85</v>
      </c>
      <c r="B6791" s="72">
        <v>46206</v>
      </c>
      <c r="C6791" s="79">
        <v>0.83333333333333337</v>
      </c>
      <c r="D6791">
        <v>2</v>
      </c>
      <c r="E6791" t="str">
        <f t="shared" si="212"/>
        <v>juillet</v>
      </c>
      <c r="F6791">
        <f t="shared" si="213"/>
        <v>20</v>
      </c>
    </row>
    <row r="6792" spans="1:6">
      <c r="A6792" t="s">
        <v>85</v>
      </c>
      <c r="B6792" s="72">
        <v>46206</v>
      </c>
      <c r="C6792" s="79">
        <v>0.875</v>
      </c>
      <c r="D6792">
        <v>1</v>
      </c>
      <c r="E6792" t="str">
        <f t="shared" si="212"/>
        <v>juillet</v>
      </c>
      <c r="F6792">
        <f t="shared" si="213"/>
        <v>21</v>
      </c>
    </row>
    <row r="6793" spans="1:6">
      <c r="A6793" t="s">
        <v>85</v>
      </c>
      <c r="B6793" s="72">
        <v>46206</v>
      </c>
      <c r="C6793" s="79">
        <v>0.91666666666666663</v>
      </c>
      <c r="D6793">
        <v>1</v>
      </c>
      <c r="E6793" t="str">
        <f t="shared" si="212"/>
        <v>juillet</v>
      </c>
      <c r="F6793">
        <f t="shared" si="213"/>
        <v>22</v>
      </c>
    </row>
    <row r="6794" spans="1:6">
      <c r="A6794" t="s">
        <v>85</v>
      </c>
      <c r="B6794" s="72">
        <v>46206</v>
      </c>
      <c r="C6794" s="79">
        <v>0.95833333333333337</v>
      </c>
      <c r="D6794">
        <v>0</v>
      </c>
      <c r="E6794" t="str">
        <f t="shared" si="212"/>
        <v>juillet</v>
      </c>
      <c r="F6794">
        <f t="shared" si="213"/>
        <v>23</v>
      </c>
    </row>
    <row r="6795" spans="1:6">
      <c r="A6795" t="s">
        <v>85</v>
      </c>
      <c r="B6795" s="72">
        <v>46206</v>
      </c>
      <c r="C6795" s="79">
        <v>0</v>
      </c>
      <c r="D6795">
        <v>2</v>
      </c>
      <c r="E6795" t="str">
        <f t="shared" si="212"/>
        <v>juillet</v>
      </c>
      <c r="F6795">
        <f t="shared" si="213"/>
        <v>24</v>
      </c>
    </row>
    <row r="6796" spans="1:6">
      <c r="A6796" t="s">
        <v>85</v>
      </c>
      <c r="B6796" s="72">
        <v>46206</v>
      </c>
      <c r="C6796" s="79">
        <v>4.1666666666666664E-2</v>
      </c>
      <c r="D6796">
        <v>2</v>
      </c>
      <c r="E6796" t="str">
        <f t="shared" si="212"/>
        <v>juillet</v>
      </c>
      <c r="F6796">
        <f t="shared" si="213"/>
        <v>1</v>
      </c>
    </row>
    <row r="6797" spans="1:6">
      <c r="A6797" t="s">
        <v>85</v>
      </c>
      <c r="B6797" s="72">
        <v>46206</v>
      </c>
      <c r="C6797" s="79">
        <v>8.3333333333333329E-2</v>
      </c>
      <c r="D6797">
        <v>0</v>
      </c>
      <c r="E6797" t="str">
        <f t="shared" si="212"/>
        <v>juillet</v>
      </c>
      <c r="F6797">
        <f t="shared" si="213"/>
        <v>2</v>
      </c>
    </row>
    <row r="6798" spans="1:6">
      <c r="A6798" t="s">
        <v>85</v>
      </c>
      <c r="B6798" s="72">
        <v>46206</v>
      </c>
      <c r="C6798" s="79">
        <v>0.125</v>
      </c>
      <c r="D6798">
        <v>2</v>
      </c>
      <c r="E6798" t="str">
        <f t="shared" si="212"/>
        <v>juillet</v>
      </c>
      <c r="F6798">
        <f t="shared" si="213"/>
        <v>3</v>
      </c>
    </row>
    <row r="6799" spans="1:6">
      <c r="A6799" t="s">
        <v>85</v>
      </c>
      <c r="B6799" s="72">
        <v>46206</v>
      </c>
      <c r="C6799" s="79">
        <v>0.16666666666666666</v>
      </c>
      <c r="D6799">
        <v>0</v>
      </c>
      <c r="E6799" t="str">
        <f t="shared" si="212"/>
        <v>juillet</v>
      </c>
      <c r="F6799">
        <f t="shared" si="213"/>
        <v>4</v>
      </c>
    </row>
    <row r="6800" spans="1:6">
      <c r="A6800" t="s">
        <v>85</v>
      </c>
      <c r="B6800" s="72">
        <v>46206</v>
      </c>
      <c r="C6800" s="79">
        <v>0.20833333333333334</v>
      </c>
      <c r="D6800">
        <v>2</v>
      </c>
      <c r="E6800" t="str">
        <f t="shared" si="212"/>
        <v>juillet</v>
      </c>
      <c r="F6800" t="e">
        <f t="shared" si="213"/>
        <v>#N/A</v>
      </c>
    </row>
    <row r="6801" spans="1:6">
      <c r="A6801" t="s">
        <v>85</v>
      </c>
      <c r="B6801" s="72">
        <v>46206</v>
      </c>
      <c r="C6801" s="79">
        <v>0.25</v>
      </c>
      <c r="D6801">
        <v>5</v>
      </c>
      <c r="E6801" t="str">
        <f t="shared" si="212"/>
        <v>juillet</v>
      </c>
      <c r="F6801">
        <f t="shared" si="213"/>
        <v>6</v>
      </c>
    </row>
    <row r="6802" spans="1:6">
      <c r="A6802" t="s">
        <v>85</v>
      </c>
      <c r="B6802" s="72">
        <v>46206</v>
      </c>
      <c r="C6802" s="79">
        <v>0.29166666666666669</v>
      </c>
      <c r="D6802">
        <v>5</v>
      </c>
      <c r="E6802" t="str">
        <f t="shared" si="212"/>
        <v>juillet</v>
      </c>
      <c r="F6802">
        <f t="shared" si="213"/>
        <v>7</v>
      </c>
    </row>
    <row r="6803" spans="1:6">
      <c r="A6803" t="s">
        <v>85</v>
      </c>
      <c r="B6803" s="72">
        <v>46206</v>
      </c>
      <c r="C6803" s="79">
        <v>0.33333333333333331</v>
      </c>
      <c r="D6803">
        <v>13</v>
      </c>
      <c r="E6803" t="str">
        <f t="shared" si="212"/>
        <v>juillet</v>
      </c>
      <c r="F6803">
        <f t="shared" si="213"/>
        <v>8</v>
      </c>
    </row>
    <row r="6804" spans="1:6">
      <c r="A6804" t="s">
        <v>85</v>
      </c>
      <c r="B6804" s="72">
        <v>46206</v>
      </c>
      <c r="C6804" s="79">
        <v>0.375</v>
      </c>
      <c r="D6804">
        <v>11</v>
      </c>
      <c r="E6804" t="str">
        <f t="shared" si="212"/>
        <v>juillet</v>
      </c>
      <c r="F6804">
        <f t="shared" si="213"/>
        <v>9</v>
      </c>
    </row>
    <row r="6805" spans="1:6">
      <c r="A6805" t="s">
        <v>85</v>
      </c>
      <c r="B6805" s="72">
        <v>46206</v>
      </c>
      <c r="C6805" s="79">
        <v>0.41666666666666669</v>
      </c>
      <c r="D6805">
        <v>23</v>
      </c>
      <c r="E6805" t="str">
        <f t="shared" si="212"/>
        <v>juillet</v>
      </c>
      <c r="F6805">
        <f t="shared" si="213"/>
        <v>10</v>
      </c>
    </row>
    <row r="6806" spans="1:6">
      <c r="A6806" t="s">
        <v>85</v>
      </c>
      <c r="B6806" s="72">
        <v>46206</v>
      </c>
      <c r="C6806" s="79">
        <v>0.45833333333333331</v>
      </c>
      <c r="D6806">
        <v>24</v>
      </c>
      <c r="E6806" t="str">
        <f t="shared" si="212"/>
        <v>juillet</v>
      </c>
      <c r="F6806">
        <f t="shared" si="213"/>
        <v>11</v>
      </c>
    </row>
    <row r="6807" spans="1:6">
      <c r="A6807" t="s">
        <v>85</v>
      </c>
      <c r="B6807" s="72">
        <v>46206</v>
      </c>
      <c r="C6807" s="79">
        <v>0.5</v>
      </c>
      <c r="D6807">
        <v>17</v>
      </c>
      <c r="E6807" t="str">
        <f t="shared" si="212"/>
        <v>juillet</v>
      </c>
      <c r="F6807">
        <f t="shared" si="213"/>
        <v>12</v>
      </c>
    </row>
    <row r="6808" spans="1:6">
      <c r="A6808" t="s">
        <v>85</v>
      </c>
      <c r="B6808" s="72">
        <v>46206</v>
      </c>
      <c r="C6808" s="79">
        <v>0.54166666666666663</v>
      </c>
      <c r="D6808">
        <v>15</v>
      </c>
      <c r="E6808" t="str">
        <f t="shared" si="212"/>
        <v>juillet</v>
      </c>
      <c r="F6808">
        <f t="shared" si="213"/>
        <v>13</v>
      </c>
    </row>
    <row r="6809" spans="1:6">
      <c r="A6809" t="s">
        <v>85</v>
      </c>
      <c r="B6809" s="72">
        <v>46206</v>
      </c>
      <c r="C6809" s="79">
        <v>0.58333333333333337</v>
      </c>
      <c r="D6809">
        <v>12</v>
      </c>
      <c r="E6809" t="str">
        <f t="shared" si="212"/>
        <v>juillet</v>
      </c>
      <c r="F6809">
        <f t="shared" si="213"/>
        <v>14</v>
      </c>
    </row>
    <row r="6810" spans="1:6">
      <c r="A6810" t="s">
        <v>85</v>
      </c>
      <c r="B6810" s="72">
        <v>46206</v>
      </c>
      <c r="C6810" s="79">
        <v>0.625</v>
      </c>
      <c r="D6810">
        <v>16</v>
      </c>
      <c r="E6810" t="str">
        <f t="shared" si="212"/>
        <v>juillet</v>
      </c>
      <c r="F6810">
        <f t="shared" si="213"/>
        <v>15</v>
      </c>
    </row>
    <row r="6811" spans="1:6">
      <c r="A6811" t="s">
        <v>85</v>
      </c>
      <c r="B6811" s="72">
        <v>46206</v>
      </c>
      <c r="C6811" s="79">
        <v>0.66666666666666663</v>
      </c>
      <c r="D6811">
        <v>12</v>
      </c>
      <c r="E6811" t="str">
        <f t="shared" si="212"/>
        <v>juillet</v>
      </c>
      <c r="F6811">
        <f t="shared" si="213"/>
        <v>16</v>
      </c>
    </row>
    <row r="6812" spans="1:6">
      <c r="A6812" t="s">
        <v>85</v>
      </c>
      <c r="B6812" s="72">
        <v>46206</v>
      </c>
      <c r="C6812" s="79">
        <v>0.70833333333333337</v>
      </c>
      <c r="D6812">
        <v>14</v>
      </c>
      <c r="E6812" t="str">
        <f t="shared" si="212"/>
        <v>juillet</v>
      </c>
      <c r="F6812">
        <f t="shared" si="213"/>
        <v>17</v>
      </c>
    </row>
    <row r="6813" spans="1:6">
      <c r="A6813" t="s">
        <v>85</v>
      </c>
      <c r="B6813" s="72">
        <v>46206</v>
      </c>
      <c r="C6813" s="79">
        <v>0.75</v>
      </c>
      <c r="D6813">
        <v>5</v>
      </c>
      <c r="E6813" t="str">
        <f t="shared" si="212"/>
        <v>juillet</v>
      </c>
      <c r="F6813">
        <f t="shared" si="213"/>
        <v>18</v>
      </c>
    </row>
    <row r="6814" spans="1:6">
      <c r="A6814" t="s">
        <v>85</v>
      </c>
      <c r="B6814" s="72">
        <v>46206</v>
      </c>
      <c r="C6814" s="79">
        <v>0.79166666666666663</v>
      </c>
      <c r="D6814">
        <v>9</v>
      </c>
      <c r="E6814" t="str">
        <f t="shared" si="212"/>
        <v>juillet</v>
      </c>
      <c r="F6814">
        <f t="shared" si="213"/>
        <v>19</v>
      </c>
    </row>
    <row r="6815" spans="1:6">
      <c r="A6815" t="s">
        <v>85</v>
      </c>
      <c r="B6815" s="72">
        <v>46206</v>
      </c>
      <c r="C6815" s="79">
        <v>0.83333333333333337</v>
      </c>
      <c r="D6815">
        <v>4</v>
      </c>
      <c r="E6815" t="str">
        <f t="shared" si="212"/>
        <v>juillet</v>
      </c>
      <c r="F6815">
        <f t="shared" si="213"/>
        <v>20</v>
      </c>
    </row>
    <row r="6816" spans="1:6">
      <c r="A6816" t="s">
        <v>85</v>
      </c>
      <c r="B6816" s="72">
        <v>46206</v>
      </c>
      <c r="C6816" s="79">
        <v>0.875</v>
      </c>
      <c r="D6816">
        <v>2</v>
      </c>
      <c r="E6816" t="str">
        <f t="shared" si="212"/>
        <v>juillet</v>
      </c>
      <c r="F6816">
        <f t="shared" si="213"/>
        <v>21</v>
      </c>
    </row>
    <row r="6817" spans="1:6">
      <c r="A6817" t="s">
        <v>85</v>
      </c>
      <c r="B6817" s="72">
        <v>46206</v>
      </c>
      <c r="C6817" s="79">
        <v>0.91666666666666663</v>
      </c>
      <c r="D6817">
        <v>2</v>
      </c>
      <c r="E6817" t="str">
        <f t="shared" si="212"/>
        <v>juillet</v>
      </c>
      <c r="F6817">
        <f t="shared" si="213"/>
        <v>22</v>
      </c>
    </row>
    <row r="6818" spans="1:6">
      <c r="A6818" t="s">
        <v>85</v>
      </c>
      <c r="B6818" s="72">
        <v>46206</v>
      </c>
      <c r="C6818" s="79">
        <v>0.95833333333333337</v>
      </c>
      <c r="D6818">
        <v>0</v>
      </c>
      <c r="E6818" t="str">
        <f t="shared" si="212"/>
        <v>juillet</v>
      </c>
      <c r="F6818">
        <f t="shared" si="213"/>
        <v>23</v>
      </c>
    </row>
    <row r="6819" spans="1:6">
      <c r="A6819" t="s">
        <v>68</v>
      </c>
      <c r="B6819" s="72">
        <v>46207</v>
      </c>
      <c r="C6819" s="79">
        <v>0</v>
      </c>
      <c r="D6819">
        <v>4</v>
      </c>
      <c r="E6819" t="str">
        <f t="shared" si="212"/>
        <v>juillet</v>
      </c>
      <c r="F6819">
        <f t="shared" si="213"/>
        <v>24</v>
      </c>
    </row>
    <row r="6820" spans="1:6">
      <c r="A6820" t="s">
        <v>68</v>
      </c>
      <c r="B6820" s="72">
        <v>46207</v>
      </c>
      <c r="C6820" s="79">
        <v>4.1666666666666664E-2</v>
      </c>
      <c r="D6820">
        <v>3</v>
      </c>
      <c r="E6820" t="str">
        <f t="shared" si="212"/>
        <v>juillet</v>
      </c>
      <c r="F6820">
        <f t="shared" si="213"/>
        <v>1</v>
      </c>
    </row>
    <row r="6821" spans="1:6">
      <c r="A6821" t="s">
        <v>68</v>
      </c>
      <c r="B6821" s="72">
        <v>46207</v>
      </c>
      <c r="C6821" s="79">
        <v>8.3333333333333329E-2</v>
      </c>
      <c r="D6821">
        <v>2</v>
      </c>
      <c r="E6821" t="str">
        <f t="shared" si="212"/>
        <v>juillet</v>
      </c>
      <c r="F6821">
        <f t="shared" si="213"/>
        <v>2</v>
      </c>
    </row>
    <row r="6822" spans="1:6">
      <c r="A6822" t="s">
        <v>68</v>
      </c>
      <c r="B6822" s="72">
        <v>46207</v>
      </c>
      <c r="C6822" s="79">
        <v>0.125</v>
      </c>
      <c r="D6822">
        <v>1</v>
      </c>
      <c r="E6822" t="str">
        <f t="shared" si="212"/>
        <v>juillet</v>
      </c>
      <c r="F6822">
        <f t="shared" si="213"/>
        <v>3</v>
      </c>
    </row>
    <row r="6823" spans="1:6">
      <c r="A6823" t="s">
        <v>68</v>
      </c>
      <c r="B6823" s="72">
        <v>46207</v>
      </c>
      <c r="C6823" s="79">
        <v>0.16666666666666666</v>
      </c>
      <c r="D6823">
        <v>1</v>
      </c>
      <c r="E6823" t="str">
        <f t="shared" si="212"/>
        <v>juillet</v>
      </c>
      <c r="F6823">
        <f t="shared" si="213"/>
        <v>4</v>
      </c>
    </row>
    <row r="6824" spans="1:6">
      <c r="A6824" t="s">
        <v>68</v>
      </c>
      <c r="B6824" s="72">
        <v>46207</v>
      </c>
      <c r="C6824" s="79">
        <v>0.20833333333333334</v>
      </c>
      <c r="D6824">
        <v>2</v>
      </c>
      <c r="E6824" t="str">
        <f t="shared" si="212"/>
        <v>juillet</v>
      </c>
      <c r="F6824" t="e">
        <f t="shared" si="213"/>
        <v>#N/A</v>
      </c>
    </row>
    <row r="6825" spans="1:6">
      <c r="A6825" t="s">
        <v>68</v>
      </c>
      <c r="B6825" s="72">
        <v>46207</v>
      </c>
      <c r="C6825" s="79">
        <v>0.25</v>
      </c>
      <c r="D6825">
        <v>3</v>
      </c>
      <c r="E6825" t="str">
        <f t="shared" si="212"/>
        <v>juillet</v>
      </c>
      <c r="F6825">
        <f t="shared" si="213"/>
        <v>6</v>
      </c>
    </row>
    <row r="6826" spans="1:6">
      <c r="A6826" t="s">
        <v>68</v>
      </c>
      <c r="B6826" s="72">
        <v>46207</v>
      </c>
      <c r="C6826" s="79">
        <v>0.29166666666666669</v>
      </c>
      <c r="D6826">
        <v>8</v>
      </c>
      <c r="E6826" t="str">
        <f t="shared" si="212"/>
        <v>juillet</v>
      </c>
      <c r="F6826">
        <f t="shared" si="213"/>
        <v>7</v>
      </c>
    </row>
    <row r="6827" spans="1:6">
      <c r="A6827" t="s">
        <v>68</v>
      </c>
      <c r="B6827" s="72">
        <v>46207</v>
      </c>
      <c r="C6827" s="79">
        <v>0.33333333333333331</v>
      </c>
      <c r="D6827">
        <v>21</v>
      </c>
      <c r="E6827" t="str">
        <f t="shared" si="212"/>
        <v>juillet</v>
      </c>
      <c r="F6827">
        <f t="shared" si="213"/>
        <v>8</v>
      </c>
    </row>
    <row r="6828" spans="1:6">
      <c r="A6828" t="s">
        <v>68</v>
      </c>
      <c r="B6828" s="72">
        <v>46207</v>
      </c>
      <c r="C6828" s="79">
        <v>0.375</v>
      </c>
      <c r="D6828">
        <v>39</v>
      </c>
      <c r="E6828" t="str">
        <f t="shared" si="212"/>
        <v>juillet</v>
      </c>
      <c r="F6828">
        <f t="shared" si="213"/>
        <v>9</v>
      </c>
    </row>
    <row r="6829" spans="1:6">
      <c r="A6829" t="s">
        <v>68</v>
      </c>
      <c r="B6829" s="72">
        <v>46207</v>
      </c>
      <c r="C6829" s="79">
        <v>0.41666666666666669</v>
      </c>
      <c r="D6829">
        <v>40</v>
      </c>
      <c r="E6829" t="str">
        <f t="shared" si="212"/>
        <v>juillet</v>
      </c>
      <c r="F6829">
        <f t="shared" si="213"/>
        <v>10</v>
      </c>
    </row>
    <row r="6830" spans="1:6">
      <c r="A6830" t="s">
        <v>68</v>
      </c>
      <c r="B6830" s="72">
        <v>46207</v>
      </c>
      <c r="C6830" s="79">
        <v>0.45833333333333331</v>
      </c>
      <c r="D6830">
        <v>50</v>
      </c>
      <c r="E6830" t="str">
        <f t="shared" si="212"/>
        <v>juillet</v>
      </c>
      <c r="F6830">
        <f t="shared" si="213"/>
        <v>11</v>
      </c>
    </row>
    <row r="6831" spans="1:6">
      <c r="A6831" t="s">
        <v>68</v>
      </c>
      <c r="B6831" s="72">
        <v>46207</v>
      </c>
      <c r="C6831" s="79">
        <v>0.5</v>
      </c>
      <c r="D6831">
        <v>47</v>
      </c>
      <c r="E6831" t="str">
        <f t="shared" si="212"/>
        <v>juillet</v>
      </c>
      <c r="F6831">
        <f t="shared" si="213"/>
        <v>12</v>
      </c>
    </row>
    <row r="6832" spans="1:6">
      <c r="A6832" t="s">
        <v>68</v>
      </c>
      <c r="B6832" s="72">
        <v>46207</v>
      </c>
      <c r="C6832" s="79">
        <v>0.54166666666666663</v>
      </c>
      <c r="D6832">
        <v>47</v>
      </c>
      <c r="E6832" t="str">
        <f t="shared" si="212"/>
        <v>juillet</v>
      </c>
      <c r="F6832">
        <f t="shared" si="213"/>
        <v>13</v>
      </c>
    </row>
    <row r="6833" spans="1:6">
      <c r="A6833" t="s">
        <v>68</v>
      </c>
      <c r="B6833" s="72">
        <v>46207</v>
      </c>
      <c r="C6833" s="79">
        <v>0.58333333333333337</v>
      </c>
      <c r="D6833">
        <v>44</v>
      </c>
      <c r="E6833" t="str">
        <f t="shared" si="212"/>
        <v>juillet</v>
      </c>
      <c r="F6833">
        <f t="shared" si="213"/>
        <v>14</v>
      </c>
    </row>
    <row r="6834" spans="1:6">
      <c r="A6834" t="s">
        <v>68</v>
      </c>
      <c r="B6834" s="72">
        <v>46207</v>
      </c>
      <c r="C6834" s="79">
        <v>0.625</v>
      </c>
      <c r="D6834">
        <v>42</v>
      </c>
      <c r="E6834" t="str">
        <f t="shared" si="212"/>
        <v>juillet</v>
      </c>
      <c r="F6834">
        <f t="shared" si="213"/>
        <v>15</v>
      </c>
    </row>
    <row r="6835" spans="1:6">
      <c r="A6835" t="s">
        <v>68</v>
      </c>
      <c r="B6835" s="72">
        <v>46207</v>
      </c>
      <c r="C6835" s="79">
        <v>0.66666666666666663</v>
      </c>
      <c r="D6835">
        <v>38</v>
      </c>
      <c r="E6835" t="str">
        <f t="shared" si="212"/>
        <v>juillet</v>
      </c>
      <c r="F6835">
        <f t="shared" si="213"/>
        <v>16</v>
      </c>
    </row>
    <row r="6836" spans="1:6">
      <c r="A6836" t="s">
        <v>68</v>
      </c>
      <c r="B6836" s="72">
        <v>46207</v>
      </c>
      <c r="C6836" s="79">
        <v>0.70833333333333337</v>
      </c>
      <c r="D6836">
        <v>36</v>
      </c>
      <c r="E6836" t="str">
        <f t="shared" si="212"/>
        <v>juillet</v>
      </c>
      <c r="F6836">
        <f t="shared" si="213"/>
        <v>17</v>
      </c>
    </row>
    <row r="6837" spans="1:6">
      <c r="A6837" t="s">
        <v>68</v>
      </c>
      <c r="B6837" s="72">
        <v>46207</v>
      </c>
      <c r="C6837" s="79">
        <v>0.75</v>
      </c>
      <c r="D6837">
        <v>29</v>
      </c>
      <c r="E6837" t="str">
        <f t="shared" si="212"/>
        <v>juillet</v>
      </c>
      <c r="F6837">
        <f t="shared" si="213"/>
        <v>18</v>
      </c>
    </row>
    <row r="6838" spans="1:6">
      <c r="A6838" t="s">
        <v>68</v>
      </c>
      <c r="B6838" s="72">
        <v>46207</v>
      </c>
      <c r="C6838" s="79">
        <v>0.79166666666666663</v>
      </c>
      <c r="D6838">
        <v>21</v>
      </c>
      <c r="E6838" t="str">
        <f t="shared" si="212"/>
        <v>juillet</v>
      </c>
      <c r="F6838">
        <f t="shared" si="213"/>
        <v>19</v>
      </c>
    </row>
    <row r="6839" spans="1:6">
      <c r="A6839" t="s">
        <v>68</v>
      </c>
      <c r="B6839" s="72">
        <v>46207</v>
      </c>
      <c r="C6839" s="79">
        <v>0.83333333333333337</v>
      </c>
      <c r="D6839">
        <v>15</v>
      </c>
      <c r="E6839" t="str">
        <f t="shared" si="212"/>
        <v>juillet</v>
      </c>
      <c r="F6839">
        <f t="shared" si="213"/>
        <v>20</v>
      </c>
    </row>
    <row r="6840" spans="1:6">
      <c r="A6840" t="s">
        <v>68</v>
      </c>
      <c r="B6840" s="72">
        <v>46207</v>
      </c>
      <c r="C6840" s="79">
        <v>0.875</v>
      </c>
      <c r="D6840">
        <v>15</v>
      </c>
      <c r="E6840" t="str">
        <f t="shared" si="212"/>
        <v>juillet</v>
      </c>
      <c r="F6840">
        <f t="shared" si="213"/>
        <v>21</v>
      </c>
    </row>
    <row r="6841" spans="1:6">
      <c r="A6841" t="s">
        <v>68</v>
      </c>
      <c r="B6841" s="72">
        <v>46207</v>
      </c>
      <c r="C6841" s="79">
        <v>0.91666666666666663</v>
      </c>
      <c r="D6841">
        <v>13</v>
      </c>
      <c r="E6841" t="str">
        <f t="shared" si="212"/>
        <v>juillet</v>
      </c>
      <c r="F6841">
        <f t="shared" si="213"/>
        <v>22</v>
      </c>
    </row>
    <row r="6842" spans="1:6">
      <c r="A6842" t="s">
        <v>68</v>
      </c>
      <c r="B6842" s="72">
        <v>46207</v>
      </c>
      <c r="C6842" s="79">
        <v>0.95833333333333337</v>
      </c>
      <c r="D6842">
        <v>5</v>
      </c>
      <c r="E6842" t="str">
        <f t="shared" si="212"/>
        <v>juillet</v>
      </c>
      <c r="F6842">
        <f t="shared" si="213"/>
        <v>23</v>
      </c>
    </row>
    <row r="6843" spans="1:6">
      <c r="A6843" t="s">
        <v>85</v>
      </c>
      <c r="B6843" s="72">
        <v>46207</v>
      </c>
      <c r="C6843" s="79">
        <v>0</v>
      </c>
      <c r="D6843">
        <v>6</v>
      </c>
      <c r="E6843" t="str">
        <f t="shared" si="212"/>
        <v>juillet</v>
      </c>
      <c r="F6843">
        <f t="shared" si="213"/>
        <v>24</v>
      </c>
    </row>
    <row r="6844" spans="1:6">
      <c r="A6844" t="s">
        <v>85</v>
      </c>
      <c r="B6844" s="72">
        <v>46207</v>
      </c>
      <c r="C6844" s="79">
        <v>4.1666666666666664E-2</v>
      </c>
      <c r="D6844">
        <v>0</v>
      </c>
      <c r="E6844" t="str">
        <f t="shared" si="212"/>
        <v>juillet</v>
      </c>
      <c r="F6844">
        <f t="shared" si="213"/>
        <v>1</v>
      </c>
    </row>
    <row r="6845" spans="1:6">
      <c r="A6845" t="s">
        <v>85</v>
      </c>
      <c r="B6845" s="72">
        <v>46207</v>
      </c>
      <c r="C6845" s="79">
        <v>8.3333333333333329E-2</v>
      </c>
      <c r="D6845">
        <v>0</v>
      </c>
      <c r="E6845" t="str">
        <f t="shared" si="212"/>
        <v>juillet</v>
      </c>
      <c r="F6845">
        <f t="shared" si="213"/>
        <v>2</v>
      </c>
    </row>
    <row r="6846" spans="1:6">
      <c r="A6846" t="s">
        <v>85</v>
      </c>
      <c r="B6846" s="72">
        <v>46207</v>
      </c>
      <c r="C6846" s="79">
        <v>0.125</v>
      </c>
      <c r="D6846">
        <v>0</v>
      </c>
      <c r="E6846" t="str">
        <f t="shared" si="212"/>
        <v>juillet</v>
      </c>
      <c r="F6846">
        <f t="shared" si="213"/>
        <v>3</v>
      </c>
    </row>
    <row r="6847" spans="1:6">
      <c r="A6847" t="s">
        <v>85</v>
      </c>
      <c r="B6847" s="72">
        <v>46207</v>
      </c>
      <c r="C6847" s="79">
        <v>0.16666666666666666</v>
      </c>
      <c r="D6847">
        <v>0</v>
      </c>
      <c r="E6847" t="str">
        <f t="shared" si="212"/>
        <v>juillet</v>
      </c>
      <c r="F6847">
        <f t="shared" si="213"/>
        <v>4</v>
      </c>
    </row>
    <row r="6848" spans="1:6">
      <c r="A6848" t="s">
        <v>85</v>
      </c>
      <c r="B6848" s="72">
        <v>46207</v>
      </c>
      <c r="C6848" s="79">
        <v>0.20833333333333334</v>
      </c>
      <c r="D6848">
        <v>1</v>
      </c>
      <c r="E6848" t="str">
        <f t="shared" si="212"/>
        <v>juillet</v>
      </c>
      <c r="F6848" t="e">
        <f t="shared" si="213"/>
        <v>#N/A</v>
      </c>
    </row>
    <row r="6849" spans="1:6">
      <c r="A6849" t="s">
        <v>85</v>
      </c>
      <c r="B6849" s="72">
        <v>46207</v>
      </c>
      <c r="C6849" s="79">
        <v>0.25</v>
      </c>
      <c r="D6849">
        <v>0</v>
      </c>
      <c r="E6849" t="str">
        <f t="shared" si="212"/>
        <v>juillet</v>
      </c>
      <c r="F6849">
        <f t="shared" si="213"/>
        <v>6</v>
      </c>
    </row>
    <row r="6850" spans="1:6">
      <c r="A6850" t="s">
        <v>85</v>
      </c>
      <c r="B6850" s="72">
        <v>46207</v>
      </c>
      <c r="C6850" s="79">
        <v>0.29166666666666669</v>
      </c>
      <c r="D6850">
        <v>3</v>
      </c>
      <c r="E6850" t="str">
        <f t="shared" si="212"/>
        <v>juillet</v>
      </c>
      <c r="F6850">
        <f t="shared" si="213"/>
        <v>7</v>
      </c>
    </row>
    <row r="6851" spans="1:6">
      <c r="A6851" t="s">
        <v>85</v>
      </c>
      <c r="B6851" s="72">
        <v>46207</v>
      </c>
      <c r="C6851" s="79">
        <v>0.33333333333333331</v>
      </c>
      <c r="D6851">
        <v>6</v>
      </c>
      <c r="E6851" t="str">
        <f t="shared" si="212"/>
        <v>juillet</v>
      </c>
      <c r="F6851">
        <f t="shared" si="213"/>
        <v>8</v>
      </c>
    </row>
    <row r="6852" spans="1:6">
      <c r="A6852" t="s">
        <v>85</v>
      </c>
      <c r="B6852" s="72">
        <v>46207</v>
      </c>
      <c r="C6852" s="79">
        <v>0.375</v>
      </c>
      <c r="D6852">
        <v>4</v>
      </c>
      <c r="E6852" t="str">
        <f t="shared" ref="E6852:E6915" si="214">TEXT(B6852,"mmmm")</f>
        <v>juillet</v>
      </c>
      <c r="F6852">
        <f t="shared" ref="F6852:F6915" si="215">VLOOKUP(C6852,$L$1:$M$24,2,0)</f>
        <v>9</v>
      </c>
    </row>
    <row r="6853" spans="1:6">
      <c r="A6853" t="s">
        <v>85</v>
      </c>
      <c r="B6853" s="72">
        <v>46207</v>
      </c>
      <c r="C6853" s="79">
        <v>0.41666666666666669</v>
      </c>
      <c r="D6853">
        <v>6</v>
      </c>
      <c r="E6853" t="str">
        <f t="shared" si="214"/>
        <v>juillet</v>
      </c>
      <c r="F6853">
        <f t="shared" si="215"/>
        <v>10</v>
      </c>
    </row>
    <row r="6854" spans="1:6">
      <c r="A6854" t="s">
        <v>85</v>
      </c>
      <c r="B6854" s="72">
        <v>46207</v>
      </c>
      <c r="C6854" s="79">
        <v>0.45833333333333331</v>
      </c>
      <c r="D6854">
        <v>6</v>
      </c>
      <c r="E6854" t="str">
        <f t="shared" si="214"/>
        <v>juillet</v>
      </c>
      <c r="F6854">
        <f t="shared" si="215"/>
        <v>11</v>
      </c>
    </row>
    <row r="6855" spans="1:6">
      <c r="A6855" t="s">
        <v>85</v>
      </c>
      <c r="B6855" s="72">
        <v>46207</v>
      </c>
      <c r="C6855" s="79">
        <v>0.5</v>
      </c>
      <c r="D6855">
        <v>7</v>
      </c>
      <c r="E6855" t="str">
        <f t="shared" si="214"/>
        <v>juillet</v>
      </c>
      <c r="F6855">
        <f t="shared" si="215"/>
        <v>12</v>
      </c>
    </row>
    <row r="6856" spans="1:6">
      <c r="A6856" t="s">
        <v>85</v>
      </c>
      <c r="B6856" s="72">
        <v>46207</v>
      </c>
      <c r="C6856" s="79">
        <v>0.54166666666666663</v>
      </c>
      <c r="D6856">
        <v>6</v>
      </c>
      <c r="E6856" t="str">
        <f t="shared" si="214"/>
        <v>juillet</v>
      </c>
      <c r="F6856">
        <f t="shared" si="215"/>
        <v>13</v>
      </c>
    </row>
    <row r="6857" spans="1:6">
      <c r="A6857" t="s">
        <v>85</v>
      </c>
      <c r="B6857" s="72">
        <v>46207</v>
      </c>
      <c r="C6857" s="79">
        <v>0.58333333333333337</v>
      </c>
      <c r="D6857">
        <v>6</v>
      </c>
      <c r="E6857" t="str">
        <f t="shared" si="214"/>
        <v>juillet</v>
      </c>
      <c r="F6857">
        <f t="shared" si="215"/>
        <v>14</v>
      </c>
    </row>
    <row r="6858" spans="1:6">
      <c r="A6858" t="s">
        <v>85</v>
      </c>
      <c r="B6858" s="72">
        <v>46207</v>
      </c>
      <c r="C6858" s="79">
        <v>0.625</v>
      </c>
      <c r="D6858">
        <v>12</v>
      </c>
      <c r="E6858" t="str">
        <f t="shared" si="214"/>
        <v>juillet</v>
      </c>
      <c r="F6858">
        <f t="shared" si="215"/>
        <v>15</v>
      </c>
    </row>
    <row r="6859" spans="1:6">
      <c r="A6859" t="s">
        <v>85</v>
      </c>
      <c r="B6859" s="72">
        <v>46207</v>
      </c>
      <c r="C6859" s="79">
        <v>0.66666666666666663</v>
      </c>
      <c r="D6859">
        <v>12</v>
      </c>
      <c r="E6859" t="str">
        <f t="shared" si="214"/>
        <v>juillet</v>
      </c>
      <c r="F6859">
        <f t="shared" si="215"/>
        <v>16</v>
      </c>
    </row>
    <row r="6860" spans="1:6">
      <c r="A6860" t="s">
        <v>85</v>
      </c>
      <c r="B6860" s="72">
        <v>46207</v>
      </c>
      <c r="C6860" s="79">
        <v>0.70833333333333337</v>
      </c>
      <c r="D6860">
        <v>3</v>
      </c>
      <c r="E6860" t="str">
        <f t="shared" si="214"/>
        <v>juillet</v>
      </c>
      <c r="F6860">
        <f t="shared" si="215"/>
        <v>17</v>
      </c>
    </row>
    <row r="6861" spans="1:6">
      <c r="A6861" t="s">
        <v>85</v>
      </c>
      <c r="B6861" s="72">
        <v>46207</v>
      </c>
      <c r="C6861" s="79">
        <v>0.75</v>
      </c>
      <c r="D6861">
        <v>2</v>
      </c>
      <c r="E6861" t="str">
        <f t="shared" si="214"/>
        <v>juillet</v>
      </c>
      <c r="F6861">
        <f t="shared" si="215"/>
        <v>18</v>
      </c>
    </row>
    <row r="6862" spans="1:6">
      <c r="A6862" t="s">
        <v>85</v>
      </c>
      <c r="B6862" s="72">
        <v>46207</v>
      </c>
      <c r="C6862" s="79">
        <v>0.79166666666666663</v>
      </c>
      <c r="D6862">
        <v>2</v>
      </c>
      <c r="E6862" t="str">
        <f t="shared" si="214"/>
        <v>juillet</v>
      </c>
      <c r="F6862">
        <f t="shared" si="215"/>
        <v>19</v>
      </c>
    </row>
    <row r="6863" spans="1:6">
      <c r="A6863" t="s">
        <v>85</v>
      </c>
      <c r="B6863" s="72">
        <v>46207</v>
      </c>
      <c r="C6863" s="79">
        <v>0.83333333333333337</v>
      </c>
      <c r="D6863">
        <v>4</v>
      </c>
      <c r="E6863" t="str">
        <f t="shared" si="214"/>
        <v>juillet</v>
      </c>
      <c r="F6863">
        <f t="shared" si="215"/>
        <v>20</v>
      </c>
    </row>
    <row r="6864" spans="1:6">
      <c r="A6864" t="s">
        <v>85</v>
      </c>
      <c r="B6864" s="72">
        <v>46207</v>
      </c>
      <c r="C6864" s="79">
        <v>0.875</v>
      </c>
      <c r="D6864">
        <v>3</v>
      </c>
      <c r="E6864" t="str">
        <f t="shared" si="214"/>
        <v>juillet</v>
      </c>
      <c r="F6864">
        <f t="shared" si="215"/>
        <v>21</v>
      </c>
    </row>
    <row r="6865" spans="1:6">
      <c r="A6865" t="s">
        <v>85</v>
      </c>
      <c r="B6865" s="72">
        <v>46207</v>
      </c>
      <c r="C6865" s="79">
        <v>0.91666666666666663</v>
      </c>
      <c r="D6865">
        <v>3</v>
      </c>
      <c r="E6865" t="str">
        <f t="shared" si="214"/>
        <v>juillet</v>
      </c>
      <c r="F6865">
        <f t="shared" si="215"/>
        <v>22</v>
      </c>
    </row>
    <row r="6866" spans="1:6">
      <c r="A6866" t="s">
        <v>85</v>
      </c>
      <c r="B6866" s="72">
        <v>46207</v>
      </c>
      <c r="C6866" s="79">
        <v>0.95833333333333337</v>
      </c>
      <c r="D6866">
        <v>10</v>
      </c>
      <c r="E6866" t="str">
        <f t="shared" si="214"/>
        <v>juillet</v>
      </c>
      <c r="F6866">
        <f t="shared" si="215"/>
        <v>23</v>
      </c>
    </row>
    <row r="6867" spans="1:6">
      <c r="A6867" t="s">
        <v>85</v>
      </c>
      <c r="B6867" s="72">
        <v>46207</v>
      </c>
      <c r="C6867" s="79">
        <v>0</v>
      </c>
      <c r="D6867">
        <v>10</v>
      </c>
      <c r="E6867" t="str">
        <f t="shared" si="214"/>
        <v>juillet</v>
      </c>
      <c r="F6867">
        <f t="shared" si="215"/>
        <v>24</v>
      </c>
    </row>
    <row r="6868" spans="1:6">
      <c r="A6868" t="s">
        <v>85</v>
      </c>
      <c r="B6868" s="72">
        <v>46207</v>
      </c>
      <c r="C6868" s="79">
        <v>4.1666666666666664E-2</v>
      </c>
      <c r="D6868">
        <v>0</v>
      </c>
      <c r="E6868" t="str">
        <f t="shared" si="214"/>
        <v>juillet</v>
      </c>
      <c r="F6868">
        <f t="shared" si="215"/>
        <v>1</v>
      </c>
    </row>
    <row r="6869" spans="1:6">
      <c r="A6869" t="s">
        <v>85</v>
      </c>
      <c r="B6869" s="72">
        <v>46207</v>
      </c>
      <c r="C6869" s="79">
        <v>8.3333333333333329E-2</v>
      </c>
      <c r="D6869">
        <v>0</v>
      </c>
      <c r="E6869" t="str">
        <f t="shared" si="214"/>
        <v>juillet</v>
      </c>
      <c r="F6869">
        <f t="shared" si="215"/>
        <v>2</v>
      </c>
    </row>
    <row r="6870" spans="1:6">
      <c r="A6870" t="s">
        <v>85</v>
      </c>
      <c r="B6870" s="72">
        <v>46207</v>
      </c>
      <c r="C6870" s="79">
        <v>0.125</v>
      </c>
      <c r="D6870">
        <v>0</v>
      </c>
      <c r="E6870" t="str">
        <f t="shared" si="214"/>
        <v>juillet</v>
      </c>
      <c r="F6870">
        <f t="shared" si="215"/>
        <v>3</v>
      </c>
    </row>
    <row r="6871" spans="1:6">
      <c r="A6871" t="s">
        <v>85</v>
      </c>
      <c r="B6871" s="72">
        <v>46207</v>
      </c>
      <c r="C6871" s="79">
        <v>0.16666666666666666</v>
      </c>
      <c r="D6871">
        <v>0</v>
      </c>
      <c r="E6871" t="str">
        <f t="shared" si="214"/>
        <v>juillet</v>
      </c>
      <c r="F6871">
        <f t="shared" si="215"/>
        <v>4</v>
      </c>
    </row>
    <row r="6872" spans="1:6">
      <c r="A6872" t="s">
        <v>85</v>
      </c>
      <c r="B6872" s="72">
        <v>46207</v>
      </c>
      <c r="C6872" s="79">
        <v>0.20833333333333334</v>
      </c>
      <c r="D6872">
        <v>2</v>
      </c>
      <c r="E6872" t="str">
        <f t="shared" si="214"/>
        <v>juillet</v>
      </c>
      <c r="F6872" t="e">
        <f t="shared" si="215"/>
        <v>#N/A</v>
      </c>
    </row>
    <row r="6873" spans="1:6">
      <c r="A6873" t="s">
        <v>85</v>
      </c>
      <c r="B6873" s="72">
        <v>46207</v>
      </c>
      <c r="C6873" s="79">
        <v>0.25</v>
      </c>
      <c r="D6873">
        <v>0</v>
      </c>
      <c r="E6873" t="str">
        <f t="shared" si="214"/>
        <v>juillet</v>
      </c>
      <c r="F6873">
        <f t="shared" si="215"/>
        <v>6</v>
      </c>
    </row>
    <row r="6874" spans="1:6">
      <c r="A6874" t="s">
        <v>85</v>
      </c>
      <c r="B6874" s="72">
        <v>46207</v>
      </c>
      <c r="C6874" s="79">
        <v>0.29166666666666669</v>
      </c>
      <c r="D6874">
        <v>5</v>
      </c>
      <c r="E6874" t="str">
        <f t="shared" si="214"/>
        <v>juillet</v>
      </c>
      <c r="F6874">
        <f t="shared" si="215"/>
        <v>7</v>
      </c>
    </row>
    <row r="6875" spans="1:6">
      <c r="A6875" t="s">
        <v>85</v>
      </c>
      <c r="B6875" s="72">
        <v>46207</v>
      </c>
      <c r="C6875" s="79">
        <v>0.33333333333333331</v>
      </c>
      <c r="D6875">
        <v>9</v>
      </c>
      <c r="E6875" t="str">
        <f t="shared" si="214"/>
        <v>juillet</v>
      </c>
      <c r="F6875">
        <f t="shared" si="215"/>
        <v>8</v>
      </c>
    </row>
    <row r="6876" spans="1:6">
      <c r="A6876" t="s">
        <v>85</v>
      </c>
      <c r="B6876" s="72">
        <v>46207</v>
      </c>
      <c r="C6876" s="79">
        <v>0.375</v>
      </c>
      <c r="D6876">
        <v>3</v>
      </c>
      <c r="E6876" t="str">
        <f t="shared" si="214"/>
        <v>juillet</v>
      </c>
      <c r="F6876">
        <f t="shared" si="215"/>
        <v>9</v>
      </c>
    </row>
    <row r="6877" spans="1:6">
      <c r="A6877" t="s">
        <v>85</v>
      </c>
      <c r="B6877" s="72">
        <v>46207</v>
      </c>
      <c r="C6877" s="79">
        <v>0.41666666666666669</v>
      </c>
      <c r="D6877">
        <v>4</v>
      </c>
      <c r="E6877" t="str">
        <f t="shared" si="214"/>
        <v>juillet</v>
      </c>
      <c r="F6877">
        <f t="shared" si="215"/>
        <v>10</v>
      </c>
    </row>
    <row r="6878" spans="1:6">
      <c r="A6878" t="s">
        <v>85</v>
      </c>
      <c r="B6878" s="72">
        <v>46207</v>
      </c>
      <c r="C6878" s="79">
        <v>0.45833333333333331</v>
      </c>
      <c r="D6878">
        <v>10</v>
      </c>
      <c r="E6878" t="str">
        <f t="shared" si="214"/>
        <v>juillet</v>
      </c>
      <c r="F6878">
        <f t="shared" si="215"/>
        <v>11</v>
      </c>
    </row>
    <row r="6879" spans="1:6">
      <c r="A6879" t="s">
        <v>85</v>
      </c>
      <c r="B6879" s="72">
        <v>46207</v>
      </c>
      <c r="C6879" s="79">
        <v>0.5</v>
      </c>
      <c r="D6879">
        <v>8</v>
      </c>
      <c r="E6879" t="str">
        <f t="shared" si="214"/>
        <v>juillet</v>
      </c>
      <c r="F6879">
        <f t="shared" si="215"/>
        <v>12</v>
      </c>
    </row>
    <row r="6880" spans="1:6">
      <c r="A6880" t="s">
        <v>85</v>
      </c>
      <c r="B6880" s="72">
        <v>46207</v>
      </c>
      <c r="C6880" s="79">
        <v>0.54166666666666663</v>
      </c>
      <c r="D6880">
        <v>10</v>
      </c>
      <c r="E6880" t="str">
        <f t="shared" si="214"/>
        <v>juillet</v>
      </c>
      <c r="F6880">
        <f t="shared" si="215"/>
        <v>13</v>
      </c>
    </row>
    <row r="6881" spans="1:6">
      <c r="A6881" t="s">
        <v>85</v>
      </c>
      <c r="B6881" s="72">
        <v>46207</v>
      </c>
      <c r="C6881" s="79">
        <v>0.58333333333333337</v>
      </c>
      <c r="D6881">
        <v>10</v>
      </c>
      <c r="E6881" t="str">
        <f t="shared" si="214"/>
        <v>juillet</v>
      </c>
      <c r="F6881">
        <f t="shared" si="215"/>
        <v>14</v>
      </c>
    </row>
    <row r="6882" spans="1:6">
      <c r="A6882" t="s">
        <v>85</v>
      </c>
      <c r="B6882" s="72">
        <v>46207</v>
      </c>
      <c r="C6882" s="79">
        <v>0.625</v>
      </c>
      <c r="D6882">
        <v>18</v>
      </c>
      <c r="E6882" t="str">
        <f t="shared" si="214"/>
        <v>juillet</v>
      </c>
      <c r="F6882">
        <f t="shared" si="215"/>
        <v>15</v>
      </c>
    </row>
    <row r="6883" spans="1:6">
      <c r="A6883" t="s">
        <v>85</v>
      </c>
      <c r="B6883" s="72">
        <v>46207</v>
      </c>
      <c r="C6883" s="79">
        <v>0.66666666666666663</v>
      </c>
      <c r="D6883">
        <v>20</v>
      </c>
      <c r="E6883" t="str">
        <f t="shared" si="214"/>
        <v>juillet</v>
      </c>
      <c r="F6883">
        <f t="shared" si="215"/>
        <v>16</v>
      </c>
    </row>
    <row r="6884" spans="1:6">
      <c r="A6884" t="s">
        <v>85</v>
      </c>
      <c r="B6884" s="72">
        <v>46207</v>
      </c>
      <c r="C6884" s="79">
        <v>0.70833333333333337</v>
      </c>
      <c r="D6884">
        <v>5</v>
      </c>
      <c r="E6884" t="str">
        <f t="shared" si="214"/>
        <v>juillet</v>
      </c>
      <c r="F6884">
        <f t="shared" si="215"/>
        <v>17</v>
      </c>
    </row>
    <row r="6885" spans="1:6">
      <c r="A6885" t="s">
        <v>85</v>
      </c>
      <c r="B6885" s="72">
        <v>46207</v>
      </c>
      <c r="C6885" s="79">
        <v>0.75</v>
      </c>
      <c r="D6885">
        <v>4</v>
      </c>
      <c r="E6885" t="str">
        <f t="shared" si="214"/>
        <v>juillet</v>
      </c>
      <c r="F6885">
        <f t="shared" si="215"/>
        <v>18</v>
      </c>
    </row>
    <row r="6886" spans="1:6">
      <c r="A6886" t="s">
        <v>85</v>
      </c>
      <c r="B6886" s="72">
        <v>46207</v>
      </c>
      <c r="C6886" s="79">
        <v>0.79166666666666663</v>
      </c>
      <c r="D6886">
        <v>4</v>
      </c>
      <c r="E6886" t="str">
        <f t="shared" si="214"/>
        <v>juillet</v>
      </c>
      <c r="F6886">
        <f t="shared" si="215"/>
        <v>19</v>
      </c>
    </row>
    <row r="6887" spans="1:6">
      <c r="A6887" t="s">
        <v>85</v>
      </c>
      <c r="B6887" s="72">
        <v>46207</v>
      </c>
      <c r="C6887" s="79">
        <v>0.83333333333333337</v>
      </c>
      <c r="D6887">
        <v>6</v>
      </c>
      <c r="E6887" t="str">
        <f t="shared" si="214"/>
        <v>juillet</v>
      </c>
      <c r="F6887">
        <f t="shared" si="215"/>
        <v>20</v>
      </c>
    </row>
    <row r="6888" spans="1:6">
      <c r="A6888" t="s">
        <v>85</v>
      </c>
      <c r="B6888" s="72">
        <v>46207</v>
      </c>
      <c r="C6888" s="79">
        <v>0.875</v>
      </c>
      <c r="D6888">
        <v>5</v>
      </c>
      <c r="E6888" t="str">
        <f t="shared" si="214"/>
        <v>juillet</v>
      </c>
      <c r="F6888">
        <f t="shared" si="215"/>
        <v>21</v>
      </c>
    </row>
    <row r="6889" spans="1:6">
      <c r="A6889" t="s">
        <v>85</v>
      </c>
      <c r="B6889" s="72">
        <v>46207</v>
      </c>
      <c r="C6889" s="79">
        <v>0.91666666666666663</v>
      </c>
      <c r="D6889">
        <v>5</v>
      </c>
      <c r="E6889" t="str">
        <f t="shared" si="214"/>
        <v>juillet</v>
      </c>
      <c r="F6889">
        <f t="shared" si="215"/>
        <v>22</v>
      </c>
    </row>
    <row r="6890" spans="1:6">
      <c r="A6890" t="s">
        <v>85</v>
      </c>
      <c r="B6890" s="72">
        <v>46207</v>
      </c>
      <c r="C6890" s="79">
        <v>0.95833333333333337</v>
      </c>
      <c r="D6890">
        <v>17</v>
      </c>
      <c r="E6890" t="str">
        <f t="shared" si="214"/>
        <v>juillet</v>
      </c>
      <c r="F6890">
        <f t="shared" si="215"/>
        <v>23</v>
      </c>
    </row>
    <row r="6891" spans="1:6">
      <c r="A6891" t="s">
        <v>68</v>
      </c>
      <c r="B6891" s="72">
        <v>46208</v>
      </c>
      <c r="C6891" s="79">
        <v>0</v>
      </c>
      <c r="D6891">
        <v>3</v>
      </c>
      <c r="E6891" t="str">
        <f t="shared" si="214"/>
        <v>juillet</v>
      </c>
      <c r="F6891">
        <f t="shared" si="215"/>
        <v>24</v>
      </c>
    </row>
    <row r="6892" spans="1:6">
      <c r="A6892" t="s">
        <v>68</v>
      </c>
      <c r="B6892" s="72">
        <v>46208</v>
      </c>
      <c r="C6892" s="79">
        <v>4.1666666666666664E-2</v>
      </c>
      <c r="D6892">
        <v>4</v>
      </c>
      <c r="E6892" t="str">
        <f t="shared" si="214"/>
        <v>juillet</v>
      </c>
      <c r="F6892">
        <f t="shared" si="215"/>
        <v>1</v>
      </c>
    </row>
    <row r="6893" spans="1:6">
      <c r="A6893" t="s">
        <v>68</v>
      </c>
      <c r="B6893" s="72">
        <v>46208</v>
      </c>
      <c r="C6893" s="79">
        <v>8.3333333333333329E-2</v>
      </c>
      <c r="D6893">
        <v>1</v>
      </c>
      <c r="E6893" t="str">
        <f t="shared" si="214"/>
        <v>juillet</v>
      </c>
      <c r="F6893">
        <f t="shared" si="215"/>
        <v>2</v>
      </c>
    </row>
    <row r="6894" spans="1:6">
      <c r="A6894" t="s">
        <v>68</v>
      </c>
      <c r="B6894" s="72">
        <v>46208</v>
      </c>
      <c r="C6894" s="79">
        <v>0.125</v>
      </c>
      <c r="D6894">
        <v>2</v>
      </c>
      <c r="E6894" t="str">
        <f t="shared" si="214"/>
        <v>juillet</v>
      </c>
      <c r="F6894">
        <f t="shared" si="215"/>
        <v>3</v>
      </c>
    </row>
    <row r="6895" spans="1:6">
      <c r="A6895" t="s">
        <v>68</v>
      </c>
      <c r="B6895" s="72">
        <v>46208</v>
      </c>
      <c r="C6895" s="79">
        <v>0.16666666666666666</v>
      </c>
      <c r="D6895">
        <v>2</v>
      </c>
      <c r="E6895" t="str">
        <f t="shared" si="214"/>
        <v>juillet</v>
      </c>
      <c r="F6895">
        <f t="shared" si="215"/>
        <v>4</v>
      </c>
    </row>
    <row r="6896" spans="1:6">
      <c r="A6896" t="s">
        <v>68</v>
      </c>
      <c r="B6896" s="72">
        <v>46208</v>
      </c>
      <c r="C6896" s="79">
        <v>0.20833333333333334</v>
      </c>
      <c r="D6896">
        <v>1</v>
      </c>
      <c r="E6896" t="str">
        <f t="shared" si="214"/>
        <v>juillet</v>
      </c>
      <c r="F6896" t="e">
        <f t="shared" si="215"/>
        <v>#N/A</v>
      </c>
    </row>
    <row r="6897" spans="1:6">
      <c r="A6897" t="s">
        <v>68</v>
      </c>
      <c r="B6897" s="72">
        <v>46208</v>
      </c>
      <c r="C6897" s="79">
        <v>0.25</v>
      </c>
      <c r="D6897">
        <v>1</v>
      </c>
      <c r="E6897" t="str">
        <f t="shared" si="214"/>
        <v>juillet</v>
      </c>
      <c r="F6897">
        <f t="shared" si="215"/>
        <v>6</v>
      </c>
    </row>
    <row r="6898" spans="1:6">
      <c r="A6898" t="s">
        <v>68</v>
      </c>
      <c r="B6898" s="72">
        <v>46208</v>
      </c>
      <c r="C6898" s="79">
        <v>0.29166666666666669</v>
      </c>
      <c r="D6898">
        <v>4</v>
      </c>
      <c r="E6898" t="str">
        <f t="shared" si="214"/>
        <v>juillet</v>
      </c>
      <c r="F6898">
        <f t="shared" si="215"/>
        <v>7</v>
      </c>
    </row>
    <row r="6899" spans="1:6">
      <c r="A6899" t="s">
        <v>68</v>
      </c>
      <c r="B6899" s="72">
        <v>46208</v>
      </c>
      <c r="C6899" s="79">
        <v>0.33333333333333331</v>
      </c>
      <c r="D6899">
        <v>8</v>
      </c>
      <c r="E6899" t="str">
        <f t="shared" si="214"/>
        <v>juillet</v>
      </c>
      <c r="F6899">
        <f t="shared" si="215"/>
        <v>8</v>
      </c>
    </row>
    <row r="6900" spans="1:6">
      <c r="A6900" t="s">
        <v>68</v>
      </c>
      <c r="B6900" s="72">
        <v>46208</v>
      </c>
      <c r="C6900" s="79">
        <v>0.375</v>
      </c>
      <c r="D6900">
        <v>23</v>
      </c>
      <c r="E6900" t="str">
        <f t="shared" si="214"/>
        <v>juillet</v>
      </c>
      <c r="F6900">
        <f t="shared" si="215"/>
        <v>9</v>
      </c>
    </row>
    <row r="6901" spans="1:6">
      <c r="A6901" t="s">
        <v>68</v>
      </c>
      <c r="B6901" s="72">
        <v>46208</v>
      </c>
      <c r="C6901" s="79">
        <v>0.41666666666666669</v>
      </c>
      <c r="D6901">
        <v>36</v>
      </c>
      <c r="E6901" t="str">
        <f t="shared" si="214"/>
        <v>juillet</v>
      </c>
      <c r="F6901">
        <f t="shared" si="215"/>
        <v>10</v>
      </c>
    </row>
    <row r="6902" spans="1:6">
      <c r="A6902" t="s">
        <v>68</v>
      </c>
      <c r="B6902" s="72">
        <v>46208</v>
      </c>
      <c r="C6902" s="79">
        <v>0.45833333333333331</v>
      </c>
      <c r="D6902">
        <v>33</v>
      </c>
      <c r="E6902" t="str">
        <f t="shared" si="214"/>
        <v>juillet</v>
      </c>
      <c r="F6902">
        <f t="shared" si="215"/>
        <v>11</v>
      </c>
    </row>
    <row r="6903" spans="1:6">
      <c r="A6903" t="s">
        <v>68</v>
      </c>
      <c r="B6903" s="72">
        <v>46208</v>
      </c>
      <c r="C6903" s="79">
        <v>0.5</v>
      </c>
      <c r="D6903">
        <v>37</v>
      </c>
      <c r="E6903" t="str">
        <f t="shared" si="214"/>
        <v>juillet</v>
      </c>
      <c r="F6903">
        <f t="shared" si="215"/>
        <v>12</v>
      </c>
    </row>
    <row r="6904" spans="1:6">
      <c r="A6904" t="s">
        <v>68</v>
      </c>
      <c r="B6904" s="72">
        <v>46208</v>
      </c>
      <c r="C6904" s="79">
        <v>0.54166666666666663</v>
      </c>
      <c r="D6904">
        <v>41</v>
      </c>
      <c r="E6904" t="str">
        <f t="shared" si="214"/>
        <v>juillet</v>
      </c>
      <c r="F6904">
        <f t="shared" si="215"/>
        <v>13</v>
      </c>
    </row>
    <row r="6905" spans="1:6">
      <c r="A6905" t="s">
        <v>68</v>
      </c>
      <c r="B6905" s="72">
        <v>46208</v>
      </c>
      <c r="C6905" s="79">
        <v>0.58333333333333337</v>
      </c>
      <c r="D6905">
        <v>34</v>
      </c>
      <c r="E6905" t="str">
        <f t="shared" si="214"/>
        <v>juillet</v>
      </c>
      <c r="F6905">
        <f t="shared" si="215"/>
        <v>14</v>
      </c>
    </row>
    <row r="6906" spans="1:6">
      <c r="A6906" t="s">
        <v>68</v>
      </c>
      <c r="B6906" s="72">
        <v>46208</v>
      </c>
      <c r="C6906" s="79">
        <v>0.625</v>
      </c>
      <c r="D6906">
        <v>36</v>
      </c>
      <c r="E6906" t="str">
        <f t="shared" si="214"/>
        <v>juillet</v>
      </c>
      <c r="F6906">
        <f t="shared" si="215"/>
        <v>15</v>
      </c>
    </row>
    <row r="6907" spans="1:6">
      <c r="A6907" t="s">
        <v>68</v>
      </c>
      <c r="B6907" s="72">
        <v>46208</v>
      </c>
      <c r="C6907" s="79">
        <v>0.66666666666666663</v>
      </c>
      <c r="D6907">
        <v>31</v>
      </c>
      <c r="E6907" t="str">
        <f t="shared" si="214"/>
        <v>juillet</v>
      </c>
      <c r="F6907">
        <f t="shared" si="215"/>
        <v>16</v>
      </c>
    </row>
    <row r="6908" spans="1:6">
      <c r="A6908" t="s">
        <v>68</v>
      </c>
      <c r="B6908" s="72">
        <v>46208</v>
      </c>
      <c r="C6908" s="79">
        <v>0.70833333333333337</v>
      </c>
      <c r="D6908">
        <v>28</v>
      </c>
      <c r="E6908" t="str">
        <f t="shared" si="214"/>
        <v>juillet</v>
      </c>
      <c r="F6908">
        <f t="shared" si="215"/>
        <v>17</v>
      </c>
    </row>
    <row r="6909" spans="1:6">
      <c r="A6909" t="s">
        <v>68</v>
      </c>
      <c r="B6909" s="72">
        <v>46208</v>
      </c>
      <c r="C6909" s="79">
        <v>0.75</v>
      </c>
      <c r="D6909">
        <v>22</v>
      </c>
      <c r="E6909" t="str">
        <f t="shared" si="214"/>
        <v>juillet</v>
      </c>
      <c r="F6909">
        <f t="shared" si="215"/>
        <v>18</v>
      </c>
    </row>
    <row r="6910" spans="1:6">
      <c r="A6910" t="s">
        <v>68</v>
      </c>
      <c r="B6910" s="72">
        <v>46208</v>
      </c>
      <c r="C6910" s="79">
        <v>0.79166666666666663</v>
      </c>
      <c r="D6910">
        <v>18</v>
      </c>
      <c r="E6910" t="str">
        <f t="shared" si="214"/>
        <v>juillet</v>
      </c>
      <c r="F6910">
        <f t="shared" si="215"/>
        <v>19</v>
      </c>
    </row>
    <row r="6911" spans="1:6">
      <c r="A6911" t="s">
        <v>68</v>
      </c>
      <c r="B6911" s="72">
        <v>46208</v>
      </c>
      <c r="C6911" s="79">
        <v>0.83333333333333337</v>
      </c>
      <c r="D6911">
        <v>15</v>
      </c>
      <c r="E6911" t="str">
        <f t="shared" si="214"/>
        <v>juillet</v>
      </c>
      <c r="F6911">
        <f t="shared" si="215"/>
        <v>20</v>
      </c>
    </row>
    <row r="6912" spans="1:6">
      <c r="A6912" t="s">
        <v>68</v>
      </c>
      <c r="B6912" s="72">
        <v>46208</v>
      </c>
      <c r="C6912" s="79">
        <v>0.875</v>
      </c>
      <c r="D6912">
        <v>11</v>
      </c>
      <c r="E6912" t="str">
        <f t="shared" si="214"/>
        <v>juillet</v>
      </c>
      <c r="F6912">
        <f t="shared" si="215"/>
        <v>21</v>
      </c>
    </row>
    <row r="6913" spans="1:6">
      <c r="A6913" t="s">
        <v>68</v>
      </c>
      <c r="B6913" s="72">
        <v>46208</v>
      </c>
      <c r="C6913" s="79">
        <v>0.91666666666666663</v>
      </c>
      <c r="D6913">
        <v>7</v>
      </c>
      <c r="E6913" t="str">
        <f t="shared" si="214"/>
        <v>juillet</v>
      </c>
      <c r="F6913">
        <f t="shared" si="215"/>
        <v>22</v>
      </c>
    </row>
    <row r="6914" spans="1:6">
      <c r="A6914" t="s">
        <v>68</v>
      </c>
      <c r="B6914" s="72">
        <v>46208</v>
      </c>
      <c r="C6914" s="79">
        <v>0.95833333333333337</v>
      </c>
      <c r="D6914">
        <v>5</v>
      </c>
      <c r="E6914" t="str">
        <f t="shared" si="214"/>
        <v>juillet</v>
      </c>
      <c r="F6914">
        <f t="shared" si="215"/>
        <v>23</v>
      </c>
    </row>
    <row r="6915" spans="1:6">
      <c r="A6915" t="s">
        <v>85</v>
      </c>
      <c r="B6915" s="72">
        <v>46208</v>
      </c>
      <c r="C6915" s="79">
        <v>0</v>
      </c>
      <c r="D6915">
        <v>1</v>
      </c>
      <c r="E6915" t="str">
        <f t="shared" si="214"/>
        <v>juillet</v>
      </c>
      <c r="F6915">
        <f t="shared" si="215"/>
        <v>24</v>
      </c>
    </row>
    <row r="6916" spans="1:6">
      <c r="A6916" t="s">
        <v>85</v>
      </c>
      <c r="B6916" s="72">
        <v>46208</v>
      </c>
      <c r="C6916" s="79">
        <v>4.1666666666666664E-2</v>
      </c>
      <c r="D6916">
        <v>0</v>
      </c>
      <c r="E6916" t="str">
        <f t="shared" ref="E6916:E6979" si="216">TEXT(B6916,"mmmm")</f>
        <v>juillet</v>
      </c>
      <c r="F6916">
        <f t="shared" ref="F6916:F6979" si="217">VLOOKUP(C6916,$L$1:$M$24,2,0)</f>
        <v>1</v>
      </c>
    </row>
    <row r="6917" spans="1:6">
      <c r="A6917" t="s">
        <v>85</v>
      </c>
      <c r="B6917" s="72">
        <v>46208</v>
      </c>
      <c r="C6917" s="79">
        <v>8.3333333333333329E-2</v>
      </c>
      <c r="D6917">
        <v>0</v>
      </c>
      <c r="E6917" t="str">
        <f t="shared" si="216"/>
        <v>juillet</v>
      </c>
      <c r="F6917">
        <f t="shared" si="217"/>
        <v>2</v>
      </c>
    </row>
    <row r="6918" spans="1:6">
      <c r="A6918" t="s">
        <v>85</v>
      </c>
      <c r="B6918" s="72">
        <v>46208</v>
      </c>
      <c r="C6918" s="79">
        <v>0.125</v>
      </c>
      <c r="D6918">
        <v>0</v>
      </c>
      <c r="E6918" t="str">
        <f t="shared" si="216"/>
        <v>juillet</v>
      </c>
      <c r="F6918">
        <f t="shared" si="217"/>
        <v>3</v>
      </c>
    </row>
    <row r="6919" spans="1:6">
      <c r="A6919" t="s">
        <v>85</v>
      </c>
      <c r="B6919" s="72">
        <v>46208</v>
      </c>
      <c r="C6919" s="79">
        <v>0.16666666666666666</v>
      </c>
      <c r="D6919">
        <v>1</v>
      </c>
      <c r="E6919" t="str">
        <f t="shared" si="216"/>
        <v>juillet</v>
      </c>
      <c r="F6919">
        <f t="shared" si="217"/>
        <v>4</v>
      </c>
    </row>
    <row r="6920" spans="1:6">
      <c r="A6920" t="s">
        <v>85</v>
      </c>
      <c r="B6920" s="72">
        <v>46208</v>
      </c>
      <c r="C6920" s="79">
        <v>0.20833333333333334</v>
      </c>
      <c r="D6920">
        <v>6</v>
      </c>
      <c r="E6920" t="str">
        <f t="shared" si="216"/>
        <v>juillet</v>
      </c>
      <c r="F6920" t="e">
        <f t="shared" si="217"/>
        <v>#N/A</v>
      </c>
    </row>
    <row r="6921" spans="1:6">
      <c r="A6921" t="s">
        <v>85</v>
      </c>
      <c r="B6921" s="72">
        <v>46208</v>
      </c>
      <c r="C6921" s="79">
        <v>0.25</v>
      </c>
      <c r="D6921">
        <v>1</v>
      </c>
      <c r="E6921" t="str">
        <f t="shared" si="216"/>
        <v>juillet</v>
      </c>
      <c r="F6921">
        <f t="shared" si="217"/>
        <v>6</v>
      </c>
    </row>
    <row r="6922" spans="1:6">
      <c r="A6922" t="s">
        <v>85</v>
      </c>
      <c r="B6922" s="72">
        <v>46208</v>
      </c>
      <c r="C6922" s="79">
        <v>0.29166666666666669</v>
      </c>
      <c r="D6922">
        <v>2</v>
      </c>
      <c r="E6922" t="str">
        <f t="shared" si="216"/>
        <v>juillet</v>
      </c>
      <c r="F6922">
        <f t="shared" si="217"/>
        <v>7</v>
      </c>
    </row>
    <row r="6923" spans="1:6">
      <c r="A6923" t="s">
        <v>85</v>
      </c>
      <c r="B6923" s="72">
        <v>46208</v>
      </c>
      <c r="C6923" s="79">
        <v>0.33333333333333331</v>
      </c>
      <c r="D6923">
        <v>1</v>
      </c>
      <c r="E6923" t="str">
        <f t="shared" si="216"/>
        <v>juillet</v>
      </c>
      <c r="F6923">
        <f t="shared" si="217"/>
        <v>8</v>
      </c>
    </row>
    <row r="6924" spans="1:6">
      <c r="A6924" t="s">
        <v>85</v>
      </c>
      <c r="B6924" s="72">
        <v>46208</v>
      </c>
      <c r="C6924" s="79">
        <v>0.375</v>
      </c>
      <c r="D6924">
        <v>2</v>
      </c>
      <c r="E6924" t="str">
        <f t="shared" si="216"/>
        <v>juillet</v>
      </c>
      <c r="F6924">
        <f t="shared" si="217"/>
        <v>9</v>
      </c>
    </row>
    <row r="6925" spans="1:6">
      <c r="A6925" t="s">
        <v>85</v>
      </c>
      <c r="B6925" s="72">
        <v>46208</v>
      </c>
      <c r="C6925" s="79">
        <v>0.41666666666666669</v>
      </c>
      <c r="D6925">
        <v>6</v>
      </c>
      <c r="E6925" t="str">
        <f t="shared" si="216"/>
        <v>juillet</v>
      </c>
      <c r="F6925">
        <f t="shared" si="217"/>
        <v>10</v>
      </c>
    </row>
    <row r="6926" spans="1:6">
      <c r="A6926" t="s">
        <v>85</v>
      </c>
      <c r="B6926" s="72">
        <v>46208</v>
      </c>
      <c r="C6926" s="79">
        <v>0.45833333333333331</v>
      </c>
      <c r="D6926">
        <v>10</v>
      </c>
      <c r="E6926" t="str">
        <f t="shared" si="216"/>
        <v>juillet</v>
      </c>
      <c r="F6926">
        <f t="shared" si="217"/>
        <v>11</v>
      </c>
    </row>
    <row r="6927" spans="1:6">
      <c r="A6927" t="s">
        <v>85</v>
      </c>
      <c r="B6927" s="72">
        <v>46208</v>
      </c>
      <c r="C6927" s="79">
        <v>0.5</v>
      </c>
      <c r="D6927">
        <v>9</v>
      </c>
      <c r="E6927" t="str">
        <f t="shared" si="216"/>
        <v>juillet</v>
      </c>
      <c r="F6927">
        <f t="shared" si="217"/>
        <v>12</v>
      </c>
    </row>
    <row r="6928" spans="1:6">
      <c r="A6928" t="s">
        <v>85</v>
      </c>
      <c r="B6928" s="72">
        <v>46208</v>
      </c>
      <c r="C6928" s="79">
        <v>0.54166666666666663</v>
      </c>
      <c r="D6928">
        <v>16</v>
      </c>
      <c r="E6928" t="str">
        <f t="shared" si="216"/>
        <v>juillet</v>
      </c>
      <c r="F6928">
        <f t="shared" si="217"/>
        <v>13</v>
      </c>
    </row>
    <row r="6929" spans="1:6">
      <c r="A6929" t="s">
        <v>85</v>
      </c>
      <c r="B6929" s="72">
        <v>46208</v>
      </c>
      <c r="C6929" s="79">
        <v>0.58333333333333337</v>
      </c>
      <c r="D6929">
        <v>3</v>
      </c>
      <c r="E6929" t="str">
        <f t="shared" si="216"/>
        <v>juillet</v>
      </c>
      <c r="F6929">
        <f t="shared" si="217"/>
        <v>14</v>
      </c>
    </row>
    <row r="6930" spans="1:6">
      <c r="A6930" t="s">
        <v>85</v>
      </c>
      <c r="B6930" s="72">
        <v>46208</v>
      </c>
      <c r="C6930" s="79">
        <v>0.625</v>
      </c>
      <c r="D6930">
        <v>13</v>
      </c>
      <c r="E6930" t="str">
        <f t="shared" si="216"/>
        <v>juillet</v>
      </c>
      <c r="F6930">
        <f t="shared" si="217"/>
        <v>15</v>
      </c>
    </row>
    <row r="6931" spans="1:6">
      <c r="A6931" t="s">
        <v>85</v>
      </c>
      <c r="B6931" s="72">
        <v>46208</v>
      </c>
      <c r="C6931" s="79">
        <v>0.66666666666666663</v>
      </c>
      <c r="D6931">
        <v>4</v>
      </c>
      <c r="E6931" t="str">
        <f t="shared" si="216"/>
        <v>juillet</v>
      </c>
      <c r="F6931">
        <f t="shared" si="217"/>
        <v>16</v>
      </c>
    </row>
    <row r="6932" spans="1:6">
      <c r="A6932" t="s">
        <v>85</v>
      </c>
      <c r="B6932" s="72">
        <v>46208</v>
      </c>
      <c r="C6932" s="79">
        <v>0.70833333333333337</v>
      </c>
      <c r="D6932">
        <v>7</v>
      </c>
      <c r="E6932" t="str">
        <f t="shared" si="216"/>
        <v>juillet</v>
      </c>
      <c r="F6932">
        <f t="shared" si="217"/>
        <v>17</v>
      </c>
    </row>
    <row r="6933" spans="1:6">
      <c r="A6933" t="s">
        <v>85</v>
      </c>
      <c r="B6933" s="72">
        <v>46208</v>
      </c>
      <c r="C6933" s="79">
        <v>0.75</v>
      </c>
      <c r="D6933">
        <v>4</v>
      </c>
      <c r="E6933" t="str">
        <f t="shared" si="216"/>
        <v>juillet</v>
      </c>
      <c r="F6933">
        <f t="shared" si="217"/>
        <v>18</v>
      </c>
    </row>
    <row r="6934" spans="1:6">
      <c r="A6934" t="s">
        <v>85</v>
      </c>
      <c r="B6934" s="72">
        <v>46208</v>
      </c>
      <c r="C6934" s="79">
        <v>0.79166666666666663</v>
      </c>
      <c r="D6934">
        <v>4</v>
      </c>
      <c r="E6934" t="str">
        <f t="shared" si="216"/>
        <v>juillet</v>
      </c>
      <c r="F6934">
        <f t="shared" si="217"/>
        <v>19</v>
      </c>
    </row>
    <row r="6935" spans="1:6">
      <c r="A6935" t="s">
        <v>85</v>
      </c>
      <c r="B6935" s="72">
        <v>46208</v>
      </c>
      <c r="C6935" s="79">
        <v>0.83333333333333337</v>
      </c>
      <c r="D6935">
        <v>4</v>
      </c>
      <c r="E6935" t="str">
        <f t="shared" si="216"/>
        <v>juillet</v>
      </c>
      <c r="F6935">
        <f t="shared" si="217"/>
        <v>20</v>
      </c>
    </row>
    <row r="6936" spans="1:6">
      <c r="A6936" t="s">
        <v>85</v>
      </c>
      <c r="B6936" s="72">
        <v>46208</v>
      </c>
      <c r="C6936" s="79">
        <v>0.875</v>
      </c>
      <c r="D6936">
        <v>4</v>
      </c>
      <c r="E6936" t="str">
        <f t="shared" si="216"/>
        <v>juillet</v>
      </c>
      <c r="F6936">
        <f t="shared" si="217"/>
        <v>21</v>
      </c>
    </row>
    <row r="6937" spans="1:6">
      <c r="A6937" t="s">
        <v>85</v>
      </c>
      <c r="B6937" s="72">
        <v>46208</v>
      </c>
      <c r="C6937" s="79">
        <v>0.91666666666666663</v>
      </c>
      <c r="D6937">
        <v>1</v>
      </c>
      <c r="E6937" t="str">
        <f t="shared" si="216"/>
        <v>juillet</v>
      </c>
      <c r="F6937">
        <f t="shared" si="217"/>
        <v>22</v>
      </c>
    </row>
    <row r="6938" spans="1:6">
      <c r="A6938" t="s">
        <v>85</v>
      </c>
      <c r="B6938" s="72">
        <v>46208</v>
      </c>
      <c r="C6938" s="79">
        <v>0.95833333333333337</v>
      </c>
      <c r="D6938">
        <v>0</v>
      </c>
      <c r="E6938" t="str">
        <f t="shared" si="216"/>
        <v>juillet</v>
      </c>
      <c r="F6938">
        <f t="shared" si="217"/>
        <v>23</v>
      </c>
    </row>
    <row r="6939" spans="1:6">
      <c r="A6939" t="s">
        <v>85</v>
      </c>
      <c r="B6939" s="72">
        <v>46208</v>
      </c>
      <c r="C6939" s="79">
        <v>0</v>
      </c>
      <c r="D6939">
        <v>1</v>
      </c>
      <c r="E6939" t="str">
        <f t="shared" si="216"/>
        <v>juillet</v>
      </c>
      <c r="F6939">
        <f t="shared" si="217"/>
        <v>24</v>
      </c>
    </row>
    <row r="6940" spans="1:6">
      <c r="A6940" t="s">
        <v>85</v>
      </c>
      <c r="B6940" s="72">
        <v>46208</v>
      </c>
      <c r="C6940" s="79">
        <v>4.1666666666666664E-2</v>
      </c>
      <c r="D6940">
        <v>0</v>
      </c>
      <c r="E6940" t="str">
        <f t="shared" si="216"/>
        <v>juillet</v>
      </c>
      <c r="F6940">
        <f t="shared" si="217"/>
        <v>1</v>
      </c>
    </row>
    <row r="6941" spans="1:6">
      <c r="A6941" t="s">
        <v>85</v>
      </c>
      <c r="B6941" s="72">
        <v>46208</v>
      </c>
      <c r="C6941" s="79">
        <v>8.3333333333333329E-2</v>
      </c>
      <c r="D6941">
        <v>0</v>
      </c>
      <c r="E6941" t="str">
        <f t="shared" si="216"/>
        <v>juillet</v>
      </c>
      <c r="F6941">
        <f t="shared" si="217"/>
        <v>2</v>
      </c>
    </row>
    <row r="6942" spans="1:6">
      <c r="A6942" t="s">
        <v>85</v>
      </c>
      <c r="B6942" s="72">
        <v>46208</v>
      </c>
      <c r="C6942" s="79">
        <v>0.125</v>
      </c>
      <c r="D6942">
        <v>0</v>
      </c>
      <c r="E6942" t="str">
        <f t="shared" si="216"/>
        <v>juillet</v>
      </c>
      <c r="F6942">
        <f t="shared" si="217"/>
        <v>3</v>
      </c>
    </row>
    <row r="6943" spans="1:6">
      <c r="A6943" t="s">
        <v>85</v>
      </c>
      <c r="B6943" s="72">
        <v>46208</v>
      </c>
      <c r="C6943" s="79">
        <v>0.16666666666666666</v>
      </c>
      <c r="D6943">
        <v>1</v>
      </c>
      <c r="E6943" t="str">
        <f t="shared" si="216"/>
        <v>juillet</v>
      </c>
      <c r="F6943">
        <f t="shared" si="217"/>
        <v>4</v>
      </c>
    </row>
    <row r="6944" spans="1:6">
      <c r="A6944" t="s">
        <v>85</v>
      </c>
      <c r="B6944" s="72">
        <v>46208</v>
      </c>
      <c r="C6944" s="79">
        <v>0.20833333333333334</v>
      </c>
      <c r="D6944">
        <v>6</v>
      </c>
      <c r="E6944" t="str">
        <f t="shared" si="216"/>
        <v>juillet</v>
      </c>
      <c r="F6944" t="e">
        <f t="shared" si="217"/>
        <v>#N/A</v>
      </c>
    </row>
    <row r="6945" spans="1:6">
      <c r="A6945" t="s">
        <v>85</v>
      </c>
      <c r="B6945" s="72">
        <v>46208</v>
      </c>
      <c r="C6945" s="79">
        <v>0.25</v>
      </c>
      <c r="D6945">
        <v>1</v>
      </c>
      <c r="E6945" t="str">
        <f t="shared" si="216"/>
        <v>juillet</v>
      </c>
      <c r="F6945">
        <f t="shared" si="217"/>
        <v>6</v>
      </c>
    </row>
    <row r="6946" spans="1:6">
      <c r="A6946" t="s">
        <v>85</v>
      </c>
      <c r="B6946" s="72">
        <v>46208</v>
      </c>
      <c r="C6946" s="79">
        <v>0.29166666666666669</v>
      </c>
      <c r="D6946">
        <v>2</v>
      </c>
      <c r="E6946" t="str">
        <f t="shared" si="216"/>
        <v>juillet</v>
      </c>
      <c r="F6946">
        <f t="shared" si="217"/>
        <v>7</v>
      </c>
    </row>
    <row r="6947" spans="1:6">
      <c r="A6947" t="s">
        <v>85</v>
      </c>
      <c r="B6947" s="72">
        <v>46208</v>
      </c>
      <c r="C6947" s="79">
        <v>0.33333333333333331</v>
      </c>
      <c r="D6947">
        <v>2</v>
      </c>
      <c r="E6947" t="str">
        <f t="shared" si="216"/>
        <v>juillet</v>
      </c>
      <c r="F6947">
        <f t="shared" si="217"/>
        <v>8</v>
      </c>
    </row>
    <row r="6948" spans="1:6">
      <c r="A6948" t="s">
        <v>85</v>
      </c>
      <c r="B6948" s="72">
        <v>46208</v>
      </c>
      <c r="C6948" s="79">
        <v>0.375</v>
      </c>
      <c r="D6948">
        <v>4</v>
      </c>
      <c r="E6948" t="str">
        <f t="shared" si="216"/>
        <v>juillet</v>
      </c>
      <c r="F6948">
        <f t="shared" si="217"/>
        <v>9</v>
      </c>
    </row>
    <row r="6949" spans="1:6">
      <c r="A6949" t="s">
        <v>85</v>
      </c>
      <c r="B6949" s="72">
        <v>46208</v>
      </c>
      <c r="C6949" s="79">
        <v>0.41666666666666669</v>
      </c>
      <c r="D6949">
        <v>6</v>
      </c>
      <c r="E6949" t="str">
        <f t="shared" si="216"/>
        <v>juillet</v>
      </c>
      <c r="F6949">
        <f t="shared" si="217"/>
        <v>10</v>
      </c>
    </row>
    <row r="6950" spans="1:6">
      <c r="A6950" t="s">
        <v>85</v>
      </c>
      <c r="B6950" s="72">
        <v>46208</v>
      </c>
      <c r="C6950" s="79">
        <v>0.45833333333333331</v>
      </c>
      <c r="D6950">
        <v>11</v>
      </c>
      <c r="E6950" t="str">
        <f t="shared" si="216"/>
        <v>juillet</v>
      </c>
      <c r="F6950">
        <f t="shared" si="217"/>
        <v>11</v>
      </c>
    </row>
    <row r="6951" spans="1:6">
      <c r="A6951" t="s">
        <v>85</v>
      </c>
      <c r="B6951" s="72">
        <v>46208</v>
      </c>
      <c r="C6951" s="79">
        <v>0.5</v>
      </c>
      <c r="D6951">
        <v>10</v>
      </c>
      <c r="E6951" t="str">
        <f t="shared" si="216"/>
        <v>juillet</v>
      </c>
      <c r="F6951">
        <f t="shared" si="217"/>
        <v>12</v>
      </c>
    </row>
    <row r="6952" spans="1:6">
      <c r="A6952" t="s">
        <v>85</v>
      </c>
      <c r="B6952" s="72">
        <v>46208</v>
      </c>
      <c r="C6952" s="79">
        <v>0.54166666666666663</v>
      </c>
      <c r="D6952">
        <v>18</v>
      </c>
      <c r="E6952" t="str">
        <f t="shared" si="216"/>
        <v>juillet</v>
      </c>
      <c r="F6952">
        <f t="shared" si="217"/>
        <v>13</v>
      </c>
    </row>
    <row r="6953" spans="1:6">
      <c r="A6953" t="s">
        <v>85</v>
      </c>
      <c r="B6953" s="72">
        <v>46208</v>
      </c>
      <c r="C6953" s="79">
        <v>0.58333333333333337</v>
      </c>
      <c r="D6953">
        <v>3</v>
      </c>
      <c r="E6953" t="str">
        <f t="shared" si="216"/>
        <v>juillet</v>
      </c>
      <c r="F6953">
        <f t="shared" si="217"/>
        <v>14</v>
      </c>
    </row>
    <row r="6954" spans="1:6">
      <c r="A6954" t="s">
        <v>85</v>
      </c>
      <c r="B6954" s="72">
        <v>46208</v>
      </c>
      <c r="C6954" s="79">
        <v>0.625</v>
      </c>
      <c r="D6954">
        <v>15</v>
      </c>
      <c r="E6954" t="str">
        <f t="shared" si="216"/>
        <v>juillet</v>
      </c>
      <c r="F6954">
        <f t="shared" si="217"/>
        <v>15</v>
      </c>
    </row>
    <row r="6955" spans="1:6">
      <c r="A6955" t="s">
        <v>85</v>
      </c>
      <c r="B6955" s="72">
        <v>46208</v>
      </c>
      <c r="C6955" s="79">
        <v>0.66666666666666663</v>
      </c>
      <c r="D6955">
        <v>5</v>
      </c>
      <c r="E6955" t="str">
        <f t="shared" si="216"/>
        <v>juillet</v>
      </c>
      <c r="F6955">
        <f t="shared" si="217"/>
        <v>16</v>
      </c>
    </row>
    <row r="6956" spans="1:6">
      <c r="A6956" t="s">
        <v>85</v>
      </c>
      <c r="B6956" s="72">
        <v>46208</v>
      </c>
      <c r="C6956" s="79">
        <v>0.70833333333333337</v>
      </c>
      <c r="D6956">
        <v>7</v>
      </c>
      <c r="E6956" t="str">
        <f t="shared" si="216"/>
        <v>juillet</v>
      </c>
      <c r="F6956">
        <f t="shared" si="217"/>
        <v>17</v>
      </c>
    </row>
    <row r="6957" spans="1:6">
      <c r="A6957" t="s">
        <v>85</v>
      </c>
      <c r="B6957" s="72">
        <v>46208</v>
      </c>
      <c r="C6957" s="79">
        <v>0.75</v>
      </c>
      <c r="D6957">
        <v>4</v>
      </c>
      <c r="E6957" t="str">
        <f t="shared" si="216"/>
        <v>juillet</v>
      </c>
      <c r="F6957">
        <f t="shared" si="217"/>
        <v>18</v>
      </c>
    </row>
    <row r="6958" spans="1:6">
      <c r="A6958" t="s">
        <v>85</v>
      </c>
      <c r="B6958" s="72">
        <v>46208</v>
      </c>
      <c r="C6958" s="79">
        <v>0.79166666666666663</v>
      </c>
      <c r="D6958">
        <v>4</v>
      </c>
      <c r="E6958" t="str">
        <f t="shared" si="216"/>
        <v>juillet</v>
      </c>
      <c r="F6958">
        <f t="shared" si="217"/>
        <v>19</v>
      </c>
    </row>
    <row r="6959" spans="1:6">
      <c r="A6959" t="s">
        <v>85</v>
      </c>
      <c r="B6959" s="72">
        <v>46208</v>
      </c>
      <c r="C6959" s="79">
        <v>0.83333333333333337</v>
      </c>
      <c r="D6959">
        <v>4</v>
      </c>
      <c r="E6959" t="str">
        <f t="shared" si="216"/>
        <v>juillet</v>
      </c>
      <c r="F6959">
        <f t="shared" si="217"/>
        <v>20</v>
      </c>
    </row>
    <row r="6960" spans="1:6">
      <c r="A6960" t="s">
        <v>85</v>
      </c>
      <c r="B6960" s="72">
        <v>46208</v>
      </c>
      <c r="C6960" s="79">
        <v>0.875</v>
      </c>
      <c r="D6960">
        <v>4</v>
      </c>
      <c r="E6960" t="str">
        <f t="shared" si="216"/>
        <v>juillet</v>
      </c>
      <c r="F6960">
        <f t="shared" si="217"/>
        <v>21</v>
      </c>
    </row>
    <row r="6961" spans="1:6">
      <c r="A6961" t="s">
        <v>85</v>
      </c>
      <c r="B6961" s="72">
        <v>46208</v>
      </c>
      <c r="C6961" s="79">
        <v>0.91666666666666663</v>
      </c>
      <c r="D6961">
        <v>1</v>
      </c>
      <c r="E6961" t="str">
        <f t="shared" si="216"/>
        <v>juillet</v>
      </c>
      <c r="F6961">
        <f t="shared" si="217"/>
        <v>22</v>
      </c>
    </row>
    <row r="6962" spans="1:6">
      <c r="A6962" t="s">
        <v>85</v>
      </c>
      <c r="B6962" s="72">
        <v>46208</v>
      </c>
      <c r="C6962" s="79">
        <v>0.95833333333333337</v>
      </c>
      <c r="D6962">
        <v>0</v>
      </c>
      <c r="E6962" t="str">
        <f t="shared" si="216"/>
        <v>juillet</v>
      </c>
      <c r="F6962">
        <f t="shared" si="217"/>
        <v>23</v>
      </c>
    </row>
    <row r="6963" spans="1:6">
      <c r="A6963" t="s">
        <v>68</v>
      </c>
      <c r="B6963" s="72">
        <v>46209</v>
      </c>
      <c r="C6963" s="79">
        <v>0</v>
      </c>
      <c r="D6963">
        <v>3</v>
      </c>
      <c r="E6963" t="str">
        <f t="shared" si="216"/>
        <v>juillet</v>
      </c>
      <c r="F6963">
        <f t="shared" si="217"/>
        <v>24</v>
      </c>
    </row>
    <row r="6964" spans="1:6">
      <c r="A6964" t="s">
        <v>68</v>
      </c>
      <c r="B6964" s="72">
        <v>46209</v>
      </c>
      <c r="C6964" s="79">
        <v>4.1666666666666664E-2</v>
      </c>
      <c r="D6964">
        <v>1</v>
      </c>
      <c r="E6964" t="str">
        <f t="shared" si="216"/>
        <v>juillet</v>
      </c>
      <c r="F6964">
        <f t="shared" si="217"/>
        <v>1</v>
      </c>
    </row>
    <row r="6965" spans="1:6">
      <c r="A6965" t="s">
        <v>68</v>
      </c>
      <c r="B6965" s="72">
        <v>46209</v>
      </c>
      <c r="C6965" s="79">
        <v>8.3333333333333329E-2</v>
      </c>
      <c r="D6965">
        <v>0</v>
      </c>
      <c r="E6965" t="str">
        <f t="shared" si="216"/>
        <v>juillet</v>
      </c>
      <c r="F6965">
        <f t="shared" si="217"/>
        <v>2</v>
      </c>
    </row>
    <row r="6966" spans="1:6">
      <c r="A6966" t="s">
        <v>68</v>
      </c>
      <c r="B6966" s="72">
        <v>46209</v>
      </c>
      <c r="C6966" s="79">
        <v>0.125</v>
      </c>
      <c r="D6966">
        <v>0</v>
      </c>
      <c r="E6966" t="str">
        <f t="shared" si="216"/>
        <v>juillet</v>
      </c>
      <c r="F6966">
        <f t="shared" si="217"/>
        <v>3</v>
      </c>
    </row>
    <row r="6967" spans="1:6">
      <c r="A6967" t="s">
        <v>68</v>
      </c>
      <c r="B6967" s="72">
        <v>46209</v>
      </c>
      <c r="C6967" s="79">
        <v>0.16666666666666666</v>
      </c>
      <c r="D6967">
        <v>0</v>
      </c>
      <c r="E6967" t="str">
        <f t="shared" si="216"/>
        <v>juillet</v>
      </c>
      <c r="F6967">
        <f t="shared" si="217"/>
        <v>4</v>
      </c>
    </row>
    <row r="6968" spans="1:6">
      <c r="A6968" t="s">
        <v>68</v>
      </c>
      <c r="B6968" s="72">
        <v>46209</v>
      </c>
      <c r="C6968" s="79">
        <v>0.20833333333333334</v>
      </c>
      <c r="D6968">
        <v>0</v>
      </c>
      <c r="E6968" t="str">
        <f t="shared" si="216"/>
        <v>juillet</v>
      </c>
      <c r="F6968" t="e">
        <f t="shared" si="217"/>
        <v>#N/A</v>
      </c>
    </row>
    <row r="6969" spans="1:6">
      <c r="A6969" t="s">
        <v>68</v>
      </c>
      <c r="B6969" s="72">
        <v>46209</v>
      </c>
      <c r="C6969" s="79">
        <v>0.25</v>
      </c>
      <c r="D6969">
        <v>6</v>
      </c>
      <c r="E6969" t="str">
        <f t="shared" si="216"/>
        <v>juillet</v>
      </c>
      <c r="F6969">
        <f t="shared" si="217"/>
        <v>6</v>
      </c>
    </row>
    <row r="6970" spans="1:6">
      <c r="A6970" t="s">
        <v>68</v>
      </c>
      <c r="B6970" s="72">
        <v>46209</v>
      </c>
      <c r="C6970" s="79">
        <v>0.29166666666666669</v>
      </c>
      <c r="D6970">
        <v>25</v>
      </c>
      <c r="E6970" t="str">
        <f t="shared" si="216"/>
        <v>juillet</v>
      </c>
      <c r="F6970">
        <f t="shared" si="217"/>
        <v>7</v>
      </c>
    </row>
    <row r="6971" spans="1:6">
      <c r="A6971" t="s">
        <v>68</v>
      </c>
      <c r="B6971" s="72">
        <v>46209</v>
      </c>
      <c r="C6971" s="79">
        <v>0.33333333333333331</v>
      </c>
      <c r="D6971">
        <v>75</v>
      </c>
      <c r="E6971" t="str">
        <f t="shared" si="216"/>
        <v>juillet</v>
      </c>
      <c r="F6971">
        <f t="shared" si="217"/>
        <v>8</v>
      </c>
    </row>
    <row r="6972" spans="1:6">
      <c r="A6972" t="s">
        <v>68</v>
      </c>
      <c r="B6972" s="72">
        <v>46209</v>
      </c>
      <c r="C6972" s="79">
        <v>0.375</v>
      </c>
      <c r="D6972">
        <v>99</v>
      </c>
      <c r="E6972" t="str">
        <f t="shared" si="216"/>
        <v>juillet</v>
      </c>
      <c r="F6972">
        <f t="shared" si="217"/>
        <v>9</v>
      </c>
    </row>
    <row r="6973" spans="1:6">
      <c r="A6973" t="s">
        <v>68</v>
      </c>
      <c r="B6973" s="72">
        <v>46209</v>
      </c>
      <c r="C6973" s="79">
        <v>0.41666666666666669</v>
      </c>
      <c r="D6973">
        <v>100</v>
      </c>
      <c r="E6973" t="str">
        <f t="shared" si="216"/>
        <v>juillet</v>
      </c>
      <c r="F6973">
        <f t="shared" si="217"/>
        <v>10</v>
      </c>
    </row>
    <row r="6974" spans="1:6">
      <c r="A6974" t="s">
        <v>68</v>
      </c>
      <c r="B6974" s="72">
        <v>46209</v>
      </c>
      <c r="C6974" s="79">
        <v>0.45833333333333331</v>
      </c>
      <c r="D6974">
        <v>76</v>
      </c>
      <c r="E6974" t="str">
        <f t="shared" si="216"/>
        <v>juillet</v>
      </c>
      <c r="F6974">
        <f t="shared" si="217"/>
        <v>11</v>
      </c>
    </row>
    <row r="6975" spans="1:6">
      <c r="A6975" t="s">
        <v>68</v>
      </c>
      <c r="B6975" s="72">
        <v>46209</v>
      </c>
      <c r="C6975" s="79">
        <v>0.5</v>
      </c>
      <c r="D6975">
        <v>88</v>
      </c>
      <c r="E6975" t="str">
        <f t="shared" si="216"/>
        <v>juillet</v>
      </c>
      <c r="F6975">
        <f t="shared" si="217"/>
        <v>12</v>
      </c>
    </row>
    <row r="6976" spans="1:6">
      <c r="A6976" t="s">
        <v>68</v>
      </c>
      <c r="B6976" s="72">
        <v>46209</v>
      </c>
      <c r="C6976" s="79">
        <v>0.54166666666666663</v>
      </c>
      <c r="D6976">
        <v>82</v>
      </c>
      <c r="E6976" t="str">
        <f t="shared" si="216"/>
        <v>juillet</v>
      </c>
      <c r="F6976">
        <f t="shared" si="217"/>
        <v>13</v>
      </c>
    </row>
    <row r="6977" spans="1:6">
      <c r="A6977" t="s">
        <v>68</v>
      </c>
      <c r="B6977" s="72">
        <v>46209</v>
      </c>
      <c r="C6977" s="79">
        <v>0.58333333333333337</v>
      </c>
      <c r="D6977">
        <v>72</v>
      </c>
      <c r="E6977" t="str">
        <f t="shared" si="216"/>
        <v>juillet</v>
      </c>
      <c r="F6977">
        <f t="shared" si="217"/>
        <v>14</v>
      </c>
    </row>
    <row r="6978" spans="1:6">
      <c r="A6978" t="s">
        <v>68</v>
      </c>
      <c r="B6978" s="72">
        <v>46209</v>
      </c>
      <c r="C6978" s="79">
        <v>0.625</v>
      </c>
      <c r="D6978">
        <v>70</v>
      </c>
      <c r="E6978" t="str">
        <f t="shared" si="216"/>
        <v>juillet</v>
      </c>
      <c r="F6978">
        <f t="shared" si="217"/>
        <v>15</v>
      </c>
    </row>
    <row r="6979" spans="1:6">
      <c r="A6979" t="s">
        <v>68</v>
      </c>
      <c r="B6979" s="72">
        <v>46209</v>
      </c>
      <c r="C6979" s="79">
        <v>0.66666666666666663</v>
      </c>
      <c r="D6979">
        <v>69</v>
      </c>
      <c r="E6979" t="str">
        <f t="shared" si="216"/>
        <v>juillet</v>
      </c>
      <c r="F6979">
        <f t="shared" si="217"/>
        <v>16</v>
      </c>
    </row>
    <row r="6980" spans="1:6">
      <c r="A6980" t="s">
        <v>68</v>
      </c>
      <c r="B6980" s="72">
        <v>46209</v>
      </c>
      <c r="C6980" s="79">
        <v>0.70833333333333337</v>
      </c>
      <c r="D6980">
        <v>42</v>
      </c>
      <c r="E6980" t="str">
        <f t="shared" ref="E6980:E7043" si="218">TEXT(B6980,"mmmm")</f>
        <v>juillet</v>
      </c>
      <c r="F6980">
        <f t="shared" ref="F6980:F7043" si="219">VLOOKUP(C6980,$L$1:$M$24,2,0)</f>
        <v>17</v>
      </c>
    </row>
    <row r="6981" spans="1:6">
      <c r="A6981" t="s">
        <v>68</v>
      </c>
      <c r="B6981" s="72">
        <v>46209</v>
      </c>
      <c r="C6981" s="79">
        <v>0.75</v>
      </c>
      <c r="D6981">
        <v>30</v>
      </c>
      <c r="E6981" t="str">
        <f t="shared" si="218"/>
        <v>juillet</v>
      </c>
      <c r="F6981">
        <f t="shared" si="219"/>
        <v>18</v>
      </c>
    </row>
    <row r="6982" spans="1:6">
      <c r="A6982" t="s">
        <v>68</v>
      </c>
      <c r="B6982" s="72">
        <v>46209</v>
      </c>
      <c r="C6982" s="79">
        <v>0.79166666666666663</v>
      </c>
      <c r="D6982">
        <v>27</v>
      </c>
      <c r="E6982" t="str">
        <f t="shared" si="218"/>
        <v>juillet</v>
      </c>
      <c r="F6982">
        <f t="shared" si="219"/>
        <v>19</v>
      </c>
    </row>
    <row r="6983" spans="1:6">
      <c r="A6983" t="s">
        <v>68</v>
      </c>
      <c r="B6983" s="72">
        <v>46209</v>
      </c>
      <c r="C6983" s="79">
        <v>0.83333333333333337</v>
      </c>
      <c r="D6983">
        <v>19</v>
      </c>
      <c r="E6983" t="str">
        <f t="shared" si="218"/>
        <v>juillet</v>
      </c>
      <c r="F6983">
        <f t="shared" si="219"/>
        <v>20</v>
      </c>
    </row>
    <row r="6984" spans="1:6">
      <c r="A6984" t="s">
        <v>68</v>
      </c>
      <c r="B6984" s="72">
        <v>46209</v>
      </c>
      <c r="C6984" s="79">
        <v>0.875</v>
      </c>
      <c r="D6984">
        <v>15</v>
      </c>
      <c r="E6984" t="str">
        <f t="shared" si="218"/>
        <v>juillet</v>
      </c>
      <c r="F6984">
        <f t="shared" si="219"/>
        <v>21</v>
      </c>
    </row>
    <row r="6985" spans="1:6">
      <c r="A6985" t="s">
        <v>68</v>
      </c>
      <c r="B6985" s="72">
        <v>46209</v>
      </c>
      <c r="C6985" s="79">
        <v>0.91666666666666663</v>
      </c>
      <c r="D6985">
        <v>9</v>
      </c>
      <c r="E6985" t="str">
        <f t="shared" si="218"/>
        <v>juillet</v>
      </c>
      <c r="F6985">
        <f t="shared" si="219"/>
        <v>22</v>
      </c>
    </row>
    <row r="6986" spans="1:6">
      <c r="A6986" t="s">
        <v>68</v>
      </c>
      <c r="B6986" s="72">
        <v>46209</v>
      </c>
      <c r="C6986" s="79">
        <v>0.95833333333333337</v>
      </c>
      <c r="D6986">
        <v>4</v>
      </c>
      <c r="E6986" t="str">
        <f t="shared" si="218"/>
        <v>juillet</v>
      </c>
      <c r="F6986">
        <f t="shared" si="219"/>
        <v>23</v>
      </c>
    </row>
    <row r="6987" spans="1:6">
      <c r="A6987" t="s">
        <v>85</v>
      </c>
      <c r="B6987" s="72">
        <v>46209</v>
      </c>
      <c r="C6987" s="79">
        <v>0</v>
      </c>
      <c r="D6987">
        <v>1</v>
      </c>
      <c r="E6987" t="str">
        <f t="shared" si="218"/>
        <v>juillet</v>
      </c>
      <c r="F6987">
        <f t="shared" si="219"/>
        <v>24</v>
      </c>
    </row>
    <row r="6988" spans="1:6">
      <c r="A6988" t="s">
        <v>85</v>
      </c>
      <c r="B6988" s="72">
        <v>46209</v>
      </c>
      <c r="C6988" s="79">
        <v>4.1666666666666664E-2</v>
      </c>
      <c r="D6988">
        <v>0</v>
      </c>
      <c r="E6988" t="str">
        <f t="shared" si="218"/>
        <v>juillet</v>
      </c>
      <c r="F6988">
        <f t="shared" si="219"/>
        <v>1</v>
      </c>
    </row>
    <row r="6989" spans="1:6">
      <c r="A6989" t="s">
        <v>85</v>
      </c>
      <c r="B6989" s="72">
        <v>46209</v>
      </c>
      <c r="C6989" s="79">
        <v>8.3333333333333329E-2</v>
      </c>
      <c r="D6989">
        <v>1</v>
      </c>
      <c r="E6989" t="str">
        <f t="shared" si="218"/>
        <v>juillet</v>
      </c>
      <c r="F6989">
        <f t="shared" si="219"/>
        <v>2</v>
      </c>
    </row>
    <row r="6990" spans="1:6">
      <c r="A6990" t="s">
        <v>85</v>
      </c>
      <c r="B6990" s="72">
        <v>46209</v>
      </c>
      <c r="C6990" s="79">
        <v>0.125</v>
      </c>
      <c r="D6990">
        <v>0</v>
      </c>
      <c r="E6990" t="str">
        <f t="shared" si="218"/>
        <v>juillet</v>
      </c>
      <c r="F6990">
        <f t="shared" si="219"/>
        <v>3</v>
      </c>
    </row>
    <row r="6991" spans="1:6">
      <c r="A6991" t="s">
        <v>85</v>
      </c>
      <c r="B6991" s="72">
        <v>46209</v>
      </c>
      <c r="C6991" s="79">
        <v>0.16666666666666666</v>
      </c>
      <c r="D6991">
        <v>9</v>
      </c>
      <c r="E6991" t="str">
        <f t="shared" si="218"/>
        <v>juillet</v>
      </c>
      <c r="F6991">
        <f t="shared" si="219"/>
        <v>4</v>
      </c>
    </row>
    <row r="6992" spans="1:6">
      <c r="A6992" t="s">
        <v>85</v>
      </c>
      <c r="B6992" s="72">
        <v>46209</v>
      </c>
      <c r="C6992" s="79">
        <v>0.20833333333333334</v>
      </c>
      <c r="D6992">
        <v>3</v>
      </c>
      <c r="E6992" t="str">
        <f t="shared" si="218"/>
        <v>juillet</v>
      </c>
      <c r="F6992" t="e">
        <f t="shared" si="219"/>
        <v>#N/A</v>
      </c>
    </row>
    <row r="6993" spans="1:6">
      <c r="A6993" t="s">
        <v>85</v>
      </c>
      <c r="B6993" s="72">
        <v>46209</v>
      </c>
      <c r="C6993" s="79">
        <v>0.25</v>
      </c>
      <c r="D6993">
        <v>8</v>
      </c>
      <c r="E6993" t="str">
        <f t="shared" si="218"/>
        <v>juillet</v>
      </c>
      <c r="F6993">
        <f t="shared" si="219"/>
        <v>6</v>
      </c>
    </row>
    <row r="6994" spans="1:6">
      <c r="A6994" t="s">
        <v>85</v>
      </c>
      <c r="B6994" s="72">
        <v>46209</v>
      </c>
      <c r="C6994" s="79">
        <v>0.29166666666666669</v>
      </c>
      <c r="D6994">
        <v>3</v>
      </c>
      <c r="E6994" t="str">
        <f t="shared" si="218"/>
        <v>juillet</v>
      </c>
      <c r="F6994">
        <f t="shared" si="219"/>
        <v>7</v>
      </c>
    </row>
    <row r="6995" spans="1:6">
      <c r="A6995" t="s">
        <v>85</v>
      </c>
      <c r="B6995" s="72">
        <v>46209</v>
      </c>
      <c r="C6995" s="79">
        <v>0.33333333333333331</v>
      </c>
      <c r="D6995">
        <v>12</v>
      </c>
      <c r="E6995" t="str">
        <f t="shared" si="218"/>
        <v>juillet</v>
      </c>
      <c r="F6995">
        <f t="shared" si="219"/>
        <v>8</v>
      </c>
    </row>
    <row r="6996" spans="1:6">
      <c r="A6996" t="s">
        <v>85</v>
      </c>
      <c r="B6996" s="72">
        <v>46209</v>
      </c>
      <c r="C6996" s="79">
        <v>0.375</v>
      </c>
      <c r="D6996">
        <v>13</v>
      </c>
      <c r="E6996" t="str">
        <f t="shared" si="218"/>
        <v>juillet</v>
      </c>
      <c r="F6996">
        <f t="shared" si="219"/>
        <v>9</v>
      </c>
    </row>
    <row r="6997" spans="1:6">
      <c r="A6997" t="s">
        <v>85</v>
      </c>
      <c r="B6997" s="72">
        <v>46209</v>
      </c>
      <c r="C6997" s="79">
        <v>0.41666666666666669</v>
      </c>
      <c r="D6997">
        <v>21</v>
      </c>
      <c r="E6997" t="str">
        <f t="shared" si="218"/>
        <v>juillet</v>
      </c>
      <c r="F6997">
        <f t="shared" si="219"/>
        <v>10</v>
      </c>
    </row>
    <row r="6998" spans="1:6">
      <c r="A6998" t="s">
        <v>85</v>
      </c>
      <c r="B6998" s="72">
        <v>46209</v>
      </c>
      <c r="C6998" s="79">
        <v>0.45833333333333331</v>
      </c>
      <c r="D6998">
        <v>21</v>
      </c>
      <c r="E6998" t="str">
        <f t="shared" si="218"/>
        <v>juillet</v>
      </c>
      <c r="F6998">
        <f t="shared" si="219"/>
        <v>11</v>
      </c>
    </row>
    <row r="6999" spans="1:6">
      <c r="A6999" t="s">
        <v>85</v>
      </c>
      <c r="B6999" s="72">
        <v>46209</v>
      </c>
      <c r="C6999" s="79">
        <v>0.5</v>
      </c>
      <c r="D6999">
        <v>14</v>
      </c>
      <c r="E6999" t="str">
        <f t="shared" si="218"/>
        <v>juillet</v>
      </c>
      <c r="F6999">
        <f t="shared" si="219"/>
        <v>12</v>
      </c>
    </row>
    <row r="7000" spans="1:6">
      <c r="A7000" t="s">
        <v>85</v>
      </c>
      <c r="B7000" s="72">
        <v>46209</v>
      </c>
      <c r="C7000" s="79">
        <v>0.54166666666666663</v>
      </c>
      <c r="D7000">
        <v>15</v>
      </c>
      <c r="E7000" t="str">
        <f t="shared" si="218"/>
        <v>juillet</v>
      </c>
      <c r="F7000">
        <f t="shared" si="219"/>
        <v>13</v>
      </c>
    </row>
    <row r="7001" spans="1:6">
      <c r="A7001" t="s">
        <v>85</v>
      </c>
      <c r="B7001" s="72">
        <v>46209</v>
      </c>
      <c r="C7001" s="79">
        <v>0.58333333333333337</v>
      </c>
      <c r="D7001">
        <v>20</v>
      </c>
      <c r="E7001" t="str">
        <f t="shared" si="218"/>
        <v>juillet</v>
      </c>
      <c r="F7001">
        <f t="shared" si="219"/>
        <v>14</v>
      </c>
    </row>
    <row r="7002" spans="1:6">
      <c r="A7002" t="s">
        <v>85</v>
      </c>
      <c r="B7002" s="72">
        <v>46209</v>
      </c>
      <c r="C7002" s="79">
        <v>0.625</v>
      </c>
      <c r="D7002">
        <v>20</v>
      </c>
      <c r="E7002" t="str">
        <f t="shared" si="218"/>
        <v>juillet</v>
      </c>
      <c r="F7002">
        <f t="shared" si="219"/>
        <v>15</v>
      </c>
    </row>
    <row r="7003" spans="1:6">
      <c r="A7003" t="s">
        <v>85</v>
      </c>
      <c r="B7003" s="72">
        <v>46209</v>
      </c>
      <c r="C7003" s="79">
        <v>0.66666666666666663</v>
      </c>
      <c r="D7003">
        <v>6</v>
      </c>
      <c r="E7003" t="str">
        <f t="shared" si="218"/>
        <v>juillet</v>
      </c>
      <c r="F7003">
        <f t="shared" si="219"/>
        <v>16</v>
      </c>
    </row>
    <row r="7004" spans="1:6">
      <c r="A7004" t="s">
        <v>85</v>
      </c>
      <c r="B7004" s="72">
        <v>46209</v>
      </c>
      <c r="C7004" s="79">
        <v>0.70833333333333337</v>
      </c>
      <c r="D7004">
        <v>10</v>
      </c>
      <c r="E7004" t="str">
        <f t="shared" si="218"/>
        <v>juillet</v>
      </c>
      <c r="F7004">
        <f t="shared" si="219"/>
        <v>17</v>
      </c>
    </row>
    <row r="7005" spans="1:6">
      <c r="A7005" t="s">
        <v>85</v>
      </c>
      <c r="B7005" s="72">
        <v>46209</v>
      </c>
      <c r="C7005" s="79">
        <v>0.75</v>
      </c>
      <c r="D7005">
        <v>6</v>
      </c>
      <c r="E7005" t="str">
        <f t="shared" si="218"/>
        <v>juillet</v>
      </c>
      <c r="F7005">
        <f t="shared" si="219"/>
        <v>18</v>
      </c>
    </row>
    <row r="7006" spans="1:6">
      <c r="A7006" t="s">
        <v>85</v>
      </c>
      <c r="B7006" s="72">
        <v>46209</v>
      </c>
      <c r="C7006" s="79">
        <v>0.79166666666666663</v>
      </c>
      <c r="D7006">
        <v>1</v>
      </c>
      <c r="E7006" t="str">
        <f t="shared" si="218"/>
        <v>juillet</v>
      </c>
      <c r="F7006">
        <f t="shared" si="219"/>
        <v>19</v>
      </c>
    </row>
    <row r="7007" spans="1:6">
      <c r="A7007" t="s">
        <v>85</v>
      </c>
      <c r="B7007" s="72">
        <v>46209</v>
      </c>
      <c r="C7007" s="79">
        <v>0.83333333333333337</v>
      </c>
      <c r="D7007">
        <v>1</v>
      </c>
      <c r="E7007" t="str">
        <f t="shared" si="218"/>
        <v>juillet</v>
      </c>
      <c r="F7007">
        <f t="shared" si="219"/>
        <v>20</v>
      </c>
    </row>
    <row r="7008" spans="1:6">
      <c r="A7008" t="s">
        <v>85</v>
      </c>
      <c r="B7008" s="72">
        <v>46209</v>
      </c>
      <c r="C7008" s="79">
        <v>0.875</v>
      </c>
      <c r="D7008">
        <v>0</v>
      </c>
      <c r="E7008" t="str">
        <f t="shared" si="218"/>
        <v>juillet</v>
      </c>
      <c r="F7008">
        <f t="shared" si="219"/>
        <v>21</v>
      </c>
    </row>
    <row r="7009" spans="1:6">
      <c r="A7009" t="s">
        <v>85</v>
      </c>
      <c r="B7009" s="72">
        <v>46209</v>
      </c>
      <c r="C7009" s="79">
        <v>0.91666666666666663</v>
      </c>
      <c r="D7009">
        <v>0</v>
      </c>
      <c r="E7009" t="str">
        <f t="shared" si="218"/>
        <v>juillet</v>
      </c>
      <c r="F7009">
        <f t="shared" si="219"/>
        <v>22</v>
      </c>
    </row>
    <row r="7010" spans="1:6">
      <c r="A7010" t="s">
        <v>85</v>
      </c>
      <c r="B7010" s="72">
        <v>46209</v>
      </c>
      <c r="C7010" s="79">
        <v>0.95833333333333337</v>
      </c>
      <c r="D7010">
        <v>0</v>
      </c>
      <c r="E7010" t="str">
        <f t="shared" si="218"/>
        <v>juillet</v>
      </c>
      <c r="F7010">
        <f t="shared" si="219"/>
        <v>23</v>
      </c>
    </row>
    <row r="7011" spans="1:6">
      <c r="A7011" t="s">
        <v>85</v>
      </c>
      <c r="B7011" s="72">
        <v>46209</v>
      </c>
      <c r="C7011" s="79">
        <v>0</v>
      </c>
      <c r="D7011">
        <v>2</v>
      </c>
      <c r="E7011" t="str">
        <f t="shared" si="218"/>
        <v>juillet</v>
      </c>
      <c r="F7011">
        <f t="shared" si="219"/>
        <v>24</v>
      </c>
    </row>
    <row r="7012" spans="1:6">
      <c r="A7012" t="s">
        <v>85</v>
      </c>
      <c r="B7012" s="72">
        <v>46209</v>
      </c>
      <c r="C7012" s="79">
        <v>4.1666666666666664E-2</v>
      </c>
      <c r="D7012">
        <v>0</v>
      </c>
      <c r="E7012" t="str">
        <f t="shared" si="218"/>
        <v>juillet</v>
      </c>
      <c r="F7012">
        <f t="shared" si="219"/>
        <v>1</v>
      </c>
    </row>
    <row r="7013" spans="1:6">
      <c r="A7013" t="s">
        <v>85</v>
      </c>
      <c r="B7013" s="72">
        <v>46209</v>
      </c>
      <c r="C7013" s="79">
        <v>8.3333333333333329E-2</v>
      </c>
      <c r="D7013">
        <v>2</v>
      </c>
      <c r="E7013" t="str">
        <f t="shared" si="218"/>
        <v>juillet</v>
      </c>
      <c r="F7013">
        <f t="shared" si="219"/>
        <v>2</v>
      </c>
    </row>
    <row r="7014" spans="1:6">
      <c r="A7014" t="s">
        <v>85</v>
      </c>
      <c r="B7014" s="72">
        <v>46209</v>
      </c>
      <c r="C7014" s="79">
        <v>0.125</v>
      </c>
      <c r="D7014">
        <v>0</v>
      </c>
      <c r="E7014" t="str">
        <f t="shared" si="218"/>
        <v>juillet</v>
      </c>
      <c r="F7014">
        <f t="shared" si="219"/>
        <v>3</v>
      </c>
    </row>
    <row r="7015" spans="1:6">
      <c r="A7015" t="s">
        <v>85</v>
      </c>
      <c r="B7015" s="72">
        <v>46209</v>
      </c>
      <c r="C7015" s="79">
        <v>0.16666666666666666</v>
      </c>
      <c r="D7015">
        <v>12</v>
      </c>
      <c r="E7015" t="str">
        <f t="shared" si="218"/>
        <v>juillet</v>
      </c>
      <c r="F7015">
        <f t="shared" si="219"/>
        <v>4</v>
      </c>
    </row>
    <row r="7016" spans="1:6">
      <c r="A7016" t="s">
        <v>85</v>
      </c>
      <c r="B7016" s="72">
        <v>46209</v>
      </c>
      <c r="C7016" s="79">
        <v>0.20833333333333334</v>
      </c>
      <c r="D7016">
        <v>3</v>
      </c>
      <c r="E7016" t="str">
        <f t="shared" si="218"/>
        <v>juillet</v>
      </c>
      <c r="F7016" t="e">
        <f t="shared" si="219"/>
        <v>#N/A</v>
      </c>
    </row>
    <row r="7017" spans="1:6">
      <c r="A7017" t="s">
        <v>85</v>
      </c>
      <c r="B7017" s="72">
        <v>46209</v>
      </c>
      <c r="C7017" s="79">
        <v>0.25</v>
      </c>
      <c r="D7017">
        <v>10</v>
      </c>
      <c r="E7017" t="str">
        <f t="shared" si="218"/>
        <v>juillet</v>
      </c>
      <c r="F7017">
        <f t="shared" si="219"/>
        <v>6</v>
      </c>
    </row>
    <row r="7018" spans="1:6">
      <c r="A7018" t="s">
        <v>85</v>
      </c>
      <c r="B7018" s="72">
        <v>46209</v>
      </c>
      <c r="C7018" s="79">
        <v>0.29166666666666669</v>
      </c>
      <c r="D7018">
        <v>6</v>
      </c>
      <c r="E7018" t="str">
        <f t="shared" si="218"/>
        <v>juillet</v>
      </c>
      <c r="F7018">
        <f t="shared" si="219"/>
        <v>7</v>
      </c>
    </row>
    <row r="7019" spans="1:6">
      <c r="A7019" t="s">
        <v>85</v>
      </c>
      <c r="B7019" s="72">
        <v>46209</v>
      </c>
      <c r="C7019" s="79">
        <v>0.33333333333333331</v>
      </c>
      <c r="D7019">
        <v>16</v>
      </c>
      <c r="E7019" t="str">
        <f t="shared" si="218"/>
        <v>juillet</v>
      </c>
      <c r="F7019">
        <f t="shared" si="219"/>
        <v>8</v>
      </c>
    </row>
    <row r="7020" spans="1:6">
      <c r="A7020" t="s">
        <v>85</v>
      </c>
      <c r="B7020" s="72">
        <v>46209</v>
      </c>
      <c r="C7020" s="79">
        <v>0.375</v>
      </c>
      <c r="D7020">
        <v>17</v>
      </c>
      <c r="E7020" t="str">
        <f t="shared" si="218"/>
        <v>juillet</v>
      </c>
      <c r="F7020">
        <f t="shared" si="219"/>
        <v>9</v>
      </c>
    </row>
    <row r="7021" spans="1:6">
      <c r="A7021" t="s">
        <v>85</v>
      </c>
      <c r="B7021" s="72">
        <v>46209</v>
      </c>
      <c r="C7021" s="79">
        <v>0.41666666666666669</v>
      </c>
      <c r="D7021">
        <v>24</v>
      </c>
      <c r="E7021" t="str">
        <f t="shared" si="218"/>
        <v>juillet</v>
      </c>
      <c r="F7021">
        <f t="shared" si="219"/>
        <v>10</v>
      </c>
    </row>
    <row r="7022" spans="1:6">
      <c r="A7022" t="s">
        <v>85</v>
      </c>
      <c r="B7022" s="72">
        <v>46209</v>
      </c>
      <c r="C7022" s="79">
        <v>0.45833333333333331</v>
      </c>
      <c r="D7022">
        <v>25</v>
      </c>
      <c r="E7022" t="str">
        <f t="shared" si="218"/>
        <v>juillet</v>
      </c>
      <c r="F7022">
        <f t="shared" si="219"/>
        <v>11</v>
      </c>
    </row>
    <row r="7023" spans="1:6">
      <c r="A7023" t="s">
        <v>85</v>
      </c>
      <c r="B7023" s="72">
        <v>46209</v>
      </c>
      <c r="C7023" s="79">
        <v>0.5</v>
      </c>
      <c r="D7023">
        <v>16</v>
      </c>
      <c r="E7023" t="str">
        <f t="shared" si="218"/>
        <v>juillet</v>
      </c>
      <c r="F7023">
        <f t="shared" si="219"/>
        <v>12</v>
      </c>
    </row>
    <row r="7024" spans="1:6">
      <c r="A7024" t="s">
        <v>85</v>
      </c>
      <c r="B7024" s="72">
        <v>46209</v>
      </c>
      <c r="C7024" s="79">
        <v>0.54166666666666663</v>
      </c>
      <c r="D7024">
        <v>18</v>
      </c>
      <c r="E7024" t="str">
        <f t="shared" si="218"/>
        <v>juillet</v>
      </c>
      <c r="F7024">
        <f t="shared" si="219"/>
        <v>13</v>
      </c>
    </row>
    <row r="7025" spans="1:6">
      <c r="A7025" t="s">
        <v>85</v>
      </c>
      <c r="B7025" s="72">
        <v>46209</v>
      </c>
      <c r="C7025" s="79">
        <v>0.58333333333333337</v>
      </c>
      <c r="D7025">
        <v>23</v>
      </c>
      <c r="E7025" t="str">
        <f t="shared" si="218"/>
        <v>juillet</v>
      </c>
      <c r="F7025">
        <f t="shared" si="219"/>
        <v>14</v>
      </c>
    </row>
    <row r="7026" spans="1:6">
      <c r="A7026" t="s">
        <v>85</v>
      </c>
      <c r="B7026" s="72">
        <v>46209</v>
      </c>
      <c r="C7026" s="79">
        <v>0.625</v>
      </c>
      <c r="D7026">
        <v>23</v>
      </c>
      <c r="E7026" t="str">
        <f t="shared" si="218"/>
        <v>juillet</v>
      </c>
      <c r="F7026">
        <f t="shared" si="219"/>
        <v>15</v>
      </c>
    </row>
    <row r="7027" spans="1:6">
      <c r="A7027" t="s">
        <v>85</v>
      </c>
      <c r="B7027" s="72">
        <v>46209</v>
      </c>
      <c r="C7027" s="79">
        <v>0.66666666666666663</v>
      </c>
      <c r="D7027">
        <v>9</v>
      </c>
      <c r="E7027" t="str">
        <f t="shared" si="218"/>
        <v>juillet</v>
      </c>
      <c r="F7027">
        <f t="shared" si="219"/>
        <v>16</v>
      </c>
    </row>
    <row r="7028" spans="1:6">
      <c r="A7028" t="s">
        <v>85</v>
      </c>
      <c r="B7028" s="72">
        <v>46209</v>
      </c>
      <c r="C7028" s="79">
        <v>0.70833333333333337</v>
      </c>
      <c r="D7028">
        <v>11</v>
      </c>
      <c r="E7028" t="str">
        <f t="shared" si="218"/>
        <v>juillet</v>
      </c>
      <c r="F7028">
        <f t="shared" si="219"/>
        <v>17</v>
      </c>
    </row>
    <row r="7029" spans="1:6">
      <c r="A7029" t="s">
        <v>85</v>
      </c>
      <c r="B7029" s="72">
        <v>46209</v>
      </c>
      <c r="C7029" s="79">
        <v>0.75</v>
      </c>
      <c r="D7029">
        <v>9</v>
      </c>
      <c r="E7029" t="str">
        <f t="shared" si="218"/>
        <v>juillet</v>
      </c>
      <c r="F7029">
        <f t="shared" si="219"/>
        <v>18</v>
      </c>
    </row>
    <row r="7030" spans="1:6">
      <c r="A7030" t="s">
        <v>85</v>
      </c>
      <c r="B7030" s="72">
        <v>46209</v>
      </c>
      <c r="C7030" s="79">
        <v>0.79166666666666663</v>
      </c>
      <c r="D7030">
        <v>2</v>
      </c>
      <c r="E7030" t="str">
        <f t="shared" si="218"/>
        <v>juillet</v>
      </c>
      <c r="F7030">
        <f t="shared" si="219"/>
        <v>19</v>
      </c>
    </row>
    <row r="7031" spans="1:6">
      <c r="A7031" t="s">
        <v>85</v>
      </c>
      <c r="B7031" s="72">
        <v>46209</v>
      </c>
      <c r="C7031" s="79">
        <v>0.83333333333333337</v>
      </c>
      <c r="D7031">
        <v>2</v>
      </c>
      <c r="E7031" t="str">
        <f t="shared" si="218"/>
        <v>juillet</v>
      </c>
      <c r="F7031">
        <f t="shared" si="219"/>
        <v>20</v>
      </c>
    </row>
    <row r="7032" spans="1:6">
      <c r="A7032" t="s">
        <v>85</v>
      </c>
      <c r="B7032" s="72">
        <v>46209</v>
      </c>
      <c r="C7032" s="79">
        <v>0.875</v>
      </c>
      <c r="D7032">
        <v>0</v>
      </c>
      <c r="E7032" t="str">
        <f t="shared" si="218"/>
        <v>juillet</v>
      </c>
      <c r="F7032">
        <f t="shared" si="219"/>
        <v>21</v>
      </c>
    </row>
    <row r="7033" spans="1:6">
      <c r="A7033" t="s">
        <v>85</v>
      </c>
      <c r="B7033" s="72">
        <v>46209</v>
      </c>
      <c r="C7033" s="79">
        <v>0.91666666666666663</v>
      </c>
      <c r="D7033">
        <v>0</v>
      </c>
      <c r="E7033" t="str">
        <f t="shared" si="218"/>
        <v>juillet</v>
      </c>
      <c r="F7033">
        <f t="shared" si="219"/>
        <v>22</v>
      </c>
    </row>
    <row r="7034" spans="1:6">
      <c r="A7034" t="s">
        <v>85</v>
      </c>
      <c r="B7034" s="72">
        <v>46209</v>
      </c>
      <c r="C7034" s="79">
        <v>0.95833333333333337</v>
      </c>
      <c r="D7034">
        <v>0</v>
      </c>
      <c r="E7034" t="str">
        <f t="shared" si="218"/>
        <v>juillet</v>
      </c>
      <c r="F7034">
        <f t="shared" si="219"/>
        <v>23</v>
      </c>
    </row>
    <row r="7035" spans="1:6">
      <c r="A7035" t="s">
        <v>68</v>
      </c>
      <c r="B7035" s="72">
        <v>46210</v>
      </c>
      <c r="C7035" s="79">
        <v>0</v>
      </c>
      <c r="D7035">
        <v>0</v>
      </c>
      <c r="E7035" t="str">
        <f t="shared" si="218"/>
        <v>juillet</v>
      </c>
      <c r="F7035">
        <f t="shared" si="219"/>
        <v>24</v>
      </c>
    </row>
    <row r="7036" spans="1:6">
      <c r="A7036" t="s">
        <v>68</v>
      </c>
      <c r="B7036" s="72">
        <v>46210</v>
      </c>
      <c r="C7036" s="79">
        <v>4.1666666666666664E-2</v>
      </c>
      <c r="D7036">
        <v>2</v>
      </c>
      <c r="E7036" t="str">
        <f t="shared" si="218"/>
        <v>juillet</v>
      </c>
      <c r="F7036">
        <f t="shared" si="219"/>
        <v>1</v>
      </c>
    </row>
    <row r="7037" spans="1:6">
      <c r="A7037" t="s">
        <v>68</v>
      </c>
      <c r="B7037" s="72">
        <v>46210</v>
      </c>
      <c r="C7037" s="79">
        <v>8.3333333333333329E-2</v>
      </c>
      <c r="D7037">
        <v>0</v>
      </c>
      <c r="E7037" t="str">
        <f t="shared" si="218"/>
        <v>juillet</v>
      </c>
      <c r="F7037">
        <f t="shared" si="219"/>
        <v>2</v>
      </c>
    </row>
    <row r="7038" spans="1:6">
      <c r="A7038" t="s">
        <v>68</v>
      </c>
      <c r="B7038" s="72">
        <v>46210</v>
      </c>
      <c r="C7038" s="79">
        <v>0.125</v>
      </c>
      <c r="D7038">
        <v>1</v>
      </c>
      <c r="E7038" t="str">
        <f t="shared" si="218"/>
        <v>juillet</v>
      </c>
      <c r="F7038">
        <f t="shared" si="219"/>
        <v>3</v>
      </c>
    </row>
    <row r="7039" spans="1:6">
      <c r="A7039" t="s">
        <v>68</v>
      </c>
      <c r="B7039" s="72">
        <v>46210</v>
      </c>
      <c r="C7039" s="79">
        <v>0.16666666666666666</v>
      </c>
      <c r="D7039">
        <v>1</v>
      </c>
      <c r="E7039" t="str">
        <f t="shared" si="218"/>
        <v>juillet</v>
      </c>
      <c r="F7039">
        <f t="shared" si="219"/>
        <v>4</v>
      </c>
    </row>
    <row r="7040" spans="1:6">
      <c r="A7040" t="s">
        <v>68</v>
      </c>
      <c r="B7040" s="72">
        <v>46210</v>
      </c>
      <c r="C7040" s="79">
        <v>0.20833333333333334</v>
      </c>
      <c r="D7040">
        <v>1</v>
      </c>
      <c r="E7040" t="str">
        <f t="shared" si="218"/>
        <v>juillet</v>
      </c>
      <c r="F7040" t="e">
        <f t="shared" si="219"/>
        <v>#N/A</v>
      </c>
    </row>
    <row r="7041" spans="1:6">
      <c r="A7041" t="s">
        <v>68</v>
      </c>
      <c r="B7041" s="72">
        <v>46210</v>
      </c>
      <c r="C7041" s="79">
        <v>0.25</v>
      </c>
      <c r="D7041">
        <v>5</v>
      </c>
      <c r="E7041" t="str">
        <f t="shared" si="218"/>
        <v>juillet</v>
      </c>
      <c r="F7041">
        <f t="shared" si="219"/>
        <v>6</v>
      </c>
    </row>
    <row r="7042" spans="1:6">
      <c r="A7042" t="s">
        <v>68</v>
      </c>
      <c r="B7042" s="72">
        <v>46210</v>
      </c>
      <c r="C7042" s="79">
        <v>0.29166666666666669</v>
      </c>
      <c r="D7042">
        <v>21</v>
      </c>
      <c r="E7042" t="str">
        <f t="shared" si="218"/>
        <v>juillet</v>
      </c>
      <c r="F7042">
        <f t="shared" si="219"/>
        <v>7</v>
      </c>
    </row>
    <row r="7043" spans="1:6">
      <c r="A7043" t="s">
        <v>68</v>
      </c>
      <c r="B7043" s="72">
        <v>46210</v>
      </c>
      <c r="C7043" s="79">
        <v>0.33333333333333331</v>
      </c>
      <c r="D7043">
        <v>40</v>
      </c>
      <c r="E7043" t="str">
        <f t="shared" si="218"/>
        <v>juillet</v>
      </c>
      <c r="F7043">
        <f t="shared" si="219"/>
        <v>8</v>
      </c>
    </row>
    <row r="7044" spans="1:6">
      <c r="A7044" t="s">
        <v>68</v>
      </c>
      <c r="B7044" s="72">
        <v>46210</v>
      </c>
      <c r="C7044" s="79">
        <v>0.375</v>
      </c>
      <c r="D7044">
        <v>66</v>
      </c>
      <c r="E7044" t="str">
        <f t="shared" ref="E7044:E7107" si="220">TEXT(B7044,"mmmm")</f>
        <v>juillet</v>
      </c>
      <c r="F7044">
        <f t="shared" ref="F7044:F7107" si="221">VLOOKUP(C7044,$L$1:$M$24,2,0)</f>
        <v>9</v>
      </c>
    </row>
    <row r="7045" spans="1:6">
      <c r="A7045" t="s">
        <v>68</v>
      </c>
      <c r="B7045" s="72">
        <v>46210</v>
      </c>
      <c r="C7045" s="79">
        <v>0.41666666666666669</v>
      </c>
      <c r="D7045">
        <v>71</v>
      </c>
      <c r="E7045" t="str">
        <f t="shared" si="220"/>
        <v>juillet</v>
      </c>
      <c r="F7045">
        <f t="shared" si="221"/>
        <v>10</v>
      </c>
    </row>
    <row r="7046" spans="1:6">
      <c r="A7046" t="s">
        <v>68</v>
      </c>
      <c r="B7046" s="72">
        <v>46210</v>
      </c>
      <c r="C7046" s="79">
        <v>0.45833333333333331</v>
      </c>
      <c r="D7046">
        <v>63</v>
      </c>
      <c r="E7046" t="str">
        <f t="shared" si="220"/>
        <v>juillet</v>
      </c>
      <c r="F7046">
        <f t="shared" si="221"/>
        <v>11</v>
      </c>
    </row>
    <row r="7047" spans="1:6">
      <c r="A7047" t="s">
        <v>68</v>
      </c>
      <c r="B7047" s="72">
        <v>46210</v>
      </c>
      <c r="C7047" s="79">
        <v>0.5</v>
      </c>
      <c r="D7047">
        <v>70</v>
      </c>
      <c r="E7047" t="str">
        <f t="shared" si="220"/>
        <v>juillet</v>
      </c>
      <c r="F7047">
        <f t="shared" si="221"/>
        <v>12</v>
      </c>
    </row>
    <row r="7048" spans="1:6">
      <c r="A7048" t="s">
        <v>68</v>
      </c>
      <c r="B7048" s="72">
        <v>46210</v>
      </c>
      <c r="C7048" s="79">
        <v>0.54166666666666663</v>
      </c>
      <c r="D7048">
        <v>63</v>
      </c>
      <c r="E7048" t="str">
        <f t="shared" si="220"/>
        <v>juillet</v>
      </c>
      <c r="F7048">
        <f t="shared" si="221"/>
        <v>13</v>
      </c>
    </row>
    <row r="7049" spans="1:6">
      <c r="A7049" t="s">
        <v>68</v>
      </c>
      <c r="B7049" s="72">
        <v>46210</v>
      </c>
      <c r="C7049" s="79">
        <v>0.58333333333333337</v>
      </c>
      <c r="D7049">
        <v>63</v>
      </c>
      <c r="E7049" t="str">
        <f t="shared" si="220"/>
        <v>juillet</v>
      </c>
      <c r="F7049">
        <f t="shared" si="221"/>
        <v>14</v>
      </c>
    </row>
    <row r="7050" spans="1:6">
      <c r="A7050" t="s">
        <v>68</v>
      </c>
      <c r="B7050" s="72">
        <v>46210</v>
      </c>
      <c r="C7050" s="79">
        <v>0.625</v>
      </c>
      <c r="D7050">
        <v>63</v>
      </c>
      <c r="E7050" t="str">
        <f t="shared" si="220"/>
        <v>juillet</v>
      </c>
      <c r="F7050">
        <f t="shared" si="221"/>
        <v>15</v>
      </c>
    </row>
    <row r="7051" spans="1:6">
      <c r="A7051" t="s">
        <v>68</v>
      </c>
      <c r="B7051" s="72">
        <v>46210</v>
      </c>
      <c r="C7051" s="79">
        <v>0.66666666666666663</v>
      </c>
      <c r="D7051">
        <v>56</v>
      </c>
      <c r="E7051" t="str">
        <f t="shared" si="220"/>
        <v>juillet</v>
      </c>
      <c r="F7051">
        <f t="shared" si="221"/>
        <v>16</v>
      </c>
    </row>
    <row r="7052" spans="1:6">
      <c r="A7052" t="s">
        <v>68</v>
      </c>
      <c r="B7052" s="72">
        <v>46210</v>
      </c>
      <c r="C7052" s="79">
        <v>0.70833333333333337</v>
      </c>
      <c r="D7052">
        <v>47</v>
      </c>
      <c r="E7052" t="str">
        <f t="shared" si="220"/>
        <v>juillet</v>
      </c>
      <c r="F7052">
        <f t="shared" si="221"/>
        <v>17</v>
      </c>
    </row>
    <row r="7053" spans="1:6">
      <c r="A7053" t="s">
        <v>68</v>
      </c>
      <c r="B7053" s="72">
        <v>46210</v>
      </c>
      <c r="C7053" s="79">
        <v>0.75</v>
      </c>
      <c r="D7053">
        <v>33</v>
      </c>
      <c r="E7053" t="str">
        <f t="shared" si="220"/>
        <v>juillet</v>
      </c>
      <c r="F7053">
        <f t="shared" si="221"/>
        <v>18</v>
      </c>
    </row>
    <row r="7054" spans="1:6">
      <c r="A7054" t="s">
        <v>68</v>
      </c>
      <c r="B7054" s="72">
        <v>46210</v>
      </c>
      <c r="C7054" s="79">
        <v>0.79166666666666663</v>
      </c>
      <c r="D7054">
        <v>25</v>
      </c>
      <c r="E7054" t="str">
        <f t="shared" si="220"/>
        <v>juillet</v>
      </c>
      <c r="F7054">
        <f t="shared" si="221"/>
        <v>19</v>
      </c>
    </row>
    <row r="7055" spans="1:6">
      <c r="A7055" t="s">
        <v>68</v>
      </c>
      <c r="B7055" s="72">
        <v>46210</v>
      </c>
      <c r="C7055" s="79">
        <v>0.83333333333333337</v>
      </c>
      <c r="D7055">
        <v>20</v>
      </c>
      <c r="E7055" t="str">
        <f t="shared" si="220"/>
        <v>juillet</v>
      </c>
      <c r="F7055">
        <f t="shared" si="221"/>
        <v>20</v>
      </c>
    </row>
    <row r="7056" spans="1:6">
      <c r="A7056" t="s">
        <v>68</v>
      </c>
      <c r="B7056" s="72">
        <v>46210</v>
      </c>
      <c r="C7056" s="79">
        <v>0.875</v>
      </c>
      <c r="D7056">
        <v>12</v>
      </c>
      <c r="E7056" t="str">
        <f t="shared" si="220"/>
        <v>juillet</v>
      </c>
      <c r="F7056">
        <f t="shared" si="221"/>
        <v>21</v>
      </c>
    </row>
    <row r="7057" spans="1:6">
      <c r="A7057" t="s">
        <v>68</v>
      </c>
      <c r="B7057" s="72">
        <v>46210</v>
      </c>
      <c r="C7057" s="79">
        <v>0.91666666666666663</v>
      </c>
      <c r="D7057">
        <v>9</v>
      </c>
      <c r="E7057" t="str">
        <f t="shared" si="220"/>
        <v>juillet</v>
      </c>
      <c r="F7057">
        <f t="shared" si="221"/>
        <v>22</v>
      </c>
    </row>
    <row r="7058" spans="1:6">
      <c r="A7058" t="s">
        <v>68</v>
      </c>
      <c r="B7058" s="72">
        <v>46210</v>
      </c>
      <c r="C7058" s="79">
        <v>0.95833333333333337</v>
      </c>
      <c r="D7058">
        <v>3</v>
      </c>
      <c r="E7058" t="str">
        <f t="shared" si="220"/>
        <v>juillet</v>
      </c>
      <c r="F7058">
        <f t="shared" si="221"/>
        <v>23</v>
      </c>
    </row>
    <row r="7059" spans="1:6">
      <c r="A7059" t="s">
        <v>85</v>
      </c>
      <c r="B7059" s="72">
        <v>46210</v>
      </c>
      <c r="C7059" s="79">
        <v>0</v>
      </c>
      <c r="D7059">
        <v>0</v>
      </c>
      <c r="E7059" t="str">
        <f t="shared" si="220"/>
        <v>juillet</v>
      </c>
      <c r="F7059">
        <f t="shared" si="221"/>
        <v>24</v>
      </c>
    </row>
    <row r="7060" spans="1:6">
      <c r="A7060" t="s">
        <v>85</v>
      </c>
      <c r="B7060" s="72">
        <v>46210</v>
      </c>
      <c r="C7060" s="79">
        <v>4.1666666666666664E-2</v>
      </c>
      <c r="D7060">
        <v>0</v>
      </c>
      <c r="E7060" t="str">
        <f t="shared" si="220"/>
        <v>juillet</v>
      </c>
      <c r="F7060">
        <f t="shared" si="221"/>
        <v>1</v>
      </c>
    </row>
    <row r="7061" spans="1:6">
      <c r="A7061" t="s">
        <v>85</v>
      </c>
      <c r="B7061" s="72">
        <v>46210</v>
      </c>
      <c r="C7061" s="79">
        <v>8.3333333333333329E-2</v>
      </c>
      <c r="D7061">
        <v>1</v>
      </c>
      <c r="E7061" t="str">
        <f t="shared" si="220"/>
        <v>juillet</v>
      </c>
      <c r="F7061">
        <f t="shared" si="221"/>
        <v>2</v>
      </c>
    </row>
    <row r="7062" spans="1:6">
      <c r="A7062" t="s">
        <v>85</v>
      </c>
      <c r="B7062" s="72">
        <v>46210</v>
      </c>
      <c r="C7062" s="79">
        <v>0.125</v>
      </c>
      <c r="D7062">
        <v>1</v>
      </c>
      <c r="E7062" t="str">
        <f t="shared" si="220"/>
        <v>juillet</v>
      </c>
      <c r="F7062">
        <f t="shared" si="221"/>
        <v>3</v>
      </c>
    </row>
    <row r="7063" spans="1:6">
      <c r="A7063" t="s">
        <v>85</v>
      </c>
      <c r="B7063" s="72">
        <v>46210</v>
      </c>
      <c r="C7063" s="79">
        <v>0.16666666666666666</v>
      </c>
      <c r="D7063">
        <v>0</v>
      </c>
      <c r="E7063" t="str">
        <f t="shared" si="220"/>
        <v>juillet</v>
      </c>
      <c r="F7063">
        <f t="shared" si="221"/>
        <v>4</v>
      </c>
    </row>
    <row r="7064" spans="1:6">
      <c r="A7064" t="s">
        <v>85</v>
      </c>
      <c r="B7064" s="72">
        <v>46210</v>
      </c>
      <c r="C7064" s="79">
        <v>0.20833333333333334</v>
      </c>
      <c r="D7064">
        <v>0</v>
      </c>
      <c r="E7064" t="str">
        <f t="shared" si="220"/>
        <v>juillet</v>
      </c>
      <c r="F7064" t="e">
        <f t="shared" si="221"/>
        <v>#N/A</v>
      </c>
    </row>
    <row r="7065" spans="1:6">
      <c r="A7065" t="s">
        <v>85</v>
      </c>
      <c r="B7065" s="72">
        <v>46210</v>
      </c>
      <c r="C7065" s="79">
        <v>0.25</v>
      </c>
      <c r="D7065">
        <v>1</v>
      </c>
      <c r="E7065" t="str">
        <f t="shared" si="220"/>
        <v>juillet</v>
      </c>
      <c r="F7065">
        <f t="shared" si="221"/>
        <v>6</v>
      </c>
    </row>
    <row r="7066" spans="1:6">
      <c r="A7066" t="s">
        <v>85</v>
      </c>
      <c r="B7066" s="72">
        <v>46210</v>
      </c>
      <c r="C7066" s="79">
        <v>0.29166666666666669</v>
      </c>
      <c r="D7066">
        <v>4</v>
      </c>
      <c r="E7066" t="str">
        <f t="shared" si="220"/>
        <v>juillet</v>
      </c>
      <c r="F7066">
        <f t="shared" si="221"/>
        <v>7</v>
      </c>
    </row>
    <row r="7067" spans="1:6">
      <c r="A7067" t="s">
        <v>85</v>
      </c>
      <c r="B7067" s="72">
        <v>46210</v>
      </c>
      <c r="C7067" s="79">
        <v>0.33333333333333331</v>
      </c>
      <c r="D7067">
        <v>8</v>
      </c>
      <c r="E7067" t="str">
        <f t="shared" si="220"/>
        <v>juillet</v>
      </c>
      <c r="F7067">
        <f t="shared" si="221"/>
        <v>8</v>
      </c>
    </row>
    <row r="7068" spans="1:6">
      <c r="A7068" t="s">
        <v>85</v>
      </c>
      <c r="B7068" s="72">
        <v>46210</v>
      </c>
      <c r="C7068" s="79">
        <v>0.375</v>
      </c>
      <c r="D7068">
        <v>17</v>
      </c>
      <c r="E7068" t="str">
        <f t="shared" si="220"/>
        <v>juillet</v>
      </c>
      <c r="F7068">
        <f t="shared" si="221"/>
        <v>9</v>
      </c>
    </row>
    <row r="7069" spans="1:6">
      <c r="A7069" t="s">
        <v>85</v>
      </c>
      <c r="B7069" s="72">
        <v>46210</v>
      </c>
      <c r="C7069" s="79">
        <v>0.41666666666666669</v>
      </c>
      <c r="D7069">
        <v>7</v>
      </c>
      <c r="E7069" t="str">
        <f t="shared" si="220"/>
        <v>juillet</v>
      </c>
      <c r="F7069">
        <f t="shared" si="221"/>
        <v>10</v>
      </c>
    </row>
    <row r="7070" spans="1:6">
      <c r="A7070" t="s">
        <v>85</v>
      </c>
      <c r="B7070" s="72">
        <v>46210</v>
      </c>
      <c r="C7070" s="79">
        <v>0.45833333333333331</v>
      </c>
      <c r="D7070">
        <v>20</v>
      </c>
      <c r="E7070" t="str">
        <f t="shared" si="220"/>
        <v>juillet</v>
      </c>
      <c r="F7070">
        <f t="shared" si="221"/>
        <v>11</v>
      </c>
    </row>
    <row r="7071" spans="1:6">
      <c r="A7071" t="s">
        <v>85</v>
      </c>
      <c r="B7071" s="72">
        <v>46210</v>
      </c>
      <c r="C7071" s="79">
        <v>0.5</v>
      </c>
      <c r="D7071">
        <v>16</v>
      </c>
      <c r="E7071" t="str">
        <f t="shared" si="220"/>
        <v>juillet</v>
      </c>
      <c r="F7071">
        <f t="shared" si="221"/>
        <v>12</v>
      </c>
    </row>
    <row r="7072" spans="1:6">
      <c r="A7072" t="s">
        <v>85</v>
      </c>
      <c r="B7072" s="72">
        <v>46210</v>
      </c>
      <c r="C7072" s="79">
        <v>0.54166666666666663</v>
      </c>
      <c r="D7072">
        <v>13</v>
      </c>
      <c r="E7072" t="str">
        <f t="shared" si="220"/>
        <v>juillet</v>
      </c>
      <c r="F7072">
        <f t="shared" si="221"/>
        <v>13</v>
      </c>
    </row>
    <row r="7073" spans="1:6">
      <c r="A7073" t="s">
        <v>85</v>
      </c>
      <c r="B7073" s="72">
        <v>46210</v>
      </c>
      <c r="C7073" s="79">
        <v>0.58333333333333337</v>
      </c>
      <c r="D7073">
        <v>14</v>
      </c>
      <c r="E7073" t="str">
        <f t="shared" si="220"/>
        <v>juillet</v>
      </c>
      <c r="F7073">
        <f t="shared" si="221"/>
        <v>14</v>
      </c>
    </row>
    <row r="7074" spans="1:6">
      <c r="A7074" t="s">
        <v>85</v>
      </c>
      <c r="B7074" s="72">
        <v>46210</v>
      </c>
      <c r="C7074" s="79">
        <v>0.625</v>
      </c>
      <c r="D7074">
        <v>12</v>
      </c>
      <c r="E7074" t="str">
        <f t="shared" si="220"/>
        <v>juillet</v>
      </c>
      <c r="F7074">
        <f t="shared" si="221"/>
        <v>15</v>
      </c>
    </row>
    <row r="7075" spans="1:6">
      <c r="A7075" t="s">
        <v>85</v>
      </c>
      <c r="B7075" s="72">
        <v>46210</v>
      </c>
      <c r="C7075" s="79">
        <v>0.66666666666666663</v>
      </c>
      <c r="D7075">
        <v>9</v>
      </c>
      <c r="E7075" t="str">
        <f t="shared" si="220"/>
        <v>juillet</v>
      </c>
      <c r="F7075">
        <f t="shared" si="221"/>
        <v>16</v>
      </c>
    </row>
    <row r="7076" spans="1:6">
      <c r="A7076" t="s">
        <v>85</v>
      </c>
      <c r="B7076" s="72">
        <v>46210</v>
      </c>
      <c r="C7076" s="79">
        <v>0.70833333333333337</v>
      </c>
      <c r="D7076">
        <v>6</v>
      </c>
      <c r="E7076" t="str">
        <f t="shared" si="220"/>
        <v>juillet</v>
      </c>
      <c r="F7076">
        <f t="shared" si="221"/>
        <v>17</v>
      </c>
    </row>
    <row r="7077" spans="1:6">
      <c r="A7077" t="s">
        <v>85</v>
      </c>
      <c r="B7077" s="72">
        <v>46210</v>
      </c>
      <c r="C7077" s="79">
        <v>0.75</v>
      </c>
      <c r="D7077">
        <v>3</v>
      </c>
      <c r="E7077" t="str">
        <f t="shared" si="220"/>
        <v>juillet</v>
      </c>
      <c r="F7077">
        <f t="shared" si="221"/>
        <v>18</v>
      </c>
    </row>
    <row r="7078" spans="1:6">
      <c r="A7078" t="s">
        <v>85</v>
      </c>
      <c r="B7078" s="72">
        <v>46210</v>
      </c>
      <c r="C7078" s="79">
        <v>0.79166666666666663</v>
      </c>
      <c r="D7078">
        <v>3</v>
      </c>
      <c r="E7078" t="str">
        <f t="shared" si="220"/>
        <v>juillet</v>
      </c>
      <c r="F7078">
        <f t="shared" si="221"/>
        <v>19</v>
      </c>
    </row>
    <row r="7079" spans="1:6">
      <c r="A7079" t="s">
        <v>85</v>
      </c>
      <c r="B7079" s="72">
        <v>46210</v>
      </c>
      <c r="C7079" s="79">
        <v>0.83333333333333337</v>
      </c>
      <c r="D7079">
        <v>1</v>
      </c>
      <c r="E7079" t="str">
        <f t="shared" si="220"/>
        <v>juillet</v>
      </c>
      <c r="F7079">
        <f t="shared" si="221"/>
        <v>20</v>
      </c>
    </row>
    <row r="7080" spans="1:6">
      <c r="A7080" t="s">
        <v>85</v>
      </c>
      <c r="B7080" s="72">
        <v>46210</v>
      </c>
      <c r="C7080" s="79">
        <v>0.875</v>
      </c>
      <c r="D7080">
        <v>1</v>
      </c>
      <c r="E7080" t="str">
        <f t="shared" si="220"/>
        <v>juillet</v>
      </c>
      <c r="F7080">
        <f t="shared" si="221"/>
        <v>21</v>
      </c>
    </row>
    <row r="7081" spans="1:6">
      <c r="A7081" t="s">
        <v>85</v>
      </c>
      <c r="B7081" s="72">
        <v>46210</v>
      </c>
      <c r="C7081" s="79">
        <v>0.91666666666666663</v>
      </c>
      <c r="D7081">
        <v>11</v>
      </c>
      <c r="E7081" t="str">
        <f t="shared" si="220"/>
        <v>juillet</v>
      </c>
      <c r="F7081">
        <f t="shared" si="221"/>
        <v>22</v>
      </c>
    </row>
    <row r="7082" spans="1:6">
      <c r="A7082" t="s">
        <v>85</v>
      </c>
      <c r="B7082" s="72">
        <v>46210</v>
      </c>
      <c r="C7082" s="79">
        <v>0.95833333333333337</v>
      </c>
      <c r="D7082">
        <v>1</v>
      </c>
      <c r="E7082" t="str">
        <f t="shared" si="220"/>
        <v>juillet</v>
      </c>
      <c r="F7082">
        <f t="shared" si="221"/>
        <v>23</v>
      </c>
    </row>
    <row r="7083" spans="1:6">
      <c r="A7083" t="s">
        <v>85</v>
      </c>
      <c r="B7083" s="72">
        <v>46210</v>
      </c>
      <c r="C7083" s="79">
        <v>0</v>
      </c>
      <c r="D7083">
        <v>0</v>
      </c>
      <c r="E7083" t="str">
        <f t="shared" si="220"/>
        <v>juillet</v>
      </c>
      <c r="F7083">
        <f t="shared" si="221"/>
        <v>24</v>
      </c>
    </row>
    <row r="7084" spans="1:6">
      <c r="A7084" t="s">
        <v>85</v>
      </c>
      <c r="B7084" s="72">
        <v>46210</v>
      </c>
      <c r="C7084" s="79">
        <v>4.1666666666666664E-2</v>
      </c>
      <c r="D7084">
        <v>0</v>
      </c>
      <c r="E7084" t="str">
        <f t="shared" si="220"/>
        <v>juillet</v>
      </c>
      <c r="F7084">
        <f t="shared" si="221"/>
        <v>1</v>
      </c>
    </row>
    <row r="7085" spans="1:6">
      <c r="A7085" t="s">
        <v>85</v>
      </c>
      <c r="B7085" s="72">
        <v>46210</v>
      </c>
      <c r="C7085" s="79">
        <v>8.3333333333333329E-2</v>
      </c>
      <c r="D7085">
        <v>2</v>
      </c>
      <c r="E7085" t="str">
        <f t="shared" si="220"/>
        <v>juillet</v>
      </c>
      <c r="F7085">
        <f t="shared" si="221"/>
        <v>2</v>
      </c>
    </row>
    <row r="7086" spans="1:6">
      <c r="A7086" t="s">
        <v>85</v>
      </c>
      <c r="B7086" s="72">
        <v>46210</v>
      </c>
      <c r="C7086" s="79">
        <v>0.125</v>
      </c>
      <c r="D7086">
        <v>2</v>
      </c>
      <c r="E7086" t="str">
        <f t="shared" si="220"/>
        <v>juillet</v>
      </c>
      <c r="F7086">
        <f t="shared" si="221"/>
        <v>3</v>
      </c>
    </row>
    <row r="7087" spans="1:6">
      <c r="A7087" t="s">
        <v>85</v>
      </c>
      <c r="B7087" s="72">
        <v>46210</v>
      </c>
      <c r="C7087" s="79">
        <v>0.16666666666666666</v>
      </c>
      <c r="D7087">
        <v>0</v>
      </c>
      <c r="E7087" t="str">
        <f t="shared" si="220"/>
        <v>juillet</v>
      </c>
      <c r="F7087">
        <f t="shared" si="221"/>
        <v>4</v>
      </c>
    </row>
    <row r="7088" spans="1:6">
      <c r="A7088" t="s">
        <v>85</v>
      </c>
      <c r="B7088" s="72">
        <v>46210</v>
      </c>
      <c r="C7088" s="79">
        <v>0.20833333333333334</v>
      </c>
      <c r="D7088">
        <v>0</v>
      </c>
      <c r="E7088" t="str">
        <f t="shared" si="220"/>
        <v>juillet</v>
      </c>
      <c r="F7088" t="e">
        <f t="shared" si="221"/>
        <v>#N/A</v>
      </c>
    </row>
    <row r="7089" spans="1:6">
      <c r="A7089" t="s">
        <v>85</v>
      </c>
      <c r="B7089" s="72">
        <v>46210</v>
      </c>
      <c r="C7089" s="79">
        <v>0.25</v>
      </c>
      <c r="D7089">
        <v>2</v>
      </c>
      <c r="E7089" t="str">
        <f t="shared" si="220"/>
        <v>juillet</v>
      </c>
      <c r="F7089">
        <f t="shared" si="221"/>
        <v>6</v>
      </c>
    </row>
    <row r="7090" spans="1:6">
      <c r="A7090" t="s">
        <v>85</v>
      </c>
      <c r="B7090" s="72">
        <v>46210</v>
      </c>
      <c r="C7090" s="79">
        <v>0.29166666666666669</v>
      </c>
      <c r="D7090">
        <v>6</v>
      </c>
      <c r="E7090" t="str">
        <f t="shared" si="220"/>
        <v>juillet</v>
      </c>
      <c r="F7090">
        <f t="shared" si="221"/>
        <v>7</v>
      </c>
    </row>
    <row r="7091" spans="1:6">
      <c r="A7091" t="s">
        <v>85</v>
      </c>
      <c r="B7091" s="72">
        <v>46210</v>
      </c>
      <c r="C7091" s="79">
        <v>0.33333333333333331</v>
      </c>
      <c r="D7091">
        <v>10</v>
      </c>
      <c r="E7091" t="str">
        <f t="shared" si="220"/>
        <v>juillet</v>
      </c>
      <c r="F7091">
        <f t="shared" si="221"/>
        <v>8</v>
      </c>
    </row>
    <row r="7092" spans="1:6">
      <c r="A7092" t="s">
        <v>85</v>
      </c>
      <c r="B7092" s="72">
        <v>46210</v>
      </c>
      <c r="C7092" s="79">
        <v>0.375</v>
      </c>
      <c r="D7092">
        <v>20</v>
      </c>
      <c r="E7092" t="str">
        <f t="shared" si="220"/>
        <v>juillet</v>
      </c>
      <c r="F7092">
        <f t="shared" si="221"/>
        <v>9</v>
      </c>
    </row>
    <row r="7093" spans="1:6">
      <c r="A7093" t="s">
        <v>85</v>
      </c>
      <c r="B7093" s="72">
        <v>46210</v>
      </c>
      <c r="C7093" s="79">
        <v>0.41666666666666669</v>
      </c>
      <c r="D7093">
        <v>8</v>
      </c>
      <c r="E7093" t="str">
        <f t="shared" si="220"/>
        <v>juillet</v>
      </c>
      <c r="F7093">
        <f t="shared" si="221"/>
        <v>10</v>
      </c>
    </row>
    <row r="7094" spans="1:6">
      <c r="A7094" t="s">
        <v>85</v>
      </c>
      <c r="B7094" s="72">
        <v>46210</v>
      </c>
      <c r="C7094" s="79">
        <v>0.45833333333333331</v>
      </c>
      <c r="D7094">
        <v>27</v>
      </c>
      <c r="E7094" t="str">
        <f t="shared" si="220"/>
        <v>juillet</v>
      </c>
      <c r="F7094">
        <f t="shared" si="221"/>
        <v>11</v>
      </c>
    </row>
    <row r="7095" spans="1:6">
      <c r="A7095" t="s">
        <v>85</v>
      </c>
      <c r="B7095" s="72">
        <v>46210</v>
      </c>
      <c r="C7095" s="79">
        <v>0.5</v>
      </c>
      <c r="D7095">
        <v>22</v>
      </c>
      <c r="E7095" t="str">
        <f t="shared" si="220"/>
        <v>juillet</v>
      </c>
      <c r="F7095">
        <f t="shared" si="221"/>
        <v>12</v>
      </c>
    </row>
    <row r="7096" spans="1:6">
      <c r="A7096" t="s">
        <v>85</v>
      </c>
      <c r="B7096" s="72">
        <v>46210</v>
      </c>
      <c r="C7096" s="79">
        <v>0.54166666666666663</v>
      </c>
      <c r="D7096">
        <v>18</v>
      </c>
      <c r="E7096" t="str">
        <f t="shared" si="220"/>
        <v>juillet</v>
      </c>
      <c r="F7096">
        <f t="shared" si="221"/>
        <v>13</v>
      </c>
    </row>
    <row r="7097" spans="1:6">
      <c r="A7097" t="s">
        <v>85</v>
      </c>
      <c r="B7097" s="72">
        <v>46210</v>
      </c>
      <c r="C7097" s="79">
        <v>0.58333333333333337</v>
      </c>
      <c r="D7097">
        <v>20</v>
      </c>
      <c r="E7097" t="str">
        <f t="shared" si="220"/>
        <v>juillet</v>
      </c>
      <c r="F7097">
        <f t="shared" si="221"/>
        <v>14</v>
      </c>
    </row>
    <row r="7098" spans="1:6">
      <c r="A7098" t="s">
        <v>85</v>
      </c>
      <c r="B7098" s="72">
        <v>46210</v>
      </c>
      <c r="C7098" s="79">
        <v>0.625</v>
      </c>
      <c r="D7098">
        <v>18</v>
      </c>
      <c r="E7098" t="str">
        <f t="shared" si="220"/>
        <v>juillet</v>
      </c>
      <c r="F7098">
        <f t="shared" si="221"/>
        <v>15</v>
      </c>
    </row>
    <row r="7099" spans="1:6">
      <c r="A7099" t="s">
        <v>85</v>
      </c>
      <c r="B7099" s="72">
        <v>46210</v>
      </c>
      <c r="C7099" s="79">
        <v>0.66666666666666663</v>
      </c>
      <c r="D7099">
        <v>14</v>
      </c>
      <c r="E7099" t="str">
        <f t="shared" si="220"/>
        <v>juillet</v>
      </c>
      <c r="F7099">
        <f t="shared" si="221"/>
        <v>16</v>
      </c>
    </row>
    <row r="7100" spans="1:6">
      <c r="A7100" t="s">
        <v>85</v>
      </c>
      <c r="B7100" s="72">
        <v>46210</v>
      </c>
      <c r="C7100" s="79">
        <v>0.70833333333333337</v>
      </c>
      <c r="D7100">
        <v>8</v>
      </c>
      <c r="E7100" t="str">
        <f t="shared" si="220"/>
        <v>juillet</v>
      </c>
      <c r="F7100">
        <f t="shared" si="221"/>
        <v>17</v>
      </c>
    </row>
    <row r="7101" spans="1:6">
      <c r="A7101" t="s">
        <v>85</v>
      </c>
      <c r="B7101" s="72">
        <v>46210</v>
      </c>
      <c r="C7101" s="79">
        <v>0.75</v>
      </c>
      <c r="D7101">
        <v>4</v>
      </c>
      <c r="E7101" t="str">
        <f t="shared" si="220"/>
        <v>juillet</v>
      </c>
      <c r="F7101">
        <f t="shared" si="221"/>
        <v>18</v>
      </c>
    </row>
    <row r="7102" spans="1:6">
      <c r="A7102" t="s">
        <v>85</v>
      </c>
      <c r="B7102" s="72">
        <v>46210</v>
      </c>
      <c r="C7102" s="79">
        <v>0.79166666666666663</v>
      </c>
      <c r="D7102">
        <v>6</v>
      </c>
      <c r="E7102" t="str">
        <f t="shared" si="220"/>
        <v>juillet</v>
      </c>
      <c r="F7102">
        <f t="shared" si="221"/>
        <v>19</v>
      </c>
    </row>
    <row r="7103" spans="1:6">
      <c r="A7103" t="s">
        <v>85</v>
      </c>
      <c r="B7103" s="72">
        <v>46210</v>
      </c>
      <c r="C7103" s="79">
        <v>0.83333333333333337</v>
      </c>
      <c r="D7103">
        <v>2</v>
      </c>
      <c r="E7103" t="str">
        <f t="shared" si="220"/>
        <v>juillet</v>
      </c>
      <c r="F7103">
        <f t="shared" si="221"/>
        <v>20</v>
      </c>
    </row>
    <row r="7104" spans="1:6">
      <c r="A7104" t="s">
        <v>85</v>
      </c>
      <c r="B7104" s="72">
        <v>46210</v>
      </c>
      <c r="C7104" s="79">
        <v>0.875</v>
      </c>
      <c r="D7104">
        <v>2</v>
      </c>
      <c r="E7104" t="str">
        <f t="shared" si="220"/>
        <v>juillet</v>
      </c>
      <c r="F7104">
        <f t="shared" si="221"/>
        <v>21</v>
      </c>
    </row>
    <row r="7105" spans="1:6">
      <c r="A7105" t="s">
        <v>85</v>
      </c>
      <c r="B7105" s="72">
        <v>46210</v>
      </c>
      <c r="C7105" s="79">
        <v>0.91666666666666663</v>
      </c>
      <c r="D7105">
        <v>16</v>
      </c>
      <c r="E7105" t="str">
        <f t="shared" si="220"/>
        <v>juillet</v>
      </c>
      <c r="F7105">
        <f t="shared" si="221"/>
        <v>22</v>
      </c>
    </row>
    <row r="7106" spans="1:6">
      <c r="A7106" t="s">
        <v>85</v>
      </c>
      <c r="B7106" s="72">
        <v>46210</v>
      </c>
      <c r="C7106" s="79">
        <v>0.95833333333333337</v>
      </c>
      <c r="D7106">
        <v>2</v>
      </c>
      <c r="E7106" t="str">
        <f t="shared" si="220"/>
        <v>juillet</v>
      </c>
      <c r="F7106">
        <f t="shared" si="221"/>
        <v>23</v>
      </c>
    </row>
    <row r="7107" spans="1:6">
      <c r="A7107" t="s">
        <v>68</v>
      </c>
      <c r="B7107" s="72">
        <v>46211</v>
      </c>
      <c r="C7107" s="79">
        <v>0</v>
      </c>
      <c r="D7107">
        <v>5</v>
      </c>
      <c r="E7107" t="str">
        <f t="shared" si="220"/>
        <v>juillet</v>
      </c>
      <c r="F7107">
        <f t="shared" si="221"/>
        <v>24</v>
      </c>
    </row>
    <row r="7108" spans="1:6">
      <c r="A7108" t="s">
        <v>68</v>
      </c>
      <c r="B7108" s="72">
        <v>46211</v>
      </c>
      <c r="C7108" s="79">
        <v>4.1666666666666664E-2</v>
      </c>
      <c r="D7108">
        <v>1</v>
      </c>
      <c r="E7108" t="str">
        <f t="shared" ref="E7108:E7171" si="222">TEXT(B7108,"mmmm")</f>
        <v>juillet</v>
      </c>
      <c r="F7108">
        <f t="shared" ref="F7108:F7171" si="223">VLOOKUP(C7108,$L$1:$M$24,2,0)</f>
        <v>1</v>
      </c>
    </row>
    <row r="7109" spans="1:6">
      <c r="A7109" t="s">
        <v>68</v>
      </c>
      <c r="B7109" s="72">
        <v>46211</v>
      </c>
      <c r="C7109" s="79">
        <v>8.3333333333333329E-2</v>
      </c>
      <c r="D7109">
        <v>0</v>
      </c>
      <c r="E7109" t="str">
        <f t="shared" si="222"/>
        <v>juillet</v>
      </c>
      <c r="F7109">
        <f t="shared" si="223"/>
        <v>2</v>
      </c>
    </row>
    <row r="7110" spans="1:6">
      <c r="A7110" t="s">
        <v>68</v>
      </c>
      <c r="B7110" s="72">
        <v>46211</v>
      </c>
      <c r="C7110" s="79">
        <v>0.125</v>
      </c>
      <c r="D7110">
        <v>2</v>
      </c>
      <c r="E7110" t="str">
        <f t="shared" si="222"/>
        <v>juillet</v>
      </c>
      <c r="F7110">
        <f t="shared" si="223"/>
        <v>3</v>
      </c>
    </row>
    <row r="7111" spans="1:6">
      <c r="A7111" t="s">
        <v>68</v>
      </c>
      <c r="B7111" s="72">
        <v>46211</v>
      </c>
      <c r="C7111" s="79">
        <v>0.16666666666666666</v>
      </c>
      <c r="D7111">
        <v>2</v>
      </c>
      <c r="E7111" t="str">
        <f t="shared" si="222"/>
        <v>juillet</v>
      </c>
      <c r="F7111">
        <f t="shared" si="223"/>
        <v>4</v>
      </c>
    </row>
    <row r="7112" spans="1:6">
      <c r="A7112" t="s">
        <v>68</v>
      </c>
      <c r="B7112" s="72">
        <v>46211</v>
      </c>
      <c r="C7112" s="79">
        <v>0.20833333333333334</v>
      </c>
      <c r="D7112">
        <v>0</v>
      </c>
      <c r="E7112" t="str">
        <f t="shared" si="222"/>
        <v>juillet</v>
      </c>
      <c r="F7112" t="e">
        <f t="shared" si="223"/>
        <v>#N/A</v>
      </c>
    </row>
    <row r="7113" spans="1:6">
      <c r="A7113" t="s">
        <v>68</v>
      </c>
      <c r="B7113" s="72">
        <v>46211</v>
      </c>
      <c r="C7113" s="79">
        <v>0.25</v>
      </c>
      <c r="D7113">
        <v>7</v>
      </c>
      <c r="E7113" t="str">
        <f t="shared" si="222"/>
        <v>juillet</v>
      </c>
      <c r="F7113">
        <f t="shared" si="223"/>
        <v>6</v>
      </c>
    </row>
    <row r="7114" spans="1:6">
      <c r="A7114" t="s">
        <v>68</v>
      </c>
      <c r="B7114" s="72">
        <v>46211</v>
      </c>
      <c r="C7114" s="79">
        <v>0.29166666666666669</v>
      </c>
      <c r="D7114">
        <v>18</v>
      </c>
      <c r="E7114" t="str">
        <f t="shared" si="222"/>
        <v>juillet</v>
      </c>
      <c r="F7114">
        <f t="shared" si="223"/>
        <v>7</v>
      </c>
    </row>
    <row r="7115" spans="1:6">
      <c r="A7115" t="s">
        <v>68</v>
      </c>
      <c r="B7115" s="72">
        <v>46211</v>
      </c>
      <c r="C7115" s="79">
        <v>0.33333333333333331</v>
      </c>
      <c r="D7115">
        <v>49</v>
      </c>
      <c r="E7115" t="str">
        <f t="shared" si="222"/>
        <v>juillet</v>
      </c>
      <c r="F7115">
        <f t="shared" si="223"/>
        <v>8</v>
      </c>
    </row>
    <row r="7116" spans="1:6">
      <c r="A7116" t="s">
        <v>68</v>
      </c>
      <c r="B7116" s="72">
        <v>46211</v>
      </c>
      <c r="C7116" s="79">
        <v>0.375</v>
      </c>
      <c r="D7116">
        <v>63</v>
      </c>
      <c r="E7116" t="str">
        <f t="shared" si="222"/>
        <v>juillet</v>
      </c>
      <c r="F7116">
        <f t="shared" si="223"/>
        <v>9</v>
      </c>
    </row>
    <row r="7117" spans="1:6">
      <c r="A7117" t="s">
        <v>68</v>
      </c>
      <c r="B7117" s="72">
        <v>46211</v>
      </c>
      <c r="C7117" s="79">
        <v>0.41666666666666669</v>
      </c>
      <c r="D7117">
        <v>57</v>
      </c>
      <c r="E7117" t="str">
        <f t="shared" si="222"/>
        <v>juillet</v>
      </c>
      <c r="F7117">
        <f t="shared" si="223"/>
        <v>10</v>
      </c>
    </row>
    <row r="7118" spans="1:6">
      <c r="A7118" t="s">
        <v>68</v>
      </c>
      <c r="B7118" s="72">
        <v>46211</v>
      </c>
      <c r="C7118" s="79">
        <v>0.45833333333333331</v>
      </c>
      <c r="D7118">
        <v>63</v>
      </c>
      <c r="E7118" t="str">
        <f t="shared" si="222"/>
        <v>juillet</v>
      </c>
      <c r="F7118">
        <f t="shared" si="223"/>
        <v>11</v>
      </c>
    </row>
    <row r="7119" spans="1:6">
      <c r="A7119" t="s">
        <v>68</v>
      </c>
      <c r="B7119" s="72">
        <v>46211</v>
      </c>
      <c r="C7119" s="79">
        <v>0.5</v>
      </c>
      <c r="D7119">
        <v>53</v>
      </c>
      <c r="E7119" t="str">
        <f t="shared" si="222"/>
        <v>juillet</v>
      </c>
      <c r="F7119">
        <f t="shared" si="223"/>
        <v>12</v>
      </c>
    </row>
    <row r="7120" spans="1:6">
      <c r="A7120" t="s">
        <v>68</v>
      </c>
      <c r="B7120" s="72">
        <v>46211</v>
      </c>
      <c r="C7120" s="79">
        <v>0.54166666666666663</v>
      </c>
      <c r="D7120">
        <v>60</v>
      </c>
      <c r="E7120" t="str">
        <f t="shared" si="222"/>
        <v>juillet</v>
      </c>
      <c r="F7120">
        <f t="shared" si="223"/>
        <v>13</v>
      </c>
    </row>
    <row r="7121" spans="1:6">
      <c r="A7121" t="s">
        <v>68</v>
      </c>
      <c r="B7121" s="72">
        <v>46211</v>
      </c>
      <c r="C7121" s="79">
        <v>0.58333333333333337</v>
      </c>
      <c r="D7121">
        <v>64</v>
      </c>
      <c r="E7121" t="str">
        <f t="shared" si="222"/>
        <v>juillet</v>
      </c>
      <c r="F7121">
        <f t="shared" si="223"/>
        <v>14</v>
      </c>
    </row>
    <row r="7122" spans="1:6">
      <c r="A7122" t="s">
        <v>68</v>
      </c>
      <c r="B7122" s="72">
        <v>46211</v>
      </c>
      <c r="C7122" s="79">
        <v>0.625</v>
      </c>
      <c r="D7122">
        <v>63</v>
      </c>
      <c r="E7122" t="str">
        <f t="shared" si="222"/>
        <v>juillet</v>
      </c>
      <c r="F7122">
        <f t="shared" si="223"/>
        <v>15</v>
      </c>
    </row>
    <row r="7123" spans="1:6">
      <c r="A7123" t="s">
        <v>68</v>
      </c>
      <c r="B7123" s="72">
        <v>46211</v>
      </c>
      <c r="C7123" s="79">
        <v>0.66666666666666663</v>
      </c>
      <c r="D7123">
        <v>56</v>
      </c>
      <c r="E7123" t="str">
        <f t="shared" si="222"/>
        <v>juillet</v>
      </c>
      <c r="F7123">
        <f t="shared" si="223"/>
        <v>16</v>
      </c>
    </row>
    <row r="7124" spans="1:6">
      <c r="A7124" t="s">
        <v>68</v>
      </c>
      <c r="B7124" s="72">
        <v>46211</v>
      </c>
      <c r="C7124" s="79">
        <v>0.70833333333333337</v>
      </c>
      <c r="D7124">
        <v>47</v>
      </c>
      <c r="E7124" t="str">
        <f t="shared" si="222"/>
        <v>juillet</v>
      </c>
      <c r="F7124">
        <f t="shared" si="223"/>
        <v>17</v>
      </c>
    </row>
    <row r="7125" spans="1:6">
      <c r="A7125" t="s">
        <v>68</v>
      </c>
      <c r="B7125" s="72">
        <v>46211</v>
      </c>
      <c r="C7125" s="79">
        <v>0.75</v>
      </c>
      <c r="D7125">
        <v>28</v>
      </c>
      <c r="E7125" t="str">
        <f t="shared" si="222"/>
        <v>juillet</v>
      </c>
      <c r="F7125">
        <f t="shared" si="223"/>
        <v>18</v>
      </c>
    </row>
    <row r="7126" spans="1:6">
      <c r="A7126" t="s">
        <v>68</v>
      </c>
      <c r="B7126" s="72">
        <v>46211</v>
      </c>
      <c r="C7126" s="79">
        <v>0.79166666666666663</v>
      </c>
      <c r="D7126">
        <v>22</v>
      </c>
      <c r="E7126" t="str">
        <f t="shared" si="222"/>
        <v>juillet</v>
      </c>
      <c r="F7126">
        <f t="shared" si="223"/>
        <v>19</v>
      </c>
    </row>
    <row r="7127" spans="1:6">
      <c r="A7127" t="s">
        <v>68</v>
      </c>
      <c r="B7127" s="72">
        <v>46211</v>
      </c>
      <c r="C7127" s="79">
        <v>0.83333333333333337</v>
      </c>
      <c r="D7127">
        <v>16</v>
      </c>
      <c r="E7127" t="str">
        <f t="shared" si="222"/>
        <v>juillet</v>
      </c>
      <c r="F7127">
        <f t="shared" si="223"/>
        <v>20</v>
      </c>
    </row>
    <row r="7128" spans="1:6">
      <c r="A7128" t="s">
        <v>68</v>
      </c>
      <c r="B7128" s="72">
        <v>46211</v>
      </c>
      <c r="C7128" s="79">
        <v>0.875</v>
      </c>
      <c r="D7128">
        <v>15</v>
      </c>
      <c r="E7128" t="str">
        <f t="shared" si="222"/>
        <v>juillet</v>
      </c>
      <c r="F7128">
        <f t="shared" si="223"/>
        <v>21</v>
      </c>
    </row>
    <row r="7129" spans="1:6">
      <c r="A7129" t="s">
        <v>68</v>
      </c>
      <c r="B7129" s="72">
        <v>46211</v>
      </c>
      <c r="C7129" s="79">
        <v>0.91666666666666663</v>
      </c>
      <c r="D7129">
        <v>8</v>
      </c>
      <c r="E7129" t="str">
        <f t="shared" si="222"/>
        <v>juillet</v>
      </c>
      <c r="F7129">
        <f t="shared" si="223"/>
        <v>22</v>
      </c>
    </row>
    <row r="7130" spans="1:6">
      <c r="A7130" t="s">
        <v>68</v>
      </c>
      <c r="B7130" s="72">
        <v>46211</v>
      </c>
      <c r="C7130" s="79">
        <v>0.95833333333333337</v>
      </c>
      <c r="D7130">
        <v>5</v>
      </c>
      <c r="E7130" t="str">
        <f t="shared" si="222"/>
        <v>juillet</v>
      </c>
      <c r="F7130">
        <f t="shared" si="223"/>
        <v>23</v>
      </c>
    </row>
    <row r="7131" spans="1:6">
      <c r="A7131" t="s">
        <v>85</v>
      </c>
      <c r="B7131" s="72">
        <v>46211</v>
      </c>
      <c r="C7131" s="79">
        <v>0</v>
      </c>
      <c r="D7131">
        <v>1</v>
      </c>
      <c r="E7131" t="str">
        <f t="shared" si="222"/>
        <v>juillet</v>
      </c>
      <c r="F7131">
        <f t="shared" si="223"/>
        <v>24</v>
      </c>
    </row>
    <row r="7132" spans="1:6">
      <c r="A7132" t="s">
        <v>85</v>
      </c>
      <c r="B7132" s="72">
        <v>46211</v>
      </c>
      <c r="C7132" s="79">
        <v>4.1666666666666664E-2</v>
      </c>
      <c r="D7132">
        <v>1</v>
      </c>
      <c r="E7132" t="str">
        <f t="shared" si="222"/>
        <v>juillet</v>
      </c>
      <c r="F7132">
        <f t="shared" si="223"/>
        <v>1</v>
      </c>
    </row>
    <row r="7133" spans="1:6">
      <c r="A7133" t="s">
        <v>85</v>
      </c>
      <c r="B7133" s="72">
        <v>46211</v>
      </c>
      <c r="C7133" s="79">
        <v>8.3333333333333329E-2</v>
      </c>
      <c r="D7133">
        <v>0</v>
      </c>
      <c r="E7133" t="str">
        <f t="shared" si="222"/>
        <v>juillet</v>
      </c>
      <c r="F7133">
        <f t="shared" si="223"/>
        <v>2</v>
      </c>
    </row>
    <row r="7134" spans="1:6">
      <c r="A7134" t="s">
        <v>85</v>
      </c>
      <c r="B7134" s="72">
        <v>46211</v>
      </c>
      <c r="C7134" s="79">
        <v>0.125</v>
      </c>
      <c r="D7134">
        <v>0</v>
      </c>
      <c r="E7134" t="str">
        <f t="shared" si="222"/>
        <v>juillet</v>
      </c>
      <c r="F7134">
        <f t="shared" si="223"/>
        <v>3</v>
      </c>
    </row>
    <row r="7135" spans="1:6">
      <c r="A7135" t="s">
        <v>85</v>
      </c>
      <c r="B7135" s="72">
        <v>46211</v>
      </c>
      <c r="C7135" s="79">
        <v>0.16666666666666666</v>
      </c>
      <c r="D7135">
        <v>3</v>
      </c>
      <c r="E7135" t="str">
        <f t="shared" si="222"/>
        <v>juillet</v>
      </c>
      <c r="F7135">
        <f t="shared" si="223"/>
        <v>4</v>
      </c>
    </row>
    <row r="7136" spans="1:6">
      <c r="A7136" t="s">
        <v>85</v>
      </c>
      <c r="B7136" s="72">
        <v>46211</v>
      </c>
      <c r="C7136" s="79">
        <v>0.20833333333333334</v>
      </c>
      <c r="D7136">
        <v>4</v>
      </c>
      <c r="E7136" t="str">
        <f t="shared" si="222"/>
        <v>juillet</v>
      </c>
      <c r="F7136" t="e">
        <f t="shared" si="223"/>
        <v>#N/A</v>
      </c>
    </row>
    <row r="7137" spans="1:6">
      <c r="A7137" t="s">
        <v>85</v>
      </c>
      <c r="B7137" s="72">
        <v>46211</v>
      </c>
      <c r="C7137" s="79">
        <v>0.25</v>
      </c>
      <c r="D7137">
        <v>0</v>
      </c>
      <c r="E7137" t="str">
        <f t="shared" si="222"/>
        <v>juillet</v>
      </c>
      <c r="F7137">
        <f t="shared" si="223"/>
        <v>6</v>
      </c>
    </row>
    <row r="7138" spans="1:6">
      <c r="A7138" t="s">
        <v>85</v>
      </c>
      <c r="B7138" s="72">
        <v>46211</v>
      </c>
      <c r="C7138" s="79">
        <v>0.29166666666666669</v>
      </c>
      <c r="D7138">
        <v>3</v>
      </c>
      <c r="E7138" t="str">
        <f t="shared" si="222"/>
        <v>juillet</v>
      </c>
      <c r="F7138">
        <f t="shared" si="223"/>
        <v>7</v>
      </c>
    </row>
    <row r="7139" spans="1:6">
      <c r="A7139" t="s">
        <v>85</v>
      </c>
      <c r="B7139" s="72">
        <v>46211</v>
      </c>
      <c r="C7139" s="79">
        <v>0.33333333333333331</v>
      </c>
      <c r="D7139">
        <v>5</v>
      </c>
      <c r="E7139" t="str">
        <f t="shared" si="222"/>
        <v>juillet</v>
      </c>
      <c r="F7139">
        <f t="shared" si="223"/>
        <v>8</v>
      </c>
    </row>
    <row r="7140" spans="1:6">
      <c r="A7140" t="s">
        <v>85</v>
      </c>
      <c r="B7140" s="72">
        <v>46211</v>
      </c>
      <c r="C7140" s="79">
        <v>0.375</v>
      </c>
      <c r="D7140">
        <v>13</v>
      </c>
      <c r="E7140" t="str">
        <f t="shared" si="222"/>
        <v>juillet</v>
      </c>
      <c r="F7140">
        <f t="shared" si="223"/>
        <v>9</v>
      </c>
    </row>
    <row r="7141" spans="1:6">
      <c r="A7141" t="s">
        <v>85</v>
      </c>
      <c r="B7141" s="72">
        <v>46211</v>
      </c>
      <c r="C7141" s="79">
        <v>0.41666666666666669</v>
      </c>
      <c r="D7141">
        <v>10</v>
      </c>
      <c r="E7141" t="str">
        <f t="shared" si="222"/>
        <v>juillet</v>
      </c>
      <c r="F7141">
        <f t="shared" si="223"/>
        <v>10</v>
      </c>
    </row>
    <row r="7142" spans="1:6">
      <c r="A7142" t="s">
        <v>85</v>
      </c>
      <c r="B7142" s="72">
        <v>46211</v>
      </c>
      <c r="C7142" s="79">
        <v>0.45833333333333331</v>
      </c>
      <c r="D7142">
        <v>22</v>
      </c>
      <c r="E7142" t="str">
        <f t="shared" si="222"/>
        <v>juillet</v>
      </c>
      <c r="F7142">
        <f t="shared" si="223"/>
        <v>11</v>
      </c>
    </row>
    <row r="7143" spans="1:6">
      <c r="A7143" t="s">
        <v>85</v>
      </c>
      <c r="B7143" s="72">
        <v>46211</v>
      </c>
      <c r="C7143" s="79">
        <v>0.5</v>
      </c>
      <c r="D7143">
        <v>9</v>
      </c>
      <c r="E7143" t="str">
        <f t="shared" si="222"/>
        <v>juillet</v>
      </c>
      <c r="F7143">
        <f t="shared" si="223"/>
        <v>12</v>
      </c>
    </row>
    <row r="7144" spans="1:6">
      <c r="A7144" t="s">
        <v>85</v>
      </c>
      <c r="B7144" s="72">
        <v>46211</v>
      </c>
      <c r="C7144" s="79">
        <v>0.54166666666666663</v>
      </c>
      <c r="D7144">
        <v>11</v>
      </c>
      <c r="E7144" t="str">
        <f t="shared" si="222"/>
        <v>juillet</v>
      </c>
      <c r="F7144">
        <f t="shared" si="223"/>
        <v>13</v>
      </c>
    </row>
    <row r="7145" spans="1:6">
      <c r="A7145" t="s">
        <v>85</v>
      </c>
      <c r="B7145" s="72">
        <v>46211</v>
      </c>
      <c r="C7145" s="79">
        <v>0.58333333333333337</v>
      </c>
      <c r="D7145">
        <v>8</v>
      </c>
      <c r="E7145" t="str">
        <f t="shared" si="222"/>
        <v>juillet</v>
      </c>
      <c r="F7145">
        <f t="shared" si="223"/>
        <v>14</v>
      </c>
    </row>
    <row r="7146" spans="1:6">
      <c r="A7146" t="s">
        <v>85</v>
      </c>
      <c r="B7146" s="72">
        <v>46211</v>
      </c>
      <c r="C7146" s="79">
        <v>0.625</v>
      </c>
      <c r="D7146">
        <v>10</v>
      </c>
      <c r="E7146" t="str">
        <f t="shared" si="222"/>
        <v>juillet</v>
      </c>
      <c r="F7146">
        <f t="shared" si="223"/>
        <v>15</v>
      </c>
    </row>
    <row r="7147" spans="1:6">
      <c r="A7147" t="s">
        <v>85</v>
      </c>
      <c r="B7147" s="72">
        <v>46211</v>
      </c>
      <c r="C7147" s="79">
        <v>0.66666666666666663</v>
      </c>
      <c r="D7147">
        <v>8</v>
      </c>
      <c r="E7147" t="str">
        <f t="shared" si="222"/>
        <v>juillet</v>
      </c>
      <c r="F7147">
        <f t="shared" si="223"/>
        <v>16</v>
      </c>
    </row>
    <row r="7148" spans="1:6">
      <c r="A7148" t="s">
        <v>85</v>
      </c>
      <c r="B7148" s="72">
        <v>46211</v>
      </c>
      <c r="C7148" s="79">
        <v>0.70833333333333337</v>
      </c>
      <c r="D7148">
        <v>4</v>
      </c>
      <c r="E7148" t="str">
        <f t="shared" si="222"/>
        <v>juillet</v>
      </c>
      <c r="F7148">
        <f t="shared" si="223"/>
        <v>17</v>
      </c>
    </row>
    <row r="7149" spans="1:6">
      <c r="A7149" t="s">
        <v>85</v>
      </c>
      <c r="B7149" s="72">
        <v>46211</v>
      </c>
      <c r="C7149" s="79">
        <v>0.75</v>
      </c>
      <c r="D7149">
        <v>12</v>
      </c>
      <c r="E7149" t="str">
        <f t="shared" si="222"/>
        <v>juillet</v>
      </c>
      <c r="F7149">
        <f t="shared" si="223"/>
        <v>18</v>
      </c>
    </row>
    <row r="7150" spans="1:6">
      <c r="A7150" t="s">
        <v>85</v>
      </c>
      <c r="B7150" s="72">
        <v>46211</v>
      </c>
      <c r="C7150" s="79">
        <v>0.79166666666666663</v>
      </c>
      <c r="D7150">
        <v>7</v>
      </c>
      <c r="E7150" t="str">
        <f t="shared" si="222"/>
        <v>juillet</v>
      </c>
      <c r="F7150">
        <f t="shared" si="223"/>
        <v>19</v>
      </c>
    </row>
    <row r="7151" spans="1:6">
      <c r="A7151" t="s">
        <v>85</v>
      </c>
      <c r="B7151" s="72">
        <v>46211</v>
      </c>
      <c r="C7151" s="79">
        <v>0.83333333333333337</v>
      </c>
      <c r="D7151">
        <v>4</v>
      </c>
      <c r="E7151" t="str">
        <f t="shared" si="222"/>
        <v>juillet</v>
      </c>
      <c r="F7151">
        <f t="shared" si="223"/>
        <v>20</v>
      </c>
    </row>
    <row r="7152" spans="1:6">
      <c r="A7152" t="s">
        <v>85</v>
      </c>
      <c r="B7152" s="72">
        <v>46211</v>
      </c>
      <c r="C7152" s="79">
        <v>0.875</v>
      </c>
      <c r="D7152">
        <v>1</v>
      </c>
      <c r="E7152" t="str">
        <f t="shared" si="222"/>
        <v>juillet</v>
      </c>
      <c r="F7152">
        <f t="shared" si="223"/>
        <v>21</v>
      </c>
    </row>
    <row r="7153" spans="1:6">
      <c r="A7153" t="s">
        <v>85</v>
      </c>
      <c r="B7153" s="72">
        <v>46211</v>
      </c>
      <c r="C7153" s="79">
        <v>0.91666666666666663</v>
      </c>
      <c r="D7153">
        <v>3</v>
      </c>
      <c r="E7153" t="str">
        <f t="shared" si="222"/>
        <v>juillet</v>
      </c>
      <c r="F7153">
        <f t="shared" si="223"/>
        <v>22</v>
      </c>
    </row>
    <row r="7154" spans="1:6">
      <c r="A7154" t="s">
        <v>85</v>
      </c>
      <c r="B7154" s="72">
        <v>46211</v>
      </c>
      <c r="C7154" s="79">
        <v>0.95833333333333337</v>
      </c>
      <c r="D7154">
        <v>20</v>
      </c>
      <c r="E7154" t="str">
        <f t="shared" si="222"/>
        <v>juillet</v>
      </c>
      <c r="F7154">
        <f t="shared" si="223"/>
        <v>23</v>
      </c>
    </row>
    <row r="7155" spans="1:6">
      <c r="A7155" t="s">
        <v>85</v>
      </c>
      <c r="B7155" s="72">
        <v>46211</v>
      </c>
      <c r="C7155" s="79">
        <v>0</v>
      </c>
      <c r="D7155">
        <v>0</v>
      </c>
      <c r="E7155" t="str">
        <f t="shared" si="222"/>
        <v>juillet</v>
      </c>
      <c r="F7155">
        <f t="shared" si="223"/>
        <v>24</v>
      </c>
    </row>
    <row r="7156" spans="1:6">
      <c r="A7156" t="s">
        <v>85</v>
      </c>
      <c r="B7156" s="72">
        <v>46211</v>
      </c>
      <c r="C7156" s="79">
        <v>4.1666666666666664E-2</v>
      </c>
      <c r="D7156">
        <v>0</v>
      </c>
      <c r="E7156" t="str">
        <f t="shared" si="222"/>
        <v>juillet</v>
      </c>
      <c r="F7156">
        <f t="shared" si="223"/>
        <v>1</v>
      </c>
    </row>
    <row r="7157" spans="1:6">
      <c r="A7157" t="s">
        <v>85</v>
      </c>
      <c r="B7157" s="72">
        <v>46211</v>
      </c>
      <c r="C7157" s="79">
        <v>8.3333333333333329E-2</v>
      </c>
      <c r="D7157">
        <v>0</v>
      </c>
      <c r="E7157" t="str">
        <f t="shared" si="222"/>
        <v>juillet</v>
      </c>
      <c r="F7157">
        <f t="shared" si="223"/>
        <v>2</v>
      </c>
    </row>
    <row r="7158" spans="1:6">
      <c r="A7158" t="s">
        <v>85</v>
      </c>
      <c r="B7158" s="72">
        <v>46211</v>
      </c>
      <c r="C7158" s="79">
        <v>0.125</v>
      </c>
      <c r="D7158">
        <v>0</v>
      </c>
      <c r="E7158" t="str">
        <f t="shared" si="222"/>
        <v>juillet</v>
      </c>
      <c r="F7158">
        <f t="shared" si="223"/>
        <v>3</v>
      </c>
    </row>
    <row r="7159" spans="1:6">
      <c r="A7159" t="s">
        <v>85</v>
      </c>
      <c r="B7159" s="72">
        <v>46211</v>
      </c>
      <c r="C7159" s="79">
        <v>0.16666666666666666</v>
      </c>
      <c r="D7159">
        <v>3</v>
      </c>
      <c r="E7159" t="str">
        <f t="shared" si="222"/>
        <v>juillet</v>
      </c>
      <c r="F7159">
        <f t="shared" si="223"/>
        <v>4</v>
      </c>
    </row>
    <row r="7160" spans="1:6">
      <c r="A7160" t="s">
        <v>85</v>
      </c>
      <c r="B7160" s="72">
        <v>46211</v>
      </c>
      <c r="C7160" s="79">
        <v>0.20833333333333334</v>
      </c>
      <c r="D7160">
        <v>5</v>
      </c>
      <c r="E7160" t="str">
        <f t="shared" si="222"/>
        <v>juillet</v>
      </c>
      <c r="F7160" t="e">
        <f t="shared" si="223"/>
        <v>#N/A</v>
      </c>
    </row>
    <row r="7161" spans="1:6">
      <c r="A7161" t="s">
        <v>85</v>
      </c>
      <c r="B7161" s="72">
        <v>46211</v>
      </c>
      <c r="C7161" s="79">
        <v>0.25</v>
      </c>
      <c r="D7161">
        <v>0</v>
      </c>
      <c r="E7161" t="str">
        <f t="shared" si="222"/>
        <v>juillet</v>
      </c>
      <c r="F7161">
        <f t="shared" si="223"/>
        <v>6</v>
      </c>
    </row>
    <row r="7162" spans="1:6">
      <c r="A7162" t="s">
        <v>85</v>
      </c>
      <c r="B7162" s="72">
        <v>46211</v>
      </c>
      <c r="C7162" s="79">
        <v>0.29166666666666669</v>
      </c>
      <c r="D7162">
        <v>2</v>
      </c>
      <c r="E7162" t="str">
        <f t="shared" si="222"/>
        <v>juillet</v>
      </c>
      <c r="F7162">
        <f t="shared" si="223"/>
        <v>7</v>
      </c>
    </row>
    <row r="7163" spans="1:6">
      <c r="A7163" t="s">
        <v>85</v>
      </c>
      <c r="B7163" s="72">
        <v>46211</v>
      </c>
      <c r="C7163" s="79">
        <v>0.33333333333333331</v>
      </c>
      <c r="D7163">
        <v>7</v>
      </c>
      <c r="E7163" t="str">
        <f t="shared" si="222"/>
        <v>juillet</v>
      </c>
      <c r="F7163">
        <f t="shared" si="223"/>
        <v>8</v>
      </c>
    </row>
    <row r="7164" spans="1:6">
      <c r="A7164" t="s">
        <v>85</v>
      </c>
      <c r="B7164" s="72">
        <v>46211</v>
      </c>
      <c r="C7164" s="79">
        <v>0.375</v>
      </c>
      <c r="D7164">
        <v>9</v>
      </c>
      <c r="E7164" t="str">
        <f t="shared" si="222"/>
        <v>juillet</v>
      </c>
      <c r="F7164">
        <f t="shared" si="223"/>
        <v>9</v>
      </c>
    </row>
    <row r="7165" spans="1:6">
      <c r="A7165" t="s">
        <v>85</v>
      </c>
      <c r="B7165" s="72">
        <v>46211</v>
      </c>
      <c r="C7165" s="79">
        <v>0.41666666666666669</v>
      </c>
      <c r="D7165">
        <v>9</v>
      </c>
      <c r="E7165" t="str">
        <f t="shared" si="222"/>
        <v>juillet</v>
      </c>
      <c r="F7165">
        <f t="shared" si="223"/>
        <v>10</v>
      </c>
    </row>
    <row r="7166" spans="1:6">
      <c r="A7166" t="s">
        <v>85</v>
      </c>
      <c r="B7166" s="72">
        <v>46211</v>
      </c>
      <c r="C7166" s="79">
        <v>0.45833333333333331</v>
      </c>
      <c r="D7166">
        <v>24</v>
      </c>
      <c r="E7166" t="str">
        <f t="shared" si="222"/>
        <v>juillet</v>
      </c>
      <c r="F7166">
        <f t="shared" si="223"/>
        <v>11</v>
      </c>
    </row>
    <row r="7167" spans="1:6">
      <c r="A7167" t="s">
        <v>85</v>
      </c>
      <c r="B7167" s="72">
        <v>46211</v>
      </c>
      <c r="C7167" s="79">
        <v>0.5</v>
      </c>
      <c r="D7167">
        <v>12</v>
      </c>
      <c r="E7167" t="str">
        <f t="shared" si="222"/>
        <v>juillet</v>
      </c>
      <c r="F7167">
        <f t="shared" si="223"/>
        <v>12</v>
      </c>
    </row>
    <row r="7168" spans="1:6">
      <c r="A7168" t="s">
        <v>85</v>
      </c>
      <c r="B7168" s="72">
        <v>46211</v>
      </c>
      <c r="C7168" s="79">
        <v>0.54166666666666663</v>
      </c>
      <c r="D7168">
        <v>11</v>
      </c>
      <c r="E7168" t="str">
        <f t="shared" si="222"/>
        <v>juillet</v>
      </c>
      <c r="F7168">
        <f t="shared" si="223"/>
        <v>13</v>
      </c>
    </row>
    <row r="7169" spans="1:6">
      <c r="A7169" t="s">
        <v>85</v>
      </c>
      <c r="B7169" s="72">
        <v>46211</v>
      </c>
      <c r="C7169" s="79">
        <v>0.58333333333333337</v>
      </c>
      <c r="D7169">
        <v>10</v>
      </c>
      <c r="E7169" t="str">
        <f t="shared" si="222"/>
        <v>juillet</v>
      </c>
      <c r="F7169">
        <f t="shared" si="223"/>
        <v>14</v>
      </c>
    </row>
    <row r="7170" spans="1:6">
      <c r="A7170" t="s">
        <v>85</v>
      </c>
      <c r="B7170" s="72">
        <v>46211</v>
      </c>
      <c r="C7170" s="79">
        <v>0.625</v>
      </c>
      <c r="D7170">
        <v>11</v>
      </c>
      <c r="E7170" t="str">
        <f t="shared" si="222"/>
        <v>juillet</v>
      </c>
      <c r="F7170">
        <f t="shared" si="223"/>
        <v>15</v>
      </c>
    </row>
    <row r="7171" spans="1:6">
      <c r="A7171" t="s">
        <v>85</v>
      </c>
      <c r="B7171" s="72">
        <v>46211</v>
      </c>
      <c r="C7171" s="79">
        <v>0.66666666666666663</v>
      </c>
      <c r="D7171">
        <v>10</v>
      </c>
      <c r="E7171" t="str">
        <f t="shared" si="222"/>
        <v>juillet</v>
      </c>
      <c r="F7171">
        <f t="shared" si="223"/>
        <v>16</v>
      </c>
    </row>
    <row r="7172" spans="1:6">
      <c r="A7172" t="s">
        <v>85</v>
      </c>
      <c r="B7172" s="72">
        <v>46211</v>
      </c>
      <c r="C7172" s="79">
        <v>0.70833333333333337</v>
      </c>
      <c r="D7172">
        <v>5</v>
      </c>
      <c r="E7172" t="str">
        <f t="shared" ref="E7172:E7235" si="224">TEXT(B7172,"mmmm")</f>
        <v>juillet</v>
      </c>
      <c r="F7172">
        <f t="shared" ref="F7172:F7235" si="225">VLOOKUP(C7172,$L$1:$M$24,2,0)</f>
        <v>17</v>
      </c>
    </row>
    <row r="7173" spans="1:6">
      <c r="A7173" t="s">
        <v>85</v>
      </c>
      <c r="B7173" s="72">
        <v>46211</v>
      </c>
      <c r="C7173" s="79">
        <v>0.75</v>
      </c>
      <c r="D7173">
        <v>15</v>
      </c>
      <c r="E7173" t="str">
        <f t="shared" si="224"/>
        <v>juillet</v>
      </c>
      <c r="F7173">
        <f t="shared" si="225"/>
        <v>18</v>
      </c>
    </row>
    <row r="7174" spans="1:6">
      <c r="A7174" t="s">
        <v>85</v>
      </c>
      <c r="B7174" s="72">
        <v>46211</v>
      </c>
      <c r="C7174" s="79">
        <v>0.79166666666666663</v>
      </c>
      <c r="D7174">
        <v>8</v>
      </c>
      <c r="E7174" t="str">
        <f t="shared" si="224"/>
        <v>juillet</v>
      </c>
      <c r="F7174">
        <f t="shared" si="225"/>
        <v>19</v>
      </c>
    </row>
    <row r="7175" spans="1:6">
      <c r="A7175" t="s">
        <v>85</v>
      </c>
      <c r="B7175" s="72">
        <v>46211</v>
      </c>
      <c r="C7175" s="79">
        <v>0.83333333333333337</v>
      </c>
      <c r="D7175">
        <v>5</v>
      </c>
      <c r="E7175" t="str">
        <f t="shared" si="224"/>
        <v>juillet</v>
      </c>
      <c r="F7175">
        <f t="shared" si="225"/>
        <v>20</v>
      </c>
    </row>
    <row r="7176" spans="1:6">
      <c r="A7176" t="s">
        <v>85</v>
      </c>
      <c r="B7176" s="72">
        <v>46211</v>
      </c>
      <c r="C7176" s="79">
        <v>0.875</v>
      </c>
      <c r="D7176">
        <v>2</v>
      </c>
      <c r="E7176" t="str">
        <f t="shared" si="224"/>
        <v>juillet</v>
      </c>
      <c r="F7176">
        <f t="shared" si="225"/>
        <v>21</v>
      </c>
    </row>
    <row r="7177" spans="1:6">
      <c r="A7177" t="s">
        <v>85</v>
      </c>
      <c r="B7177" s="72">
        <v>46211</v>
      </c>
      <c r="C7177" s="79">
        <v>0.91666666666666663</v>
      </c>
      <c r="D7177">
        <v>6</v>
      </c>
      <c r="E7177" t="str">
        <f t="shared" si="224"/>
        <v>juillet</v>
      </c>
      <c r="F7177">
        <f t="shared" si="225"/>
        <v>22</v>
      </c>
    </row>
    <row r="7178" spans="1:6">
      <c r="A7178" t="s">
        <v>85</v>
      </c>
      <c r="B7178" s="72">
        <v>46211</v>
      </c>
      <c r="C7178" s="79">
        <v>0.95833333333333337</v>
      </c>
      <c r="D7178">
        <v>22</v>
      </c>
      <c r="E7178" t="str">
        <f t="shared" si="224"/>
        <v>juillet</v>
      </c>
      <c r="F7178">
        <f t="shared" si="225"/>
        <v>23</v>
      </c>
    </row>
    <row r="7179" spans="1:6">
      <c r="A7179" t="s">
        <v>68</v>
      </c>
      <c r="B7179" s="72">
        <v>46212</v>
      </c>
      <c r="C7179" s="79">
        <v>0</v>
      </c>
      <c r="D7179">
        <v>8</v>
      </c>
      <c r="E7179" t="str">
        <f t="shared" si="224"/>
        <v>juillet</v>
      </c>
      <c r="F7179">
        <f t="shared" si="225"/>
        <v>24</v>
      </c>
    </row>
    <row r="7180" spans="1:6">
      <c r="A7180" t="s">
        <v>68</v>
      </c>
      <c r="B7180" s="72">
        <v>46212</v>
      </c>
      <c r="C7180" s="79">
        <v>4.1666666666666664E-2</v>
      </c>
      <c r="D7180">
        <v>6</v>
      </c>
      <c r="E7180" t="str">
        <f t="shared" si="224"/>
        <v>juillet</v>
      </c>
      <c r="F7180">
        <f t="shared" si="225"/>
        <v>1</v>
      </c>
    </row>
    <row r="7181" spans="1:6">
      <c r="A7181" t="s">
        <v>68</v>
      </c>
      <c r="B7181" s="72">
        <v>46212</v>
      </c>
      <c r="C7181" s="79">
        <v>8.3333333333333329E-2</v>
      </c>
      <c r="D7181">
        <v>5</v>
      </c>
      <c r="E7181" t="str">
        <f t="shared" si="224"/>
        <v>juillet</v>
      </c>
      <c r="F7181">
        <f t="shared" si="225"/>
        <v>2</v>
      </c>
    </row>
    <row r="7182" spans="1:6">
      <c r="A7182" t="s">
        <v>68</v>
      </c>
      <c r="B7182" s="72">
        <v>46212</v>
      </c>
      <c r="C7182" s="79">
        <v>0.125</v>
      </c>
      <c r="D7182">
        <v>0</v>
      </c>
      <c r="E7182" t="str">
        <f t="shared" si="224"/>
        <v>juillet</v>
      </c>
      <c r="F7182">
        <f t="shared" si="225"/>
        <v>3</v>
      </c>
    </row>
    <row r="7183" spans="1:6">
      <c r="A7183" t="s">
        <v>68</v>
      </c>
      <c r="B7183" s="72">
        <v>46212</v>
      </c>
      <c r="C7183" s="79">
        <v>0.16666666666666666</v>
      </c>
      <c r="D7183">
        <v>2</v>
      </c>
      <c r="E7183" t="str">
        <f t="shared" si="224"/>
        <v>juillet</v>
      </c>
      <c r="F7183">
        <f t="shared" si="225"/>
        <v>4</v>
      </c>
    </row>
    <row r="7184" spans="1:6">
      <c r="A7184" t="s">
        <v>68</v>
      </c>
      <c r="B7184" s="72">
        <v>46212</v>
      </c>
      <c r="C7184" s="79">
        <v>0.20833333333333334</v>
      </c>
      <c r="D7184">
        <v>1</v>
      </c>
      <c r="E7184" t="str">
        <f t="shared" si="224"/>
        <v>juillet</v>
      </c>
      <c r="F7184" t="e">
        <f t="shared" si="225"/>
        <v>#N/A</v>
      </c>
    </row>
    <row r="7185" spans="1:6">
      <c r="A7185" t="s">
        <v>68</v>
      </c>
      <c r="B7185" s="72">
        <v>46212</v>
      </c>
      <c r="C7185" s="79">
        <v>0.25</v>
      </c>
      <c r="D7185">
        <v>4</v>
      </c>
      <c r="E7185" t="str">
        <f t="shared" si="224"/>
        <v>juillet</v>
      </c>
      <c r="F7185">
        <f t="shared" si="225"/>
        <v>6</v>
      </c>
    </row>
    <row r="7186" spans="1:6">
      <c r="A7186" t="s">
        <v>68</v>
      </c>
      <c r="B7186" s="72">
        <v>46212</v>
      </c>
      <c r="C7186" s="79">
        <v>0.29166666666666669</v>
      </c>
      <c r="D7186">
        <v>4</v>
      </c>
      <c r="E7186" t="str">
        <f t="shared" si="224"/>
        <v>juillet</v>
      </c>
      <c r="F7186">
        <f t="shared" si="225"/>
        <v>7</v>
      </c>
    </row>
    <row r="7187" spans="1:6">
      <c r="A7187" t="s">
        <v>68</v>
      </c>
      <c r="B7187" s="72">
        <v>46212</v>
      </c>
      <c r="C7187" s="79">
        <v>0.33333333333333331</v>
      </c>
      <c r="D7187">
        <v>19</v>
      </c>
      <c r="E7187" t="str">
        <f t="shared" si="224"/>
        <v>juillet</v>
      </c>
      <c r="F7187">
        <f t="shared" si="225"/>
        <v>8</v>
      </c>
    </row>
    <row r="7188" spans="1:6">
      <c r="A7188" t="s">
        <v>68</v>
      </c>
      <c r="B7188" s="72">
        <v>46212</v>
      </c>
      <c r="C7188" s="79">
        <v>0.375</v>
      </c>
      <c r="D7188">
        <v>47</v>
      </c>
      <c r="E7188" t="str">
        <f t="shared" si="224"/>
        <v>juillet</v>
      </c>
      <c r="F7188">
        <f t="shared" si="225"/>
        <v>9</v>
      </c>
    </row>
    <row r="7189" spans="1:6">
      <c r="A7189" t="s">
        <v>68</v>
      </c>
      <c r="B7189" s="72">
        <v>46212</v>
      </c>
      <c r="C7189" s="79">
        <v>0.41666666666666669</v>
      </c>
      <c r="D7189">
        <v>57</v>
      </c>
      <c r="E7189" t="str">
        <f t="shared" si="224"/>
        <v>juillet</v>
      </c>
      <c r="F7189">
        <f t="shared" si="225"/>
        <v>10</v>
      </c>
    </row>
    <row r="7190" spans="1:6">
      <c r="A7190" t="s">
        <v>68</v>
      </c>
      <c r="B7190" s="72">
        <v>46212</v>
      </c>
      <c r="C7190" s="79">
        <v>0.45833333333333331</v>
      </c>
      <c r="D7190">
        <v>62</v>
      </c>
      <c r="E7190" t="str">
        <f t="shared" si="224"/>
        <v>juillet</v>
      </c>
      <c r="F7190">
        <f t="shared" si="225"/>
        <v>11</v>
      </c>
    </row>
    <row r="7191" spans="1:6">
      <c r="A7191" t="s">
        <v>68</v>
      </c>
      <c r="B7191" s="72">
        <v>46212</v>
      </c>
      <c r="C7191" s="79">
        <v>0.5</v>
      </c>
      <c r="D7191">
        <v>58</v>
      </c>
      <c r="E7191" t="str">
        <f t="shared" si="224"/>
        <v>juillet</v>
      </c>
      <c r="F7191">
        <f t="shared" si="225"/>
        <v>12</v>
      </c>
    </row>
    <row r="7192" spans="1:6">
      <c r="A7192" t="s">
        <v>68</v>
      </c>
      <c r="B7192" s="72">
        <v>46212</v>
      </c>
      <c r="C7192" s="79">
        <v>0.54166666666666663</v>
      </c>
      <c r="D7192">
        <v>51</v>
      </c>
      <c r="E7192" t="str">
        <f t="shared" si="224"/>
        <v>juillet</v>
      </c>
      <c r="F7192">
        <f t="shared" si="225"/>
        <v>13</v>
      </c>
    </row>
    <row r="7193" spans="1:6">
      <c r="A7193" t="s">
        <v>68</v>
      </c>
      <c r="B7193" s="72">
        <v>46212</v>
      </c>
      <c r="C7193" s="79">
        <v>0.58333333333333337</v>
      </c>
      <c r="D7193">
        <v>51</v>
      </c>
      <c r="E7193" t="str">
        <f t="shared" si="224"/>
        <v>juillet</v>
      </c>
      <c r="F7193">
        <f t="shared" si="225"/>
        <v>14</v>
      </c>
    </row>
    <row r="7194" spans="1:6">
      <c r="A7194" t="s">
        <v>68</v>
      </c>
      <c r="B7194" s="72">
        <v>46212</v>
      </c>
      <c r="C7194" s="79">
        <v>0.625</v>
      </c>
      <c r="D7194">
        <v>49</v>
      </c>
      <c r="E7194" t="str">
        <f t="shared" si="224"/>
        <v>juillet</v>
      </c>
      <c r="F7194">
        <f t="shared" si="225"/>
        <v>15</v>
      </c>
    </row>
    <row r="7195" spans="1:6">
      <c r="A7195" t="s">
        <v>68</v>
      </c>
      <c r="B7195" s="72">
        <v>46212</v>
      </c>
      <c r="C7195" s="79">
        <v>0.66666666666666663</v>
      </c>
      <c r="D7195">
        <v>64</v>
      </c>
      <c r="E7195" t="str">
        <f t="shared" si="224"/>
        <v>juillet</v>
      </c>
      <c r="F7195">
        <f t="shared" si="225"/>
        <v>16</v>
      </c>
    </row>
    <row r="7196" spans="1:6">
      <c r="A7196" t="s">
        <v>68</v>
      </c>
      <c r="B7196" s="72">
        <v>46212</v>
      </c>
      <c r="C7196" s="79">
        <v>0.70833333333333337</v>
      </c>
      <c r="D7196">
        <v>51</v>
      </c>
      <c r="E7196" t="str">
        <f t="shared" si="224"/>
        <v>juillet</v>
      </c>
      <c r="F7196">
        <f t="shared" si="225"/>
        <v>17</v>
      </c>
    </row>
    <row r="7197" spans="1:6">
      <c r="A7197" t="s">
        <v>68</v>
      </c>
      <c r="B7197" s="72">
        <v>46212</v>
      </c>
      <c r="C7197" s="79">
        <v>0.75</v>
      </c>
      <c r="D7197">
        <v>40</v>
      </c>
      <c r="E7197" t="str">
        <f t="shared" si="224"/>
        <v>juillet</v>
      </c>
      <c r="F7197">
        <f t="shared" si="225"/>
        <v>18</v>
      </c>
    </row>
    <row r="7198" spans="1:6">
      <c r="A7198" t="s">
        <v>68</v>
      </c>
      <c r="B7198" s="72">
        <v>46212</v>
      </c>
      <c r="C7198" s="79">
        <v>0.79166666666666663</v>
      </c>
      <c r="D7198">
        <v>40</v>
      </c>
      <c r="E7198" t="str">
        <f t="shared" si="224"/>
        <v>juillet</v>
      </c>
      <c r="F7198">
        <f t="shared" si="225"/>
        <v>19</v>
      </c>
    </row>
    <row r="7199" spans="1:6">
      <c r="A7199" t="s">
        <v>68</v>
      </c>
      <c r="B7199" s="72">
        <v>46212</v>
      </c>
      <c r="C7199" s="79">
        <v>0.83333333333333337</v>
      </c>
      <c r="D7199">
        <v>38</v>
      </c>
      <c r="E7199" t="str">
        <f t="shared" si="224"/>
        <v>juillet</v>
      </c>
      <c r="F7199">
        <f t="shared" si="225"/>
        <v>20</v>
      </c>
    </row>
    <row r="7200" spans="1:6">
      <c r="A7200" t="s">
        <v>68</v>
      </c>
      <c r="B7200" s="72">
        <v>46212</v>
      </c>
      <c r="C7200" s="79">
        <v>0.875</v>
      </c>
      <c r="D7200">
        <v>26</v>
      </c>
      <c r="E7200" t="str">
        <f t="shared" si="224"/>
        <v>juillet</v>
      </c>
      <c r="F7200">
        <f t="shared" si="225"/>
        <v>21</v>
      </c>
    </row>
    <row r="7201" spans="1:6">
      <c r="A7201" t="s">
        <v>68</v>
      </c>
      <c r="B7201" s="72">
        <v>46212</v>
      </c>
      <c r="C7201" s="79">
        <v>0.91666666666666663</v>
      </c>
      <c r="D7201">
        <v>16</v>
      </c>
      <c r="E7201" t="str">
        <f t="shared" si="224"/>
        <v>juillet</v>
      </c>
      <c r="F7201">
        <f t="shared" si="225"/>
        <v>22</v>
      </c>
    </row>
    <row r="7202" spans="1:6">
      <c r="A7202" t="s">
        <v>68</v>
      </c>
      <c r="B7202" s="72">
        <v>46212</v>
      </c>
      <c r="C7202" s="79">
        <v>0.95833333333333337</v>
      </c>
      <c r="D7202">
        <v>13</v>
      </c>
      <c r="E7202" t="str">
        <f t="shared" si="224"/>
        <v>juillet</v>
      </c>
      <c r="F7202">
        <f t="shared" si="225"/>
        <v>23</v>
      </c>
    </row>
    <row r="7203" spans="1:6">
      <c r="A7203" t="s">
        <v>85</v>
      </c>
      <c r="B7203" s="72">
        <v>46212</v>
      </c>
      <c r="C7203" s="79">
        <v>0</v>
      </c>
      <c r="D7203">
        <v>5</v>
      </c>
      <c r="E7203" t="str">
        <f t="shared" si="224"/>
        <v>juillet</v>
      </c>
      <c r="F7203">
        <f t="shared" si="225"/>
        <v>24</v>
      </c>
    </row>
    <row r="7204" spans="1:6">
      <c r="A7204" t="s">
        <v>85</v>
      </c>
      <c r="B7204" s="72">
        <v>46212</v>
      </c>
      <c r="C7204" s="79">
        <v>4.1666666666666664E-2</v>
      </c>
      <c r="D7204">
        <v>4</v>
      </c>
      <c r="E7204" t="str">
        <f t="shared" si="224"/>
        <v>juillet</v>
      </c>
      <c r="F7204">
        <f t="shared" si="225"/>
        <v>1</v>
      </c>
    </row>
    <row r="7205" spans="1:6">
      <c r="A7205" t="s">
        <v>85</v>
      </c>
      <c r="B7205" s="72">
        <v>46212</v>
      </c>
      <c r="C7205" s="79">
        <v>8.3333333333333329E-2</v>
      </c>
      <c r="D7205">
        <v>6</v>
      </c>
      <c r="E7205" t="str">
        <f t="shared" si="224"/>
        <v>juillet</v>
      </c>
      <c r="F7205">
        <f t="shared" si="225"/>
        <v>2</v>
      </c>
    </row>
    <row r="7206" spans="1:6">
      <c r="A7206" t="s">
        <v>85</v>
      </c>
      <c r="B7206" s="72">
        <v>46212</v>
      </c>
      <c r="C7206" s="79">
        <v>0.125</v>
      </c>
      <c r="D7206">
        <v>0</v>
      </c>
      <c r="E7206" t="str">
        <f t="shared" si="224"/>
        <v>juillet</v>
      </c>
      <c r="F7206">
        <f t="shared" si="225"/>
        <v>3</v>
      </c>
    </row>
    <row r="7207" spans="1:6">
      <c r="A7207" t="s">
        <v>85</v>
      </c>
      <c r="B7207" s="72">
        <v>46212</v>
      </c>
      <c r="C7207" s="79">
        <v>0.16666666666666666</v>
      </c>
      <c r="D7207">
        <v>2</v>
      </c>
      <c r="E7207" t="str">
        <f t="shared" si="224"/>
        <v>juillet</v>
      </c>
      <c r="F7207">
        <f t="shared" si="225"/>
        <v>4</v>
      </c>
    </row>
    <row r="7208" spans="1:6">
      <c r="A7208" t="s">
        <v>85</v>
      </c>
      <c r="B7208" s="72">
        <v>46212</v>
      </c>
      <c r="C7208" s="79">
        <v>0.20833333333333334</v>
      </c>
      <c r="D7208">
        <v>4</v>
      </c>
      <c r="E7208" t="str">
        <f t="shared" si="224"/>
        <v>juillet</v>
      </c>
      <c r="F7208" t="e">
        <f t="shared" si="225"/>
        <v>#N/A</v>
      </c>
    </row>
    <row r="7209" spans="1:6">
      <c r="A7209" t="s">
        <v>85</v>
      </c>
      <c r="B7209" s="72">
        <v>46212</v>
      </c>
      <c r="C7209" s="79">
        <v>0.25</v>
      </c>
      <c r="D7209">
        <v>9</v>
      </c>
      <c r="E7209" t="str">
        <f t="shared" si="224"/>
        <v>juillet</v>
      </c>
      <c r="F7209">
        <f t="shared" si="225"/>
        <v>6</v>
      </c>
    </row>
    <row r="7210" spans="1:6">
      <c r="A7210" t="s">
        <v>85</v>
      </c>
      <c r="B7210" s="72">
        <v>46212</v>
      </c>
      <c r="C7210" s="79">
        <v>0.29166666666666669</v>
      </c>
      <c r="D7210">
        <v>8</v>
      </c>
      <c r="E7210" t="str">
        <f t="shared" si="224"/>
        <v>juillet</v>
      </c>
      <c r="F7210">
        <f t="shared" si="225"/>
        <v>7</v>
      </c>
    </row>
    <row r="7211" spans="1:6">
      <c r="A7211" t="s">
        <v>85</v>
      </c>
      <c r="B7211" s="72">
        <v>46212</v>
      </c>
      <c r="C7211" s="79">
        <v>0.33333333333333331</v>
      </c>
      <c r="D7211">
        <v>5</v>
      </c>
      <c r="E7211" t="str">
        <f t="shared" si="224"/>
        <v>juillet</v>
      </c>
      <c r="F7211">
        <f t="shared" si="225"/>
        <v>8</v>
      </c>
    </row>
    <row r="7212" spans="1:6">
      <c r="A7212" t="s">
        <v>85</v>
      </c>
      <c r="B7212" s="72">
        <v>46212</v>
      </c>
      <c r="C7212" s="79">
        <v>0.375</v>
      </c>
      <c r="D7212">
        <v>11</v>
      </c>
      <c r="E7212" t="str">
        <f t="shared" si="224"/>
        <v>juillet</v>
      </c>
      <c r="F7212">
        <f t="shared" si="225"/>
        <v>9</v>
      </c>
    </row>
    <row r="7213" spans="1:6">
      <c r="A7213" t="s">
        <v>85</v>
      </c>
      <c r="B7213" s="72">
        <v>46212</v>
      </c>
      <c r="C7213" s="79">
        <v>0.41666666666666669</v>
      </c>
      <c r="D7213">
        <v>7</v>
      </c>
      <c r="E7213" t="str">
        <f t="shared" si="224"/>
        <v>juillet</v>
      </c>
      <c r="F7213">
        <f t="shared" si="225"/>
        <v>10</v>
      </c>
    </row>
    <row r="7214" spans="1:6">
      <c r="A7214" t="s">
        <v>85</v>
      </c>
      <c r="B7214" s="72">
        <v>46212</v>
      </c>
      <c r="C7214" s="79">
        <v>0.45833333333333331</v>
      </c>
      <c r="D7214">
        <v>5</v>
      </c>
      <c r="E7214" t="str">
        <f t="shared" si="224"/>
        <v>juillet</v>
      </c>
      <c r="F7214">
        <f t="shared" si="225"/>
        <v>11</v>
      </c>
    </row>
    <row r="7215" spans="1:6">
      <c r="A7215" t="s">
        <v>85</v>
      </c>
      <c r="B7215" s="72">
        <v>46212</v>
      </c>
      <c r="C7215" s="79">
        <v>0.5</v>
      </c>
      <c r="D7215">
        <v>8</v>
      </c>
      <c r="E7215" t="str">
        <f t="shared" si="224"/>
        <v>juillet</v>
      </c>
      <c r="F7215">
        <f t="shared" si="225"/>
        <v>12</v>
      </c>
    </row>
    <row r="7216" spans="1:6">
      <c r="A7216" t="s">
        <v>85</v>
      </c>
      <c r="B7216" s="72">
        <v>46212</v>
      </c>
      <c r="C7216" s="79">
        <v>0.54166666666666663</v>
      </c>
      <c r="D7216">
        <v>11</v>
      </c>
      <c r="E7216" t="str">
        <f t="shared" si="224"/>
        <v>juillet</v>
      </c>
      <c r="F7216">
        <f t="shared" si="225"/>
        <v>13</v>
      </c>
    </row>
    <row r="7217" spans="1:6">
      <c r="A7217" t="s">
        <v>85</v>
      </c>
      <c r="B7217" s="72">
        <v>46212</v>
      </c>
      <c r="C7217" s="79">
        <v>0.58333333333333337</v>
      </c>
      <c r="D7217">
        <v>15</v>
      </c>
      <c r="E7217" t="str">
        <f t="shared" si="224"/>
        <v>juillet</v>
      </c>
      <c r="F7217">
        <f t="shared" si="225"/>
        <v>14</v>
      </c>
    </row>
    <row r="7218" spans="1:6">
      <c r="A7218" t="s">
        <v>85</v>
      </c>
      <c r="B7218" s="72">
        <v>46212</v>
      </c>
      <c r="C7218" s="79">
        <v>0.625</v>
      </c>
      <c r="D7218">
        <v>14</v>
      </c>
      <c r="E7218" t="str">
        <f t="shared" si="224"/>
        <v>juillet</v>
      </c>
      <c r="F7218">
        <f t="shared" si="225"/>
        <v>15</v>
      </c>
    </row>
    <row r="7219" spans="1:6">
      <c r="A7219" t="s">
        <v>85</v>
      </c>
      <c r="B7219" s="72">
        <v>46212</v>
      </c>
      <c r="C7219" s="79">
        <v>0.66666666666666663</v>
      </c>
      <c r="D7219">
        <v>12</v>
      </c>
      <c r="E7219" t="str">
        <f t="shared" si="224"/>
        <v>juillet</v>
      </c>
      <c r="F7219">
        <f t="shared" si="225"/>
        <v>16</v>
      </c>
    </row>
    <row r="7220" spans="1:6">
      <c r="A7220" t="s">
        <v>85</v>
      </c>
      <c r="B7220" s="72">
        <v>46212</v>
      </c>
      <c r="C7220" s="79">
        <v>0.70833333333333337</v>
      </c>
      <c r="D7220">
        <v>6</v>
      </c>
      <c r="E7220" t="str">
        <f t="shared" si="224"/>
        <v>juillet</v>
      </c>
      <c r="F7220">
        <f t="shared" si="225"/>
        <v>17</v>
      </c>
    </row>
    <row r="7221" spans="1:6">
      <c r="A7221" t="s">
        <v>85</v>
      </c>
      <c r="B7221" s="72">
        <v>46212</v>
      </c>
      <c r="C7221" s="79">
        <v>0.75</v>
      </c>
      <c r="D7221">
        <v>6</v>
      </c>
      <c r="E7221" t="str">
        <f t="shared" si="224"/>
        <v>juillet</v>
      </c>
      <c r="F7221">
        <f t="shared" si="225"/>
        <v>18</v>
      </c>
    </row>
    <row r="7222" spans="1:6">
      <c r="A7222" t="s">
        <v>85</v>
      </c>
      <c r="B7222" s="72">
        <v>46212</v>
      </c>
      <c r="C7222" s="79">
        <v>0.79166666666666663</v>
      </c>
      <c r="D7222">
        <v>4</v>
      </c>
      <c r="E7222" t="str">
        <f t="shared" si="224"/>
        <v>juillet</v>
      </c>
      <c r="F7222">
        <f t="shared" si="225"/>
        <v>19</v>
      </c>
    </row>
    <row r="7223" spans="1:6">
      <c r="A7223" t="s">
        <v>85</v>
      </c>
      <c r="B7223" s="72">
        <v>46212</v>
      </c>
      <c r="C7223" s="79">
        <v>0.83333333333333337</v>
      </c>
      <c r="D7223">
        <v>3</v>
      </c>
      <c r="E7223" t="str">
        <f t="shared" si="224"/>
        <v>juillet</v>
      </c>
      <c r="F7223">
        <f t="shared" si="225"/>
        <v>20</v>
      </c>
    </row>
    <row r="7224" spans="1:6">
      <c r="A7224" t="s">
        <v>85</v>
      </c>
      <c r="B7224" s="72">
        <v>46212</v>
      </c>
      <c r="C7224" s="79">
        <v>0.875</v>
      </c>
      <c r="D7224">
        <v>6</v>
      </c>
      <c r="E7224" t="str">
        <f t="shared" si="224"/>
        <v>juillet</v>
      </c>
      <c r="F7224">
        <f t="shared" si="225"/>
        <v>21</v>
      </c>
    </row>
    <row r="7225" spans="1:6">
      <c r="A7225" t="s">
        <v>85</v>
      </c>
      <c r="B7225" s="72">
        <v>46212</v>
      </c>
      <c r="C7225" s="79">
        <v>0.91666666666666663</v>
      </c>
      <c r="D7225">
        <v>4</v>
      </c>
      <c r="E7225" t="str">
        <f t="shared" si="224"/>
        <v>juillet</v>
      </c>
      <c r="F7225">
        <f t="shared" si="225"/>
        <v>22</v>
      </c>
    </row>
    <row r="7226" spans="1:6">
      <c r="A7226" t="s">
        <v>85</v>
      </c>
      <c r="B7226" s="72">
        <v>46212</v>
      </c>
      <c r="C7226" s="79">
        <v>0.95833333333333337</v>
      </c>
      <c r="D7226">
        <v>2</v>
      </c>
      <c r="E7226" t="str">
        <f t="shared" si="224"/>
        <v>juillet</v>
      </c>
      <c r="F7226">
        <f t="shared" si="225"/>
        <v>23</v>
      </c>
    </row>
    <row r="7227" spans="1:6">
      <c r="A7227" t="s">
        <v>85</v>
      </c>
      <c r="B7227" s="72">
        <v>46212</v>
      </c>
      <c r="C7227" s="79">
        <v>0</v>
      </c>
      <c r="D7227">
        <v>5</v>
      </c>
      <c r="E7227" t="str">
        <f t="shared" si="224"/>
        <v>juillet</v>
      </c>
      <c r="F7227">
        <f t="shared" si="225"/>
        <v>24</v>
      </c>
    </row>
    <row r="7228" spans="1:6">
      <c r="A7228" t="s">
        <v>85</v>
      </c>
      <c r="B7228" s="72">
        <v>46212</v>
      </c>
      <c r="C7228" s="79">
        <v>4.1666666666666664E-2</v>
      </c>
      <c r="D7228">
        <v>4</v>
      </c>
      <c r="E7228" t="str">
        <f t="shared" si="224"/>
        <v>juillet</v>
      </c>
      <c r="F7228">
        <f t="shared" si="225"/>
        <v>1</v>
      </c>
    </row>
    <row r="7229" spans="1:6">
      <c r="A7229" t="s">
        <v>85</v>
      </c>
      <c r="B7229" s="72">
        <v>46212</v>
      </c>
      <c r="C7229" s="79">
        <v>8.3333333333333329E-2</v>
      </c>
      <c r="D7229">
        <v>6</v>
      </c>
      <c r="E7229" t="str">
        <f t="shared" si="224"/>
        <v>juillet</v>
      </c>
      <c r="F7229">
        <f t="shared" si="225"/>
        <v>2</v>
      </c>
    </row>
    <row r="7230" spans="1:6">
      <c r="A7230" t="s">
        <v>85</v>
      </c>
      <c r="B7230" s="72">
        <v>46212</v>
      </c>
      <c r="C7230" s="79">
        <v>0.125</v>
      </c>
      <c r="D7230">
        <v>0</v>
      </c>
      <c r="E7230" t="str">
        <f t="shared" si="224"/>
        <v>juillet</v>
      </c>
      <c r="F7230">
        <f t="shared" si="225"/>
        <v>3</v>
      </c>
    </row>
    <row r="7231" spans="1:6">
      <c r="A7231" t="s">
        <v>85</v>
      </c>
      <c r="B7231" s="72">
        <v>46212</v>
      </c>
      <c r="C7231" s="79">
        <v>0.16666666666666666</v>
      </c>
      <c r="D7231">
        <v>2</v>
      </c>
      <c r="E7231" t="str">
        <f t="shared" si="224"/>
        <v>juillet</v>
      </c>
      <c r="F7231">
        <f t="shared" si="225"/>
        <v>4</v>
      </c>
    </row>
    <row r="7232" spans="1:6">
      <c r="A7232" t="s">
        <v>85</v>
      </c>
      <c r="B7232" s="72">
        <v>46212</v>
      </c>
      <c r="C7232" s="79">
        <v>0.20833333333333334</v>
      </c>
      <c r="D7232">
        <v>4</v>
      </c>
      <c r="E7232" t="str">
        <f t="shared" si="224"/>
        <v>juillet</v>
      </c>
      <c r="F7232" t="e">
        <f t="shared" si="225"/>
        <v>#N/A</v>
      </c>
    </row>
    <row r="7233" spans="1:6">
      <c r="A7233" t="s">
        <v>85</v>
      </c>
      <c r="B7233" s="72">
        <v>46212</v>
      </c>
      <c r="C7233" s="79">
        <v>0.25</v>
      </c>
      <c r="D7233">
        <v>9</v>
      </c>
      <c r="E7233" t="str">
        <f t="shared" si="224"/>
        <v>juillet</v>
      </c>
      <c r="F7233">
        <f t="shared" si="225"/>
        <v>6</v>
      </c>
    </row>
    <row r="7234" spans="1:6">
      <c r="A7234" t="s">
        <v>85</v>
      </c>
      <c r="B7234" s="72">
        <v>46212</v>
      </c>
      <c r="C7234" s="79">
        <v>0.29166666666666669</v>
      </c>
      <c r="D7234">
        <v>8</v>
      </c>
      <c r="E7234" t="str">
        <f t="shared" si="224"/>
        <v>juillet</v>
      </c>
      <c r="F7234">
        <f t="shared" si="225"/>
        <v>7</v>
      </c>
    </row>
    <row r="7235" spans="1:6">
      <c r="A7235" t="s">
        <v>85</v>
      </c>
      <c r="B7235" s="72">
        <v>46212</v>
      </c>
      <c r="C7235" s="79">
        <v>0.33333333333333331</v>
      </c>
      <c r="D7235">
        <v>5</v>
      </c>
      <c r="E7235" t="str">
        <f t="shared" si="224"/>
        <v>juillet</v>
      </c>
      <c r="F7235">
        <f t="shared" si="225"/>
        <v>8</v>
      </c>
    </row>
    <row r="7236" spans="1:6">
      <c r="A7236" t="s">
        <v>85</v>
      </c>
      <c r="B7236" s="72">
        <v>46212</v>
      </c>
      <c r="C7236" s="79">
        <v>0.375</v>
      </c>
      <c r="D7236">
        <v>11</v>
      </c>
      <c r="E7236" t="str">
        <f t="shared" ref="E7236:E7299" si="226">TEXT(B7236,"mmmm")</f>
        <v>juillet</v>
      </c>
      <c r="F7236">
        <f t="shared" ref="F7236:F7299" si="227">VLOOKUP(C7236,$L$1:$M$24,2,0)</f>
        <v>9</v>
      </c>
    </row>
    <row r="7237" spans="1:6">
      <c r="A7237" t="s">
        <v>85</v>
      </c>
      <c r="B7237" s="72">
        <v>46212</v>
      </c>
      <c r="C7237" s="79">
        <v>0.41666666666666669</v>
      </c>
      <c r="D7237">
        <v>7</v>
      </c>
      <c r="E7237" t="str">
        <f t="shared" si="226"/>
        <v>juillet</v>
      </c>
      <c r="F7237">
        <f t="shared" si="227"/>
        <v>10</v>
      </c>
    </row>
    <row r="7238" spans="1:6">
      <c r="A7238" t="s">
        <v>85</v>
      </c>
      <c r="B7238" s="72">
        <v>46212</v>
      </c>
      <c r="C7238" s="79">
        <v>0.45833333333333331</v>
      </c>
      <c r="D7238">
        <v>5</v>
      </c>
      <c r="E7238" t="str">
        <f t="shared" si="226"/>
        <v>juillet</v>
      </c>
      <c r="F7238">
        <f t="shared" si="227"/>
        <v>11</v>
      </c>
    </row>
    <row r="7239" spans="1:6">
      <c r="A7239" t="s">
        <v>85</v>
      </c>
      <c r="B7239" s="72">
        <v>46212</v>
      </c>
      <c r="C7239" s="79">
        <v>0.5</v>
      </c>
      <c r="D7239">
        <v>8</v>
      </c>
      <c r="E7239" t="str">
        <f t="shared" si="226"/>
        <v>juillet</v>
      </c>
      <c r="F7239">
        <f t="shared" si="227"/>
        <v>12</v>
      </c>
    </row>
    <row r="7240" spans="1:6">
      <c r="A7240" t="s">
        <v>85</v>
      </c>
      <c r="B7240" s="72">
        <v>46212</v>
      </c>
      <c r="C7240" s="79">
        <v>0.54166666666666663</v>
      </c>
      <c r="D7240">
        <v>11</v>
      </c>
      <c r="E7240" t="str">
        <f t="shared" si="226"/>
        <v>juillet</v>
      </c>
      <c r="F7240">
        <f t="shared" si="227"/>
        <v>13</v>
      </c>
    </row>
    <row r="7241" spans="1:6">
      <c r="A7241" t="s">
        <v>85</v>
      </c>
      <c r="B7241" s="72">
        <v>46212</v>
      </c>
      <c r="C7241" s="79">
        <v>0.58333333333333337</v>
      </c>
      <c r="D7241">
        <v>16</v>
      </c>
      <c r="E7241" t="str">
        <f t="shared" si="226"/>
        <v>juillet</v>
      </c>
      <c r="F7241">
        <f t="shared" si="227"/>
        <v>14</v>
      </c>
    </row>
    <row r="7242" spans="1:6">
      <c r="A7242" t="s">
        <v>85</v>
      </c>
      <c r="B7242" s="72">
        <v>46212</v>
      </c>
      <c r="C7242" s="79">
        <v>0.625</v>
      </c>
      <c r="D7242">
        <v>14</v>
      </c>
      <c r="E7242" t="str">
        <f t="shared" si="226"/>
        <v>juillet</v>
      </c>
      <c r="F7242">
        <f t="shared" si="227"/>
        <v>15</v>
      </c>
    </row>
    <row r="7243" spans="1:6">
      <c r="A7243" t="s">
        <v>85</v>
      </c>
      <c r="B7243" s="72">
        <v>46212</v>
      </c>
      <c r="C7243" s="79">
        <v>0.66666666666666663</v>
      </c>
      <c r="D7243">
        <v>12</v>
      </c>
      <c r="E7243" t="str">
        <f t="shared" si="226"/>
        <v>juillet</v>
      </c>
      <c r="F7243">
        <f t="shared" si="227"/>
        <v>16</v>
      </c>
    </row>
    <row r="7244" spans="1:6">
      <c r="A7244" t="s">
        <v>85</v>
      </c>
      <c r="B7244" s="72">
        <v>46212</v>
      </c>
      <c r="C7244" s="79">
        <v>0.70833333333333337</v>
      </c>
      <c r="D7244">
        <v>6</v>
      </c>
      <c r="E7244" t="str">
        <f t="shared" si="226"/>
        <v>juillet</v>
      </c>
      <c r="F7244">
        <f t="shared" si="227"/>
        <v>17</v>
      </c>
    </row>
    <row r="7245" spans="1:6">
      <c r="A7245" t="s">
        <v>85</v>
      </c>
      <c r="B7245" s="72">
        <v>46212</v>
      </c>
      <c r="C7245" s="79">
        <v>0.75</v>
      </c>
      <c r="D7245">
        <v>6</v>
      </c>
      <c r="E7245" t="str">
        <f t="shared" si="226"/>
        <v>juillet</v>
      </c>
      <c r="F7245">
        <f t="shared" si="227"/>
        <v>18</v>
      </c>
    </row>
    <row r="7246" spans="1:6">
      <c r="A7246" t="s">
        <v>85</v>
      </c>
      <c r="B7246" s="72">
        <v>46212</v>
      </c>
      <c r="C7246" s="79">
        <v>0.79166666666666663</v>
      </c>
      <c r="D7246">
        <v>4</v>
      </c>
      <c r="E7246" t="str">
        <f t="shared" si="226"/>
        <v>juillet</v>
      </c>
      <c r="F7246">
        <f t="shared" si="227"/>
        <v>19</v>
      </c>
    </row>
    <row r="7247" spans="1:6">
      <c r="A7247" t="s">
        <v>85</v>
      </c>
      <c r="B7247" s="72">
        <v>46212</v>
      </c>
      <c r="C7247" s="79">
        <v>0.83333333333333337</v>
      </c>
      <c r="D7247">
        <v>3</v>
      </c>
      <c r="E7247" t="str">
        <f t="shared" si="226"/>
        <v>juillet</v>
      </c>
      <c r="F7247">
        <f t="shared" si="227"/>
        <v>20</v>
      </c>
    </row>
    <row r="7248" spans="1:6">
      <c r="A7248" t="s">
        <v>85</v>
      </c>
      <c r="B7248" s="72">
        <v>46212</v>
      </c>
      <c r="C7248" s="79">
        <v>0.875</v>
      </c>
      <c r="D7248">
        <v>6</v>
      </c>
      <c r="E7248" t="str">
        <f t="shared" si="226"/>
        <v>juillet</v>
      </c>
      <c r="F7248">
        <f t="shared" si="227"/>
        <v>21</v>
      </c>
    </row>
    <row r="7249" spans="1:6">
      <c r="A7249" t="s">
        <v>85</v>
      </c>
      <c r="B7249" s="72">
        <v>46212</v>
      </c>
      <c r="C7249" s="79">
        <v>0.91666666666666663</v>
      </c>
      <c r="D7249">
        <v>4</v>
      </c>
      <c r="E7249" t="str">
        <f t="shared" si="226"/>
        <v>juillet</v>
      </c>
      <c r="F7249">
        <f t="shared" si="227"/>
        <v>22</v>
      </c>
    </row>
    <row r="7250" spans="1:6">
      <c r="A7250" t="s">
        <v>85</v>
      </c>
      <c r="B7250" s="72">
        <v>46212</v>
      </c>
      <c r="C7250" s="79">
        <v>0.95833333333333337</v>
      </c>
      <c r="D7250">
        <v>2</v>
      </c>
      <c r="E7250" t="str">
        <f t="shared" si="226"/>
        <v>juillet</v>
      </c>
      <c r="F7250">
        <f t="shared" si="227"/>
        <v>23</v>
      </c>
    </row>
    <row r="7251" spans="1:6">
      <c r="A7251" t="s">
        <v>68</v>
      </c>
      <c r="B7251" s="72">
        <v>46213</v>
      </c>
      <c r="C7251" s="79">
        <v>0</v>
      </c>
      <c r="D7251">
        <v>7</v>
      </c>
      <c r="E7251" t="str">
        <f t="shared" si="226"/>
        <v>juillet</v>
      </c>
      <c r="F7251">
        <f t="shared" si="227"/>
        <v>24</v>
      </c>
    </row>
    <row r="7252" spans="1:6">
      <c r="A7252" t="s">
        <v>68</v>
      </c>
      <c r="B7252" s="72">
        <v>46213</v>
      </c>
      <c r="C7252" s="79">
        <v>4.1666666666666664E-2</v>
      </c>
      <c r="D7252">
        <v>4</v>
      </c>
      <c r="E7252" t="str">
        <f t="shared" si="226"/>
        <v>juillet</v>
      </c>
      <c r="F7252">
        <f t="shared" si="227"/>
        <v>1</v>
      </c>
    </row>
    <row r="7253" spans="1:6">
      <c r="A7253" t="s">
        <v>68</v>
      </c>
      <c r="B7253" s="72">
        <v>46213</v>
      </c>
      <c r="C7253" s="79">
        <v>8.3333333333333329E-2</v>
      </c>
      <c r="D7253">
        <v>2</v>
      </c>
      <c r="E7253" t="str">
        <f t="shared" si="226"/>
        <v>juillet</v>
      </c>
      <c r="F7253">
        <f t="shared" si="227"/>
        <v>2</v>
      </c>
    </row>
    <row r="7254" spans="1:6">
      <c r="A7254" t="s">
        <v>68</v>
      </c>
      <c r="B7254" s="72">
        <v>46213</v>
      </c>
      <c r="C7254" s="79">
        <v>0.125</v>
      </c>
      <c r="D7254">
        <v>0</v>
      </c>
      <c r="E7254" t="str">
        <f t="shared" si="226"/>
        <v>juillet</v>
      </c>
      <c r="F7254">
        <f t="shared" si="227"/>
        <v>3</v>
      </c>
    </row>
    <row r="7255" spans="1:6">
      <c r="A7255" t="s">
        <v>68</v>
      </c>
      <c r="B7255" s="72">
        <v>46213</v>
      </c>
      <c r="C7255" s="79">
        <v>0.16666666666666666</v>
      </c>
      <c r="D7255">
        <v>0</v>
      </c>
      <c r="E7255" t="str">
        <f t="shared" si="226"/>
        <v>juillet</v>
      </c>
      <c r="F7255">
        <f t="shared" si="227"/>
        <v>4</v>
      </c>
    </row>
    <row r="7256" spans="1:6">
      <c r="A7256" t="s">
        <v>68</v>
      </c>
      <c r="B7256" s="72">
        <v>46213</v>
      </c>
      <c r="C7256" s="79">
        <v>0.20833333333333334</v>
      </c>
      <c r="D7256">
        <v>1</v>
      </c>
      <c r="E7256" t="str">
        <f t="shared" si="226"/>
        <v>juillet</v>
      </c>
      <c r="F7256" t="e">
        <f t="shared" si="227"/>
        <v>#N/A</v>
      </c>
    </row>
    <row r="7257" spans="1:6">
      <c r="A7257" t="s">
        <v>68</v>
      </c>
      <c r="B7257" s="72">
        <v>46213</v>
      </c>
      <c r="C7257" s="79">
        <v>0.25</v>
      </c>
      <c r="D7257">
        <v>5</v>
      </c>
      <c r="E7257" t="str">
        <f t="shared" si="226"/>
        <v>juillet</v>
      </c>
      <c r="F7257">
        <f t="shared" si="227"/>
        <v>6</v>
      </c>
    </row>
    <row r="7258" spans="1:6">
      <c r="A7258" t="s">
        <v>68</v>
      </c>
      <c r="B7258" s="72">
        <v>46213</v>
      </c>
      <c r="C7258" s="79">
        <v>0.29166666666666669</v>
      </c>
      <c r="D7258">
        <v>14</v>
      </c>
      <c r="E7258" t="str">
        <f t="shared" si="226"/>
        <v>juillet</v>
      </c>
      <c r="F7258">
        <f t="shared" si="227"/>
        <v>7</v>
      </c>
    </row>
    <row r="7259" spans="1:6">
      <c r="A7259" t="s">
        <v>68</v>
      </c>
      <c r="B7259" s="72">
        <v>46213</v>
      </c>
      <c r="C7259" s="79">
        <v>0.33333333333333331</v>
      </c>
      <c r="D7259">
        <v>42</v>
      </c>
      <c r="E7259" t="str">
        <f t="shared" si="226"/>
        <v>juillet</v>
      </c>
      <c r="F7259">
        <f t="shared" si="227"/>
        <v>8</v>
      </c>
    </row>
    <row r="7260" spans="1:6">
      <c r="A7260" t="s">
        <v>68</v>
      </c>
      <c r="B7260" s="72">
        <v>46213</v>
      </c>
      <c r="C7260" s="79">
        <v>0.375</v>
      </c>
      <c r="D7260">
        <v>64</v>
      </c>
      <c r="E7260" t="str">
        <f t="shared" si="226"/>
        <v>juillet</v>
      </c>
      <c r="F7260">
        <f t="shared" si="227"/>
        <v>9</v>
      </c>
    </row>
    <row r="7261" spans="1:6">
      <c r="A7261" t="s">
        <v>68</v>
      </c>
      <c r="B7261" s="72">
        <v>46213</v>
      </c>
      <c r="C7261" s="79">
        <v>0.41666666666666669</v>
      </c>
      <c r="D7261">
        <v>72</v>
      </c>
      <c r="E7261" t="str">
        <f t="shared" si="226"/>
        <v>juillet</v>
      </c>
      <c r="F7261">
        <f t="shared" si="227"/>
        <v>10</v>
      </c>
    </row>
    <row r="7262" spans="1:6">
      <c r="A7262" t="s">
        <v>68</v>
      </c>
      <c r="B7262" s="72">
        <v>46213</v>
      </c>
      <c r="C7262" s="79">
        <v>0.45833333333333331</v>
      </c>
      <c r="D7262">
        <v>68</v>
      </c>
      <c r="E7262" t="str">
        <f t="shared" si="226"/>
        <v>juillet</v>
      </c>
      <c r="F7262">
        <f t="shared" si="227"/>
        <v>11</v>
      </c>
    </row>
    <row r="7263" spans="1:6">
      <c r="A7263" t="s">
        <v>68</v>
      </c>
      <c r="B7263" s="72">
        <v>46213</v>
      </c>
      <c r="C7263" s="79">
        <v>0.5</v>
      </c>
      <c r="D7263">
        <v>62</v>
      </c>
      <c r="E7263" t="str">
        <f t="shared" si="226"/>
        <v>juillet</v>
      </c>
      <c r="F7263">
        <f t="shared" si="227"/>
        <v>12</v>
      </c>
    </row>
    <row r="7264" spans="1:6">
      <c r="A7264" t="s">
        <v>68</v>
      </c>
      <c r="B7264" s="72">
        <v>46213</v>
      </c>
      <c r="C7264" s="79">
        <v>0.54166666666666663</v>
      </c>
      <c r="D7264">
        <v>75</v>
      </c>
      <c r="E7264" t="str">
        <f t="shared" si="226"/>
        <v>juillet</v>
      </c>
      <c r="F7264">
        <f t="shared" si="227"/>
        <v>13</v>
      </c>
    </row>
    <row r="7265" spans="1:6">
      <c r="A7265" t="s">
        <v>68</v>
      </c>
      <c r="B7265" s="72">
        <v>46213</v>
      </c>
      <c r="C7265" s="79">
        <v>0.58333333333333337</v>
      </c>
      <c r="D7265">
        <v>69</v>
      </c>
      <c r="E7265" t="str">
        <f t="shared" si="226"/>
        <v>juillet</v>
      </c>
      <c r="F7265">
        <f t="shared" si="227"/>
        <v>14</v>
      </c>
    </row>
    <row r="7266" spans="1:6">
      <c r="A7266" t="s">
        <v>68</v>
      </c>
      <c r="B7266" s="72">
        <v>46213</v>
      </c>
      <c r="C7266" s="79">
        <v>0.625</v>
      </c>
      <c r="D7266">
        <v>73</v>
      </c>
      <c r="E7266" t="str">
        <f t="shared" si="226"/>
        <v>juillet</v>
      </c>
      <c r="F7266">
        <f t="shared" si="227"/>
        <v>15</v>
      </c>
    </row>
    <row r="7267" spans="1:6">
      <c r="A7267" t="s">
        <v>68</v>
      </c>
      <c r="B7267" s="72">
        <v>46213</v>
      </c>
      <c r="C7267" s="79">
        <v>0.66666666666666663</v>
      </c>
      <c r="D7267">
        <v>60</v>
      </c>
      <c r="E7267" t="str">
        <f t="shared" si="226"/>
        <v>juillet</v>
      </c>
      <c r="F7267">
        <f t="shared" si="227"/>
        <v>16</v>
      </c>
    </row>
    <row r="7268" spans="1:6">
      <c r="A7268" t="s">
        <v>68</v>
      </c>
      <c r="B7268" s="72">
        <v>46213</v>
      </c>
      <c r="C7268" s="79">
        <v>0.70833333333333337</v>
      </c>
      <c r="D7268">
        <v>49</v>
      </c>
      <c r="E7268" t="str">
        <f t="shared" si="226"/>
        <v>juillet</v>
      </c>
      <c r="F7268">
        <f t="shared" si="227"/>
        <v>17</v>
      </c>
    </row>
    <row r="7269" spans="1:6">
      <c r="A7269" t="s">
        <v>68</v>
      </c>
      <c r="B7269" s="72">
        <v>46213</v>
      </c>
      <c r="C7269" s="79">
        <v>0.75</v>
      </c>
      <c r="D7269">
        <v>33</v>
      </c>
      <c r="E7269" t="str">
        <f t="shared" si="226"/>
        <v>juillet</v>
      </c>
      <c r="F7269">
        <f t="shared" si="227"/>
        <v>18</v>
      </c>
    </row>
    <row r="7270" spans="1:6">
      <c r="A7270" t="s">
        <v>68</v>
      </c>
      <c r="B7270" s="72">
        <v>46213</v>
      </c>
      <c r="C7270" s="79">
        <v>0.79166666666666663</v>
      </c>
      <c r="D7270">
        <v>25</v>
      </c>
      <c r="E7270" t="str">
        <f t="shared" si="226"/>
        <v>juillet</v>
      </c>
      <c r="F7270">
        <f t="shared" si="227"/>
        <v>19</v>
      </c>
    </row>
    <row r="7271" spans="1:6">
      <c r="A7271" t="s">
        <v>68</v>
      </c>
      <c r="B7271" s="72">
        <v>46213</v>
      </c>
      <c r="C7271" s="79">
        <v>0.83333333333333337</v>
      </c>
      <c r="D7271">
        <v>23</v>
      </c>
      <c r="E7271" t="str">
        <f t="shared" si="226"/>
        <v>juillet</v>
      </c>
      <c r="F7271">
        <f t="shared" si="227"/>
        <v>20</v>
      </c>
    </row>
    <row r="7272" spans="1:6">
      <c r="A7272" t="s">
        <v>68</v>
      </c>
      <c r="B7272" s="72">
        <v>46213</v>
      </c>
      <c r="C7272" s="79">
        <v>0.875</v>
      </c>
      <c r="D7272">
        <v>13</v>
      </c>
      <c r="E7272" t="str">
        <f t="shared" si="226"/>
        <v>juillet</v>
      </c>
      <c r="F7272">
        <f t="shared" si="227"/>
        <v>21</v>
      </c>
    </row>
    <row r="7273" spans="1:6">
      <c r="A7273" t="s">
        <v>68</v>
      </c>
      <c r="B7273" s="72">
        <v>46213</v>
      </c>
      <c r="C7273" s="79">
        <v>0.91666666666666663</v>
      </c>
      <c r="D7273">
        <v>11</v>
      </c>
      <c r="E7273" t="str">
        <f t="shared" si="226"/>
        <v>juillet</v>
      </c>
      <c r="F7273">
        <f t="shared" si="227"/>
        <v>22</v>
      </c>
    </row>
    <row r="7274" spans="1:6">
      <c r="A7274" t="s">
        <v>68</v>
      </c>
      <c r="B7274" s="72">
        <v>46213</v>
      </c>
      <c r="C7274" s="79">
        <v>0.95833333333333337</v>
      </c>
      <c r="D7274">
        <v>10</v>
      </c>
      <c r="E7274" t="str">
        <f t="shared" si="226"/>
        <v>juillet</v>
      </c>
      <c r="F7274">
        <f t="shared" si="227"/>
        <v>23</v>
      </c>
    </row>
    <row r="7275" spans="1:6">
      <c r="A7275" t="s">
        <v>85</v>
      </c>
      <c r="B7275" s="72">
        <v>46213</v>
      </c>
      <c r="C7275" s="79">
        <v>0</v>
      </c>
      <c r="D7275">
        <v>0</v>
      </c>
      <c r="E7275" t="str">
        <f t="shared" si="226"/>
        <v>juillet</v>
      </c>
      <c r="F7275">
        <f t="shared" si="227"/>
        <v>24</v>
      </c>
    </row>
    <row r="7276" spans="1:6">
      <c r="A7276" t="s">
        <v>85</v>
      </c>
      <c r="B7276" s="72">
        <v>46213</v>
      </c>
      <c r="C7276" s="79">
        <v>4.1666666666666664E-2</v>
      </c>
      <c r="D7276">
        <v>2</v>
      </c>
      <c r="E7276" t="str">
        <f t="shared" si="226"/>
        <v>juillet</v>
      </c>
      <c r="F7276">
        <f t="shared" si="227"/>
        <v>1</v>
      </c>
    </row>
    <row r="7277" spans="1:6">
      <c r="A7277" t="s">
        <v>85</v>
      </c>
      <c r="B7277" s="72">
        <v>46213</v>
      </c>
      <c r="C7277" s="79">
        <v>8.3333333333333329E-2</v>
      </c>
      <c r="D7277">
        <v>0</v>
      </c>
      <c r="E7277" t="str">
        <f t="shared" si="226"/>
        <v>juillet</v>
      </c>
      <c r="F7277">
        <f t="shared" si="227"/>
        <v>2</v>
      </c>
    </row>
    <row r="7278" spans="1:6">
      <c r="A7278" t="s">
        <v>85</v>
      </c>
      <c r="B7278" s="72">
        <v>46213</v>
      </c>
      <c r="C7278" s="79">
        <v>0.125</v>
      </c>
      <c r="D7278">
        <v>0</v>
      </c>
      <c r="E7278" t="str">
        <f t="shared" si="226"/>
        <v>juillet</v>
      </c>
      <c r="F7278">
        <f t="shared" si="227"/>
        <v>3</v>
      </c>
    </row>
    <row r="7279" spans="1:6">
      <c r="A7279" t="s">
        <v>85</v>
      </c>
      <c r="B7279" s="72">
        <v>46213</v>
      </c>
      <c r="C7279" s="79">
        <v>0.16666666666666666</v>
      </c>
      <c r="D7279">
        <v>0</v>
      </c>
      <c r="E7279" t="str">
        <f t="shared" si="226"/>
        <v>juillet</v>
      </c>
      <c r="F7279">
        <f t="shared" si="227"/>
        <v>4</v>
      </c>
    </row>
    <row r="7280" spans="1:6">
      <c r="A7280" t="s">
        <v>85</v>
      </c>
      <c r="B7280" s="72">
        <v>46213</v>
      </c>
      <c r="C7280" s="79">
        <v>0.20833333333333334</v>
      </c>
      <c r="D7280">
        <v>0</v>
      </c>
      <c r="E7280" t="str">
        <f t="shared" si="226"/>
        <v>juillet</v>
      </c>
      <c r="F7280" t="e">
        <f t="shared" si="227"/>
        <v>#N/A</v>
      </c>
    </row>
    <row r="7281" spans="1:6">
      <c r="A7281" t="s">
        <v>85</v>
      </c>
      <c r="B7281" s="72">
        <v>46213</v>
      </c>
      <c r="C7281" s="79">
        <v>0.25</v>
      </c>
      <c r="D7281">
        <v>1</v>
      </c>
      <c r="E7281" t="str">
        <f t="shared" si="226"/>
        <v>juillet</v>
      </c>
      <c r="F7281">
        <f t="shared" si="227"/>
        <v>6</v>
      </c>
    </row>
    <row r="7282" spans="1:6">
      <c r="A7282" t="s">
        <v>85</v>
      </c>
      <c r="B7282" s="72">
        <v>46213</v>
      </c>
      <c r="C7282" s="79">
        <v>0.29166666666666669</v>
      </c>
      <c r="D7282">
        <v>3</v>
      </c>
      <c r="E7282" t="str">
        <f t="shared" si="226"/>
        <v>juillet</v>
      </c>
      <c r="F7282">
        <f t="shared" si="227"/>
        <v>7</v>
      </c>
    </row>
    <row r="7283" spans="1:6">
      <c r="A7283" t="s">
        <v>85</v>
      </c>
      <c r="B7283" s="72">
        <v>46213</v>
      </c>
      <c r="C7283" s="79">
        <v>0.33333333333333331</v>
      </c>
      <c r="D7283">
        <v>4</v>
      </c>
      <c r="E7283" t="str">
        <f t="shared" si="226"/>
        <v>juillet</v>
      </c>
      <c r="F7283">
        <f t="shared" si="227"/>
        <v>8</v>
      </c>
    </row>
    <row r="7284" spans="1:6">
      <c r="A7284" t="s">
        <v>85</v>
      </c>
      <c r="B7284" s="72">
        <v>46213</v>
      </c>
      <c r="C7284" s="79">
        <v>0.375</v>
      </c>
      <c r="D7284">
        <v>6</v>
      </c>
      <c r="E7284" t="str">
        <f t="shared" si="226"/>
        <v>juillet</v>
      </c>
      <c r="F7284">
        <f t="shared" si="227"/>
        <v>9</v>
      </c>
    </row>
    <row r="7285" spans="1:6">
      <c r="A7285" t="s">
        <v>85</v>
      </c>
      <c r="B7285" s="72">
        <v>46213</v>
      </c>
      <c r="C7285" s="79">
        <v>0.41666666666666669</v>
      </c>
      <c r="D7285">
        <v>11</v>
      </c>
      <c r="E7285" t="str">
        <f t="shared" si="226"/>
        <v>juillet</v>
      </c>
      <c r="F7285">
        <f t="shared" si="227"/>
        <v>10</v>
      </c>
    </row>
    <row r="7286" spans="1:6">
      <c r="A7286" t="s">
        <v>85</v>
      </c>
      <c r="B7286" s="72">
        <v>46213</v>
      </c>
      <c r="C7286" s="79">
        <v>0.45833333333333331</v>
      </c>
      <c r="D7286">
        <v>17</v>
      </c>
      <c r="E7286" t="str">
        <f t="shared" si="226"/>
        <v>juillet</v>
      </c>
      <c r="F7286">
        <f t="shared" si="227"/>
        <v>11</v>
      </c>
    </row>
    <row r="7287" spans="1:6">
      <c r="A7287" t="s">
        <v>85</v>
      </c>
      <c r="B7287" s="72">
        <v>46213</v>
      </c>
      <c r="C7287" s="79">
        <v>0.5</v>
      </c>
      <c r="D7287">
        <v>10</v>
      </c>
      <c r="E7287" t="str">
        <f t="shared" si="226"/>
        <v>juillet</v>
      </c>
      <c r="F7287">
        <f t="shared" si="227"/>
        <v>12</v>
      </c>
    </row>
    <row r="7288" spans="1:6">
      <c r="A7288" t="s">
        <v>85</v>
      </c>
      <c r="B7288" s="72">
        <v>46213</v>
      </c>
      <c r="C7288" s="79">
        <v>0.54166666666666663</v>
      </c>
      <c r="D7288">
        <v>13</v>
      </c>
      <c r="E7288" t="str">
        <f t="shared" si="226"/>
        <v>juillet</v>
      </c>
      <c r="F7288">
        <f t="shared" si="227"/>
        <v>13</v>
      </c>
    </row>
    <row r="7289" spans="1:6">
      <c r="A7289" t="s">
        <v>85</v>
      </c>
      <c r="B7289" s="72">
        <v>46213</v>
      </c>
      <c r="C7289" s="79">
        <v>0.58333333333333337</v>
      </c>
      <c r="D7289">
        <v>12</v>
      </c>
      <c r="E7289" t="str">
        <f t="shared" si="226"/>
        <v>juillet</v>
      </c>
      <c r="F7289">
        <f t="shared" si="227"/>
        <v>14</v>
      </c>
    </row>
    <row r="7290" spans="1:6">
      <c r="A7290" t="s">
        <v>85</v>
      </c>
      <c r="B7290" s="72">
        <v>46213</v>
      </c>
      <c r="C7290" s="79">
        <v>0.625</v>
      </c>
      <c r="D7290">
        <v>10</v>
      </c>
      <c r="E7290" t="str">
        <f t="shared" si="226"/>
        <v>juillet</v>
      </c>
      <c r="F7290">
        <f t="shared" si="227"/>
        <v>15</v>
      </c>
    </row>
    <row r="7291" spans="1:6">
      <c r="A7291" t="s">
        <v>85</v>
      </c>
      <c r="B7291" s="72">
        <v>46213</v>
      </c>
      <c r="C7291" s="79">
        <v>0.66666666666666663</v>
      </c>
      <c r="D7291">
        <v>19</v>
      </c>
      <c r="E7291" t="str">
        <f t="shared" si="226"/>
        <v>juillet</v>
      </c>
      <c r="F7291">
        <f t="shared" si="227"/>
        <v>16</v>
      </c>
    </row>
    <row r="7292" spans="1:6">
      <c r="A7292" t="s">
        <v>85</v>
      </c>
      <c r="B7292" s="72">
        <v>46213</v>
      </c>
      <c r="C7292" s="79">
        <v>0.70833333333333337</v>
      </c>
      <c r="D7292">
        <v>13</v>
      </c>
      <c r="E7292" t="str">
        <f t="shared" si="226"/>
        <v>juillet</v>
      </c>
      <c r="F7292">
        <f t="shared" si="227"/>
        <v>17</v>
      </c>
    </row>
    <row r="7293" spans="1:6">
      <c r="A7293" t="s">
        <v>85</v>
      </c>
      <c r="B7293" s="72">
        <v>46213</v>
      </c>
      <c r="C7293" s="79">
        <v>0.75</v>
      </c>
      <c r="D7293">
        <v>8</v>
      </c>
      <c r="E7293" t="str">
        <f t="shared" si="226"/>
        <v>juillet</v>
      </c>
      <c r="F7293">
        <f t="shared" si="227"/>
        <v>18</v>
      </c>
    </row>
    <row r="7294" spans="1:6">
      <c r="A7294" t="s">
        <v>85</v>
      </c>
      <c r="B7294" s="72">
        <v>46213</v>
      </c>
      <c r="C7294" s="79">
        <v>0.79166666666666663</v>
      </c>
      <c r="D7294">
        <v>5</v>
      </c>
      <c r="E7294" t="str">
        <f t="shared" si="226"/>
        <v>juillet</v>
      </c>
      <c r="F7294">
        <f t="shared" si="227"/>
        <v>19</v>
      </c>
    </row>
    <row r="7295" spans="1:6">
      <c r="A7295" t="s">
        <v>85</v>
      </c>
      <c r="B7295" s="72">
        <v>46213</v>
      </c>
      <c r="C7295" s="79">
        <v>0.83333333333333337</v>
      </c>
      <c r="D7295">
        <v>3</v>
      </c>
      <c r="E7295" t="str">
        <f t="shared" si="226"/>
        <v>juillet</v>
      </c>
      <c r="F7295">
        <f t="shared" si="227"/>
        <v>20</v>
      </c>
    </row>
    <row r="7296" spans="1:6">
      <c r="A7296" t="s">
        <v>85</v>
      </c>
      <c r="B7296" s="72">
        <v>46213</v>
      </c>
      <c r="C7296" s="79">
        <v>0.875</v>
      </c>
      <c r="D7296">
        <v>8</v>
      </c>
      <c r="E7296" t="str">
        <f t="shared" si="226"/>
        <v>juillet</v>
      </c>
      <c r="F7296">
        <f t="shared" si="227"/>
        <v>21</v>
      </c>
    </row>
    <row r="7297" spans="1:6">
      <c r="A7297" t="s">
        <v>85</v>
      </c>
      <c r="B7297" s="72">
        <v>46213</v>
      </c>
      <c r="C7297" s="79">
        <v>0.91666666666666663</v>
      </c>
      <c r="D7297">
        <v>4</v>
      </c>
      <c r="E7297" t="str">
        <f t="shared" si="226"/>
        <v>juillet</v>
      </c>
      <c r="F7297">
        <f t="shared" si="227"/>
        <v>22</v>
      </c>
    </row>
    <row r="7298" spans="1:6">
      <c r="A7298" t="s">
        <v>85</v>
      </c>
      <c r="B7298" s="72">
        <v>46213</v>
      </c>
      <c r="C7298" s="79">
        <v>0.95833333333333337</v>
      </c>
      <c r="D7298">
        <v>5</v>
      </c>
      <c r="E7298" t="str">
        <f t="shared" si="226"/>
        <v>juillet</v>
      </c>
      <c r="F7298">
        <f t="shared" si="227"/>
        <v>23</v>
      </c>
    </row>
    <row r="7299" spans="1:6">
      <c r="A7299" t="s">
        <v>85</v>
      </c>
      <c r="B7299" s="72">
        <v>46213</v>
      </c>
      <c r="C7299" s="79">
        <v>0</v>
      </c>
      <c r="D7299">
        <v>2</v>
      </c>
      <c r="E7299" t="str">
        <f t="shared" si="226"/>
        <v>juillet</v>
      </c>
      <c r="F7299">
        <f t="shared" si="227"/>
        <v>24</v>
      </c>
    </row>
    <row r="7300" spans="1:6">
      <c r="A7300" t="s">
        <v>85</v>
      </c>
      <c r="B7300" s="72">
        <v>46213</v>
      </c>
      <c r="C7300" s="79">
        <v>4.1666666666666664E-2</v>
      </c>
      <c r="D7300">
        <v>0</v>
      </c>
      <c r="E7300" t="str">
        <f t="shared" ref="E7300:E7363" si="228">TEXT(B7300,"mmmm")</f>
        <v>juillet</v>
      </c>
      <c r="F7300">
        <f t="shared" ref="F7300:F7363" si="229">VLOOKUP(C7300,$L$1:$M$24,2,0)</f>
        <v>1</v>
      </c>
    </row>
    <row r="7301" spans="1:6">
      <c r="A7301" t="s">
        <v>85</v>
      </c>
      <c r="B7301" s="72">
        <v>46213</v>
      </c>
      <c r="C7301" s="79">
        <v>8.3333333333333329E-2</v>
      </c>
      <c r="D7301">
        <v>1</v>
      </c>
      <c r="E7301" t="str">
        <f t="shared" si="228"/>
        <v>juillet</v>
      </c>
      <c r="F7301">
        <f t="shared" si="229"/>
        <v>2</v>
      </c>
    </row>
    <row r="7302" spans="1:6">
      <c r="A7302" t="s">
        <v>85</v>
      </c>
      <c r="B7302" s="72">
        <v>46213</v>
      </c>
      <c r="C7302" s="79">
        <v>0.125</v>
      </c>
      <c r="D7302">
        <v>0</v>
      </c>
      <c r="E7302" t="str">
        <f t="shared" si="228"/>
        <v>juillet</v>
      </c>
      <c r="F7302">
        <f t="shared" si="229"/>
        <v>3</v>
      </c>
    </row>
    <row r="7303" spans="1:6">
      <c r="A7303" t="s">
        <v>85</v>
      </c>
      <c r="B7303" s="72">
        <v>46213</v>
      </c>
      <c r="C7303" s="79">
        <v>0.16666666666666666</v>
      </c>
      <c r="D7303">
        <v>0</v>
      </c>
      <c r="E7303" t="str">
        <f t="shared" si="228"/>
        <v>juillet</v>
      </c>
      <c r="F7303">
        <f t="shared" si="229"/>
        <v>4</v>
      </c>
    </row>
    <row r="7304" spans="1:6">
      <c r="A7304" t="s">
        <v>85</v>
      </c>
      <c r="B7304" s="72">
        <v>46213</v>
      </c>
      <c r="C7304" s="79">
        <v>0.20833333333333334</v>
      </c>
      <c r="D7304">
        <v>1</v>
      </c>
      <c r="E7304" t="str">
        <f t="shared" si="228"/>
        <v>juillet</v>
      </c>
      <c r="F7304" t="e">
        <f t="shared" si="229"/>
        <v>#N/A</v>
      </c>
    </row>
    <row r="7305" spans="1:6">
      <c r="A7305" t="s">
        <v>85</v>
      </c>
      <c r="B7305" s="72">
        <v>46213</v>
      </c>
      <c r="C7305" s="79">
        <v>0.25</v>
      </c>
      <c r="D7305">
        <v>1</v>
      </c>
      <c r="E7305" t="str">
        <f t="shared" si="228"/>
        <v>juillet</v>
      </c>
      <c r="F7305">
        <f t="shared" si="229"/>
        <v>6</v>
      </c>
    </row>
    <row r="7306" spans="1:6">
      <c r="A7306" t="s">
        <v>85</v>
      </c>
      <c r="B7306" s="72">
        <v>46213</v>
      </c>
      <c r="C7306" s="79">
        <v>0.29166666666666669</v>
      </c>
      <c r="D7306">
        <v>4</v>
      </c>
      <c r="E7306" t="str">
        <f t="shared" si="228"/>
        <v>juillet</v>
      </c>
      <c r="F7306">
        <f t="shared" si="229"/>
        <v>7</v>
      </c>
    </row>
    <row r="7307" spans="1:6">
      <c r="A7307" t="s">
        <v>85</v>
      </c>
      <c r="B7307" s="72">
        <v>46213</v>
      </c>
      <c r="C7307" s="79">
        <v>0.33333333333333331</v>
      </c>
      <c r="D7307">
        <v>7</v>
      </c>
      <c r="E7307" t="str">
        <f t="shared" si="228"/>
        <v>juillet</v>
      </c>
      <c r="F7307">
        <f t="shared" si="229"/>
        <v>8</v>
      </c>
    </row>
    <row r="7308" spans="1:6">
      <c r="A7308" t="s">
        <v>85</v>
      </c>
      <c r="B7308" s="72">
        <v>46213</v>
      </c>
      <c r="C7308" s="79">
        <v>0.375</v>
      </c>
      <c r="D7308">
        <v>4</v>
      </c>
      <c r="E7308" t="str">
        <f t="shared" si="228"/>
        <v>juillet</v>
      </c>
      <c r="F7308">
        <f t="shared" si="229"/>
        <v>9</v>
      </c>
    </row>
    <row r="7309" spans="1:6">
      <c r="A7309" t="s">
        <v>85</v>
      </c>
      <c r="B7309" s="72">
        <v>46213</v>
      </c>
      <c r="C7309" s="79">
        <v>0.41666666666666669</v>
      </c>
      <c r="D7309">
        <v>9</v>
      </c>
      <c r="E7309" t="str">
        <f t="shared" si="228"/>
        <v>juillet</v>
      </c>
      <c r="F7309">
        <f t="shared" si="229"/>
        <v>10</v>
      </c>
    </row>
    <row r="7310" spans="1:6">
      <c r="A7310" t="s">
        <v>85</v>
      </c>
      <c r="B7310" s="72">
        <v>46213</v>
      </c>
      <c r="C7310" s="79">
        <v>0.45833333333333331</v>
      </c>
      <c r="D7310">
        <v>25</v>
      </c>
      <c r="E7310" t="str">
        <f t="shared" si="228"/>
        <v>juillet</v>
      </c>
      <c r="F7310">
        <f t="shared" si="229"/>
        <v>11</v>
      </c>
    </row>
    <row r="7311" spans="1:6">
      <c r="A7311" t="s">
        <v>85</v>
      </c>
      <c r="B7311" s="72">
        <v>46213</v>
      </c>
      <c r="C7311" s="79">
        <v>0.5</v>
      </c>
      <c r="D7311">
        <v>15</v>
      </c>
      <c r="E7311" t="str">
        <f t="shared" si="228"/>
        <v>juillet</v>
      </c>
      <c r="F7311">
        <f t="shared" si="229"/>
        <v>12</v>
      </c>
    </row>
    <row r="7312" spans="1:6">
      <c r="A7312" t="s">
        <v>85</v>
      </c>
      <c r="B7312" s="72">
        <v>46213</v>
      </c>
      <c r="C7312" s="79">
        <v>0.54166666666666663</v>
      </c>
      <c r="D7312">
        <v>18</v>
      </c>
      <c r="E7312" t="str">
        <f t="shared" si="228"/>
        <v>juillet</v>
      </c>
      <c r="F7312">
        <f t="shared" si="229"/>
        <v>13</v>
      </c>
    </row>
    <row r="7313" spans="1:6">
      <c r="A7313" t="s">
        <v>85</v>
      </c>
      <c r="B7313" s="72">
        <v>46213</v>
      </c>
      <c r="C7313" s="79">
        <v>0.58333333333333337</v>
      </c>
      <c r="D7313">
        <v>17</v>
      </c>
      <c r="E7313" t="str">
        <f t="shared" si="228"/>
        <v>juillet</v>
      </c>
      <c r="F7313">
        <f t="shared" si="229"/>
        <v>14</v>
      </c>
    </row>
    <row r="7314" spans="1:6">
      <c r="A7314" t="s">
        <v>85</v>
      </c>
      <c r="B7314" s="72">
        <v>46213</v>
      </c>
      <c r="C7314" s="79">
        <v>0.625</v>
      </c>
      <c r="D7314">
        <v>13</v>
      </c>
      <c r="E7314" t="str">
        <f t="shared" si="228"/>
        <v>juillet</v>
      </c>
      <c r="F7314">
        <f t="shared" si="229"/>
        <v>15</v>
      </c>
    </row>
    <row r="7315" spans="1:6">
      <c r="A7315" t="s">
        <v>85</v>
      </c>
      <c r="B7315" s="72">
        <v>46213</v>
      </c>
      <c r="C7315" s="79">
        <v>0.66666666666666663</v>
      </c>
      <c r="D7315">
        <v>28</v>
      </c>
      <c r="E7315" t="str">
        <f t="shared" si="228"/>
        <v>juillet</v>
      </c>
      <c r="F7315">
        <f t="shared" si="229"/>
        <v>16</v>
      </c>
    </row>
    <row r="7316" spans="1:6">
      <c r="A7316" t="s">
        <v>85</v>
      </c>
      <c r="B7316" s="72">
        <v>46213</v>
      </c>
      <c r="C7316" s="79">
        <v>0.70833333333333337</v>
      </c>
      <c r="D7316">
        <v>18</v>
      </c>
      <c r="E7316" t="str">
        <f t="shared" si="228"/>
        <v>juillet</v>
      </c>
      <c r="F7316">
        <f t="shared" si="229"/>
        <v>17</v>
      </c>
    </row>
    <row r="7317" spans="1:6">
      <c r="A7317" t="s">
        <v>85</v>
      </c>
      <c r="B7317" s="72">
        <v>46213</v>
      </c>
      <c r="C7317" s="79">
        <v>0.75</v>
      </c>
      <c r="D7317">
        <v>10</v>
      </c>
      <c r="E7317" t="str">
        <f t="shared" si="228"/>
        <v>juillet</v>
      </c>
      <c r="F7317">
        <f t="shared" si="229"/>
        <v>18</v>
      </c>
    </row>
    <row r="7318" spans="1:6">
      <c r="A7318" t="s">
        <v>85</v>
      </c>
      <c r="B7318" s="72">
        <v>46213</v>
      </c>
      <c r="C7318" s="79">
        <v>0.79166666666666663</v>
      </c>
      <c r="D7318">
        <v>6</v>
      </c>
      <c r="E7318" t="str">
        <f t="shared" si="228"/>
        <v>juillet</v>
      </c>
      <c r="F7318">
        <f t="shared" si="229"/>
        <v>19</v>
      </c>
    </row>
    <row r="7319" spans="1:6">
      <c r="A7319" t="s">
        <v>85</v>
      </c>
      <c r="B7319" s="72">
        <v>46213</v>
      </c>
      <c r="C7319" s="79">
        <v>0.83333333333333337</v>
      </c>
      <c r="D7319">
        <v>4</v>
      </c>
      <c r="E7319" t="str">
        <f t="shared" si="228"/>
        <v>juillet</v>
      </c>
      <c r="F7319">
        <f t="shared" si="229"/>
        <v>20</v>
      </c>
    </row>
    <row r="7320" spans="1:6">
      <c r="A7320" t="s">
        <v>85</v>
      </c>
      <c r="B7320" s="72">
        <v>46213</v>
      </c>
      <c r="C7320" s="79">
        <v>0.875</v>
      </c>
      <c r="D7320">
        <v>11</v>
      </c>
      <c r="E7320" t="str">
        <f t="shared" si="228"/>
        <v>juillet</v>
      </c>
      <c r="F7320">
        <f t="shared" si="229"/>
        <v>21</v>
      </c>
    </row>
    <row r="7321" spans="1:6">
      <c r="A7321" t="s">
        <v>85</v>
      </c>
      <c r="B7321" s="72">
        <v>46213</v>
      </c>
      <c r="C7321" s="79">
        <v>0.91666666666666663</v>
      </c>
      <c r="D7321">
        <v>5</v>
      </c>
      <c r="E7321" t="str">
        <f t="shared" si="228"/>
        <v>juillet</v>
      </c>
      <c r="F7321">
        <f t="shared" si="229"/>
        <v>22</v>
      </c>
    </row>
    <row r="7322" spans="1:6">
      <c r="A7322" t="s">
        <v>85</v>
      </c>
      <c r="B7322" s="72">
        <v>46213</v>
      </c>
      <c r="C7322" s="79">
        <v>0.95833333333333337</v>
      </c>
      <c r="D7322">
        <v>7</v>
      </c>
      <c r="E7322" t="str">
        <f t="shared" si="228"/>
        <v>juillet</v>
      </c>
      <c r="F7322">
        <f t="shared" si="229"/>
        <v>23</v>
      </c>
    </row>
    <row r="7323" spans="1:6">
      <c r="A7323" t="s">
        <v>68</v>
      </c>
      <c r="B7323" s="72">
        <v>46214</v>
      </c>
      <c r="C7323" s="79">
        <v>0</v>
      </c>
      <c r="D7323">
        <v>3</v>
      </c>
      <c r="E7323" t="str">
        <f t="shared" si="228"/>
        <v>juillet</v>
      </c>
      <c r="F7323">
        <f t="shared" si="229"/>
        <v>24</v>
      </c>
    </row>
    <row r="7324" spans="1:6">
      <c r="A7324" t="s">
        <v>68</v>
      </c>
      <c r="B7324" s="72">
        <v>46214</v>
      </c>
      <c r="C7324" s="79">
        <v>4.1666666666666664E-2</v>
      </c>
      <c r="D7324">
        <v>1</v>
      </c>
      <c r="E7324" t="str">
        <f t="shared" si="228"/>
        <v>juillet</v>
      </c>
      <c r="F7324">
        <f t="shared" si="229"/>
        <v>1</v>
      </c>
    </row>
    <row r="7325" spans="1:6">
      <c r="A7325" t="s">
        <v>68</v>
      </c>
      <c r="B7325" s="72">
        <v>46214</v>
      </c>
      <c r="C7325" s="79">
        <v>8.3333333333333329E-2</v>
      </c>
      <c r="D7325">
        <v>2</v>
      </c>
      <c r="E7325" t="str">
        <f t="shared" si="228"/>
        <v>juillet</v>
      </c>
      <c r="F7325">
        <f t="shared" si="229"/>
        <v>2</v>
      </c>
    </row>
    <row r="7326" spans="1:6">
      <c r="A7326" t="s">
        <v>68</v>
      </c>
      <c r="B7326" s="72">
        <v>46214</v>
      </c>
      <c r="C7326" s="79">
        <v>0.125</v>
      </c>
      <c r="D7326">
        <v>0</v>
      </c>
      <c r="E7326" t="str">
        <f t="shared" si="228"/>
        <v>juillet</v>
      </c>
      <c r="F7326">
        <f t="shared" si="229"/>
        <v>3</v>
      </c>
    </row>
    <row r="7327" spans="1:6">
      <c r="A7327" t="s">
        <v>68</v>
      </c>
      <c r="B7327" s="72">
        <v>46214</v>
      </c>
      <c r="C7327" s="79">
        <v>0.16666666666666666</v>
      </c>
      <c r="D7327">
        <v>1</v>
      </c>
      <c r="E7327" t="str">
        <f t="shared" si="228"/>
        <v>juillet</v>
      </c>
      <c r="F7327">
        <f t="shared" si="229"/>
        <v>4</v>
      </c>
    </row>
    <row r="7328" spans="1:6">
      <c r="A7328" t="s">
        <v>68</v>
      </c>
      <c r="B7328" s="72">
        <v>46214</v>
      </c>
      <c r="C7328" s="79">
        <v>0.20833333333333334</v>
      </c>
      <c r="D7328">
        <v>1</v>
      </c>
      <c r="E7328" t="str">
        <f t="shared" si="228"/>
        <v>juillet</v>
      </c>
      <c r="F7328" t="e">
        <f t="shared" si="229"/>
        <v>#N/A</v>
      </c>
    </row>
    <row r="7329" spans="1:6">
      <c r="A7329" t="s">
        <v>68</v>
      </c>
      <c r="B7329" s="72">
        <v>46214</v>
      </c>
      <c r="C7329" s="79">
        <v>0.25</v>
      </c>
      <c r="D7329">
        <v>3</v>
      </c>
      <c r="E7329" t="str">
        <f t="shared" si="228"/>
        <v>juillet</v>
      </c>
      <c r="F7329">
        <f t="shared" si="229"/>
        <v>6</v>
      </c>
    </row>
    <row r="7330" spans="1:6">
      <c r="A7330" t="s">
        <v>68</v>
      </c>
      <c r="B7330" s="72">
        <v>46214</v>
      </c>
      <c r="C7330" s="79">
        <v>0.29166666666666669</v>
      </c>
      <c r="D7330">
        <v>10</v>
      </c>
      <c r="E7330" t="str">
        <f t="shared" si="228"/>
        <v>juillet</v>
      </c>
      <c r="F7330">
        <f t="shared" si="229"/>
        <v>7</v>
      </c>
    </row>
    <row r="7331" spans="1:6">
      <c r="A7331" t="s">
        <v>68</v>
      </c>
      <c r="B7331" s="72">
        <v>46214</v>
      </c>
      <c r="C7331" s="79">
        <v>0.33333333333333331</v>
      </c>
      <c r="D7331">
        <v>23</v>
      </c>
      <c r="E7331" t="str">
        <f t="shared" si="228"/>
        <v>juillet</v>
      </c>
      <c r="F7331">
        <f t="shared" si="229"/>
        <v>8</v>
      </c>
    </row>
    <row r="7332" spans="1:6">
      <c r="A7332" t="s">
        <v>68</v>
      </c>
      <c r="B7332" s="72">
        <v>46214</v>
      </c>
      <c r="C7332" s="79">
        <v>0.375</v>
      </c>
      <c r="D7332">
        <v>41</v>
      </c>
      <c r="E7332" t="str">
        <f t="shared" si="228"/>
        <v>juillet</v>
      </c>
      <c r="F7332">
        <f t="shared" si="229"/>
        <v>9</v>
      </c>
    </row>
    <row r="7333" spans="1:6">
      <c r="A7333" t="s">
        <v>68</v>
      </c>
      <c r="B7333" s="72">
        <v>46214</v>
      </c>
      <c r="C7333" s="79">
        <v>0.41666666666666669</v>
      </c>
      <c r="D7333">
        <v>43</v>
      </c>
      <c r="E7333" t="str">
        <f t="shared" si="228"/>
        <v>juillet</v>
      </c>
      <c r="F7333">
        <f t="shared" si="229"/>
        <v>10</v>
      </c>
    </row>
    <row r="7334" spans="1:6">
      <c r="A7334" t="s">
        <v>68</v>
      </c>
      <c r="B7334" s="72">
        <v>46214</v>
      </c>
      <c r="C7334" s="79">
        <v>0.45833333333333331</v>
      </c>
      <c r="D7334">
        <v>54</v>
      </c>
      <c r="E7334" t="str">
        <f t="shared" si="228"/>
        <v>juillet</v>
      </c>
      <c r="F7334">
        <f t="shared" si="229"/>
        <v>11</v>
      </c>
    </row>
    <row r="7335" spans="1:6">
      <c r="A7335" t="s">
        <v>68</v>
      </c>
      <c r="B7335" s="72">
        <v>46214</v>
      </c>
      <c r="C7335" s="79">
        <v>0.5</v>
      </c>
      <c r="D7335">
        <v>51</v>
      </c>
      <c r="E7335" t="str">
        <f t="shared" si="228"/>
        <v>juillet</v>
      </c>
      <c r="F7335">
        <f t="shared" si="229"/>
        <v>12</v>
      </c>
    </row>
    <row r="7336" spans="1:6">
      <c r="A7336" t="s">
        <v>68</v>
      </c>
      <c r="B7336" s="72">
        <v>46214</v>
      </c>
      <c r="C7336" s="79">
        <v>0.54166666666666663</v>
      </c>
      <c r="D7336">
        <v>51</v>
      </c>
      <c r="E7336" t="str">
        <f t="shared" si="228"/>
        <v>juillet</v>
      </c>
      <c r="F7336">
        <f t="shared" si="229"/>
        <v>13</v>
      </c>
    </row>
    <row r="7337" spans="1:6">
      <c r="A7337" t="s">
        <v>68</v>
      </c>
      <c r="B7337" s="72">
        <v>46214</v>
      </c>
      <c r="C7337" s="79">
        <v>0.58333333333333337</v>
      </c>
      <c r="D7337">
        <v>47</v>
      </c>
      <c r="E7337" t="str">
        <f t="shared" si="228"/>
        <v>juillet</v>
      </c>
      <c r="F7337">
        <f t="shared" si="229"/>
        <v>14</v>
      </c>
    </row>
    <row r="7338" spans="1:6">
      <c r="A7338" t="s">
        <v>68</v>
      </c>
      <c r="B7338" s="72">
        <v>46214</v>
      </c>
      <c r="C7338" s="79">
        <v>0.625</v>
      </c>
      <c r="D7338">
        <v>44</v>
      </c>
      <c r="E7338" t="str">
        <f t="shared" si="228"/>
        <v>juillet</v>
      </c>
      <c r="F7338">
        <f t="shared" si="229"/>
        <v>15</v>
      </c>
    </row>
    <row r="7339" spans="1:6">
      <c r="A7339" t="s">
        <v>68</v>
      </c>
      <c r="B7339" s="72">
        <v>46214</v>
      </c>
      <c r="C7339" s="79">
        <v>0.66666666666666663</v>
      </c>
      <c r="D7339">
        <v>39</v>
      </c>
      <c r="E7339" t="str">
        <f t="shared" si="228"/>
        <v>juillet</v>
      </c>
      <c r="F7339">
        <f t="shared" si="229"/>
        <v>16</v>
      </c>
    </row>
    <row r="7340" spans="1:6">
      <c r="A7340" t="s">
        <v>68</v>
      </c>
      <c r="B7340" s="72">
        <v>46214</v>
      </c>
      <c r="C7340" s="79">
        <v>0.70833333333333337</v>
      </c>
      <c r="D7340">
        <v>37</v>
      </c>
      <c r="E7340" t="str">
        <f t="shared" si="228"/>
        <v>juillet</v>
      </c>
      <c r="F7340">
        <f t="shared" si="229"/>
        <v>17</v>
      </c>
    </row>
    <row r="7341" spans="1:6">
      <c r="A7341" t="s">
        <v>68</v>
      </c>
      <c r="B7341" s="72">
        <v>46214</v>
      </c>
      <c r="C7341" s="79">
        <v>0.75</v>
      </c>
      <c r="D7341">
        <v>31</v>
      </c>
      <c r="E7341" t="str">
        <f t="shared" si="228"/>
        <v>juillet</v>
      </c>
      <c r="F7341">
        <f t="shared" si="229"/>
        <v>18</v>
      </c>
    </row>
    <row r="7342" spans="1:6">
      <c r="A7342" t="s">
        <v>68</v>
      </c>
      <c r="B7342" s="72">
        <v>46214</v>
      </c>
      <c r="C7342" s="79">
        <v>0.79166666666666663</v>
      </c>
      <c r="D7342">
        <v>22</v>
      </c>
      <c r="E7342" t="str">
        <f t="shared" si="228"/>
        <v>juillet</v>
      </c>
      <c r="F7342">
        <f t="shared" si="229"/>
        <v>19</v>
      </c>
    </row>
    <row r="7343" spans="1:6">
      <c r="A7343" t="s">
        <v>68</v>
      </c>
      <c r="B7343" s="72">
        <v>46214</v>
      </c>
      <c r="C7343" s="79">
        <v>0.83333333333333337</v>
      </c>
      <c r="D7343">
        <v>16</v>
      </c>
      <c r="E7343" t="str">
        <f t="shared" si="228"/>
        <v>juillet</v>
      </c>
      <c r="F7343">
        <f t="shared" si="229"/>
        <v>20</v>
      </c>
    </row>
    <row r="7344" spans="1:6">
      <c r="A7344" t="s">
        <v>68</v>
      </c>
      <c r="B7344" s="72">
        <v>46214</v>
      </c>
      <c r="C7344" s="79">
        <v>0.875</v>
      </c>
      <c r="D7344">
        <v>17</v>
      </c>
      <c r="E7344" t="str">
        <f t="shared" si="228"/>
        <v>juillet</v>
      </c>
      <c r="F7344">
        <f t="shared" si="229"/>
        <v>21</v>
      </c>
    </row>
    <row r="7345" spans="1:6">
      <c r="A7345" t="s">
        <v>68</v>
      </c>
      <c r="B7345" s="72">
        <v>46214</v>
      </c>
      <c r="C7345" s="79">
        <v>0.91666666666666663</v>
      </c>
      <c r="D7345">
        <v>14</v>
      </c>
      <c r="E7345" t="str">
        <f t="shared" si="228"/>
        <v>juillet</v>
      </c>
      <c r="F7345">
        <f t="shared" si="229"/>
        <v>22</v>
      </c>
    </row>
    <row r="7346" spans="1:6">
      <c r="A7346" t="s">
        <v>68</v>
      </c>
      <c r="B7346" s="72">
        <v>46214</v>
      </c>
      <c r="C7346" s="79">
        <v>0.95833333333333337</v>
      </c>
      <c r="D7346">
        <v>5</v>
      </c>
      <c r="E7346" t="str">
        <f t="shared" si="228"/>
        <v>juillet</v>
      </c>
      <c r="F7346">
        <f t="shared" si="229"/>
        <v>23</v>
      </c>
    </row>
    <row r="7347" spans="1:6">
      <c r="A7347" t="s">
        <v>85</v>
      </c>
      <c r="B7347" s="72">
        <v>46214</v>
      </c>
      <c r="C7347" s="79">
        <v>0</v>
      </c>
      <c r="D7347">
        <v>2</v>
      </c>
      <c r="E7347" t="str">
        <f t="shared" si="228"/>
        <v>juillet</v>
      </c>
      <c r="F7347">
        <f t="shared" si="229"/>
        <v>24</v>
      </c>
    </row>
    <row r="7348" spans="1:6">
      <c r="A7348" t="s">
        <v>85</v>
      </c>
      <c r="B7348" s="72">
        <v>46214</v>
      </c>
      <c r="C7348" s="79">
        <v>4.1666666666666664E-2</v>
      </c>
      <c r="D7348">
        <v>0</v>
      </c>
      <c r="E7348" t="str">
        <f t="shared" si="228"/>
        <v>juillet</v>
      </c>
      <c r="F7348">
        <f t="shared" si="229"/>
        <v>1</v>
      </c>
    </row>
    <row r="7349" spans="1:6">
      <c r="A7349" t="s">
        <v>85</v>
      </c>
      <c r="B7349" s="72">
        <v>46214</v>
      </c>
      <c r="C7349" s="79">
        <v>8.3333333333333329E-2</v>
      </c>
      <c r="D7349">
        <v>0</v>
      </c>
      <c r="E7349" t="str">
        <f t="shared" si="228"/>
        <v>juillet</v>
      </c>
      <c r="F7349">
        <f t="shared" si="229"/>
        <v>2</v>
      </c>
    </row>
    <row r="7350" spans="1:6">
      <c r="A7350" t="s">
        <v>85</v>
      </c>
      <c r="B7350" s="72">
        <v>46214</v>
      </c>
      <c r="C7350" s="79">
        <v>0.125</v>
      </c>
      <c r="D7350">
        <v>1</v>
      </c>
      <c r="E7350" t="str">
        <f t="shared" si="228"/>
        <v>juillet</v>
      </c>
      <c r="F7350">
        <f t="shared" si="229"/>
        <v>3</v>
      </c>
    </row>
    <row r="7351" spans="1:6">
      <c r="A7351" t="s">
        <v>85</v>
      </c>
      <c r="B7351" s="72">
        <v>46214</v>
      </c>
      <c r="C7351" s="79">
        <v>0.16666666666666666</v>
      </c>
      <c r="D7351">
        <v>0</v>
      </c>
      <c r="E7351" t="str">
        <f t="shared" si="228"/>
        <v>juillet</v>
      </c>
      <c r="F7351">
        <f t="shared" si="229"/>
        <v>4</v>
      </c>
    </row>
    <row r="7352" spans="1:6">
      <c r="A7352" t="s">
        <v>85</v>
      </c>
      <c r="B7352" s="72">
        <v>46214</v>
      </c>
      <c r="C7352" s="79">
        <v>0.20833333333333334</v>
      </c>
      <c r="D7352">
        <v>0</v>
      </c>
      <c r="E7352" t="str">
        <f t="shared" si="228"/>
        <v>juillet</v>
      </c>
      <c r="F7352" t="e">
        <f t="shared" si="229"/>
        <v>#N/A</v>
      </c>
    </row>
    <row r="7353" spans="1:6">
      <c r="A7353" t="s">
        <v>85</v>
      </c>
      <c r="B7353" s="72">
        <v>46214</v>
      </c>
      <c r="C7353" s="79">
        <v>0.25</v>
      </c>
      <c r="D7353">
        <v>0</v>
      </c>
      <c r="E7353" t="str">
        <f t="shared" si="228"/>
        <v>juillet</v>
      </c>
      <c r="F7353">
        <f t="shared" si="229"/>
        <v>6</v>
      </c>
    </row>
    <row r="7354" spans="1:6">
      <c r="A7354" t="s">
        <v>85</v>
      </c>
      <c r="B7354" s="72">
        <v>46214</v>
      </c>
      <c r="C7354" s="79">
        <v>0.29166666666666669</v>
      </c>
      <c r="D7354">
        <v>2</v>
      </c>
      <c r="E7354" t="str">
        <f t="shared" si="228"/>
        <v>juillet</v>
      </c>
      <c r="F7354">
        <f t="shared" si="229"/>
        <v>7</v>
      </c>
    </row>
    <row r="7355" spans="1:6">
      <c r="A7355" t="s">
        <v>85</v>
      </c>
      <c r="B7355" s="72">
        <v>46214</v>
      </c>
      <c r="C7355" s="79">
        <v>0.33333333333333331</v>
      </c>
      <c r="D7355">
        <v>2</v>
      </c>
      <c r="E7355" t="str">
        <f t="shared" si="228"/>
        <v>juillet</v>
      </c>
      <c r="F7355">
        <f t="shared" si="229"/>
        <v>8</v>
      </c>
    </row>
    <row r="7356" spans="1:6">
      <c r="A7356" t="s">
        <v>85</v>
      </c>
      <c r="B7356" s="72">
        <v>46214</v>
      </c>
      <c r="C7356" s="79">
        <v>0.375</v>
      </c>
      <c r="D7356">
        <v>10</v>
      </c>
      <c r="E7356" t="str">
        <f t="shared" si="228"/>
        <v>juillet</v>
      </c>
      <c r="F7356">
        <f t="shared" si="229"/>
        <v>9</v>
      </c>
    </row>
    <row r="7357" spans="1:6">
      <c r="A7357" t="s">
        <v>85</v>
      </c>
      <c r="B7357" s="72">
        <v>46214</v>
      </c>
      <c r="C7357" s="79">
        <v>0.41666666666666669</v>
      </c>
      <c r="D7357">
        <v>8</v>
      </c>
      <c r="E7357" t="str">
        <f t="shared" si="228"/>
        <v>juillet</v>
      </c>
      <c r="F7357">
        <f t="shared" si="229"/>
        <v>10</v>
      </c>
    </row>
    <row r="7358" spans="1:6">
      <c r="A7358" t="s">
        <v>85</v>
      </c>
      <c r="B7358" s="72">
        <v>46214</v>
      </c>
      <c r="C7358" s="79">
        <v>0.45833333333333331</v>
      </c>
      <c r="D7358">
        <v>10</v>
      </c>
      <c r="E7358" t="str">
        <f t="shared" si="228"/>
        <v>juillet</v>
      </c>
      <c r="F7358">
        <f t="shared" si="229"/>
        <v>11</v>
      </c>
    </row>
    <row r="7359" spans="1:6">
      <c r="A7359" t="s">
        <v>85</v>
      </c>
      <c r="B7359" s="72">
        <v>46214</v>
      </c>
      <c r="C7359" s="79">
        <v>0.5</v>
      </c>
      <c r="D7359">
        <v>10</v>
      </c>
      <c r="E7359" t="str">
        <f t="shared" si="228"/>
        <v>juillet</v>
      </c>
      <c r="F7359">
        <f t="shared" si="229"/>
        <v>12</v>
      </c>
    </row>
    <row r="7360" spans="1:6">
      <c r="A7360" t="s">
        <v>85</v>
      </c>
      <c r="B7360" s="72">
        <v>46214</v>
      </c>
      <c r="C7360" s="79">
        <v>0.54166666666666663</v>
      </c>
      <c r="D7360">
        <v>6</v>
      </c>
      <c r="E7360" t="str">
        <f t="shared" si="228"/>
        <v>juillet</v>
      </c>
      <c r="F7360">
        <f t="shared" si="229"/>
        <v>13</v>
      </c>
    </row>
    <row r="7361" spans="1:6">
      <c r="A7361" t="s">
        <v>85</v>
      </c>
      <c r="B7361" s="72">
        <v>46214</v>
      </c>
      <c r="C7361" s="79">
        <v>0.58333333333333337</v>
      </c>
      <c r="D7361">
        <v>5</v>
      </c>
      <c r="E7361" t="str">
        <f t="shared" si="228"/>
        <v>juillet</v>
      </c>
      <c r="F7361">
        <f t="shared" si="229"/>
        <v>14</v>
      </c>
    </row>
    <row r="7362" spans="1:6">
      <c r="A7362" t="s">
        <v>85</v>
      </c>
      <c r="B7362" s="72">
        <v>46214</v>
      </c>
      <c r="C7362" s="79">
        <v>0.625</v>
      </c>
      <c r="D7362">
        <v>5</v>
      </c>
      <c r="E7362" t="str">
        <f t="shared" si="228"/>
        <v>juillet</v>
      </c>
      <c r="F7362">
        <f t="shared" si="229"/>
        <v>15</v>
      </c>
    </row>
    <row r="7363" spans="1:6">
      <c r="A7363" t="s">
        <v>85</v>
      </c>
      <c r="B7363" s="72">
        <v>46214</v>
      </c>
      <c r="C7363" s="79">
        <v>0.66666666666666663</v>
      </c>
      <c r="D7363">
        <v>9</v>
      </c>
      <c r="E7363" t="str">
        <f t="shared" si="228"/>
        <v>juillet</v>
      </c>
      <c r="F7363">
        <f t="shared" si="229"/>
        <v>16</v>
      </c>
    </row>
    <row r="7364" spans="1:6">
      <c r="A7364" t="s">
        <v>85</v>
      </c>
      <c r="B7364" s="72">
        <v>46214</v>
      </c>
      <c r="C7364" s="79">
        <v>0.70833333333333337</v>
      </c>
      <c r="D7364">
        <v>8</v>
      </c>
      <c r="E7364" t="str">
        <f t="shared" ref="E7364:E7427" si="230">TEXT(B7364,"mmmm")</f>
        <v>juillet</v>
      </c>
      <c r="F7364">
        <f t="shared" ref="F7364:F7427" si="231">VLOOKUP(C7364,$L$1:$M$24,2,0)</f>
        <v>17</v>
      </c>
    </row>
    <row r="7365" spans="1:6">
      <c r="A7365" t="s">
        <v>85</v>
      </c>
      <c r="B7365" s="72">
        <v>46214</v>
      </c>
      <c r="C7365" s="79">
        <v>0.75</v>
      </c>
      <c r="D7365">
        <v>8</v>
      </c>
      <c r="E7365" t="str">
        <f t="shared" si="230"/>
        <v>juillet</v>
      </c>
      <c r="F7365">
        <f t="shared" si="231"/>
        <v>18</v>
      </c>
    </row>
    <row r="7366" spans="1:6">
      <c r="A7366" t="s">
        <v>85</v>
      </c>
      <c r="B7366" s="72">
        <v>46214</v>
      </c>
      <c r="C7366" s="79">
        <v>0.79166666666666663</v>
      </c>
      <c r="D7366">
        <v>8</v>
      </c>
      <c r="E7366" t="str">
        <f t="shared" si="230"/>
        <v>juillet</v>
      </c>
      <c r="F7366">
        <f t="shared" si="231"/>
        <v>19</v>
      </c>
    </row>
    <row r="7367" spans="1:6">
      <c r="A7367" t="s">
        <v>85</v>
      </c>
      <c r="B7367" s="72">
        <v>46214</v>
      </c>
      <c r="C7367" s="79">
        <v>0.83333333333333337</v>
      </c>
      <c r="D7367">
        <v>5</v>
      </c>
      <c r="E7367" t="str">
        <f t="shared" si="230"/>
        <v>juillet</v>
      </c>
      <c r="F7367">
        <f t="shared" si="231"/>
        <v>20</v>
      </c>
    </row>
    <row r="7368" spans="1:6">
      <c r="A7368" t="s">
        <v>85</v>
      </c>
      <c r="B7368" s="72">
        <v>46214</v>
      </c>
      <c r="C7368" s="79">
        <v>0.875</v>
      </c>
      <c r="D7368">
        <v>7</v>
      </c>
      <c r="E7368" t="str">
        <f t="shared" si="230"/>
        <v>juillet</v>
      </c>
      <c r="F7368">
        <f t="shared" si="231"/>
        <v>21</v>
      </c>
    </row>
    <row r="7369" spans="1:6">
      <c r="A7369" t="s">
        <v>85</v>
      </c>
      <c r="B7369" s="72">
        <v>46214</v>
      </c>
      <c r="C7369" s="79">
        <v>0.91666666666666663</v>
      </c>
      <c r="D7369">
        <v>0</v>
      </c>
      <c r="E7369" t="str">
        <f t="shared" si="230"/>
        <v>juillet</v>
      </c>
      <c r="F7369">
        <f t="shared" si="231"/>
        <v>22</v>
      </c>
    </row>
    <row r="7370" spans="1:6">
      <c r="A7370" t="s">
        <v>85</v>
      </c>
      <c r="B7370" s="72">
        <v>46214</v>
      </c>
      <c r="C7370" s="79">
        <v>0.95833333333333337</v>
      </c>
      <c r="D7370">
        <v>2</v>
      </c>
      <c r="E7370" t="str">
        <f t="shared" si="230"/>
        <v>juillet</v>
      </c>
      <c r="F7370">
        <f t="shared" si="231"/>
        <v>23</v>
      </c>
    </row>
    <row r="7371" spans="1:6">
      <c r="A7371" t="s">
        <v>85</v>
      </c>
      <c r="B7371" s="72">
        <v>46214</v>
      </c>
      <c r="C7371" s="79">
        <v>0</v>
      </c>
      <c r="D7371">
        <v>2</v>
      </c>
      <c r="E7371" t="str">
        <f t="shared" si="230"/>
        <v>juillet</v>
      </c>
      <c r="F7371">
        <f t="shared" si="231"/>
        <v>24</v>
      </c>
    </row>
    <row r="7372" spans="1:6">
      <c r="A7372" t="s">
        <v>85</v>
      </c>
      <c r="B7372" s="72">
        <v>46214</v>
      </c>
      <c r="C7372" s="79">
        <v>4.1666666666666664E-2</v>
      </c>
      <c r="D7372">
        <v>0</v>
      </c>
      <c r="E7372" t="str">
        <f t="shared" si="230"/>
        <v>juillet</v>
      </c>
      <c r="F7372">
        <f t="shared" si="231"/>
        <v>1</v>
      </c>
    </row>
    <row r="7373" spans="1:6">
      <c r="A7373" t="s">
        <v>85</v>
      </c>
      <c r="B7373" s="72">
        <v>46214</v>
      </c>
      <c r="C7373" s="79">
        <v>8.3333333333333329E-2</v>
      </c>
      <c r="D7373">
        <v>0</v>
      </c>
      <c r="E7373" t="str">
        <f t="shared" si="230"/>
        <v>juillet</v>
      </c>
      <c r="F7373">
        <f t="shared" si="231"/>
        <v>2</v>
      </c>
    </row>
    <row r="7374" spans="1:6">
      <c r="A7374" t="s">
        <v>85</v>
      </c>
      <c r="B7374" s="72">
        <v>46214</v>
      </c>
      <c r="C7374" s="79">
        <v>0.125</v>
      </c>
      <c r="D7374">
        <v>1</v>
      </c>
      <c r="E7374" t="str">
        <f t="shared" si="230"/>
        <v>juillet</v>
      </c>
      <c r="F7374">
        <f t="shared" si="231"/>
        <v>3</v>
      </c>
    </row>
    <row r="7375" spans="1:6">
      <c r="A7375" t="s">
        <v>85</v>
      </c>
      <c r="B7375" s="72">
        <v>46214</v>
      </c>
      <c r="C7375" s="79">
        <v>0.16666666666666666</v>
      </c>
      <c r="D7375">
        <v>0</v>
      </c>
      <c r="E7375" t="str">
        <f t="shared" si="230"/>
        <v>juillet</v>
      </c>
      <c r="F7375">
        <f t="shared" si="231"/>
        <v>4</v>
      </c>
    </row>
    <row r="7376" spans="1:6">
      <c r="A7376" t="s">
        <v>85</v>
      </c>
      <c r="B7376" s="72">
        <v>46214</v>
      </c>
      <c r="C7376" s="79">
        <v>0.20833333333333334</v>
      </c>
      <c r="D7376">
        <v>0</v>
      </c>
      <c r="E7376" t="str">
        <f t="shared" si="230"/>
        <v>juillet</v>
      </c>
      <c r="F7376" t="e">
        <f t="shared" si="231"/>
        <v>#N/A</v>
      </c>
    </row>
    <row r="7377" spans="1:6">
      <c r="A7377" t="s">
        <v>85</v>
      </c>
      <c r="B7377" s="72">
        <v>46214</v>
      </c>
      <c r="C7377" s="79">
        <v>0.25</v>
      </c>
      <c r="D7377">
        <v>2</v>
      </c>
      <c r="E7377" t="str">
        <f t="shared" si="230"/>
        <v>juillet</v>
      </c>
      <c r="F7377">
        <f t="shared" si="231"/>
        <v>6</v>
      </c>
    </row>
    <row r="7378" spans="1:6">
      <c r="A7378" t="s">
        <v>85</v>
      </c>
      <c r="B7378" s="72">
        <v>46214</v>
      </c>
      <c r="C7378" s="79">
        <v>0.29166666666666669</v>
      </c>
      <c r="D7378">
        <v>3</v>
      </c>
      <c r="E7378" t="str">
        <f t="shared" si="230"/>
        <v>juillet</v>
      </c>
      <c r="F7378">
        <f t="shared" si="231"/>
        <v>7</v>
      </c>
    </row>
    <row r="7379" spans="1:6">
      <c r="A7379" t="s">
        <v>85</v>
      </c>
      <c r="B7379" s="72">
        <v>46214</v>
      </c>
      <c r="C7379" s="79">
        <v>0.33333333333333331</v>
      </c>
      <c r="D7379">
        <v>5</v>
      </c>
      <c r="E7379" t="str">
        <f t="shared" si="230"/>
        <v>juillet</v>
      </c>
      <c r="F7379">
        <f t="shared" si="231"/>
        <v>8</v>
      </c>
    </row>
    <row r="7380" spans="1:6">
      <c r="A7380" t="s">
        <v>85</v>
      </c>
      <c r="B7380" s="72">
        <v>46214</v>
      </c>
      <c r="C7380" s="79">
        <v>0.375</v>
      </c>
      <c r="D7380">
        <v>16</v>
      </c>
      <c r="E7380" t="str">
        <f t="shared" si="230"/>
        <v>juillet</v>
      </c>
      <c r="F7380">
        <f t="shared" si="231"/>
        <v>9</v>
      </c>
    </row>
    <row r="7381" spans="1:6">
      <c r="A7381" t="s">
        <v>85</v>
      </c>
      <c r="B7381" s="72">
        <v>46214</v>
      </c>
      <c r="C7381" s="79">
        <v>0.41666666666666669</v>
      </c>
      <c r="D7381">
        <v>15</v>
      </c>
      <c r="E7381" t="str">
        <f t="shared" si="230"/>
        <v>juillet</v>
      </c>
      <c r="F7381">
        <f t="shared" si="231"/>
        <v>10</v>
      </c>
    </row>
    <row r="7382" spans="1:6">
      <c r="A7382" t="s">
        <v>85</v>
      </c>
      <c r="B7382" s="72">
        <v>46214</v>
      </c>
      <c r="C7382" s="79">
        <v>0.45833333333333331</v>
      </c>
      <c r="D7382">
        <v>15</v>
      </c>
      <c r="E7382" t="str">
        <f t="shared" si="230"/>
        <v>juillet</v>
      </c>
      <c r="F7382">
        <f t="shared" si="231"/>
        <v>11</v>
      </c>
    </row>
    <row r="7383" spans="1:6">
      <c r="A7383" t="s">
        <v>85</v>
      </c>
      <c r="B7383" s="72">
        <v>46214</v>
      </c>
      <c r="C7383" s="79">
        <v>0.5</v>
      </c>
      <c r="D7383">
        <v>13</v>
      </c>
      <c r="E7383" t="str">
        <f t="shared" si="230"/>
        <v>juillet</v>
      </c>
      <c r="F7383">
        <f t="shared" si="231"/>
        <v>12</v>
      </c>
    </row>
    <row r="7384" spans="1:6">
      <c r="A7384" t="s">
        <v>85</v>
      </c>
      <c r="B7384" s="72">
        <v>46214</v>
      </c>
      <c r="C7384" s="79">
        <v>0.54166666666666663</v>
      </c>
      <c r="D7384">
        <v>10</v>
      </c>
      <c r="E7384" t="str">
        <f t="shared" si="230"/>
        <v>juillet</v>
      </c>
      <c r="F7384">
        <f t="shared" si="231"/>
        <v>13</v>
      </c>
    </row>
    <row r="7385" spans="1:6">
      <c r="A7385" t="s">
        <v>85</v>
      </c>
      <c r="B7385" s="72">
        <v>46214</v>
      </c>
      <c r="C7385" s="79">
        <v>0.58333333333333337</v>
      </c>
      <c r="D7385">
        <v>6</v>
      </c>
      <c r="E7385" t="str">
        <f t="shared" si="230"/>
        <v>juillet</v>
      </c>
      <c r="F7385">
        <f t="shared" si="231"/>
        <v>14</v>
      </c>
    </row>
    <row r="7386" spans="1:6">
      <c r="A7386" t="s">
        <v>85</v>
      </c>
      <c r="B7386" s="72">
        <v>46214</v>
      </c>
      <c r="C7386" s="79">
        <v>0.625</v>
      </c>
      <c r="D7386">
        <v>7</v>
      </c>
      <c r="E7386" t="str">
        <f t="shared" si="230"/>
        <v>juillet</v>
      </c>
      <c r="F7386">
        <f t="shared" si="231"/>
        <v>15</v>
      </c>
    </row>
    <row r="7387" spans="1:6">
      <c r="A7387" t="s">
        <v>85</v>
      </c>
      <c r="B7387" s="72">
        <v>46214</v>
      </c>
      <c r="C7387" s="79">
        <v>0.66666666666666663</v>
      </c>
      <c r="D7387">
        <v>12</v>
      </c>
      <c r="E7387" t="str">
        <f t="shared" si="230"/>
        <v>juillet</v>
      </c>
      <c r="F7387">
        <f t="shared" si="231"/>
        <v>16</v>
      </c>
    </row>
    <row r="7388" spans="1:6">
      <c r="A7388" t="s">
        <v>85</v>
      </c>
      <c r="B7388" s="72">
        <v>46214</v>
      </c>
      <c r="C7388" s="79">
        <v>0.70833333333333337</v>
      </c>
      <c r="D7388">
        <v>12</v>
      </c>
      <c r="E7388" t="str">
        <f t="shared" si="230"/>
        <v>juillet</v>
      </c>
      <c r="F7388">
        <f t="shared" si="231"/>
        <v>17</v>
      </c>
    </row>
    <row r="7389" spans="1:6">
      <c r="A7389" t="s">
        <v>85</v>
      </c>
      <c r="B7389" s="72">
        <v>46214</v>
      </c>
      <c r="C7389" s="79">
        <v>0.75</v>
      </c>
      <c r="D7389">
        <v>11</v>
      </c>
      <c r="E7389" t="str">
        <f t="shared" si="230"/>
        <v>juillet</v>
      </c>
      <c r="F7389">
        <f t="shared" si="231"/>
        <v>18</v>
      </c>
    </row>
    <row r="7390" spans="1:6">
      <c r="A7390" t="s">
        <v>85</v>
      </c>
      <c r="B7390" s="72">
        <v>46214</v>
      </c>
      <c r="C7390" s="79">
        <v>0.79166666666666663</v>
      </c>
      <c r="D7390">
        <v>11</v>
      </c>
      <c r="E7390" t="str">
        <f t="shared" si="230"/>
        <v>juillet</v>
      </c>
      <c r="F7390">
        <f t="shared" si="231"/>
        <v>19</v>
      </c>
    </row>
    <row r="7391" spans="1:6">
      <c r="A7391" t="s">
        <v>85</v>
      </c>
      <c r="B7391" s="72">
        <v>46214</v>
      </c>
      <c r="C7391" s="79">
        <v>0.83333333333333337</v>
      </c>
      <c r="D7391">
        <v>7</v>
      </c>
      <c r="E7391" t="str">
        <f t="shared" si="230"/>
        <v>juillet</v>
      </c>
      <c r="F7391">
        <f t="shared" si="231"/>
        <v>20</v>
      </c>
    </row>
    <row r="7392" spans="1:6">
      <c r="A7392" t="s">
        <v>85</v>
      </c>
      <c r="B7392" s="72">
        <v>46214</v>
      </c>
      <c r="C7392" s="79">
        <v>0.875</v>
      </c>
      <c r="D7392">
        <v>10</v>
      </c>
      <c r="E7392" t="str">
        <f t="shared" si="230"/>
        <v>juillet</v>
      </c>
      <c r="F7392">
        <f t="shared" si="231"/>
        <v>21</v>
      </c>
    </row>
    <row r="7393" spans="1:6">
      <c r="A7393" t="s">
        <v>85</v>
      </c>
      <c r="B7393" s="72">
        <v>46214</v>
      </c>
      <c r="C7393" s="79">
        <v>0.91666666666666663</v>
      </c>
      <c r="D7393">
        <v>0</v>
      </c>
      <c r="E7393" t="str">
        <f t="shared" si="230"/>
        <v>juillet</v>
      </c>
      <c r="F7393">
        <f t="shared" si="231"/>
        <v>22</v>
      </c>
    </row>
    <row r="7394" spans="1:6">
      <c r="A7394" t="s">
        <v>85</v>
      </c>
      <c r="B7394" s="72">
        <v>46214</v>
      </c>
      <c r="C7394" s="79">
        <v>0.95833333333333337</v>
      </c>
      <c r="D7394">
        <v>3</v>
      </c>
      <c r="E7394" t="str">
        <f t="shared" si="230"/>
        <v>juillet</v>
      </c>
      <c r="F7394">
        <f t="shared" si="231"/>
        <v>23</v>
      </c>
    </row>
    <row r="7395" spans="1:6">
      <c r="A7395" t="s">
        <v>68</v>
      </c>
      <c r="B7395" s="72">
        <v>46215</v>
      </c>
      <c r="C7395" s="79">
        <v>0</v>
      </c>
      <c r="D7395">
        <v>1</v>
      </c>
      <c r="E7395" t="str">
        <f t="shared" si="230"/>
        <v>juillet</v>
      </c>
      <c r="F7395">
        <f t="shared" si="231"/>
        <v>24</v>
      </c>
    </row>
    <row r="7396" spans="1:6">
      <c r="A7396" t="s">
        <v>68</v>
      </c>
      <c r="B7396" s="72">
        <v>46215</v>
      </c>
      <c r="C7396" s="79">
        <v>4.1666666666666664E-2</v>
      </c>
      <c r="D7396">
        <v>3</v>
      </c>
      <c r="E7396" t="str">
        <f t="shared" si="230"/>
        <v>juillet</v>
      </c>
      <c r="F7396">
        <f t="shared" si="231"/>
        <v>1</v>
      </c>
    </row>
    <row r="7397" spans="1:6">
      <c r="A7397" t="s">
        <v>68</v>
      </c>
      <c r="B7397" s="72">
        <v>46215</v>
      </c>
      <c r="C7397" s="79">
        <v>8.3333333333333329E-2</v>
      </c>
      <c r="D7397">
        <v>1</v>
      </c>
      <c r="E7397" t="str">
        <f t="shared" si="230"/>
        <v>juillet</v>
      </c>
      <c r="F7397">
        <f t="shared" si="231"/>
        <v>2</v>
      </c>
    </row>
    <row r="7398" spans="1:6">
      <c r="A7398" t="s">
        <v>68</v>
      </c>
      <c r="B7398" s="72">
        <v>46215</v>
      </c>
      <c r="C7398" s="79">
        <v>0.125</v>
      </c>
      <c r="D7398">
        <v>0</v>
      </c>
      <c r="E7398" t="str">
        <f t="shared" si="230"/>
        <v>juillet</v>
      </c>
      <c r="F7398">
        <f t="shared" si="231"/>
        <v>3</v>
      </c>
    </row>
    <row r="7399" spans="1:6">
      <c r="A7399" t="s">
        <v>68</v>
      </c>
      <c r="B7399" s="72">
        <v>46215</v>
      </c>
      <c r="C7399" s="79">
        <v>0.16666666666666666</v>
      </c>
      <c r="D7399">
        <v>1</v>
      </c>
      <c r="E7399" t="str">
        <f t="shared" si="230"/>
        <v>juillet</v>
      </c>
      <c r="F7399">
        <f t="shared" si="231"/>
        <v>4</v>
      </c>
    </row>
    <row r="7400" spans="1:6">
      <c r="A7400" t="s">
        <v>68</v>
      </c>
      <c r="B7400" s="72">
        <v>46215</v>
      </c>
      <c r="C7400" s="79">
        <v>0.20833333333333334</v>
      </c>
      <c r="D7400">
        <v>4</v>
      </c>
      <c r="E7400" t="str">
        <f t="shared" si="230"/>
        <v>juillet</v>
      </c>
      <c r="F7400" t="e">
        <f t="shared" si="231"/>
        <v>#N/A</v>
      </c>
    </row>
    <row r="7401" spans="1:6">
      <c r="A7401" t="s">
        <v>68</v>
      </c>
      <c r="B7401" s="72">
        <v>46215</v>
      </c>
      <c r="C7401" s="79">
        <v>0.25</v>
      </c>
      <c r="D7401">
        <v>1</v>
      </c>
      <c r="E7401" t="str">
        <f t="shared" si="230"/>
        <v>juillet</v>
      </c>
      <c r="F7401">
        <f t="shared" si="231"/>
        <v>6</v>
      </c>
    </row>
    <row r="7402" spans="1:6">
      <c r="A7402" t="s">
        <v>68</v>
      </c>
      <c r="B7402" s="72">
        <v>46215</v>
      </c>
      <c r="C7402" s="79">
        <v>0.29166666666666669</v>
      </c>
      <c r="D7402">
        <v>4</v>
      </c>
      <c r="E7402" t="str">
        <f t="shared" si="230"/>
        <v>juillet</v>
      </c>
      <c r="F7402">
        <f t="shared" si="231"/>
        <v>7</v>
      </c>
    </row>
    <row r="7403" spans="1:6">
      <c r="A7403" t="s">
        <v>68</v>
      </c>
      <c r="B7403" s="72">
        <v>46215</v>
      </c>
      <c r="C7403" s="79">
        <v>0.33333333333333331</v>
      </c>
      <c r="D7403">
        <v>9</v>
      </c>
      <c r="E7403" t="str">
        <f t="shared" si="230"/>
        <v>juillet</v>
      </c>
      <c r="F7403">
        <f t="shared" si="231"/>
        <v>8</v>
      </c>
    </row>
    <row r="7404" spans="1:6">
      <c r="A7404" t="s">
        <v>68</v>
      </c>
      <c r="B7404" s="72">
        <v>46215</v>
      </c>
      <c r="C7404" s="79">
        <v>0.375</v>
      </c>
      <c r="D7404">
        <v>26</v>
      </c>
      <c r="E7404" t="str">
        <f t="shared" si="230"/>
        <v>juillet</v>
      </c>
      <c r="F7404">
        <f t="shared" si="231"/>
        <v>9</v>
      </c>
    </row>
    <row r="7405" spans="1:6">
      <c r="A7405" t="s">
        <v>68</v>
      </c>
      <c r="B7405" s="72">
        <v>46215</v>
      </c>
      <c r="C7405" s="79">
        <v>0.41666666666666669</v>
      </c>
      <c r="D7405">
        <v>38</v>
      </c>
      <c r="E7405" t="str">
        <f t="shared" si="230"/>
        <v>juillet</v>
      </c>
      <c r="F7405">
        <f t="shared" si="231"/>
        <v>10</v>
      </c>
    </row>
    <row r="7406" spans="1:6">
      <c r="A7406" t="s">
        <v>68</v>
      </c>
      <c r="B7406" s="72">
        <v>46215</v>
      </c>
      <c r="C7406" s="79">
        <v>0.45833333333333331</v>
      </c>
      <c r="D7406">
        <v>33</v>
      </c>
      <c r="E7406" t="str">
        <f t="shared" si="230"/>
        <v>juillet</v>
      </c>
      <c r="F7406">
        <f t="shared" si="231"/>
        <v>11</v>
      </c>
    </row>
    <row r="7407" spans="1:6">
      <c r="A7407" t="s">
        <v>68</v>
      </c>
      <c r="B7407" s="72">
        <v>46215</v>
      </c>
      <c r="C7407" s="79">
        <v>0.5</v>
      </c>
      <c r="D7407">
        <v>41</v>
      </c>
      <c r="E7407" t="str">
        <f t="shared" si="230"/>
        <v>juillet</v>
      </c>
      <c r="F7407">
        <f t="shared" si="231"/>
        <v>12</v>
      </c>
    </row>
    <row r="7408" spans="1:6">
      <c r="A7408" t="s">
        <v>68</v>
      </c>
      <c r="B7408" s="72">
        <v>46215</v>
      </c>
      <c r="C7408" s="79">
        <v>0.54166666666666663</v>
      </c>
      <c r="D7408">
        <v>44</v>
      </c>
      <c r="E7408" t="str">
        <f t="shared" si="230"/>
        <v>juillet</v>
      </c>
      <c r="F7408">
        <f t="shared" si="231"/>
        <v>13</v>
      </c>
    </row>
    <row r="7409" spans="1:6">
      <c r="A7409" t="s">
        <v>68</v>
      </c>
      <c r="B7409" s="72">
        <v>46215</v>
      </c>
      <c r="C7409" s="79">
        <v>0.58333333333333337</v>
      </c>
      <c r="D7409">
        <v>36</v>
      </c>
      <c r="E7409" t="str">
        <f t="shared" si="230"/>
        <v>juillet</v>
      </c>
      <c r="F7409">
        <f t="shared" si="231"/>
        <v>14</v>
      </c>
    </row>
    <row r="7410" spans="1:6">
      <c r="A7410" t="s">
        <v>68</v>
      </c>
      <c r="B7410" s="72">
        <v>46215</v>
      </c>
      <c r="C7410" s="79">
        <v>0.625</v>
      </c>
      <c r="D7410">
        <v>39</v>
      </c>
      <c r="E7410" t="str">
        <f t="shared" si="230"/>
        <v>juillet</v>
      </c>
      <c r="F7410">
        <f t="shared" si="231"/>
        <v>15</v>
      </c>
    </row>
    <row r="7411" spans="1:6">
      <c r="A7411" t="s">
        <v>68</v>
      </c>
      <c r="B7411" s="72">
        <v>46215</v>
      </c>
      <c r="C7411" s="79">
        <v>0.66666666666666663</v>
      </c>
      <c r="D7411">
        <v>34</v>
      </c>
      <c r="E7411" t="str">
        <f t="shared" si="230"/>
        <v>juillet</v>
      </c>
      <c r="F7411">
        <f t="shared" si="231"/>
        <v>16</v>
      </c>
    </row>
    <row r="7412" spans="1:6">
      <c r="A7412" t="s">
        <v>68</v>
      </c>
      <c r="B7412" s="72">
        <v>46215</v>
      </c>
      <c r="C7412" s="79">
        <v>0.70833333333333337</v>
      </c>
      <c r="D7412">
        <v>28</v>
      </c>
      <c r="E7412" t="str">
        <f t="shared" si="230"/>
        <v>juillet</v>
      </c>
      <c r="F7412">
        <f t="shared" si="231"/>
        <v>17</v>
      </c>
    </row>
    <row r="7413" spans="1:6">
      <c r="A7413" t="s">
        <v>68</v>
      </c>
      <c r="B7413" s="72">
        <v>46215</v>
      </c>
      <c r="C7413" s="79">
        <v>0.75</v>
      </c>
      <c r="D7413">
        <v>24</v>
      </c>
      <c r="E7413" t="str">
        <f t="shared" si="230"/>
        <v>juillet</v>
      </c>
      <c r="F7413">
        <f t="shared" si="231"/>
        <v>18</v>
      </c>
    </row>
    <row r="7414" spans="1:6">
      <c r="A7414" t="s">
        <v>68</v>
      </c>
      <c r="B7414" s="72">
        <v>46215</v>
      </c>
      <c r="C7414" s="79">
        <v>0.79166666666666663</v>
      </c>
      <c r="D7414">
        <v>19</v>
      </c>
      <c r="E7414" t="str">
        <f t="shared" si="230"/>
        <v>juillet</v>
      </c>
      <c r="F7414">
        <f t="shared" si="231"/>
        <v>19</v>
      </c>
    </row>
    <row r="7415" spans="1:6">
      <c r="A7415" t="s">
        <v>68</v>
      </c>
      <c r="B7415" s="72">
        <v>46215</v>
      </c>
      <c r="C7415" s="79">
        <v>0.83333333333333337</v>
      </c>
      <c r="D7415">
        <v>15</v>
      </c>
      <c r="E7415" t="str">
        <f t="shared" si="230"/>
        <v>juillet</v>
      </c>
      <c r="F7415">
        <f t="shared" si="231"/>
        <v>20</v>
      </c>
    </row>
    <row r="7416" spans="1:6">
      <c r="A7416" t="s">
        <v>68</v>
      </c>
      <c r="B7416" s="72">
        <v>46215</v>
      </c>
      <c r="C7416" s="79">
        <v>0.875</v>
      </c>
      <c r="D7416">
        <v>11</v>
      </c>
      <c r="E7416" t="str">
        <f t="shared" si="230"/>
        <v>juillet</v>
      </c>
      <c r="F7416">
        <f t="shared" si="231"/>
        <v>21</v>
      </c>
    </row>
    <row r="7417" spans="1:6">
      <c r="A7417" t="s">
        <v>68</v>
      </c>
      <c r="B7417" s="72">
        <v>46215</v>
      </c>
      <c r="C7417" s="79">
        <v>0.91666666666666663</v>
      </c>
      <c r="D7417">
        <v>8</v>
      </c>
      <c r="E7417" t="str">
        <f t="shared" si="230"/>
        <v>juillet</v>
      </c>
      <c r="F7417">
        <f t="shared" si="231"/>
        <v>22</v>
      </c>
    </row>
    <row r="7418" spans="1:6">
      <c r="A7418" t="s">
        <v>68</v>
      </c>
      <c r="B7418" s="72">
        <v>46215</v>
      </c>
      <c r="C7418" s="79">
        <v>0.95833333333333337</v>
      </c>
      <c r="D7418">
        <v>6</v>
      </c>
      <c r="E7418" t="str">
        <f t="shared" si="230"/>
        <v>juillet</v>
      </c>
      <c r="F7418">
        <f t="shared" si="231"/>
        <v>23</v>
      </c>
    </row>
    <row r="7419" spans="1:6">
      <c r="A7419" t="s">
        <v>85</v>
      </c>
      <c r="B7419" s="72">
        <v>46215</v>
      </c>
      <c r="C7419" s="79">
        <v>0</v>
      </c>
      <c r="D7419">
        <v>1</v>
      </c>
      <c r="E7419" t="str">
        <f t="shared" si="230"/>
        <v>juillet</v>
      </c>
      <c r="F7419">
        <f t="shared" si="231"/>
        <v>24</v>
      </c>
    </row>
    <row r="7420" spans="1:6">
      <c r="A7420" t="s">
        <v>85</v>
      </c>
      <c r="B7420" s="72">
        <v>46215</v>
      </c>
      <c r="C7420" s="79">
        <v>4.1666666666666664E-2</v>
      </c>
      <c r="D7420">
        <v>0</v>
      </c>
      <c r="E7420" t="str">
        <f t="shared" si="230"/>
        <v>juillet</v>
      </c>
      <c r="F7420">
        <f t="shared" si="231"/>
        <v>1</v>
      </c>
    </row>
    <row r="7421" spans="1:6">
      <c r="A7421" t="s">
        <v>85</v>
      </c>
      <c r="B7421" s="72">
        <v>46215</v>
      </c>
      <c r="C7421" s="79">
        <v>8.3333333333333329E-2</v>
      </c>
      <c r="D7421">
        <v>0</v>
      </c>
      <c r="E7421" t="str">
        <f t="shared" si="230"/>
        <v>juillet</v>
      </c>
      <c r="F7421">
        <f t="shared" si="231"/>
        <v>2</v>
      </c>
    </row>
    <row r="7422" spans="1:6">
      <c r="A7422" t="s">
        <v>85</v>
      </c>
      <c r="B7422" s="72">
        <v>46215</v>
      </c>
      <c r="C7422" s="79">
        <v>0.125</v>
      </c>
      <c r="D7422">
        <v>1</v>
      </c>
      <c r="E7422" t="str">
        <f t="shared" si="230"/>
        <v>juillet</v>
      </c>
      <c r="F7422">
        <f t="shared" si="231"/>
        <v>3</v>
      </c>
    </row>
    <row r="7423" spans="1:6">
      <c r="A7423" t="s">
        <v>85</v>
      </c>
      <c r="B7423" s="72">
        <v>46215</v>
      </c>
      <c r="C7423" s="79">
        <v>0.16666666666666666</v>
      </c>
      <c r="D7423">
        <v>1</v>
      </c>
      <c r="E7423" t="str">
        <f t="shared" si="230"/>
        <v>juillet</v>
      </c>
      <c r="F7423">
        <f t="shared" si="231"/>
        <v>4</v>
      </c>
    </row>
    <row r="7424" spans="1:6">
      <c r="A7424" t="s">
        <v>85</v>
      </c>
      <c r="B7424" s="72">
        <v>46215</v>
      </c>
      <c r="C7424" s="79">
        <v>0.20833333333333334</v>
      </c>
      <c r="D7424">
        <v>0</v>
      </c>
      <c r="E7424" t="str">
        <f t="shared" si="230"/>
        <v>juillet</v>
      </c>
      <c r="F7424" t="e">
        <f t="shared" si="231"/>
        <v>#N/A</v>
      </c>
    </row>
    <row r="7425" spans="1:6">
      <c r="A7425" t="s">
        <v>85</v>
      </c>
      <c r="B7425" s="72">
        <v>46215</v>
      </c>
      <c r="C7425" s="79">
        <v>0.25</v>
      </c>
      <c r="D7425">
        <v>0</v>
      </c>
      <c r="E7425" t="str">
        <f t="shared" si="230"/>
        <v>juillet</v>
      </c>
      <c r="F7425">
        <f t="shared" si="231"/>
        <v>6</v>
      </c>
    </row>
    <row r="7426" spans="1:6">
      <c r="A7426" t="s">
        <v>85</v>
      </c>
      <c r="B7426" s="72">
        <v>46215</v>
      </c>
      <c r="C7426" s="79">
        <v>0.29166666666666669</v>
      </c>
      <c r="D7426">
        <v>0</v>
      </c>
      <c r="E7426" t="str">
        <f t="shared" si="230"/>
        <v>juillet</v>
      </c>
      <c r="F7426">
        <f t="shared" si="231"/>
        <v>7</v>
      </c>
    </row>
    <row r="7427" spans="1:6">
      <c r="A7427" t="s">
        <v>85</v>
      </c>
      <c r="B7427" s="72">
        <v>46215</v>
      </c>
      <c r="C7427" s="79">
        <v>0.33333333333333331</v>
      </c>
      <c r="D7427">
        <v>3</v>
      </c>
      <c r="E7427" t="str">
        <f t="shared" si="230"/>
        <v>juillet</v>
      </c>
      <c r="F7427">
        <f t="shared" si="231"/>
        <v>8</v>
      </c>
    </row>
    <row r="7428" spans="1:6">
      <c r="A7428" t="s">
        <v>85</v>
      </c>
      <c r="B7428" s="72">
        <v>46215</v>
      </c>
      <c r="C7428" s="79">
        <v>0.375</v>
      </c>
      <c r="D7428">
        <v>5</v>
      </c>
      <c r="E7428" t="str">
        <f t="shared" ref="E7428:E7491" si="232">TEXT(B7428,"mmmm")</f>
        <v>juillet</v>
      </c>
      <c r="F7428">
        <f t="shared" ref="F7428:F7491" si="233">VLOOKUP(C7428,$L$1:$M$24,2,0)</f>
        <v>9</v>
      </c>
    </row>
    <row r="7429" spans="1:6">
      <c r="A7429" t="s">
        <v>85</v>
      </c>
      <c r="B7429" s="72">
        <v>46215</v>
      </c>
      <c r="C7429" s="79">
        <v>0.41666666666666669</v>
      </c>
      <c r="D7429">
        <v>5</v>
      </c>
      <c r="E7429" t="str">
        <f t="shared" si="232"/>
        <v>juillet</v>
      </c>
      <c r="F7429">
        <f t="shared" si="233"/>
        <v>10</v>
      </c>
    </row>
    <row r="7430" spans="1:6">
      <c r="A7430" t="s">
        <v>85</v>
      </c>
      <c r="B7430" s="72">
        <v>46215</v>
      </c>
      <c r="C7430" s="79">
        <v>0.45833333333333331</v>
      </c>
      <c r="D7430">
        <v>7</v>
      </c>
      <c r="E7430" t="str">
        <f t="shared" si="232"/>
        <v>juillet</v>
      </c>
      <c r="F7430">
        <f t="shared" si="233"/>
        <v>11</v>
      </c>
    </row>
    <row r="7431" spans="1:6">
      <c r="A7431" t="s">
        <v>85</v>
      </c>
      <c r="B7431" s="72">
        <v>46215</v>
      </c>
      <c r="C7431" s="79">
        <v>0.5</v>
      </c>
      <c r="D7431">
        <v>4</v>
      </c>
      <c r="E7431" t="str">
        <f t="shared" si="232"/>
        <v>juillet</v>
      </c>
      <c r="F7431">
        <f t="shared" si="233"/>
        <v>12</v>
      </c>
    </row>
    <row r="7432" spans="1:6">
      <c r="A7432" t="s">
        <v>85</v>
      </c>
      <c r="B7432" s="72">
        <v>46215</v>
      </c>
      <c r="C7432" s="79">
        <v>0.54166666666666663</v>
      </c>
      <c r="D7432">
        <v>9</v>
      </c>
      <c r="E7432" t="str">
        <f t="shared" si="232"/>
        <v>juillet</v>
      </c>
      <c r="F7432">
        <f t="shared" si="233"/>
        <v>13</v>
      </c>
    </row>
    <row r="7433" spans="1:6">
      <c r="A7433" t="s">
        <v>85</v>
      </c>
      <c r="B7433" s="72">
        <v>46215</v>
      </c>
      <c r="C7433" s="79">
        <v>0.58333333333333337</v>
      </c>
      <c r="D7433">
        <v>2</v>
      </c>
      <c r="E7433" t="str">
        <f t="shared" si="232"/>
        <v>juillet</v>
      </c>
      <c r="F7433">
        <f t="shared" si="233"/>
        <v>14</v>
      </c>
    </row>
    <row r="7434" spans="1:6">
      <c r="A7434" t="s">
        <v>85</v>
      </c>
      <c r="B7434" s="72">
        <v>46215</v>
      </c>
      <c r="C7434" s="79">
        <v>0.625</v>
      </c>
      <c r="D7434">
        <v>0</v>
      </c>
      <c r="E7434" t="str">
        <f t="shared" si="232"/>
        <v>juillet</v>
      </c>
      <c r="F7434">
        <f t="shared" si="233"/>
        <v>15</v>
      </c>
    </row>
    <row r="7435" spans="1:6">
      <c r="A7435" t="s">
        <v>85</v>
      </c>
      <c r="B7435" s="72">
        <v>46215</v>
      </c>
      <c r="C7435" s="79">
        <v>0.66666666666666663</v>
      </c>
      <c r="D7435">
        <v>6</v>
      </c>
      <c r="E7435" t="str">
        <f t="shared" si="232"/>
        <v>juillet</v>
      </c>
      <c r="F7435">
        <f t="shared" si="233"/>
        <v>16</v>
      </c>
    </row>
    <row r="7436" spans="1:6">
      <c r="A7436" t="s">
        <v>85</v>
      </c>
      <c r="B7436" s="72">
        <v>46215</v>
      </c>
      <c r="C7436" s="79">
        <v>0.70833333333333337</v>
      </c>
      <c r="D7436">
        <v>2</v>
      </c>
      <c r="E7436" t="str">
        <f t="shared" si="232"/>
        <v>juillet</v>
      </c>
      <c r="F7436">
        <f t="shared" si="233"/>
        <v>17</v>
      </c>
    </row>
    <row r="7437" spans="1:6">
      <c r="A7437" t="s">
        <v>85</v>
      </c>
      <c r="B7437" s="72">
        <v>46215</v>
      </c>
      <c r="C7437" s="79">
        <v>0.75</v>
      </c>
      <c r="D7437">
        <v>5</v>
      </c>
      <c r="E7437" t="str">
        <f t="shared" si="232"/>
        <v>juillet</v>
      </c>
      <c r="F7437">
        <f t="shared" si="233"/>
        <v>18</v>
      </c>
    </row>
    <row r="7438" spans="1:6">
      <c r="A7438" t="s">
        <v>85</v>
      </c>
      <c r="B7438" s="72">
        <v>46215</v>
      </c>
      <c r="C7438" s="79">
        <v>0.79166666666666663</v>
      </c>
      <c r="D7438">
        <v>10</v>
      </c>
      <c r="E7438" t="str">
        <f t="shared" si="232"/>
        <v>juillet</v>
      </c>
      <c r="F7438">
        <f t="shared" si="233"/>
        <v>19</v>
      </c>
    </row>
    <row r="7439" spans="1:6">
      <c r="A7439" t="s">
        <v>85</v>
      </c>
      <c r="B7439" s="72">
        <v>46215</v>
      </c>
      <c r="C7439" s="79">
        <v>0.83333333333333337</v>
      </c>
      <c r="D7439">
        <v>4</v>
      </c>
      <c r="E7439" t="str">
        <f t="shared" si="232"/>
        <v>juillet</v>
      </c>
      <c r="F7439">
        <f t="shared" si="233"/>
        <v>20</v>
      </c>
    </row>
    <row r="7440" spans="1:6">
      <c r="A7440" t="s">
        <v>85</v>
      </c>
      <c r="B7440" s="72">
        <v>46215</v>
      </c>
      <c r="C7440" s="79">
        <v>0.875</v>
      </c>
      <c r="D7440">
        <v>2</v>
      </c>
      <c r="E7440" t="str">
        <f t="shared" si="232"/>
        <v>juillet</v>
      </c>
      <c r="F7440">
        <f t="shared" si="233"/>
        <v>21</v>
      </c>
    </row>
    <row r="7441" spans="1:6">
      <c r="A7441" t="s">
        <v>85</v>
      </c>
      <c r="B7441" s="72">
        <v>46215</v>
      </c>
      <c r="C7441" s="79">
        <v>0.91666666666666663</v>
      </c>
      <c r="D7441">
        <v>8</v>
      </c>
      <c r="E7441" t="str">
        <f t="shared" si="232"/>
        <v>juillet</v>
      </c>
      <c r="F7441">
        <f t="shared" si="233"/>
        <v>22</v>
      </c>
    </row>
    <row r="7442" spans="1:6">
      <c r="A7442" t="s">
        <v>85</v>
      </c>
      <c r="B7442" s="72">
        <v>46215</v>
      </c>
      <c r="C7442" s="79">
        <v>0.95833333333333337</v>
      </c>
      <c r="D7442">
        <v>5</v>
      </c>
      <c r="E7442" t="str">
        <f t="shared" si="232"/>
        <v>juillet</v>
      </c>
      <c r="F7442">
        <f t="shared" si="233"/>
        <v>23</v>
      </c>
    </row>
    <row r="7443" spans="1:6">
      <c r="A7443" t="s">
        <v>85</v>
      </c>
      <c r="B7443" s="72">
        <v>46215</v>
      </c>
      <c r="C7443" s="79">
        <v>0</v>
      </c>
      <c r="D7443">
        <v>2</v>
      </c>
      <c r="E7443" t="str">
        <f t="shared" si="232"/>
        <v>juillet</v>
      </c>
      <c r="F7443">
        <f t="shared" si="233"/>
        <v>24</v>
      </c>
    </row>
    <row r="7444" spans="1:6">
      <c r="A7444" t="s">
        <v>85</v>
      </c>
      <c r="B7444" s="72">
        <v>46215</v>
      </c>
      <c r="C7444" s="79">
        <v>4.1666666666666664E-2</v>
      </c>
      <c r="D7444">
        <v>0</v>
      </c>
      <c r="E7444" t="str">
        <f t="shared" si="232"/>
        <v>juillet</v>
      </c>
      <c r="F7444">
        <f t="shared" si="233"/>
        <v>1</v>
      </c>
    </row>
    <row r="7445" spans="1:6">
      <c r="A7445" t="s">
        <v>85</v>
      </c>
      <c r="B7445" s="72">
        <v>46215</v>
      </c>
      <c r="C7445" s="79">
        <v>8.3333333333333329E-2</v>
      </c>
      <c r="D7445">
        <v>0</v>
      </c>
      <c r="E7445" t="str">
        <f t="shared" si="232"/>
        <v>juillet</v>
      </c>
      <c r="F7445">
        <f t="shared" si="233"/>
        <v>2</v>
      </c>
    </row>
    <row r="7446" spans="1:6">
      <c r="A7446" t="s">
        <v>85</v>
      </c>
      <c r="B7446" s="72">
        <v>46215</v>
      </c>
      <c r="C7446" s="79">
        <v>0.125</v>
      </c>
      <c r="D7446">
        <v>2</v>
      </c>
      <c r="E7446" t="str">
        <f t="shared" si="232"/>
        <v>juillet</v>
      </c>
      <c r="F7446">
        <f t="shared" si="233"/>
        <v>3</v>
      </c>
    </row>
    <row r="7447" spans="1:6">
      <c r="A7447" t="s">
        <v>85</v>
      </c>
      <c r="B7447" s="72">
        <v>46215</v>
      </c>
      <c r="C7447" s="79">
        <v>0.16666666666666666</v>
      </c>
      <c r="D7447">
        <v>2</v>
      </c>
      <c r="E7447" t="str">
        <f t="shared" si="232"/>
        <v>juillet</v>
      </c>
      <c r="F7447">
        <f t="shared" si="233"/>
        <v>4</v>
      </c>
    </row>
    <row r="7448" spans="1:6">
      <c r="A7448" t="s">
        <v>85</v>
      </c>
      <c r="B7448" s="72">
        <v>46215</v>
      </c>
      <c r="C7448" s="79">
        <v>0.20833333333333334</v>
      </c>
      <c r="D7448">
        <v>0</v>
      </c>
      <c r="E7448" t="str">
        <f t="shared" si="232"/>
        <v>juillet</v>
      </c>
      <c r="F7448" t="e">
        <f t="shared" si="233"/>
        <v>#N/A</v>
      </c>
    </row>
    <row r="7449" spans="1:6">
      <c r="A7449" t="s">
        <v>85</v>
      </c>
      <c r="B7449" s="72">
        <v>46215</v>
      </c>
      <c r="C7449" s="79">
        <v>0.25</v>
      </c>
      <c r="D7449">
        <v>0</v>
      </c>
      <c r="E7449" t="str">
        <f t="shared" si="232"/>
        <v>juillet</v>
      </c>
      <c r="F7449">
        <f t="shared" si="233"/>
        <v>6</v>
      </c>
    </row>
    <row r="7450" spans="1:6">
      <c r="A7450" t="s">
        <v>85</v>
      </c>
      <c r="B7450" s="72">
        <v>46215</v>
      </c>
      <c r="C7450" s="79">
        <v>0.29166666666666669</v>
      </c>
      <c r="D7450">
        <v>0</v>
      </c>
      <c r="E7450" t="str">
        <f t="shared" si="232"/>
        <v>juillet</v>
      </c>
      <c r="F7450">
        <f t="shared" si="233"/>
        <v>7</v>
      </c>
    </row>
    <row r="7451" spans="1:6">
      <c r="A7451" t="s">
        <v>85</v>
      </c>
      <c r="B7451" s="72">
        <v>46215</v>
      </c>
      <c r="C7451" s="79">
        <v>0.33333333333333331</v>
      </c>
      <c r="D7451">
        <v>5</v>
      </c>
      <c r="E7451" t="str">
        <f t="shared" si="232"/>
        <v>juillet</v>
      </c>
      <c r="F7451">
        <f t="shared" si="233"/>
        <v>8</v>
      </c>
    </row>
    <row r="7452" spans="1:6">
      <c r="A7452" t="s">
        <v>85</v>
      </c>
      <c r="B7452" s="72">
        <v>46215</v>
      </c>
      <c r="C7452" s="79">
        <v>0.375</v>
      </c>
      <c r="D7452">
        <v>8</v>
      </c>
      <c r="E7452" t="str">
        <f t="shared" si="232"/>
        <v>juillet</v>
      </c>
      <c r="F7452">
        <f t="shared" si="233"/>
        <v>9</v>
      </c>
    </row>
    <row r="7453" spans="1:6">
      <c r="A7453" t="s">
        <v>85</v>
      </c>
      <c r="B7453" s="72">
        <v>46215</v>
      </c>
      <c r="C7453" s="79">
        <v>0.41666666666666669</v>
      </c>
      <c r="D7453">
        <v>9</v>
      </c>
      <c r="E7453" t="str">
        <f t="shared" si="232"/>
        <v>juillet</v>
      </c>
      <c r="F7453">
        <f t="shared" si="233"/>
        <v>10</v>
      </c>
    </row>
    <row r="7454" spans="1:6">
      <c r="A7454" t="s">
        <v>85</v>
      </c>
      <c r="B7454" s="72">
        <v>46215</v>
      </c>
      <c r="C7454" s="79">
        <v>0.45833333333333331</v>
      </c>
      <c r="D7454">
        <v>9</v>
      </c>
      <c r="E7454" t="str">
        <f t="shared" si="232"/>
        <v>juillet</v>
      </c>
      <c r="F7454">
        <f t="shared" si="233"/>
        <v>11</v>
      </c>
    </row>
    <row r="7455" spans="1:6">
      <c r="A7455" t="s">
        <v>85</v>
      </c>
      <c r="B7455" s="72">
        <v>46215</v>
      </c>
      <c r="C7455" s="79">
        <v>0.5</v>
      </c>
      <c r="D7455">
        <v>7</v>
      </c>
      <c r="E7455" t="str">
        <f t="shared" si="232"/>
        <v>juillet</v>
      </c>
      <c r="F7455">
        <f t="shared" si="233"/>
        <v>12</v>
      </c>
    </row>
    <row r="7456" spans="1:6">
      <c r="A7456" t="s">
        <v>85</v>
      </c>
      <c r="B7456" s="72">
        <v>46215</v>
      </c>
      <c r="C7456" s="79">
        <v>0.54166666666666663</v>
      </c>
      <c r="D7456">
        <v>11</v>
      </c>
      <c r="E7456" t="str">
        <f t="shared" si="232"/>
        <v>juillet</v>
      </c>
      <c r="F7456">
        <f t="shared" si="233"/>
        <v>13</v>
      </c>
    </row>
    <row r="7457" spans="1:6">
      <c r="A7457" t="s">
        <v>85</v>
      </c>
      <c r="B7457" s="72">
        <v>46215</v>
      </c>
      <c r="C7457" s="79">
        <v>0.58333333333333337</v>
      </c>
      <c r="D7457">
        <v>4</v>
      </c>
      <c r="E7457" t="str">
        <f t="shared" si="232"/>
        <v>juillet</v>
      </c>
      <c r="F7457">
        <f t="shared" si="233"/>
        <v>14</v>
      </c>
    </row>
    <row r="7458" spans="1:6">
      <c r="A7458" t="s">
        <v>85</v>
      </c>
      <c r="B7458" s="72">
        <v>46215</v>
      </c>
      <c r="C7458" s="79">
        <v>0.625</v>
      </c>
      <c r="D7458">
        <v>0</v>
      </c>
      <c r="E7458" t="str">
        <f t="shared" si="232"/>
        <v>juillet</v>
      </c>
      <c r="F7458">
        <f t="shared" si="233"/>
        <v>15</v>
      </c>
    </row>
    <row r="7459" spans="1:6">
      <c r="A7459" t="s">
        <v>85</v>
      </c>
      <c r="B7459" s="72">
        <v>46215</v>
      </c>
      <c r="C7459" s="79">
        <v>0.66666666666666663</v>
      </c>
      <c r="D7459">
        <v>9</v>
      </c>
      <c r="E7459" t="str">
        <f t="shared" si="232"/>
        <v>juillet</v>
      </c>
      <c r="F7459">
        <f t="shared" si="233"/>
        <v>16</v>
      </c>
    </row>
    <row r="7460" spans="1:6">
      <c r="A7460" t="s">
        <v>85</v>
      </c>
      <c r="B7460" s="72">
        <v>46215</v>
      </c>
      <c r="C7460" s="79">
        <v>0.70833333333333337</v>
      </c>
      <c r="D7460">
        <v>3</v>
      </c>
      <c r="E7460" t="str">
        <f t="shared" si="232"/>
        <v>juillet</v>
      </c>
      <c r="F7460">
        <f t="shared" si="233"/>
        <v>17</v>
      </c>
    </row>
    <row r="7461" spans="1:6">
      <c r="A7461" t="s">
        <v>85</v>
      </c>
      <c r="B7461" s="72">
        <v>46215</v>
      </c>
      <c r="C7461" s="79">
        <v>0.75</v>
      </c>
      <c r="D7461">
        <v>9</v>
      </c>
      <c r="E7461" t="str">
        <f t="shared" si="232"/>
        <v>juillet</v>
      </c>
      <c r="F7461">
        <f t="shared" si="233"/>
        <v>18</v>
      </c>
    </row>
    <row r="7462" spans="1:6">
      <c r="A7462" t="s">
        <v>85</v>
      </c>
      <c r="B7462" s="72">
        <v>46215</v>
      </c>
      <c r="C7462" s="79">
        <v>0.79166666666666663</v>
      </c>
      <c r="D7462">
        <v>13</v>
      </c>
      <c r="E7462" t="str">
        <f t="shared" si="232"/>
        <v>juillet</v>
      </c>
      <c r="F7462">
        <f t="shared" si="233"/>
        <v>19</v>
      </c>
    </row>
    <row r="7463" spans="1:6">
      <c r="A7463" t="s">
        <v>85</v>
      </c>
      <c r="B7463" s="72">
        <v>46215</v>
      </c>
      <c r="C7463" s="79">
        <v>0.83333333333333337</v>
      </c>
      <c r="D7463">
        <v>6</v>
      </c>
      <c r="E7463" t="str">
        <f t="shared" si="232"/>
        <v>juillet</v>
      </c>
      <c r="F7463">
        <f t="shared" si="233"/>
        <v>20</v>
      </c>
    </row>
    <row r="7464" spans="1:6">
      <c r="A7464" t="s">
        <v>85</v>
      </c>
      <c r="B7464" s="72">
        <v>46215</v>
      </c>
      <c r="C7464" s="79">
        <v>0.875</v>
      </c>
      <c r="D7464">
        <v>4</v>
      </c>
      <c r="E7464" t="str">
        <f t="shared" si="232"/>
        <v>juillet</v>
      </c>
      <c r="F7464">
        <f t="shared" si="233"/>
        <v>21</v>
      </c>
    </row>
    <row r="7465" spans="1:6">
      <c r="A7465" t="s">
        <v>85</v>
      </c>
      <c r="B7465" s="72">
        <v>46215</v>
      </c>
      <c r="C7465" s="79">
        <v>0.91666666666666663</v>
      </c>
      <c r="D7465">
        <v>11</v>
      </c>
      <c r="E7465" t="str">
        <f t="shared" si="232"/>
        <v>juillet</v>
      </c>
      <c r="F7465">
        <f t="shared" si="233"/>
        <v>22</v>
      </c>
    </row>
    <row r="7466" spans="1:6">
      <c r="A7466" t="s">
        <v>85</v>
      </c>
      <c r="B7466" s="72">
        <v>46215</v>
      </c>
      <c r="C7466" s="79">
        <v>0.95833333333333337</v>
      </c>
      <c r="D7466">
        <v>7</v>
      </c>
      <c r="E7466" t="str">
        <f t="shared" si="232"/>
        <v>juillet</v>
      </c>
      <c r="F7466">
        <f t="shared" si="233"/>
        <v>23</v>
      </c>
    </row>
    <row r="7467" spans="1:6">
      <c r="A7467" t="s">
        <v>68</v>
      </c>
      <c r="B7467" s="72">
        <v>46216</v>
      </c>
      <c r="C7467" s="79">
        <v>0</v>
      </c>
      <c r="D7467">
        <v>1</v>
      </c>
      <c r="E7467" t="str">
        <f t="shared" si="232"/>
        <v>juillet</v>
      </c>
      <c r="F7467">
        <f t="shared" si="233"/>
        <v>24</v>
      </c>
    </row>
    <row r="7468" spans="1:6">
      <c r="A7468" t="s">
        <v>68</v>
      </c>
      <c r="B7468" s="72">
        <v>46216</v>
      </c>
      <c r="C7468" s="79">
        <v>4.1666666666666664E-2</v>
      </c>
      <c r="D7468">
        <v>2</v>
      </c>
      <c r="E7468" t="str">
        <f t="shared" si="232"/>
        <v>juillet</v>
      </c>
      <c r="F7468">
        <f t="shared" si="233"/>
        <v>1</v>
      </c>
    </row>
    <row r="7469" spans="1:6">
      <c r="A7469" t="s">
        <v>68</v>
      </c>
      <c r="B7469" s="72">
        <v>46216</v>
      </c>
      <c r="C7469" s="79">
        <v>8.3333333333333329E-2</v>
      </c>
      <c r="D7469">
        <v>2</v>
      </c>
      <c r="E7469" t="str">
        <f t="shared" si="232"/>
        <v>juillet</v>
      </c>
      <c r="F7469">
        <f t="shared" si="233"/>
        <v>2</v>
      </c>
    </row>
    <row r="7470" spans="1:6">
      <c r="A7470" t="s">
        <v>68</v>
      </c>
      <c r="B7470" s="72">
        <v>46216</v>
      </c>
      <c r="C7470" s="79">
        <v>0.125</v>
      </c>
      <c r="D7470">
        <v>0</v>
      </c>
      <c r="E7470" t="str">
        <f t="shared" si="232"/>
        <v>juillet</v>
      </c>
      <c r="F7470">
        <f t="shared" si="233"/>
        <v>3</v>
      </c>
    </row>
    <row r="7471" spans="1:6">
      <c r="A7471" t="s">
        <v>68</v>
      </c>
      <c r="B7471" s="72">
        <v>46216</v>
      </c>
      <c r="C7471" s="79">
        <v>0.16666666666666666</v>
      </c>
      <c r="D7471">
        <v>0</v>
      </c>
      <c r="E7471" t="str">
        <f t="shared" si="232"/>
        <v>juillet</v>
      </c>
      <c r="F7471">
        <f t="shared" si="233"/>
        <v>4</v>
      </c>
    </row>
    <row r="7472" spans="1:6">
      <c r="A7472" t="s">
        <v>68</v>
      </c>
      <c r="B7472" s="72">
        <v>46216</v>
      </c>
      <c r="C7472" s="79">
        <v>0.20833333333333334</v>
      </c>
      <c r="D7472">
        <v>2</v>
      </c>
      <c r="E7472" t="str">
        <f t="shared" si="232"/>
        <v>juillet</v>
      </c>
      <c r="F7472" t="e">
        <f t="shared" si="233"/>
        <v>#N/A</v>
      </c>
    </row>
    <row r="7473" spans="1:6">
      <c r="A7473" t="s">
        <v>68</v>
      </c>
      <c r="B7473" s="72">
        <v>46216</v>
      </c>
      <c r="C7473" s="79">
        <v>0.25</v>
      </c>
      <c r="D7473">
        <v>6</v>
      </c>
      <c r="E7473" t="str">
        <f t="shared" si="232"/>
        <v>juillet</v>
      </c>
      <c r="F7473">
        <f t="shared" si="233"/>
        <v>6</v>
      </c>
    </row>
    <row r="7474" spans="1:6">
      <c r="A7474" t="s">
        <v>68</v>
      </c>
      <c r="B7474" s="72">
        <v>46216</v>
      </c>
      <c r="C7474" s="79">
        <v>0.29166666666666669</v>
      </c>
      <c r="D7474">
        <v>26</v>
      </c>
      <c r="E7474" t="str">
        <f t="shared" si="232"/>
        <v>juillet</v>
      </c>
      <c r="F7474">
        <f t="shared" si="233"/>
        <v>7</v>
      </c>
    </row>
    <row r="7475" spans="1:6">
      <c r="A7475" t="s">
        <v>68</v>
      </c>
      <c r="B7475" s="72">
        <v>46216</v>
      </c>
      <c r="C7475" s="79">
        <v>0.33333333333333331</v>
      </c>
      <c r="D7475">
        <v>75</v>
      </c>
      <c r="E7475" t="str">
        <f t="shared" si="232"/>
        <v>juillet</v>
      </c>
      <c r="F7475">
        <f t="shared" si="233"/>
        <v>8</v>
      </c>
    </row>
    <row r="7476" spans="1:6">
      <c r="A7476" t="s">
        <v>68</v>
      </c>
      <c r="B7476" s="72">
        <v>46216</v>
      </c>
      <c r="C7476" s="79">
        <v>0.375</v>
      </c>
      <c r="D7476">
        <v>103</v>
      </c>
      <c r="E7476" t="str">
        <f t="shared" si="232"/>
        <v>juillet</v>
      </c>
      <c r="F7476">
        <f t="shared" si="233"/>
        <v>9</v>
      </c>
    </row>
    <row r="7477" spans="1:6">
      <c r="A7477" t="s">
        <v>68</v>
      </c>
      <c r="B7477" s="72">
        <v>46216</v>
      </c>
      <c r="C7477" s="79">
        <v>0.41666666666666669</v>
      </c>
      <c r="D7477">
        <v>103</v>
      </c>
      <c r="E7477" t="str">
        <f t="shared" si="232"/>
        <v>juillet</v>
      </c>
      <c r="F7477">
        <f t="shared" si="233"/>
        <v>10</v>
      </c>
    </row>
    <row r="7478" spans="1:6">
      <c r="A7478" t="s">
        <v>68</v>
      </c>
      <c r="B7478" s="72">
        <v>46216</v>
      </c>
      <c r="C7478" s="79">
        <v>0.45833333333333331</v>
      </c>
      <c r="D7478">
        <v>77</v>
      </c>
      <c r="E7478" t="str">
        <f t="shared" si="232"/>
        <v>juillet</v>
      </c>
      <c r="F7478">
        <f t="shared" si="233"/>
        <v>11</v>
      </c>
    </row>
    <row r="7479" spans="1:6">
      <c r="A7479" t="s">
        <v>68</v>
      </c>
      <c r="B7479" s="72">
        <v>46216</v>
      </c>
      <c r="C7479" s="79">
        <v>0.5</v>
      </c>
      <c r="D7479">
        <v>90</v>
      </c>
      <c r="E7479" t="str">
        <f t="shared" si="232"/>
        <v>juillet</v>
      </c>
      <c r="F7479">
        <f t="shared" si="233"/>
        <v>12</v>
      </c>
    </row>
    <row r="7480" spans="1:6">
      <c r="A7480" t="s">
        <v>68</v>
      </c>
      <c r="B7480" s="72">
        <v>46216</v>
      </c>
      <c r="C7480" s="79">
        <v>0.54166666666666663</v>
      </c>
      <c r="D7480">
        <v>83</v>
      </c>
      <c r="E7480" t="str">
        <f t="shared" si="232"/>
        <v>juillet</v>
      </c>
      <c r="F7480">
        <f t="shared" si="233"/>
        <v>13</v>
      </c>
    </row>
    <row r="7481" spans="1:6">
      <c r="A7481" t="s">
        <v>68</v>
      </c>
      <c r="B7481" s="72">
        <v>46216</v>
      </c>
      <c r="C7481" s="79">
        <v>0.58333333333333337</v>
      </c>
      <c r="D7481">
        <v>74</v>
      </c>
      <c r="E7481" t="str">
        <f t="shared" si="232"/>
        <v>juillet</v>
      </c>
      <c r="F7481">
        <f t="shared" si="233"/>
        <v>14</v>
      </c>
    </row>
    <row r="7482" spans="1:6">
      <c r="A7482" t="s">
        <v>68</v>
      </c>
      <c r="B7482" s="72">
        <v>46216</v>
      </c>
      <c r="C7482" s="79">
        <v>0.625</v>
      </c>
      <c r="D7482">
        <v>72</v>
      </c>
      <c r="E7482" t="str">
        <f t="shared" si="232"/>
        <v>juillet</v>
      </c>
      <c r="F7482">
        <f t="shared" si="233"/>
        <v>15</v>
      </c>
    </row>
    <row r="7483" spans="1:6">
      <c r="A7483" t="s">
        <v>68</v>
      </c>
      <c r="B7483" s="72">
        <v>46216</v>
      </c>
      <c r="C7483" s="79">
        <v>0.66666666666666663</v>
      </c>
      <c r="D7483">
        <v>70</v>
      </c>
      <c r="E7483" t="str">
        <f t="shared" si="232"/>
        <v>juillet</v>
      </c>
      <c r="F7483">
        <f t="shared" si="233"/>
        <v>16</v>
      </c>
    </row>
    <row r="7484" spans="1:6">
      <c r="A7484" t="s">
        <v>68</v>
      </c>
      <c r="B7484" s="72">
        <v>46216</v>
      </c>
      <c r="C7484" s="79">
        <v>0.70833333333333337</v>
      </c>
      <c r="D7484">
        <v>44</v>
      </c>
      <c r="E7484" t="str">
        <f t="shared" si="232"/>
        <v>juillet</v>
      </c>
      <c r="F7484">
        <f t="shared" si="233"/>
        <v>17</v>
      </c>
    </row>
    <row r="7485" spans="1:6">
      <c r="A7485" t="s">
        <v>68</v>
      </c>
      <c r="B7485" s="72">
        <v>46216</v>
      </c>
      <c r="C7485" s="79">
        <v>0.75</v>
      </c>
      <c r="D7485">
        <v>31</v>
      </c>
      <c r="E7485" t="str">
        <f t="shared" si="232"/>
        <v>juillet</v>
      </c>
      <c r="F7485">
        <f t="shared" si="233"/>
        <v>18</v>
      </c>
    </row>
    <row r="7486" spans="1:6">
      <c r="A7486" t="s">
        <v>68</v>
      </c>
      <c r="B7486" s="72">
        <v>46216</v>
      </c>
      <c r="C7486" s="79">
        <v>0.79166666666666663</v>
      </c>
      <c r="D7486">
        <v>27</v>
      </c>
      <c r="E7486" t="str">
        <f t="shared" si="232"/>
        <v>juillet</v>
      </c>
      <c r="F7486">
        <f t="shared" si="233"/>
        <v>19</v>
      </c>
    </row>
    <row r="7487" spans="1:6">
      <c r="A7487" t="s">
        <v>68</v>
      </c>
      <c r="B7487" s="72">
        <v>46216</v>
      </c>
      <c r="C7487" s="79">
        <v>0.83333333333333337</v>
      </c>
      <c r="D7487">
        <v>20</v>
      </c>
      <c r="E7487" t="str">
        <f t="shared" si="232"/>
        <v>juillet</v>
      </c>
      <c r="F7487">
        <f t="shared" si="233"/>
        <v>20</v>
      </c>
    </row>
    <row r="7488" spans="1:6">
      <c r="A7488" t="s">
        <v>68</v>
      </c>
      <c r="B7488" s="72">
        <v>46216</v>
      </c>
      <c r="C7488" s="79">
        <v>0.875</v>
      </c>
      <c r="D7488">
        <v>17</v>
      </c>
      <c r="E7488" t="str">
        <f t="shared" si="232"/>
        <v>juillet</v>
      </c>
      <c r="F7488">
        <f t="shared" si="233"/>
        <v>21</v>
      </c>
    </row>
    <row r="7489" spans="1:6">
      <c r="A7489" t="s">
        <v>68</v>
      </c>
      <c r="B7489" s="72">
        <v>46216</v>
      </c>
      <c r="C7489" s="79">
        <v>0.91666666666666663</v>
      </c>
      <c r="D7489">
        <v>11</v>
      </c>
      <c r="E7489" t="str">
        <f t="shared" si="232"/>
        <v>juillet</v>
      </c>
      <c r="F7489">
        <f t="shared" si="233"/>
        <v>22</v>
      </c>
    </row>
    <row r="7490" spans="1:6">
      <c r="A7490" t="s">
        <v>68</v>
      </c>
      <c r="B7490" s="72">
        <v>46216</v>
      </c>
      <c r="C7490" s="79">
        <v>0.95833333333333337</v>
      </c>
      <c r="D7490">
        <v>4</v>
      </c>
      <c r="E7490" t="str">
        <f t="shared" si="232"/>
        <v>juillet</v>
      </c>
      <c r="F7490">
        <f t="shared" si="233"/>
        <v>23</v>
      </c>
    </row>
    <row r="7491" spans="1:6">
      <c r="A7491" t="s">
        <v>85</v>
      </c>
      <c r="B7491" s="72">
        <v>46216</v>
      </c>
      <c r="C7491" s="79">
        <v>0</v>
      </c>
      <c r="D7491">
        <v>4</v>
      </c>
      <c r="E7491" t="str">
        <f t="shared" si="232"/>
        <v>juillet</v>
      </c>
      <c r="F7491">
        <f t="shared" si="233"/>
        <v>24</v>
      </c>
    </row>
    <row r="7492" spans="1:6">
      <c r="A7492" t="s">
        <v>85</v>
      </c>
      <c r="B7492" s="72">
        <v>46216</v>
      </c>
      <c r="C7492" s="79">
        <v>4.1666666666666664E-2</v>
      </c>
      <c r="D7492">
        <v>0</v>
      </c>
      <c r="E7492" t="str">
        <f t="shared" ref="E7492:E7555" si="234">TEXT(B7492,"mmmm")</f>
        <v>juillet</v>
      </c>
      <c r="F7492">
        <f t="shared" ref="F7492:F7555" si="235">VLOOKUP(C7492,$L$1:$M$24,2,0)</f>
        <v>1</v>
      </c>
    </row>
    <row r="7493" spans="1:6">
      <c r="A7493" t="s">
        <v>85</v>
      </c>
      <c r="B7493" s="72">
        <v>46216</v>
      </c>
      <c r="C7493" s="79">
        <v>8.3333333333333329E-2</v>
      </c>
      <c r="D7493">
        <v>0</v>
      </c>
      <c r="E7493" t="str">
        <f t="shared" si="234"/>
        <v>juillet</v>
      </c>
      <c r="F7493">
        <f t="shared" si="235"/>
        <v>2</v>
      </c>
    </row>
    <row r="7494" spans="1:6">
      <c r="A7494" t="s">
        <v>85</v>
      </c>
      <c r="B7494" s="72">
        <v>46216</v>
      </c>
      <c r="C7494" s="79">
        <v>0.125</v>
      </c>
      <c r="D7494">
        <v>0</v>
      </c>
      <c r="E7494" t="str">
        <f t="shared" si="234"/>
        <v>juillet</v>
      </c>
      <c r="F7494">
        <f t="shared" si="235"/>
        <v>3</v>
      </c>
    </row>
    <row r="7495" spans="1:6">
      <c r="A7495" t="s">
        <v>85</v>
      </c>
      <c r="B7495" s="72">
        <v>46216</v>
      </c>
      <c r="C7495" s="79">
        <v>0.16666666666666666</v>
      </c>
      <c r="D7495">
        <v>0</v>
      </c>
      <c r="E7495" t="str">
        <f t="shared" si="234"/>
        <v>juillet</v>
      </c>
      <c r="F7495">
        <f t="shared" si="235"/>
        <v>4</v>
      </c>
    </row>
    <row r="7496" spans="1:6">
      <c r="A7496" t="s">
        <v>85</v>
      </c>
      <c r="B7496" s="72">
        <v>46216</v>
      </c>
      <c r="C7496" s="79">
        <v>0.20833333333333334</v>
      </c>
      <c r="D7496">
        <v>1</v>
      </c>
      <c r="E7496" t="str">
        <f t="shared" si="234"/>
        <v>juillet</v>
      </c>
      <c r="F7496" t="e">
        <f t="shared" si="235"/>
        <v>#N/A</v>
      </c>
    </row>
    <row r="7497" spans="1:6">
      <c r="A7497" t="s">
        <v>85</v>
      </c>
      <c r="B7497" s="72">
        <v>46216</v>
      </c>
      <c r="C7497" s="79">
        <v>0.25</v>
      </c>
      <c r="D7497">
        <v>0</v>
      </c>
      <c r="E7497" t="str">
        <f t="shared" si="234"/>
        <v>juillet</v>
      </c>
      <c r="F7497">
        <f t="shared" si="235"/>
        <v>6</v>
      </c>
    </row>
    <row r="7498" spans="1:6">
      <c r="A7498" t="s">
        <v>85</v>
      </c>
      <c r="B7498" s="72">
        <v>46216</v>
      </c>
      <c r="C7498" s="79">
        <v>0.29166666666666669</v>
      </c>
      <c r="D7498">
        <v>1</v>
      </c>
      <c r="E7498" t="str">
        <f t="shared" si="234"/>
        <v>juillet</v>
      </c>
      <c r="F7498">
        <f t="shared" si="235"/>
        <v>7</v>
      </c>
    </row>
    <row r="7499" spans="1:6">
      <c r="A7499" t="s">
        <v>85</v>
      </c>
      <c r="B7499" s="72">
        <v>46216</v>
      </c>
      <c r="C7499" s="79">
        <v>0.33333333333333331</v>
      </c>
      <c r="D7499">
        <v>13</v>
      </c>
      <c r="E7499" t="str">
        <f t="shared" si="234"/>
        <v>juillet</v>
      </c>
      <c r="F7499">
        <f t="shared" si="235"/>
        <v>8</v>
      </c>
    </row>
    <row r="7500" spans="1:6">
      <c r="A7500" t="s">
        <v>85</v>
      </c>
      <c r="B7500" s="72">
        <v>46216</v>
      </c>
      <c r="C7500" s="79">
        <v>0.375</v>
      </c>
      <c r="D7500">
        <v>25</v>
      </c>
      <c r="E7500" t="str">
        <f t="shared" si="234"/>
        <v>juillet</v>
      </c>
      <c r="F7500">
        <f t="shared" si="235"/>
        <v>9</v>
      </c>
    </row>
    <row r="7501" spans="1:6">
      <c r="A7501" t="s">
        <v>85</v>
      </c>
      <c r="B7501" s="72">
        <v>46216</v>
      </c>
      <c r="C7501" s="79">
        <v>0.41666666666666669</v>
      </c>
      <c r="D7501">
        <v>26</v>
      </c>
      <c r="E7501" t="str">
        <f t="shared" si="234"/>
        <v>juillet</v>
      </c>
      <c r="F7501">
        <f t="shared" si="235"/>
        <v>10</v>
      </c>
    </row>
    <row r="7502" spans="1:6">
      <c r="A7502" t="s">
        <v>85</v>
      </c>
      <c r="B7502" s="72">
        <v>46216</v>
      </c>
      <c r="C7502" s="79">
        <v>0.45833333333333331</v>
      </c>
      <c r="D7502">
        <v>16</v>
      </c>
      <c r="E7502" t="str">
        <f t="shared" si="234"/>
        <v>juillet</v>
      </c>
      <c r="F7502">
        <f t="shared" si="235"/>
        <v>11</v>
      </c>
    </row>
    <row r="7503" spans="1:6">
      <c r="A7503" t="s">
        <v>85</v>
      </c>
      <c r="B7503" s="72">
        <v>46216</v>
      </c>
      <c r="C7503" s="79">
        <v>0.5</v>
      </c>
      <c r="D7503">
        <v>23</v>
      </c>
      <c r="E7503" t="str">
        <f t="shared" si="234"/>
        <v>juillet</v>
      </c>
      <c r="F7503">
        <f t="shared" si="235"/>
        <v>12</v>
      </c>
    </row>
    <row r="7504" spans="1:6">
      <c r="A7504" t="s">
        <v>85</v>
      </c>
      <c r="B7504" s="72">
        <v>46216</v>
      </c>
      <c r="C7504" s="79">
        <v>0.54166666666666663</v>
      </c>
      <c r="D7504">
        <v>8</v>
      </c>
      <c r="E7504" t="str">
        <f t="shared" si="234"/>
        <v>juillet</v>
      </c>
      <c r="F7504">
        <f t="shared" si="235"/>
        <v>13</v>
      </c>
    </row>
    <row r="7505" spans="1:6">
      <c r="A7505" t="s">
        <v>85</v>
      </c>
      <c r="B7505" s="72">
        <v>46216</v>
      </c>
      <c r="C7505" s="79">
        <v>0.58333333333333337</v>
      </c>
      <c r="D7505">
        <v>21</v>
      </c>
      <c r="E7505" t="str">
        <f t="shared" si="234"/>
        <v>juillet</v>
      </c>
      <c r="F7505">
        <f t="shared" si="235"/>
        <v>14</v>
      </c>
    </row>
    <row r="7506" spans="1:6">
      <c r="A7506" t="s">
        <v>85</v>
      </c>
      <c r="B7506" s="72">
        <v>46216</v>
      </c>
      <c r="C7506" s="79">
        <v>0.625</v>
      </c>
      <c r="D7506">
        <v>11</v>
      </c>
      <c r="E7506" t="str">
        <f t="shared" si="234"/>
        <v>juillet</v>
      </c>
      <c r="F7506">
        <f t="shared" si="235"/>
        <v>15</v>
      </c>
    </row>
    <row r="7507" spans="1:6">
      <c r="A7507" t="s">
        <v>85</v>
      </c>
      <c r="B7507" s="72">
        <v>46216</v>
      </c>
      <c r="C7507" s="79">
        <v>0.66666666666666663</v>
      </c>
      <c r="D7507">
        <v>12</v>
      </c>
      <c r="E7507" t="str">
        <f t="shared" si="234"/>
        <v>juillet</v>
      </c>
      <c r="F7507">
        <f t="shared" si="235"/>
        <v>16</v>
      </c>
    </row>
    <row r="7508" spans="1:6">
      <c r="A7508" t="s">
        <v>85</v>
      </c>
      <c r="B7508" s="72">
        <v>46216</v>
      </c>
      <c r="C7508" s="79">
        <v>0.70833333333333337</v>
      </c>
      <c r="D7508">
        <v>12</v>
      </c>
      <c r="E7508" t="str">
        <f t="shared" si="234"/>
        <v>juillet</v>
      </c>
      <c r="F7508">
        <f t="shared" si="235"/>
        <v>17</v>
      </c>
    </row>
    <row r="7509" spans="1:6">
      <c r="A7509" t="s">
        <v>85</v>
      </c>
      <c r="B7509" s="72">
        <v>46216</v>
      </c>
      <c r="C7509" s="79">
        <v>0.75</v>
      </c>
      <c r="D7509">
        <v>9</v>
      </c>
      <c r="E7509" t="str">
        <f t="shared" si="234"/>
        <v>juillet</v>
      </c>
      <c r="F7509">
        <f t="shared" si="235"/>
        <v>18</v>
      </c>
    </row>
    <row r="7510" spans="1:6">
      <c r="A7510" t="s">
        <v>85</v>
      </c>
      <c r="B7510" s="72">
        <v>46216</v>
      </c>
      <c r="C7510" s="79">
        <v>0.79166666666666663</v>
      </c>
      <c r="D7510">
        <v>9</v>
      </c>
      <c r="E7510" t="str">
        <f t="shared" si="234"/>
        <v>juillet</v>
      </c>
      <c r="F7510">
        <f t="shared" si="235"/>
        <v>19</v>
      </c>
    </row>
    <row r="7511" spans="1:6">
      <c r="A7511" t="s">
        <v>85</v>
      </c>
      <c r="B7511" s="72">
        <v>46216</v>
      </c>
      <c r="C7511" s="79">
        <v>0.83333333333333337</v>
      </c>
      <c r="D7511">
        <v>3</v>
      </c>
      <c r="E7511" t="str">
        <f t="shared" si="234"/>
        <v>juillet</v>
      </c>
      <c r="F7511">
        <f t="shared" si="235"/>
        <v>20</v>
      </c>
    </row>
    <row r="7512" spans="1:6">
      <c r="A7512" t="s">
        <v>85</v>
      </c>
      <c r="B7512" s="72">
        <v>46216</v>
      </c>
      <c r="C7512" s="79">
        <v>0.875</v>
      </c>
      <c r="D7512">
        <v>6</v>
      </c>
      <c r="E7512" t="str">
        <f t="shared" si="234"/>
        <v>juillet</v>
      </c>
      <c r="F7512">
        <f t="shared" si="235"/>
        <v>21</v>
      </c>
    </row>
    <row r="7513" spans="1:6">
      <c r="A7513" t="s">
        <v>85</v>
      </c>
      <c r="B7513" s="72">
        <v>46216</v>
      </c>
      <c r="C7513" s="79">
        <v>0.91666666666666663</v>
      </c>
      <c r="D7513">
        <v>1</v>
      </c>
      <c r="E7513" t="str">
        <f t="shared" si="234"/>
        <v>juillet</v>
      </c>
      <c r="F7513">
        <f t="shared" si="235"/>
        <v>22</v>
      </c>
    </row>
    <row r="7514" spans="1:6">
      <c r="A7514" t="s">
        <v>85</v>
      </c>
      <c r="B7514" s="72">
        <v>46216</v>
      </c>
      <c r="C7514" s="79">
        <v>0.95833333333333337</v>
      </c>
      <c r="D7514">
        <v>0</v>
      </c>
      <c r="E7514" t="str">
        <f t="shared" si="234"/>
        <v>juillet</v>
      </c>
      <c r="F7514">
        <f t="shared" si="235"/>
        <v>23</v>
      </c>
    </row>
    <row r="7515" spans="1:6">
      <c r="A7515" t="s">
        <v>85</v>
      </c>
      <c r="B7515" s="72">
        <v>46216</v>
      </c>
      <c r="C7515" s="79">
        <v>0</v>
      </c>
      <c r="D7515">
        <v>4</v>
      </c>
      <c r="E7515" t="str">
        <f t="shared" si="234"/>
        <v>juillet</v>
      </c>
      <c r="F7515">
        <f t="shared" si="235"/>
        <v>24</v>
      </c>
    </row>
    <row r="7516" spans="1:6">
      <c r="A7516" t="s">
        <v>85</v>
      </c>
      <c r="B7516" s="72">
        <v>46216</v>
      </c>
      <c r="C7516" s="79">
        <v>4.1666666666666664E-2</v>
      </c>
      <c r="D7516">
        <v>0</v>
      </c>
      <c r="E7516" t="str">
        <f t="shared" si="234"/>
        <v>juillet</v>
      </c>
      <c r="F7516">
        <f t="shared" si="235"/>
        <v>1</v>
      </c>
    </row>
    <row r="7517" spans="1:6">
      <c r="A7517" t="s">
        <v>85</v>
      </c>
      <c r="B7517" s="72">
        <v>46216</v>
      </c>
      <c r="C7517" s="79">
        <v>8.3333333333333329E-2</v>
      </c>
      <c r="D7517">
        <v>0</v>
      </c>
      <c r="E7517" t="str">
        <f t="shared" si="234"/>
        <v>juillet</v>
      </c>
      <c r="F7517">
        <f t="shared" si="235"/>
        <v>2</v>
      </c>
    </row>
    <row r="7518" spans="1:6">
      <c r="A7518" t="s">
        <v>85</v>
      </c>
      <c r="B7518" s="72">
        <v>46216</v>
      </c>
      <c r="C7518" s="79">
        <v>0.125</v>
      </c>
      <c r="D7518">
        <v>1</v>
      </c>
      <c r="E7518" t="str">
        <f t="shared" si="234"/>
        <v>juillet</v>
      </c>
      <c r="F7518">
        <f t="shared" si="235"/>
        <v>3</v>
      </c>
    </row>
    <row r="7519" spans="1:6">
      <c r="A7519" t="s">
        <v>85</v>
      </c>
      <c r="B7519" s="72">
        <v>46216</v>
      </c>
      <c r="C7519" s="79">
        <v>0.16666666666666666</v>
      </c>
      <c r="D7519">
        <v>0</v>
      </c>
      <c r="E7519" t="str">
        <f t="shared" si="234"/>
        <v>juillet</v>
      </c>
      <c r="F7519">
        <f t="shared" si="235"/>
        <v>4</v>
      </c>
    </row>
    <row r="7520" spans="1:6">
      <c r="A7520" t="s">
        <v>85</v>
      </c>
      <c r="B7520" s="72">
        <v>46216</v>
      </c>
      <c r="C7520" s="79">
        <v>0.20833333333333334</v>
      </c>
      <c r="D7520">
        <v>1</v>
      </c>
      <c r="E7520" t="str">
        <f t="shared" si="234"/>
        <v>juillet</v>
      </c>
      <c r="F7520" t="e">
        <f t="shared" si="235"/>
        <v>#N/A</v>
      </c>
    </row>
    <row r="7521" spans="1:6">
      <c r="A7521" t="s">
        <v>85</v>
      </c>
      <c r="B7521" s="72">
        <v>46216</v>
      </c>
      <c r="C7521" s="79">
        <v>0.25</v>
      </c>
      <c r="D7521">
        <v>3</v>
      </c>
      <c r="E7521" t="str">
        <f t="shared" si="234"/>
        <v>juillet</v>
      </c>
      <c r="F7521">
        <f t="shared" si="235"/>
        <v>6</v>
      </c>
    </row>
    <row r="7522" spans="1:6">
      <c r="A7522" t="s">
        <v>85</v>
      </c>
      <c r="B7522" s="72">
        <v>46216</v>
      </c>
      <c r="C7522" s="79">
        <v>0.29166666666666669</v>
      </c>
      <c r="D7522">
        <v>1</v>
      </c>
      <c r="E7522" t="str">
        <f t="shared" si="234"/>
        <v>juillet</v>
      </c>
      <c r="F7522">
        <f t="shared" si="235"/>
        <v>7</v>
      </c>
    </row>
    <row r="7523" spans="1:6">
      <c r="A7523" t="s">
        <v>85</v>
      </c>
      <c r="B7523" s="72">
        <v>46216</v>
      </c>
      <c r="C7523" s="79">
        <v>0.33333333333333331</v>
      </c>
      <c r="D7523">
        <v>13</v>
      </c>
      <c r="E7523" t="str">
        <f t="shared" si="234"/>
        <v>juillet</v>
      </c>
      <c r="F7523">
        <f t="shared" si="235"/>
        <v>8</v>
      </c>
    </row>
    <row r="7524" spans="1:6">
      <c r="A7524" t="s">
        <v>85</v>
      </c>
      <c r="B7524" s="72">
        <v>46216</v>
      </c>
      <c r="C7524" s="79">
        <v>0.375</v>
      </c>
      <c r="D7524">
        <v>27</v>
      </c>
      <c r="E7524" t="str">
        <f t="shared" si="234"/>
        <v>juillet</v>
      </c>
      <c r="F7524">
        <f t="shared" si="235"/>
        <v>9</v>
      </c>
    </row>
    <row r="7525" spans="1:6">
      <c r="A7525" t="s">
        <v>85</v>
      </c>
      <c r="B7525" s="72">
        <v>46216</v>
      </c>
      <c r="C7525" s="79">
        <v>0.41666666666666669</v>
      </c>
      <c r="D7525">
        <v>27</v>
      </c>
      <c r="E7525" t="str">
        <f t="shared" si="234"/>
        <v>juillet</v>
      </c>
      <c r="F7525">
        <f t="shared" si="235"/>
        <v>10</v>
      </c>
    </row>
    <row r="7526" spans="1:6">
      <c r="A7526" t="s">
        <v>85</v>
      </c>
      <c r="B7526" s="72">
        <v>46216</v>
      </c>
      <c r="C7526" s="79">
        <v>0.45833333333333331</v>
      </c>
      <c r="D7526">
        <v>17</v>
      </c>
      <c r="E7526" t="str">
        <f t="shared" si="234"/>
        <v>juillet</v>
      </c>
      <c r="F7526">
        <f t="shared" si="235"/>
        <v>11</v>
      </c>
    </row>
    <row r="7527" spans="1:6">
      <c r="A7527" t="s">
        <v>85</v>
      </c>
      <c r="B7527" s="72">
        <v>46216</v>
      </c>
      <c r="C7527" s="79">
        <v>0.5</v>
      </c>
      <c r="D7527">
        <v>22</v>
      </c>
      <c r="E7527" t="str">
        <f t="shared" si="234"/>
        <v>juillet</v>
      </c>
      <c r="F7527">
        <f t="shared" si="235"/>
        <v>12</v>
      </c>
    </row>
    <row r="7528" spans="1:6">
      <c r="A7528" t="s">
        <v>85</v>
      </c>
      <c r="B7528" s="72">
        <v>46216</v>
      </c>
      <c r="C7528" s="79">
        <v>0.54166666666666663</v>
      </c>
      <c r="D7528">
        <v>8</v>
      </c>
      <c r="E7528" t="str">
        <f t="shared" si="234"/>
        <v>juillet</v>
      </c>
      <c r="F7528">
        <f t="shared" si="235"/>
        <v>13</v>
      </c>
    </row>
    <row r="7529" spans="1:6">
      <c r="A7529" t="s">
        <v>85</v>
      </c>
      <c r="B7529" s="72">
        <v>46216</v>
      </c>
      <c r="C7529" s="79">
        <v>0.58333333333333337</v>
      </c>
      <c r="D7529">
        <v>21</v>
      </c>
      <c r="E7529" t="str">
        <f t="shared" si="234"/>
        <v>juillet</v>
      </c>
      <c r="F7529">
        <f t="shared" si="235"/>
        <v>14</v>
      </c>
    </row>
    <row r="7530" spans="1:6">
      <c r="A7530" t="s">
        <v>85</v>
      </c>
      <c r="B7530" s="72">
        <v>46216</v>
      </c>
      <c r="C7530" s="79">
        <v>0.625</v>
      </c>
      <c r="D7530">
        <v>11</v>
      </c>
      <c r="E7530" t="str">
        <f t="shared" si="234"/>
        <v>juillet</v>
      </c>
      <c r="F7530">
        <f t="shared" si="235"/>
        <v>15</v>
      </c>
    </row>
    <row r="7531" spans="1:6">
      <c r="A7531" t="s">
        <v>85</v>
      </c>
      <c r="B7531" s="72">
        <v>46216</v>
      </c>
      <c r="C7531" s="79">
        <v>0.66666666666666663</v>
      </c>
      <c r="D7531">
        <v>12</v>
      </c>
      <c r="E7531" t="str">
        <f t="shared" si="234"/>
        <v>juillet</v>
      </c>
      <c r="F7531">
        <f t="shared" si="235"/>
        <v>16</v>
      </c>
    </row>
    <row r="7532" spans="1:6">
      <c r="A7532" t="s">
        <v>85</v>
      </c>
      <c r="B7532" s="72">
        <v>46216</v>
      </c>
      <c r="C7532" s="79">
        <v>0.70833333333333337</v>
      </c>
      <c r="D7532">
        <v>12</v>
      </c>
      <c r="E7532" t="str">
        <f t="shared" si="234"/>
        <v>juillet</v>
      </c>
      <c r="F7532">
        <f t="shared" si="235"/>
        <v>17</v>
      </c>
    </row>
    <row r="7533" spans="1:6">
      <c r="A7533" t="s">
        <v>85</v>
      </c>
      <c r="B7533" s="72">
        <v>46216</v>
      </c>
      <c r="C7533" s="79">
        <v>0.75</v>
      </c>
      <c r="D7533">
        <v>11</v>
      </c>
      <c r="E7533" t="str">
        <f t="shared" si="234"/>
        <v>juillet</v>
      </c>
      <c r="F7533">
        <f t="shared" si="235"/>
        <v>18</v>
      </c>
    </row>
    <row r="7534" spans="1:6">
      <c r="A7534" t="s">
        <v>85</v>
      </c>
      <c r="B7534" s="72">
        <v>46216</v>
      </c>
      <c r="C7534" s="79">
        <v>0.79166666666666663</v>
      </c>
      <c r="D7534">
        <v>9</v>
      </c>
      <c r="E7534" t="str">
        <f t="shared" si="234"/>
        <v>juillet</v>
      </c>
      <c r="F7534">
        <f t="shared" si="235"/>
        <v>19</v>
      </c>
    </row>
    <row r="7535" spans="1:6">
      <c r="A7535" t="s">
        <v>85</v>
      </c>
      <c r="B7535" s="72">
        <v>46216</v>
      </c>
      <c r="C7535" s="79">
        <v>0.83333333333333337</v>
      </c>
      <c r="D7535">
        <v>3</v>
      </c>
      <c r="E7535" t="str">
        <f t="shared" si="234"/>
        <v>juillet</v>
      </c>
      <c r="F7535">
        <f t="shared" si="235"/>
        <v>20</v>
      </c>
    </row>
    <row r="7536" spans="1:6">
      <c r="A7536" t="s">
        <v>85</v>
      </c>
      <c r="B7536" s="72">
        <v>46216</v>
      </c>
      <c r="C7536" s="79">
        <v>0.875</v>
      </c>
      <c r="D7536">
        <v>6</v>
      </c>
      <c r="E7536" t="str">
        <f t="shared" si="234"/>
        <v>juillet</v>
      </c>
      <c r="F7536">
        <f t="shared" si="235"/>
        <v>21</v>
      </c>
    </row>
    <row r="7537" spans="1:6">
      <c r="A7537" t="s">
        <v>85</v>
      </c>
      <c r="B7537" s="72">
        <v>46216</v>
      </c>
      <c r="C7537" s="79">
        <v>0.91666666666666663</v>
      </c>
      <c r="D7537">
        <v>1</v>
      </c>
      <c r="E7537" t="str">
        <f t="shared" si="234"/>
        <v>juillet</v>
      </c>
      <c r="F7537">
        <f t="shared" si="235"/>
        <v>22</v>
      </c>
    </row>
    <row r="7538" spans="1:6">
      <c r="A7538" t="s">
        <v>85</v>
      </c>
      <c r="B7538" s="72">
        <v>46216</v>
      </c>
      <c r="C7538" s="79">
        <v>0.95833333333333337</v>
      </c>
      <c r="D7538">
        <v>0</v>
      </c>
      <c r="E7538" t="str">
        <f t="shared" si="234"/>
        <v>juillet</v>
      </c>
      <c r="F7538">
        <f t="shared" si="235"/>
        <v>23</v>
      </c>
    </row>
    <row r="7539" spans="1:6">
      <c r="A7539" t="s">
        <v>68</v>
      </c>
      <c r="B7539" s="72">
        <v>46217</v>
      </c>
      <c r="C7539" s="79">
        <v>0</v>
      </c>
      <c r="D7539">
        <v>0</v>
      </c>
      <c r="E7539" t="str">
        <f t="shared" si="234"/>
        <v>juillet</v>
      </c>
      <c r="F7539">
        <f t="shared" si="235"/>
        <v>24</v>
      </c>
    </row>
    <row r="7540" spans="1:6">
      <c r="A7540" t="s">
        <v>68</v>
      </c>
      <c r="B7540" s="72">
        <v>46217</v>
      </c>
      <c r="C7540" s="79">
        <v>4.1666666666666664E-2</v>
      </c>
      <c r="D7540">
        <v>1</v>
      </c>
      <c r="E7540" t="str">
        <f t="shared" si="234"/>
        <v>juillet</v>
      </c>
      <c r="F7540">
        <f t="shared" si="235"/>
        <v>1</v>
      </c>
    </row>
    <row r="7541" spans="1:6">
      <c r="A7541" t="s">
        <v>68</v>
      </c>
      <c r="B7541" s="72">
        <v>46217</v>
      </c>
      <c r="C7541" s="79">
        <v>8.3333333333333329E-2</v>
      </c>
      <c r="D7541">
        <v>1</v>
      </c>
      <c r="E7541" t="str">
        <f t="shared" si="234"/>
        <v>juillet</v>
      </c>
      <c r="F7541">
        <f t="shared" si="235"/>
        <v>2</v>
      </c>
    </row>
    <row r="7542" spans="1:6">
      <c r="A7542" t="s">
        <v>68</v>
      </c>
      <c r="B7542" s="72">
        <v>46217</v>
      </c>
      <c r="C7542" s="79">
        <v>0.125</v>
      </c>
      <c r="D7542">
        <v>0</v>
      </c>
      <c r="E7542" t="str">
        <f t="shared" si="234"/>
        <v>juillet</v>
      </c>
      <c r="F7542">
        <f t="shared" si="235"/>
        <v>3</v>
      </c>
    </row>
    <row r="7543" spans="1:6">
      <c r="A7543" t="s">
        <v>68</v>
      </c>
      <c r="B7543" s="72">
        <v>46217</v>
      </c>
      <c r="C7543" s="79">
        <v>0.16666666666666666</v>
      </c>
      <c r="D7543">
        <v>0</v>
      </c>
      <c r="E7543" t="str">
        <f t="shared" si="234"/>
        <v>juillet</v>
      </c>
      <c r="F7543">
        <f t="shared" si="235"/>
        <v>4</v>
      </c>
    </row>
    <row r="7544" spans="1:6">
      <c r="A7544" t="s">
        <v>68</v>
      </c>
      <c r="B7544" s="72">
        <v>46217</v>
      </c>
      <c r="C7544" s="79">
        <v>0.20833333333333334</v>
      </c>
      <c r="D7544">
        <v>0</v>
      </c>
      <c r="E7544" t="str">
        <f t="shared" si="234"/>
        <v>juillet</v>
      </c>
      <c r="F7544" t="e">
        <f t="shared" si="235"/>
        <v>#N/A</v>
      </c>
    </row>
    <row r="7545" spans="1:6">
      <c r="A7545" t="s">
        <v>68</v>
      </c>
      <c r="B7545" s="72">
        <v>46217</v>
      </c>
      <c r="C7545" s="79">
        <v>0.25</v>
      </c>
      <c r="D7545">
        <v>5</v>
      </c>
      <c r="E7545" t="str">
        <f t="shared" si="234"/>
        <v>juillet</v>
      </c>
      <c r="F7545">
        <f t="shared" si="235"/>
        <v>6</v>
      </c>
    </row>
    <row r="7546" spans="1:6">
      <c r="A7546" t="s">
        <v>68</v>
      </c>
      <c r="B7546" s="72">
        <v>46217</v>
      </c>
      <c r="C7546" s="79">
        <v>0.29166666666666669</v>
      </c>
      <c r="D7546">
        <v>22</v>
      </c>
      <c r="E7546" t="str">
        <f t="shared" si="234"/>
        <v>juillet</v>
      </c>
      <c r="F7546">
        <f t="shared" si="235"/>
        <v>7</v>
      </c>
    </row>
    <row r="7547" spans="1:6">
      <c r="A7547" t="s">
        <v>68</v>
      </c>
      <c r="B7547" s="72">
        <v>46217</v>
      </c>
      <c r="C7547" s="79">
        <v>0.33333333333333331</v>
      </c>
      <c r="D7547">
        <v>41</v>
      </c>
      <c r="E7547" t="str">
        <f t="shared" si="234"/>
        <v>juillet</v>
      </c>
      <c r="F7547">
        <f t="shared" si="235"/>
        <v>8</v>
      </c>
    </row>
    <row r="7548" spans="1:6">
      <c r="A7548" t="s">
        <v>68</v>
      </c>
      <c r="B7548" s="72">
        <v>46217</v>
      </c>
      <c r="C7548" s="79">
        <v>0.375</v>
      </c>
      <c r="D7548">
        <v>69</v>
      </c>
      <c r="E7548" t="str">
        <f t="shared" si="234"/>
        <v>juillet</v>
      </c>
      <c r="F7548">
        <f t="shared" si="235"/>
        <v>9</v>
      </c>
    </row>
    <row r="7549" spans="1:6">
      <c r="A7549" t="s">
        <v>68</v>
      </c>
      <c r="B7549" s="72">
        <v>46217</v>
      </c>
      <c r="C7549" s="79">
        <v>0.41666666666666669</v>
      </c>
      <c r="D7549">
        <v>72</v>
      </c>
      <c r="E7549" t="str">
        <f t="shared" si="234"/>
        <v>juillet</v>
      </c>
      <c r="F7549">
        <f t="shared" si="235"/>
        <v>10</v>
      </c>
    </row>
    <row r="7550" spans="1:6">
      <c r="A7550" t="s">
        <v>68</v>
      </c>
      <c r="B7550" s="72">
        <v>46217</v>
      </c>
      <c r="C7550" s="79">
        <v>0.45833333333333331</v>
      </c>
      <c r="D7550">
        <v>65</v>
      </c>
      <c r="E7550" t="str">
        <f t="shared" si="234"/>
        <v>juillet</v>
      </c>
      <c r="F7550">
        <f t="shared" si="235"/>
        <v>11</v>
      </c>
    </row>
    <row r="7551" spans="1:6">
      <c r="A7551" t="s">
        <v>68</v>
      </c>
      <c r="B7551" s="72">
        <v>46217</v>
      </c>
      <c r="C7551" s="79">
        <v>0.5</v>
      </c>
      <c r="D7551">
        <v>71</v>
      </c>
      <c r="E7551" t="str">
        <f t="shared" si="234"/>
        <v>juillet</v>
      </c>
      <c r="F7551">
        <f t="shared" si="235"/>
        <v>12</v>
      </c>
    </row>
    <row r="7552" spans="1:6">
      <c r="A7552" t="s">
        <v>68</v>
      </c>
      <c r="B7552" s="72">
        <v>46217</v>
      </c>
      <c r="C7552" s="79">
        <v>0.54166666666666663</v>
      </c>
      <c r="D7552">
        <v>66</v>
      </c>
      <c r="E7552" t="str">
        <f t="shared" si="234"/>
        <v>juillet</v>
      </c>
      <c r="F7552">
        <f t="shared" si="235"/>
        <v>13</v>
      </c>
    </row>
    <row r="7553" spans="1:6">
      <c r="A7553" t="s">
        <v>68</v>
      </c>
      <c r="B7553" s="72">
        <v>46217</v>
      </c>
      <c r="C7553" s="79">
        <v>0.58333333333333337</v>
      </c>
      <c r="D7553">
        <v>65</v>
      </c>
      <c r="E7553" t="str">
        <f t="shared" si="234"/>
        <v>juillet</v>
      </c>
      <c r="F7553">
        <f t="shared" si="235"/>
        <v>14</v>
      </c>
    </row>
    <row r="7554" spans="1:6">
      <c r="A7554" t="s">
        <v>68</v>
      </c>
      <c r="B7554" s="72">
        <v>46217</v>
      </c>
      <c r="C7554" s="79">
        <v>0.625</v>
      </c>
      <c r="D7554">
        <v>64</v>
      </c>
      <c r="E7554" t="str">
        <f t="shared" si="234"/>
        <v>juillet</v>
      </c>
      <c r="F7554">
        <f t="shared" si="235"/>
        <v>15</v>
      </c>
    </row>
    <row r="7555" spans="1:6">
      <c r="A7555" t="s">
        <v>68</v>
      </c>
      <c r="B7555" s="72">
        <v>46217</v>
      </c>
      <c r="C7555" s="79">
        <v>0.66666666666666663</v>
      </c>
      <c r="D7555">
        <v>57</v>
      </c>
      <c r="E7555" t="str">
        <f t="shared" si="234"/>
        <v>juillet</v>
      </c>
      <c r="F7555">
        <f t="shared" si="235"/>
        <v>16</v>
      </c>
    </row>
    <row r="7556" spans="1:6">
      <c r="A7556" t="s">
        <v>68</v>
      </c>
      <c r="B7556" s="72">
        <v>46217</v>
      </c>
      <c r="C7556" s="79">
        <v>0.70833333333333337</v>
      </c>
      <c r="D7556">
        <v>49</v>
      </c>
      <c r="E7556" t="str">
        <f t="shared" ref="E7556:E7619" si="236">TEXT(B7556,"mmmm")</f>
        <v>juillet</v>
      </c>
      <c r="F7556">
        <f t="shared" ref="F7556:F7619" si="237">VLOOKUP(C7556,$L$1:$M$24,2,0)</f>
        <v>17</v>
      </c>
    </row>
    <row r="7557" spans="1:6">
      <c r="A7557" t="s">
        <v>68</v>
      </c>
      <c r="B7557" s="72">
        <v>46217</v>
      </c>
      <c r="C7557" s="79">
        <v>0.75</v>
      </c>
      <c r="D7557">
        <v>34</v>
      </c>
      <c r="E7557" t="str">
        <f t="shared" si="236"/>
        <v>juillet</v>
      </c>
      <c r="F7557">
        <f t="shared" si="237"/>
        <v>18</v>
      </c>
    </row>
    <row r="7558" spans="1:6">
      <c r="A7558" t="s">
        <v>68</v>
      </c>
      <c r="B7558" s="72">
        <v>46217</v>
      </c>
      <c r="C7558" s="79">
        <v>0.79166666666666663</v>
      </c>
      <c r="D7558">
        <v>25</v>
      </c>
      <c r="E7558" t="str">
        <f t="shared" si="236"/>
        <v>juillet</v>
      </c>
      <c r="F7558">
        <f t="shared" si="237"/>
        <v>19</v>
      </c>
    </row>
    <row r="7559" spans="1:6">
      <c r="A7559" t="s">
        <v>68</v>
      </c>
      <c r="B7559" s="72">
        <v>46217</v>
      </c>
      <c r="C7559" s="79">
        <v>0.83333333333333337</v>
      </c>
      <c r="D7559">
        <v>20</v>
      </c>
      <c r="E7559" t="str">
        <f t="shared" si="236"/>
        <v>juillet</v>
      </c>
      <c r="F7559">
        <f t="shared" si="237"/>
        <v>20</v>
      </c>
    </row>
    <row r="7560" spans="1:6">
      <c r="A7560" t="s">
        <v>68</v>
      </c>
      <c r="B7560" s="72">
        <v>46217</v>
      </c>
      <c r="C7560" s="79">
        <v>0.875</v>
      </c>
      <c r="D7560">
        <v>12</v>
      </c>
      <c r="E7560" t="str">
        <f t="shared" si="236"/>
        <v>juillet</v>
      </c>
      <c r="F7560">
        <f t="shared" si="237"/>
        <v>21</v>
      </c>
    </row>
    <row r="7561" spans="1:6">
      <c r="A7561" t="s">
        <v>68</v>
      </c>
      <c r="B7561" s="72">
        <v>46217</v>
      </c>
      <c r="C7561" s="79">
        <v>0.91666666666666663</v>
      </c>
      <c r="D7561">
        <v>12</v>
      </c>
      <c r="E7561" t="str">
        <f t="shared" si="236"/>
        <v>juillet</v>
      </c>
      <c r="F7561">
        <f t="shared" si="237"/>
        <v>22</v>
      </c>
    </row>
    <row r="7562" spans="1:6">
      <c r="A7562" t="s">
        <v>68</v>
      </c>
      <c r="B7562" s="72">
        <v>46217</v>
      </c>
      <c r="C7562" s="79">
        <v>0.95833333333333337</v>
      </c>
      <c r="D7562">
        <v>3</v>
      </c>
      <c r="E7562" t="str">
        <f t="shared" si="236"/>
        <v>juillet</v>
      </c>
      <c r="F7562">
        <f t="shared" si="237"/>
        <v>23</v>
      </c>
    </row>
    <row r="7563" spans="1:6">
      <c r="A7563" t="s">
        <v>85</v>
      </c>
      <c r="B7563" s="72">
        <v>46217</v>
      </c>
      <c r="C7563" s="79">
        <v>0</v>
      </c>
      <c r="D7563">
        <v>0</v>
      </c>
      <c r="E7563" t="str">
        <f t="shared" si="236"/>
        <v>juillet</v>
      </c>
      <c r="F7563">
        <f t="shared" si="237"/>
        <v>24</v>
      </c>
    </row>
    <row r="7564" spans="1:6">
      <c r="A7564" t="s">
        <v>85</v>
      </c>
      <c r="B7564" s="72">
        <v>46217</v>
      </c>
      <c r="C7564" s="79">
        <v>4.1666666666666664E-2</v>
      </c>
      <c r="D7564">
        <v>0</v>
      </c>
      <c r="E7564" t="str">
        <f t="shared" si="236"/>
        <v>juillet</v>
      </c>
      <c r="F7564">
        <f t="shared" si="237"/>
        <v>1</v>
      </c>
    </row>
    <row r="7565" spans="1:6">
      <c r="A7565" t="s">
        <v>85</v>
      </c>
      <c r="B7565" s="72">
        <v>46217</v>
      </c>
      <c r="C7565" s="79">
        <v>8.3333333333333329E-2</v>
      </c>
      <c r="D7565">
        <v>0</v>
      </c>
      <c r="E7565" t="str">
        <f t="shared" si="236"/>
        <v>juillet</v>
      </c>
      <c r="F7565">
        <f t="shared" si="237"/>
        <v>2</v>
      </c>
    </row>
    <row r="7566" spans="1:6">
      <c r="A7566" t="s">
        <v>85</v>
      </c>
      <c r="B7566" s="72">
        <v>46217</v>
      </c>
      <c r="C7566" s="79">
        <v>0.125</v>
      </c>
      <c r="D7566">
        <v>0</v>
      </c>
      <c r="E7566" t="str">
        <f t="shared" si="236"/>
        <v>juillet</v>
      </c>
      <c r="F7566">
        <f t="shared" si="237"/>
        <v>3</v>
      </c>
    </row>
    <row r="7567" spans="1:6">
      <c r="A7567" t="s">
        <v>85</v>
      </c>
      <c r="B7567" s="72">
        <v>46217</v>
      </c>
      <c r="C7567" s="79">
        <v>0.16666666666666666</v>
      </c>
      <c r="D7567">
        <v>0</v>
      </c>
      <c r="E7567" t="str">
        <f t="shared" si="236"/>
        <v>juillet</v>
      </c>
      <c r="F7567">
        <f t="shared" si="237"/>
        <v>4</v>
      </c>
    </row>
    <row r="7568" spans="1:6">
      <c r="A7568" t="s">
        <v>85</v>
      </c>
      <c r="B7568" s="72">
        <v>46217</v>
      </c>
      <c r="C7568" s="79">
        <v>0.20833333333333334</v>
      </c>
      <c r="D7568">
        <v>0</v>
      </c>
      <c r="E7568" t="str">
        <f t="shared" si="236"/>
        <v>juillet</v>
      </c>
      <c r="F7568" t="e">
        <f t="shared" si="237"/>
        <v>#N/A</v>
      </c>
    </row>
    <row r="7569" spans="1:6">
      <c r="A7569" t="s">
        <v>85</v>
      </c>
      <c r="B7569" s="72">
        <v>46217</v>
      </c>
      <c r="C7569" s="79">
        <v>0.25</v>
      </c>
      <c r="D7569">
        <v>0</v>
      </c>
      <c r="E7569" t="str">
        <f t="shared" si="236"/>
        <v>juillet</v>
      </c>
      <c r="F7569">
        <f t="shared" si="237"/>
        <v>6</v>
      </c>
    </row>
    <row r="7570" spans="1:6">
      <c r="A7570" t="s">
        <v>85</v>
      </c>
      <c r="B7570" s="72">
        <v>46217</v>
      </c>
      <c r="C7570" s="79">
        <v>0.29166666666666669</v>
      </c>
      <c r="D7570">
        <v>1</v>
      </c>
      <c r="E7570" t="str">
        <f t="shared" si="236"/>
        <v>juillet</v>
      </c>
      <c r="F7570">
        <f t="shared" si="237"/>
        <v>7</v>
      </c>
    </row>
    <row r="7571" spans="1:6">
      <c r="A7571" t="s">
        <v>85</v>
      </c>
      <c r="B7571" s="72">
        <v>46217</v>
      </c>
      <c r="C7571" s="79">
        <v>0.33333333333333331</v>
      </c>
      <c r="D7571">
        <v>2</v>
      </c>
      <c r="E7571" t="str">
        <f t="shared" si="236"/>
        <v>juillet</v>
      </c>
      <c r="F7571">
        <f t="shared" si="237"/>
        <v>8</v>
      </c>
    </row>
    <row r="7572" spans="1:6">
      <c r="A7572" t="s">
        <v>85</v>
      </c>
      <c r="B7572" s="72">
        <v>46217</v>
      </c>
      <c r="C7572" s="79">
        <v>0.375</v>
      </c>
      <c r="D7572">
        <v>4</v>
      </c>
      <c r="E7572" t="str">
        <f t="shared" si="236"/>
        <v>juillet</v>
      </c>
      <c r="F7572">
        <f t="shared" si="237"/>
        <v>9</v>
      </c>
    </row>
    <row r="7573" spans="1:6">
      <c r="A7573" t="s">
        <v>85</v>
      </c>
      <c r="B7573" s="72">
        <v>46217</v>
      </c>
      <c r="C7573" s="79">
        <v>0.41666666666666669</v>
      </c>
      <c r="D7573">
        <v>12</v>
      </c>
      <c r="E7573" t="str">
        <f t="shared" si="236"/>
        <v>juillet</v>
      </c>
      <c r="F7573">
        <f t="shared" si="237"/>
        <v>10</v>
      </c>
    </row>
    <row r="7574" spans="1:6">
      <c r="A7574" t="s">
        <v>85</v>
      </c>
      <c r="B7574" s="72">
        <v>46217</v>
      </c>
      <c r="C7574" s="79">
        <v>0.45833333333333331</v>
      </c>
      <c r="D7574">
        <v>13</v>
      </c>
      <c r="E7574" t="str">
        <f t="shared" si="236"/>
        <v>juillet</v>
      </c>
      <c r="F7574">
        <f t="shared" si="237"/>
        <v>11</v>
      </c>
    </row>
    <row r="7575" spans="1:6">
      <c r="A7575" t="s">
        <v>85</v>
      </c>
      <c r="B7575" s="72">
        <v>46217</v>
      </c>
      <c r="C7575" s="79">
        <v>0.5</v>
      </c>
      <c r="D7575">
        <v>16</v>
      </c>
      <c r="E7575" t="str">
        <f t="shared" si="236"/>
        <v>juillet</v>
      </c>
      <c r="F7575">
        <f t="shared" si="237"/>
        <v>12</v>
      </c>
    </row>
    <row r="7576" spans="1:6">
      <c r="A7576" t="s">
        <v>85</v>
      </c>
      <c r="B7576" s="72">
        <v>46217</v>
      </c>
      <c r="C7576" s="79">
        <v>0.54166666666666663</v>
      </c>
      <c r="D7576">
        <v>29</v>
      </c>
      <c r="E7576" t="str">
        <f t="shared" si="236"/>
        <v>juillet</v>
      </c>
      <c r="F7576">
        <f t="shared" si="237"/>
        <v>13</v>
      </c>
    </row>
    <row r="7577" spans="1:6">
      <c r="A7577" t="s">
        <v>85</v>
      </c>
      <c r="B7577" s="72">
        <v>46217</v>
      </c>
      <c r="C7577" s="79">
        <v>0.58333333333333337</v>
      </c>
      <c r="D7577">
        <v>12</v>
      </c>
      <c r="E7577" t="str">
        <f t="shared" si="236"/>
        <v>juillet</v>
      </c>
      <c r="F7577">
        <f t="shared" si="237"/>
        <v>14</v>
      </c>
    </row>
    <row r="7578" spans="1:6">
      <c r="A7578" t="s">
        <v>85</v>
      </c>
      <c r="B7578" s="72">
        <v>46217</v>
      </c>
      <c r="C7578" s="79">
        <v>0.625</v>
      </c>
      <c r="D7578">
        <v>9</v>
      </c>
      <c r="E7578" t="str">
        <f t="shared" si="236"/>
        <v>juillet</v>
      </c>
      <c r="F7578">
        <f t="shared" si="237"/>
        <v>15</v>
      </c>
    </row>
    <row r="7579" spans="1:6">
      <c r="A7579" t="s">
        <v>85</v>
      </c>
      <c r="B7579" s="72">
        <v>46217</v>
      </c>
      <c r="C7579" s="79">
        <v>0.66666666666666663</v>
      </c>
      <c r="D7579">
        <v>21</v>
      </c>
      <c r="E7579" t="str">
        <f t="shared" si="236"/>
        <v>juillet</v>
      </c>
      <c r="F7579">
        <f t="shared" si="237"/>
        <v>16</v>
      </c>
    </row>
    <row r="7580" spans="1:6">
      <c r="A7580" t="s">
        <v>85</v>
      </c>
      <c r="B7580" s="72">
        <v>46217</v>
      </c>
      <c r="C7580" s="79">
        <v>0.70833333333333337</v>
      </c>
      <c r="D7580">
        <v>11</v>
      </c>
      <c r="E7580" t="str">
        <f t="shared" si="236"/>
        <v>juillet</v>
      </c>
      <c r="F7580">
        <f t="shared" si="237"/>
        <v>17</v>
      </c>
    </row>
    <row r="7581" spans="1:6">
      <c r="A7581" t="s">
        <v>85</v>
      </c>
      <c r="B7581" s="72">
        <v>46217</v>
      </c>
      <c r="C7581" s="79">
        <v>0.75</v>
      </c>
      <c r="D7581">
        <v>8</v>
      </c>
      <c r="E7581" t="str">
        <f t="shared" si="236"/>
        <v>juillet</v>
      </c>
      <c r="F7581">
        <f t="shared" si="237"/>
        <v>18</v>
      </c>
    </row>
    <row r="7582" spans="1:6">
      <c r="A7582" t="s">
        <v>85</v>
      </c>
      <c r="B7582" s="72">
        <v>46217</v>
      </c>
      <c r="C7582" s="79">
        <v>0.79166666666666663</v>
      </c>
      <c r="D7582">
        <v>2</v>
      </c>
      <c r="E7582" t="str">
        <f t="shared" si="236"/>
        <v>juillet</v>
      </c>
      <c r="F7582">
        <f t="shared" si="237"/>
        <v>19</v>
      </c>
    </row>
    <row r="7583" spans="1:6">
      <c r="A7583" t="s">
        <v>85</v>
      </c>
      <c r="B7583" s="72">
        <v>46217</v>
      </c>
      <c r="C7583" s="79">
        <v>0.83333333333333337</v>
      </c>
      <c r="D7583">
        <v>4</v>
      </c>
      <c r="E7583" t="str">
        <f t="shared" si="236"/>
        <v>juillet</v>
      </c>
      <c r="F7583">
        <f t="shared" si="237"/>
        <v>20</v>
      </c>
    </row>
    <row r="7584" spans="1:6">
      <c r="A7584" t="s">
        <v>85</v>
      </c>
      <c r="B7584" s="72">
        <v>46217</v>
      </c>
      <c r="C7584" s="79">
        <v>0.875</v>
      </c>
      <c r="D7584">
        <v>4</v>
      </c>
      <c r="E7584" t="str">
        <f t="shared" si="236"/>
        <v>juillet</v>
      </c>
      <c r="F7584">
        <f t="shared" si="237"/>
        <v>21</v>
      </c>
    </row>
    <row r="7585" spans="1:6">
      <c r="A7585" t="s">
        <v>85</v>
      </c>
      <c r="B7585" s="72">
        <v>46217</v>
      </c>
      <c r="C7585" s="79">
        <v>0.91666666666666663</v>
      </c>
      <c r="D7585">
        <v>5</v>
      </c>
      <c r="E7585" t="str">
        <f t="shared" si="236"/>
        <v>juillet</v>
      </c>
      <c r="F7585">
        <f t="shared" si="237"/>
        <v>22</v>
      </c>
    </row>
    <row r="7586" spans="1:6">
      <c r="A7586" t="s">
        <v>85</v>
      </c>
      <c r="B7586" s="72">
        <v>46217</v>
      </c>
      <c r="C7586" s="79">
        <v>0.95833333333333337</v>
      </c>
      <c r="D7586">
        <v>1</v>
      </c>
      <c r="E7586" t="str">
        <f t="shared" si="236"/>
        <v>juillet</v>
      </c>
      <c r="F7586">
        <f t="shared" si="237"/>
        <v>23</v>
      </c>
    </row>
    <row r="7587" spans="1:6">
      <c r="A7587" t="s">
        <v>85</v>
      </c>
      <c r="B7587" s="72">
        <v>46217</v>
      </c>
      <c r="C7587" s="79">
        <v>0</v>
      </c>
      <c r="D7587">
        <v>1</v>
      </c>
      <c r="E7587" t="str">
        <f t="shared" si="236"/>
        <v>juillet</v>
      </c>
      <c r="F7587">
        <f t="shared" si="237"/>
        <v>24</v>
      </c>
    </row>
    <row r="7588" spans="1:6">
      <c r="A7588" t="s">
        <v>85</v>
      </c>
      <c r="B7588" s="72">
        <v>46217</v>
      </c>
      <c r="C7588" s="79">
        <v>4.1666666666666664E-2</v>
      </c>
      <c r="D7588">
        <v>0</v>
      </c>
      <c r="E7588" t="str">
        <f t="shared" si="236"/>
        <v>juillet</v>
      </c>
      <c r="F7588">
        <f t="shared" si="237"/>
        <v>1</v>
      </c>
    </row>
    <row r="7589" spans="1:6">
      <c r="A7589" t="s">
        <v>85</v>
      </c>
      <c r="B7589" s="72">
        <v>46217</v>
      </c>
      <c r="C7589" s="79">
        <v>8.3333333333333329E-2</v>
      </c>
      <c r="D7589">
        <v>0</v>
      </c>
      <c r="E7589" t="str">
        <f t="shared" si="236"/>
        <v>juillet</v>
      </c>
      <c r="F7589">
        <f t="shared" si="237"/>
        <v>2</v>
      </c>
    </row>
    <row r="7590" spans="1:6">
      <c r="A7590" t="s">
        <v>85</v>
      </c>
      <c r="B7590" s="72">
        <v>46217</v>
      </c>
      <c r="C7590" s="79">
        <v>0.125</v>
      </c>
      <c r="D7590">
        <v>0</v>
      </c>
      <c r="E7590" t="str">
        <f t="shared" si="236"/>
        <v>juillet</v>
      </c>
      <c r="F7590">
        <f t="shared" si="237"/>
        <v>3</v>
      </c>
    </row>
    <row r="7591" spans="1:6">
      <c r="A7591" t="s">
        <v>85</v>
      </c>
      <c r="B7591" s="72">
        <v>46217</v>
      </c>
      <c r="C7591" s="79">
        <v>0.16666666666666666</v>
      </c>
      <c r="D7591">
        <v>0</v>
      </c>
      <c r="E7591" t="str">
        <f t="shared" si="236"/>
        <v>juillet</v>
      </c>
      <c r="F7591">
        <f t="shared" si="237"/>
        <v>4</v>
      </c>
    </row>
    <row r="7592" spans="1:6">
      <c r="A7592" t="s">
        <v>85</v>
      </c>
      <c r="B7592" s="72">
        <v>46217</v>
      </c>
      <c r="C7592" s="79">
        <v>0.20833333333333334</v>
      </c>
      <c r="D7592">
        <v>0</v>
      </c>
      <c r="E7592" t="str">
        <f t="shared" si="236"/>
        <v>juillet</v>
      </c>
      <c r="F7592" t="e">
        <f t="shared" si="237"/>
        <v>#N/A</v>
      </c>
    </row>
    <row r="7593" spans="1:6">
      <c r="A7593" t="s">
        <v>85</v>
      </c>
      <c r="B7593" s="72">
        <v>46217</v>
      </c>
      <c r="C7593" s="79">
        <v>0.25</v>
      </c>
      <c r="D7593">
        <v>1</v>
      </c>
      <c r="E7593" t="str">
        <f t="shared" si="236"/>
        <v>juillet</v>
      </c>
      <c r="F7593">
        <f t="shared" si="237"/>
        <v>6</v>
      </c>
    </row>
    <row r="7594" spans="1:6">
      <c r="A7594" t="s">
        <v>85</v>
      </c>
      <c r="B7594" s="72">
        <v>46217</v>
      </c>
      <c r="C7594" s="79">
        <v>0.29166666666666669</v>
      </c>
      <c r="D7594">
        <v>2</v>
      </c>
      <c r="E7594" t="str">
        <f t="shared" si="236"/>
        <v>juillet</v>
      </c>
      <c r="F7594">
        <f t="shared" si="237"/>
        <v>7</v>
      </c>
    </row>
    <row r="7595" spans="1:6">
      <c r="A7595" t="s">
        <v>85</v>
      </c>
      <c r="B7595" s="72">
        <v>46217</v>
      </c>
      <c r="C7595" s="79">
        <v>0.33333333333333331</v>
      </c>
      <c r="D7595">
        <v>12</v>
      </c>
      <c r="E7595" t="str">
        <f t="shared" si="236"/>
        <v>juillet</v>
      </c>
      <c r="F7595">
        <f t="shared" si="237"/>
        <v>8</v>
      </c>
    </row>
    <row r="7596" spans="1:6">
      <c r="A7596" t="s">
        <v>85</v>
      </c>
      <c r="B7596" s="72">
        <v>46217</v>
      </c>
      <c r="C7596" s="79">
        <v>0.375</v>
      </c>
      <c r="D7596">
        <v>15</v>
      </c>
      <c r="E7596" t="str">
        <f t="shared" si="236"/>
        <v>juillet</v>
      </c>
      <c r="F7596">
        <f t="shared" si="237"/>
        <v>9</v>
      </c>
    </row>
    <row r="7597" spans="1:6">
      <c r="A7597" t="s">
        <v>85</v>
      </c>
      <c r="B7597" s="72">
        <v>46217</v>
      </c>
      <c r="C7597" s="79">
        <v>0.41666666666666669</v>
      </c>
      <c r="D7597">
        <v>18</v>
      </c>
      <c r="E7597" t="str">
        <f t="shared" si="236"/>
        <v>juillet</v>
      </c>
      <c r="F7597">
        <f t="shared" si="237"/>
        <v>10</v>
      </c>
    </row>
    <row r="7598" spans="1:6">
      <c r="A7598" t="s">
        <v>85</v>
      </c>
      <c r="B7598" s="72">
        <v>46217</v>
      </c>
      <c r="C7598" s="79">
        <v>0.45833333333333331</v>
      </c>
      <c r="D7598">
        <v>21</v>
      </c>
      <c r="E7598" t="str">
        <f t="shared" si="236"/>
        <v>juillet</v>
      </c>
      <c r="F7598">
        <f t="shared" si="237"/>
        <v>11</v>
      </c>
    </row>
    <row r="7599" spans="1:6">
      <c r="A7599" t="s">
        <v>85</v>
      </c>
      <c r="B7599" s="72">
        <v>46217</v>
      </c>
      <c r="C7599" s="79">
        <v>0.5</v>
      </c>
      <c r="D7599">
        <v>21</v>
      </c>
      <c r="E7599" t="str">
        <f t="shared" si="236"/>
        <v>juillet</v>
      </c>
      <c r="F7599">
        <f t="shared" si="237"/>
        <v>12</v>
      </c>
    </row>
    <row r="7600" spans="1:6">
      <c r="A7600" t="s">
        <v>85</v>
      </c>
      <c r="B7600" s="72">
        <v>46217</v>
      </c>
      <c r="C7600" s="79">
        <v>0.54166666666666663</v>
      </c>
      <c r="D7600">
        <v>23</v>
      </c>
      <c r="E7600" t="str">
        <f t="shared" si="236"/>
        <v>juillet</v>
      </c>
      <c r="F7600">
        <f t="shared" si="237"/>
        <v>13</v>
      </c>
    </row>
    <row r="7601" spans="1:6">
      <c r="A7601" t="s">
        <v>85</v>
      </c>
      <c r="B7601" s="72">
        <v>46217</v>
      </c>
      <c r="C7601" s="79">
        <v>0.58333333333333337</v>
      </c>
      <c r="D7601">
        <v>10</v>
      </c>
      <c r="E7601" t="str">
        <f t="shared" si="236"/>
        <v>juillet</v>
      </c>
      <c r="F7601">
        <f t="shared" si="237"/>
        <v>14</v>
      </c>
    </row>
    <row r="7602" spans="1:6">
      <c r="A7602" t="s">
        <v>85</v>
      </c>
      <c r="B7602" s="72">
        <v>46217</v>
      </c>
      <c r="C7602" s="79">
        <v>0.625</v>
      </c>
      <c r="D7602">
        <v>16</v>
      </c>
      <c r="E7602" t="str">
        <f t="shared" si="236"/>
        <v>juillet</v>
      </c>
      <c r="F7602">
        <f t="shared" si="237"/>
        <v>15</v>
      </c>
    </row>
    <row r="7603" spans="1:6">
      <c r="A7603" t="s">
        <v>85</v>
      </c>
      <c r="B7603" s="72">
        <v>46217</v>
      </c>
      <c r="C7603" s="79">
        <v>0.66666666666666663</v>
      </c>
      <c r="D7603">
        <v>20</v>
      </c>
      <c r="E7603" t="str">
        <f t="shared" si="236"/>
        <v>juillet</v>
      </c>
      <c r="F7603">
        <f t="shared" si="237"/>
        <v>16</v>
      </c>
    </row>
    <row r="7604" spans="1:6">
      <c r="A7604" t="s">
        <v>85</v>
      </c>
      <c r="B7604" s="72">
        <v>46217</v>
      </c>
      <c r="C7604" s="79">
        <v>0.70833333333333337</v>
      </c>
      <c r="D7604">
        <v>8</v>
      </c>
      <c r="E7604" t="str">
        <f t="shared" si="236"/>
        <v>juillet</v>
      </c>
      <c r="F7604">
        <f t="shared" si="237"/>
        <v>17</v>
      </c>
    </row>
    <row r="7605" spans="1:6">
      <c r="A7605" t="s">
        <v>85</v>
      </c>
      <c r="B7605" s="72">
        <v>46217</v>
      </c>
      <c r="C7605" s="79">
        <v>0.75</v>
      </c>
      <c r="D7605">
        <v>4</v>
      </c>
      <c r="E7605" t="str">
        <f t="shared" si="236"/>
        <v>juillet</v>
      </c>
      <c r="F7605">
        <f t="shared" si="237"/>
        <v>18</v>
      </c>
    </row>
    <row r="7606" spans="1:6">
      <c r="A7606" t="s">
        <v>85</v>
      </c>
      <c r="B7606" s="72">
        <v>46217</v>
      </c>
      <c r="C7606" s="79">
        <v>0.79166666666666663</v>
      </c>
      <c r="D7606">
        <v>4</v>
      </c>
      <c r="E7606" t="str">
        <f t="shared" si="236"/>
        <v>juillet</v>
      </c>
      <c r="F7606">
        <f t="shared" si="237"/>
        <v>19</v>
      </c>
    </row>
    <row r="7607" spans="1:6">
      <c r="A7607" t="s">
        <v>85</v>
      </c>
      <c r="B7607" s="72">
        <v>46217</v>
      </c>
      <c r="C7607" s="79">
        <v>0.83333333333333337</v>
      </c>
      <c r="D7607">
        <v>8</v>
      </c>
      <c r="E7607" t="str">
        <f t="shared" si="236"/>
        <v>juillet</v>
      </c>
      <c r="F7607">
        <f t="shared" si="237"/>
        <v>20</v>
      </c>
    </row>
    <row r="7608" spans="1:6">
      <c r="A7608" t="s">
        <v>85</v>
      </c>
      <c r="B7608" s="72">
        <v>46217</v>
      </c>
      <c r="C7608" s="79">
        <v>0.875</v>
      </c>
      <c r="D7608">
        <v>4</v>
      </c>
      <c r="E7608" t="str">
        <f t="shared" si="236"/>
        <v>juillet</v>
      </c>
      <c r="F7608">
        <f t="shared" si="237"/>
        <v>21</v>
      </c>
    </row>
    <row r="7609" spans="1:6">
      <c r="A7609" t="s">
        <v>85</v>
      </c>
      <c r="B7609" s="72">
        <v>46217</v>
      </c>
      <c r="C7609" s="79">
        <v>0.91666666666666663</v>
      </c>
      <c r="D7609">
        <v>5</v>
      </c>
      <c r="E7609" t="str">
        <f t="shared" si="236"/>
        <v>juillet</v>
      </c>
      <c r="F7609">
        <f t="shared" si="237"/>
        <v>22</v>
      </c>
    </row>
    <row r="7610" spans="1:6">
      <c r="A7610" t="s">
        <v>85</v>
      </c>
      <c r="B7610" s="72">
        <v>46217</v>
      </c>
      <c r="C7610" s="79">
        <v>0.95833333333333337</v>
      </c>
      <c r="D7610">
        <v>0</v>
      </c>
      <c r="E7610" t="str">
        <f t="shared" si="236"/>
        <v>juillet</v>
      </c>
      <c r="F7610">
        <f t="shared" si="237"/>
        <v>23</v>
      </c>
    </row>
    <row r="7611" spans="1:6">
      <c r="A7611" t="s">
        <v>68</v>
      </c>
      <c r="B7611" s="72">
        <v>46218</v>
      </c>
      <c r="C7611" s="79">
        <v>0</v>
      </c>
      <c r="D7611">
        <v>2</v>
      </c>
      <c r="E7611" t="str">
        <f t="shared" si="236"/>
        <v>juillet</v>
      </c>
      <c r="F7611">
        <f t="shared" si="237"/>
        <v>24</v>
      </c>
    </row>
    <row r="7612" spans="1:6">
      <c r="A7612" t="s">
        <v>68</v>
      </c>
      <c r="B7612" s="72">
        <v>46218</v>
      </c>
      <c r="C7612" s="79">
        <v>4.1666666666666664E-2</v>
      </c>
      <c r="D7612">
        <v>1</v>
      </c>
      <c r="E7612" t="str">
        <f t="shared" si="236"/>
        <v>juillet</v>
      </c>
      <c r="F7612">
        <f t="shared" si="237"/>
        <v>1</v>
      </c>
    </row>
    <row r="7613" spans="1:6">
      <c r="A7613" t="s">
        <v>68</v>
      </c>
      <c r="B7613" s="72">
        <v>46218</v>
      </c>
      <c r="C7613" s="79">
        <v>8.3333333333333329E-2</v>
      </c>
      <c r="D7613">
        <v>1</v>
      </c>
      <c r="E7613" t="str">
        <f t="shared" si="236"/>
        <v>juillet</v>
      </c>
      <c r="F7613">
        <f t="shared" si="237"/>
        <v>2</v>
      </c>
    </row>
    <row r="7614" spans="1:6">
      <c r="A7614" t="s">
        <v>68</v>
      </c>
      <c r="B7614" s="72">
        <v>46218</v>
      </c>
      <c r="C7614" s="79">
        <v>0.125</v>
      </c>
      <c r="D7614">
        <v>0</v>
      </c>
      <c r="E7614" t="str">
        <f t="shared" si="236"/>
        <v>juillet</v>
      </c>
      <c r="F7614">
        <f t="shared" si="237"/>
        <v>3</v>
      </c>
    </row>
    <row r="7615" spans="1:6">
      <c r="A7615" t="s">
        <v>68</v>
      </c>
      <c r="B7615" s="72">
        <v>46218</v>
      </c>
      <c r="C7615" s="79">
        <v>0.16666666666666666</v>
      </c>
      <c r="D7615">
        <v>0</v>
      </c>
      <c r="E7615" t="str">
        <f t="shared" si="236"/>
        <v>juillet</v>
      </c>
      <c r="F7615">
        <f t="shared" si="237"/>
        <v>4</v>
      </c>
    </row>
    <row r="7616" spans="1:6">
      <c r="A7616" t="s">
        <v>68</v>
      </c>
      <c r="B7616" s="72">
        <v>46218</v>
      </c>
      <c r="C7616" s="79">
        <v>0.20833333333333334</v>
      </c>
      <c r="D7616">
        <v>2</v>
      </c>
      <c r="E7616" t="str">
        <f t="shared" si="236"/>
        <v>juillet</v>
      </c>
      <c r="F7616" t="e">
        <f t="shared" si="237"/>
        <v>#N/A</v>
      </c>
    </row>
    <row r="7617" spans="1:6">
      <c r="A7617" t="s">
        <v>68</v>
      </c>
      <c r="B7617" s="72">
        <v>46218</v>
      </c>
      <c r="C7617" s="79">
        <v>0.25</v>
      </c>
      <c r="D7617">
        <v>7</v>
      </c>
      <c r="E7617" t="str">
        <f t="shared" si="236"/>
        <v>juillet</v>
      </c>
      <c r="F7617">
        <f t="shared" si="237"/>
        <v>6</v>
      </c>
    </row>
    <row r="7618" spans="1:6">
      <c r="A7618" t="s">
        <v>68</v>
      </c>
      <c r="B7618" s="72">
        <v>46218</v>
      </c>
      <c r="C7618" s="79">
        <v>0.29166666666666669</v>
      </c>
      <c r="D7618">
        <v>18</v>
      </c>
      <c r="E7618" t="str">
        <f t="shared" si="236"/>
        <v>juillet</v>
      </c>
      <c r="F7618">
        <f t="shared" si="237"/>
        <v>7</v>
      </c>
    </row>
    <row r="7619" spans="1:6">
      <c r="A7619" t="s">
        <v>68</v>
      </c>
      <c r="B7619" s="72">
        <v>46218</v>
      </c>
      <c r="C7619" s="79">
        <v>0.33333333333333331</v>
      </c>
      <c r="D7619">
        <v>51</v>
      </c>
      <c r="E7619" t="str">
        <f t="shared" si="236"/>
        <v>juillet</v>
      </c>
      <c r="F7619">
        <f t="shared" si="237"/>
        <v>8</v>
      </c>
    </row>
    <row r="7620" spans="1:6">
      <c r="A7620" t="s">
        <v>68</v>
      </c>
      <c r="B7620" s="72">
        <v>46218</v>
      </c>
      <c r="C7620" s="79">
        <v>0.375</v>
      </c>
      <c r="D7620">
        <v>65</v>
      </c>
      <c r="E7620" t="str">
        <f t="shared" ref="E7620:E7683" si="238">TEXT(B7620,"mmmm")</f>
        <v>juillet</v>
      </c>
      <c r="F7620">
        <f t="shared" ref="F7620:F7683" si="239">VLOOKUP(C7620,$L$1:$M$24,2,0)</f>
        <v>9</v>
      </c>
    </row>
    <row r="7621" spans="1:6">
      <c r="A7621" t="s">
        <v>68</v>
      </c>
      <c r="B7621" s="72">
        <v>46218</v>
      </c>
      <c r="C7621" s="79">
        <v>0.41666666666666669</v>
      </c>
      <c r="D7621">
        <v>58</v>
      </c>
      <c r="E7621" t="str">
        <f t="shared" si="238"/>
        <v>juillet</v>
      </c>
      <c r="F7621">
        <f t="shared" si="239"/>
        <v>10</v>
      </c>
    </row>
    <row r="7622" spans="1:6">
      <c r="A7622" t="s">
        <v>68</v>
      </c>
      <c r="B7622" s="72">
        <v>46218</v>
      </c>
      <c r="C7622" s="79">
        <v>0.45833333333333331</v>
      </c>
      <c r="D7622">
        <v>64</v>
      </c>
      <c r="E7622" t="str">
        <f t="shared" si="238"/>
        <v>juillet</v>
      </c>
      <c r="F7622">
        <f t="shared" si="239"/>
        <v>11</v>
      </c>
    </row>
    <row r="7623" spans="1:6">
      <c r="A7623" t="s">
        <v>68</v>
      </c>
      <c r="B7623" s="72">
        <v>46218</v>
      </c>
      <c r="C7623" s="79">
        <v>0.5</v>
      </c>
      <c r="D7623">
        <v>54</v>
      </c>
      <c r="E7623" t="str">
        <f t="shared" si="238"/>
        <v>juillet</v>
      </c>
      <c r="F7623">
        <f t="shared" si="239"/>
        <v>12</v>
      </c>
    </row>
    <row r="7624" spans="1:6">
      <c r="A7624" t="s">
        <v>68</v>
      </c>
      <c r="B7624" s="72">
        <v>46218</v>
      </c>
      <c r="C7624" s="79">
        <v>0.54166666666666663</v>
      </c>
      <c r="D7624">
        <v>62</v>
      </c>
      <c r="E7624" t="str">
        <f t="shared" si="238"/>
        <v>juillet</v>
      </c>
      <c r="F7624">
        <f t="shared" si="239"/>
        <v>13</v>
      </c>
    </row>
    <row r="7625" spans="1:6">
      <c r="A7625" t="s">
        <v>68</v>
      </c>
      <c r="B7625" s="72">
        <v>46218</v>
      </c>
      <c r="C7625" s="79">
        <v>0.58333333333333337</v>
      </c>
      <c r="D7625">
        <v>65</v>
      </c>
      <c r="E7625" t="str">
        <f t="shared" si="238"/>
        <v>juillet</v>
      </c>
      <c r="F7625">
        <f t="shared" si="239"/>
        <v>14</v>
      </c>
    </row>
    <row r="7626" spans="1:6">
      <c r="A7626" t="s">
        <v>68</v>
      </c>
      <c r="B7626" s="72">
        <v>46218</v>
      </c>
      <c r="C7626" s="79">
        <v>0.625</v>
      </c>
      <c r="D7626">
        <v>64</v>
      </c>
      <c r="E7626" t="str">
        <f t="shared" si="238"/>
        <v>juillet</v>
      </c>
      <c r="F7626">
        <f t="shared" si="239"/>
        <v>15</v>
      </c>
    </row>
    <row r="7627" spans="1:6">
      <c r="A7627" t="s">
        <v>68</v>
      </c>
      <c r="B7627" s="72">
        <v>46218</v>
      </c>
      <c r="C7627" s="79">
        <v>0.66666666666666663</v>
      </c>
      <c r="D7627">
        <v>58</v>
      </c>
      <c r="E7627" t="str">
        <f t="shared" si="238"/>
        <v>juillet</v>
      </c>
      <c r="F7627">
        <f t="shared" si="239"/>
        <v>16</v>
      </c>
    </row>
    <row r="7628" spans="1:6">
      <c r="A7628" t="s">
        <v>68</v>
      </c>
      <c r="B7628" s="72">
        <v>46218</v>
      </c>
      <c r="C7628" s="79">
        <v>0.70833333333333337</v>
      </c>
      <c r="D7628">
        <v>48</v>
      </c>
      <c r="E7628" t="str">
        <f t="shared" si="238"/>
        <v>juillet</v>
      </c>
      <c r="F7628">
        <f t="shared" si="239"/>
        <v>17</v>
      </c>
    </row>
    <row r="7629" spans="1:6">
      <c r="A7629" t="s">
        <v>68</v>
      </c>
      <c r="B7629" s="72">
        <v>46218</v>
      </c>
      <c r="C7629" s="79">
        <v>0.75</v>
      </c>
      <c r="D7629">
        <v>28</v>
      </c>
      <c r="E7629" t="str">
        <f t="shared" si="238"/>
        <v>juillet</v>
      </c>
      <c r="F7629">
        <f t="shared" si="239"/>
        <v>18</v>
      </c>
    </row>
    <row r="7630" spans="1:6">
      <c r="A7630" t="s">
        <v>68</v>
      </c>
      <c r="B7630" s="72">
        <v>46218</v>
      </c>
      <c r="C7630" s="79">
        <v>0.79166666666666663</v>
      </c>
      <c r="D7630">
        <v>23</v>
      </c>
      <c r="E7630" t="str">
        <f t="shared" si="238"/>
        <v>juillet</v>
      </c>
      <c r="F7630">
        <f t="shared" si="239"/>
        <v>19</v>
      </c>
    </row>
    <row r="7631" spans="1:6">
      <c r="A7631" t="s">
        <v>68</v>
      </c>
      <c r="B7631" s="72">
        <v>46218</v>
      </c>
      <c r="C7631" s="79">
        <v>0.83333333333333337</v>
      </c>
      <c r="D7631">
        <v>17</v>
      </c>
      <c r="E7631" t="str">
        <f t="shared" si="238"/>
        <v>juillet</v>
      </c>
      <c r="F7631">
        <f t="shared" si="239"/>
        <v>20</v>
      </c>
    </row>
    <row r="7632" spans="1:6">
      <c r="A7632" t="s">
        <v>68</v>
      </c>
      <c r="B7632" s="72">
        <v>46218</v>
      </c>
      <c r="C7632" s="79">
        <v>0.875</v>
      </c>
      <c r="D7632">
        <v>15</v>
      </c>
      <c r="E7632" t="str">
        <f t="shared" si="238"/>
        <v>juillet</v>
      </c>
      <c r="F7632">
        <f t="shared" si="239"/>
        <v>21</v>
      </c>
    </row>
    <row r="7633" spans="1:6">
      <c r="A7633" t="s">
        <v>68</v>
      </c>
      <c r="B7633" s="72">
        <v>46218</v>
      </c>
      <c r="C7633" s="79">
        <v>0.91666666666666663</v>
      </c>
      <c r="D7633">
        <v>8</v>
      </c>
      <c r="E7633" t="str">
        <f t="shared" si="238"/>
        <v>juillet</v>
      </c>
      <c r="F7633">
        <f t="shared" si="239"/>
        <v>22</v>
      </c>
    </row>
    <row r="7634" spans="1:6">
      <c r="A7634" t="s">
        <v>68</v>
      </c>
      <c r="B7634" s="72">
        <v>46218</v>
      </c>
      <c r="C7634" s="79">
        <v>0.95833333333333337</v>
      </c>
      <c r="D7634">
        <v>5</v>
      </c>
      <c r="E7634" t="str">
        <f t="shared" si="238"/>
        <v>juillet</v>
      </c>
      <c r="F7634">
        <f t="shared" si="239"/>
        <v>23</v>
      </c>
    </row>
    <row r="7635" spans="1:6">
      <c r="A7635" t="s">
        <v>85</v>
      </c>
      <c r="B7635" s="72">
        <v>46218</v>
      </c>
      <c r="C7635" s="79">
        <v>0</v>
      </c>
      <c r="D7635">
        <v>2</v>
      </c>
      <c r="E7635" t="str">
        <f t="shared" si="238"/>
        <v>juillet</v>
      </c>
      <c r="F7635">
        <f t="shared" si="239"/>
        <v>24</v>
      </c>
    </row>
    <row r="7636" spans="1:6">
      <c r="A7636" t="s">
        <v>85</v>
      </c>
      <c r="B7636" s="72">
        <v>46218</v>
      </c>
      <c r="C7636" s="79">
        <v>4.1666666666666664E-2</v>
      </c>
      <c r="D7636">
        <v>2</v>
      </c>
      <c r="E7636" t="str">
        <f t="shared" si="238"/>
        <v>juillet</v>
      </c>
      <c r="F7636">
        <f t="shared" si="239"/>
        <v>1</v>
      </c>
    </row>
    <row r="7637" spans="1:6">
      <c r="A7637" t="s">
        <v>85</v>
      </c>
      <c r="B7637" s="72">
        <v>46218</v>
      </c>
      <c r="C7637" s="79">
        <v>8.3333333333333329E-2</v>
      </c>
      <c r="D7637">
        <v>6</v>
      </c>
      <c r="E7637" t="str">
        <f t="shared" si="238"/>
        <v>juillet</v>
      </c>
      <c r="F7637">
        <f t="shared" si="239"/>
        <v>2</v>
      </c>
    </row>
    <row r="7638" spans="1:6">
      <c r="A7638" t="s">
        <v>85</v>
      </c>
      <c r="B7638" s="72">
        <v>46218</v>
      </c>
      <c r="C7638" s="79">
        <v>0.125</v>
      </c>
      <c r="D7638">
        <v>5</v>
      </c>
      <c r="E7638" t="str">
        <f t="shared" si="238"/>
        <v>juillet</v>
      </c>
      <c r="F7638">
        <f t="shared" si="239"/>
        <v>3</v>
      </c>
    </row>
    <row r="7639" spans="1:6">
      <c r="A7639" t="s">
        <v>85</v>
      </c>
      <c r="B7639" s="72">
        <v>46218</v>
      </c>
      <c r="C7639" s="79">
        <v>0.16666666666666666</v>
      </c>
      <c r="D7639">
        <v>0</v>
      </c>
      <c r="E7639" t="str">
        <f t="shared" si="238"/>
        <v>juillet</v>
      </c>
      <c r="F7639">
        <f t="shared" si="239"/>
        <v>4</v>
      </c>
    </row>
    <row r="7640" spans="1:6">
      <c r="A7640" t="s">
        <v>85</v>
      </c>
      <c r="B7640" s="72">
        <v>46218</v>
      </c>
      <c r="C7640" s="79">
        <v>0.20833333333333334</v>
      </c>
      <c r="D7640">
        <v>0</v>
      </c>
      <c r="E7640" t="str">
        <f t="shared" si="238"/>
        <v>juillet</v>
      </c>
      <c r="F7640" t="e">
        <f t="shared" si="239"/>
        <v>#N/A</v>
      </c>
    </row>
    <row r="7641" spans="1:6">
      <c r="A7641" t="s">
        <v>85</v>
      </c>
      <c r="B7641" s="72">
        <v>46218</v>
      </c>
      <c r="C7641" s="79">
        <v>0.25</v>
      </c>
      <c r="D7641">
        <v>0</v>
      </c>
      <c r="E7641" t="str">
        <f t="shared" si="238"/>
        <v>juillet</v>
      </c>
      <c r="F7641">
        <f t="shared" si="239"/>
        <v>6</v>
      </c>
    </row>
    <row r="7642" spans="1:6">
      <c r="A7642" t="s">
        <v>85</v>
      </c>
      <c r="B7642" s="72">
        <v>46218</v>
      </c>
      <c r="C7642" s="79">
        <v>0.29166666666666669</v>
      </c>
      <c r="D7642">
        <v>2</v>
      </c>
      <c r="E7642" t="str">
        <f t="shared" si="238"/>
        <v>juillet</v>
      </c>
      <c r="F7642">
        <f t="shared" si="239"/>
        <v>7</v>
      </c>
    </row>
    <row r="7643" spans="1:6">
      <c r="A7643" t="s">
        <v>85</v>
      </c>
      <c r="B7643" s="72">
        <v>46218</v>
      </c>
      <c r="C7643" s="79">
        <v>0.33333333333333331</v>
      </c>
      <c r="D7643">
        <v>15</v>
      </c>
      <c r="E7643" t="str">
        <f t="shared" si="238"/>
        <v>juillet</v>
      </c>
      <c r="F7643">
        <f t="shared" si="239"/>
        <v>8</v>
      </c>
    </row>
    <row r="7644" spans="1:6">
      <c r="A7644" t="s">
        <v>85</v>
      </c>
      <c r="B7644" s="72">
        <v>46218</v>
      </c>
      <c r="C7644" s="79">
        <v>0.375</v>
      </c>
      <c r="D7644">
        <v>11</v>
      </c>
      <c r="E7644" t="str">
        <f t="shared" si="238"/>
        <v>juillet</v>
      </c>
      <c r="F7644">
        <f t="shared" si="239"/>
        <v>9</v>
      </c>
    </row>
    <row r="7645" spans="1:6">
      <c r="A7645" t="s">
        <v>85</v>
      </c>
      <c r="B7645" s="72">
        <v>46218</v>
      </c>
      <c r="C7645" s="79">
        <v>0.41666666666666669</v>
      </c>
      <c r="D7645">
        <v>16</v>
      </c>
      <c r="E7645" t="str">
        <f t="shared" si="238"/>
        <v>juillet</v>
      </c>
      <c r="F7645">
        <f t="shared" si="239"/>
        <v>10</v>
      </c>
    </row>
    <row r="7646" spans="1:6">
      <c r="A7646" t="s">
        <v>85</v>
      </c>
      <c r="B7646" s="72">
        <v>46218</v>
      </c>
      <c r="C7646" s="79">
        <v>0.45833333333333331</v>
      </c>
      <c r="D7646">
        <v>15</v>
      </c>
      <c r="E7646" t="str">
        <f t="shared" si="238"/>
        <v>juillet</v>
      </c>
      <c r="F7646">
        <f t="shared" si="239"/>
        <v>11</v>
      </c>
    </row>
    <row r="7647" spans="1:6">
      <c r="A7647" t="s">
        <v>85</v>
      </c>
      <c r="B7647" s="72">
        <v>46218</v>
      </c>
      <c r="C7647" s="79">
        <v>0.5</v>
      </c>
      <c r="D7647">
        <v>8</v>
      </c>
      <c r="E7647" t="str">
        <f t="shared" si="238"/>
        <v>juillet</v>
      </c>
      <c r="F7647">
        <f t="shared" si="239"/>
        <v>12</v>
      </c>
    </row>
    <row r="7648" spans="1:6">
      <c r="A7648" t="s">
        <v>85</v>
      </c>
      <c r="B7648" s="72">
        <v>46218</v>
      </c>
      <c r="C7648" s="79">
        <v>0.54166666666666663</v>
      </c>
      <c r="D7648">
        <v>10</v>
      </c>
      <c r="E7648" t="str">
        <f t="shared" si="238"/>
        <v>juillet</v>
      </c>
      <c r="F7648">
        <f t="shared" si="239"/>
        <v>13</v>
      </c>
    </row>
    <row r="7649" spans="1:6">
      <c r="A7649" t="s">
        <v>85</v>
      </c>
      <c r="B7649" s="72">
        <v>46218</v>
      </c>
      <c r="C7649" s="79">
        <v>0.58333333333333337</v>
      </c>
      <c r="D7649">
        <v>17</v>
      </c>
      <c r="E7649" t="str">
        <f t="shared" si="238"/>
        <v>juillet</v>
      </c>
      <c r="F7649">
        <f t="shared" si="239"/>
        <v>14</v>
      </c>
    </row>
    <row r="7650" spans="1:6">
      <c r="A7650" t="s">
        <v>85</v>
      </c>
      <c r="B7650" s="72">
        <v>46218</v>
      </c>
      <c r="C7650" s="79">
        <v>0.625</v>
      </c>
      <c r="D7650">
        <v>9</v>
      </c>
      <c r="E7650" t="str">
        <f t="shared" si="238"/>
        <v>juillet</v>
      </c>
      <c r="F7650">
        <f t="shared" si="239"/>
        <v>15</v>
      </c>
    </row>
    <row r="7651" spans="1:6">
      <c r="A7651" t="s">
        <v>85</v>
      </c>
      <c r="B7651" s="72">
        <v>46218</v>
      </c>
      <c r="C7651" s="79">
        <v>0.66666666666666663</v>
      </c>
      <c r="D7651">
        <v>23</v>
      </c>
      <c r="E7651" t="str">
        <f t="shared" si="238"/>
        <v>juillet</v>
      </c>
      <c r="F7651">
        <f t="shared" si="239"/>
        <v>16</v>
      </c>
    </row>
    <row r="7652" spans="1:6">
      <c r="A7652" t="s">
        <v>85</v>
      </c>
      <c r="B7652" s="72">
        <v>46218</v>
      </c>
      <c r="C7652" s="79">
        <v>0.70833333333333337</v>
      </c>
      <c r="D7652">
        <v>14</v>
      </c>
      <c r="E7652" t="str">
        <f t="shared" si="238"/>
        <v>juillet</v>
      </c>
      <c r="F7652">
        <f t="shared" si="239"/>
        <v>17</v>
      </c>
    </row>
    <row r="7653" spans="1:6">
      <c r="A7653" t="s">
        <v>85</v>
      </c>
      <c r="B7653" s="72">
        <v>46218</v>
      </c>
      <c r="C7653" s="79">
        <v>0.75</v>
      </c>
      <c r="D7653">
        <v>5</v>
      </c>
      <c r="E7653" t="str">
        <f t="shared" si="238"/>
        <v>juillet</v>
      </c>
      <c r="F7653">
        <f t="shared" si="239"/>
        <v>18</v>
      </c>
    </row>
    <row r="7654" spans="1:6">
      <c r="A7654" t="s">
        <v>85</v>
      </c>
      <c r="B7654" s="72">
        <v>46218</v>
      </c>
      <c r="C7654" s="79">
        <v>0.79166666666666663</v>
      </c>
      <c r="D7654">
        <v>2</v>
      </c>
      <c r="E7654" t="str">
        <f t="shared" si="238"/>
        <v>juillet</v>
      </c>
      <c r="F7654">
        <f t="shared" si="239"/>
        <v>19</v>
      </c>
    </row>
    <row r="7655" spans="1:6">
      <c r="A7655" t="s">
        <v>85</v>
      </c>
      <c r="B7655" s="72">
        <v>46218</v>
      </c>
      <c r="C7655" s="79">
        <v>0.83333333333333337</v>
      </c>
      <c r="D7655">
        <v>5</v>
      </c>
      <c r="E7655" t="str">
        <f t="shared" si="238"/>
        <v>juillet</v>
      </c>
      <c r="F7655">
        <f t="shared" si="239"/>
        <v>20</v>
      </c>
    </row>
    <row r="7656" spans="1:6">
      <c r="A7656" t="s">
        <v>85</v>
      </c>
      <c r="B7656" s="72">
        <v>46218</v>
      </c>
      <c r="C7656" s="79">
        <v>0.875</v>
      </c>
      <c r="D7656">
        <v>4</v>
      </c>
      <c r="E7656" t="str">
        <f t="shared" si="238"/>
        <v>juillet</v>
      </c>
      <c r="F7656">
        <f t="shared" si="239"/>
        <v>21</v>
      </c>
    </row>
    <row r="7657" spans="1:6">
      <c r="A7657" t="s">
        <v>85</v>
      </c>
      <c r="B7657" s="72">
        <v>46218</v>
      </c>
      <c r="C7657" s="79">
        <v>0.91666666666666663</v>
      </c>
      <c r="D7657">
        <v>0</v>
      </c>
      <c r="E7657" t="str">
        <f t="shared" si="238"/>
        <v>juillet</v>
      </c>
      <c r="F7657">
        <f t="shared" si="239"/>
        <v>22</v>
      </c>
    </row>
    <row r="7658" spans="1:6">
      <c r="A7658" t="s">
        <v>85</v>
      </c>
      <c r="B7658" s="72">
        <v>46218</v>
      </c>
      <c r="C7658" s="79">
        <v>0.95833333333333337</v>
      </c>
      <c r="D7658">
        <v>3</v>
      </c>
      <c r="E7658" t="str">
        <f t="shared" si="238"/>
        <v>juillet</v>
      </c>
      <c r="F7658">
        <f t="shared" si="239"/>
        <v>23</v>
      </c>
    </row>
    <row r="7659" spans="1:6">
      <c r="A7659" t="s">
        <v>85</v>
      </c>
      <c r="B7659" s="72">
        <v>46218</v>
      </c>
      <c r="C7659" s="79">
        <v>0</v>
      </c>
      <c r="D7659">
        <v>2</v>
      </c>
      <c r="E7659" t="str">
        <f t="shared" si="238"/>
        <v>juillet</v>
      </c>
      <c r="F7659">
        <f t="shared" si="239"/>
        <v>24</v>
      </c>
    </row>
    <row r="7660" spans="1:6">
      <c r="A7660" t="s">
        <v>85</v>
      </c>
      <c r="B7660" s="72">
        <v>46218</v>
      </c>
      <c r="C7660" s="79">
        <v>4.1666666666666664E-2</v>
      </c>
      <c r="D7660">
        <v>2</v>
      </c>
      <c r="E7660" t="str">
        <f t="shared" si="238"/>
        <v>juillet</v>
      </c>
      <c r="F7660">
        <f t="shared" si="239"/>
        <v>1</v>
      </c>
    </row>
    <row r="7661" spans="1:6">
      <c r="A7661" t="s">
        <v>85</v>
      </c>
      <c r="B7661" s="72">
        <v>46218</v>
      </c>
      <c r="C7661" s="79">
        <v>8.3333333333333329E-2</v>
      </c>
      <c r="D7661">
        <v>6</v>
      </c>
      <c r="E7661" t="str">
        <f t="shared" si="238"/>
        <v>juillet</v>
      </c>
      <c r="F7661">
        <f t="shared" si="239"/>
        <v>2</v>
      </c>
    </row>
    <row r="7662" spans="1:6">
      <c r="A7662" t="s">
        <v>85</v>
      </c>
      <c r="B7662" s="72">
        <v>46218</v>
      </c>
      <c r="C7662" s="79">
        <v>0.125</v>
      </c>
      <c r="D7662">
        <v>5</v>
      </c>
      <c r="E7662" t="str">
        <f t="shared" si="238"/>
        <v>juillet</v>
      </c>
      <c r="F7662">
        <f t="shared" si="239"/>
        <v>3</v>
      </c>
    </row>
    <row r="7663" spans="1:6">
      <c r="A7663" t="s">
        <v>85</v>
      </c>
      <c r="B7663" s="72">
        <v>46218</v>
      </c>
      <c r="C7663" s="79">
        <v>0.16666666666666666</v>
      </c>
      <c r="D7663">
        <v>0</v>
      </c>
      <c r="E7663" t="str">
        <f t="shared" si="238"/>
        <v>juillet</v>
      </c>
      <c r="F7663">
        <f t="shared" si="239"/>
        <v>4</v>
      </c>
    </row>
    <row r="7664" spans="1:6">
      <c r="A7664" t="s">
        <v>85</v>
      </c>
      <c r="B7664" s="72">
        <v>46218</v>
      </c>
      <c r="C7664" s="79">
        <v>0.20833333333333334</v>
      </c>
      <c r="D7664">
        <v>0</v>
      </c>
      <c r="E7664" t="str">
        <f t="shared" si="238"/>
        <v>juillet</v>
      </c>
      <c r="F7664" t="e">
        <f t="shared" si="239"/>
        <v>#N/A</v>
      </c>
    </row>
    <row r="7665" spans="1:6">
      <c r="A7665" t="s">
        <v>85</v>
      </c>
      <c r="B7665" s="72">
        <v>46218</v>
      </c>
      <c r="C7665" s="79">
        <v>0.25</v>
      </c>
      <c r="D7665">
        <v>0</v>
      </c>
      <c r="E7665" t="str">
        <f t="shared" si="238"/>
        <v>juillet</v>
      </c>
      <c r="F7665">
        <f t="shared" si="239"/>
        <v>6</v>
      </c>
    </row>
    <row r="7666" spans="1:6">
      <c r="A7666" t="s">
        <v>85</v>
      </c>
      <c r="B7666" s="72">
        <v>46218</v>
      </c>
      <c r="C7666" s="79">
        <v>0.29166666666666669</v>
      </c>
      <c r="D7666">
        <v>2</v>
      </c>
      <c r="E7666" t="str">
        <f t="shared" si="238"/>
        <v>juillet</v>
      </c>
      <c r="F7666">
        <f t="shared" si="239"/>
        <v>7</v>
      </c>
    </row>
    <row r="7667" spans="1:6">
      <c r="A7667" t="s">
        <v>85</v>
      </c>
      <c r="B7667" s="72">
        <v>46218</v>
      </c>
      <c r="C7667" s="79">
        <v>0.33333333333333331</v>
      </c>
      <c r="D7667">
        <v>15</v>
      </c>
      <c r="E7667" t="str">
        <f t="shared" si="238"/>
        <v>juillet</v>
      </c>
      <c r="F7667">
        <f t="shared" si="239"/>
        <v>8</v>
      </c>
    </row>
    <row r="7668" spans="1:6">
      <c r="A7668" t="s">
        <v>85</v>
      </c>
      <c r="B7668" s="72">
        <v>46218</v>
      </c>
      <c r="C7668" s="79">
        <v>0.375</v>
      </c>
      <c r="D7668">
        <v>11</v>
      </c>
      <c r="E7668" t="str">
        <f t="shared" si="238"/>
        <v>juillet</v>
      </c>
      <c r="F7668">
        <f t="shared" si="239"/>
        <v>9</v>
      </c>
    </row>
    <row r="7669" spans="1:6">
      <c r="A7669" t="s">
        <v>85</v>
      </c>
      <c r="B7669" s="72">
        <v>46218</v>
      </c>
      <c r="C7669" s="79">
        <v>0.41666666666666669</v>
      </c>
      <c r="D7669">
        <v>16</v>
      </c>
      <c r="E7669" t="str">
        <f t="shared" si="238"/>
        <v>juillet</v>
      </c>
      <c r="F7669">
        <f t="shared" si="239"/>
        <v>10</v>
      </c>
    </row>
    <row r="7670" spans="1:6">
      <c r="A7670" t="s">
        <v>85</v>
      </c>
      <c r="B7670" s="72">
        <v>46218</v>
      </c>
      <c r="C7670" s="79">
        <v>0.45833333333333331</v>
      </c>
      <c r="D7670">
        <v>15</v>
      </c>
      <c r="E7670" t="str">
        <f t="shared" si="238"/>
        <v>juillet</v>
      </c>
      <c r="F7670">
        <f t="shared" si="239"/>
        <v>11</v>
      </c>
    </row>
    <row r="7671" spans="1:6">
      <c r="A7671" t="s">
        <v>85</v>
      </c>
      <c r="B7671" s="72">
        <v>46218</v>
      </c>
      <c r="C7671" s="79">
        <v>0.5</v>
      </c>
      <c r="D7671">
        <v>8</v>
      </c>
      <c r="E7671" t="str">
        <f t="shared" si="238"/>
        <v>juillet</v>
      </c>
      <c r="F7671">
        <f t="shared" si="239"/>
        <v>12</v>
      </c>
    </row>
    <row r="7672" spans="1:6">
      <c r="A7672" t="s">
        <v>85</v>
      </c>
      <c r="B7672" s="72">
        <v>46218</v>
      </c>
      <c r="C7672" s="79">
        <v>0.54166666666666663</v>
      </c>
      <c r="D7672">
        <v>10</v>
      </c>
      <c r="E7672" t="str">
        <f t="shared" si="238"/>
        <v>juillet</v>
      </c>
      <c r="F7672">
        <f t="shared" si="239"/>
        <v>13</v>
      </c>
    </row>
    <row r="7673" spans="1:6">
      <c r="A7673" t="s">
        <v>85</v>
      </c>
      <c r="B7673" s="72">
        <v>46218</v>
      </c>
      <c r="C7673" s="79">
        <v>0.58333333333333337</v>
      </c>
      <c r="D7673">
        <v>17</v>
      </c>
      <c r="E7673" t="str">
        <f t="shared" si="238"/>
        <v>juillet</v>
      </c>
      <c r="F7673">
        <f t="shared" si="239"/>
        <v>14</v>
      </c>
    </row>
    <row r="7674" spans="1:6">
      <c r="A7674" t="s">
        <v>85</v>
      </c>
      <c r="B7674" s="72">
        <v>46218</v>
      </c>
      <c r="C7674" s="79">
        <v>0.625</v>
      </c>
      <c r="D7674">
        <v>9</v>
      </c>
      <c r="E7674" t="str">
        <f t="shared" si="238"/>
        <v>juillet</v>
      </c>
      <c r="F7674">
        <f t="shared" si="239"/>
        <v>15</v>
      </c>
    </row>
    <row r="7675" spans="1:6">
      <c r="A7675" t="s">
        <v>85</v>
      </c>
      <c r="B7675" s="72">
        <v>46218</v>
      </c>
      <c r="C7675" s="79">
        <v>0.66666666666666663</v>
      </c>
      <c r="D7675">
        <v>23</v>
      </c>
      <c r="E7675" t="str">
        <f t="shared" si="238"/>
        <v>juillet</v>
      </c>
      <c r="F7675">
        <f t="shared" si="239"/>
        <v>16</v>
      </c>
    </row>
    <row r="7676" spans="1:6">
      <c r="A7676" t="s">
        <v>85</v>
      </c>
      <c r="B7676" s="72">
        <v>46218</v>
      </c>
      <c r="C7676" s="79">
        <v>0.70833333333333337</v>
      </c>
      <c r="D7676">
        <v>14</v>
      </c>
      <c r="E7676" t="str">
        <f t="shared" si="238"/>
        <v>juillet</v>
      </c>
      <c r="F7676">
        <f t="shared" si="239"/>
        <v>17</v>
      </c>
    </row>
    <row r="7677" spans="1:6">
      <c r="A7677" t="s">
        <v>85</v>
      </c>
      <c r="B7677" s="72">
        <v>46218</v>
      </c>
      <c r="C7677" s="79">
        <v>0.75</v>
      </c>
      <c r="D7677">
        <v>5</v>
      </c>
      <c r="E7677" t="str">
        <f t="shared" si="238"/>
        <v>juillet</v>
      </c>
      <c r="F7677">
        <f t="shared" si="239"/>
        <v>18</v>
      </c>
    </row>
    <row r="7678" spans="1:6">
      <c r="A7678" t="s">
        <v>85</v>
      </c>
      <c r="B7678" s="72">
        <v>46218</v>
      </c>
      <c r="C7678" s="79">
        <v>0.79166666666666663</v>
      </c>
      <c r="D7678">
        <v>2</v>
      </c>
      <c r="E7678" t="str">
        <f t="shared" si="238"/>
        <v>juillet</v>
      </c>
      <c r="F7678">
        <f t="shared" si="239"/>
        <v>19</v>
      </c>
    </row>
    <row r="7679" spans="1:6">
      <c r="A7679" t="s">
        <v>85</v>
      </c>
      <c r="B7679" s="72">
        <v>46218</v>
      </c>
      <c r="C7679" s="79">
        <v>0.83333333333333337</v>
      </c>
      <c r="D7679">
        <v>5</v>
      </c>
      <c r="E7679" t="str">
        <f t="shared" si="238"/>
        <v>juillet</v>
      </c>
      <c r="F7679">
        <f t="shared" si="239"/>
        <v>20</v>
      </c>
    </row>
    <row r="7680" spans="1:6">
      <c r="A7680" t="s">
        <v>85</v>
      </c>
      <c r="B7680" s="72">
        <v>46218</v>
      </c>
      <c r="C7680" s="79">
        <v>0.875</v>
      </c>
      <c r="D7680">
        <v>4</v>
      </c>
      <c r="E7680" t="str">
        <f t="shared" si="238"/>
        <v>juillet</v>
      </c>
      <c r="F7680">
        <f t="shared" si="239"/>
        <v>21</v>
      </c>
    </row>
    <row r="7681" spans="1:6">
      <c r="A7681" t="s">
        <v>85</v>
      </c>
      <c r="B7681" s="72">
        <v>46218</v>
      </c>
      <c r="C7681" s="79">
        <v>0.91666666666666663</v>
      </c>
      <c r="D7681">
        <v>0</v>
      </c>
      <c r="E7681" t="str">
        <f t="shared" si="238"/>
        <v>juillet</v>
      </c>
      <c r="F7681">
        <f t="shared" si="239"/>
        <v>22</v>
      </c>
    </row>
    <row r="7682" spans="1:6">
      <c r="A7682" t="s">
        <v>85</v>
      </c>
      <c r="B7682" s="72">
        <v>46218</v>
      </c>
      <c r="C7682" s="79">
        <v>0.95833333333333337</v>
      </c>
      <c r="D7682">
        <v>3</v>
      </c>
      <c r="E7682" t="str">
        <f t="shared" si="238"/>
        <v>juillet</v>
      </c>
      <c r="F7682">
        <f t="shared" si="239"/>
        <v>23</v>
      </c>
    </row>
    <row r="7683" spans="1:6">
      <c r="A7683" t="s">
        <v>68</v>
      </c>
      <c r="B7683" s="72">
        <v>46219</v>
      </c>
      <c r="C7683" s="79">
        <v>0</v>
      </c>
      <c r="D7683">
        <v>1</v>
      </c>
      <c r="E7683" t="str">
        <f t="shared" si="238"/>
        <v>juillet</v>
      </c>
      <c r="F7683">
        <f t="shared" si="239"/>
        <v>24</v>
      </c>
    </row>
    <row r="7684" spans="1:6">
      <c r="A7684" t="s">
        <v>68</v>
      </c>
      <c r="B7684" s="72">
        <v>46219</v>
      </c>
      <c r="C7684" s="79">
        <v>4.1666666666666664E-2</v>
      </c>
      <c r="D7684">
        <v>2</v>
      </c>
      <c r="E7684" t="str">
        <f t="shared" ref="E7684:E7747" si="240">TEXT(B7684,"mmmm")</f>
        <v>juillet</v>
      </c>
      <c r="F7684">
        <f t="shared" ref="F7684:F7747" si="241">VLOOKUP(C7684,$L$1:$M$24,2,0)</f>
        <v>1</v>
      </c>
    </row>
    <row r="7685" spans="1:6">
      <c r="A7685" t="s">
        <v>68</v>
      </c>
      <c r="B7685" s="72">
        <v>46219</v>
      </c>
      <c r="C7685" s="79">
        <v>8.3333333333333329E-2</v>
      </c>
      <c r="D7685">
        <v>0</v>
      </c>
      <c r="E7685" t="str">
        <f t="shared" si="240"/>
        <v>juillet</v>
      </c>
      <c r="F7685">
        <f t="shared" si="241"/>
        <v>2</v>
      </c>
    </row>
    <row r="7686" spans="1:6">
      <c r="A7686" t="s">
        <v>68</v>
      </c>
      <c r="B7686" s="72">
        <v>46219</v>
      </c>
      <c r="C7686" s="79">
        <v>0.125</v>
      </c>
      <c r="D7686">
        <v>0</v>
      </c>
      <c r="E7686" t="str">
        <f t="shared" si="240"/>
        <v>juillet</v>
      </c>
      <c r="F7686">
        <f t="shared" si="241"/>
        <v>3</v>
      </c>
    </row>
    <row r="7687" spans="1:6">
      <c r="A7687" t="s">
        <v>68</v>
      </c>
      <c r="B7687" s="72">
        <v>46219</v>
      </c>
      <c r="C7687" s="79">
        <v>0.16666666666666666</v>
      </c>
      <c r="D7687">
        <v>2</v>
      </c>
      <c r="E7687" t="str">
        <f t="shared" si="240"/>
        <v>juillet</v>
      </c>
      <c r="F7687">
        <f t="shared" si="241"/>
        <v>4</v>
      </c>
    </row>
    <row r="7688" spans="1:6">
      <c r="A7688" t="s">
        <v>68</v>
      </c>
      <c r="B7688" s="72">
        <v>46219</v>
      </c>
      <c r="C7688" s="79">
        <v>0.20833333333333334</v>
      </c>
      <c r="D7688">
        <v>1</v>
      </c>
      <c r="E7688" t="str">
        <f t="shared" si="240"/>
        <v>juillet</v>
      </c>
      <c r="F7688" t="e">
        <f t="shared" si="241"/>
        <v>#N/A</v>
      </c>
    </row>
    <row r="7689" spans="1:6">
      <c r="A7689" t="s">
        <v>68</v>
      </c>
      <c r="B7689" s="72">
        <v>46219</v>
      </c>
      <c r="C7689" s="79">
        <v>0.25</v>
      </c>
      <c r="D7689">
        <v>4</v>
      </c>
      <c r="E7689" t="str">
        <f t="shared" si="240"/>
        <v>juillet</v>
      </c>
      <c r="F7689">
        <f t="shared" si="241"/>
        <v>6</v>
      </c>
    </row>
    <row r="7690" spans="1:6">
      <c r="A7690" t="s">
        <v>68</v>
      </c>
      <c r="B7690" s="72">
        <v>46219</v>
      </c>
      <c r="C7690" s="79">
        <v>0.29166666666666669</v>
      </c>
      <c r="D7690">
        <v>19</v>
      </c>
      <c r="E7690" t="str">
        <f t="shared" si="240"/>
        <v>juillet</v>
      </c>
      <c r="F7690">
        <f t="shared" si="241"/>
        <v>7</v>
      </c>
    </row>
    <row r="7691" spans="1:6">
      <c r="A7691" t="s">
        <v>68</v>
      </c>
      <c r="B7691" s="72">
        <v>46219</v>
      </c>
      <c r="C7691" s="79">
        <v>0.33333333333333331</v>
      </c>
      <c r="D7691">
        <v>49</v>
      </c>
      <c r="E7691" t="str">
        <f t="shared" si="240"/>
        <v>juillet</v>
      </c>
      <c r="F7691">
        <f t="shared" si="241"/>
        <v>8</v>
      </c>
    </row>
    <row r="7692" spans="1:6">
      <c r="A7692" t="s">
        <v>68</v>
      </c>
      <c r="B7692" s="72">
        <v>46219</v>
      </c>
      <c r="C7692" s="79">
        <v>0.375</v>
      </c>
      <c r="D7692">
        <v>57</v>
      </c>
      <c r="E7692" t="str">
        <f t="shared" si="240"/>
        <v>juillet</v>
      </c>
      <c r="F7692">
        <f t="shared" si="241"/>
        <v>9</v>
      </c>
    </row>
    <row r="7693" spans="1:6">
      <c r="A7693" t="s">
        <v>68</v>
      </c>
      <c r="B7693" s="72">
        <v>46219</v>
      </c>
      <c r="C7693" s="79">
        <v>0.41666666666666669</v>
      </c>
      <c r="D7693">
        <v>65</v>
      </c>
      <c r="E7693" t="str">
        <f t="shared" si="240"/>
        <v>juillet</v>
      </c>
      <c r="F7693">
        <f t="shared" si="241"/>
        <v>10</v>
      </c>
    </row>
    <row r="7694" spans="1:6">
      <c r="A7694" t="s">
        <v>68</v>
      </c>
      <c r="B7694" s="72">
        <v>46219</v>
      </c>
      <c r="C7694" s="79">
        <v>0.45833333333333331</v>
      </c>
      <c r="D7694">
        <v>58</v>
      </c>
      <c r="E7694" t="str">
        <f t="shared" si="240"/>
        <v>juillet</v>
      </c>
      <c r="F7694">
        <f t="shared" si="241"/>
        <v>11</v>
      </c>
    </row>
    <row r="7695" spans="1:6">
      <c r="A7695" t="s">
        <v>68</v>
      </c>
      <c r="B7695" s="72">
        <v>46219</v>
      </c>
      <c r="C7695" s="79">
        <v>0.5</v>
      </c>
      <c r="D7695">
        <v>54</v>
      </c>
      <c r="E7695" t="str">
        <f t="shared" si="240"/>
        <v>juillet</v>
      </c>
      <c r="F7695">
        <f t="shared" si="241"/>
        <v>12</v>
      </c>
    </row>
    <row r="7696" spans="1:6">
      <c r="A7696" t="s">
        <v>68</v>
      </c>
      <c r="B7696" s="72">
        <v>46219</v>
      </c>
      <c r="C7696" s="79">
        <v>0.54166666666666663</v>
      </c>
      <c r="D7696">
        <v>53</v>
      </c>
      <c r="E7696" t="str">
        <f t="shared" si="240"/>
        <v>juillet</v>
      </c>
      <c r="F7696">
        <f t="shared" si="241"/>
        <v>13</v>
      </c>
    </row>
    <row r="7697" spans="1:6">
      <c r="A7697" t="s">
        <v>68</v>
      </c>
      <c r="B7697" s="72">
        <v>46219</v>
      </c>
      <c r="C7697" s="79">
        <v>0.58333333333333337</v>
      </c>
      <c r="D7697">
        <v>53</v>
      </c>
      <c r="E7697" t="str">
        <f t="shared" si="240"/>
        <v>juillet</v>
      </c>
      <c r="F7697">
        <f t="shared" si="241"/>
        <v>14</v>
      </c>
    </row>
    <row r="7698" spans="1:6">
      <c r="A7698" t="s">
        <v>68</v>
      </c>
      <c r="B7698" s="72">
        <v>46219</v>
      </c>
      <c r="C7698" s="79">
        <v>0.625</v>
      </c>
      <c r="D7698">
        <v>67</v>
      </c>
      <c r="E7698" t="str">
        <f t="shared" si="240"/>
        <v>juillet</v>
      </c>
      <c r="F7698">
        <f t="shared" si="241"/>
        <v>15</v>
      </c>
    </row>
    <row r="7699" spans="1:6">
      <c r="A7699" t="s">
        <v>68</v>
      </c>
      <c r="B7699" s="72">
        <v>46219</v>
      </c>
      <c r="C7699" s="79">
        <v>0.66666666666666663</v>
      </c>
      <c r="D7699">
        <v>53</v>
      </c>
      <c r="E7699" t="str">
        <f t="shared" si="240"/>
        <v>juillet</v>
      </c>
      <c r="F7699">
        <f t="shared" si="241"/>
        <v>16</v>
      </c>
    </row>
    <row r="7700" spans="1:6">
      <c r="A7700" t="s">
        <v>68</v>
      </c>
      <c r="B7700" s="72">
        <v>46219</v>
      </c>
      <c r="C7700" s="79">
        <v>0.70833333333333337</v>
      </c>
      <c r="D7700">
        <v>41</v>
      </c>
      <c r="E7700" t="str">
        <f t="shared" si="240"/>
        <v>juillet</v>
      </c>
      <c r="F7700">
        <f t="shared" si="241"/>
        <v>17</v>
      </c>
    </row>
    <row r="7701" spans="1:6">
      <c r="A7701" t="s">
        <v>68</v>
      </c>
      <c r="B7701" s="72">
        <v>46219</v>
      </c>
      <c r="C7701" s="79">
        <v>0.75</v>
      </c>
      <c r="D7701">
        <v>41</v>
      </c>
      <c r="E7701" t="str">
        <f t="shared" si="240"/>
        <v>juillet</v>
      </c>
      <c r="F7701">
        <f t="shared" si="241"/>
        <v>18</v>
      </c>
    </row>
    <row r="7702" spans="1:6">
      <c r="A7702" t="s">
        <v>68</v>
      </c>
      <c r="B7702" s="72">
        <v>46219</v>
      </c>
      <c r="C7702" s="79">
        <v>0.79166666666666663</v>
      </c>
      <c r="D7702">
        <v>39</v>
      </c>
      <c r="E7702" t="str">
        <f t="shared" si="240"/>
        <v>juillet</v>
      </c>
      <c r="F7702">
        <f t="shared" si="241"/>
        <v>19</v>
      </c>
    </row>
    <row r="7703" spans="1:6">
      <c r="A7703" t="s">
        <v>68</v>
      </c>
      <c r="B7703" s="72">
        <v>46219</v>
      </c>
      <c r="C7703" s="79">
        <v>0.83333333333333337</v>
      </c>
      <c r="D7703">
        <v>26</v>
      </c>
      <c r="E7703" t="str">
        <f t="shared" si="240"/>
        <v>juillet</v>
      </c>
      <c r="F7703">
        <f t="shared" si="241"/>
        <v>20</v>
      </c>
    </row>
    <row r="7704" spans="1:6">
      <c r="A7704" t="s">
        <v>68</v>
      </c>
      <c r="B7704" s="72">
        <v>46219</v>
      </c>
      <c r="C7704" s="79">
        <v>0.875</v>
      </c>
      <c r="D7704">
        <v>17</v>
      </c>
      <c r="E7704" t="str">
        <f t="shared" si="240"/>
        <v>juillet</v>
      </c>
      <c r="F7704">
        <f t="shared" si="241"/>
        <v>21</v>
      </c>
    </row>
    <row r="7705" spans="1:6">
      <c r="A7705" t="s">
        <v>68</v>
      </c>
      <c r="B7705" s="72">
        <v>46219</v>
      </c>
      <c r="C7705" s="79">
        <v>0.91666666666666663</v>
      </c>
      <c r="D7705">
        <v>13</v>
      </c>
      <c r="E7705" t="str">
        <f t="shared" si="240"/>
        <v>juillet</v>
      </c>
      <c r="F7705">
        <f t="shared" si="241"/>
        <v>22</v>
      </c>
    </row>
    <row r="7706" spans="1:6">
      <c r="A7706" t="s">
        <v>68</v>
      </c>
      <c r="B7706" s="72">
        <v>46219</v>
      </c>
      <c r="C7706" s="79">
        <v>0.95833333333333337</v>
      </c>
      <c r="D7706">
        <v>7</v>
      </c>
      <c r="E7706" t="str">
        <f t="shared" si="240"/>
        <v>juillet</v>
      </c>
      <c r="F7706">
        <f t="shared" si="241"/>
        <v>23</v>
      </c>
    </row>
    <row r="7707" spans="1:6">
      <c r="A7707" t="s">
        <v>85</v>
      </c>
      <c r="B7707" s="72">
        <v>46219</v>
      </c>
      <c r="C7707" s="79">
        <v>0</v>
      </c>
      <c r="D7707">
        <v>0</v>
      </c>
      <c r="E7707" t="str">
        <f t="shared" si="240"/>
        <v>juillet</v>
      </c>
      <c r="F7707">
        <f t="shared" si="241"/>
        <v>24</v>
      </c>
    </row>
    <row r="7708" spans="1:6">
      <c r="A7708" t="s">
        <v>85</v>
      </c>
      <c r="B7708" s="72">
        <v>46219</v>
      </c>
      <c r="C7708" s="79">
        <v>4.1666666666666664E-2</v>
      </c>
      <c r="D7708">
        <v>0</v>
      </c>
      <c r="E7708" t="str">
        <f t="shared" si="240"/>
        <v>juillet</v>
      </c>
      <c r="F7708">
        <f t="shared" si="241"/>
        <v>1</v>
      </c>
    </row>
    <row r="7709" spans="1:6">
      <c r="A7709" t="s">
        <v>85</v>
      </c>
      <c r="B7709" s="72">
        <v>46219</v>
      </c>
      <c r="C7709" s="79">
        <v>8.3333333333333329E-2</v>
      </c>
      <c r="D7709">
        <v>0</v>
      </c>
      <c r="E7709" t="str">
        <f t="shared" si="240"/>
        <v>juillet</v>
      </c>
      <c r="F7709">
        <f t="shared" si="241"/>
        <v>2</v>
      </c>
    </row>
    <row r="7710" spans="1:6">
      <c r="A7710" t="s">
        <v>85</v>
      </c>
      <c r="B7710" s="72">
        <v>46219</v>
      </c>
      <c r="C7710" s="79">
        <v>0.125</v>
      </c>
      <c r="D7710">
        <v>0</v>
      </c>
      <c r="E7710" t="str">
        <f t="shared" si="240"/>
        <v>juillet</v>
      </c>
      <c r="F7710">
        <f t="shared" si="241"/>
        <v>3</v>
      </c>
    </row>
    <row r="7711" spans="1:6">
      <c r="A7711" t="s">
        <v>85</v>
      </c>
      <c r="B7711" s="72">
        <v>46219</v>
      </c>
      <c r="C7711" s="79">
        <v>0.16666666666666666</v>
      </c>
      <c r="D7711">
        <v>1</v>
      </c>
      <c r="E7711" t="str">
        <f t="shared" si="240"/>
        <v>juillet</v>
      </c>
      <c r="F7711">
        <f t="shared" si="241"/>
        <v>4</v>
      </c>
    </row>
    <row r="7712" spans="1:6">
      <c r="A7712" t="s">
        <v>85</v>
      </c>
      <c r="B7712" s="72">
        <v>46219</v>
      </c>
      <c r="C7712" s="79">
        <v>0.20833333333333334</v>
      </c>
      <c r="D7712">
        <v>0</v>
      </c>
      <c r="E7712" t="str">
        <f t="shared" si="240"/>
        <v>juillet</v>
      </c>
      <c r="F7712" t="e">
        <f t="shared" si="241"/>
        <v>#N/A</v>
      </c>
    </row>
    <row r="7713" spans="1:6">
      <c r="A7713" t="s">
        <v>85</v>
      </c>
      <c r="B7713" s="72">
        <v>46219</v>
      </c>
      <c r="C7713" s="79">
        <v>0.25</v>
      </c>
      <c r="D7713">
        <v>5</v>
      </c>
      <c r="E7713" t="str">
        <f t="shared" si="240"/>
        <v>juillet</v>
      </c>
      <c r="F7713">
        <f t="shared" si="241"/>
        <v>6</v>
      </c>
    </row>
    <row r="7714" spans="1:6">
      <c r="A7714" t="s">
        <v>85</v>
      </c>
      <c r="B7714" s="72">
        <v>46219</v>
      </c>
      <c r="C7714" s="79">
        <v>0.29166666666666669</v>
      </c>
      <c r="D7714">
        <v>3</v>
      </c>
      <c r="E7714" t="str">
        <f t="shared" si="240"/>
        <v>juillet</v>
      </c>
      <c r="F7714">
        <f t="shared" si="241"/>
        <v>7</v>
      </c>
    </row>
    <row r="7715" spans="1:6">
      <c r="A7715" t="s">
        <v>85</v>
      </c>
      <c r="B7715" s="72">
        <v>46219</v>
      </c>
      <c r="C7715" s="79">
        <v>0.33333333333333331</v>
      </c>
      <c r="D7715">
        <v>8</v>
      </c>
      <c r="E7715" t="str">
        <f t="shared" si="240"/>
        <v>juillet</v>
      </c>
      <c r="F7715">
        <f t="shared" si="241"/>
        <v>8</v>
      </c>
    </row>
    <row r="7716" spans="1:6">
      <c r="A7716" t="s">
        <v>85</v>
      </c>
      <c r="B7716" s="72">
        <v>46219</v>
      </c>
      <c r="C7716" s="79">
        <v>0.375</v>
      </c>
      <c r="D7716">
        <v>15</v>
      </c>
      <c r="E7716" t="str">
        <f t="shared" si="240"/>
        <v>juillet</v>
      </c>
      <c r="F7716">
        <f t="shared" si="241"/>
        <v>9</v>
      </c>
    </row>
    <row r="7717" spans="1:6">
      <c r="A7717" t="s">
        <v>85</v>
      </c>
      <c r="B7717" s="72">
        <v>46219</v>
      </c>
      <c r="C7717" s="79">
        <v>0.41666666666666669</v>
      </c>
      <c r="D7717">
        <v>11</v>
      </c>
      <c r="E7717" t="str">
        <f t="shared" si="240"/>
        <v>juillet</v>
      </c>
      <c r="F7717">
        <f t="shared" si="241"/>
        <v>10</v>
      </c>
    </row>
    <row r="7718" spans="1:6">
      <c r="A7718" t="s">
        <v>85</v>
      </c>
      <c r="B7718" s="72">
        <v>46219</v>
      </c>
      <c r="C7718" s="79">
        <v>0.45833333333333331</v>
      </c>
      <c r="D7718">
        <v>13</v>
      </c>
      <c r="E7718" t="str">
        <f t="shared" si="240"/>
        <v>juillet</v>
      </c>
      <c r="F7718">
        <f t="shared" si="241"/>
        <v>11</v>
      </c>
    </row>
    <row r="7719" spans="1:6">
      <c r="A7719" t="s">
        <v>85</v>
      </c>
      <c r="B7719" s="72">
        <v>46219</v>
      </c>
      <c r="C7719" s="79">
        <v>0.5</v>
      </c>
      <c r="D7719">
        <v>23</v>
      </c>
      <c r="E7719" t="str">
        <f t="shared" si="240"/>
        <v>juillet</v>
      </c>
      <c r="F7719">
        <f t="shared" si="241"/>
        <v>12</v>
      </c>
    </row>
    <row r="7720" spans="1:6">
      <c r="A7720" t="s">
        <v>85</v>
      </c>
      <c r="B7720" s="72">
        <v>46219</v>
      </c>
      <c r="C7720" s="79">
        <v>0.54166666666666663</v>
      </c>
      <c r="D7720">
        <v>9</v>
      </c>
      <c r="E7720" t="str">
        <f t="shared" si="240"/>
        <v>juillet</v>
      </c>
      <c r="F7720">
        <f t="shared" si="241"/>
        <v>13</v>
      </c>
    </row>
    <row r="7721" spans="1:6">
      <c r="A7721" t="s">
        <v>85</v>
      </c>
      <c r="B7721" s="72">
        <v>46219</v>
      </c>
      <c r="C7721" s="79">
        <v>0.58333333333333337</v>
      </c>
      <c r="D7721">
        <v>12</v>
      </c>
      <c r="E7721" t="str">
        <f t="shared" si="240"/>
        <v>juillet</v>
      </c>
      <c r="F7721">
        <f t="shared" si="241"/>
        <v>14</v>
      </c>
    </row>
    <row r="7722" spans="1:6">
      <c r="A7722" t="s">
        <v>85</v>
      </c>
      <c r="B7722" s="72">
        <v>46219</v>
      </c>
      <c r="C7722" s="79">
        <v>0.625</v>
      </c>
      <c r="D7722">
        <v>25</v>
      </c>
      <c r="E7722" t="str">
        <f t="shared" si="240"/>
        <v>juillet</v>
      </c>
      <c r="F7722">
        <f t="shared" si="241"/>
        <v>15</v>
      </c>
    </row>
    <row r="7723" spans="1:6">
      <c r="A7723" t="s">
        <v>85</v>
      </c>
      <c r="B7723" s="72">
        <v>46219</v>
      </c>
      <c r="C7723" s="79">
        <v>0.66666666666666663</v>
      </c>
      <c r="D7723">
        <v>21</v>
      </c>
      <c r="E7723" t="str">
        <f t="shared" si="240"/>
        <v>juillet</v>
      </c>
      <c r="F7723">
        <f t="shared" si="241"/>
        <v>16</v>
      </c>
    </row>
    <row r="7724" spans="1:6">
      <c r="A7724" t="s">
        <v>85</v>
      </c>
      <c r="B7724" s="72">
        <v>46219</v>
      </c>
      <c r="C7724" s="79">
        <v>0.70833333333333337</v>
      </c>
      <c r="D7724">
        <v>7</v>
      </c>
      <c r="E7724" t="str">
        <f t="shared" si="240"/>
        <v>juillet</v>
      </c>
      <c r="F7724">
        <f t="shared" si="241"/>
        <v>17</v>
      </c>
    </row>
    <row r="7725" spans="1:6">
      <c r="A7725" t="s">
        <v>85</v>
      </c>
      <c r="B7725" s="72">
        <v>46219</v>
      </c>
      <c r="C7725" s="79">
        <v>0.75</v>
      </c>
      <c r="D7725">
        <v>5</v>
      </c>
      <c r="E7725" t="str">
        <f t="shared" si="240"/>
        <v>juillet</v>
      </c>
      <c r="F7725">
        <f t="shared" si="241"/>
        <v>18</v>
      </c>
    </row>
    <row r="7726" spans="1:6">
      <c r="A7726" t="s">
        <v>85</v>
      </c>
      <c r="B7726" s="72">
        <v>46219</v>
      </c>
      <c r="C7726" s="79">
        <v>0.79166666666666663</v>
      </c>
      <c r="D7726">
        <v>1</v>
      </c>
      <c r="E7726" t="str">
        <f t="shared" si="240"/>
        <v>juillet</v>
      </c>
      <c r="F7726">
        <f t="shared" si="241"/>
        <v>19</v>
      </c>
    </row>
    <row r="7727" spans="1:6">
      <c r="A7727" t="s">
        <v>85</v>
      </c>
      <c r="B7727" s="72">
        <v>46219</v>
      </c>
      <c r="C7727" s="79">
        <v>0.83333333333333337</v>
      </c>
      <c r="D7727">
        <v>4</v>
      </c>
      <c r="E7727" t="str">
        <f t="shared" si="240"/>
        <v>juillet</v>
      </c>
      <c r="F7727">
        <f t="shared" si="241"/>
        <v>20</v>
      </c>
    </row>
    <row r="7728" spans="1:6">
      <c r="A7728" t="s">
        <v>85</v>
      </c>
      <c r="B7728" s="72">
        <v>46219</v>
      </c>
      <c r="C7728" s="79">
        <v>0.875</v>
      </c>
      <c r="D7728">
        <v>2</v>
      </c>
      <c r="E7728" t="str">
        <f t="shared" si="240"/>
        <v>juillet</v>
      </c>
      <c r="F7728">
        <f t="shared" si="241"/>
        <v>21</v>
      </c>
    </row>
    <row r="7729" spans="1:6">
      <c r="A7729" t="s">
        <v>85</v>
      </c>
      <c r="B7729" s="72">
        <v>46219</v>
      </c>
      <c r="C7729" s="79">
        <v>0.91666666666666663</v>
      </c>
      <c r="D7729">
        <v>0</v>
      </c>
      <c r="E7729" t="str">
        <f t="shared" si="240"/>
        <v>juillet</v>
      </c>
      <c r="F7729">
        <f t="shared" si="241"/>
        <v>22</v>
      </c>
    </row>
    <row r="7730" spans="1:6">
      <c r="A7730" t="s">
        <v>85</v>
      </c>
      <c r="B7730" s="72">
        <v>46219</v>
      </c>
      <c r="C7730" s="79">
        <v>0.95833333333333337</v>
      </c>
      <c r="D7730">
        <v>1</v>
      </c>
      <c r="E7730" t="str">
        <f t="shared" si="240"/>
        <v>juillet</v>
      </c>
      <c r="F7730">
        <f t="shared" si="241"/>
        <v>23</v>
      </c>
    </row>
    <row r="7731" spans="1:6">
      <c r="A7731" t="s">
        <v>85</v>
      </c>
      <c r="B7731" s="72">
        <v>46219</v>
      </c>
      <c r="C7731" s="79">
        <v>0</v>
      </c>
      <c r="D7731">
        <v>0</v>
      </c>
      <c r="E7731" t="str">
        <f t="shared" si="240"/>
        <v>juillet</v>
      </c>
      <c r="F7731">
        <f t="shared" si="241"/>
        <v>24</v>
      </c>
    </row>
    <row r="7732" spans="1:6">
      <c r="A7732" t="s">
        <v>85</v>
      </c>
      <c r="B7732" s="72">
        <v>46219</v>
      </c>
      <c r="C7732" s="79">
        <v>4.1666666666666664E-2</v>
      </c>
      <c r="D7732">
        <v>0</v>
      </c>
      <c r="E7732" t="str">
        <f t="shared" si="240"/>
        <v>juillet</v>
      </c>
      <c r="F7732">
        <f t="shared" si="241"/>
        <v>1</v>
      </c>
    </row>
    <row r="7733" spans="1:6">
      <c r="A7733" t="s">
        <v>85</v>
      </c>
      <c r="B7733" s="72">
        <v>46219</v>
      </c>
      <c r="C7733" s="79">
        <v>8.3333333333333329E-2</v>
      </c>
      <c r="D7733">
        <v>0</v>
      </c>
      <c r="E7733" t="str">
        <f t="shared" si="240"/>
        <v>juillet</v>
      </c>
      <c r="F7733">
        <f t="shared" si="241"/>
        <v>2</v>
      </c>
    </row>
    <row r="7734" spans="1:6">
      <c r="A7734" t="s">
        <v>85</v>
      </c>
      <c r="B7734" s="72">
        <v>46219</v>
      </c>
      <c r="C7734" s="79">
        <v>0.125</v>
      </c>
      <c r="D7734">
        <v>0</v>
      </c>
      <c r="E7734" t="str">
        <f t="shared" si="240"/>
        <v>juillet</v>
      </c>
      <c r="F7734">
        <f t="shared" si="241"/>
        <v>3</v>
      </c>
    </row>
    <row r="7735" spans="1:6">
      <c r="A7735" t="s">
        <v>85</v>
      </c>
      <c r="B7735" s="72">
        <v>46219</v>
      </c>
      <c r="C7735" s="79">
        <v>0.16666666666666666</v>
      </c>
      <c r="D7735">
        <v>1</v>
      </c>
      <c r="E7735" t="str">
        <f t="shared" si="240"/>
        <v>juillet</v>
      </c>
      <c r="F7735">
        <f t="shared" si="241"/>
        <v>4</v>
      </c>
    </row>
    <row r="7736" spans="1:6">
      <c r="A7736" t="s">
        <v>85</v>
      </c>
      <c r="B7736" s="72">
        <v>46219</v>
      </c>
      <c r="C7736" s="79">
        <v>0.20833333333333334</v>
      </c>
      <c r="D7736">
        <v>0</v>
      </c>
      <c r="E7736" t="str">
        <f t="shared" si="240"/>
        <v>juillet</v>
      </c>
      <c r="F7736" t="e">
        <f t="shared" si="241"/>
        <v>#N/A</v>
      </c>
    </row>
    <row r="7737" spans="1:6">
      <c r="A7737" t="s">
        <v>85</v>
      </c>
      <c r="B7737" s="72">
        <v>46219</v>
      </c>
      <c r="C7737" s="79">
        <v>0.25</v>
      </c>
      <c r="D7737">
        <v>4</v>
      </c>
      <c r="E7737" t="str">
        <f t="shared" si="240"/>
        <v>juillet</v>
      </c>
      <c r="F7737">
        <f t="shared" si="241"/>
        <v>6</v>
      </c>
    </row>
    <row r="7738" spans="1:6">
      <c r="A7738" t="s">
        <v>85</v>
      </c>
      <c r="B7738" s="72">
        <v>46219</v>
      </c>
      <c r="C7738" s="79">
        <v>0.29166666666666669</v>
      </c>
      <c r="D7738">
        <v>3</v>
      </c>
      <c r="E7738" t="str">
        <f t="shared" si="240"/>
        <v>juillet</v>
      </c>
      <c r="F7738">
        <f t="shared" si="241"/>
        <v>7</v>
      </c>
    </row>
    <row r="7739" spans="1:6">
      <c r="A7739" t="s">
        <v>85</v>
      </c>
      <c r="B7739" s="72">
        <v>46219</v>
      </c>
      <c r="C7739" s="79">
        <v>0.33333333333333331</v>
      </c>
      <c r="D7739">
        <v>6</v>
      </c>
      <c r="E7739" t="str">
        <f t="shared" si="240"/>
        <v>juillet</v>
      </c>
      <c r="F7739">
        <f t="shared" si="241"/>
        <v>8</v>
      </c>
    </row>
    <row r="7740" spans="1:6">
      <c r="A7740" t="s">
        <v>85</v>
      </c>
      <c r="B7740" s="72">
        <v>46219</v>
      </c>
      <c r="C7740" s="79">
        <v>0.375</v>
      </c>
      <c r="D7740">
        <v>17</v>
      </c>
      <c r="E7740" t="str">
        <f t="shared" si="240"/>
        <v>juillet</v>
      </c>
      <c r="F7740">
        <f t="shared" si="241"/>
        <v>9</v>
      </c>
    </row>
    <row r="7741" spans="1:6">
      <c r="A7741" t="s">
        <v>85</v>
      </c>
      <c r="B7741" s="72">
        <v>46219</v>
      </c>
      <c r="C7741" s="79">
        <v>0.41666666666666669</v>
      </c>
      <c r="D7741">
        <v>10</v>
      </c>
      <c r="E7741" t="str">
        <f t="shared" si="240"/>
        <v>juillet</v>
      </c>
      <c r="F7741">
        <f t="shared" si="241"/>
        <v>10</v>
      </c>
    </row>
    <row r="7742" spans="1:6">
      <c r="A7742" t="s">
        <v>85</v>
      </c>
      <c r="B7742" s="72">
        <v>46219</v>
      </c>
      <c r="C7742" s="79">
        <v>0.45833333333333331</v>
      </c>
      <c r="D7742">
        <v>11</v>
      </c>
      <c r="E7742" t="str">
        <f t="shared" si="240"/>
        <v>juillet</v>
      </c>
      <c r="F7742">
        <f t="shared" si="241"/>
        <v>11</v>
      </c>
    </row>
    <row r="7743" spans="1:6">
      <c r="A7743" t="s">
        <v>85</v>
      </c>
      <c r="B7743" s="72">
        <v>46219</v>
      </c>
      <c r="C7743" s="79">
        <v>0.5</v>
      </c>
      <c r="D7743">
        <v>19</v>
      </c>
      <c r="E7743" t="str">
        <f t="shared" si="240"/>
        <v>juillet</v>
      </c>
      <c r="F7743">
        <f t="shared" si="241"/>
        <v>12</v>
      </c>
    </row>
    <row r="7744" spans="1:6">
      <c r="A7744" t="s">
        <v>85</v>
      </c>
      <c r="B7744" s="72">
        <v>46219</v>
      </c>
      <c r="C7744" s="79">
        <v>0.54166666666666663</v>
      </c>
      <c r="D7744">
        <v>10</v>
      </c>
      <c r="E7744" t="str">
        <f t="shared" si="240"/>
        <v>juillet</v>
      </c>
      <c r="F7744">
        <f t="shared" si="241"/>
        <v>13</v>
      </c>
    </row>
    <row r="7745" spans="1:6">
      <c r="A7745" t="s">
        <v>85</v>
      </c>
      <c r="B7745" s="72">
        <v>46219</v>
      </c>
      <c r="C7745" s="79">
        <v>0.58333333333333337</v>
      </c>
      <c r="D7745">
        <v>11</v>
      </c>
      <c r="E7745" t="str">
        <f t="shared" si="240"/>
        <v>juillet</v>
      </c>
      <c r="F7745">
        <f t="shared" si="241"/>
        <v>14</v>
      </c>
    </row>
    <row r="7746" spans="1:6">
      <c r="A7746" t="s">
        <v>85</v>
      </c>
      <c r="B7746" s="72">
        <v>46219</v>
      </c>
      <c r="C7746" s="79">
        <v>0.625</v>
      </c>
      <c r="D7746">
        <v>22</v>
      </c>
      <c r="E7746" t="str">
        <f t="shared" si="240"/>
        <v>juillet</v>
      </c>
      <c r="F7746">
        <f t="shared" si="241"/>
        <v>15</v>
      </c>
    </row>
    <row r="7747" spans="1:6">
      <c r="A7747" t="s">
        <v>85</v>
      </c>
      <c r="B7747" s="72">
        <v>46219</v>
      </c>
      <c r="C7747" s="79">
        <v>0.66666666666666663</v>
      </c>
      <c r="D7747">
        <v>19</v>
      </c>
      <c r="E7747" t="str">
        <f t="shared" si="240"/>
        <v>juillet</v>
      </c>
      <c r="F7747">
        <f t="shared" si="241"/>
        <v>16</v>
      </c>
    </row>
    <row r="7748" spans="1:6">
      <c r="A7748" t="s">
        <v>85</v>
      </c>
      <c r="B7748" s="72">
        <v>46219</v>
      </c>
      <c r="C7748" s="79">
        <v>0.70833333333333337</v>
      </c>
      <c r="D7748">
        <v>8</v>
      </c>
      <c r="E7748" t="str">
        <f t="shared" ref="E7748:E7811" si="242">TEXT(B7748,"mmmm")</f>
        <v>juillet</v>
      </c>
      <c r="F7748">
        <f t="shared" ref="F7748:F7811" si="243">VLOOKUP(C7748,$L$1:$M$24,2,0)</f>
        <v>17</v>
      </c>
    </row>
    <row r="7749" spans="1:6">
      <c r="A7749" t="s">
        <v>85</v>
      </c>
      <c r="B7749" s="72">
        <v>46219</v>
      </c>
      <c r="C7749" s="79">
        <v>0.75</v>
      </c>
      <c r="D7749">
        <v>4</v>
      </c>
      <c r="E7749" t="str">
        <f t="shared" si="242"/>
        <v>juillet</v>
      </c>
      <c r="F7749">
        <f t="shared" si="243"/>
        <v>18</v>
      </c>
    </row>
    <row r="7750" spans="1:6">
      <c r="A7750" t="s">
        <v>85</v>
      </c>
      <c r="B7750" s="72">
        <v>46219</v>
      </c>
      <c r="C7750" s="79">
        <v>0.79166666666666663</v>
      </c>
      <c r="D7750">
        <v>1</v>
      </c>
      <c r="E7750" t="str">
        <f t="shared" si="242"/>
        <v>juillet</v>
      </c>
      <c r="F7750">
        <f t="shared" si="243"/>
        <v>19</v>
      </c>
    </row>
    <row r="7751" spans="1:6">
      <c r="A7751" t="s">
        <v>85</v>
      </c>
      <c r="B7751" s="72">
        <v>46219</v>
      </c>
      <c r="C7751" s="79">
        <v>0.83333333333333337</v>
      </c>
      <c r="D7751">
        <v>3</v>
      </c>
      <c r="E7751" t="str">
        <f t="shared" si="242"/>
        <v>juillet</v>
      </c>
      <c r="F7751">
        <f t="shared" si="243"/>
        <v>20</v>
      </c>
    </row>
    <row r="7752" spans="1:6">
      <c r="A7752" t="s">
        <v>85</v>
      </c>
      <c r="B7752" s="72">
        <v>46219</v>
      </c>
      <c r="C7752" s="79">
        <v>0.875</v>
      </c>
      <c r="D7752">
        <v>2</v>
      </c>
      <c r="E7752" t="str">
        <f t="shared" si="242"/>
        <v>juillet</v>
      </c>
      <c r="F7752">
        <f t="shared" si="243"/>
        <v>21</v>
      </c>
    </row>
    <row r="7753" spans="1:6">
      <c r="A7753" t="s">
        <v>85</v>
      </c>
      <c r="B7753" s="72">
        <v>46219</v>
      </c>
      <c r="C7753" s="79">
        <v>0.91666666666666663</v>
      </c>
      <c r="D7753">
        <v>0</v>
      </c>
      <c r="E7753" t="str">
        <f t="shared" si="242"/>
        <v>juillet</v>
      </c>
      <c r="F7753">
        <f t="shared" si="243"/>
        <v>22</v>
      </c>
    </row>
    <row r="7754" spans="1:6">
      <c r="A7754" t="s">
        <v>85</v>
      </c>
      <c r="B7754" s="72">
        <v>46219</v>
      </c>
      <c r="C7754" s="79">
        <v>0.95833333333333337</v>
      </c>
      <c r="D7754">
        <v>1</v>
      </c>
      <c r="E7754" t="str">
        <f t="shared" si="242"/>
        <v>juillet</v>
      </c>
      <c r="F7754">
        <f t="shared" si="243"/>
        <v>23</v>
      </c>
    </row>
    <row r="7755" spans="1:6">
      <c r="A7755" t="s">
        <v>68</v>
      </c>
      <c r="B7755" s="72">
        <v>46220</v>
      </c>
      <c r="C7755" s="79">
        <v>0</v>
      </c>
      <c r="D7755">
        <v>0</v>
      </c>
      <c r="E7755" t="str">
        <f t="shared" si="242"/>
        <v>juillet</v>
      </c>
      <c r="F7755">
        <f t="shared" si="243"/>
        <v>24</v>
      </c>
    </row>
    <row r="7756" spans="1:6">
      <c r="A7756" t="s">
        <v>68</v>
      </c>
      <c r="B7756" s="72">
        <v>46220</v>
      </c>
      <c r="C7756" s="79">
        <v>4.1666666666666664E-2</v>
      </c>
      <c r="D7756">
        <v>1</v>
      </c>
      <c r="E7756" t="str">
        <f t="shared" si="242"/>
        <v>juillet</v>
      </c>
      <c r="F7756">
        <f t="shared" si="243"/>
        <v>1</v>
      </c>
    </row>
    <row r="7757" spans="1:6">
      <c r="A7757" t="s">
        <v>68</v>
      </c>
      <c r="B7757" s="72">
        <v>46220</v>
      </c>
      <c r="C7757" s="79">
        <v>8.3333333333333329E-2</v>
      </c>
      <c r="D7757">
        <v>0</v>
      </c>
      <c r="E7757" t="str">
        <f t="shared" si="242"/>
        <v>juillet</v>
      </c>
      <c r="F7757">
        <f t="shared" si="243"/>
        <v>2</v>
      </c>
    </row>
    <row r="7758" spans="1:6">
      <c r="A7758" t="s">
        <v>68</v>
      </c>
      <c r="B7758" s="72">
        <v>46220</v>
      </c>
      <c r="C7758" s="79">
        <v>0.125</v>
      </c>
      <c r="D7758">
        <v>1</v>
      </c>
      <c r="E7758" t="str">
        <f t="shared" si="242"/>
        <v>juillet</v>
      </c>
      <c r="F7758">
        <f t="shared" si="243"/>
        <v>3</v>
      </c>
    </row>
    <row r="7759" spans="1:6">
      <c r="A7759" t="s">
        <v>68</v>
      </c>
      <c r="B7759" s="72">
        <v>46220</v>
      </c>
      <c r="C7759" s="79">
        <v>0.16666666666666666</v>
      </c>
      <c r="D7759">
        <v>3</v>
      </c>
      <c r="E7759" t="str">
        <f t="shared" si="242"/>
        <v>juillet</v>
      </c>
      <c r="F7759">
        <f t="shared" si="243"/>
        <v>4</v>
      </c>
    </row>
    <row r="7760" spans="1:6">
      <c r="A7760" t="s">
        <v>68</v>
      </c>
      <c r="B7760" s="72">
        <v>46220</v>
      </c>
      <c r="C7760" s="79">
        <v>0.20833333333333334</v>
      </c>
      <c r="D7760">
        <v>2</v>
      </c>
      <c r="E7760" t="str">
        <f t="shared" si="242"/>
        <v>juillet</v>
      </c>
      <c r="F7760" t="e">
        <f t="shared" si="243"/>
        <v>#N/A</v>
      </c>
    </row>
    <row r="7761" spans="1:6">
      <c r="A7761" t="s">
        <v>68</v>
      </c>
      <c r="B7761" s="72">
        <v>46220</v>
      </c>
      <c r="C7761" s="79">
        <v>0.25</v>
      </c>
      <c r="D7761">
        <v>5</v>
      </c>
      <c r="E7761" t="str">
        <f t="shared" si="242"/>
        <v>juillet</v>
      </c>
      <c r="F7761">
        <f t="shared" si="243"/>
        <v>6</v>
      </c>
    </row>
    <row r="7762" spans="1:6">
      <c r="A7762" t="s">
        <v>68</v>
      </c>
      <c r="B7762" s="72">
        <v>46220</v>
      </c>
      <c r="C7762" s="79">
        <v>0.29166666666666669</v>
      </c>
      <c r="D7762">
        <v>14</v>
      </c>
      <c r="E7762" t="str">
        <f t="shared" si="242"/>
        <v>juillet</v>
      </c>
      <c r="F7762">
        <f t="shared" si="243"/>
        <v>7</v>
      </c>
    </row>
    <row r="7763" spans="1:6">
      <c r="A7763" t="s">
        <v>68</v>
      </c>
      <c r="B7763" s="72">
        <v>46220</v>
      </c>
      <c r="C7763" s="79">
        <v>0.33333333333333331</v>
      </c>
      <c r="D7763">
        <v>42</v>
      </c>
      <c r="E7763" t="str">
        <f t="shared" si="242"/>
        <v>juillet</v>
      </c>
      <c r="F7763">
        <f t="shared" si="243"/>
        <v>8</v>
      </c>
    </row>
    <row r="7764" spans="1:6">
      <c r="A7764" t="s">
        <v>68</v>
      </c>
      <c r="B7764" s="72">
        <v>46220</v>
      </c>
      <c r="C7764" s="79">
        <v>0.375</v>
      </c>
      <c r="D7764">
        <v>66</v>
      </c>
      <c r="E7764" t="str">
        <f t="shared" si="242"/>
        <v>juillet</v>
      </c>
      <c r="F7764">
        <f t="shared" si="243"/>
        <v>9</v>
      </c>
    </row>
    <row r="7765" spans="1:6">
      <c r="A7765" t="s">
        <v>68</v>
      </c>
      <c r="B7765" s="72">
        <v>46220</v>
      </c>
      <c r="C7765" s="79">
        <v>0.41666666666666669</v>
      </c>
      <c r="D7765">
        <v>74</v>
      </c>
      <c r="E7765" t="str">
        <f t="shared" si="242"/>
        <v>juillet</v>
      </c>
      <c r="F7765">
        <f t="shared" si="243"/>
        <v>10</v>
      </c>
    </row>
    <row r="7766" spans="1:6">
      <c r="A7766" t="s">
        <v>68</v>
      </c>
      <c r="B7766" s="72">
        <v>46220</v>
      </c>
      <c r="C7766" s="79">
        <v>0.45833333333333331</v>
      </c>
      <c r="D7766">
        <v>71</v>
      </c>
      <c r="E7766" t="str">
        <f t="shared" si="242"/>
        <v>juillet</v>
      </c>
      <c r="F7766">
        <f t="shared" si="243"/>
        <v>11</v>
      </c>
    </row>
    <row r="7767" spans="1:6">
      <c r="A7767" t="s">
        <v>68</v>
      </c>
      <c r="B7767" s="72">
        <v>46220</v>
      </c>
      <c r="C7767" s="79">
        <v>0.5</v>
      </c>
      <c r="D7767">
        <v>64</v>
      </c>
      <c r="E7767" t="str">
        <f t="shared" si="242"/>
        <v>juillet</v>
      </c>
      <c r="F7767">
        <f t="shared" si="243"/>
        <v>12</v>
      </c>
    </row>
    <row r="7768" spans="1:6">
      <c r="A7768" t="s">
        <v>68</v>
      </c>
      <c r="B7768" s="72">
        <v>46220</v>
      </c>
      <c r="C7768" s="79">
        <v>0.54166666666666663</v>
      </c>
      <c r="D7768">
        <v>78</v>
      </c>
      <c r="E7768" t="str">
        <f t="shared" si="242"/>
        <v>juillet</v>
      </c>
      <c r="F7768">
        <f t="shared" si="243"/>
        <v>13</v>
      </c>
    </row>
    <row r="7769" spans="1:6">
      <c r="A7769" t="s">
        <v>68</v>
      </c>
      <c r="B7769" s="72">
        <v>46220</v>
      </c>
      <c r="C7769" s="79">
        <v>0.58333333333333337</v>
      </c>
      <c r="D7769">
        <v>70</v>
      </c>
      <c r="E7769" t="str">
        <f t="shared" si="242"/>
        <v>juillet</v>
      </c>
      <c r="F7769">
        <f t="shared" si="243"/>
        <v>14</v>
      </c>
    </row>
    <row r="7770" spans="1:6">
      <c r="A7770" t="s">
        <v>68</v>
      </c>
      <c r="B7770" s="72">
        <v>46220</v>
      </c>
      <c r="C7770" s="79">
        <v>0.625</v>
      </c>
      <c r="D7770">
        <v>73</v>
      </c>
      <c r="E7770" t="str">
        <f t="shared" si="242"/>
        <v>juillet</v>
      </c>
      <c r="F7770">
        <f t="shared" si="243"/>
        <v>15</v>
      </c>
    </row>
    <row r="7771" spans="1:6">
      <c r="A7771" t="s">
        <v>68</v>
      </c>
      <c r="B7771" s="72">
        <v>46220</v>
      </c>
      <c r="C7771" s="79">
        <v>0.66666666666666663</v>
      </c>
      <c r="D7771">
        <v>61</v>
      </c>
      <c r="E7771" t="str">
        <f t="shared" si="242"/>
        <v>juillet</v>
      </c>
      <c r="F7771">
        <f t="shared" si="243"/>
        <v>16</v>
      </c>
    </row>
    <row r="7772" spans="1:6">
      <c r="A7772" t="s">
        <v>68</v>
      </c>
      <c r="B7772" s="72">
        <v>46220</v>
      </c>
      <c r="C7772" s="79">
        <v>0.70833333333333337</v>
      </c>
      <c r="D7772">
        <v>52</v>
      </c>
      <c r="E7772" t="str">
        <f t="shared" si="242"/>
        <v>juillet</v>
      </c>
      <c r="F7772">
        <f t="shared" si="243"/>
        <v>17</v>
      </c>
    </row>
    <row r="7773" spans="1:6">
      <c r="A7773" t="s">
        <v>68</v>
      </c>
      <c r="B7773" s="72">
        <v>46220</v>
      </c>
      <c r="C7773" s="79">
        <v>0.75</v>
      </c>
      <c r="D7773">
        <v>33</v>
      </c>
      <c r="E7773" t="str">
        <f t="shared" si="242"/>
        <v>juillet</v>
      </c>
      <c r="F7773">
        <f t="shared" si="243"/>
        <v>18</v>
      </c>
    </row>
    <row r="7774" spans="1:6">
      <c r="A7774" t="s">
        <v>68</v>
      </c>
      <c r="B7774" s="72">
        <v>46220</v>
      </c>
      <c r="C7774" s="79">
        <v>0.79166666666666663</v>
      </c>
      <c r="D7774">
        <v>26</v>
      </c>
      <c r="E7774" t="str">
        <f t="shared" si="242"/>
        <v>juillet</v>
      </c>
      <c r="F7774">
        <f t="shared" si="243"/>
        <v>19</v>
      </c>
    </row>
    <row r="7775" spans="1:6">
      <c r="A7775" t="s">
        <v>68</v>
      </c>
      <c r="B7775" s="72">
        <v>46220</v>
      </c>
      <c r="C7775" s="79">
        <v>0.83333333333333337</v>
      </c>
      <c r="D7775">
        <v>23</v>
      </c>
      <c r="E7775" t="str">
        <f t="shared" si="242"/>
        <v>juillet</v>
      </c>
      <c r="F7775">
        <f t="shared" si="243"/>
        <v>20</v>
      </c>
    </row>
    <row r="7776" spans="1:6">
      <c r="A7776" t="s">
        <v>68</v>
      </c>
      <c r="B7776" s="72">
        <v>46220</v>
      </c>
      <c r="C7776" s="79">
        <v>0.875</v>
      </c>
      <c r="D7776">
        <v>15</v>
      </c>
      <c r="E7776" t="str">
        <f t="shared" si="242"/>
        <v>juillet</v>
      </c>
      <c r="F7776">
        <f t="shared" si="243"/>
        <v>21</v>
      </c>
    </row>
    <row r="7777" spans="1:6">
      <c r="A7777" t="s">
        <v>68</v>
      </c>
      <c r="B7777" s="72">
        <v>46220</v>
      </c>
      <c r="C7777" s="79">
        <v>0.91666666666666663</v>
      </c>
      <c r="D7777">
        <v>12</v>
      </c>
      <c r="E7777" t="str">
        <f t="shared" si="242"/>
        <v>juillet</v>
      </c>
      <c r="F7777">
        <f t="shared" si="243"/>
        <v>22</v>
      </c>
    </row>
    <row r="7778" spans="1:6">
      <c r="A7778" t="s">
        <v>68</v>
      </c>
      <c r="B7778" s="72">
        <v>46220</v>
      </c>
      <c r="C7778" s="79">
        <v>0.95833333333333337</v>
      </c>
      <c r="D7778">
        <v>11</v>
      </c>
      <c r="E7778" t="str">
        <f t="shared" si="242"/>
        <v>juillet</v>
      </c>
      <c r="F7778">
        <f t="shared" si="243"/>
        <v>23</v>
      </c>
    </row>
    <row r="7779" spans="1:6">
      <c r="A7779" t="s">
        <v>85</v>
      </c>
      <c r="B7779" s="72">
        <v>46220</v>
      </c>
      <c r="C7779" s="79">
        <v>0</v>
      </c>
      <c r="D7779">
        <v>1</v>
      </c>
      <c r="E7779" t="str">
        <f t="shared" si="242"/>
        <v>juillet</v>
      </c>
      <c r="F7779">
        <f t="shared" si="243"/>
        <v>24</v>
      </c>
    </row>
    <row r="7780" spans="1:6">
      <c r="A7780" t="s">
        <v>85</v>
      </c>
      <c r="B7780" s="72">
        <v>46220</v>
      </c>
      <c r="C7780" s="79">
        <v>4.1666666666666664E-2</v>
      </c>
      <c r="D7780">
        <v>1</v>
      </c>
      <c r="E7780" t="str">
        <f t="shared" si="242"/>
        <v>juillet</v>
      </c>
      <c r="F7780">
        <f t="shared" si="243"/>
        <v>1</v>
      </c>
    </row>
    <row r="7781" spans="1:6">
      <c r="A7781" t="s">
        <v>85</v>
      </c>
      <c r="B7781" s="72">
        <v>46220</v>
      </c>
      <c r="C7781" s="79">
        <v>8.3333333333333329E-2</v>
      </c>
      <c r="D7781">
        <v>0</v>
      </c>
      <c r="E7781" t="str">
        <f t="shared" si="242"/>
        <v>juillet</v>
      </c>
      <c r="F7781">
        <f t="shared" si="243"/>
        <v>2</v>
      </c>
    </row>
    <row r="7782" spans="1:6">
      <c r="A7782" t="s">
        <v>85</v>
      </c>
      <c r="B7782" s="72">
        <v>46220</v>
      </c>
      <c r="C7782" s="79">
        <v>0.125</v>
      </c>
      <c r="D7782">
        <v>0</v>
      </c>
      <c r="E7782" t="str">
        <f t="shared" si="242"/>
        <v>juillet</v>
      </c>
      <c r="F7782">
        <f t="shared" si="243"/>
        <v>3</v>
      </c>
    </row>
    <row r="7783" spans="1:6">
      <c r="A7783" t="s">
        <v>85</v>
      </c>
      <c r="B7783" s="72">
        <v>46220</v>
      </c>
      <c r="C7783" s="79">
        <v>0.16666666666666666</v>
      </c>
      <c r="D7783">
        <v>0</v>
      </c>
      <c r="E7783" t="str">
        <f t="shared" si="242"/>
        <v>juillet</v>
      </c>
      <c r="F7783">
        <f t="shared" si="243"/>
        <v>4</v>
      </c>
    </row>
    <row r="7784" spans="1:6">
      <c r="A7784" t="s">
        <v>85</v>
      </c>
      <c r="B7784" s="72">
        <v>46220</v>
      </c>
      <c r="C7784" s="79">
        <v>0.20833333333333334</v>
      </c>
      <c r="D7784">
        <v>3</v>
      </c>
      <c r="E7784" t="str">
        <f t="shared" si="242"/>
        <v>juillet</v>
      </c>
      <c r="F7784" t="e">
        <f t="shared" si="243"/>
        <v>#N/A</v>
      </c>
    </row>
    <row r="7785" spans="1:6">
      <c r="A7785" t="s">
        <v>85</v>
      </c>
      <c r="B7785" s="72">
        <v>46220</v>
      </c>
      <c r="C7785" s="79">
        <v>0.25</v>
      </c>
      <c r="D7785">
        <v>0</v>
      </c>
      <c r="E7785" t="str">
        <f t="shared" si="242"/>
        <v>juillet</v>
      </c>
      <c r="F7785">
        <f t="shared" si="243"/>
        <v>6</v>
      </c>
    </row>
    <row r="7786" spans="1:6">
      <c r="A7786" t="s">
        <v>85</v>
      </c>
      <c r="B7786" s="72">
        <v>46220</v>
      </c>
      <c r="C7786" s="79">
        <v>0.29166666666666669</v>
      </c>
      <c r="D7786">
        <v>0</v>
      </c>
      <c r="E7786" t="str">
        <f t="shared" si="242"/>
        <v>juillet</v>
      </c>
      <c r="F7786">
        <f t="shared" si="243"/>
        <v>7</v>
      </c>
    </row>
    <row r="7787" spans="1:6">
      <c r="A7787" t="s">
        <v>85</v>
      </c>
      <c r="B7787" s="72">
        <v>46220</v>
      </c>
      <c r="C7787" s="79">
        <v>0.33333333333333331</v>
      </c>
      <c r="D7787">
        <v>8</v>
      </c>
      <c r="E7787" t="str">
        <f t="shared" si="242"/>
        <v>juillet</v>
      </c>
      <c r="F7787">
        <f t="shared" si="243"/>
        <v>8</v>
      </c>
    </row>
    <row r="7788" spans="1:6">
      <c r="A7788" t="s">
        <v>85</v>
      </c>
      <c r="B7788" s="72">
        <v>46220</v>
      </c>
      <c r="C7788" s="79">
        <v>0.375</v>
      </c>
      <c r="D7788">
        <v>24</v>
      </c>
      <c r="E7788" t="str">
        <f t="shared" si="242"/>
        <v>juillet</v>
      </c>
      <c r="F7788">
        <f t="shared" si="243"/>
        <v>9</v>
      </c>
    </row>
    <row r="7789" spans="1:6">
      <c r="A7789" t="s">
        <v>85</v>
      </c>
      <c r="B7789" s="72">
        <v>46220</v>
      </c>
      <c r="C7789" s="79">
        <v>0.41666666666666669</v>
      </c>
      <c r="D7789">
        <v>14</v>
      </c>
      <c r="E7789" t="str">
        <f t="shared" si="242"/>
        <v>juillet</v>
      </c>
      <c r="F7789">
        <f t="shared" si="243"/>
        <v>10</v>
      </c>
    </row>
    <row r="7790" spans="1:6">
      <c r="A7790" t="s">
        <v>85</v>
      </c>
      <c r="B7790" s="72">
        <v>46220</v>
      </c>
      <c r="C7790" s="79">
        <v>0.45833333333333331</v>
      </c>
      <c r="D7790">
        <v>12</v>
      </c>
      <c r="E7790" t="str">
        <f t="shared" si="242"/>
        <v>juillet</v>
      </c>
      <c r="F7790">
        <f t="shared" si="243"/>
        <v>11</v>
      </c>
    </row>
    <row r="7791" spans="1:6">
      <c r="A7791" t="s">
        <v>85</v>
      </c>
      <c r="B7791" s="72">
        <v>46220</v>
      </c>
      <c r="C7791" s="79">
        <v>0.5</v>
      </c>
      <c r="D7791">
        <v>13</v>
      </c>
      <c r="E7791" t="str">
        <f t="shared" si="242"/>
        <v>juillet</v>
      </c>
      <c r="F7791">
        <f t="shared" si="243"/>
        <v>12</v>
      </c>
    </row>
    <row r="7792" spans="1:6">
      <c r="A7792" t="s">
        <v>85</v>
      </c>
      <c r="B7792" s="72">
        <v>46220</v>
      </c>
      <c r="C7792" s="79">
        <v>0.54166666666666663</v>
      </c>
      <c r="D7792">
        <v>13</v>
      </c>
      <c r="E7792" t="str">
        <f t="shared" si="242"/>
        <v>juillet</v>
      </c>
      <c r="F7792">
        <f t="shared" si="243"/>
        <v>13</v>
      </c>
    </row>
    <row r="7793" spans="1:6">
      <c r="A7793" t="s">
        <v>85</v>
      </c>
      <c r="B7793" s="72">
        <v>46220</v>
      </c>
      <c r="C7793" s="79">
        <v>0.58333333333333337</v>
      </c>
      <c r="D7793">
        <v>8</v>
      </c>
      <c r="E7793" t="str">
        <f t="shared" si="242"/>
        <v>juillet</v>
      </c>
      <c r="F7793">
        <f t="shared" si="243"/>
        <v>14</v>
      </c>
    </row>
    <row r="7794" spans="1:6">
      <c r="A7794" t="s">
        <v>85</v>
      </c>
      <c r="B7794" s="72">
        <v>46220</v>
      </c>
      <c r="C7794" s="79">
        <v>0.625</v>
      </c>
      <c r="D7794">
        <v>24</v>
      </c>
      <c r="E7794" t="str">
        <f t="shared" si="242"/>
        <v>juillet</v>
      </c>
      <c r="F7794">
        <f t="shared" si="243"/>
        <v>15</v>
      </c>
    </row>
    <row r="7795" spans="1:6">
      <c r="A7795" t="s">
        <v>85</v>
      </c>
      <c r="B7795" s="72">
        <v>46220</v>
      </c>
      <c r="C7795" s="79">
        <v>0.66666666666666663</v>
      </c>
      <c r="D7795">
        <v>10</v>
      </c>
      <c r="E7795" t="str">
        <f t="shared" si="242"/>
        <v>juillet</v>
      </c>
      <c r="F7795">
        <f t="shared" si="243"/>
        <v>16</v>
      </c>
    </row>
    <row r="7796" spans="1:6">
      <c r="A7796" t="s">
        <v>85</v>
      </c>
      <c r="B7796" s="72">
        <v>46220</v>
      </c>
      <c r="C7796" s="79">
        <v>0.70833333333333337</v>
      </c>
      <c r="D7796">
        <v>9</v>
      </c>
      <c r="E7796" t="str">
        <f t="shared" si="242"/>
        <v>juillet</v>
      </c>
      <c r="F7796">
        <f t="shared" si="243"/>
        <v>17</v>
      </c>
    </row>
    <row r="7797" spans="1:6">
      <c r="A7797" t="s">
        <v>85</v>
      </c>
      <c r="B7797" s="72">
        <v>46220</v>
      </c>
      <c r="C7797" s="79">
        <v>0.75</v>
      </c>
      <c r="D7797">
        <v>13</v>
      </c>
      <c r="E7797" t="str">
        <f t="shared" si="242"/>
        <v>juillet</v>
      </c>
      <c r="F7797">
        <f t="shared" si="243"/>
        <v>18</v>
      </c>
    </row>
    <row r="7798" spans="1:6">
      <c r="A7798" t="s">
        <v>85</v>
      </c>
      <c r="B7798" s="72">
        <v>46220</v>
      </c>
      <c r="C7798" s="79">
        <v>0.79166666666666663</v>
      </c>
      <c r="D7798">
        <v>8</v>
      </c>
      <c r="E7798" t="str">
        <f t="shared" si="242"/>
        <v>juillet</v>
      </c>
      <c r="F7798">
        <f t="shared" si="243"/>
        <v>19</v>
      </c>
    </row>
    <row r="7799" spans="1:6">
      <c r="A7799" t="s">
        <v>85</v>
      </c>
      <c r="B7799" s="72">
        <v>46220</v>
      </c>
      <c r="C7799" s="79">
        <v>0.83333333333333337</v>
      </c>
      <c r="D7799">
        <v>5</v>
      </c>
      <c r="E7799" t="str">
        <f t="shared" si="242"/>
        <v>juillet</v>
      </c>
      <c r="F7799">
        <f t="shared" si="243"/>
        <v>20</v>
      </c>
    </row>
    <row r="7800" spans="1:6">
      <c r="A7800" t="s">
        <v>85</v>
      </c>
      <c r="B7800" s="72">
        <v>46220</v>
      </c>
      <c r="C7800" s="79">
        <v>0.875</v>
      </c>
      <c r="D7800">
        <v>0</v>
      </c>
      <c r="E7800" t="str">
        <f t="shared" si="242"/>
        <v>juillet</v>
      </c>
      <c r="F7800">
        <f t="shared" si="243"/>
        <v>21</v>
      </c>
    </row>
    <row r="7801" spans="1:6">
      <c r="A7801" t="s">
        <v>85</v>
      </c>
      <c r="B7801" s="72">
        <v>46220</v>
      </c>
      <c r="C7801" s="79">
        <v>0.91666666666666663</v>
      </c>
      <c r="D7801">
        <v>0</v>
      </c>
      <c r="E7801" t="str">
        <f t="shared" si="242"/>
        <v>juillet</v>
      </c>
      <c r="F7801">
        <f t="shared" si="243"/>
        <v>22</v>
      </c>
    </row>
    <row r="7802" spans="1:6">
      <c r="A7802" t="s">
        <v>85</v>
      </c>
      <c r="B7802" s="72">
        <v>46220</v>
      </c>
      <c r="C7802" s="79">
        <v>0.95833333333333337</v>
      </c>
      <c r="D7802">
        <v>4</v>
      </c>
      <c r="E7802" t="str">
        <f t="shared" si="242"/>
        <v>juillet</v>
      </c>
      <c r="F7802">
        <f t="shared" si="243"/>
        <v>23</v>
      </c>
    </row>
    <row r="7803" spans="1:6">
      <c r="A7803" t="s">
        <v>85</v>
      </c>
      <c r="B7803" s="72">
        <v>46220</v>
      </c>
      <c r="C7803" s="79">
        <v>0</v>
      </c>
      <c r="D7803">
        <v>0</v>
      </c>
      <c r="E7803" t="str">
        <f t="shared" si="242"/>
        <v>juillet</v>
      </c>
      <c r="F7803">
        <f t="shared" si="243"/>
        <v>24</v>
      </c>
    </row>
    <row r="7804" spans="1:6">
      <c r="A7804" t="s">
        <v>85</v>
      </c>
      <c r="B7804" s="72">
        <v>46220</v>
      </c>
      <c r="C7804" s="79">
        <v>4.1666666666666664E-2</v>
      </c>
      <c r="D7804">
        <v>0</v>
      </c>
      <c r="E7804" t="str">
        <f t="shared" si="242"/>
        <v>juillet</v>
      </c>
      <c r="F7804">
        <f t="shared" si="243"/>
        <v>1</v>
      </c>
    </row>
    <row r="7805" spans="1:6">
      <c r="A7805" t="s">
        <v>85</v>
      </c>
      <c r="B7805" s="72">
        <v>46220</v>
      </c>
      <c r="C7805" s="79">
        <v>8.3333333333333329E-2</v>
      </c>
      <c r="D7805">
        <v>0</v>
      </c>
      <c r="E7805" t="str">
        <f t="shared" si="242"/>
        <v>juillet</v>
      </c>
      <c r="F7805">
        <f t="shared" si="243"/>
        <v>2</v>
      </c>
    </row>
    <row r="7806" spans="1:6">
      <c r="A7806" t="s">
        <v>85</v>
      </c>
      <c r="B7806" s="72">
        <v>46220</v>
      </c>
      <c r="C7806" s="79">
        <v>0.125</v>
      </c>
      <c r="D7806">
        <v>0</v>
      </c>
      <c r="E7806" t="str">
        <f t="shared" si="242"/>
        <v>juillet</v>
      </c>
      <c r="F7806">
        <f t="shared" si="243"/>
        <v>3</v>
      </c>
    </row>
    <row r="7807" spans="1:6">
      <c r="A7807" t="s">
        <v>85</v>
      </c>
      <c r="B7807" s="72">
        <v>46220</v>
      </c>
      <c r="C7807" s="79">
        <v>0.16666666666666666</v>
      </c>
      <c r="D7807">
        <v>0</v>
      </c>
      <c r="E7807" t="str">
        <f t="shared" si="242"/>
        <v>juillet</v>
      </c>
      <c r="F7807">
        <f t="shared" si="243"/>
        <v>4</v>
      </c>
    </row>
    <row r="7808" spans="1:6">
      <c r="A7808" t="s">
        <v>85</v>
      </c>
      <c r="B7808" s="72">
        <v>46220</v>
      </c>
      <c r="C7808" s="79">
        <v>0.20833333333333334</v>
      </c>
      <c r="D7808">
        <v>4</v>
      </c>
      <c r="E7808" t="str">
        <f t="shared" si="242"/>
        <v>juillet</v>
      </c>
      <c r="F7808" t="e">
        <f t="shared" si="243"/>
        <v>#N/A</v>
      </c>
    </row>
    <row r="7809" spans="1:6">
      <c r="A7809" t="s">
        <v>85</v>
      </c>
      <c r="B7809" s="72">
        <v>46220</v>
      </c>
      <c r="C7809" s="79">
        <v>0.25</v>
      </c>
      <c r="D7809">
        <v>0</v>
      </c>
      <c r="E7809" t="str">
        <f t="shared" si="242"/>
        <v>juillet</v>
      </c>
      <c r="F7809">
        <f t="shared" si="243"/>
        <v>6</v>
      </c>
    </row>
    <row r="7810" spans="1:6">
      <c r="A7810" t="s">
        <v>85</v>
      </c>
      <c r="B7810" s="72">
        <v>46220</v>
      </c>
      <c r="C7810" s="79">
        <v>0.29166666666666669</v>
      </c>
      <c r="D7810">
        <v>0</v>
      </c>
      <c r="E7810" t="str">
        <f t="shared" si="242"/>
        <v>juillet</v>
      </c>
      <c r="F7810">
        <f t="shared" si="243"/>
        <v>7</v>
      </c>
    </row>
    <row r="7811" spans="1:6">
      <c r="A7811" t="s">
        <v>85</v>
      </c>
      <c r="B7811" s="72">
        <v>46220</v>
      </c>
      <c r="C7811" s="79">
        <v>0.33333333333333331</v>
      </c>
      <c r="D7811">
        <v>8</v>
      </c>
      <c r="E7811" t="str">
        <f t="shared" si="242"/>
        <v>juillet</v>
      </c>
      <c r="F7811">
        <f t="shared" si="243"/>
        <v>8</v>
      </c>
    </row>
    <row r="7812" spans="1:6">
      <c r="A7812" t="s">
        <v>85</v>
      </c>
      <c r="B7812" s="72">
        <v>46220</v>
      </c>
      <c r="C7812" s="79">
        <v>0.375</v>
      </c>
      <c r="D7812">
        <v>27</v>
      </c>
      <c r="E7812" t="str">
        <f t="shared" ref="E7812:E7875" si="244">TEXT(B7812,"mmmm")</f>
        <v>juillet</v>
      </c>
      <c r="F7812">
        <f t="shared" ref="F7812:F7875" si="245">VLOOKUP(C7812,$L$1:$M$24,2,0)</f>
        <v>9</v>
      </c>
    </row>
    <row r="7813" spans="1:6">
      <c r="A7813" t="s">
        <v>85</v>
      </c>
      <c r="B7813" s="72">
        <v>46220</v>
      </c>
      <c r="C7813" s="79">
        <v>0.41666666666666669</v>
      </c>
      <c r="D7813">
        <v>14</v>
      </c>
      <c r="E7813" t="str">
        <f t="shared" si="244"/>
        <v>juillet</v>
      </c>
      <c r="F7813">
        <f t="shared" si="245"/>
        <v>10</v>
      </c>
    </row>
    <row r="7814" spans="1:6">
      <c r="A7814" t="s">
        <v>85</v>
      </c>
      <c r="B7814" s="72">
        <v>46220</v>
      </c>
      <c r="C7814" s="79">
        <v>0.45833333333333331</v>
      </c>
      <c r="D7814">
        <v>13</v>
      </c>
      <c r="E7814" t="str">
        <f t="shared" si="244"/>
        <v>juillet</v>
      </c>
      <c r="F7814">
        <f t="shared" si="245"/>
        <v>11</v>
      </c>
    </row>
    <row r="7815" spans="1:6">
      <c r="A7815" t="s">
        <v>85</v>
      </c>
      <c r="B7815" s="72">
        <v>46220</v>
      </c>
      <c r="C7815" s="79">
        <v>0.5</v>
      </c>
      <c r="D7815">
        <v>15</v>
      </c>
      <c r="E7815" t="str">
        <f t="shared" si="244"/>
        <v>juillet</v>
      </c>
      <c r="F7815">
        <f t="shared" si="245"/>
        <v>12</v>
      </c>
    </row>
    <row r="7816" spans="1:6">
      <c r="A7816" t="s">
        <v>85</v>
      </c>
      <c r="B7816" s="72">
        <v>46220</v>
      </c>
      <c r="C7816" s="79">
        <v>0.54166666666666663</v>
      </c>
      <c r="D7816">
        <v>15</v>
      </c>
      <c r="E7816" t="str">
        <f t="shared" si="244"/>
        <v>juillet</v>
      </c>
      <c r="F7816">
        <f t="shared" si="245"/>
        <v>13</v>
      </c>
    </row>
    <row r="7817" spans="1:6">
      <c r="A7817" t="s">
        <v>85</v>
      </c>
      <c r="B7817" s="72">
        <v>46220</v>
      </c>
      <c r="C7817" s="79">
        <v>0.58333333333333337</v>
      </c>
      <c r="D7817">
        <v>10</v>
      </c>
      <c r="E7817" t="str">
        <f t="shared" si="244"/>
        <v>juillet</v>
      </c>
      <c r="F7817">
        <f t="shared" si="245"/>
        <v>14</v>
      </c>
    </row>
    <row r="7818" spans="1:6">
      <c r="A7818" t="s">
        <v>85</v>
      </c>
      <c r="B7818" s="72">
        <v>46220</v>
      </c>
      <c r="C7818" s="79">
        <v>0.625</v>
      </c>
      <c r="D7818">
        <v>29</v>
      </c>
      <c r="E7818" t="str">
        <f t="shared" si="244"/>
        <v>juillet</v>
      </c>
      <c r="F7818">
        <f t="shared" si="245"/>
        <v>15</v>
      </c>
    </row>
    <row r="7819" spans="1:6">
      <c r="A7819" t="s">
        <v>85</v>
      </c>
      <c r="B7819" s="72">
        <v>46220</v>
      </c>
      <c r="C7819" s="79">
        <v>0.66666666666666663</v>
      </c>
      <c r="D7819">
        <v>11</v>
      </c>
      <c r="E7819" t="str">
        <f t="shared" si="244"/>
        <v>juillet</v>
      </c>
      <c r="F7819">
        <f t="shared" si="245"/>
        <v>16</v>
      </c>
    </row>
    <row r="7820" spans="1:6">
      <c r="A7820" t="s">
        <v>85</v>
      </c>
      <c r="B7820" s="72">
        <v>46220</v>
      </c>
      <c r="C7820" s="79">
        <v>0.70833333333333337</v>
      </c>
      <c r="D7820">
        <v>12</v>
      </c>
      <c r="E7820" t="str">
        <f t="shared" si="244"/>
        <v>juillet</v>
      </c>
      <c r="F7820">
        <f t="shared" si="245"/>
        <v>17</v>
      </c>
    </row>
    <row r="7821" spans="1:6">
      <c r="A7821" t="s">
        <v>85</v>
      </c>
      <c r="B7821" s="72">
        <v>46220</v>
      </c>
      <c r="C7821" s="79">
        <v>0.75</v>
      </c>
      <c r="D7821">
        <v>15</v>
      </c>
      <c r="E7821" t="str">
        <f t="shared" si="244"/>
        <v>juillet</v>
      </c>
      <c r="F7821">
        <f t="shared" si="245"/>
        <v>18</v>
      </c>
    </row>
    <row r="7822" spans="1:6">
      <c r="A7822" t="s">
        <v>85</v>
      </c>
      <c r="B7822" s="72">
        <v>46220</v>
      </c>
      <c r="C7822" s="79">
        <v>0.79166666666666663</v>
      </c>
      <c r="D7822">
        <v>9</v>
      </c>
      <c r="E7822" t="str">
        <f t="shared" si="244"/>
        <v>juillet</v>
      </c>
      <c r="F7822">
        <f t="shared" si="245"/>
        <v>19</v>
      </c>
    </row>
    <row r="7823" spans="1:6">
      <c r="A7823" t="s">
        <v>85</v>
      </c>
      <c r="B7823" s="72">
        <v>46220</v>
      </c>
      <c r="C7823" s="79">
        <v>0.83333333333333337</v>
      </c>
      <c r="D7823">
        <v>6</v>
      </c>
      <c r="E7823" t="str">
        <f t="shared" si="244"/>
        <v>juillet</v>
      </c>
      <c r="F7823">
        <f t="shared" si="245"/>
        <v>20</v>
      </c>
    </row>
    <row r="7824" spans="1:6">
      <c r="A7824" t="s">
        <v>85</v>
      </c>
      <c r="B7824" s="72">
        <v>46220</v>
      </c>
      <c r="C7824" s="79">
        <v>0.875</v>
      </c>
      <c r="D7824">
        <v>0</v>
      </c>
      <c r="E7824" t="str">
        <f t="shared" si="244"/>
        <v>juillet</v>
      </c>
      <c r="F7824">
        <f t="shared" si="245"/>
        <v>21</v>
      </c>
    </row>
    <row r="7825" spans="1:6">
      <c r="A7825" t="s">
        <v>85</v>
      </c>
      <c r="B7825" s="72">
        <v>46220</v>
      </c>
      <c r="C7825" s="79">
        <v>0.91666666666666663</v>
      </c>
      <c r="D7825">
        <v>0</v>
      </c>
      <c r="E7825" t="str">
        <f t="shared" si="244"/>
        <v>juillet</v>
      </c>
      <c r="F7825">
        <f t="shared" si="245"/>
        <v>22</v>
      </c>
    </row>
    <row r="7826" spans="1:6">
      <c r="A7826" t="s">
        <v>85</v>
      </c>
      <c r="B7826" s="72">
        <v>46220</v>
      </c>
      <c r="C7826" s="79">
        <v>0.95833333333333337</v>
      </c>
      <c r="D7826">
        <v>4</v>
      </c>
      <c r="E7826" t="str">
        <f t="shared" si="244"/>
        <v>juillet</v>
      </c>
      <c r="F7826">
        <f t="shared" si="245"/>
        <v>23</v>
      </c>
    </row>
    <row r="7827" spans="1:6">
      <c r="A7827" t="s">
        <v>68</v>
      </c>
      <c r="B7827" s="72">
        <v>46221</v>
      </c>
      <c r="C7827" s="79">
        <v>0</v>
      </c>
      <c r="D7827">
        <v>7</v>
      </c>
      <c r="E7827" t="str">
        <f t="shared" si="244"/>
        <v>juillet</v>
      </c>
      <c r="F7827">
        <f t="shared" si="245"/>
        <v>24</v>
      </c>
    </row>
    <row r="7828" spans="1:6">
      <c r="A7828" t="s">
        <v>68</v>
      </c>
      <c r="B7828" s="72">
        <v>46221</v>
      </c>
      <c r="C7828" s="79">
        <v>4.1666666666666664E-2</v>
      </c>
      <c r="D7828">
        <v>2</v>
      </c>
      <c r="E7828" t="str">
        <f t="shared" si="244"/>
        <v>juillet</v>
      </c>
      <c r="F7828">
        <f t="shared" si="245"/>
        <v>1</v>
      </c>
    </row>
    <row r="7829" spans="1:6">
      <c r="A7829" t="s">
        <v>68</v>
      </c>
      <c r="B7829" s="72">
        <v>46221</v>
      </c>
      <c r="C7829" s="79">
        <v>8.3333333333333329E-2</v>
      </c>
      <c r="D7829">
        <v>4</v>
      </c>
      <c r="E7829" t="str">
        <f t="shared" si="244"/>
        <v>juillet</v>
      </c>
      <c r="F7829">
        <f t="shared" si="245"/>
        <v>2</v>
      </c>
    </row>
    <row r="7830" spans="1:6">
      <c r="A7830" t="s">
        <v>68</v>
      </c>
      <c r="B7830" s="72">
        <v>46221</v>
      </c>
      <c r="C7830" s="79">
        <v>0.125</v>
      </c>
      <c r="D7830">
        <v>1</v>
      </c>
      <c r="E7830" t="str">
        <f t="shared" si="244"/>
        <v>juillet</v>
      </c>
      <c r="F7830">
        <f t="shared" si="245"/>
        <v>3</v>
      </c>
    </row>
    <row r="7831" spans="1:6">
      <c r="A7831" t="s">
        <v>68</v>
      </c>
      <c r="B7831" s="72">
        <v>46221</v>
      </c>
      <c r="C7831" s="79">
        <v>0.16666666666666666</v>
      </c>
      <c r="D7831">
        <v>0</v>
      </c>
      <c r="E7831" t="str">
        <f t="shared" si="244"/>
        <v>juillet</v>
      </c>
      <c r="F7831">
        <f t="shared" si="245"/>
        <v>4</v>
      </c>
    </row>
    <row r="7832" spans="1:6">
      <c r="A7832" t="s">
        <v>68</v>
      </c>
      <c r="B7832" s="72">
        <v>46221</v>
      </c>
      <c r="C7832" s="79">
        <v>0.20833333333333334</v>
      </c>
      <c r="D7832">
        <v>2</v>
      </c>
      <c r="E7832" t="str">
        <f t="shared" si="244"/>
        <v>juillet</v>
      </c>
      <c r="F7832" t="e">
        <f t="shared" si="245"/>
        <v>#N/A</v>
      </c>
    </row>
    <row r="7833" spans="1:6">
      <c r="A7833" t="s">
        <v>68</v>
      </c>
      <c r="B7833" s="72">
        <v>46221</v>
      </c>
      <c r="C7833" s="79">
        <v>0.25</v>
      </c>
      <c r="D7833">
        <v>3</v>
      </c>
      <c r="E7833" t="str">
        <f t="shared" si="244"/>
        <v>juillet</v>
      </c>
      <c r="F7833">
        <f t="shared" si="245"/>
        <v>6</v>
      </c>
    </row>
    <row r="7834" spans="1:6">
      <c r="A7834" t="s">
        <v>68</v>
      </c>
      <c r="B7834" s="72">
        <v>46221</v>
      </c>
      <c r="C7834" s="79">
        <v>0.29166666666666669</v>
      </c>
      <c r="D7834">
        <v>10</v>
      </c>
      <c r="E7834" t="str">
        <f t="shared" si="244"/>
        <v>juillet</v>
      </c>
      <c r="F7834">
        <f t="shared" si="245"/>
        <v>7</v>
      </c>
    </row>
    <row r="7835" spans="1:6">
      <c r="A7835" t="s">
        <v>68</v>
      </c>
      <c r="B7835" s="72">
        <v>46221</v>
      </c>
      <c r="C7835" s="79">
        <v>0.33333333333333331</v>
      </c>
      <c r="D7835">
        <v>23</v>
      </c>
      <c r="E7835" t="str">
        <f t="shared" si="244"/>
        <v>juillet</v>
      </c>
      <c r="F7835">
        <f t="shared" si="245"/>
        <v>8</v>
      </c>
    </row>
    <row r="7836" spans="1:6">
      <c r="A7836" t="s">
        <v>68</v>
      </c>
      <c r="B7836" s="72">
        <v>46221</v>
      </c>
      <c r="C7836" s="79">
        <v>0.375</v>
      </c>
      <c r="D7836">
        <v>43</v>
      </c>
      <c r="E7836" t="str">
        <f t="shared" si="244"/>
        <v>juillet</v>
      </c>
      <c r="F7836">
        <f t="shared" si="245"/>
        <v>9</v>
      </c>
    </row>
    <row r="7837" spans="1:6">
      <c r="A7837" t="s">
        <v>68</v>
      </c>
      <c r="B7837" s="72">
        <v>46221</v>
      </c>
      <c r="C7837" s="79">
        <v>0.41666666666666669</v>
      </c>
      <c r="D7837">
        <v>43</v>
      </c>
      <c r="E7837" t="str">
        <f t="shared" si="244"/>
        <v>juillet</v>
      </c>
      <c r="F7837">
        <f t="shared" si="245"/>
        <v>10</v>
      </c>
    </row>
    <row r="7838" spans="1:6">
      <c r="A7838" t="s">
        <v>68</v>
      </c>
      <c r="B7838" s="72">
        <v>46221</v>
      </c>
      <c r="C7838" s="79">
        <v>0.45833333333333331</v>
      </c>
      <c r="D7838">
        <v>54</v>
      </c>
      <c r="E7838" t="str">
        <f t="shared" si="244"/>
        <v>juillet</v>
      </c>
      <c r="F7838">
        <f t="shared" si="245"/>
        <v>11</v>
      </c>
    </row>
    <row r="7839" spans="1:6">
      <c r="A7839" t="s">
        <v>68</v>
      </c>
      <c r="B7839" s="72">
        <v>46221</v>
      </c>
      <c r="C7839" s="79">
        <v>0.5</v>
      </c>
      <c r="D7839">
        <v>52</v>
      </c>
      <c r="E7839" t="str">
        <f t="shared" si="244"/>
        <v>juillet</v>
      </c>
      <c r="F7839">
        <f t="shared" si="245"/>
        <v>12</v>
      </c>
    </row>
    <row r="7840" spans="1:6">
      <c r="A7840" t="s">
        <v>68</v>
      </c>
      <c r="B7840" s="72">
        <v>46221</v>
      </c>
      <c r="C7840" s="79">
        <v>0.54166666666666663</v>
      </c>
      <c r="D7840">
        <v>52</v>
      </c>
      <c r="E7840" t="str">
        <f t="shared" si="244"/>
        <v>juillet</v>
      </c>
      <c r="F7840">
        <f t="shared" si="245"/>
        <v>13</v>
      </c>
    </row>
    <row r="7841" spans="1:6">
      <c r="A7841" t="s">
        <v>68</v>
      </c>
      <c r="B7841" s="72">
        <v>46221</v>
      </c>
      <c r="C7841" s="79">
        <v>0.58333333333333337</v>
      </c>
      <c r="D7841">
        <v>48</v>
      </c>
      <c r="E7841" t="str">
        <f t="shared" si="244"/>
        <v>juillet</v>
      </c>
      <c r="F7841">
        <f t="shared" si="245"/>
        <v>14</v>
      </c>
    </row>
    <row r="7842" spans="1:6">
      <c r="A7842" t="s">
        <v>68</v>
      </c>
      <c r="B7842" s="72">
        <v>46221</v>
      </c>
      <c r="C7842" s="79">
        <v>0.625</v>
      </c>
      <c r="D7842">
        <v>46</v>
      </c>
      <c r="E7842" t="str">
        <f t="shared" si="244"/>
        <v>juillet</v>
      </c>
      <c r="F7842">
        <f t="shared" si="245"/>
        <v>15</v>
      </c>
    </row>
    <row r="7843" spans="1:6">
      <c r="A7843" t="s">
        <v>68</v>
      </c>
      <c r="B7843" s="72">
        <v>46221</v>
      </c>
      <c r="C7843" s="79">
        <v>0.66666666666666663</v>
      </c>
      <c r="D7843">
        <v>40</v>
      </c>
      <c r="E7843" t="str">
        <f t="shared" si="244"/>
        <v>juillet</v>
      </c>
      <c r="F7843">
        <f t="shared" si="245"/>
        <v>16</v>
      </c>
    </row>
    <row r="7844" spans="1:6">
      <c r="A7844" t="s">
        <v>68</v>
      </c>
      <c r="B7844" s="72">
        <v>46221</v>
      </c>
      <c r="C7844" s="79">
        <v>0.70833333333333337</v>
      </c>
      <c r="D7844">
        <v>38</v>
      </c>
      <c r="E7844" t="str">
        <f t="shared" si="244"/>
        <v>juillet</v>
      </c>
      <c r="F7844">
        <f t="shared" si="245"/>
        <v>17</v>
      </c>
    </row>
    <row r="7845" spans="1:6">
      <c r="A7845" t="s">
        <v>68</v>
      </c>
      <c r="B7845" s="72">
        <v>46221</v>
      </c>
      <c r="C7845" s="79">
        <v>0.75</v>
      </c>
      <c r="D7845">
        <v>32</v>
      </c>
      <c r="E7845" t="str">
        <f t="shared" si="244"/>
        <v>juillet</v>
      </c>
      <c r="F7845">
        <f t="shared" si="245"/>
        <v>18</v>
      </c>
    </row>
    <row r="7846" spans="1:6">
      <c r="A7846" t="s">
        <v>68</v>
      </c>
      <c r="B7846" s="72">
        <v>46221</v>
      </c>
      <c r="C7846" s="79">
        <v>0.79166666666666663</v>
      </c>
      <c r="D7846">
        <v>23</v>
      </c>
      <c r="E7846" t="str">
        <f t="shared" si="244"/>
        <v>juillet</v>
      </c>
      <c r="F7846">
        <f t="shared" si="245"/>
        <v>19</v>
      </c>
    </row>
    <row r="7847" spans="1:6">
      <c r="A7847" t="s">
        <v>68</v>
      </c>
      <c r="B7847" s="72">
        <v>46221</v>
      </c>
      <c r="C7847" s="79">
        <v>0.83333333333333337</v>
      </c>
      <c r="D7847">
        <v>17</v>
      </c>
      <c r="E7847" t="str">
        <f t="shared" si="244"/>
        <v>juillet</v>
      </c>
      <c r="F7847">
        <f t="shared" si="245"/>
        <v>20</v>
      </c>
    </row>
    <row r="7848" spans="1:6">
      <c r="A7848" t="s">
        <v>68</v>
      </c>
      <c r="B7848" s="72">
        <v>46221</v>
      </c>
      <c r="C7848" s="79">
        <v>0.875</v>
      </c>
      <c r="D7848">
        <v>18</v>
      </c>
      <c r="E7848" t="str">
        <f t="shared" si="244"/>
        <v>juillet</v>
      </c>
      <c r="F7848">
        <f t="shared" si="245"/>
        <v>21</v>
      </c>
    </row>
    <row r="7849" spans="1:6">
      <c r="A7849" t="s">
        <v>68</v>
      </c>
      <c r="B7849" s="72">
        <v>46221</v>
      </c>
      <c r="C7849" s="79">
        <v>0.91666666666666663</v>
      </c>
      <c r="D7849">
        <v>14</v>
      </c>
      <c r="E7849" t="str">
        <f t="shared" si="244"/>
        <v>juillet</v>
      </c>
      <c r="F7849">
        <f t="shared" si="245"/>
        <v>22</v>
      </c>
    </row>
    <row r="7850" spans="1:6">
      <c r="A7850" t="s">
        <v>68</v>
      </c>
      <c r="B7850" s="72">
        <v>46221</v>
      </c>
      <c r="C7850" s="79">
        <v>0.95833333333333337</v>
      </c>
      <c r="D7850">
        <v>5</v>
      </c>
      <c r="E7850" t="str">
        <f t="shared" si="244"/>
        <v>juillet</v>
      </c>
      <c r="F7850">
        <f t="shared" si="245"/>
        <v>23</v>
      </c>
    </row>
    <row r="7851" spans="1:6">
      <c r="A7851" t="s">
        <v>85</v>
      </c>
      <c r="B7851" s="72">
        <v>46221</v>
      </c>
      <c r="C7851" s="79">
        <v>0</v>
      </c>
      <c r="D7851">
        <v>1</v>
      </c>
      <c r="E7851" t="str">
        <f t="shared" si="244"/>
        <v>juillet</v>
      </c>
      <c r="F7851">
        <f t="shared" si="245"/>
        <v>24</v>
      </c>
    </row>
    <row r="7852" spans="1:6">
      <c r="A7852" t="s">
        <v>85</v>
      </c>
      <c r="B7852" s="72">
        <v>46221</v>
      </c>
      <c r="C7852" s="79">
        <v>4.1666666666666664E-2</v>
      </c>
      <c r="D7852">
        <v>1</v>
      </c>
      <c r="E7852" t="str">
        <f t="shared" si="244"/>
        <v>juillet</v>
      </c>
      <c r="F7852">
        <f t="shared" si="245"/>
        <v>1</v>
      </c>
    </row>
    <row r="7853" spans="1:6">
      <c r="A7853" t="s">
        <v>85</v>
      </c>
      <c r="B7853" s="72">
        <v>46221</v>
      </c>
      <c r="C7853" s="79">
        <v>8.3333333333333329E-2</v>
      </c>
      <c r="D7853">
        <v>0</v>
      </c>
      <c r="E7853" t="str">
        <f t="shared" si="244"/>
        <v>juillet</v>
      </c>
      <c r="F7853">
        <f t="shared" si="245"/>
        <v>2</v>
      </c>
    </row>
    <row r="7854" spans="1:6">
      <c r="A7854" t="s">
        <v>85</v>
      </c>
      <c r="B7854" s="72">
        <v>46221</v>
      </c>
      <c r="C7854" s="79">
        <v>0.125</v>
      </c>
      <c r="D7854">
        <v>0</v>
      </c>
      <c r="E7854" t="str">
        <f t="shared" si="244"/>
        <v>juillet</v>
      </c>
      <c r="F7854">
        <f t="shared" si="245"/>
        <v>3</v>
      </c>
    </row>
    <row r="7855" spans="1:6">
      <c r="A7855" t="s">
        <v>85</v>
      </c>
      <c r="B7855" s="72">
        <v>46221</v>
      </c>
      <c r="C7855" s="79">
        <v>0.16666666666666666</v>
      </c>
      <c r="D7855">
        <v>0</v>
      </c>
      <c r="E7855" t="str">
        <f t="shared" si="244"/>
        <v>juillet</v>
      </c>
      <c r="F7855">
        <f t="shared" si="245"/>
        <v>4</v>
      </c>
    </row>
    <row r="7856" spans="1:6">
      <c r="A7856" t="s">
        <v>85</v>
      </c>
      <c r="B7856" s="72">
        <v>46221</v>
      </c>
      <c r="C7856" s="79">
        <v>0.20833333333333334</v>
      </c>
      <c r="D7856">
        <v>1</v>
      </c>
      <c r="E7856" t="str">
        <f t="shared" si="244"/>
        <v>juillet</v>
      </c>
      <c r="F7856" t="e">
        <f t="shared" si="245"/>
        <v>#N/A</v>
      </c>
    </row>
    <row r="7857" spans="1:6">
      <c r="A7857" t="s">
        <v>85</v>
      </c>
      <c r="B7857" s="72">
        <v>46221</v>
      </c>
      <c r="C7857" s="79">
        <v>0.25</v>
      </c>
      <c r="D7857">
        <v>3</v>
      </c>
      <c r="E7857" t="str">
        <f t="shared" si="244"/>
        <v>juillet</v>
      </c>
      <c r="F7857">
        <f t="shared" si="245"/>
        <v>6</v>
      </c>
    </row>
    <row r="7858" spans="1:6">
      <c r="A7858" t="s">
        <v>85</v>
      </c>
      <c r="B7858" s="72">
        <v>46221</v>
      </c>
      <c r="C7858" s="79">
        <v>0.29166666666666669</v>
      </c>
      <c r="D7858">
        <v>2</v>
      </c>
      <c r="E7858" t="str">
        <f t="shared" si="244"/>
        <v>juillet</v>
      </c>
      <c r="F7858">
        <f t="shared" si="245"/>
        <v>7</v>
      </c>
    </row>
    <row r="7859" spans="1:6">
      <c r="A7859" t="s">
        <v>85</v>
      </c>
      <c r="B7859" s="72">
        <v>46221</v>
      </c>
      <c r="C7859" s="79">
        <v>0.33333333333333331</v>
      </c>
      <c r="D7859">
        <v>2</v>
      </c>
      <c r="E7859" t="str">
        <f t="shared" si="244"/>
        <v>juillet</v>
      </c>
      <c r="F7859">
        <f t="shared" si="245"/>
        <v>8</v>
      </c>
    </row>
    <row r="7860" spans="1:6">
      <c r="A7860" t="s">
        <v>85</v>
      </c>
      <c r="B7860" s="72">
        <v>46221</v>
      </c>
      <c r="C7860" s="79">
        <v>0.375</v>
      </c>
      <c r="D7860">
        <v>9</v>
      </c>
      <c r="E7860" t="str">
        <f t="shared" si="244"/>
        <v>juillet</v>
      </c>
      <c r="F7860">
        <f t="shared" si="245"/>
        <v>9</v>
      </c>
    </row>
    <row r="7861" spans="1:6">
      <c r="A7861" t="s">
        <v>85</v>
      </c>
      <c r="B7861" s="72">
        <v>46221</v>
      </c>
      <c r="C7861" s="79">
        <v>0.41666666666666669</v>
      </c>
      <c r="D7861">
        <v>6</v>
      </c>
      <c r="E7861" t="str">
        <f t="shared" si="244"/>
        <v>juillet</v>
      </c>
      <c r="F7861">
        <f t="shared" si="245"/>
        <v>10</v>
      </c>
    </row>
    <row r="7862" spans="1:6">
      <c r="A7862" t="s">
        <v>85</v>
      </c>
      <c r="B7862" s="72">
        <v>46221</v>
      </c>
      <c r="C7862" s="79">
        <v>0.45833333333333331</v>
      </c>
      <c r="D7862">
        <v>10</v>
      </c>
      <c r="E7862" t="str">
        <f t="shared" si="244"/>
        <v>juillet</v>
      </c>
      <c r="F7862">
        <f t="shared" si="245"/>
        <v>11</v>
      </c>
    </row>
    <row r="7863" spans="1:6">
      <c r="A7863" t="s">
        <v>85</v>
      </c>
      <c r="B7863" s="72">
        <v>46221</v>
      </c>
      <c r="C7863" s="79">
        <v>0.5</v>
      </c>
      <c r="D7863">
        <v>15</v>
      </c>
      <c r="E7863" t="str">
        <f t="shared" si="244"/>
        <v>juillet</v>
      </c>
      <c r="F7863">
        <f t="shared" si="245"/>
        <v>12</v>
      </c>
    </row>
    <row r="7864" spans="1:6">
      <c r="A7864" t="s">
        <v>85</v>
      </c>
      <c r="B7864" s="72">
        <v>46221</v>
      </c>
      <c r="C7864" s="79">
        <v>0.54166666666666663</v>
      </c>
      <c r="D7864">
        <v>10</v>
      </c>
      <c r="E7864" t="str">
        <f t="shared" si="244"/>
        <v>juillet</v>
      </c>
      <c r="F7864">
        <f t="shared" si="245"/>
        <v>13</v>
      </c>
    </row>
    <row r="7865" spans="1:6">
      <c r="A7865" t="s">
        <v>85</v>
      </c>
      <c r="B7865" s="72">
        <v>46221</v>
      </c>
      <c r="C7865" s="79">
        <v>0.58333333333333337</v>
      </c>
      <c r="D7865">
        <v>5</v>
      </c>
      <c r="E7865" t="str">
        <f t="shared" si="244"/>
        <v>juillet</v>
      </c>
      <c r="F7865">
        <f t="shared" si="245"/>
        <v>14</v>
      </c>
    </row>
    <row r="7866" spans="1:6">
      <c r="A7866" t="s">
        <v>85</v>
      </c>
      <c r="B7866" s="72">
        <v>46221</v>
      </c>
      <c r="C7866" s="79">
        <v>0.625</v>
      </c>
      <c r="D7866">
        <v>12</v>
      </c>
      <c r="E7866" t="str">
        <f t="shared" si="244"/>
        <v>juillet</v>
      </c>
      <c r="F7866">
        <f t="shared" si="245"/>
        <v>15</v>
      </c>
    </row>
    <row r="7867" spans="1:6">
      <c r="A7867" t="s">
        <v>85</v>
      </c>
      <c r="B7867" s="72">
        <v>46221</v>
      </c>
      <c r="C7867" s="79">
        <v>0.66666666666666663</v>
      </c>
      <c r="D7867">
        <v>6</v>
      </c>
      <c r="E7867" t="str">
        <f t="shared" si="244"/>
        <v>juillet</v>
      </c>
      <c r="F7867">
        <f t="shared" si="245"/>
        <v>16</v>
      </c>
    </row>
    <row r="7868" spans="1:6">
      <c r="A7868" t="s">
        <v>85</v>
      </c>
      <c r="B7868" s="72">
        <v>46221</v>
      </c>
      <c r="C7868" s="79">
        <v>0.70833333333333337</v>
      </c>
      <c r="D7868">
        <v>6</v>
      </c>
      <c r="E7868" t="str">
        <f t="shared" si="244"/>
        <v>juillet</v>
      </c>
      <c r="F7868">
        <f t="shared" si="245"/>
        <v>17</v>
      </c>
    </row>
    <row r="7869" spans="1:6">
      <c r="A7869" t="s">
        <v>85</v>
      </c>
      <c r="B7869" s="72">
        <v>46221</v>
      </c>
      <c r="C7869" s="79">
        <v>0.75</v>
      </c>
      <c r="D7869">
        <v>5</v>
      </c>
      <c r="E7869" t="str">
        <f t="shared" si="244"/>
        <v>juillet</v>
      </c>
      <c r="F7869">
        <f t="shared" si="245"/>
        <v>18</v>
      </c>
    </row>
    <row r="7870" spans="1:6">
      <c r="A7870" t="s">
        <v>85</v>
      </c>
      <c r="B7870" s="72">
        <v>46221</v>
      </c>
      <c r="C7870" s="79">
        <v>0.79166666666666663</v>
      </c>
      <c r="D7870">
        <v>7</v>
      </c>
      <c r="E7870" t="str">
        <f t="shared" si="244"/>
        <v>juillet</v>
      </c>
      <c r="F7870">
        <f t="shared" si="245"/>
        <v>19</v>
      </c>
    </row>
    <row r="7871" spans="1:6">
      <c r="A7871" t="s">
        <v>85</v>
      </c>
      <c r="B7871" s="72">
        <v>46221</v>
      </c>
      <c r="C7871" s="79">
        <v>0.83333333333333337</v>
      </c>
      <c r="D7871">
        <v>4</v>
      </c>
      <c r="E7871" t="str">
        <f t="shared" si="244"/>
        <v>juillet</v>
      </c>
      <c r="F7871">
        <f t="shared" si="245"/>
        <v>20</v>
      </c>
    </row>
    <row r="7872" spans="1:6">
      <c r="A7872" t="s">
        <v>85</v>
      </c>
      <c r="B7872" s="72">
        <v>46221</v>
      </c>
      <c r="C7872" s="79">
        <v>0.875</v>
      </c>
      <c r="D7872">
        <v>2</v>
      </c>
      <c r="E7872" t="str">
        <f t="shared" si="244"/>
        <v>juillet</v>
      </c>
      <c r="F7872">
        <f t="shared" si="245"/>
        <v>21</v>
      </c>
    </row>
    <row r="7873" spans="1:6">
      <c r="A7873" t="s">
        <v>85</v>
      </c>
      <c r="B7873" s="72">
        <v>46221</v>
      </c>
      <c r="C7873" s="79">
        <v>0.91666666666666663</v>
      </c>
      <c r="D7873">
        <v>3</v>
      </c>
      <c r="E7873" t="str">
        <f t="shared" si="244"/>
        <v>juillet</v>
      </c>
      <c r="F7873">
        <f t="shared" si="245"/>
        <v>22</v>
      </c>
    </row>
    <row r="7874" spans="1:6">
      <c r="A7874" t="s">
        <v>85</v>
      </c>
      <c r="B7874" s="72">
        <v>46221</v>
      </c>
      <c r="C7874" s="79">
        <v>0.95833333333333337</v>
      </c>
      <c r="D7874">
        <v>7</v>
      </c>
      <c r="E7874" t="str">
        <f t="shared" si="244"/>
        <v>juillet</v>
      </c>
      <c r="F7874">
        <f t="shared" si="245"/>
        <v>23</v>
      </c>
    </row>
    <row r="7875" spans="1:6">
      <c r="A7875" t="s">
        <v>85</v>
      </c>
      <c r="B7875" s="72">
        <v>46221</v>
      </c>
      <c r="C7875" s="79">
        <v>0</v>
      </c>
      <c r="D7875">
        <v>1</v>
      </c>
      <c r="E7875" t="str">
        <f t="shared" si="244"/>
        <v>juillet</v>
      </c>
      <c r="F7875">
        <f t="shared" si="245"/>
        <v>24</v>
      </c>
    </row>
    <row r="7876" spans="1:6">
      <c r="A7876" t="s">
        <v>85</v>
      </c>
      <c r="B7876" s="72">
        <v>46221</v>
      </c>
      <c r="C7876" s="79">
        <v>4.1666666666666664E-2</v>
      </c>
      <c r="D7876">
        <v>1</v>
      </c>
      <c r="E7876" t="str">
        <f t="shared" ref="E7876:E7939" si="246">TEXT(B7876,"mmmm")</f>
        <v>juillet</v>
      </c>
      <c r="F7876">
        <f t="shared" ref="F7876:F7939" si="247">VLOOKUP(C7876,$L$1:$M$24,2,0)</f>
        <v>1</v>
      </c>
    </row>
    <row r="7877" spans="1:6">
      <c r="A7877" t="s">
        <v>85</v>
      </c>
      <c r="B7877" s="72">
        <v>46221</v>
      </c>
      <c r="C7877" s="79">
        <v>8.3333333333333329E-2</v>
      </c>
      <c r="D7877">
        <v>0</v>
      </c>
      <c r="E7877" t="str">
        <f t="shared" si="246"/>
        <v>juillet</v>
      </c>
      <c r="F7877">
        <f t="shared" si="247"/>
        <v>2</v>
      </c>
    </row>
    <row r="7878" spans="1:6">
      <c r="A7878" t="s">
        <v>85</v>
      </c>
      <c r="B7878" s="72">
        <v>46221</v>
      </c>
      <c r="C7878" s="79">
        <v>0.125</v>
      </c>
      <c r="D7878">
        <v>0</v>
      </c>
      <c r="E7878" t="str">
        <f t="shared" si="246"/>
        <v>juillet</v>
      </c>
      <c r="F7878">
        <f t="shared" si="247"/>
        <v>3</v>
      </c>
    </row>
    <row r="7879" spans="1:6">
      <c r="A7879" t="s">
        <v>85</v>
      </c>
      <c r="B7879" s="72">
        <v>46221</v>
      </c>
      <c r="C7879" s="79">
        <v>0.16666666666666666</v>
      </c>
      <c r="D7879">
        <v>0</v>
      </c>
      <c r="E7879" t="str">
        <f t="shared" si="246"/>
        <v>juillet</v>
      </c>
      <c r="F7879">
        <f t="shared" si="247"/>
        <v>4</v>
      </c>
    </row>
    <row r="7880" spans="1:6">
      <c r="A7880" t="s">
        <v>85</v>
      </c>
      <c r="B7880" s="72">
        <v>46221</v>
      </c>
      <c r="C7880" s="79">
        <v>0.20833333333333334</v>
      </c>
      <c r="D7880">
        <v>1</v>
      </c>
      <c r="E7880" t="str">
        <f t="shared" si="246"/>
        <v>juillet</v>
      </c>
      <c r="F7880" t="e">
        <f t="shared" si="247"/>
        <v>#N/A</v>
      </c>
    </row>
    <row r="7881" spans="1:6">
      <c r="A7881" t="s">
        <v>85</v>
      </c>
      <c r="B7881" s="72">
        <v>46221</v>
      </c>
      <c r="C7881" s="79">
        <v>0.25</v>
      </c>
      <c r="D7881">
        <v>4</v>
      </c>
      <c r="E7881" t="str">
        <f t="shared" si="246"/>
        <v>juillet</v>
      </c>
      <c r="F7881">
        <f t="shared" si="247"/>
        <v>6</v>
      </c>
    </row>
    <row r="7882" spans="1:6">
      <c r="A7882" t="s">
        <v>85</v>
      </c>
      <c r="B7882" s="72">
        <v>46221</v>
      </c>
      <c r="C7882" s="79">
        <v>0.29166666666666669</v>
      </c>
      <c r="D7882">
        <v>2</v>
      </c>
      <c r="E7882" t="str">
        <f t="shared" si="246"/>
        <v>juillet</v>
      </c>
      <c r="F7882">
        <f t="shared" si="247"/>
        <v>7</v>
      </c>
    </row>
    <row r="7883" spans="1:6">
      <c r="A7883" t="s">
        <v>85</v>
      </c>
      <c r="B7883" s="72">
        <v>46221</v>
      </c>
      <c r="C7883" s="79">
        <v>0.33333333333333331</v>
      </c>
      <c r="D7883">
        <v>2</v>
      </c>
      <c r="E7883" t="str">
        <f t="shared" si="246"/>
        <v>juillet</v>
      </c>
      <c r="F7883">
        <f t="shared" si="247"/>
        <v>8</v>
      </c>
    </row>
    <row r="7884" spans="1:6">
      <c r="A7884" t="s">
        <v>85</v>
      </c>
      <c r="B7884" s="72">
        <v>46221</v>
      </c>
      <c r="C7884" s="79">
        <v>0.375</v>
      </c>
      <c r="D7884">
        <v>13</v>
      </c>
      <c r="E7884" t="str">
        <f t="shared" si="246"/>
        <v>juillet</v>
      </c>
      <c r="F7884">
        <f t="shared" si="247"/>
        <v>9</v>
      </c>
    </row>
    <row r="7885" spans="1:6">
      <c r="A7885" t="s">
        <v>85</v>
      </c>
      <c r="B7885" s="72">
        <v>46221</v>
      </c>
      <c r="C7885" s="79">
        <v>0.41666666666666669</v>
      </c>
      <c r="D7885">
        <v>9</v>
      </c>
      <c r="E7885" t="str">
        <f t="shared" si="246"/>
        <v>juillet</v>
      </c>
      <c r="F7885">
        <f t="shared" si="247"/>
        <v>10</v>
      </c>
    </row>
    <row r="7886" spans="1:6">
      <c r="A7886" t="s">
        <v>85</v>
      </c>
      <c r="B7886" s="72">
        <v>46221</v>
      </c>
      <c r="C7886" s="79">
        <v>0.45833333333333331</v>
      </c>
      <c r="D7886">
        <v>14</v>
      </c>
      <c r="E7886" t="str">
        <f t="shared" si="246"/>
        <v>juillet</v>
      </c>
      <c r="F7886">
        <f t="shared" si="247"/>
        <v>11</v>
      </c>
    </row>
    <row r="7887" spans="1:6">
      <c r="A7887" t="s">
        <v>85</v>
      </c>
      <c r="B7887" s="72">
        <v>46221</v>
      </c>
      <c r="C7887" s="79">
        <v>0.5</v>
      </c>
      <c r="D7887">
        <v>21</v>
      </c>
      <c r="E7887" t="str">
        <f t="shared" si="246"/>
        <v>juillet</v>
      </c>
      <c r="F7887">
        <f t="shared" si="247"/>
        <v>12</v>
      </c>
    </row>
    <row r="7888" spans="1:6">
      <c r="A7888" t="s">
        <v>85</v>
      </c>
      <c r="B7888" s="72">
        <v>46221</v>
      </c>
      <c r="C7888" s="79">
        <v>0.54166666666666663</v>
      </c>
      <c r="D7888">
        <v>14</v>
      </c>
      <c r="E7888" t="str">
        <f t="shared" si="246"/>
        <v>juillet</v>
      </c>
      <c r="F7888">
        <f t="shared" si="247"/>
        <v>13</v>
      </c>
    </row>
    <row r="7889" spans="1:6">
      <c r="A7889" t="s">
        <v>85</v>
      </c>
      <c r="B7889" s="72">
        <v>46221</v>
      </c>
      <c r="C7889" s="79">
        <v>0.58333333333333337</v>
      </c>
      <c r="D7889">
        <v>7</v>
      </c>
      <c r="E7889" t="str">
        <f t="shared" si="246"/>
        <v>juillet</v>
      </c>
      <c r="F7889">
        <f t="shared" si="247"/>
        <v>14</v>
      </c>
    </row>
    <row r="7890" spans="1:6">
      <c r="A7890" t="s">
        <v>85</v>
      </c>
      <c r="B7890" s="72">
        <v>46221</v>
      </c>
      <c r="C7890" s="79">
        <v>0.625</v>
      </c>
      <c r="D7890">
        <v>16</v>
      </c>
      <c r="E7890" t="str">
        <f t="shared" si="246"/>
        <v>juillet</v>
      </c>
      <c r="F7890">
        <f t="shared" si="247"/>
        <v>15</v>
      </c>
    </row>
    <row r="7891" spans="1:6">
      <c r="A7891" t="s">
        <v>85</v>
      </c>
      <c r="B7891" s="72">
        <v>46221</v>
      </c>
      <c r="C7891" s="79">
        <v>0.66666666666666663</v>
      </c>
      <c r="D7891">
        <v>8</v>
      </c>
      <c r="E7891" t="str">
        <f t="shared" si="246"/>
        <v>juillet</v>
      </c>
      <c r="F7891">
        <f t="shared" si="247"/>
        <v>16</v>
      </c>
    </row>
    <row r="7892" spans="1:6">
      <c r="A7892" t="s">
        <v>85</v>
      </c>
      <c r="B7892" s="72">
        <v>46221</v>
      </c>
      <c r="C7892" s="79">
        <v>0.70833333333333337</v>
      </c>
      <c r="D7892">
        <v>9</v>
      </c>
      <c r="E7892" t="str">
        <f t="shared" si="246"/>
        <v>juillet</v>
      </c>
      <c r="F7892">
        <f t="shared" si="247"/>
        <v>17</v>
      </c>
    </row>
    <row r="7893" spans="1:6">
      <c r="A7893" t="s">
        <v>85</v>
      </c>
      <c r="B7893" s="72">
        <v>46221</v>
      </c>
      <c r="C7893" s="79">
        <v>0.75</v>
      </c>
      <c r="D7893">
        <v>6</v>
      </c>
      <c r="E7893" t="str">
        <f t="shared" si="246"/>
        <v>juillet</v>
      </c>
      <c r="F7893">
        <f t="shared" si="247"/>
        <v>18</v>
      </c>
    </row>
    <row r="7894" spans="1:6">
      <c r="A7894" t="s">
        <v>85</v>
      </c>
      <c r="B7894" s="72">
        <v>46221</v>
      </c>
      <c r="C7894" s="79">
        <v>0.79166666666666663</v>
      </c>
      <c r="D7894">
        <v>8</v>
      </c>
      <c r="E7894" t="str">
        <f t="shared" si="246"/>
        <v>juillet</v>
      </c>
      <c r="F7894">
        <f t="shared" si="247"/>
        <v>19</v>
      </c>
    </row>
    <row r="7895" spans="1:6">
      <c r="A7895" t="s">
        <v>85</v>
      </c>
      <c r="B7895" s="72">
        <v>46221</v>
      </c>
      <c r="C7895" s="79">
        <v>0.83333333333333337</v>
      </c>
      <c r="D7895">
        <v>5</v>
      </c>
      <c r="E7895" t="str">
        <f t="shared" si="246"/>
        <v>juillet</v>
      </c>
      <c r="F7895">
        <f t="shared" si="247"/>
        <v>20</v>
      </c>
    </row>
    <row r="7896" spans="1:6">
      <c r="A7896" t="s">
        <v>85</v>
      </c>
      <c r="B7896" s="72">
        <v>46221</v>
      </c>
      <c r="C7896" s="79">
        <v>0.875</v>
      </c>
      <c r="D7896">
        <v>2</v>
      </c>
      <c r="E7896" t="str">
        <f t="shared" si="246"/>
        <v>juillet</v>
      </c>
      <c r="F7896">
        <f t="shared" si="247"/>
        <v>21</v>
      </c>
    </row>
    <row r="7897" spans="1:6">
      <c r="A7897" t="s">
        <v>85</v>
      </c>
      <c r="B7897" s="72">
        <v>46221</v>
      </c>
      <c r="C7897" s="79">
        <v>0.91666666666666663</v>
      </c>
      <c r="D7897">
        <v>4</v>
      </c>
      <c r="E7897" t="str">
        <f t="shared" si="246"/>
        <v>juillet</v>
      </c>
      <c r="F7897">
        <f t="shared" si="247"/>
        <v>22</v>
      </c>
    </row>
    <row r="7898" spans="1:6">
      <c r="A7898" t="s">
        <v>85</v>
      </c>
      <c r="B7898" s="72">
        <v>46221</v>
      </c>
      <c r="C7898" s="79">
        <v>0.95833333333333337</v>
      </c>
      <c r="D7898">
        <v>10</v>
      </c>
      <c r="E7898" t="str">
        <f t="shared" si="246"/>
        <v>juillet</v>
      </c>
      <c r="F7898">
        <f t="shared" si="247"/>
        <v>23</v>
      </c>
    </row>
    <row r="7899" spans="1:6">
      <c r="A7899" t="s">
        <v>68</v>
      </c>
      <c r="B7899" s="72">
        <v>46222</v>
      </c>
      <c r="C7899" s="79">
        <v>0</v>
      </c>
      <c r="D7899">
        <v>2</v>
      </c>
      <c r="E7899" t="str">
        <f t="shared" si="246"/>
        <v>juillet</v>
      </c>
      <c r="F7899">
        <f t="shared" si="247"/>
        <v>24</v>
      </c>
    </row>
    <row r="7900" spans="1:6">
      <c r="A7900" t="s">
        <v>68</v>
      </c>
      <c r="B7900" s="72">
        <v>46222</v>
      </c>
      <c r="C7900" s="79">
        <v>4.1666666666666664E-2</v>
      </c>
      <c r="D7900">
        <v>6</v>
      </c>
      <c r="E7900" t="str">
        <f t="shared" si="246"/>
        <v>juillet</v>
      </c>
      <c r="F7900">
        <f t="shared" si="247"/>
        <v>1</v>
      </c>
    </row>
    <row r="7901" spans="1:6">
      <c r="A7901" t="s">
        <v>68</v>
      </c>
      <c r="B7901" s="72">
        <v>46222</v>
      </c>
      <c r="C7901" s="79">
        <v>8.3333333333333329E-2</v>
      </c>
      <c r="D7901">
        <v>1</v>
      </c>
      <c r="E7901" t="str">
        <f t="shared" si="246"/>
        <v>juillet</v>
      </c>
      <c r="F7901">
        <f t="shared" si="247"/>
        <v>2</v>
      </c>
    </row>
    <row r="7902" spans="1:6">
      <c r="A7902" t="s">
        <v>68</v>
      </c>
      <c r="B7902" s="72">
        <v>46222</v>
      </c>
      <c r="C7902" s="79">
        <v>0.125</v>
      </c>
      <c r="D7902">
        <v>0</v>
      </c>
      <c r="E7902" t="str">
        <f t="shared" si="246"/>
        <v>juillet</v>
      </c>
      <c r="F7902">
        <f t="shared" si="247"/>
        <v>3</v>
      </c>
    </row>
    <row r="7903" spans="1:6">
      <c r="A7903" t="s">
        <v>68</v>
      </c>
      <c r="B7903" s="72">
        <v>46222</v>
      </c>
      <c r="C7903" s="79">
        <v>0.16666666666666666</v>
      </c>
      <c r="D7903">
        <v>2</v>
      </c>
      <c r="E7903" t="str">
        <f t="shared" si="246"/>
        <v>juillet</v>
      </c>
      <c r="F7903">
        <f t="shared" si="247"/>
        <v>4</v>
      </c>
    </row>
    <row r="7904" spans="1:6">
      <c r="A7904" t="s">
        <v>68</v>
      </c>
      <c r="B7904" s="72">
        <v>46222</v>
      </c>
      <c r="C7904" s="79">
        <v>0.20833333333333334</v>
      </c>
      <c r="D7904">
        <v>0</v>
      </c>
      <c r="E7904" t="str">
        <f t="shared" si="246"/>
        <v>juillet</v>
      </c>
      <c r="F7904" t="e">
        <f t="shared" si="247"/>
        <v>#N/A</v>
      </c>
    </row>
    <row r="7905" spans="1:6">
      <c r="A7905" t="s">
        <v>68</v>
      </c>
      <c r="B7905" s="72">
        <v>46222</v>
      </c>
      <c r="C7905" s="79">
        <v>0.25</v>
      </c>
      <c r="D7905">
        <v>1</v>
      </c>
      <c r="E7905" t="str">
        <f t="shared" si="246"/>
        <v>juillet</v>
      </c>
      <c r="F7905">
        <f t="shared" si="247"/>
        <v>6</v>
      </c>
    </row>
    <row r="7906" spans="1:6">
      <c r="A7906" t="s">
        <v>68</v>
      </c>
      <c r="B7906" s="72">
        <v>46222</v>
      </c>
      <c r="C7906" s="79">
        <v>0.29166666666666669</v>
      </c>
      <c r="D7906">
        <v>4</v>
      </c>
      <c r="E7906" t="str">
        <f t="shared" si="246"/>
        <v>juillet</v>
      </c>
      <c r="F7906">
        <f t="shared" si="247"/>
        <v>7</v>
      </c>
    </row>
    <row r="7907" spans="1:6">
      <c r="A7907" t="s">
        <v>68</v>
      </c>
      <c r="B7907" s="72">
        <v>46222</v>
      </c>
      <c r="C7907" s="79">
        <v>0.33333333333333331</v>
      </c>
      <c r="D7907">
        <v>10</v>
      </c>
      <c r="E7907" t="str">
        <f t="shared" si="246"/>
        <v>juillet</v>
      </c>
      <c r="F7907">
        <f t="shared" si="247"/>
        <v>8</v>
      </c>
    </row>
    <row r="7908" spans="1:6">
      <c r="A7908" t="s">
        <v>68</v>
      </c>
      <c r="B7908" s="72">
        <v>46222</v>
      </c>
      <c r="C7908" s="79">
        <v>0.375</v>
      </c>
      <c r="D7908">
        <v>26</v>
      </c>
      <c r="E7908" t="str">
        <f t="shared" si="246"/>
        <v>juillet</v>
      </c>
      <c r="F7908">
        <f t="shared" si="247"/>
        <v>9</v>
      </c>
    </row>
    <row r="7909" spans="1:6">
      <c r="A7909" t="s">
        <v>68</v>
      </c>
      <c r="B7909" s="72">
        <v>46222</v>
      </c>
      <c r="C7909" s="79">
        <v>0.41666666666666669</v>
      </c>
      <c r="D7909">
        <v>39</v>
      </c>
      <c r="E7909" t="str">
        <f t="shared" si="246"/>
        <v>juillet</v>
      </c>
      <c r="F7909">
        <f t="shared" si="247"/>
        <v>10</v>
      </c>
    </row>
    <row r="7910" spans="1:6">
      <c r="A7910" t="s">
        <v>68</v>
      </c>
      <c r="B7910" s="72">
        <v>46222</v>
      </c>
      <c r="C7910" s="79">
        <v>0.45833333333333331</v>
      </c>
      <c r="D7910">
        <v>34</v>
      </c>
      <c r="E7910" t="str">
        <f t="shared" si="246"/>
        <v>juillet</v>
      </c>
      <c r="F7910">
        <f t="shared" si="247"/>
        <v>11</v>
      </c>
    </row>
    <row r="7911" spans="1:6">
      <c r="A7911" t="s">
        <v>68</v>
      </c>
      <c r="B7911" s="72">
        <v>46222</v>
      </c>
      <c r="C7911" s="79">
        <v>0.5</v>
      </c>
      <c r="D7911">
        <v>41</v>
      </c>
      <c r="E7911" t="str">
        <f t="shared" si="246"/>
        <v>juillet</v>
      </c>
      <c r="F7911">
        <f t="shared" si="247"/>
        <v>12</v>
      </c>
    </row>
    <row r="7912" spans="1:6">
      <c r="A7912" t="s">
        <v>68</v>
      </c>
      <c r="B7912" s="72">
        <v>46222</v>
      </c>
      <c r="C7912" s="79">
        <v>0.54166666666666663</v>
      </c>
      <c r="D7912">
        <v>46</v>
      </c>
      <c r="E7912" t="str">
        <f t="shared" si="246"/>
        <v>juillet</v>
      </c>
      <c r="F7912">
        <f t="shared" si="247"/>
        <v>13</v>
      </c>
    </row>
    <row r="7913" spans="1:6">
      <c r="A7913" t="s">
        <v>68</v>
      </c>
      <c r="B7913" s="72">
        <v>46222</v>
      </c>
      <c r="C7913" s="79">
        <v>0.58333333333333337</v>
      </c>
      <c r="D7913">
        <v>37</v>
      </c>
      <c r="E7913" t="str">
        <f t="shared" si="246"/>
        <v>juillet</v>
      </c>
      <c r="F7913">
        <f t="shared" si="247"/>
        <v>14</v>
      </c>
    </row>
    <row r="7914" spans="1:6">
      <c r="A7914" t="s">
        <v>68</v>
      </c>
      <c r="B7914" s="72">
        <v>46222</v>
      </c>
      <c r="C7914" s="79">
        <v>0.625</v>
      </c>
      <c r="D7914">
        <v>40</v>
      </c>
      <c r="E7914" t="str">
        <f t="shared" si="246"/>
        <v>juillet</v>
      </c>
      <c r="F7914">
        <f t="shared" si="247"/>
        <v>15</v>
      </c>
    </row>
    <row r="7915" spans="1:6">
      <c r="A7915" t="s">
        <v>68</v>
      </c>
      <c r="B7915" s="72">
        <v>46222</v>
      </c>
      <c r="C7915" s="79">
        <v>0.66666666666666663</v>
      </c>
      <c r="D7915">
        <v>34</v>
      </c>
      <c r="E7915" t="str">
        <f t="shared" si="246"/>
        <v>juillet</v>
      </c>
      <c r="F7915">
        <f t="shared" si="247"/>
        <v>16</v>
      </c>
    </row>
    <row r="7916" spans="1:6">
      <c r="A7916" t="s">
        <v>68</v>
      </c>
      <c r="B7916" s="72">
        <v>46222</v>
      </c>
      <c r="C7916" s="79">
        <v>0.70833333333333337</v>
      </c>
      <c r="D7916">
        <v>29</v>
      </c>
      <c r="E7916" t="str">
        <f t="shared" si="246"/>
        <v>juillet</v>
      </c>
      <c r="F7916">
        <f t="shared" si="247"/>
        <v>17</v>
      </c>
    </row>
    <row r="7917" spans="1:6">
      <c r="A7917" t="s">
        <v>68</v>
      </c>
      <c r="B7917" s="72">
        <v>46222</v>
      </c>
      <c r="C7917" s="79">
        <v>0.75</v>
      </c>
      <c r="D7917">
        <v>25</v>
      </c>
      <c r="E7917" t="str">
        <f t="shared" si="246"/>
        <v>juillet</v>
      </c>
      <c r="F7917">
        <f t="shared" si="247"/>
        <v>18</v>
      </c>
    </row>
    <row r="7918" spans="1:6">
      <c r="A7918" t="s">
        <v>68</v>
      </c>
      <c r="B7918" s="72">
        <v>46222</v>
      </c>
      <c r="C7918" s="79">
        <v>0.79166666666666663</v>
      </c>
      <c r="D7918">
        <v>19</v>
      </c>
      <c r="E7918" t="str">
        <f t="shared" si="246"/>
        <v>juillet</v>
      </c>
      <c r="F7918">
        <f t="shared" si="247"/>
        <v>19</v>
      </c>
    </row>
    <row r="7919" spans="1:6">
      <c r="A7919" t="s">
        <v>68</v>
      </c>
      <c r="B7919" s="72">
        <v>46222</v>
      </c>
      <c r="C7919" s="79">
        <v>0.83333333333333337</v>
      </c>
      <c r="D7919">
        <v>15</v>
      </c>
      <c r="E7919" t="str">
        <f t="shared" si="246"/>
        <v>juillet</v>
      </c>
      <c r="F7919">
        <f t="shared" si="247"/>
        <v>20</v>
      </c>
    </row>
    <row r="7920" spans="1:6">
      <c r="A7920" t="s">
        <v>68</v>
      </c>
      <c r="B7920" s="72">
        <v>46222</v>
      </c>
      <c r="C7920" s="79">
        <v>0.875</v>
      </c>
      <c r="D7920">
        <v>12</v>
      </c>
      <c r="E7920" t="str">
        <f t="shared" si="246"/>
        <v>juillet</v>
      </c>
      <c r="F7920">
        <f t="shared" si="247"/>
        <v>21</v>
      </c>
    </row>
    <row r="7921" spans="1:6">
      <c r="A7921" t="s">
        <v>68</v>
      </c>
      <c r="B7921" s="72">
        <v>46222</v>
      </c>
      <c r="C7921" s="79">
        <v>0.91666666666666663</v>
      </c>
      <c r="D7921">
        <v>8</v>
      </c>
      <c r="E7921" t="str">
        <f t="shared" si="246"/>
        <v>juillet</v>
      </c>
      <c r="F7921">
        <f t="shared" si="247"/>
        <v>22</v>
      </c>
    </row>
    <row r="7922" spans="1:6">
      <c r="A7922" t="s">
        <v>68</v>
      </c>
      <c r="B7922" s="72">
        <v>46222</v>
      </c>
      <c r="C7922" s="79">
        <v>0.95833333333333337</v>
      </c>
      <c r="D7922">
        <v>6</v>
      </c>
      <c r="E7922" t="str">
        <f t="shared" si="246"/>
        <v>juillet</v>
      </c>
      <c r="F7922">
        <f t="shared" si="247"/>
        <v>23</v>
      </c>
    </row>
    <row r="7923" spans="1:6">
      <c r="A7923" t="s">
        <v>85</v>
      </c>
      <c r="B7923" s="72">
        <v>46222</v>
      </c>
      <c r="C7923" s="79">
        <v>0</v>
      </c>
      <c r="D7923">
        <v>5</v>
      </c>
      <c r="E7923" t="str">
        <f t="shared" si="246"/>
        <v>juillet</v>
      </c>
      <c r="F7923">
        <f t="shared" si="247"/>
        <v>24</v>
      </c>
    </row>
    <row r="7924" spans="1:6">
      <c r="A7924" t="s">
        <v>85</v>
      </c>
      <c r="B7924" s="72">
        <v>46222</v>
      </c>
      <c r="C7924" s="79">
        <v>4.1666666666666664E-2</v>
      </c>
      <c r="D7924">
        <v>1</v>
      </c>
      <c r="E7924" t="str">
        <f t="shared" si="246"/>
        <v>juillet</v>
      </c>
      <c r="F7924">
        <f t="shared" si="247"/>
        <v>1</v>
      </c>
    </row>
    <row r="7925" spans="1:6">
      <c r="A7925" t="s">
        <v>85</v>
      </c>
      <c r="B7925" s="72">
        <v>46222</v>
      </c>
      <c r="C7925" s="79">
        <v>8.3333333333333329E-2</v>
      </c>
      <c r="D7925">
        <v>0</v>
      </c>
      <c r="E7925" t="str">
        <f t="shared" si="246"/>
        <v>juillet</v>
      </c>
      <c r="F7925">
        <f t="shared" si="247"/>
        <v>2</v>
      </c>
    </row>
    <row r="7926" spans="1:6">
      <c r="A7926" t="s">
        <v>85</v>
      </c>
      <c r="B7926" s="72">
        <v>46222</v>
      </c>
      <c r="C7926" s="79">
        <v>0.125</v>
      </c>
      <c r="D7926">
        <v>0</v>
      </c>
      <c r="E7926" t="str">
        <f t="shared" si="246"/>
        <v>juillet</v>
      </c>
      <c r="F7926">
        <f t="shared" si="247"/>
        <v>3</v>
      </c>
    </row>
    <row r="7927" spans="1:6">
      <c r="A7927" t="s">
        <v>85</v>
      </c>
      <c r="B7927" s="72">
        <v>46222</v>
      </c>
      <c r="C7927" s="79">
        <v>0.16666666666666666</v>
      </c>
      <c r="D7927">
        <v>0</v>
      </c>
      <c r="E7927" t="str">
        <f t="shared" si="246"/>
        <v>juillet</v>
      </c>
      <c r="F7927">
        <f t="shared" si="247"/>
        <v>4</v>
      </c>
    </row>
    <row r="7928" spans="1:6">
      <c r="A7928" t="s">
        <v>85</v>
      </c>
      <c r="B7928" s="72">
        <v>46222</v>
      </c>
      <c r="C7928" s="79">
        <v>0.20833333333333334</v>
      </c>
      <c r="D7928">
        <v>0</v>
      </c>
      <c r="E7928" t="str">
        <f t="shared" si="246"/>
        <v>juillet</v>
      </c>
      <c r="F7928" t="e">
        <f t="shared" si="247"/>
        <v>#N/A</v>
      </c>
    </row>
    <row r="7929" spans="1:6">
      <c r="A7929" t="s">
        <v>85</v>
      </c>
      <c r="B7929" s="72">
        <v>46222</v>
      </c>
      <c r="C7929" s="79">
        <v>0.25</v>
      </c>
      <c r="D7929">
        <v>4</v>
      </c>
      <c r="E7929" t="str">
        <f t="shared" si="246"/>
        <v>juillet</v>
      </c>
      <c r="F7929">
        <f t="shared" si="247"/>
        <v>6</v>
      </c>
    </row>
    <row r="7930" spans="1:6">
      <c r="A7930" t="s">
        <v>85</v>
      </c>
      <c r="B7930" s="72">
        <v>46222</v>
      </c>
      <c r="C7930" s="79">
        <v>0.29166666666666669</v>
      </c>
      <c r="D7930">
        <v>5</v>
      </c>
      <c r="E7930" t="str">
        <f t="shared" si="246"/>
        <v>juillet</v>
      </c>
      <c r="F7930">
        <f t="shared" si="247"/>
        <v>7</v>
      </c>
    </row>
    <row r="7931" spans="1:6">
      <c r="A7931" t="s">
        <v>85</v>
      </c>
      <c r="B7931" s="72">
        <v>46222</v>
      </c>
      <c r="C7931" s="79">
        <v>0.33333333333333331</v>
      </c>
      <c r="D7931">
        <v>1</v>
      </c>
      <c r="E7931" t="str">
        <f t="shared" si="246"/>
        <v>juillet</v>
      </c>
      <c r="F7931">
        <f t="shared" si="247"/>
        <v>8</v>
      </c>
    </row>
    <row r="7932" spans="1:6">
      <c r="A7932" t="s">
        <v>85</v>
      </c>
      <c r="B7932" s="72">
        <v>46222</v>
      </c>
      <c r="C7932" s="79">
        <v>0.375</v>
      </c>
      <c r="D7932">
        <v>2</v>
      </c>
      <c r="E7932" t="str">
        <f t="shared" si="246"/>
        <v>juillet</v>
      </c>
      <c r="F7932">
        <f t="shared" si="247"/>
        <v>9</v>
      </c>
    </row>
    <row r="7933" spans="1:6">
      <c r="A7933" t="s">
        <v>85</v>
      </c>
      <c r="B7933" s="72">
        <v>46222</v>
      </c>
      <c r="C7933" s="79">
        <v>0.41666666666666669</v>
      </c>
      <c r="D7933">
        <v>5</v>
      </c>
      <c r="E7933" t="str">
        <f t="shared" si="246"/>
        <v>juillet</v>
      </c>
      <c r="F7933">
        <f t="shared" si="247"/>
        <v>10</v>
      </c>
    </row>
    <row r="7934" spans="1:6">
      <c r="A7934" t="s">
        <v>85</v>
      </c>
      <c r="B7934" s="72">
        <v>46222</v>
      </c>
      <c r="C7934" s="79">
        <v>0.45833333333333331</v>
      </c>
      <c r="D7934">
        <v>5</v>
      </c>
      <c r="E7934" t="str">
        <f t="shared" si="246"/>
        <v>juillet</v>
      </c>
      <c r="F7934">
        <f t="shared" si="247"/>
        <v>11</v>
      </c>
    </row>
    <row r="7935" spans="1:6">
      <c r="A7935" t="s">
        <v>85</v>
      </c>
      <c r="B7935" s="72">
        <v>46222</v>
      </c>
      <c r="C7935" s="79">
        <v>0.5</v>
      </c>
      <c r="D7935">
        <v>9</v>
      </c>
      <c r="E7935" t="str">
        <f t="shared" si="246"/>
        <v>juillet</v>
      </c>
      <c r="F7935">
        <f t="shared" si="247"/>
        <v>12</v>
      </c>
    </row>
    <row r="7936" spans="1:6">
      <c r="A7936" t="s">
        <v>85</v>
      </c>
      <c r="B7936" s="72">
        <v>46222</v>
      </c>
      <c r="C7936" s="79">
        <v>0.54166666666666663</v>
      </c>
      <c r="D7936">
        <v>4</v>
      </c>
      <c r="E7936" t="str">
        <f t="shared" si="246"/>
        <v>juillet</v>
      </c>
      <c r="F7936">
        <f t="shared" si="247"/>
        <v>13</v>
      </c>
    </row>
    <row r="7937" spans="1:6">
      <c r="A7937" t="s">
        <v>85</v>
      </c>
      <c r="B7937" s="72">
        <v>46222</v>
      </c>
      <c r="C7937" s="79">
        <v>0.58333333333333337</v>
      </c>
      <c r="D7937">
        <v>10</v>
      </c>
      <c r="E7937" t="str">
        <f t="shared" si="246"/>
        <v>juillet</v>
      </c>
      <c r="F7937">
        <f t="shared" si="247"/>
        <v>14</v>
      </c>
    </row>
    <row r="7938" spans="1:6">
      <c r="A7938" t="s">
        <v>85</v>
      </c>
      <c r="B7938" s="72">
        <v>46222</v>
      </c>
      <c r="C7938" s="79">
        <v>0.625</v>
      </c>
      <c r="D7938">
        <v>4</v>
      </c>
      <c r="E7938" t="str">
        <f t="shared" si="246"/>
        <v>juillet</v>
      </c>
      <c r="F7938">
        <f t="shared" si="247"/>
        <v>15</v>
      </c>
    </row>
    <row r="7939" spans="1:6">
      <c r="A7939" t="s">
        <v>85</v>
      </c>
      <c r="B7939" s="72">
        <v>46222</v>
      </c>
      <c r="C7939" s="79">
        <v>0.66666666666666663</v>
      </c>
      <c r="D7939">
        <v>7</v>
      </c>
      <c r="E7939" t="str">
        <f t="shared" si="246"/>
        <v>juillet</v>
      </c>
      <c r="F7939">
        <f t="shared" si="247"/>
        <v>16</v>
      </c>
    </row>
    <row r="7940" spans="1:6">
      <c r="A7940" t="s">
        <v>85</v>
      </c>
      <c r="B7940" s="72">
        <v>46222</v>
      </c>
      <c r="C7940" s="79">
        <v>0.70833333333333337</v>
      </c>
      <c r="D7940">
        <v>4</v>
      </c>
      <c r="E7940" t="str">
        <f t="shared" ref="E7940:E8003" si="248">TEXT(B7940,"mmmm")</f>
        <v>juillet</v>
      </c>
      <c r="F7940">
        <f t="shared" ref="F7940:F8003" si="249">VLOOKUP(C7940,$L$1:$M$24,2,0)</f>
        <v>17</v>
      </c>
    </row>
    <row r="7941" spans="1:6">
      <c r="A7941" t="s">
        <v>85</v>
      </c>
      <c r="B7941" s="72">
        <v>46222</v>
      </c>
      <c r="C7941" s="79">
        <v>0.75</v>
      </c>
      <c r="D7941">
        <v>3</v>
      </c>
      <c r="E7941" t="str">
        <f t="shared" si="248"/>
        <v>juillet</v>
      </c>
      <c r="F7941">
        <f t="shared" si="249"/>
        <v>18</v>
      </c>
    </row>
    <row r="7942" spans="1:6">
      <c r="A7942" t="s">
        <v>85</v>
      </c>
      <c r="B7942" s="72">
        <v>46222</v>
      </c>
      <c r="C7942" s="79">
        <v>0.79166666666666663</v>
      </c>
      <c r="D7942">
        <v>5</v>
      </c>
      <c r="E7942" t="str">
        <f t="shared" si="248"/>
        <v>juillet</v>
      </c>
      <c r="F7942">
        <f t="shared" si="249"/>
        <v>19</v>
      </c>
    </row>
    <row r="7943" spans="1:6">
      <c r="A7943" t="s">
        <v>85</v>
      </c>
      <c r="B7943" s="72">
        <v>46222</v>
      </c>
      <c r="C7943" s="79">
        <v>0.83333333333333337</v>
      </c>
      <c r="D7943">
        <v>4</v>
      </c>
      <c r="E7943" t="str">
        <f t="shared" si="248"/>
        <v>juillet</v>
      </c>
      <c r="F7943">
        <f t="shared" si="249"/>
        <v>20</v>
      </c>
    </row>
    <row r="7944" spans="1:6">
      <c r="A7944" t="s">
        <v>85</v>
      </c>
      <c r="B7944" s="72">
        <v>46222</v>
      </c>
      <c r="C7944" s="79">
        <v>0.875</v>
      </c>
      <c r="D7944">
        <v>1</v>
      </c>
      <c r="E7944" t="str">
        <f t="shared" si="248"/>
        <v>juillet</v>
      </c>
      <c r="F7944">
        <f t="shared" si="249"/>
        <v>21</v>
      </c>
    </row>
    <row r="7945" spans="1:6">
      <c r="A7945" t="s">
        <v>85</v>
      </c>
      <c r="B7945" s="72">
        <v>46222</v>
      </c>
      <c r="C7945" s="79">
        <v>0.91666666666666663</v>
      </c>
      <c r="D7945">
        <v>2</v>
      </c>
      <c r="E7945" t="str">
        <f t="shared" si="248"/>
        <v>juillet</v>
      </c>
      <c r="F7945">
        <f t="shared" si="249"/>
        <v>22</v>
      </c>
    </row>
    <row r="7946" spans="1:6">
      <c r="A7946" t="s">
        <v>85</v>
      </c>
      <c r="B7946" s="72">
        <v>46222</v>
      </c>
      <c r="C7946" s="79">
        <v>0.95833333333333337</v>
      </c>
      <c r="D7946">
        <v>5</v>
      </c>
      <c r="E7946" t="str">
        <f t="shared" si="248"/>
        <v>juillet</v>
      </c>
      <c r="F7946">
        <f t="shared" si="249"/>
        <v>23</v>
      </c>
    </row>
    <row r="7947" spans="1:6">
      <c r="A7947" t="s">
        <v>85</v>
      </c>
      <c r="B7947" s="72">
        <v>46222</v>
      </c>
      <c r="C7947" s="79">
        <v>0</v>
      </c>
      <c r="D7947">
        <v>5</v>
      </c>
      <c r="E7947" t="str">
        <f t="shared" si="248"/>
        <v>juillet</v>
      </c>
      <c r="F7947">
        <f t="shared" si="249"/>
        <v>24</v>
      </c>
    </row>
    <row r="7948" spans="1:6">
      <c r="A7948" t="s">
        <v>85</v>
      </c>
      <c r="B7948" s="72">
        <v>46222</v>
      </c>
      <c r="C7948" s="79">
        <v>4.1666666666666664E-2</v>
      </c>
      <c r="D7948">
        <v>1</v>
      </c>
      <c r="E7948" t="str">
        <f t="shared" si="248"/>
        <v>juillet</v>
      </c>
      <c r="F7948">
        <f t="shared" si="249"/>
        <v>1</v>
      </c>
    </row>
    <row r="7949" spans="1:6">
      <c r="A7949" t="s">
        <v>85</v>
      </c>
      <c r="B7949" s="72">
        <v>46222</v>
      </c>
      <c r="C7949" s="79">
        <v>8.3333333333333329E-2</v>
      </c>
      <c r="D7949">
        <v>0</v>
      </c>
      <c r="E7949" t="str">
        <f t="shared" si="248"/>
        <v>juillet</v>
      </c>
      <c r="F7949">
        <f t="shared" si="249"/>
        <v>2</v>
      </c>
    </row>
    <row r="7950" spans="1:6">
      <c r="A7950" t="s">
        <v>85</v>
      </c>
      <c r="B7950" s="72">
        <v>46222</v>
      </c>
      <c r="C7950" s="79">
        <v>0.125</v>
      </c>
      <c r="D7950">
        <v>0</v>
      </c>
      <c r="E7950" t="str">
        <f t="shared" si="248"/>
        <v>juillet</v>
      </c>
      <c r="F7950">
        <f t="shared" si="249"/>
        <v>3</v>
      </c>
    </row>
    <row r="7951" spans="1:6">
      <c r="A7951" t="s">
        <v>85</v>
      </c>
      <c r="B7951" s="72">
        <v>46222</v>
      </c>
      <c r="C7951" s="79">
        <v>0.16666666666666666</v>
      </c>
      <c r="D7951">
        <v>0</v>
      </c>
      <c r="E7951" t="str">
        <f t="shared" si="248"/>
        <v>juillet</v>
      </c>
      <c r="F7951">
        <f t="shared" si="249"/>
        <v>4</v>
      </c>
    </row>
    <row r="7952" spans="1:6">
      <c r="A7952" t="s">
        <v>85</v>
      </c>
      <c r="B7952" s="72">
        <v>46222</v>
      </c>
      <c r="C7952" s="79">
        <v>0.20833333333333334</v>
      </c>
      <c r="D7952">
        <v>0</v>
      </c>
      <c r="E7952" t="str">
        <f t="shared" si="248"/>
        <v>juillet</v>
      </c>
      <c r="F7952" t="e">
        <f t="shared" si="249"/>
        <v>#N/A</v>
      </c>
    </row>
    <row r="7953" spans="1:6">
      <c r="A7953" t="s">
        <v>85</v>
      </c>
      <c r="B7953" s="72">
        <v>46222</v>
      </c>
      <c r="C7953" s="79">
        <v>0.25</v>
      </c>
      <c r="D7953">
        <v>4</v>
      </c>
      <c r="E7953" t="str">
        <f t="shared" si="248"/>
        <v>juillet</v>
      </c>
      <c r="F7953">
        <f t="shared" si="249"/>
        <v>6</v>
      </c>
    </row>
    <row r="7954" spans="1:6">
      <c r="A7954" t="s">
        <v>85</v>
      </c>
      <c r="B7954" s="72">
        <v>46222</v>
      </c>
      <c r="C7954" s="79">
        <v>0.29166666666666669</v>
      </c>
      <c r="D7954">
        <v>5</v>
      </c>
      <c r="E7954" t="str">
        <f t="shared" si="248"/>
        <v>juillet</v>
      </c>
      <c r="F7954">
        <f t="shared" si="249"/>
        <v>7</v>
      </c>
    </row>
    <row r="7955" spans="1:6">
      <c r="A7955" t="s">
        <v>85</v>
      </c>
      <c r="B7955" s="72">
        <v>46222</v>
      </c>
      <c r="C7955" s="79">
        <v>0.33333333333333331</v>
      </c>
      <c r="D7955">
        <v>1</v>
      </c>
      <c r="E7955" t="str">
        <f t="shared" si="248"/>
        <v>juillet</v>
      </c>
      <c r="F7955">
        <f t="shared" si="249"/>
        <v>8</v>
      </c>
    </row>
    <row r="7956" spans="1:6">
      <c r="A7956" t="s">
        <v>85</v>
      </c>
      <c r="B7956" s="72">
        <v>46222</v>
      </c>
      <c r="C7956" s="79">
        <v>0.375</v>
      </c>
      <c r="D7956">
        <v>6</v>
      </c>
      <c r="E7956" t="str">
        <f t="shared" si="248"/>
        <v>juillet</v>
      </c>
      <c r="F7956">
        <f t="shared" si="249"/>
        <v>9</v>
      </c>
    </row>
    <row r="7957" spans="1:6">
      <c r="A7957" t="s">
        <v>85</v>
      </c>
      <c r="B7957" s="72">
        <v>46222</v>
      </c>
      <c r="C7957" s="79">
        <v>0.41666666666666669</v>
      </c>
      <c r="D7957">
        <v>7</v>
      </c>
      <c r="E7957" t="str">
        <f t="shared" si="248"/>
        <v>juillet</v>
      </c>
      <c r="F7957">
        <f t="shared" si="249"/>
        <v>10</v>
      </c>
    </row>
    <row r="7958" spans="1:6">
      <c r="A7958" t="s">
        <v>85</v>
      </c>
      <c r="B7958" s="72">
        <v>46222</v>
      </c>
      <c r="C7958" s="79">
        <v>0.45833333333333331</v>
      </c>
      <c r="D7958">
        <v>7</v>
      </c>
      <c r="E7958" t="str">
        <f t="shared" si="248"/>
        <v>juillet</v>
      </c>
      <c r="F7958">
        <f t="shared" si="249"/>
        <v>11</v>
      </c>
    </row>
    <row r="7959" spans="1:6">
      <c r="A7959" t="s">
        <v>85</v>
      </c>
      <c r="B7959" s="72">
        <v>46222</v>
      </c>
      <c r="C7959" s="79">
        <v>0.5</v>
      </c>
      <c r="D7959">
        <v>12</v>
      </c>
      <c r="E7959" t="str">
        <f t="shared" si="248"/>
        <v>juillet</v>
      </c>
      <c r="F7959">
        <f t="shared" si="249"/>
        <v>12</v>
      </c>
    </row>
    <row r="7960" spans="1:6">
      <c r="A7960" t="s">
        <v>85</v>
      </c>
      <c r="B7960" s="72">
        <v>46222</v>
      </c>
      <c r="C7960" s="79">
        <v>0.54166666666666663</v>
      </c>
      <c r="D7960">
        <v>4</v>
      </c>
      <c r="E7960" t="str">
        <f t="shared" si="248"/>
        <v>juillet</v>
      </c>
      <c r="F7960">
        <f t="shared" si="249"/>
        <v>13</v>
      </c>
    </row>
    <row r="7961" spans="1:6">
      <c r="A7961" t="s">
        <v>85</v>
      </c>
      <c r="B7961" s="72">
        <v>46222</v>
      </c>
      <c r="C7961" s="79">
        <v>0.58333333333333337</v>
      </c>
      <c r="D7961">
        <v>12</v>
      </c>
      <c r="E7961" t="str">
        <f t="shared" si="248"/>
        <v>juillet</v>
      </c>
      <c r="F7961">
        <f t="shared" si="249"/>
        <v>14</v>
      </c>
    </row>
    <row r="7962" spans="1:6">
      <c r="A7962" t="s">
        <v>85</v>
      </c>
      <c r="B7962" s="72">
        <v>46222</v>
      </c>
      <c r="C7962" s="79">
        <v>0.625</v>
      </c>
      <c r="D7962">
        <v>4</v>
      </c>
      <c r="E7962" t="str">
        <f t="shared" si="248"/>
        <v>juillet</v>
      </c>
      <c r="F7962">
        <f t="shared" si="249"/>
        <v>15</v>
      </c>
    </row>
    <row r="7963" spans="1:6">
      <c r="A7963" t="s">
        <v>85</v>
      </c>
      <c r="B7963" s="72">
        <v>46222</v>
      </c>
      <c r="C7963" s="79">
        <v>0.66666666666666663</v>
      </c>
      <c r="D7963">
        <v>7</v>
      </c>
      <c r="E7963" t="str">
        <f t="shared" si="248"/>
        <v>juillet</v>
      </c>
      <c r="F7963">
        <f t="shared" si="249"/>
        <v>16</v>
      </c>
    </row>
    <row r="7964" spans="1:6">
      <c r="A7964" t="s">
        <v>85</v>
      </c>
      <c r="B7964" s="72">
        <v>46222</v>
      </c>
      <c r="C7964" s="79">
        <v>0.70833333333333337</v>
      </c>
      <c r="D7964">
        <v>5</v>
      </c>
      <c r="E7964" t="str">
        <f t="shared" si="248"/>
        <v>juillet</v>
      </c>
      <c r="F7964">
        <f t="shared" si="249"/>
        <v>17</v>
      </c>
    </row>
    <row r="7965" spans="1:6">
      <c r="A7965" t="s">
        <v>85</v>
      </c>
      <c r="B7965" s="72">
        <v>46222</v>
      </c>
      <c r="C7965" s="79">
        <v>0.75</v>
      </c>
      <c r="D7965">
        <v>4</v>
      </c>
      <c r="E7965" t="str">
        <f t="shared" si="248"/>
        <v>juillet</v>
      </c>
      <c r="F7965">
        <f t="shared" si="249"/>
        <v>18</v>
      </c>
    </row>
    <row r="7966" spans="1:6">
      <c r="A7966" t="s">
        <v>85</v>
      </c>
      <c r="B7966" s="72">
        <v>46222</v>
      </c>
      <c r="C7966" s="79">
        <v>0.79166666666666663</v>
      </c>
      <c r="D7966">
        <v>6</v>
      </c>
      <c r="E7966" t="str">
        <f t="shared" si="248"/>
        <v>juillet</v>
      </c>
      <c r="F7966">
        <f t="shared" si="249"/>
        <v>19</v>
      </c>
    </row>
    <row r="7967" spans="1:6">
      <c r="A7967" t="s">
        <v>85</v>
      </c>
      <c r="B7967" s="72">
        <v>46222</v>
      </c>
      <c r="C7967" s="79">
        <v>0.83333333333333337</v>
      </c>
      <c r="D7967">
        <v>6</v>
      </c>
      <c r="E7967" t="str">
        <f t="shared" si="248"/>
        <v>juillet</v>
      </c>
      <c r="F7967">
        <f t="shared" si="249"/>
        <v>20</v>
      </c>
    </row>
    <row r="7968" spans="1:6">
      <c r="A7968" t="s">
        <v>85</v>
      </c>
      <c r="B7968" s="72">
        <v>46222</v>
      </c>
      <c r="C7968" s="79">
        <v>0.875</v>
      </c>
      <c r="D7968">
        <v>2</v>
      </c>
      <c r="E7968" t="str">
        <f t="shared" si="248"/>
        <v>juillet</v>
      </c>
      <c r="F7968">
        <f t="shared" si="249"/>
        <v>21</v>
      </c>
    </row>
    <row r="7969" spans="1:6">
      <c r="A7969" t="s">
        <v>85</v>
      </c>
      <c r="B7969" s="72">
        <v>46222</v>
      </c>
      <c r="C7969" s="79">
        <v>0.91666666666666663</v>
      </c>
      <c r="D7969">
        <v>2</v>
      </c>
      <c r="E7969" t="str">
        <f t="shared" si="248"/>
        <v>juillet</v>
      </c>
      <c r="F7969">
        <f t="shared" si="249"/>
        <v>22</v>
      </c>
    </row>
    <row r="7970" spans="1:6">
      <c r="A7970" t="s">
        <v>85</v>
      </c>
      <c r="B7970" s="72">
        <v>46222</v>
      </c>
      <c r="C7970" s="79">
        <v>0.95833333333333337</v>
      </c>
      <c r="D7970">
        <v>5</v>
      </c>
      <c r="E7970" t="str">
        <f t="shared" si="248"/>
        <v>juillet</v>
      </c>
      <c r="F7970">
        <f t="shared" si="249"/>
        <v>23</v>
      </c>
    </row>
    <row r="7971" spans="1:6">
      <c r="A7971" t="s">
        <v>68</v>
      </c>
      <c r="B7971" s="72">
        <v>46223</v>
      </c>
      <c r="C7971" s="79">
        <v>0</v>
      </c>
      <c r="D7971">
        <v>6</v>
      </c>
      <c r="E7971" t="str">
        <f t="shared" si="248"/>
        <v>juillet</v>
      </c>
      <c r="F7971">
        <f t="shared" si="249"/>
        <v>24</v>
      </c>
    </row>
    <row r="7972" spans="1:6">
      <c r="A7972" t="s">
        <v>68</v>
      </c>
      <c r="B7972" s="72">
        <v>46223</v>
      </c>
      <c r="C7972" s="79">
        <v>4.1666666666666664E-2</v>
      </c>
      <c r="D7972">
        <v>3</v>
      </c>
      <c r="E7972" t="str">
        <f t="shared" si="248"/>
        <v>juillet</v>
      </c>
      <c r="F7972">
        <f t="shared" si="249"/>
        <v>1</v>
      </c>
    </row>
    <row r="7973" spans="1:6">
      <c r="A7973" t="s">
        <v>68</v>
      </c>
      <c r="B7973" s="72">
        <v>46223</v>
      </c>
      <c r="C7973" s="79">
        <v>8.3333333333333329E-2</v>
      </c>
      <c r="D7973">
        <v>0</v>
      </c>
      <c r="E7973" t="str">
        <f t="shared" si="248"/>
        <v>juillet</v>
      </c>
      <c r="F7973">
        <f t="shared" si="249"/>
        <v>2</v>
      </c>
    </row>
    <row r="7974" spans="1:6">
      <c r="A7974" t="s">
        <v>68</v>
      </c>
      <c r="B7974" s="72">
        <v>46223</v>
      </c>
      <c r="C7974" s="79">
        <v>0.125</v>
      </c>
      <c r="D7974">
        <v>0</v>
      </c>
      <c r="E7974" t="str">
        <f t="shared" si="248"/>
        <v>juillet</v>
      </c>
      <c r="F7974">
        <f t="shared" si="249"/>
        <v>3</v>
      </c>
    </row>
    <row r="7975" spans="1:6">
      <c r="A7975" t="s">
        <v>68</v>
      </c>
      <c r="B7975" s="72">
        <v>46223</v>
      </c>
      <c r="C7975" s="79">
        <v>0.16666666666666666</v>
      </c>
      <c r="D7975">
        <v>1</v>
      </c>
      <c r="E7975" t="str">
        <f t="shared" si="248"/>
        <v>juillet</v>
      </c>
      <c r="F7975">
        <f t="shared" si="249"/>
        <v>4</v>
      </c>
    </row>
    <row r="7976" spans="1:6">
      <c r="A7976" t="s">
        <v>68</v>
      </c>
      <c r="B7976" s="72">
        <v>46223</v>
      </c>
      <c r="C7976" s="79">
        <v>0.20833333333333334</v>
      </c>
      <c r="D7976">
        <v>0</v>
      </c>
      <c r="E7976" t="str">
        <f t="shared" si="248"/>
        <v>juillet</v>
      </c>
      <c r="F7976" t="e">
        <f t="shared" si="249"/>
        <v>#N/A</v>
      </c>
    </row>
    <row r="7977" spans="1:6">
      <c r="A7977" t="s">
        <v>68</v>
      </c>
      <c r="B7977" s="72">
        <v>46223</v>
      </c>
      <c r="C7977" s="79">
        <v>0.25</v>
      </c>
      <c r="D7977">
        <v>6</v>
      </c>
      <c r="E7977" t="str">
        <f t="shared" si="248"/>
        <v>juillet</v>
      </c>
      <c r="F7977">
        <f t="shared" si="249"/>
        <v>6</v>
      </c>
    </row>
    <row r="7978" spans="1:6">
      <c r="A7978" t="s">
        <v>68</v>
      </c>
      <c r="B7978" s="72">
        <v>46223</v>
      </c>
      <c r="C7978" s="79">
        <v>0.29166666666666669</v>
      </c>
      <c r="D7978">
        <v>28</v>
      </c>
      <c r="E7978" t="str">
        <f t="shared" si="248"/>
        <v>juillet</v>
      </c>
      <c r="F7978">
        <f t="shared" si="249"/>
        <v>7</v>
      </c>
    </row>
    <row r="7979" spans="1:6">
      <c r="A7979" t="s">
        <v>68</v>
      </c>
      <c r="B7979" s="72">
        <v>46223</v>
      </c>
      <c r="C7979" s="79">
        <v>0.33333333333333331</v>
      </c>
      <c r="D7979">
        <v>84</v>
      </c>
      <c r="E7979" t="str">
        <f t="shared" si="248"/>
        <v>juillet</v>
      </c>
      <c r="F7979">
        <f t="shared" si="249"/>
        <v>8</v>
      </c>
    </row>
    <row r="7980" spans="1:6">
      <c r="A7980" t="s">
        <v>68</v>
      </c>
      <c r="B7980" s="72">
        <v>46223</v>
      </c>
      <c r="C7980" s="79">
        <v>0.375</v>
      </c>
      <c r="D7980">
        <v>112</v>
      </c>
      <c r="E7980" t="str">
        <f t="shared" si="248"/>
        <v>juillet</v>
      </c>
      <c r="F7980">
        <f t="shared" si="249"/>
        <v>9</v>
      </c>
    </row>
    <row r="7981" spans="1:6">
      <c r="A7981" t="s">
        <v>68</v>
      </c>
      <c r="B7981" s="72">
        <v>46223</v>
      </c>
      <c r="C7981" s="79">
        <v>0.41666666666666669</v>
      </c>
      <c r="D7981">
        <v>113</v>
      </c>
      <c r="E7981" t="str">
        <f t="shared" si="248"/>
        <v>juillet</v>
      </c>
      <c r="F7981">
        <f t="shared" si="249"/>
        <v>10</v>
      </c>
    </row>
    <row r="7982" spans="1:6">
      <c r="A7982" t="s">
        <v>68</v>
      </c>
      <c r="B7982" s="72">
        <v>46223</v>
      </c>
      <c r="C7982" s="79">
        <v>0.45833333333333331</v>
      </c>
      <c r="D7982">
        <v>85</v>
      </c>
      <c r="E7982" t="str">
        <f t="shared" si="248"/>
        <v>juillet</v>
      </c>
      <c r="F7982">
        <f t="shared" si="249"/>
        <v>11</v>
      </c>
    </row>
    <row r="7983" spans="1:6">
      <c r="A7983" t="s">
        <v>68</v>
      </c>
      <c r="B7983" s="72">
        <v>46223</v>
      </c>
      <c r="C7983" s="79">
        <v>0.5</v>
      </c>
      <c r="D7983">
        <v>100</v>
      </c>
      <c r="E7983" t="str">
        <f t="shared" si="248"/>
        <v>juillet</v>
      </c>
      <c r="F7983">
        <f t="shared" si="249"/>
        <v>12</v>
      </c>
    </row>
    <row r="7984" spans="1:6">
      <c r="A7984" t="s">
        <v>68</v>
      </c>
      <c r="B7984" s="72">
        <v>46223</v>
      </c>
      <c r="C7984" s="79">
        <v>0.54166666666666663</v>
      </c>
      <c r="D7984">
        <v>92</v>
      </c>
      <c r="E7984" t="str">
        <f t="shared" si="248"/>
        <v>juillet</v>
      </c>
      <c r="F7984">
        <f t="shared" si="249"/>
        <v>13</v>
      </c>
    </row>
    <row r="7985" spans="1:6">
      <c r="A7985" t="s">
        <v>68</v>
      </c>
      <c r="B7985" s="72">
        <v>46223</v>
      </c>
      <c r="C7985" s="79">
        <v>0.58333333333333337</v>
      </c>
      <c r="D7985">
        <v>82</v>
      </c>
      <c r="E7985" t="str">
        <f t="shared" si="248"/>
        <v>juillet</v>
      </c>
      <c r="F7985">
        <f t="shared" si="249"/>
        <v>14</v>
      </c>
    </row>
    <row r="7986" spans="1:6">
      <c r="A7986" t="s">
        <v>68</v>
      </c>
      <c r="B7986" s="72">
        <v>46223</v>
      </c>
      <c r="C7986" s="79">
        <v>0.625</v>
      </c>
      <c r="D7986">
        <v>78</v>
      </c>
      <c r="E7986" t="str">
        <f t="shared" si="248"/>
        <v>juillet</v>
      </c>
      <c r="F7986">
        <f t="shared" si="249"/>
        <v>15</v>
      </c>
    </row>
    <row r="7987" spans="1:6">
      <c r="A7987" t="s">
        <v>68</v>
      </c>
      <c r="B7987" s="72">
        <v>46223</v>
      </c>
      <c r="C7987" s="79">
        <v>0.66666666666666663</v>
      </c>
      <c r="D7987">
        <v>77</v>
      </c>
      <c r="E7987" t="str">
        <f t="shared" si="248"/>
        <v>juillet</v>
      </c>
      <c r="F7987">
        <f t="shared" si="249"/>
        <v>16</v>
      </c>
    </row>
    <row r="7988" spans="1:6">
      <c r="A7988" t="s">
        <v>68</v>
      </c>
      <c r="B7988" s="72">
        <v>46223</v>
      </c>
      <c r="C7988" s="79">
        <v>0.70833333333333337</v>
      </c>
      <c r="D7988">
        <v>49</v>
      </c>
      <c r="E7988" t="str">
        <f t="shared" si="248"/>
        <v>juillet</v>
      </c>
      <c r="F7988">
        <f t="shared" si="249"/>
        <v>17</v>
      </c>
    </row>
    <row r="7989" spans="1:6">
      <c r="A7989" t="s">
        <v>68</v>
      </c>
      <c r="B7989" s="72">
        <v>46223</v>
      </c>
      <c r="C7989" s="79">
        <v>0.75</v>
      </c>
      <c r="D7989">
        <v>33</v>
      </c>
      <c r="E7989" t="str">
        <f t="shared" si="248"/>
        <v>juillet</v>
      </c>
      <c r="F7989">
        <f t="shared" si="249"/>
        <v>18</v>
      </c>
    </row>
    <row r="7990" spans="1:6">
      <c r="A7990" t="s">
        <v>68</v>
      </c>
      <c r="B7990" s="72">
        <v>46223</v>
      </c>
      <c r="C7990" s="79">
        <v>0.79166666666666663</v>
      </c>
      <c r="D7990">
        <v>30</v>
      </c>
      <c r="E7990" t="str">
        <f t="shared" si="248"/>
        <v>juillet</v>
      </c>
      <c r="F7990">
        <f t="shared" si="249"/>
        <v>19</v>
      </c>
    </row>
    <row r="7991" spans="1:6">
      <c r="A7991" t="s">
        <v>68</v>
      </c>
      <c r="B7991" s="72">
        <v>46223</v>
      </c>
      <c r="C7991" s="79">
        <v>0.83333333333333337</v>
      </c>
      <c r="D7991">
        <v>21</v>
      </c>
      <c r="E7991" t="str">
        <f t="shared" si="248"/>
        <v>juillet</v>
      </c>
      <c r="F7991">
        <f t="shared" si="249"/>
        <v>20</v>
      </c>
    </row>
    <row r="7992" spans="1:6">
      <c r="A7992" t="s">
        <v>68</v>
      </c>
      <c r="B7992" s="72">
        <v>46223</v>
      </c>
      <c r="C7992" s="79">
        <v>0.875</v>
      </c>
      <c r="D7992">
        <v>18</v>
      </c>
      <c r="E7992" t="str">
        <f t="shared" si="248"/>
        <v>juillet</v>
      </c>
      <c r="F7992">
        <f t="shared" si="249"/>
        <v>21</v>
      </c>
    </row>
    <row r="7993" spans="1:6">
      <c r="A7993" t="s">
        <v>68</v>
      </c>
      <c r="B7993" s="72">
        <v>46223</v>
      </c>
      <c r="C7993" s="79">
        <v>0.91666666666666663</v>
      </c>
      <c r="D7993">
        <v>11</v>
      </c>
      <c r="E7993" t="str">
        <f t="shared" si="248"/>
        <v>juillet</v>
      </c>
      <c r="F7993">
        <f t="shared" si="249"/>
        <v>22</v>
      </c>
    </row>
    <row r="7994" spans="1:6">
      <c r="A7994" t="s">
        <v>68</v>
      </c>
      <c r="B7994" s="72">
        <v>46223</v>
      </c>
      <c r="C7994" s="79">
        <v>0.95833333333333337</v>
      </c>
      <c r="D7994">
        <v>4</v>
      </c>
      <c r="E7994" t="str">
        <f t="shared" si="248"/>
        <v>juillet</v>
      </c>
      <c r="F7994">
        <f t="shared" si="249"/>
        <v>23</v>
      </c>
    </row>
    <row r="7995" spans="1:6">
      <c r="A7995" t="s">
        <v>85</v>
      </c>
      <c r="B7995" s="72">
        <v>46223</v>
      </c>
      <c r="C7995" s="79">
        <v>0</v>
      </c>
      <c r="D7995">
        <v>2</v>
      </c>
      <c r="E7995" t="str">
        <f t="shared" si="248"/>
        <v>juillet</v>
      </c>
      <c r="F7995">
        <f t="shared" si="249"/>
        <v>24</v>
      </c>
    </row>
    <row r="7996" spans="1:6">
      <c r="A7996" t="s">
        <v>85</v>
      </c>
      <c r="B7996" s="72">
        <v>46223</v>
      </c>
      <c r="C7996" s="79">
        <v>4.1666666666666664E-2</v>
      </c>
      <c r="D7996">
        <v>0</v>
      </c>
      <c r="E7996" t="str">
        <f t="shared" si="248"/>
        <v>juillet</v>
      </c>
      <c r="F7996">
        <f t="shared" si="249"/>
        <v>1</v>
      </c>
    </row>
    <row r="7997" spans="1:6">
      <c r="A7997" t="s">
        <v>85</v>
      </c>
      <c r="B7997" s="72">
        <v>46223</v>
      </c>
      <c r="C7997" s="79">
        <v>8.3333333333333329E-2</v>
      </c>
      <c r="D7997">
        <v>0</v>
      </c>
      <c r="E7997" t="str">
        <f t="shared" si="248"/>
        <v>juillet</v>
      </c>
      <c r="F7997">
        <f t="shared" si="249"/>
        <v>2</v>
      </c>
    </row>
    <row r="7998" spans="1:6">
      <c r="A7998" t="s">
        <v>85</v>
      </c>
      <c r="B7998" s="72">
        <v>46223</v>
      </c>
      <c r="C7998" s="79">
        <v>0.125</v>
      </c>
      <c r="D7998">
        <v>0</v>
      </c>
      <c r="E7998" t="str">
        <f t="shared" si="248"/>
        <v>juillet</v>
      </c>
      <c r="F7998">
        <f t="shared" si="249"/>
        <v>3</v>
      </c>
    </row>
    <row r="7999" spans="1:6">
      <c r="A7999" t="s">
        <v>85</v>
      </c>
      <c r="B7999" s="72">
        <v>46223</v>
      </c>
      <c r="C7999" s="79">
        <v>0.16666666666666666</v>
      </c>
      <c r="D7999">
        <v>0</v>
      </c>
      <c r="E7999" t="str">
        <f t="shared" si="248"/>
        <v>juillet</v>
      </c>
      <c r="F7999">
        <f t="shared" si="249"/>
        <v>4</v>
      </c>
    </row>
    <row r="8000" spans="1:6">
      <c r="A8000" t="s">
        <v>85</v>
      </c>
      <c r="B8000" s="72">
        <v>46223</v>
      </c>
      <c r="C8000" s="79">
        <v>0.20833333333333334</v>
      </c>
      <c r="D8000">
        <v>0</v>
      </c>
      <c r="E8000" t="str">
        <f t="shared" si="248"/>
        <v>juillet</v>
      </c>
      <c r="F8000" t="e">
        <f t="shared" si="249"/>
        <v>#N/A</v>
      </c>
    </row>
    <row r="8001" spans="1:6">
      <c r="A8001" t="s">
        <v>85</v>
      </c>
      <c r="B8001" s="72">
        <v>46223</v>
      </c>
      <c r="C8001" s="79">
        <v>0.25</v>
      </c>
      <c r="D8001">
        <v>0</v>
      </c>
      <c r="E8001" t="str">
        <f t="shared" si="248"/>
        <v>juillet</v>
      </c>
      <c r="F8001">
        <f t="shared" si="249"/>
        <v>6</v>
      </c>
    </row>
    <row r="8002" spans="1:6">
      <c r="A8002" t="s">
        <v>85</v>
      </c>
      <c r="B8002" s="72">
        <v>46223</v>
      </c>
      <c r="C8002" s="79">
        <v>0.29166666666666669</v>
      </c>
      <c r="D8002">
        <v>2</v>
      </c>
      <c r="E8002" t="str">
        <f t="shared" si="248"/>
        <v>juillet</v>
      </c>
      <c r="F8002">
        <f t="shared" si="249"/>
        <v>7</v>
      </c>
    </row>
    <row r="8003" spans="1:6">
      <c r="A8003" t="s">
        <v>85</v>
      </c>
      <c r="B8003" s="72">
        <v>46223</v>
      </c>
      <c r="C8003" s="79">
        <v>0.33333333333333331</v>
      </c>
      <c r="D8003">
        <v>10</v>
      </c>
      <c r="E8003" t="str">
        <f t="shared" si="248"/>
        <v>juillet</v>
      </c>
      <c r="F8003">
        <f t="shared" si="249"/>
        <v>8</v>
      </c>
    </row>
    <row r="8004" spans="1:6">
      <c r="A8004" t="s">
        <v>85</v>
      </c>
      <c r="B8004" s="72">
        <v>46223</v>
      </c>
      <c r="C8004" s="79">
        <v>0.375</v>
      </c>
      <c r="D8004">
        <v>19</v>
      </c>
      <c r="E8004" t="str">
        <f t="shared" ref="E8004:E8067" si="250">TEXT(B8004,"mmmm")</f>
        <v>juillet</v>
      </c>
      <c r="F8004">
        <f t="shared" ref="F8004:F8067" si="251">VLOOKUP(C8004,$L$1:$M$24,2,0)</f>
        <v>9</v>
      </c>
    </row>
    <row r="8005" spans="1:6">
      <c r="A8005" t="s">
        <v>85</v>
      </c>
      <c r="B8005" s="72">
        <v>46223</v>
      </c>
      <c r="C8005" s="79">
        <v>0.41666666666666669</v>
      </c>
      <c r="D8005">
        <v>29</v>
      </c>
      <c r="E8005" t="str">
        <f t="shared" si="250"/>
        <v>juillet</v>
      </c>
      <c r="F8005">
        <f t="shared" si="251"/>
        <v>10</v>
      </c>
    </row>
    <row r="8006" spans="1:6">
      <c r="A8006" t="s">
        <v>85</v>
      </c>
      <c r="B8006" s="72">
        <v>46223</v>
      </c>
      <c r="C8006" s="79">
        <v>0.45833333333333331</v>
      </c>
      <c r="D8006">
        <v>22</v>
      </c>
      <c r="E8006" t="str">
        <f t="shared" si="250"/>
        <v>juillet</v>
      </c>
      <c r="F8006">
        <f t="shared" si="251"/>
        <v>11</v>
      </c>
    </row>
    <row r="8007" spans="1:6">
      <c r="A8007" t="s">
        <v>85</v>
      </c>
      <c r="B8007" s="72">
        <v>46223</v>
      </c>
      <c r="C8007" s="79">
        <v>0.5</v>
      </c>
      <c r="D8007">
        <v>15</v>
      </c>
      <c r="E8007" t="str">
        <f t="shared" si="250"/>
        <v>juillet</v>
      </c>
      <c r="F8007">
        <f t="shared" si="251"/>
        <v>12</v>
      </c>
    </row>
    <row r="8008" spans="1:6">
      <c r="A8008" t="s">
        <v>85</v>
      </c>
      <c r="B8008" s="72">
        <v>46223</v>
      </c>
      <c r="C8008" s="79">
        <v>0.54166666666666663</v>
      </c>
      <c r="D8008">
        <v>8</v>
      </c>
      <c r="E8008" t="str">
        <f t="shared" si="250"/>
        <v>juillet</v>
      </c>
      <c r="F8008">
        <f t="shared" si="251"/>
        <v>13</v>
      </c>
    </row>
    <row r="8009" spans="1:6">
      <c r="A8009" t="s">
        <v>85</v>
      </c>
      <c r="B8009" s="72">
        <v>46223</v>
      </c>
      <c r="C8009" s="79">
        <v>0.58333333333333337</v>
      </c>
      <c r="D8009">
        <v>21</v>
      </c>
      <c r="E8009" t="str">
        <f t="shared" si="250"/>
        <v>juillet</v>
      </c>
      <c r="F8009">
        <f t="shared" si="251"/>
        <v>14</v>
      </c>
    </row>
    <row r="8010" spans="1:6">
      <c r="A8010" t="s">
        <v>85</v>
      </c>
      <c r="B8010" s="72">
        <v>46223</v>
      </c>
      <c r="C8010" s="79">
        <v>0.625</v>
      </c>
      <c r="D8010">
        <v>15</v>
      </c>
      <c r="E8010" t="str">
        <f t="shared" si="250"/>
        <v>juillet</v>
      </c>
      <c r="F8010">
        <f t="shared" si="251"/>
        <v>15</v>
      </c>
    </row>
    <row r="8011" spans="1:6">
      <c r="A8011" t="s">
        <v>85</v>
      </c>
      <c r="B8011" s="72">
        <v>46223</v>
      </c>
      <c r="C8011" s="79">
        <v>0.66666666666666663</v>
      </c>
      <c r="D8011">
        <v>11</v>
      </c>
      <c r="E8011" t="str">
        <f t="shared" si="250"/>
        <v>juillet</v>
      </c>
      <c r="F8011">
        <f t="shared" si="251"/>
        <v>16</v>
      </c>
    </row>
    <row r="8012" spans="1:6">
      <c r="A8012" t="s">
        <v>85</v>
      </c>
      <c r="B8012" s="72">
        <v>46223</v>
      </c>
      <c r="C8012" s="79">
        <v>0.70833333333333337</v>
      </c>
      <c r="D8012">
        <v>15</v>
      </c>
      <c r="E8012" t="str">
        <f t="shared" si="250"/>
        <v>juillet</v>
      </c>
      <c r="F8012">
        <f t="shared" si="251"/>
        <v>17</v>
      </c>
    </row>
    <row r="8013" spans="1:6">
      <c r="A8013" t="s">
        <v>85</v>
      </c>
      <c r="B8013" s="72">
        <v>46223</v>
      </c>
      <c r="C8013" s="79">
        <v>0.75</v>
      </c>
      <c r="D8013">
        <v>8</v>
      </c>
      <c r="E8013" t="str">
        <f t="shared" si="250"/>
        <v>juillet</v>
      </c>
      <c r="F8013">
        <f t="shared" si="251"/>
        <v>18</v>
      </c>
    </row>
    <row r="8014" spans="1:6">
      <c r="A8014" t="s">
        <v>85</v>
      </c>
      <c r="B8014" s="72">
        <v>46223</v>
      </c>
      <c r="C8014" s="79">
        <v>0.79166666666666663</v>
      </c>
      <c r="D8014">
        <v>7</v>
      </c>
      <c r="E8014" t="str">
        <f t="shared" si="250"/>
        <v>juillet</v>
      </c>
      <c r="F8014">
        <f t="shared" si="251"/>
        <v>19</v>
      </c>
    </row>
    <row r="8015" spans="1:6">
      <c r="A8015" t="s">
        <v>85</v>
      </c>
      <c r="B8015" s="72">
        <v>46223</v>
      </c>
      <c r="C8015" s="79">
        <v>0.83333333333333337</v>
      </c>
      <c r="D8015">
        <v>4</v>
      </c>
      <c r="E8015" t="str">
        <f t="shared" si="250"/>
        <v>juillet</v>
      </c>
      <c r="F8015">
        <f t="shared" si="251"/>
        <v>20</v>
      </c>
    </row>
    <row r="8016" spans="1:6">
      <c r="A8016" t="s">
        <v>85</v>
      </c>
      <c r="B8016" s="72">
        <v>46223</v>
      </c>
      <c r="C8016" s="79">
        <v>0.875</v>
      </c>
      <c r="D8016">
        <v>7</v>
      </c>
      <c r="E8016" t="str">
        <f t="shared" si="250"/>
        <v>juillet</v>
      </c>
      <c r="F8016">
        <f t="shared" si="251"/>
        <v>21</v>
      </c>
    </row>
    <row r="8017" spans="1:6">
      <c r="A8017" t="s">
        <v>85</v>
      </c>
      <c r="B8017" s="72">
        <v>46223</v>
      </c>
      <c r="C8017" s="79">
        <v>0.91666666666666663</v>
      </c>
      <c r="D8017">
        <v>8</v>
      </c>
      <c r="E8017" t="str">
        <f t="shared" si="250"/>
        <v>juillet</v>
      </c>
      <c r="F8017">
        <f t="shared" si="251"/>
        <v>22</v>
      </c>
    </row>
    <row r="8018" spans="1:6">
      <c r="A8018" t="s">
        <v>85</v>
      </c>
      <c r="B8018" s="72">
        <v>46223</v>
      </c>
      <c r="C8018" s="79">
        <v>0.95833333333333337</v>
      </c>
      <c r="D8018">
        <v>0</v>
      </c>
      <c r="E8018" t="str">
        <f t="shared" si="250"/>
        <v>juillet</v>
      </c>
      <c r="F8018">
        <f t="shared" si="251"/>
        <v>23</v>
      </c>
    </row>
    <row r="8019" spans="1:6">
      <c r="A8019" t="s">
        <v>85</v>
      </c>
      <c r="B8019" s="72">
        <v>46223</v>
      </c>
      <c r="C8019" s="79">
        <v>0</v>
      </c>
      <c r="D8019">
        <v>2</v>
      </c>
      <c r="E8019" t="str">
        <f t="shared" si="250"/>
        <v>juillet</v>
      </c>
      <c r="F8019">
        <f t="shared" si="251"/>
        <v>24</v>
      </c>
    </row>
    <row r="8020" spans="1:6">
      <c r="A8020" t="s">
        <v>85</v>
      </c>
      <c r="B8020" s="72">
        <v>46223</v>
      </c>
      <c r="C8020" s="79">
        <v>4.1666666666666664E-2</v>
      </c>
      <c r="D8020">
        <v>0</v>
      </c>
      <c r="E8020" t="str">
        <f t="shared" si="250"/>
        <v>juillet</v>
      </c>
      <c r="F8020">
        <f t="shared" si="251"/>
        <v>1</v>
      </c>
    </row>
    <row r="8021" spans="1:6">
      <c r="A8021" t="s">
        <v>85</v>
      </c>
      <c r="B8021" s="72">
        <v>46223</v>
      </c>
      <c r="C8021" s="79">
        <v>8.3333333333333329E-2</v>
      </c>
      <c r="D8021">
        <v>0</v>
      </c>
      <c r="E8021" t="str">
        <f t="shared" si="250"/>
        <v>juillet</v>
      </c>
      <c r="F8021">
        <f t="shared" si="251"/>
        <v>2</v>
      </c>
    </row>
    <row r="8022" spans="1:6">
      <c r="A8022" t="s">
        <v>85</v>
      </c>
      <c r="B8022" s="72">
        <v>46223</v>
      </c>
      <c r="C8022" s="79">
        <v>0.125</v>
      </c>
      <c r="D8022">
        <v>0</v>
      </c>
      <c r="E8022" t="str">
        <f t="shared" si="250"/>
        <v>juillet</v>
      </c>
      <c r="F8022">
        <f t="shared" si="251"/>
        <v>3</v>
      </c>
    </row>
    <row r="8023" spans="1:6">
      <c r="A8023" t="s">
        <v>85</v>
      </c>
      <c r="B8023" s="72">
        <v>46223</v>
      </c>
      <c r="C8023" s="79">
        <v>0.16666666666666666</v>
      </c>
      <c r="D8023">
        <v>0</v>
      </c>
      <c r="E8023" t="str">
        <f t="shared" si="250"/>
        <v>juillet</v>
      </c>
      <c r="F8023">
        <f t="shared" si="251"/>
        <v>4</v>
      </c>
    </row>
    <row r="8024" spans="1:6">
      <c r="A8024" t="s">
        <v>85</v>
      </c>
      <c r="B8024" s="72">
        <v>46223</v>
      </c>
      <c r="C8024" s="79">
        <v>0.20833333333333334</v>
      </c>
      <c r="D8024">
        <v>0</v>
      </c>
      <c r="E8024" t="str">
        <f t="shared" si="250"/>
        <v>juillet</v>
      </c>
      <c r="F8024" t="e">
        <f t="shared" si="251"/>
        <v>#N/A</v>
      </c>
    </row>
    <row r="8025" spans="1:6">
      <c r="A8025" t="s">
        <v>85</v>
      </c>
      <c r="B8025" s="72">
        <v>46223</v>
      </c>
      <c r="C8025" s="79">
        <v>0.25</v>
      </c>
      <c r="D8025">
        <v>0</v>
      </c>
      <c r="E8025" t="str">
        <f t="shared" si="250"/>
        <v>juillet</v>
      </c>
      <c r="F8025">
        <f t="shared" si="251"/>
        <v>6</v>
      </c>
    </row>
    <row r="8026" spans="1:6">
      <c r="A8026" t="s">
        <v>85</v>
      </c>
      <c r="B8026" s="72">
        <v>46223</v>
      </c>
      <c r="C8026" s="79">
        <v>0.29166666666666669</v>
      </c>
      <c r="D8026">
        <v>2</v>
      </c>
      <c r="E8026" t="str">
        <f t="shared" si="250"/>
        <v>juillet</v>
      </c>
      <c r="F8026">
        <f t="shared" si="251"/>
        <v>7</v>
      </c>
    </row>
    <row r="8027" spans="1:6">
      <c r="A8027" t="s">
        <v>85</v>
      </c>
      <c r="B8027" s="72">
        <v>46223</v>
      </c>
      <c r="C8027" s="79">
        <v>0.33333333333333331</v>
      </c>
      <c r="D8027">
        <v>11</v>
      </c>
      <c r="E8027" t="str">
        <f t="shared" si="250"/>
        <v>juillet</v>
      </c>
      <c r="F8027">
        <f t="shared" si="251"/>
        <v>8</v>
      </c>
    </row>
    <row r="8028" spans="1:6">
      <c r="A8028" t="s">
        <v>85</v>
      </c>
      <c r="B8028" s="72">
        <v>46223</v>
      </c>
      <c r="C8028" s="79">
        <v>0.375</v>
      </c>
      <c r="D8028">
        <v>20</v>
      </c>
      <c r="E8028" t="str">
        <f t="shared" si="250"/>
        <v>juillet</v>
      </c>
      <c r="F8028">
        <f t="shared" si="251"/>
        <v>9</v>
      </c>
    </row>
    <row r="8029" spans="1:6">
      <c r="A8029" t="s">
        <v>85</v>
      </c>
      <c r="B8029" s="72">
        <v>46223</v>
      </c>
      <c r="C8029" s="79">
        <v>0.41666666666666669</v>
      </c>
      <c r="D8029">
        <v>28</v>
      </c>
      <c r="E8029" t="str">
        <f t="shared" si="250"/>
        <v>juillet</v>
      </c>
      <c r="F8029">
        <f t="shared" si="251"/>
        <v>10</v>
      </c>
    </row>
    <row r="8030" spans="1:6">
      <c r="A8030" t="s">
        <v>85</v>
      </c>
      <c r="B8030" s="72">
        <v>46223</v>
      </c>
      <c r="C8030" s="79">
        <v>0.45833333333333331</v>
      </c>
      <c r="D8030">
        <v>23</v>
      </c>
      <c r="E8030" t="str">
        <f t="shared" si="250"/>
        <v>juillet</v>
      </c>
      <c r="F8030">
        <f t="shared" si="251"/>
        <v>11</v>
      </c>
    </row>
    <row r="8031" spans="1:6">
      <c r="A8031" t="s">
        <v>85</v>
      </c>
      <c r="B8031" s="72">
        <v>46223</v>
      </c>
      <c r="C8031" s="79">
        <v>0.5</v>
      </c>
      <c r="D8031">
        <v>16</v>
      </c>
      <c r="E8031" t="str">
        <f t="shared" si="250"/>
        <v>juillet</v>
      </c>
      <c r="F8031">
        <f t="shared" si="251"/>
        <v>12</v>
      </c>
    </row>
    <row r="8032" spans="1:6">
      <c r="A8032" t="s">
        <v>85</v>
      </c>
      <c r="B8032" s="72">
        <v>46223</v>
      </c>
      <c r="C8032" s="79">
        <v>0.54166666666666663</v>
      </c>
      <c r="D8032">
        <v>10</v>
      </c>
      <c r="E8032" t="str">
        <f t="shared" si="250"/>
        <v>juillet</v>
      </c>
      <c r="F8032">
        <f t="shared" si="251"/>
        <v>13</v>
      </c>
    </row>
    <row r="8033" spans="1:6">
      <c r="A8033" t="s">
        <v>85</v>
      </c>
      <c r="B8033" s="72">
        <v>46223</v>
      </c>
      <c r="C8033" s="79">
        <v>0.58333333333333337</v>
      </c>
      <c r="D8033">
        <v>22</v>
      </c>
      <c r="E8033" t="str">
        <f t="shared" si="250"/>
        <v>juillet</v>
      </c>
      <c r="F8033">
        <f t="shared" si="251"/>
        <v>14</v>
      </c>
    </row>
    <row r="8034" spans="1:6">
      <c r="A8034" t="s">
        <v>85</v>
      </c>
      <c r="B8034" s="72">
        <v>46223</v>
      </c>
      <c r="C8034" s="79">
        <v>0.625</v>
      </c>
      <c r="D8034">
        <v>16</v>
      </c>
      <c r="E8034" t="str">
        <f t="shared" si="250"/>
        <v>juillet</v>
      </c>
      <c r="F8034">
        <f t="shared" si="251"/>
        <v>15</v>
      </c>
    </row>
    <row r="8035" spans="1:6">
      <c r="A8035" t="s">
        <v>85</v>
      </c>
      <c r="B8035" s="72">
        <v>46223</v>
      </c>
      <c r="C8035" s="79">
        <v>0.66666666666666663</v>
      </c>
      <c r="D8035">
        <v>11</v>
      </c>
      <c r="E8035" t="str">
        <f t="shared" si="250"/>
        <v>juillet</v>
      </c>
      <c r="F8035">
        <f t="shared" si="251"/>
        <v>16</v>
      </c>
    </row>
    <row r="8036" spans="1:6">
      <c r="A8036" t="s">
        <v>85</v>
      </c>
      <c r="B8036" s="72">
        <v>46223</v>
      </c>
      <c r="C8036" s="79">
        <v>0.70833333333333337</v>
      </c>
      <c r="D8036">
        <v>16</v>
      </c>
      <c r="E8036" t="str">
        <f t="shared" si="250"/>
        <v>juillet</v>
      </c>
      <c r="F8036">
        <f t="shared" si="251"/>
        <v>17</v>
      </c>
    </row>
    <row r="8037" spans="1:6">
      <c r="A8037" t="s">
        <v>85</v>
      </c>
      <c r="B8037" s="72">
        <v>46223</v>
      </c>
      <c r="C8037" s="79">
        <v>0.75</v>
      </c>
      <c r="D8037">
        <v>9</v>
      </c>
      <c r="E8037" t="str">
        <f t="shared" si="250"/>
        <v>juillet</v>
      </c>
      <c r="F8037">
        <f t="shared" si="251"/>
        <v>18</v>
      </c>
    </row>
    <row r="8038" spans="1:6">
      <c r="A8038" t="s">
        <v>85</v>
      </c>
      <c r="B8038" s="72">
        <v>46223</v>
      </c>
      <c r="C8038" s="79">
        <v>0.79166666666666663</v>
      </c>
      <c r="D8038">
        <v>8</v>
      </c>
      <c r="E8038" t="str">
        <f t="shared" si="250"/>
        <v>juillet</v>
      </c>
      <c r="F8038">
        <f t="shared" si="251"/>
        <v>19</v>
      </c>
    </row>
    <row r="8039" spans="1:6">
      <c r="A8039" t="s">
        <v>85</v>
      </c>
      <c r="B8039" s="72">
        <v>46223</v>
      </c>
      <c r="C8039" s="79">
        <v>0.83333333333333337</v>
      </c>
      <c r="D8039">
        <v>4</v>
      </c>
      <c r="E8039" t="str">
        <f t="shared" si="250"/>
        <v>juillet</v>
      </c>
      <c r="F8039">
        <f t="shared" si="251"/>
        <v>20</v>
      </c>
    </row>
    <row r="8040" spans="1:6">
      <c r="A8040" t="s">
        <v>85</v>
      </c>
      <c r="B8040" s="72">
        <v>46223</v>
      </c>
      <c r="C8040" s="79">
        <v>0.875</v>
      </c>
      <c r="D8040">
        <v>7</v>
      </c>
      <c r="E8040" t="str">
        <f t="shared" si="250"/>
        <v>juillet</v>
      </c>
      <c r="F8040">
        <f t="shared" si="251"/>
        <v>21</v>
      </c>
    </row>
    <row r="8041" spans="1:6">
      <c r="A8041" t="s">
        <v>85</v>
      </c>
      <c r="B8041" s="72">
        <v>46223</v>
      </c>
      <c r="C8041" s="79">
        <v>0.91666666666666663</v>
      </c>
      <c r="D8041">
        <v>9</v>
      </c>
      <c r="E8041" t="str">
        <f t="shared" si="250"/>
        <v>juillet</v>
      </c>
      <c r="F8041">
        <f t="shared" si="251"/>
        <v>22</v>
      </c>
    </row>
    <row r="8042" spans="1:6">
      <c r="A8042" t="s">
        <v>85</v>
      </c>
      <c r="B8042" s="72">
        <v>46223</v>
      </c>
      <c r="C8042" s="79">
        <v>0.95833333333333337</v>
      </c>
      <c r="D8042">
        <v>0</v>
      </c>
      <c r="E8042" t="str">
        <f t="shared" si="250"/>
        <v>juillet</v>
      </c>
      <c r="F8042">
        <f t="shared" si="251"/>
        <v>23</v>
      </c>
    </row>
    <row r="8043" spans="1:6">
      <c r="A8043" t="s">
        <v>68</v>
      </c>
      <c r="B8043" s="72">
        <v>46224</v>
      </c>
      <c r="C8043" s="79">
        <v>0</v>
      </c>
      <c r="D8043">
        <v>2</v>
      </c>
      <c r="E8043" t="str">
        <f t="shared" si="250"/>
        <v>juillet</v>
      </c>
      <c r="F8043">
        <f t="shared" si="251"/>
        <v>24</v>
      </c>
    </row>
    <row r="8044" spans="1:6">
      <c r="A8044" t="s">
        <v>68</v>
      </c>
      <c r="B8044" s="72">
        <v>46224</v>
      </c>
      <c r="C8044" s="79">
        <v>4.1666666666666664E-2</v>
      </c>
      <c r="D8044">
        <v>0</v>
      </c>
      <c r="E8044" t="str">
        <f t="shared" si="250"/>
        <v>juillet</v>
      </c>
      <c r="F8044">
        <f t="shared" si="251"/>
        <v>1</v>
      </c>
    </row>
    <row r="8045" spans="1:6">
      <c r="A8045" t="s">
        <v>68</v>
      </c>
      <c r="B8045" s="72">
        <v>46224</v>
      </c>
      <c r="C8045" s="79">
        <v>8.3333333333333329E-2</v>
      </c>
      <c r="D8045">
        <v>0</v>
      </c>
      <c r="E8045" t="str">
        <f t="shared" si="250"/>
        <v>juillet</v>
      </c>
      <c r="F8045">
        <f t="shared" si="251"/>
        <v>2</v>
      </c>
    </row>
    <row r="8046" spans="1:6">
      <c r="A8046" t="s">
        <v>68</v>
      </c>
      <c r="B8046" s="72">
        <v>46224</v>
      </c>
      <c r="C8046" s="79">
        <v>0.125</v>
      </c>
      <c r="D8046">
        <v>0</v>
      </c>
      <c r="E8046" t="str">
        <f t="shared" si="250"/>
        <v>juillet</v>
      </c>
      <c r="F8046">
        <f t="shared" si="251"/>
        <v>3</v>
      </c>
    </row>
    <row r="8047" spans="1:6">
      <c r="A8047" t="s">
        <v>68</v>
      </c>
      <c r="B8047" s="72">
        <v>46224</v>
      </c>
      <c r="C8047" s="79">
        <v>0.16666666666666666</v>
      </c>
      <c r="D8047">
        <v>1</v>
      </c>
      <c r="E8047" t="str">
        <f t="shared" si="250"/>
        <v>juillet</v>
      </c>
      <c r="F8047">
        <f t="shared" si="251"/>
        <v>4</v>
      </c>
    </row>
    <row r="8048" spans="1:6">
      <c r="A8048" t="s">
        <v>68</v>
      </c>
      <c r="B8048" s="72">
        <v>46224</v>
      </c>
      <c r="C8048" s="79">
        <v>0.20833333333333334</v>
      </c>
      <c r="D8048">
        <v>2</v>
      </c>
      <c r="E8048" t="str">
        <f t="shared" si="250"/>
        <v>juillet</v>
      </c>
      <c r="F8048" t="e">
        <f t="shared" si="251"/>
        <v>#N/A</v>
      </c>
    </row>
    <row r="8049" spans="1:6">
      <c r="A8049" t="s">
        <v>68</v>
      </c>
      <c r="B8049" s="72">
        <v>46224</v>
      </c>
      <c r="C8049" s="79">
        <v>0.25</v>
      </c>
      <c r="D8049">
        <v>6</v>
      </c>
      <c r="E8049" t="str">
        <f t="shared" si="250"/>
        <v>juillet</v>
      </c>
      <c r="F8049">
        <f t="shared" si="251"/>
        <v>6</v>
      </c>
    </row>
    <row r="8050" spans="1:6">
      <c r="A8050" t="s">
        <v>68</v>
      </c>
      <c r="B8050" s="72">
        <v>46224</v>
      </c>
      <c r="C8050" s="79">
        <v>0.29166666666666669</v>
      </c>
      <c r="D8050">
        <v>25</v>
      </c>
      <c r="E8050" t="str">
        <f t="shared" si="250"/>
        <v>juillet</v>
      </c>
      <c r="F8050">
        <f t="shared" si="251"/>
        <v>7</v>
      </c>
    </row>
    <row r="8051" spans="1:6">
      <c r="A8051" t="s">
        <v>68</v>
      </c>
      <c r="B8051" s="72">
        <v>46224</v>
      </c>
      <c r="C8051" s="79">
        <v>0.33333333333333331</v>
      </c>
      <c r="D8051">
        <v>45</v>
      </c>
      <c r="E8051" t="str">
        <f t="shared" si="250"/>
        <v>juillet</v>
      </c>
      <c r="F8051">
        <f t="shared" si="251"/>
        <v>8</v>
      </c>
    </row>
    <row r="8052" spans="1:6">
      <c r="A8052" t="s">
        <v>68</v>
      </c>
      <c r="B8052" s="72">
        <v>46224</v>
      </c>
      <c r="C8052" s="79">
        <v>0.375</v>
      </c>
      <c r="D8052">
        <v>75</v>
      </c>
      <c r="E8052" t="str">
        <f t="shared" si="250"/>
        <v>juillet</v>
      </c>
      <c r="F8052">
        <f t="shared" si="251"/>
        <v>9</v>
      </c>
    </row>
    <row r="8053" spans="1:6">
      <c r="A8053" t="s">
        <v>68</v>
      </c>
      <c r="B8053" s="72">
        <v>46224</v>
      </c>
      <c r="C8053" s="79">
        <v>0.41666666666666669</v>
      </c>
      <c r="D8053">
        <v>80</v>
      </c>
      <c r="E8053" t="str">
        <f t="shared" si="250"/>
        <v>juillet</v>
      </c>
      <c r="F8053">
        <f t="shared" si="251"/>
        <v>10</v>
      </c>
    </row>
    <row r="8054" spans="1:6">
      <c r="A8054" t="s">
        <v>68</v>
      </c>
      <c r="B8054" s="72">
        <v>46224</v>
      </c>
      <c r="C8054" s="79">
        <v>0.45833333333333331</v>
      </c>
      <c r="D8054">
        <v>70</v>
      </c>
      <c r="E8054" t="str">
        <f t="shared" si="250"/>
        <v>juillet</v>
      </c>
      <c r="F8054">
        <f t="shared" si="251"/>
        <v>11</v>
      </c>
    </row>
    <row r="8055" spans="1:6">
      <c r="A8055" t="s">
        <v>68</v>
      </c>
      <c r="B8055" s="72">
        <v>46224</v>
      </c>
      <c r="C8055" s="79">
        <v>0.5</v>
      </c>
      <c r="D8055">
        <v>79</v>
      </c>
      <c r="E8055" t="str">
        <f t="shared" si="250"/>
        <v>juillet</v>
      </c>
      <c r="F8055">
        <f t="shared" si="251"/>
        <v>12</v>
      </c>
    </row>
    <row r="8056" spans="1:6">
      <c r="A8056" t="s">
        <v>68</v>
      </c>
      <c r="B8056" s="72">
        <v>46224</v>
      </c>
      <c r="C8056" s="79">
        <v>0.54166666666666663</v>
      </c>
      <c r="D8056">
        <v>73</v>
      </c>
      <c r="E8056" t="str">
        <f t="shared" si="250"/>
        <v>juillet</v>
      </c>
      <c r="F8056">
        <f t="shared" si="251"/>
        <v>13</v>
      </c>
    </row>
    <row r="8057" spans="1:6">
      <c r="A8057" t="s">
        <v>68</v>
      </c>
      <c r="B8057" s="72">
        <v>46224</v>
      </c>
      <c r="C8057" s="79">
        <v>0.58333333333333337</v>
      </c>
      <c r="D8057">
        <v>72</v>
      </c>
      <c r="E8057" t="str">
        <f t="shared" si="250"/>
        <v>juillet</v>
      </c>
      <c r="F8057">
        <f t="shared" si="251"/>
        <v>14</v>
      </c>
    </row>
    <row r="8058" spans="1:6">
      <c r="A8058" t="s">
        <v>68</v>
      </c>
      <c r="B8058" s="72">
        <v>46224</v>
      </c>
      <c r="C8058" s="79">
        <v>0.625</v>
      </c>
      <c r="D8058">
        <v>70</v>
      </c>
      <c r="E8058" t="str">
        <f t="shared" si="250"/>
        <v>juillet</v>
      </c>
      <c r="F8058">
        <f t="shared" si="251"/>
        <v>15</v>
      </c>
    </row>
    <row r="8059" spans="1:6">
      <c r="A8059" t="s">
        <v>68</v>
      </c>
      <c r="B8059" s="72">
        <v>46224</v>
      </c>
      <c r="C8059" s="79">
        <v>0.66666666666666663</v>
      </c>
      <c r="D8059">
        <v>63</v>
      </c>
      <c r="E8059" t="str">
        <f t="shared" si="250"/>
        <v>juillet</v>
      </c>
      <c r="F8059">
        <f t="shared" si="251"/>
        <v>16</v>
      </c>
    </row>
    <row r="8060" spans="1:6">
      <c r="A8060" t="s">
        <v>68</v>
      </c>
      <c r="B8060" s="72">
        <v>46224</v>
      </c>
      <c r="C8060" s="79">
        <v>0.70833333333333337</v>
      </c>
      <c r="D8060">
        <v>54</v>
      </c>
      <c r="E8060" t="str">
        <f t="shared" si="250"/>
        <v>juillet</v>
      </c>
      <c r="F8060">
        <f t="shared" si="251"/>
        <v>17</v>
      </c>
    </row>
    <row r="8061" spans="1:6">
      <c r="A8061" t="s">
        <v>68</v>
      </c>
      <c r="B8061" s="72">
        <v>46224</v>
      </c>
      <c r="C8061" s="79">
        <v>0.75</v>
      </c>
      <c r="D8061">
        <v>37</v>
      </c>
      <c r="E8061" t="str">
        <f t="shared" si="250"/>
        <v>juillet</v>
      </c>
      <c r="F8061">
        <f t="shared" si="251"/>
        <v>18</v>
      </c>
    </row>
    <row r="8062" spans="1:6">
      <c r="A8062" t="s">
        <v>68</v>
      </c>
      <c r="B8062" s="72">
        <v>46224</v>
      </c>
      <c r="C8062" s="79">
        <v>0.79166666666666663</v>
      </c>
      <c r="D8062">
        <v>28</v>
      </c>
      <c r="E8062" t="str">
        <f t="shared" si="250"/>
        <v>juillet</v>
      </c>
      <c r="F8062">
        <f t="shared" si="251"/>
        <v>19</v>
      </c>
    </row>
    <row r="8063" spans="1:6">
      <c r="A8063" t="s">
        <v>68</v>
      </c>
      <c r="B8063" s="72">
        <v>46224</v>
      </c>
      <c r="C8063" s="79">
        <v>0.83333333333333337</v>
      </c>
      <c r="D8063">
        <v>23</v>
      </c>
      <c r="E8063" t="str">
        <f t="shared" si="250"/>
        <v>juillet</v>
      </c>
      <c r="F8063">
        <f t="shared" si="251"/>
        <v>20</v>
      </c>
    </row>
    <row r="8064" spans="1:6">
      <c r="A8064" t="s">
        <v>68</v>
      </c>
      <c r="B8064" s="72">
        <v>46224</v>
      </c>
      <c r="C8064" s="79">
        <v>0.875</v>
      </c>
      <c r="D8064">
        <v>12</v>
      </c>
      <c r="E8064" t="str">
        <f t="shared" si="250"/>
        <v>juillet</v>
      </c>
      <c r="F8064">
        <f t="shared" si="251"/>
        <v>21</v>
      </c>
    </row>
    <row r="8065" spans="1:6">
      <c r="A8065" t="s">
        <v>68</v>
      </c>
      <c r="B8065" s="72">
        <v>46224</v>
      </c>
      <c r="C8065" s="79">
        <v>0.91666666666666663</v>
      </c>
      <c r="D8065">
        <v>13</v>
      </c>
      <c r="E8065" t="str">
        <f t="shared" si="250"/>
        <v>juillet</v>
      </c>
      <c r="F8065">
        <f t="shared" si="251"/>
        <v>22</v>
      </c>
    </row>
    <row r="8066" spans="1:6">
      <c r="A8066" t="s">
        <v>68</v>
      </c>
      <c r="B8066" s="72">
        <v>46224</v>
      </c>
      <c r="C8066" s="79">
        <v>0.95833333333333337</v>
      </c>
      <c r="D8066">
        <v>3</v>
      </c>
      <c r="E8066" t="str">
        <f t="shared" si="250"/>
        <v>juillet</v>
      </c>
      <c r="F8066">
        <f t="shared" si="251"/>
        <v>23</v>
      </c>
    </row>
    <row r="8067" spans="1:6">
      <c r="A8067" t="s">
        <v>85</v>
      </c>
      <c r="B8067" s="72">
        <v>46224</v>
      </c>
      <c r="C8067" s="79">
        <v>0</v>
      </c>
      <c r="D8067">
        <v>3</v>
      </c>
      <c r="E8067" t="str">
        <f t="shared" si="250"/>
        <v>juillet</v>
      </c>
      <c r="F8067">
        <f t="shared" si="251"/>
        <v>24</v>
      </c>
    </row>
    <row r="8068" spans="1:6">
      <c r="A8068" t="s">
        <v>85</v>
      </c>
      <c r="B8068" s="72">
        <v>46224</v>
      </c>
      <c r="C8068" s="79">
        <v>4.1666666666666664E-2</v>
      </c>
      <c r="D8068">
        <v>0</v>
      </c>
      <c r="E8068" t="str">
        <f t="shared" ref="E8068:E8131" si="252">TEXT(B8068,"mmmm")</f>
        <v>juillet</v>
      </c>
      <c r="F8068">
        <f t="shared" ref="F8068:F8131" si="253">VLOOKUP(C8068,$L$1:$M$24,2,0)</f>
        <v>1</v>
      </c>
    </row>
    <row r="8069" spans="1:6">
      <c r="A8069" t="s">
        <v>85</v>
      </c>
      <c r="B8069" s="72">
        <v>46224</v>
      </c>
      <c r="C8069" s="79">
        <v>8.3333333333333329E-2</v>
      </c>
      <c r="D8069">
        <v>0</v>
      </c>
      <c r="E8069" t="str">
        <f t="shared" si="252"/>
        <v>juillet</v>
      </c>
      <c r="F8069">
        <f t="shared" si="253"/>
        <v>2</v>
      </c>
    </row>
    <row r="8070" spans="1:6">
      <c r="A8070" t="s">
        <v>85</v>
      </c>
      <c r="B8070" s="72">
        <v>46224</v>
      </c>
      <c r="C8070" s="79">
        <v>0.125</v>
      </c>
      <c r="D8070">
        <v>2</v>
      </c>
      <c r="E8070" t="str">
        <f t="shared" si="252"/>
        <v>juillet</v>
      </c>
      <c r="F8070">
        <f t="shared" si="253"/>
        <v>3</v>
      </c>
    </row>
    <row r="8071" spans="1:6">
      <c r="A8071" t="s">
        <v>85</v>
      </c>
      <c r="B8071" s="72">
        <v>46224</v>
      </c>
      <c r="C8071" s="79">
        <v>0.16666666666666666</v>
      </c>
      <c r="D8071">
        <v>0</v>
      </c>
      <c r="E8071" t="str">
        <f t="shared" si="252"/>
        <v>juillet</v>
      </c>
      <c r="F8071">
        <f t="shared" si="253"/>
        <v>4</v>
      </c>
    </row>
    <row r="8072" spans="1:6">
      <c r="A8072" t="s">
        <v>85</v>
      </c>
      <c r="B8072" s="72">
        <v>46224</v>
      </c>
      <c r="C8072" s="79">
        <v>0.20833333333333334</v>
      </c>
      <c r="D8072">
        <v>0</v>
      </c>
      <c r="E8072" t="str">
        <f t="shared" si="252"/>
        <v>juillet</v>
      </c>
      <c r="F8072" t="e">
        <f t="shared" si="253"/>
        <v>#N/A</v>
      </c>
    </row>
    <row r="8073" spans="1:6">
      <c r="A8073" t="s">
        <v>85</v>
      </c>
      <c r="B8073" s="72">
        <v>46224</v>
      </c>
      <c r="C8073" s="79">
        <v>0.25</v>
      </c>
      <c r="D8073">
        <v>5</v>
      </c>
      <c r="E8073" t="str">
        <f t="shared" si="252"/>
        <v>juillet</v>
      </c>
      <c r="F8073">
        <f t="shared" si="253"/>
        <v>6</v>
      </c>
    </row>
    <row r="8074" spans="1:6">
      <c r="A8074" t="s">
        <v>85</v>
      </c>
      <c r="B8074" s="72">
        <v>46224</v>
      </c>
      <c r="C8074" s="79">
        <v>0.29166666666666669</v>
      </c>
      <c r="D8074">
        <v>1</v>
      </c>
      <c r="E8074" t="str">
        <f t="shared" si="252"/>
        <v>juillet</v>
      </c>
      <c r="F8074">
        <f t="shared" si="253"/>
        <v>7</v>
      </c>
    </row>
    <row r="8075" spans="1:6">
      <c r="A8075" t="s">
        <v>85</v>
      </c>
      <c r="B8075" s="72">
        <v>46224</v>
      </c>
      <c r="C8075" s="79">
        <v>0.33333333333333331</v>
      </c>
      <c r="D8075">
        <v>8</v>
      </c>
      <c r="E8075" t="str">
        <f t="shared" si="252"/>
        <v>juillet</v>
      </c>
      <c r="F8075">
        <f t="shared" si="253"/>
        <v>8</v>
      </c>
    </row>
    <row r="8076" spans="1:6">
      <c r="A8076" t="s">
        <v>85</v>
      </c>
      <c r="B8076" s="72">
        <v>46224</v>
      </c>
      <c r="C8076" s="79">
        <v>0.375</v>
      </c>
      <c r="D8076">
        <v>15</v>
      </c>
      <c r="E8076" t="str">
        <f t="shared" si="252"/>
        <v>juillet</v>
      </c>
      <c r="F8076">
        <f t="shared" si="253"/>
        <v>9</v>
      </c>
    </row>
    <row r="8077" spans="1:6">
      <c r="A8077" t="s">
        <v>85</v>
      </c>
      <c r="B8077" s="72">
        <v>46224</v>
      </c>
      <c r="C8077" s="79">
        <v>0.41666666666666669</v>
      </c>
      <c r="D8077">
        <v>9</v>
      </c>
      <c r="E8077" t="str">
        <f t="shared" si="252"/>
        <v>juillet</v>
      </c>
      <c r="F8077">
        <f t="shared" si="253"/>
        <v>10</v>
      </c>
    </row>
    <row r="8078" spans="1:6">
      <c r="A8078" t="s">
        <v>85</v>
      </c>
      <c r="B8078" s="72">
        <v>46224</v>
      </c>
      <c r="C8078" s="79">
        <v>0.45833333333333331</v>
      </c>
      <c r="D8078">
        <v>15</v>
      </c>
      <c r="E8078" t="str">
        <f t="shared" si="252"/>
        <v>juillet</v>
      </c>
      <c r="F8078">
        <f t="shared" si="253"/>
        <v>11</v>
      </c>
    </row>
    <row r="8079" spans="1:6">
      <c r="A8079" t="s">
        <v>85</v>
      </c>
      <c r="B8079" s="72">
        <v>46224</v>
      </c>
      <c r="C8079" s="79">
        <v>0.5</v>
      </c>
      <c r="D8079">
        <v>14</v>
      </c>
      <c r="E8079" t="str">
        <f t="shared" si="252"/>
        <v>juillet</v>
      </c>
      <c r="F8079">
        <f t="shared" si="253"/>
        <v>12</v>
      </c>
    </row>
    <row r="8080" spans="1:6">
      <c r="A8080" t="s">
        <v>85</v>
      </c>
      <c r="B8080" s="72">
        <v>46224</v>
      </c>
      <c r="C8080" s="79">
        <v>0.54166666666666663</v>
      </c>
      <c r="D8080">
        <v>13</v>
      </c>
      <c r="E8080" t="str">
        <f t="shared" si="252"/>
        <v>juillet</v>
      </c>
      <c r="F8080">
        <f t="shared" si="253"/>
        <v>13</v>
      </c>
    </row>
    <row r="8081" spans="1:6">
      <c r="A8081" t="s">
        <v>85</v>
      </c>
      <c r="B8081" s="72">
        <v>46224</v>
      </c>
      <c r="C8081" s="79">
        <v>0.58333333333333337</v>
      </c>
      <c r="D8081">
        <v>14</v>
      </c>
      <c r="E8081" t="str">
        <f t="shared" si="252"/>
        <v>juillet</v>
      </c>
      <c r="F8081">
        <f t="shared" si="253"/>
        <v>14</v>
      </c>
    </row>
    <row r="8082" spans="1:6">
      <c r="A8082" t="s">
        <v>85</v>
      </c>
      <c r="B8082" s="72">
        <v>46224</v>
      </c>
      <c r="C8082" s="79">
        <v>0.625</v>
      </c>
      <c r="D8082">
        <v>14</v>
      </c>
      <c r="E8082" t="str">
        <f t="shared" si="252"/>
        <v>juillet</v>
      </c>
      <c r="F8082">
        <f t="shared" si="253"/>
        <v>15</v>
      </c>
    </row>
    <row r="8083" spans="1:6">
      <c r="A8083" t="s">
        <v>85</v>
      </c>
      <c r="B8083" s="72">
        <v>46224</v>
      </c>
      <c r="C8083" s="79">
        <v>0.66666666666666663</v>
      </c>
      <c r="D8083">
        <v>10</v>
      </c>
      <c r="E8083" t="str">
        <f t="shared" si="252"/>
        <v>juillet</v>
      </c>
      <c r="F8083">
        <f t="shared" si="253"/>
        <v>16</v>
      </c>
    </row>
    <row r="8084" spans="1:6">
      <c r="A8084" t="s">
        <v>85</v>
      </c>
      <c r="B8084" s="72">
        <v>46224</v>
      </c>
      <c r="C8084" s="79">
        <v>0.70833333333333337</v>
      </c>
      <c r="D8084">
        <v>13</v>
      </c>
      <c r="E8084" t="str">
        <f t="shared" si="252"/>
        <v>juillet</v>
      </c>
      <c r="F8084">
        <f t="shared" si="253"/>
        <v>17</v>
      </c>
    </row>
    <row r="8085" spans="1:6">
      <c r="A8085" t="s">
        <v>85</v>
      </c>
      <c r="B8085" s="72">
        <v>46224</v>
      </c>
      <c r="C8085" s="79">
        <v>0.75</v>
      </c>
      <c r="D8085">
        <v>7</v>
      </c>
      <c r="E8085" t="str">
        <f t="shared" si="252"/>
        <v>juillet</v>
      </c>
      <c r="F8085">
        <f t="shared" si="253"/>
        <v>18</v>
      </c>
    </row>
    <row r="8086" spans="1:6">
      <c r="A8086" t="s">
        <v>85</v>
      </c>
      <c r="B8086" s="72">
        <v>46224</v>
      </c>
      <c r="C8086" s="79">
        <v>0.79166666666666663</v>
      </c>
      <c r="D8086">
        <v>5</v>
      </c>
      <c r="E8086" t="str">
        <f t="shared" si="252"/>
        <v>juillet</v>
      </c>
      <c r="F8086">
        <f t="shared" si="253"/>
        <v>19</v>
      </c>
    </row>
    <row r="8087" spans="1:6">
      <c r="A8087" t="s">
        <v>85</v>
      </c>
      <c r="B8087" s="72">
        <v>46224</v>
      </c>
      <c r="C8087" s="79">
        <v>0.83333333333333337</v>
      </c>
      <c r="D8087">
        <v>2</v>
      </c>
      <c r="E8087" t="str">
        <f t="shared" si="252"/>
        <v>juillet</v>
      </c>
      <c r="F8087">
        <f t="shared" si="253"/>
        <v>20</v>
      </c>
    </row>
    <row r="8088" spans="1:6">
      <c r="A8088" t="s">
        <v>85</v>
      </c>
      <c r="B8088" s="72">
        <v>46224</v>
      </c>
      <c r="C8088" s="79">
        <v>0.875</v>
      </c>
      <c r="D8088">
        <v>1</v>
      </c>
      <c r="E8088" t="str">
        <f t="shared" si="252"/>
        <v>juillet</v>
      </c>
      <c r="F8088">
        <f t="shared" si="253"/>
        <v>21</v>
      </c>
    </row>
    <row r="8089" spans="1:6">
      <c r="A8089" t="s">
        <v>85</v>
      </c>
      <c r="B8089" s="72">
        <v>46224</v>
      </c>
      <c r="C8089" s="79">
        <v>0.91666666666666663</v>
      </c>
      <c r="D8089">
        <v>5</v>
      </c>
      <c r="E8089" t="str">
        <f t="shared" si="252"/>
        <v>juillet</v>
      </c>
      <c r="F8089">
        <f t="shared" si="253"/>
        <v>22</v>
      </c>
    </row>
    <row r="8090" spans="1:6">
      <c r="A8090" t="s">
        <v>85</v>
      </c>
      <c r="B8090" s="72">
        <v>46224</v>
      </c>
      <c r="C8090" s="79">
        <v>0.95833333333333337</v>
      </c>
      <c r="D8090">
        <v>5</v>
      </c>
      <c r="E8090" t="str">
        <f t="shared" si="252"/>
        <v>juillet</v>
      </c>
      <c r="F8090">
        <f t="shared" si="253"/>
        <v>23</v>
      </c>
    </row>
    <row r="8091" spans="1:6">
      <c r="A8091" t="s">
        <v>85</v>
      </c>
      <c r="B8091" s="72">
        <v>46224</v>
      </c>
      <c r="C8091" s="79">
        <v>0</v>
      </c>
      <c r="D8091">
        <v>4</v>
      </c>
      <c r="E8091" t="str">
        <f t="shared" si="252"/>
        <v>juillet</v>
      </c>
      <c r="F8091">
        <f t="shared" si="253"/>
        <v>24</v>
      </c>
    </row>
    <row r="8092" spans="1:6">
      <c r="A8092" t="s">
        <v>85</v>
      </c>
      <c r="B8092" s="72">
        <v>46224</v>
      </c>
      <c r="C8092" s="79">
        <v>4.1666666666666664E-2</v>
      </c>
      <c r="D8092">
        <v>0</v>
      </c>
      <c r="E8092" t="str">
        <f t="shared" si="252"/>
        <v>juillet</v>
      </c>
      <c r="F8092">
        <f t="shared" si="253"/>
        <v>1</v>
      </c>
    </row>
    <row r="8093" spans="1:6">
      <c r="A8093" t="s">
        <v>85</v>
      </c>
      <c r="B8093" s="72">
        <v>46224</v>
      </c>
      <c r="C8093" s="79">
        <v>8.3333333333333329E-2</v>
      </c>
      <c r="D8093">
        <v>0</v>
      </c>
      <c r="E8093" t="str">
        <f t="shared" si="252"/>
        <v>juillet</v>
      </c>
      <c r="F8093">
        <f t="shared" si="253"/>
        <v>2</v>
      </c>
    </row>
    <row r="8094" spans="1:6">
      <c r="A8094" t="s">
        <v>85</v>
      </c>
      <c r="B8094" s="72">
        <v>46224</v>
      </c>
      <c r="C8094" s="79">
        <v>0.125</v>
      </c>
      <c r="D8094">
        <v>3</v>
      </c>
      <c r="E8094" t="str">
        <f t="shared" si="252"/>
        <v>juillet</v>
      </c>
      <c r="F8094">
        <f t="shared" si="253"/>
        <v>3</v>
      </c>
    </row>
    <row r="8095" spans="1:6">
      <c r="A8095" t="s">
        <v>85</v>
      </c>
      <c r="B8095" s="72">
        <v>46224</v>
      </c>
      <c r="C8095" s="79">
        <v>0.16666666666666666</v>
      </c>
      <c r="D8095">
        <v>0</v>
      </c>
      <c r="E8095" t="str">
        <f t="shared" si="252"/>
        <v>juillet</v>
      </c>
      <c r="F8095">
        <f t="shared" si="253"/>
        <v>4</v>
      </c>
    </row>
    <row r="8096" spans="1:6">
      <c r="A8096" t="s">
        <v>85</v>
      </c>
      <c r="B8096" s="72">
        <v>46224</v>
      </c>
      <c r="C8096" s="79">
        <v>0.20833333333333334</v>
      </c>
      <c r="D8096">
        <v>0</v>
      </c>
      <c r="E8096" t="str">
        <f t="shared" si="252"/>
        <v>juillet</v>
      </c>
      <c r="F8096" t="e">
        <f t="shared" si="253"/>
        <v>#N/A</v>
      </c>
    </row>
    <row r="8097" spans="1:6">
      <c r="A8097" t="s">
        <v>85</v>
      </c>
      <c r="B8097" s="72">
        <v>46224</v>
      </c>
      <c r="C8097" s="79">
        <v>0.25</v>
      </c>
      <c r="D8097">
        <v>5</v>
      </c>
      <c r="E8097" t="str">
        <f t="shared" si="252"/>
        <v>juillet</v>
      </c>
      <c r="F8097">
        <f t="shared" si="253"/>
        <v>6</v>
      </c>
    </row>
    <row r="8098" spans="1:6">
      <c r="A8098" t="s">
        <v>85</v>
      </c>
      <c r="B8098" s="72">
        <v>46224</v>
      </c>
      <c r="C8098" s="79">
        <v>0.29166666666666669</v>
      </c>
      <c r="D8098">
        <v>1</v>
      </c>
      <c r="E8098" t="str">
        <f t="shared" si="252"/>
        <v>juillet</v>
      </c>
      <c r="F8098">
        <f t="shared" si="253"/>
        <v>7</v>
      </c>
    </row>
    <row r="8099" spans="1:6">
      <c r="A8099" t="s">
        <v>85</v>
      </c>
      <c r="B8099" s="72">
        <v>46224</v>
      </c>
      <c r="C8099" s="79">
        <v>0.33333333333333331</v>
      </c>
      <c r="D8099">
        <v>10</v>
      </c>
      <c r="E8099" t="str">
        <f t="shared" si="252"/>
        <v>juillet</v>
      </c>
      <c r="F8099">
        <f t="shared" si="253"/>
        <v>8</v>
      </c>
    </row>
    <row r="8100" spans="1:6">
      <c r="A8100" t="s">
        <v>85</v>
      </c>
      <c r="B8100" s="72">
        <v>46224</v>
      </c>
      <c r="C8100" s="79">
        <v>0.375</v>
      </c>
      <c r="D8100">
        <v>16</v>
      </c>
      <c r="E8100" t="str">
        <f t="shared" si="252"/>
        <v>juillet</v>
      </c>
      <c r="F8100">
        <f t="shared" si="253"/>
        <v>9</v>
      </c>
    </row>
    <row r="8101" spans="1:6">
      <c r="A8101" t="s">
        <v>85</v>
      </c>
      <c r="B8101" s="72">
        <v>46224</v>
      </c>
      <c r="C8101" s="79">
        <v>0.41666666666666669</v>
      </c>
      <c r="D8101">
        <v>11</v>
      </c>
      <c r="E8101" t="str">
        <f t="shared" si="252"/>
        <v>juillet</v>
      </c>
      <c r="F8101">
        <f t="shared" si="253"/>
        <v>10</v>
      </c>
    </row>
    <row r="8102" spans="1:6">
      <c r="A8102" t="s">
        <v>85</v>
      </c>
      <c r="B8102" s="72">
        <v>46224</v>
      </c>
      <c r="C8102" s="79">
        <v>0.45833333333333331</v>
      </c>
      <c r="D8102">
        <v>17</v>
      </c>
      <c r="E8102" t="str">
        <f t="shared" si="252"/>
        <v>juillet</v>
      </c>
      <c r="F8102">
        <f t="shared" si="253"/>
        <v>11</v>
      </c>
    </row>
    <row r="8103" spans="1:6">
      <c r="A8103" t="s">
        <v>85</v>
      </c>
      <c r="B8103" s="72">
        <v>46224</v>
      </c>
      <c r="C8103" s="79">
        <v>0.5</v>
      </c>
      <c r="D8103">
        <v>16</v>
      </c>
      <c r="E8103" t="str">
        <f t="shared" si="252"/>
        <v>juillet</v>
      </c>
      <c r="F8103">
        <f t="shared" si="253"/>
        <v>12</v>
      </c>
    </row>
    <row r="8104" spans="1:6">
      <c r="A8104" t="s">
        <v>85</v>
      </c>
      <c r="B8104" s="72">
        <v>46224</v>
      </c>
      <c r="C8104" s="79">
        <v>0.54166666666666663</v>
      </c>
      <c r="D8104">
        <v>15</v>
      </c>
      <c r="E8104" t="str">
        <f t="shared" si="252"/>
        <v>juillet</v>
      </c>
      <c r="F8104">
        <f t="shared" si="253"/>
        <v>13</v>
      </c>
    </row>
    <row r="8105" spans="1:6">
      <c r="A8105" t="s">
        <v>85</v>
      </c>
      <c r="B8105" s="72">
        <v>46224</v>
      </c>
      <c r="C8105" s="79">
        <v>0.58333333333333337</v>
      </c>
      <c r="D8105">
        <v>16</v>
      </c>
      <c r="E8105" t="str">
        <f t="shared" si="252"/>
        <v>juillet</v>
      </c>
      <c r="F8105">
        <f t="shared" si="253"/>
        <v>14</v>
      </c>
    </row>
    <row r="8106" spans="1:6">
      <c r="A8106" t="s">
        <v>85</v>
      </c>
      <c r="B8106" s="72">
        <v>46224</v>
      </c>
      <c r="C8106" s="79">
        <v>0.625</v>
      </c>
      <c r="D8106">
        <v>15</v>
      </c>
      <c r="E8106" t="str">
        <f t="shared" si="252"/>
        <v>juillet</v>
      </c>
      <c r="F8106">
        <f t="shared" si="253"/>
        <v>15</v>
      </c>
    </row>
    <row r="8107" spans="1:6">
      <c r="A8107" t="s">
        <v>85</v>
      </c>
      <c r="B8107" s="72">
        <v>46224</v>
      </c>
      <c r="C8107" s="79">
        <v>0.66666666666666663</v>
      </c>
      <c r="D8107">
        <v>11</v>
      </c>
      <c r="E8107" t="str">
        <f t="shared" si="252"/>
        <v>juillet</v>
      </c>
      <c r="F8107">
        <f t="shared" si="253"/>
        <v>16</v>
      </c>
    </row>
    <row r="8108" spans="1:6">
      <c r="A8108" t="s">
        <v>85</v>
      </c>
      <c r="B8108" s="72">
        <v>46224</v>
      </c>
      <c r="C8108" s="79">
        <v>0.70833333333333337</v>
      </c>
      <c r="D8108">
        <v>16</v>
      </c>
      <c r="E8108" t="str">
        <f t="shared" si="252"/>
        <v>juillet</v>
      </c>
      <c r="F8108">
        <f t="shared" si="253"/>
        <v>17</v>
      </c>
    </row>
    <row r="8109" spans="1:6">
      <c r="A8109" t="s">
        <v>85</v>
      </c>
      <c r="B8109" s="72">
        <v>46224</v>
      </c>
      <c r="C8109" s="79">
        <v>0.75</v>
      </c>
      <c r="D8109">
        <v>8</v>
      </c>
      <c r="E8109" t="str">
        <f t="shared" si="252"/>
        <v>juillet</v>
      </c>
      <c r="F8109">
        <f t="shared" si="253"/>
        <v>18</v>
      </c>
    </row>
    <row r="8110" spans="1:6">
      <c r="A8110" t="s">
        <v>85</v>
      </c>
      <c r="B8110" s="72">
        <v>46224</v>
      </c>
      <c r="C8110" s="79">
        <v>0.79166666666666663</v>
      </c>
      <c r="D8110">
        <v>7</v>
      </c>
      <c r="E8110" t="str">
        <f t="shared" si="252"/>
        <v>juillet</v>
      </c>
      <c r="F8110">
        <f t="shared" si="253"/>
        <v>19</v>
      </c>
    </row>
    <row r="8111" spans="1:6">
      <c r="A8111" t="s">
        <v>85</v>
      </c>
      <c r="B8111" s="72">
        <v>46224</v>
      </c>
      <c r="C8111" s="79">
        <v>0.83333333333333337</v>
      </c>
      <c r="D8111">
        <v>2</v>
      </c>
      <c r="E8111" t="str">
        <f t="shared" si="252"/>
        <v>juillet</v>
      </c>
      <c r="F8111">
        <f t="shared" si="253"/>
        <v>20</v>
      </c>
    </row>
    <row r="8112" spans="1:6">
      <c r="A8112" t="s">
        <v>85</v>
      </c>
      <c r="B8112" s="72">
        <v>46224</v>
      </c>
      <c r="C8112" s="79">
        <v>0.875</v>
      </c>
      <c r="D8112">
        <v>1</v>
      </c>
      <c r="E8112" t="str">
        <f t="shared" si="252"/>
        <v>juillet</v>
      </c>
      <c r="F8112">
        <f t="shared" si="253"/>
        <v>21</v>
      </c>
    </row>
    <row r="8113" spans="1:6">
      <c r="A8113" t="s">
        <v>85</v>
      </c>
      <c r="B8113" s="72">
        <v>46224</v>
      </c>
      <c r="C8113" s="79">
        <v>0.91666666666666663</v>
      </c>
      <c r="D8113">
        <v>5</v>
      </c>
      <c r="E8113" t="str">
        <f t="shared" si="252"/>
        <v>juillet</v>
      </c>
      <c r="F8113">
        <f t="shared" si="253"/>
        <v>22</v>
      </c>
    </row>
    <row r="8114" spans="1:6">
      <c r="A8114" t="s">
        <v>85</v>
      </c>
      <c r="B8114" s="72">
        <v>46224</v>
      </c>
      <c r="C8114" s="79">
        <v>0.95833333333333337</v>
      </c>
      <c r="D8114">
        <v>6</v>
      </c>
      <c r="E8114" t="str">
        <f t="shared" si="252"/>
        <v>juillet</v>
      </c>
      <c r="F8114">
        <f t="shared" si="253"/>
        <v>23</v>
      </c>
    </row>
    <row r="8115" spans="1:6">
      <c r="A8115" t="s">
        <v>68</v>
      </c>
      <c r="B8115" s="72">
        <v>46225</v>
      </c>
      <c r="C8115" s="79">
        <v>0</v>
      </c>
      <c r="D8115">
        <v>2</v>
      </c>
      <c r="E8115" t="str">
        <f t="shared" si="252"/>
        <v>juillet</v>
      </c>
      <c r="F8115">
        <f t="shared" si="253"/>
        <v>24</v>
      </c>
    </row>
    <row r="8116" spans="1:6">
      <c r="A8116" t="s">
        <v>68</v>
      </c>
      <c r="B8116" s="72">
        <v>46225</v>
      </c>
      <c r="C8116" s="79">
        <v>4.1666666666666664E-2</v>
      </c>
      <c r="D8116">
        <v>0</v>
      </c>
      <c r="E8116" t="str">
        <f t="shared" si="252"/>
        <v>juillet</v>
      </c>
      <c r="F8116">
        <f t="shared" si="253"/>
        <v>1</v>
      </c>
    </row>
    <row r="8117" spans="1:6">
      <c r="A8117" t="s">
        <v>68</v>
      </c>
      <c r="B8117" s="72">
        <v>46225</v>
      </c>
      <c r="C8117" s="79">
        <v>8.3333333333333329E-2</v>
      </c>
      <c r="D8117">
        <v>3</v>
      </c>
      <c r="E8117" t="str">
        <f t="shared" si="252"/>
        <v>juillet</v>
      </c>
      <c r="F8117">
        <f t="shared" si="253"/>
        <v>2</v>
      </c>
    </row>
    <row r="8118" spans="1:6">
      <c r="A8118" t="s">
        <v>68</v>
      </c>
      <c r="B8118" s="72">
        <v>46225</v>
      </c>
      <c r="C8118" s="79">
        <v>0.125</v>
      </c>
      <c r="D8118">
        <v>2</v>
      </c>
      <c r="E8118" t="str">
        <f t="shared" si="252"/>
        <v>juillet</v>
      </c>
      <c r="F8118">
        <f t="shared" si="253"/>
        <v>3</v>
      </c>
    </row>
    <row r="8119" spans="1:6">
      <c r="A8119" t="s">
        <v>68</v>
      </c>
      <c r="B8119" s="72">
        <v>46225</v>
      </c>
      <c r="C8119" s="79">
        <v>0.16666666666666666</v>
      </c>
      <c r="D8119">
        <v>0</v>
      </c>
      <c r="E8119" t="str">
        <f t="shared" si="252"/>
        <v>juillet</v>
      </c>
      <c r="F8119">
        <f t="shared" si="253"/>
        <v>4</v>
      </c>
    </row>
    <row r="8120" spans="1:6">
      <c r="A8120" t="s">
        <v>68</v>
      </c>
      <c r="B8120" s="72">
        <v>46225</v>
      </c>
      <c r="C8120" s="79">
        <v>0.20833333333333334</v>
      </c>
      <c r="D8120">
        <v>2</v>
      </c>
      <c r="E8120" t="str">
        <f t="shared" si="252"/>
        <v>juillet</v>
      </c>
      <c r="F8120" t="e">
        <f t="shared" si="253"/>
        <v>#N/A</v>
      </c>
    </row>
    <row r="8121" spans="1:6">
      <c r="A8121" t="s">
        <v>68</v>
      </c>
      <c r="B8121" s="72">
        <v>46225</v>
      </c>
      <c r="C8121" s="79">
        <v>0.25</v>
      </c>
      <c r="D8121">
        <v>8</v>
      </c>
      <c r="E8121" t="str">
        <f t="shared" si="252"/>
        <v>juillet</v>
      </c>
      <c r="F8121">
        <f t="shared" si="253"/>
        <v>6</v>
      </c>
    </row>
    <row r="8122" spans="1:6">
      <c r="A8122" t="s">
        <v>68</v>
      </c>
      <c r="B8122" s="72">
        <v>46225</v>
      </c>
      <c r="C8122" s="79">
        <v>0.29166666666666669</v>
      </c>
      <c r="D8122">
        <v>20</v>
      </c>
      <c r="E8122" t="str">
        <f t="shared" si="252"/>
        <v>juillet</v>
      </c>
      <c r="F8122">
        <f t="shared" si="253"/>
        <v>7</v>
      </c>
    </row>
    <row r="8123" spans="1:6">
      <c r="A8123" t="s">
        <v>68</v>
      </c>
      <c r="B8123" s="72">
        <v>46225</v>
      </c>
      <c r="C8123" s="79">
        <v>0.33333333333333331</v>
      </c>
      <c r="D8123">
        <v>55</v>
      </c>
      <c r="E8123" t="str">
        <f t="shared" si="252"/>
        <v>juillet</v>
      </c>
      <c r="F8123">
        <f t="shared" si="253"/>
        <v>8</v>
      </c>
    </row>
    <row r="8124" spans="1:6">
      <c r="A8124" t="s">
        <v>68</v>
      </c>
      <c r="B8124" s="72">
        <v>46225</v>
      </c>
      <c r="C8124" s="79">
        <v>0.375</v>
      </c>
      <c r="D8124">
        <v>72</v>
      </c>
      <c r="E8124" t="str">
        <f t="shared" si="252"/>
        <v>juillet</v>
      </c>
      <c r="F8124">
        <f t="shared" si="253"/>
        <v>9</v>
      </c>
    </row>
    <row r="8125" spans="1:6">
      <c r="A8125" t="s">
        <v>68</v>
      </c>
      <c r="B8125" s="72">
        <v>46225</v>
      </c>
      <c r="C8125" s="79">
        <v>0.41666666666666669</v>
      </c>
      <c r="D8125">
        <v>64</v>
      </c>
      <c r="E8125" t="str">
        <f t="shared" si="252"/>
        <v>juillet</v>
      </c>
      <c r="F8125">
        <f t="shared" si="253"/>
        <v>10</v>
      </c>
    </row>
    <row r="8126" spans="1:6">
      <c r="A8126" t="s">
        <v>68</v>
      </c>
      <c r="B8126" s="72">
        <v>46225</v>
      </c>
      <c r="C8126" s="79">
        <v>0.45833333333333331</v>
      </c>
      <c r="D8126">
        <v>71</v>
      </c>
      <c r="E8126" t="str">
        <f t="shared" si="252"/>
        <v>juillet</v>
      </c>
      <c r="F8126">
        <f t="shared" si="253"/>
        <v>11</v>
      </c>
    </row>
    <row r="8127" spans="1:6">
      <c r="A8127" t="s">
        <v>68</v>
      </c>
      <c r="B8127" s="72">
        <v>46225</v>
      </c>
      <c r="C8127" s="79">
        <v>0.5</v>
      </c>
      <c r="D8127">
        <v>60</v>
      </c>
      <c r="E8127" t="str">
        <f t="shared" si="252"/>
        <v>juillet</v>
      </c>
      <c r="F8127">
        <f t="shared" si="253"/>
        <v>12</v>
      </c>
    </row>
    <row r="8128" spans="1:6">
      <c r="A8128" t="s">
        <v>68</v>
      </c>
      <c r="B8128" s="72">
        <v>46225</v>
      </c>
      <c r="C8128" s="79">
        <v>0.54166666666666663</v>
      </c>
      <c r="D8128">
        <v>67</v>
      </c>
      <c r="E8128" t="str">
        <f t="shared" si="252"/>
        <v>juillet</v>
      </c>
      <c r="F8128">
        <f t="shared" si="253"/>
        <v>13</v>
      </c>
    </row>
    <row r="8129" spans="1:6">
      <c r="A8129" t="s">
        <v>68</v>
      </c>
      <c r="B8129" s="72">
        <v>46225</v>
      </c>
      <c r="C8129" s="79">
        <v>0.58333333333333337</v>
      </c>
      <c r="D8129">
        <v>71</v>
      </c>
      <c r="E8129" t="str">
        <f t="shared" si="252"/>
        <v>juillet</v>
      </c>
      <c r="F8129">
        <f t="shared" si="253"/>
        <v>14</v>
      </c>
    </row>
    <row r="8130" spans="1:6">
      <c r="A8130" t="s">
        <v>68</v>
      </c>
      <c r="B8130" s="72">
        <v>46225</v>
      </c>
      <c r="C8130" s="79">
        <v>0.625</v>
      </c>
      <c r="D8130">
        <v>71</v>
      </c>
      <c r="E8130" t="str">
        <f t="shared" si="252"/>
        <v>juillet</v>
      </c>
      <c r="F8130">
        <f t="shared" si="253"/>
        <v>15</v>
      </c>
    </row>
    <row r="8131" spans="1:6">
      <c r="A8131" t="s">
        <v>68</v>
      </c>
      <c r="B8131" s="72">
        <v>46225</v>
      </c>
      <c r="C8131" s="79">
        <v>0.66666666666666663</v>
      </c>
      <c r="D8131">
        <v>64</v>
      </c>
      <c r="E8131" t="str">
        <f t="shared" si="252"/>
        <v>juillet</v>
      </c>
      <c r="F8131">
        <f t="shared" si="253"/>
        <v>16</v>
      </c>
    </row>
    <row r="8132" spans="1:6">
      <c r="A8132" t="s">
        <v>68</v>
      </c>
      <c r="B8132" s="72">
        <v>46225</v>
      </c>
      <c r="C8132" s="79">
        <v>0.70833333333333337</v>
      </c>
      <c r="D8132">
        <v>52</v>
      </c>
      <c r="E8132" t="str">
        <f t="shared" ref="E8132:E8195" si="254">TEXT(B8132,"mmmm")</f>
        <v>juillet</v>
      </c>
      <c r="F8132">
        <f t="shared" ref="F8132:F8195" si="255">VLOOKUP(C8132,$L$1:$M$24,2,0)</f>
        <v>17</v>
      </c>
    </row>
    <row r="8133" spans="1:6">
      <c r="A8133" t="s">
        <v>68</v>
      </c>
      <c r="B8133" s="72">
        <v>46225</v>
      </c>
      <c r="C8133" s="79">
        <v>0.75</v>
      </c>
      <c r="D8133">
        <v>32</v>
      </c>
      <c r="E8133" t="str">
        <f t="shared" si="254"/>
        <v>juillet</v>
      </c>
      <c r="F8133">
        <f t="shared" si="255"/>
        <v>18</v>
      </c>
    </row>
    <row r="8134" spans="1:6">
      <c r="A8134" t="s">
        <v>68</v>
      </c>
      <c r="B8134" s="72">
        <v>46225</v>
      </c>
      <c r="C8134" s="79">
        <v>0.79166666666666663</v>
      </c>
      <c r="D8134">
        <v>25</v>
      </c>
      <c r="E8134" t="str">
        <f t="shared" si="254"/>
        <v>juillet</v>
      </c>
      <c r="F8134">
        <f t="shared" si="255"/>
        <v>19</v>
      </c>
    </row>
    <row r="8135" spans="1:6">
      <c r="A8135" t="s">
        <v>68</v>
      </c>
      <c r="B8135" s="72">
        <v>46225</v>
      </c>
      <c r="C8135" s="79">
        <v>0.83333333333333337</v>
      </c>
      <c r="D8135">
        <v>19</v>
      </c>
      <c r="E8135" t="str">
        <f t="shared" si="254"/>
        <v>juillet</v>
      </c>
      <c r="F8135">
        <f t="shared" si="255"/>
        <v>20</v>
      </c>
    </row>
    <row r="8136" spans="1:6">
      <c r="A8136" t="s">
        <v>68</v>
      </c>
      <c r="B8136" s="72">
        <v>46225</v>
      </c>
      <c r="C8136" s="79">
        <v>0.875</v>
      </c>
      <c r="D8136">
        <v>17</v>
      </c>
      <c r="E8136" t="str">
        <f t="shared" si="254"/>
        <v>juillet</v>
      </c>
      <c r="F8136">
        <f t="shared" si="255"/>
        <v>21</v>
      </c>
    </row>
    <row r="8137" spans="1:6">
      <c r="A8137" t="s">
        <v>68</v>
      </c>
      <c r="B8137" s="72">
        <v>46225</v>
      </c>
      <c r="C8137" s="79">
        <v>0.91666666666666663</v>
      </c>
      <c r="D8137">
        <v>9</v>
      </c>
      <c r="E8137" t="str">
        <f t="shared" si="254"/>
        <v>juillet</v>
      </c>
      <c r="F8137">
        <f t="shared" si="255"/>
        <v>22</v>
      </c>
    </row>
    <row r="8138" spans="1:6">
      <c r="A8138" t="s">
        <v>68</v>
      </c>
      <c r="B8138" s="72">
        <v>46225</v>
      </c>
      <c r="C8138" s="79">
        <v>0.95833333333333337</v>
      </c>
      <c r="D8138">
        <v>5</v>
      </c>
      <c r="E8138" t="str">
        <f t="shared" si="254"/>
        <v>juillet</v>
      </c>
      <c r="F8138">
        <f t="shared" si="255"/>
        <v>23</v>
      </c>
    </row>
    <row r="8139" spans="1:6">
      <c r="A8139" t="s">
        <v>85</v>
      </c>
      <c r="B8139" s="72">
        <v>46225</v>
      </c>
      <c r="C8139" s="79">
        <v>0</v>
      </c>
      <c r="D8139">
        <v>2</v>
      </c>
      <c r="E8139" t="str">
        <f t="shared" si="254"/>
        <v>juillet</v>
      </c>
      <c r="F8139">
        <f t="shared" si="255"/>
        <v>24</v>
      </c>
    </row>
    <row r="8140" spans="1:6">
      <c r="A8140" t="s">
        <v>85</v>
      </c>
      <c r="B8140" s="72">
        <v>46225</v>
      </c>
      <c r="C8140" s="79">
        <v>4.1666666666666664E-2</v>
      </c>
      <c r="D8140">
        <v>0</v>
      </c>
      <c r="E8140" t="str">
        <f t="shared" si="254"/>
        <v>juillet</v>
      </c>
      <c r="F8140">
        <f t="shared" si="255"/>
        <v>1</v>
      </c>
    </row>
    <row r="8141" spans="1:6">
      <c r="A8141" t="s">
        <v>85</v>
      </c>
      <c r="B8141" s="72">
        <v>46225</v>
      </c>
      <c r="C8141" s="79">
        <v>8.3333333333333329E-2</v>
      </c>
      <c r="D8141">
        <v>0</v>
      </c>
      <c r="E8141" t="str">
        <f t="shared" si="254"/>
        <v>juillet</v>
      </c>
      <c r="F8141">
        <f t="shared" si="255"/>
        <v>2</v>
      </c>
    </row>
    <row r="8142" spans="1:6">
      <c r="A8142" t="s">
        <v>85</v>
      </c>
      <c r="B8142" s="72">
        <v>46225</v>
      </c>
      <c r="C8142" s="79">
        <v>0.125</v>
      </c>
      <c r="D8142">
        <v>0</v>
      </c>
      <c r="E8142" t="str">
        <f t="shared" si="254"/>
        <v>juillet</v>
      </c>
      <c r="F8142">
        <f t="shared" si="255"/>
        <v>3</v>
      </c>
    </row>
    <row r="8143" spans="1:6">
      <c r="A8143" t="s">
        <v>85</v>
      </c>
      <c r="B8143" s="72">
        <v>46225</v>
      </c>
      <c r="C8143" s="79">
        <v>0.16666666666666666</v>
      </c>
      <c r="D8143">
        <v>0</v>
      </c>
      <c r="E8143" t="str">
        <f t="shared" si="254"/>
        <v>juillet</v>
      </c>
      <c r="F8143">
        <f t="shared" si="255"/>
        <v>4</v>
      </c>
    </row>
    <row r="8144" spans="1:6">
      <c r="A8144" t="s">
        <v>85</v>
      </c>
      <c r="B8144" s="72">
        <v>46225</v>
      </c>
      <c r="C8144" s="79">
        <v>0.20833333333333334</v>
      </c>
      <c r="D8144">
        <v>0</v>
      </c>
      <c r="E8144" t="str">
        <f t="shared" si="254"/>
        <v>juillet</v>
      </c>
      <c r="F8144" t="e">
        <f t="shared" si="255"/>
        <v>#N/A</v>
      </c>
    </row>
    <row r="8145" spans="1:6">
      <c r="A8145" t="s">
        <v>85</v>
      </c>
      <c r="B8145" s="72">
        <v>46225</v>
      </c>
      <c r="C8145" s="79">
        <v>0.25</v>
      </c>
      <c r="D8145">
        <v>0</v>
      </c>
      <c r="E8145" t="str">
        <f t="shared" si="254"/>
        <v>juillet</v>
      </c>
      <c r="F8145">
        <f t="shared" si="255"/>
        <v>6</v>
      </c>
    </row>
    <row r="8146" spans="1:6">
      <c r="A8146" t="s">
        <v>85</v>
      </c>
      <c r="B8146" s="72">
        <v>46225</v>
      </c>
      <c r="C8146" s="79">
        <v>0.29166666666666669</v>
      </c>
      <c r="D8146">
        <v>0</v>
      </c>
      <c r="E8146" t="str">
        <f t="shared" si="254"/>
        <v>juillet</v>
      </c>
      <c r="F8146">
        <f t="shared" si="255"/>
        <v>7</v>
      </c>
    </row>
    <row r="8147" spans="1:6">
      <c r="A8147" t="s">
        <v>85</v>
      </c>
      <c r="B8147" s="72">
        <v>46225</v>
      </c>
      <c r="C8147" s="79">
        <v>0.33333333333333331</v>
      </c>
      <c r="D8147">
        <v>17</v>
      </c>
      <c r="E8147" t="str">
        <f t="shared" si="254"/>
        <v>juillet</v>
      </c>
      <c r="F8147">
        <f t="shared" si="255"/>
        <v>8</v>
      </c>
    </row>
    <row r="8148" spans="1:6">
      <c r="A8148" t="s">
        <v>85</v>
      </c>
      <c r="B8148" s="72">
        <v>46225</v>
      </c>
      <c r="C8148" s="79">
        <v>0.375</v>
      </c>
      <c r="D8148">
        <v>18</v>
      </c>
      <c r="E8148" t="str">
        <f t="shared" si="254"/>
        <v>juillet</v>
      </c>
      <c r="F8148">
        <f t="shared" si="255"/>
        <v>9</v>
      </c>
    </row>
    <row r="8149" spans="1:6">
      <c r="A8149" t="s">
        <v>85</v>
      </c>
      <c r="B8149" s="72">
        <v>46225</v>
      </c>
      <c r="C8149" s="79">
        <v>0.41666666666666669</v>
      </c>
      <c r="D8149">
        <v>17</v>
      </c>
      <c r="E8149" t="str">
        <f t="shared" si="254"/>
        <v>juillet</v>
      </c>
      <c r="F8149">
        <f t="shared" si="255"/>
        <v>10</v>
      </c>
    </row>
    <row r="8150" spans="1:6">
      <c r="A8150" t="s">
        <v>85</v>
      </c>
      <c r="B8150" s="72">
        <v>46225</v>
      </c>
      <c r="C8150" s="79">
        <v>0.45833333333333331</v>
      </c>
      <c r="D8150">
        <v>6</v>
      </c>
      <c r="E8150" t="str">
        <f t="shared" si="254"/>
        <v>juillet</v>
      </c>
      <c r="F8150">
        <f t="shared" si="255"/>
        <v>11</v>
      </c>
    </row>
    <row r="8151" spans="1:6">
      <c r="A8151" t="s">
        <v>85</v>
      </c>
      <c r="B8151" s="72">
        <v>46225</v>
      </c>
      <c r="C8151" s="79">
        <v>0.5</v>
      </c>
      <c r="D8151">
        <v>18</v>
      </c>
      <c r="E8151" t="str">
        <f t="shared" si="254"/>
        <v>juillet</v>
      </c>
      <c r="F8151">
        <f t="shared" si="255"/>
        <v>12</v>
      </c>
    </row>
    <row r="8152" spans="1:6">
      <c r="A8152" t="s">
        <v>85</v>
      </c>
      <c r="B8152" s="72">
        <v>46225</v>
      </c>
      <c r="C8152" s="79">
        <v>0.54166666666666663</v>
      </c>
      <c r="D8152">
        <v>18</v>
      </c>
      <c r="E8152" t="str">
        <f t="shared" si="254"/>
        <v>juillet</v>
      </c>
      <c r="F8152">
        <f t="shared" si="255"/>
        <v>13</v>
      </c>
    </row>
    <row r="8153" spans="1:6">
      <c r="A8153" t="s">
        <v>85</v>
      </c>
      <c r="B8153" s="72">
        <v>46225</v>
      </c>
      <c r="C8153" s="79">
        <v>0.58333333333333337</v>
      </c>
      <c r="D8153">
        <v>19</v>
      </c>
      <c r="E8153" t="str">
        <f t="shared" si="254"/>
        <v>juillet</v>
      </c>
      <c r="F8153">
        <f t="shared" si="255"/>
        <v>14</v>
      </c>
    </row>
    <row r="8154" spans="1:6">
      <c r="A8154" t="s">
        <v>85</v>
      </c>
      <c r="B8154" s="72">
        <v>46225</v>
      </c>
      <c r="C8154" s="79">
        <v>0.625</v>
      </c>
      <c r="D8154">
        <v>18</v>
      </c>
      <c r="E8154" t="str">
        <f t="shared" si="254"/>
        <v>juillet</v>
      </c>
      <c r="F8154">
        <f t="shared" si="255"/>
        <v>15</v>
      </c>
    </row>
    <row r="8155" spans="1:6">
      <c r="A8155" t="s">
        <v>85</v>
      </c>
      <c r="B8155" s="72">
        <v>46225</v>
      </c>
      <c r="C8155" s="79">
        <v>0.66666666666666663</v>
      </c>
      <c r="D8155">
        <v>9</v>
      </c>
      <c r="E8155" t="str">
        <f t="shared" si="254"/>
        <v>juillet</v>
      </c>
      <c r="F8155">
        <f t="shared" si="255"/>
        <v>16</v>
      </c>
    </row>
    <row r="8156" spans="1:6">
      <c r="A8156" t="s">
        <v>85</v>
      </c>
      <c r="B8156" s="72">
        <v>46225</v>
      </c>
      <c r="C8156" s="79">
        <v>0.70833333333333337</v>
      </c>
      <c r="D8156">
        <v>7</v>
      </c>
      <c r="E8156" t="str">
        <f t="shared" si="254"/>
        <v>juillet</v>
      </c>
      <c r="F8156">
        <f t="shared" si="255"/>
        <v>17</v>
      </c>
    </row>
    <row r="8157" spans="1:6">
      <c r="A8157" t="s">
        <v>85</v>
      </c>
      <c r="B8157" s="72">
        <v>46225</v>
      </c>
      <c r="C8157" s="79">
        <v>0.75</v>
      </c>
      <c r="D8157">
        <v>9</v>
      </c>
      <c r="E8157" t="str">
        <f t="shared" si="254"/>
        <v>juillet</v>
      </c>
      <c r="F8157">
        <f t="shared" si="255"/>
        <v>18</v>
      </c>
    </row>
    <row r="8158" spans="1:6">
      <c r="A8158" t="s">
        <v>85</v>
      </c>
      <c r="B8158" s="72">
        <v>46225</v>
      </c>
      <c r="C8158" s="79">
        <v>0.79166666666666663</v>
      </c>
      <c r="D8158">
        <v>3</v>
      </c>
      <c r="E8158" t="str">
        <f t="shared" si="254"/>
        <v>juillet</v>
      </c>
      <c r="F8158">
        <f t="shared" si="255"/>
        <v>19</v>
      </c>
    </row>
    <row r="8159" spans="1:6">
      <c r="A8159" t="s">
        <v>85</v>
      </c>
      <c r="B8159" s="72">
        <v>46225</v>
      </c>
      <c r="C8159" s="79">
        <v>0.83333333333333337</v>
      </c>
      <c r="D8159">
        <v>4</v>
      </c>
      <c r="E8159" t="str">
        <f t="shared" si="254"/>
        <v>juillet</v>
      </c>
      <c r="F8159">
        <f t="shared" si="255"/>
        <v>20</v>
      </c>
    </row>
    <row r="8160" spans="1:6">
      <c r="A8160" t="s">
        <v>85</v>
      </c>
      <c r="B8160" s="72">
        <v>46225</v>
      </c>
      <c r="C8160" s="79">
        <v>0.875</v>
      </c>
      <c r="D8160">
        <v>1</v>
      </c>
      <c r="E8160" t="str">
        <f t="shared" si="254"/>
        <v>juillet</v>
      </c>
      <c r="F8160">
        <f t="shared" si="255"/>
        <v>21</v>
      </c>
    </row>
    <row r="8161" spans="1:6">
      <c r="A8161" t="s">
        <v>85</v>
      </c>
      <c r="B8161" s="72">
        <v>46225</v>
      </c>
      <c r="C8161" s="79">
        <v>0.91666666666666663</v>
      </c>
      <c r="D8161">
        <v>5</v>
      </c>
      <c r="E8161" t="str">
        <f t="shared" si="254"/>
        <v>juillet</v>
      </c>
      <c r="F8161">
        <f t="shared" si="255"/>
        <v>22</v>
      </c>
    </row>
    <row r="8162" spans="1:6">
      <c r="A8162" t="s">
        <v>85</v>
      </c>
      <c r="B8162" s="72">
        <v>46225</v>
      </c>
      <c r="C8162" s="79">
        <v>0.95833333333333337</v>
      </c>
      <c r="D8162">
        <v>0</v>
      </c>
      <c r="E8162" t="str">
        <f t="shared" si="254"/>
        <v>juillet</v>
      </c>
      <c r="F8162">
        <f t="shared" si="255"/>
        <v>23</v>
      </c>
    </row>
    <row r="8163" spans="1:6">
      <c r="A8163" t="s">
        <v>85</v>
      </c>
      <c r="B8163" s="72">
        <v>46225</v>
      </c>
      <c r="C8163" s="79">
        <v>0</v>
      </c>
      <c r="D8163">
        <v>1</v>
      </c>
      <c r="E8163" t="str">
        <f t="shared" si="254"/>
        <v>juillet</v>
      </c>
      <c r="F8163">
        <f t="shared" si="255"/>
        <v>24</v>
      </c>
    </row>
    <row r="8164" spans="1:6">
      <c r="A8164" t="s">
        <v>85</v>
      </c>
      <c r="B8164" s="72">
        <v>46225</v>
      </c>
      <c r="C8164" s="79">
        <v>4.1666666666666664E-2</v>
      </c>
      <c r="D8164">
        <v>0</v>
      </c>
      <c r="E8164" t="str">
        <f t="shared" si="254"/>
        <v>juillet</v>
      </c>
      <c r="F8164">
        <f t="shared" si="255"/>
        <v>1</v>
      </c>
    </row>
    <row r="8165" spans="1:6">
      <c r="A8165" t="s">
        <v>85</v>
      </c>
      <c r="B8165" s="72">
        <v>46225</v>
      </c>
      <c r="C8165" s="79">
        <v>8.3333333333333329E-2</v>
      </c>
      <c r="D8165">
        <v>0</v>
      </c>
      <c r="E8165" t="str">
        <f t="shared" si="254"/>
        <v>juillet</v>
      </c>
      <c r="F8165">
        <f t="shared" si="255"/>
        <v>2</v>
      </c>
    </row>
    <row r="8166" spans="1:6">
      <c r="A8166" t="s">
        <v>85</v>
      </c>
      <c r="B8166" s="72">
        <v>46225</v>
      </c>
      <c r="C8166" s="79">
        <v>0.125</v>
      </c>
      <c r="D8166">
        <v>0</v>
      </c>
      <c r="E8166" t="str">
        <f t="shared" si="254"/>
        <v>juillet</v>
      </c>
      <c r="F8166">
        <f t="shared" si="255"/>
        <v>3</v>
      </c>
    </row>
    <row r="8167" spans="1:6">
      <c r="A8167" t="s">
        <v>85</v>
      </c>
      <c r="B8167" s="72">
        <v>46225</v>
      </c>
      <c r="C8167" s="79">
        <v>0.16666666666666666</v>
      </c>
      <c r="D8167">
        <v>0</v>
      </c>
      <c r="E8167" t="str">
        <f t="shared" si="254"/>
        <v>juillet</v>
      </c>
      <c r="F8167">
        <f t="shared" si="255"/>
        <v>4</v>
      </c>
    </row>
    <row r="8168" spans="1:6">
      <c r="A8168" t="s">
        <v>85</v>
      </c>
      <c r="B8168" s="72">
        <v>46225</v>
      </c>
      <c r="C8168" s="79">
        <v>0.20833333333333334</v>
      </c>
      <c r="D8168">
        <v>0</v>
      </c>
      <c r="E8168" t="str">
        <f t="shared" si="254"/>
        <v>juillet</v>
      </c>
      <c r="F8168" t="e">
        <f t="shared" si="255"/>
        <v>#N/A</v>
      </c>
    </row>
    <row r="8169" spans="1:6">
      <c r="A8169" t="s">
        <v>85</v>
      </c>
      <c r="B8169" s="72">
        <v>46225</v>
      </c>
      <c r="C8169" s="79">
        <v>0.25</v>
      </c>
      <c r="D8169">
        <v>0</v>
      </c>
      <c r="E8169" t="str">
        <f t="shared" si="254"/>
        <v>juillet</v>
      </c>
      <c r="F8169">
        <f t="shared" si="255"/>
        <v>6</v>
      </c>
    </row>
    <row r="8170" spans="1:6">
      <c r="A8170" t="s">
        <v>85</v>
      </c>
      <c r="B8170" s="72">
        <v>46225</v>
      </c>
      <c r="C8170" s="79">
        <v>0.29166666666666669</v>
      </c>
      <c r="D8170">
        <v>0</v>
      </c>
      <c r="E8170" t="str">
        <f t="shared" si="254"/>
        <v>juillet</v>
      </c>
      <c r="F8170">
        <f t="shared" si="255"/>
        <v>7</v>
      </c>
    </row>
    <row r="8171" spans="1:6">
      <c r="A8171" t="s">
        <v>85</v>
      </c>
      <c r="B8171" s="72">
        <v>46225</v>
      </c>
      <c r="C8171" s="79">
        <v>0.33333333333333331</v>
      </c>
      <c r="D8171">
        <v>17</v>
      </c>
      <c r="E8171" t="str">
        <f t="shared" si="254"/>
        <v>juillet</v>
      </c>
      <c r="F8171">
        <f t="shared" si="255"/>
        <v>8</v>
      </c>
    </row>
    <row r="8172" spans="1:6">
      <c r="A8172" t="s">
        <v>85</v>
      </c>
      <c r="B8172" s="72">
        <v>46225</v>
      </c>
      <c r="C8172" s="79">
        <v>0.375</v>
      </c>
      <c r="D8172">
        <v>17</v>
      </c>
      <c r="E8172" t="str">
        <f t="shared" si="254"/>
        <v>juillet</v>
      </c>
      <c r="F8172">
        <f t="shared" si="255"/>
        <v>9</v>
      </c>
    </row>
    <row r="8173" spans="1:6">
      <c r="A8173" t="s">
        <v>85</v>
      </c>
      <c r="B8173" s="72">
        <v>46225</v>
      </c>
      <c r="C8173" s="79">
        <v>0.41666666666666669</v>
      </c>
      <c r="D8173">
        <v>18</v>
      </c>
      <c r="E8173" t="str">
        <f t="shared" si="254"/>
        <v>juillet</v>
      </c>
      <c r="F8173">
        <f t="shared" si="255"/>
        <v>10</v>
      </c>
    </row>
    <row r="8174" spans="1:6">
      <c r="A8174" t="s">
        <v>85</v>
      </c>
      <c r="B8174" s="72">
        <v>46225</v>
      </c>
      <c r="C8174" s="79">
        <v>0.45833333333333331</v>
      </c>
      <c r="D8174">
        <v>5</v>
      </c>
      <c r="E8174" t="str">
        <f t="shared" si="254"/>
        <v>juillet</v>
      </c>
      <c r="F8174">
        <f t="shared" si="255"/>
        <v>11</v>
      </c>
    </row>
    <row r="8175" spans="1:6">
      <c r="A8175" t="s">
        <v>85</v>
      </c>
      <c r="B8175" s="72">
        <v>46225</v>
      </c>
      <c r="C8175" s="79">
        <v>0.5</v>
      </c>
      <c r="D8175">
        <v>17</v>
      </c>
      <c r="E8175" t="str">
        <f t="shared" si="254"/>
        <v>juillet</v>
      </c>
      <c r="F8175">
        <f t="shared" si="255"/>
        <v>12</v>
      </c>
    </row>
    <row r="8176" spans="1:6">
      <c r="A8176" t="s">
        <v>85</v>
      </c>
      <c r="B8176" s="72">
        <v>46225</v>
      </c>
      <c r="C8176" s="79">
        <v>0.54166666666666663</v>
      </c>
      <c r="D8176">
        <v>16</v>
      </c>
      <c r="E8176" t="str">
        <f t="shared" si="254"/>
        <v>juillet</v>
      </c>
      <c r="F8176">
        <f t="shared" si="255"/>
        <v>13</v>
      </c>
    </row>
    <row r="8177" spans="1:6">
      <c r="A8177" t="s">
        <v>85</v>
      </c>
      <c r="B8177" s="72">
        <v>46225</v>
      </c>
      <c r="C8177" s="79">
        <v>0.58333333333333337</v>
      </c>
      <c r="D8177">
        <v>19</v>
      </c>
      <c r="E8177" t="str">
        <f t="shared" si="254"/>
        <v>juillet</v>
      </c>
      <c r="F8177">
        <f t="shared" si="255"/>
        <v>14</v>
      </c>
    </row>
    <row r="8178" spans="1:6">
      <c r="A8178" t="s">
        <v>85</v>
      </c>
      <c r="B8178" s="72">
        <v>46225</v>
      </c>
      <c r="C8178" s="79">
        <v>0.625</v>
      </c>
      <c r="D8178">
        <v>16</v>
      </c>
      <c r="E8178" t="str">
        <f t="shared" si="254"/>
        <v>juillet</v>
      </c>
      <c r="F8178">
        <f t="shared" si="255"/>
        <v>15</v>
      </c>
    </row>
    <row r="8179" spans="1:6">
      <c r="A8179" t="s">
        <v>85</v>
      </c>
      <c r="B8179" s="72">
        <v>46225</v>
      </c>
      <c r="C8179" s="79">
        <v>0.66666666666666663</v>
      </c>
      <c r="D8179">
        <v>8</v>
      </c>
      <c r="E8179" t="str">
        <f t="shared" si="254"/>
        <v>juillet</v>
      </c>
      <c r="F8179">
        <f t="shared" si="255"/>
        <v>16</v>
      </c>
    </row>
    <row r="8180" spans="1:6">
      <c r="A8180" t="s">
        <v>85</v>
      </c>
      <c r="B8180" s="72">
        <v>46225</v>
      </c>
      <c r="C8180" s="79">
        <v>0.70833333333333337</v>
      </c>
      <c r="D8180">
        <v>5</v>
      </c>
      <c r="E8180" t="str">
        <f t="shared" si="254"/>
        <v>juillet</v>
      </c>
      <c r="F8180">
        <f t="shared" si="255"/>
        <v>17</v>
      </c>
    </row>
    <row r="8181" spans="1:6">
      <c r="A8181" t="s">
        <v>85</v>
      </c>
      <c r="B8181" s="72">
        <v>46225</v>
      </c>
      <c r="C8181" s="79">
        <v>0.75</v>
      </c>
      <c r="D8181">
        <v>8</v>
      </c>
      <c r="E8181" t="str">
        <f t="shared" si="254"/>
        <v>juillet</v>
      </c>
      <c r="F8181">
        <f t="shared" si="255"/>
        <v>18</v>
      </c>
    </row>
    <row r="8182" spans="1:6">
      <c r="A8182" t="s">
        <v>85</v>
      </c>
      <c r="B8182" s="72">
        <v>46225</v>
      </c>
      <c r="C8182" s="79">
        <v>0.79166666666666663</v>
      </c>
      <c r="D8182">
        <v>3</v>
      </c>
      <c r="E8182" t="str">
        <f t="shared" si="254"/>
        <v>juillet</v>
      </c>
      <c r="F8182">
        <f t="shared" si="255"/>
        <v>19</v>
      </c>
    </row>
    <row r="8183" spans="1:6">
      <c r="A8183" t="s">
        <v>85</v>
      </c>
      <c r="B8183" s="72">
        <v>46225</v>
      </c>
      <c r="C8183" s="79">
        <v>0.83333333333333337</v>
      </c>
      <c r="D8183">
        <v>2</v>
      </c>
      <c r="E8183" t="str">
        <f t="shared" si="254"/>
        <v>juillet</v>
      </c>
      <c r="F8183">
        <f t="shared" si="255"/>
        <v>20</v>
      </c>
    </row>
    <row r="8184" spans="1:6">
      <c r="A8184" t="s">
        <v>85</v>
      </c>
      <c r="B8184" s="72">
        <v>46225</v>
      </c>
      <c r="C8184" s="79">
        <v>0.875</v>
      </c>
      <c r="D8184">
        <v>1</v>
      </c>
      <c r="E8184" t="str">
        <f t="shared" si="254"/>
        <v>juillet</v>
      </c>
      <c r="F8184">
        <f t="shared" si="255"/>
        <v>21</v>
      </c>
    </row>
    <row r="8185" spans="1:6">
      <c r="A8185" t="s">
        <v>85</v>
      </c>
      <c r="B8185" s="72">
        <v>46225</v>
      </c>
      <c r="C8185" s="79">
        <v>0.91666666666666663</v>
      </c>
      <c r="D8185">
        <v>4</v>
      </c>
      <c r="E8185" t="str">
        <f t="shared" si="254"/>
        <v>juillet</v>
      </c>
      <c r="F8185">
        <f t="shared" si="255"/>
        <v>22</v>
      </c>
    </row>
    <row r="8186" spans="1:6">
      <c r="A8186" t="s">
        <v>85</v>
      </c>
      <c r="B8186" s="72">
        <v>46225</v>
      </c>
      <c r="C8186" s="79">
        <v>0.95833333333333337</v>
      </c>
      <c r="D8186">
        <v>0</v>
      </c>
      <c r="E8186" t="str">
        <f t="shared" si="254"/>
        <v>juillet</v>
      </c>
      <c r="F8186">
        <f t="shared" si="255"/>
        <v>23</v>
      </c>
    </row>
    <row r="8187" spans="1:6">
      <c r="A8187" t="s">
        <v>68</v>
      </c>
      <c r="B8187" s="72">
        <v>46226</v>
      </c>
      <c r="C8187" s="79">
        <v>0</v>
      </c>
      <c r="D8187">
        <v>1</v>
      </c>
      <c r="E8187" t="str">
        <f t="shared" si="254"/>
        <v>juillet</v>
      </c>
      <c r="F8187">
        <f t="shared" si="255"/>
        <v>24</v>
      </c>
    </row>
    <row r="8188" spans="1:6">
      <c r="A8188" t="s">
        <v>68</v>
      </c>
      <c r="B8188" s="72">
        <v>46226</v>
      </c>
      <c r="C8188" s="79">
        <v>4.1666666666666664E-2</v>
      </c>
      <c r="D8188">
        <v>3</v>
      </c>
      <c r="E8188" t="str">
        <f t="shared" si="254"/>
        <v>juillet</v>
      </c>
      <c r="F8188">
        <f t="shared" si="255"/>
        <v>1</v>
      </c>
    </row>
    <row r="8189" spans="1:6">
      <c r="A8189" t="s">
        <v>68</v>
      </c>
      <c r="B8189" s="72">
        <v>46226</v>
      </c>
      <c r="C8189" s="79">
        <v>8.3333333333333329E-2</v>
      </c>
      <c r="D8189">
        <v>2</v>
      </c>
      <c r="E8189" t="str">
        <f t="shared" si="254"/>
        <v>juillet</v>
      </c>
      <c r="F8189">
        <f t="shared" si="255"/>
        <v>2</v>
      </c>
    </row>
    <row r="8190" spans="1:6">
      <c r="A8190" t="s">
        <v>68</v>
      </c>
      <c r="B8190" s="72">
        <v>46226</v>
      </c>
      <c r="C8190" s="79">
        <v>0.125</v>
      </c>
      <c r="D8190">
        <v>1</v>
      </c>
      <c r="E8190" t="str">
        <f t="shared" si="254"/>
        <v>juillet</v>
      </c>
      <c r="F8190">
        <f t="shared" si="255"/>
        <v>3</v>
      </c>
    </row>
    <row r="8191" spans="1:6">
      <c r="A8191" t="s">
        <v>68</v>
      </c>
      <c r="B8191" s="72">
        <v>46226</v>
      </c>
      <c r="C8191" s="79">
        <v>0.16666666666666666</v>
      </c>
      <c r="D8191">
        <v>1</v>
      </c>
      <c r="E8191" t="str">
        <f t="shared" si="254"/>
        <v>juillet</v>
      </c>
      <c r="F8191">
        <f t="shared" si="255"/>
        <v>4</v>
      </c>
    </row>
    <row r="8192" spans="1:6">
      <c r="A8192" t="s">
        <v>68</v>
      </c>
      <c r="B8192" s="72">
        <v>46226</v>
      </c>
      <c r="C8192" s="79">
        <v>0.20833333333333334</v>
      </c>
      <c r="D8192">
        <v>7</v>
      </c>
      <c r="E8192" t="str">
        <f t="shared" si="254"/>
        <v>juillet</v>
      </c>
      <c r="F8192" t="e">
        <f t="shared" si="255"/>
        <v>#N/A</v>
      </c>
    </row>
    <row r="8193" spans="1:6">
      <c r="A8193" t="s">
        <v>68</v>
      </c>
      <c r="B8193" s="72">
        <v>46226</v>
      </c>
      <c r="C8193" s="79">
        <v>0.25</v>
      </c>
      <c r="D8193">
        <v>5</v>
      </c>
      <c r="E8193" t="str">
        <f t="shared" si="254"/>
        <v>juillet</v>
      </c>
      <c r="F8193">
        <f t="shared" si="255"/>
        <v>6</v>
      </c>
    </row>
    <row r="8194" spans="1:6">
      <c r="A8194" t="s">
        <v>68</v>
      </c>
      <c r="B8194" s="72">
        <v>46226</v>
      </c>
      <c r="C8194" s="79">
        <v>0.29166666666666669</v>
      </c>
      <c r="D8194">
        <v>22</v>
      </c>
      <c r="E8194" t="str">
        <f t="shared" si="254"/>
        <v>juillet</v>
      </c>
      <c r="F8194">
        <f t="shared" si="255"/>
        <v>7</v>
      </c>
    </row>
    <row r="8195" spans="1:6">
      <c r="A8195" t="s">
        <v>68</v>
      </c>
      <c r="B8195" s="72">
        <v>46226</v>
      </c>
      <c r="C8195" s="79">
        <v>0.33333333333333331</v>
      </c>
      <c r="D8195">
        <v>54</v>
      </c>
      <c r="E8195" t="str">
        <f t="shared" si="254"/>
        <v>juillet</v>
      </c>
      <c r="F8195">
        <f t="shared" si="255"/>
        <v>8</v>
      </c>
    </row>
    <row r="8196" spans="1:6">
      <c r="A8196" t="s">
        <v>68</v>
      </c>
      <c r="B8196" s="72">
        <v>46226</v>
      </c>
      <c r="C8196" s="79">
        <v>0.375</v>
      </c>
      <c r="D8196">
        <v>64</v>
      </c>
      <c r="E8196" t="str">
        <f t="shared" ref="E8196:E8259" si="256">TEXT(B8196,"mmmm")</f>
        <v>juillet</v>
      </c>
      <c r="F8196">
        <f t="shared" ref="F8196:F8259" si="257">VLOOKUP(C8196,$L$1:$M$24,2,0)</f>
        <v>9</v>
      </c>
    </row>
    <row r="8197" spans="1:6">
      <c r="A8197" t="s">
        <v>68</v>
      </c>
      <c r="B8197" s="72">
        <v>46226</v>
      </c>
      <c r="C8197" s="79">
        <v>0.41666666666666669</v>
      </c>
      <c r="D8197">
        <v>71</v>
      </c>
      <c r="E8197" t="str">
        <f t="shared" si="256"/>
        <v>juillet</v>
      </c>
      <c r="F8197">
        <f t="shared" si="257"/>
        <v>10</v>
      </c>
    </row>
    <row r="8198" spans="1:6">
      <c r="A8198" t="s">
        <v>68</v>
      </c>
      <c r="B8198" s="72">
        <v>46226</v>
      </c>
      <c r="C8198" s="79">
        <v>0.45833333333333331</v>
      </c>
      <c r="D8198">
        <v>65</v>
      </c>
      <c r="E8198" t="str">
        <f t="shared" si="256"/>
        <v>juillet</v>
      </c>
      <c r="F8198">
        <f t="shared" si="257"/>
        <v>11</v>
      </c>
    </row>
    <row r="8199" spans="1:6">
      <c r="A8199" t="s">
        <v>68</v>
      </c>
      <c r="B8199" s="72">
        <v>46226</v>
      </c>
      <c r="C8199" s="79">
        <v>0.5</v>
      </c>
      <c r="D8199">
        <v>60</v>
      </c>
      <c r="E8199" t="str">
        <f t="shared" si="256"/>
        <v>juillet</v>
      </c>
      <c r="F8199">
        <f t="shared" si="257"/>
        <v>12</v>
      </c>
    </row>
    <row r="8200" spans="1:6">
      <c r="A8200" t="s">
        <v>68</v>
      </c>
      <c r="B8200" s="72">
        <v>46226</v>
      </c>
      <c r="C8200" s="79">
        <v>0.54166666666666663</v>
      </c>
      <c r="D8200">
        <v>58</v>
      </c>
      <c r="E8200" t="str">
        <f t="shared" si="256"/>
        <v>juillet</v>
      </c>
      <c r="F8200">
        <f t="shared" si="257"/>
        <v>13</v>
      </c>
    </row>
    <row r="8201" spans="1:6">
      <c r="A8201" t="s">
        <v>68</v>
      </c>
      <c r="B8201" s="72">
        <v>46226</v>
      </c>
      <c r="C8201" s="79">
        <v>0.58333333333333337</v>
      </c>
      <c r="D8201">
        <v>57</v>
      </c>
      <c r="E8201" t="str">
        <f t="shared" si="256"/>
        <v>juillet</v>
      </c>
      <c r="F8201">
        <f t="shared" si="257"/>
        <v>14</v>
      </c>
    </row>
    <row r="8202" spans="1:6">
      <c r="A8202" t="s">
        <v>68</v>
      </c>
      <c r="B8202" s="72">
        <v>46226</v>
      </c>
      <c r="C8202" s="79">
        <v>0.625</v>
      </c>
      <c r="D8202">
        <v>73</v>
      </c>
      <c r="E8202" t="str">
        <f t="shared" si="256"/>
        <v>juillet</v>
      </c>
      <c r="F8202">
        <f t="shared" si="257"/>
        <v>15</v>
      </c>
    </row>
    <row r="8203" spans="1:6">
      <c r="A8203" t="s">
        <v>68</v>
      </c>
      <c r="B8203" s="72">
        <v>46226</v>
      </c>
      <c r="C8203" s="79">
        <v>0.66666666666666663</v>
      </c>
      <c r="D8203">
        <v>59</v>
      </c>
      <c r="E8203" t="str">
        <f t="shared" si="256"/>
        <v>juillet</v>
      </c>
      <c r="F8203">
        <f t="shared" si="257"/>
        <v>16</v>
      </c>
    </row>
    <row r="8204" spans="1:6">
      <c r="A8204" t="s">
        <v>68</v>
      </c>
      <c r="B8204" s="72">
        <v>46226</v>
      </c>
      <c r="C8204" s="79">
        <v>0.70833333333333337</v>
      </c>
      <c r="D8204">
        <v>45</v>
      </c>
      <c r="E8204" t="str">
        <f t="shared" si="256"/>
        <v>juillet</v>
      </c>
      <c r="F8204">
        <f t="shared" si="257"/>
        <v>17</v>
      </c>
    </row>
    <row r="8205" spans="1:6">
      <c r="A8205" t="s">
        <v>68</v>
      </c>
      <c r="B8205" s="72">
        <v>46226</v>
      </c>
      <c r="C8205" s="79">
        <v>0.75</v>
      </c>
      <c r="D8205">
        <v>45</v>
      </c>
      <c r="E8205" t="str">
        <f t="shared" si="256"/>
        <v>juillet</v>
      </c>
      <c r="F8205">
        <f t="shared" si="257"/>
        <v>18</v>
      </c>
    </row>
    <row r="8206" spans="1:6">
      <c r="A8206" t="s">
        <v>68</v>
      </c>
      <c r="B8206" s="72">
        <v>46226</v>
      </c>
      <c r="C8206" s="79">
        <v>0.79166666666666663</v>
      </c>
      <c r="D8206">
        <v>43</v>
      </c>
      <c r="E8206" t="str">
        <f t="shared" si="256"/>
        <v>juillet</v>
      </c>
      <c r="F8206">
        <f t="shared" si="257"/>
        <v>19</v>
      </c>
    </row>
    <row r="8207" spans="1:6">
      <c r="A8207" t="s">
        <v>68</v>
      </c>
      <c r="B8207" s="72">
        <v>46226</v>
      </c>
      <c r="C8207" s="79">
        <v>0.83333333333333337</v>
      </c>
      <c r="D8207">
        <v>30</v>
      </c>
      <c r="E8207" t="str">
        <f t="shared" si="256"/>
        <v>juillet</v>
      </c>
      <c r="F8207">
        <f t="shared" si="257"/>
        <v>20</v>
      </c>
    </row>
    <row r="8208" spans="1:6">
      <c r="A8208" t="s">
        <v>68</v>
      </c>
      <c r="B8208" s="72">
        <v>46226</v>
      </c>
      <c r="C8208" s="79">
        <v>0.875</v>
      </c>
      <c r="D8208">
        <v>18</v>
      </c>
      <c r="E8208" t="str">
        <f t="shared" si="256"/>
        <v>juillet</v>
      </c>
      <c r="F8208">
        <f t="shared" si="257"/>
        <v>21</v>
      </c>
    </row>
    <row r="8209" spans="1:6">
      <c r="A8209" t="s">
        <v>68</v>
      </c>
      <c r="B8209" s="72">
        <v>46226</v>
      </c>
      <c r="C8209" s="79">
        <v>0.91666666666666663</v>
      </c>
      <c r="D8209">
        <v>16</v>
      </c>
      <c r="E8209" t="str">
        <f t="shared" si="256"/>
        <v>juillet</v>
      </c>
      <c r="F8209">
        <f t="shared" si="257"/>
        <v>22</v>
      </c>
    </row>
    <row r="8210" spans="1:6">
      <c r="A8210" t="s">
        <v>68</v>
      </c>
      <c r="B8210" s="72">
        <v>46226</v>
      </c>
      <c r="C8210" s="79">
        <v>0.95833333333333337</v>
      </c>
      <c r="D8210">
        <v>7</v>
      </c>
      <c r="E8210" t="str">
        <f t="shared" si="256"/>
        <v>juillet</v>
      </c>
      <c r="F8210">
        <f t="shared" si="257"/>
        <v>23</v>
      </c>
    </row>
    <row r="8211" spans="1:6">
      <c r="A8211" t="s">
        <v>85</v>
      </c>
      <c r="B8211" s="72">
        <v>46226</v>
      </c>
      <c r="C8211" s="79">
        <v>0</v>
      </c>
      <c r="D8211">
        <v>2</v>
      </c>
      <c r="E8211" t="str">
        <f t="shared" si="256"/>
        <v>juillet</v>
      </c>
      <c r="F8211">
        <f t="shared" si="257"/>
        <v>24</v>
      </c>
    </row>
    <row r="8212" spans="1:6">
      <c r="A8212" t="s">
        <v>85</v>
      </c>
      <c r="B8212" s="72">
        <v>46226</v>
      </c>
      <c r="C8212" s="79">
        <v>4.1666666666666664E-2</v>
      </c>
      <c r="D8212">
        <v>4</v>
      </c>
      <c r="E8212" t="str">
        <f t="shared" si="256"/>
        <v>juillet</v>
      </c>
      <c r="F8212">
        <f t="shared" si="257"/>
        <v>1</v>
      </c>
    </row>
    <row r="8213" spans="1:6">
      <c r="A8213" t="s">
        <v>85</v>
      </c>
      <c r="B8213" s="72">
        <v>46226</v>
      </c>
      <c r="C8213" s="79">
        <v>8.3333333333333329E-2</v>
      </c>
      <c r="D8213">
        <v>3</v>
      </c>
      <c r="E8213" t="str">
        <f t="shared" si="256"/>
        <v>juillet</v>
      </c>
      <c r="F8213">
        <f t="shared" si="257"/>
        <v>2</v>
      </c>
    </row>
    <row r="8214" spans="1:6">
      <c r="A8214" t="s">
        <v>85</v>
      </c>
      <c r="B8214" s="72">
        <v>46226</v>
      </c>
      <c r="C8214" s="79">
        <v>0.125</v>
      </c>
      <c r="D8214">
        <v>3</v>
      </c>
      <c r="E8214" t="str">
        <f t="shared" si="256"/>
        <v>juillet</v>
      </c>
      <c r="F8214">
        <f t="shared" si="257"/>
        <v>3</v>
      </c>
    </row>
    <row r="8215" spans="1:6">
      <c r="A8215" t="s">
        <v>85</v>
      </c>
      <c r="B8215" s="72">
        <v>46226</v>
      </c>
      <c r="C8215" s="79">
        <v>0.16666666666666666</v>
      </c>
      <c r="D8215">
        <v>3</v>
      </c>
      <c r="E8215" t="str">
        <f t="shared" si="256"/>
        <v>juillet</v>
      </c>
      <c r="F8215">
        <f t="shared" si="257"/>
        <v>4</v>
      </c>
    </row>
    <row r="8216" spans="1:6">
      <c r="A8216" t="s">
        <v>85</v>
      </c>
      <c r="B8216" s="72">
        <v>46226</v>
      </c>
      <c r="C8216" s="79">
        <v>0.20833333333333334</v>
      </c>
      <c r="D8216">
        <v>5</v>
      </c>
      <c r="E8216" t="str">
        <f t="shared" si="256"/>
        <v>juillet</v>
      </c>
      <c r="F8216" t="e">
        <f t="shared" si="257"/>
        <v>#N/A</v>
      </c>
    </row>
    <row r="8217" spans="1:6">
      <c r="A8217" t="s">
        <v>85</v>
      </c>
      <c r="B8217" s="72">
        <v>46226</v>
      </c>
      <c r="C8217" s="79">
        <v>0.25</v>
      </c>
      <c r="D8217">
        <v>4</v>
      </c>
      <c r="E8217" t="str">
        <f t="shared" si="256"/>
        <v>juillet</v>
      </c>
      <c r="F8217">
        <f t="shared" si="257"/>
        <v>6</v>
      </c>
    </row>
    <row r="8218" spans="1:6">
      <c r="A8218" t="s">
        <v>85</v>
      </c>
      <c r="B8218" s="72">
        <v>46226</v>
      </c>
      <c r="C8218" s="79">
        <v>0.29166666666666669</v>
      </c>
      <c r="D8218">
        <v>6</v>
      </c>
      <c r="E8218" t="str">
        <f t="shared" si="256"/>
        <v>juillet</v>
      </c>
      <c r="F8218">
        <f t="shared" si="257"/>
        <v>7</v>
      </c>
    </row>
    <row r="8219" spans="1:6">
      <c r="A8219" t="s">
        <v>85</v>
      </c>
      <c r="B8219" s="72">
        <v>46226</v>
      </c>
      <c r="C8219" s="79">
        <v>0.33333333333333331</v>
      </c>
      <c r="D8219">
        <v>7</v>
      </c>
      <c r="E8219" t="str">
        <f t="shared" si="256"/>
        <v>juillet</v>
      </c>
      <c r="F8219">
        <f t="shared" si="257"/>
        <v>8</v>
      </c>
    </row>
    <row r="8220" spans="1:6">
      <c r="A8220" t="s">
        <v>85</v>
      </c>
      <c r="B8220" s="72">
        <v>46226</v>
      </c>
      <c r="C8220" s="79">
        <v>0.375</v>
      </c>
      <c r="D8220">
        <v>14</v>
      </c>
      <c r="E8220" t="str">
        <f t="shared" si="256"/>
        <v>juillet</v>
      </c>
      <c r="F8220">
        <f t="shared" si="257"/>
        <v>9</v>
      </c>
    </row>
    <row r="8221" spans="1:6">
      <c r="A8221" t="s">
        <v>85</v>
      </c>
      <c r="B8221" s="72">
        <v>46226</v>
      </c>
      <c r="C8221" s="79">
        <v>0.41666666666666669</v>
      </c>
      <c r="D8221">
        <v>17</v>
      </c>
      <c r="E8221" t="str">
        <f t="shared" si="256"/>
        <v>juillet</v>
      </c>
      <c r="F8221">
        <f t="shared" si="257"/>
        <v>10</v>
      </c>
    </row>
    <row r="8222" spans="1:6">
      <c r="A8222" t="s">
        <v>85</v>
      </c>
      <c r="B8222" s="72">
        <v>46226</v>
      </c>
      <c r="C8222" s="79">
        <v>0.45833333333333331</v>
      </c>
      <c r="D8222">
        <v>13</v>
      </c>
      <c r="E8222" t="str">
        <f t="shared" si="256"/>
        <v>juillet</v>
      </c>
      <c r="F8222">
        <f t="shared" si="257"/>
        <v>11</v>
      </c>
    </row>
    <row r="8223" spans="1:6">
      <c r="A8223" t="s">
        <v>85</v>
      </c>
      <c r="B8223" s="72">
        <v>46226</v>
      </c>
      <c r="C8223" s="79">
        <v>0.5</v>
      </c>
      <c r="D8223">
        <v>9</v>
      </c>
      <c r="E8223" t="str">
        <f t="shared" si="256"/>
        <v>juillet</v>
      </c>
      <c r="F8223">
        <f t="shared" si="257"/>
        <v>12</v>
      </c>
    </row>
    <row r="8224" spans="1:6">
      <c r="A8224" t="s">
        <v>85</v>
      </c>
      <c r="B8224" s="72">
        <v>46226</v>
      </c>
      <c r="C8224" s="79">
        <v>0.54166666666666663</v>
      </c>
      <c r="D8224">
        <v>15</v>
      </c>
      <c r="E8224" t="str">
        <f t="shared" si="256"/>
        <v>juillet</v>
      </c>
      <c r="F8224">
        <f t="shared" si="257"/>
        <v>13</v>
      </c>
    </row>
    <row r="8225" spans="1:6">
      <c r="A8225" t="s">
        <v>85</v>
      </c>
      <c r="B8225" s="72">
        <v>46226</v>
      </c>
      <c r="C8225" s="79">
        <v>0.58333333333333337</v>
      </c>
      <c r="D8225">
        <v>4</v>
      </c>
      <c r="E8225" t="str">
        <f t="shared" si="256"/>
        <v>juillet</v>
      </c>
      <c r="F8225">
        <f t="shared" si="257"/>
        <v>14</v>
      </c>
    </row>
    <row r="8226" spans="1:6">
      <c r="A8226" t="s">
        <v>85</v>
      </c>
      <c r="B8226" s="72">
        <v>46226</v>
      </c>
      <c r="C8226" s="79">
        <v>0.625</v>
      </c>
      <c r="D8226">
        <v>17</v>
      </c>
      <c r="E8226" t="str">
        <f t="shared" si="256"/>
        <v>juillet</v>
      </c>
      <c r="F8226">
        <f t="shared" si="257"/>
        <v>15</v>
      </c>
    </row>
    <row r="8227" spans="1:6">
      <c r="A8227" t="s">
        <v>85</v>
      </c>
      <c r="B8227" s="72">
        <v>46226</v>
      </c>
      <c r="C8227" s="79">
        <v>0.66666666666666663</v>
      </c>
      <c r="D8227">
        <v>16</v>
      </c>
      <c r="E8227" t="str">
        <f t="shared" si="256"/>
        <v>juillet</v>
      </c>
      <c r="F8227">
        <f t="shared" si="257"/>
        <v>16</v>
      </c>
    </row>
    <row r="8228" spans="1:6">
      <c r="A8228" t="s">
        <v>85</v>
      </c>
      <c r="B8228" s="72">
        <v>46226</v>
      </c>
      <c r="C8228" s="79">
        <v>0.70833333333333337</v>
      </c>
      <c r="D8228">
        <v>8</v>
      </c>
      <c r="E8228" t="str">
        <f t="shared" si="256"/>
        <v>juillet</v>
      </c>
      <c r="F8228">
        <f t="shared" si="257"/>
        <v>17</v>
      </c>
    </row>
    <row r="8229" spans="1:6">
      <c r="A8229" t="s">
        <v>85</v>
      </c>
      <c r="B8229" s="72">
        <v>46226</v>
      </c>
      <c r="C8229" s="79">
        <v>0.75</v>
      </c>
      <c r="D8229">
        <v>6</v>
      </c>
      <c r="E8229" t="str">
        <f t="shared" si="256"/>
        <v>juillet</v>
      </c>
      <c r="F8229">
        <f t="shared" si="257"/>
        <v>18</v>
      </c>
    </row>
    <row r="8230" spans="1:6">
      <c r="A8230" t="s">
        <v>85</v>
      </c>
      <c r="B8230" s="72">
        <v>46226</v>
      </c>
      <c r="C8230" s="79">
        <v>0.79166666666666663</v>
      </c>
      <c r="D8230">
        <v>9</v>
      </c>
      <c r="E8230" t="str">
        <f t="shared" si="256"/>
        <v>juillet</v>
      </c>
      <c r="F8230">
        <f t="shared" si="257"/>
        <v>19</v>
      </c>
    </row>
    <row r="8231" spans="1:6">
      <c r="A8231" t="s">
        <v>85</v>
      </c>
      <c r="B8231" s="72">
        <v>46226</v>
      </c>
      <c r="C8231" s="79">
        <v>0.83333333333333337</v>
      </c>
      <c r="D8231">
        <v>2</v>
      </c>
      <c r="E8231" t="str">
        <f t="shared" si="256"/>
        <v>juillet</v>
      </c>
      <c r="F8231">
        <f t="shared" si="257"/>
        <v>20</v>
      </c>
    </row>
    <row r="8232" spans="1:6">
      <c r="A8232" t="s">
        <v>85</v>
      </c>
      <c r="B8232" s="72">
        <v>46226</v>
      </c>
      <c r="C8232" s="79">
        <v>0.875</v>
      </c>
      <c r="D8232">
        <v>3</v>
      </c>
      <c r="E8232" t="str">
        <f t="shared" si="256"/>
        <v>juillet</v>
      </c>
      <c r="F8232">
        <f t="shared" si="257"/>
        <v>21</v>
      </c>
    </row>
    <row r="8233" spans="1:6">
      <c r="A8233" t="s">
        <v>85</v>
      </c>
      <c r="B8233" s="72">
        <v>46226</v>
      </c>
      <c r="C8233" s="79">
        <v>0.91666666666666663</v>
      </c>
      <c r="D8233">
        <v>1</v>
      </c>
      <c r="E8233" t="str">
        <f t="shared" si="256"/>
        <v>juillet</v>
      </c>
      <c r="F8233">
        <f t="shared" si="257"/>
        <v>22</v>
      </c>
    </row>
    <row r="8234" spans="1:6">
      <c r="A8234" t="s">
        <v>85</v>
      </c>
      <c r="B8234" s="72">
        <v>46226</v>
      </c>
      <c r="C8234" s="79">
        <v>0.95833333333333337</v>
      </c>
      <c r="D8234">
        <v>0</v>
      </c>
      <c r="E8234" t="str">
        <f t="shared" si="256"/>
        <v>juillet</v>
      </c>
      <c r="F8234">
        <f t="shared" si="257"/>
        <v>23</v>
      </c>
    </row>
    <row r="8235" spans="1:6">
      <c r="A8235" t="s">
        <v>85</v>
      </c>
      <c r="B8235" s="72">
        <v>46226</v>
      </c>
      <c r="C8235" s="79">
        <v>0</v>
      </c>
      <c r="D8235">
        <v>2</v>
      </c>
      <c r="E8235" t="str">
        <f t="shared" si="256"/>
        <v>juillet</v>
      </c>
      <c r="F8235">
        <f t="shared" si="257"/>
        <v>24</v>
      </c>
    </row>
    <row r="8236" spans="1:6">
      <c r="A8236" t="s">
        <v>85</v>
      </c>
      <c r="B8236" s="72">
        <v>46226</v>
      </c>
      <c r="C8236" s="79">
        <v>4.1666666666666664E-2</v>
      </c>
      <c r="D8236">
        <v>4</v>
      </c>
      <c r="E8236" t="str">
        <f t="shared" si="256"/>
        <v>juillet</v>
      </c>
      <c r="F8236">
        <f t="shared" si="257"/>
        <v>1</v>
      </c>
    </row>
    <row r="8237" spans="1:6">
      <c r="A8237" t="s">
        <v>85</v>
      </c>
      <c r="B8237" s="72">
        <v>46226</v>
      </c>
      <c r="C8237" s="79">
        <v>8.3333333333333329E-2</v>
      </c>
      <c r="D8237">
        <v>3</v>
      </c>
      <c r="E8237" t="str">
        <f t="shared" si="256"/>
        <v>juillet</v>
      </c>
      <c r="F8237">
        <f t="shared" si="257"/>
        <v>2</v>
      </c>
    </row>
    <row r="8238" spans="1:6">
      <c r="A8238" t="s">
        <v>85</v>
      </c>
      <c r="B8238" s="72">
        <v>46226</v>
      </c>
      <c r="C8238" s="79">
        <v>0.125</v>
      </c>
      <c r="D8238">
        <v>3</v>
      </c>
      <c r="E8238" t="str">
        <f t="shared" si="256"/>
        <v>juillet</v>
      </c>
      <c r="F8238">
        <f t="shared" si="257"/>
        <v>3</v>
      </c>
    </row>
    <row r="8239" spans="1:6">
      <c r="A8239" t="s">
        <v>85</v>
      </c>
      <c r="B8239" s="72">
        <v>46226</v>
      </c>
      <c r="C8239" s="79">
        <v>0.16666666666666666</v>
      </c>
      <c r="D8239">
        <v>3</v>
      </c>
      <c r="E8239" t="str">
        <f t="shared" si="256"/>
        <v>juillet</v>
      </c>
      <c r="F8239">
        <f t="shared" si="257"/>
        <v>4</v>
      </c>
    </row>
    <row r="8240" spans="1:6">
      <c r="A8240" t="s">
        <v>85</v>
      </c>
      <c r="B8240" s="72">
        <v>46226</v>
      </c>
      <c r="C8240" s="79">
        <v>0.20833333333333334</v>
      </c>
      <c r="D8240">
        <v>5</v>
      </c>
      <c r="E8240" t="str">
        <f t="shared" si="256"/>
        <v>juillet</v>
      </c>
      <c r="F8240" t="e">
        <f t="shared" si="257"/>
        <v>#N/A</v>
      </c>
    </row>
    <row r="8241" spans="1:6">
      <c r="A8241" t="s">
        <v>85</v>
      </c>
      <c r="B8241" s="72">
        <v>46226</v>
      </c>
      <c r="C8241" s="79">
        <v>0.25</v>
      </c>
      <c r="D8241">
        <v>4</v>
      </c>
      <c r="E8241" t="str">
        <f t="shared" si="256"/>
        <v>juillet</v>
      </c>
      <c r="F8241">
        <f t="shared" si="257"/>
        <v>6</v>
      </c>
    </row>
    <row r="8242" spans="1:6">
      <c r="A8242" t="s">
        <v>85</v>
      </c>
      <c r="B8242" s="72">
        <v>46226</v>
      </c>
      <c r="C8242" s="79">
        <v>0.29166666666666669</v>
      </c>
      <c r="D8242">
        <v>5</v>
      </c>
      <c r="E8242" t="str">
        <f t="shared" si="256"/>
        <v>juillet</v>
      </c>
      <c r="F8242">
        <f t="shared" si="257"/>
        <v>7</v>
      </c>
    </row>
    <row r="8243" spans="1:6">
      <c r="A8243" t="s">
        <v>85</v>
      </c>
      <c r="B8243" s="72">
        <v>46226</v>
      </c>
      <c r="C8243" s="79">
        <v>0.33333333333333331</v>
      </c>
      <c r="D8243">
        <v>7</v>
      </c>
      <c r="E8243" t="str">
        <f t="shared" si="256"/>
        <v>juillet</v>
      </c>
      <c r="F8243">
        <f t="shared" si="257"/>
        <v>8</v>
      </c>
    </row>
    <row r="8244" spans="1:6">
      <c r="A8244" t="s">
        <v>85</v>
      </c>
      <c r="B8244" s="72">
        <v>46226</v>
      </c>
      <c r="C8244" s="79">
        <v>0.375</v>
      </c>
      <c r="D8244">
        <v>12</v>
      </c>
      <c r="E8244" t="str">
        <f t="shared" si="256"/>
        <v>juillet</v>
      </c>
      <c r="F8244">
        <f t="shared" si="257"/>
        <v>9</v>
      </c>
    </row>
    <row r="8245" spans="1:6">
      <c r="A8245" t="s">
        <v>85</v>
      </c>
      <c r="B8245" s="72">
        <v>46226</v>
      </c>
      <c r="C8245" s="79">
        <v>0.41666666666666669</v>
      </c>
      <c r="D8245">
        <v>15</v>
      </c>
      <c r="E8245" t="str">
        <f t="shared" si="256"/>
        <v>juillet</v>
      </c>
      <c r="F8245">
        <f t="shared" si="257"/>
        <v>10</v>
      </c>
    </row>
    <row r="8246" spans="1:6">
      <c r="A8246" t="s">
        <v>85</v>
      </c>
      <c r="B8246" s="72">
        <v>46226</v>
      </c>
      <c r="C8246" s="79">
        <v>0.45833333333333331</v>
      </c>
      <c r="D8246">
        <v>12</v>
      </c>
      <c r="E8246" t="str">
        <f t="shared" si="256"/>
        <v>juillet</v>
      </c>
      <c r="F8246">
        <f t="shared" si="257"/>
        <v>11</v>
      </c>
    </row>
    <row r="8247" spans="1:6">
      <c r="A8247" t="s">
        <v>85</v>
      </c>
      <c r="B8247" s="72">
        <v>46226</v>
      </c>
      <c r="C8247" s="79">
        <v>0.5</v>
      </c>
      <c r="D8247">
        <v>10</v>
      </c>
      <c r="E8247" t="str">
        <f t="shared" si="256"/>
        <v>juillet</v>
      </c>
      <c r="F8247">
        <f t="shared" si="257"/>
        <v>12</v>
      </c>
    </row>
    <row r="8248" spans="1:6">
      <c r="A8248" t="s">
        <v>85</v>
      </c>
      <c r="B8248" s="72">
        <v>46226</v>
      </c>
      <c r="C8248" s="79">
        <v>0.54166666666666663</v>
      </c>
      <c r="D8248">
        <v>14</v>
      </c>
      <c r="E8248" t="str">
        <f t="shared" si="256"/>
        <v>juillet</v>
      </c>
      <c r="F8248">
        <f t="shared" si="257"/>
        <v>13</v>
      </c>
    </row>
    <row r="8249" spans="1:6">
      <c r="A8249" t="s">
        <v>85</v>
      </c>
      <c r="B8249" s="72">
        <v>46226</v>
      </c>
      <c r="C8249" s="79">
        <v>0.58333333333333337</v>
      </c>
      <c r="D8249">
        <v>4</v>
      </c>
      <c r="E8249" t="str">
        <f t="shared" si="256"/>
        <v>juillet</v>
      </c>
      <c r="F8249">
        <f t="shared" si="257"/>
        <v>14</v>
      </c>
    </row>
    <row r="8250" spans="1:6">
      <c r="A8250" t="s">
        <v>85</v>
      </c>
      <c r="B8250" s="72">
        <v>46226</v>
      </c>
      <c r="C8250" s="79">
        <v>0.625</v>
      </c>
      <c r="D8250">
        <v>15</v>
      </c>
      <c r="E8250" t="str">
        <f t="shared" si="256"/>
        <v>juillet</v>
      </c>
      <c r="F8250">
        <f t="shared" si="257"/>
        <v>15</v>
      </c>
    </row>
    <row r="8251" spans="1:6">
      <c r="A8251" t="s">
        <v>85</v>
      </c>
      <c r="B8251" s="72">
        <v>46226</v>
      </c>
      <c r="C8251" s="79">
        <v>0.66666666666666663</v>
      </c>
      <c r="D8251">
        <v>15</v>
      </c>
      <c r="E8251" t="str">
        <f t="shared" si="256"/>
        <v>juillet</v>
      </c>
      <c r="F8251">
        <f t="shared" si="257"/>
        <v>16</v>
      </c>
    </row>
    <row r="8252" spans="1:6">
      <c r="A8252" t="s">
        <v>85</v>
      </c>
      <c r="B8252" s="72">
        <v>46226</v>
      </c>
      <c r="C8252" s="79">
        <v>0.70833333333333337</v>
      </c>
      <c r="D8252">
        <v>8</v>
      </c>
      <c r="E8252" t="str">
        <f t="shared" si="256"/>
        <v>juillet</v>
      </c>
      <c r="F8252">
        <f t="shared" si="257"/>
        <v>17</v>
      </c>
    </row>
    <row r="8253" spans="1:6">
      <c r="A8253" t="s">
        <v>85</v>
      </c>
      <c r="B8253" s="72">
        <v>46226</v>
      </c>
      <c r="C8253" s="79">
        <v>0.75</v>
      </c>
      <c r="D8253">
        <v>6</v>
      </c>
      <c r="E8253" t="str">
        <f t="shared" si="256"/>
        <v>juillet</v>
      </c>
      <c r="F8253">
        <f t="shared" si="257"/>
        <v>18</v>
      </c>
    </row>
    <row r="8254" spans="1:6">
      <c r="A8254" t="s">
        <v>85</v>
      </c>
      <c r="B8254" s="72">
        <v>46226</v>
      </c>
      <c r="C8254" s="79">
        <v>0.79166666666666663</v>
      </c>
      <c r="D8254">
        <v>8</v>
      </c>
      <c r="E8254" t="str">
        <f t="shared" si="256"/>
        <v>juillet</v>
      </c>
      <c r="F8254">
        <f t="shared" si="257"/>
        <v>19</v>
      </c>
    </row>
    <row r="8255" spans="1:6">
      <c r="A8255" t="s">
        <v>85</v>
      </c>
      <c r="B8255" s="72">
        <v>46226</v>
      </c>
      <c r="C8255" s="79">
        <v>0.83333333333333337</v>
      </c>
      <c r="D8255">
        <v>2</v>
      </c>
      <c r="E8255" t="str">
        <f t="shared" si="256"/>
        <v>juillet</v>
      </c>
      <c r="F8255">
        <f t="shared" si="257"/>
        <v>20</v>
      </c>
    </row>
    <row r="8256" spans="1:6">
      <c r="A8256" t="s">
        <v>85</v>
      </c>
      <c r="B8256" s="72">
        <v>46226</v>
      </c>
      <c r="C8256" s="79">
        <v>0.875</v>
      </c>
      <c r="D8256">
        <v>3</v>
      </c>
      <c r="E8256" t="str">
        <f t="shared" si="256"/>
        <v>juillet</v>
      </c>
      <c r="F8256">
        <f t="shared" si="257"/>
        <v>21</v>
      </c>
    </row>
    <row r="8257" spans="1:6">
      <c r="A8257" t="s">
        <v>85</v>
      </c>
      <c r="B8257" s="72">
        <v>46226</v>
      </c>
      <c r="C8257" s="79">
        <v>0.91666666666666663</v>
      </c>
      <c r="D8257">
        <v>1</v>
      </c>
      <c r="E8257" t="str">
        <f t="shared" si="256"/>
        <v>juillet</v>
      </c>
      <c r="F8257">
        <f t="shared" si="257"/>
        <v>22</v>
      </c>
    </row>
    <row r="8258" spans="1:6">
      <c r="A8258" t="s">
        <v>85</v>
      </c>
      <c r="B8258" s="72">
        <v>46226</v>
      </c>
      <c r="C8258" s="79">
        <v>0.95833333333333337</v>
      </c>
      <c r="D8258">
        <v>0</v>
      </c>
      <c r="E8258" t="str">
        <f t="shared" si="256"/>
        <v>juillet</v>
      </c>
      <c r="F8258">
        <f t="shared" si="257"/>
        <v>23</v>
      </c>
    </row>
    <row r="8259" spans="1:6">
      <c r="A8259" t="s">
        <v>68</v>
      </c>
      <c r="B8259" s="72">
        <v>46227</v>
      </c>
      <c r="C8259" s="79">
        <v>0</v>
      </c>
      <c r="D8259">
        <v>8</v>
      </c>
      <c r="E8259" t="str">
        <f t="shared" si="256"/>
        <v>juillet</v>
      </c>
      <c r="F8259">
        <f t="shared" si="257"/>
        <v>24</v>
      </c>
    </row>
    <row r="8260" spans="1:6">
      <c r="A8260" t="s">
        <v>68</v>
      </c>
      <c r="B8260" s="72">
        <v>46227</v>
      </c>
      <c r="C8260" s="79">
        <v>4.1666666666666664E-2</v>
      </c>
      <c r="D8260">
        <v>5</v>
      </c>
      <c r="E8260" t="str">
        <f t="shared" ref="E8260:E8323" si="258">TEXT(B8260,"mmmm")</f>
        <v>juillet</v>
      </c>
      <c r="F8260">
        <f t="shared" ref="F8260:F8323" si="259">VLOOKUP(C8260,$L$1:$M$24,2,0)</f>
        <v>1</v>
      </c>
    </row>
    <row r="8261" spans="1:6">
      <c r="A8261" t="s">
        <v>68</v>
      </c>
      <c r="B8261" s="72">
        <v>46227</v>
      </c>
      <c r="C8261" s="79">
        <v>8.3333333333333329E-2</v>
      </c>
      <c r="D8261">
        <v>3</v>
      </c>
      <c r="E8261" t="str">
        <f t="shared" si="258"/>
        <v>juillet</v>
      </c>
      <c r="F8261">
        <f t="shared" si="259"/>
        <v>2</v>
      </c>
    </row>
    <row r="8262" spans="1:6">
      <c r="A8262" t="s">
        <v>68</v>
      </c>
      <c r="B8262" s="72">
        <v>46227</v>
      </c>
      <c r="C8262" s="79">
        <v>0.125</v>
      </c>
      <c r="D8262">
        <v>2</v>
      </c>
      <c r="E8262" t="str">
        <f t="shared" si="258"/>
        <v>juillet</v>
      </c>
      <c r="F8262">
        <f t="shared" si="259"/>
        <v>3</v>
      </c>
    </row>
    <row r="8263" spans="1:6">
      <c r="A8263" t="s">
        <v>68</v>
      </c>
      <c r="B8263" s="72">
        <v>46227</v>
      </c>
      <c r="C8263" s="79">
        <v>0.16666666666666666</v>
      </c>
      <c r="D8263">
        <v>2</v>
      </c>
      <c r="E8263" t="str">
        <f t="shared" si="258"/>
        <v>juillet</v>
      </c>
      <c r="F8263">
        <f t="shared" si="259"/>
        <v>4</v>
      </c>
    </row>
    <row r="8264" spans="1:6">
      <c r="A8264" t="s">
        <v>68</v>
      </c>
      <c r="B8264" s="72">
        <v>46227</v>
      </c>
      <c r="C8264" s="79">
        <v>0.20833333333333334</v>
      </c>
      <c r="D8264">
        <v>2</v>
      </c>
      <c r="E8264" t="str">
        <f t="shared" si="258"/>
        <v>juillet</v>
      </c>
      <c r="F8264" t="e">
        <f t="shared" si="259"/>
        <v>#N/A</v>
      </c>
    </row>
    <row r="8265" spans="1:6">
      <c r="A8265" t="s">
        <v>68</v>
      </c>
      <c r="B8265" s="72">
        <v>46227</v>
      </c>
      <c r="C8265" s="79">
        <v>0.25</v>
      </c>
      <c r="D8265">
        <v>6</v>
      </c>
      <c r="E8265" t="str">
        <f t="shared" si="258"/>
        <v>juillet</v>
      </c>
      <c r="F8265">
        <f t="shared" si="259"/>
        <v>6</v>
      </c>
    </row>
    <row r="8266" spans="1:6">
      <c r="A8266" t="s">
        <v>68</v>
      </c>
      <c r="B8266" s="72">
        <v>46227</v>
      </c>
      <c r="C8266" s="79">
        <v>0.29166666666666669</v>
      </c>
      <c r="D8266">
        <v>17</v>
      </c>
      <c r="E8266" t="str">
        <f t="shared" si="258"/>
        <v>juillet</v>
      </c>
      <c r="F8266">
        <f t="shared" si="259"/>
        <v>7</v>
      </c>
    </row>
    <row r="8267" spans="1:6">
      <c r="A8267" t="s">
        <v>68</v>
      </c>
      <c r="B8267" s="72">
        <v>46227</v>
      </c>
      <c r="C8267" s="79">
        <v>0.33333333333333331</v>
      </c>
      <c r="D8267">
        <v>47</v>
      </c>
      <c r="E8267" t="str">
        <f t="shared" si="258"/>
        <v>juillet</v>
      </c>
      <c r="F8267">
        <f t="shared" si="259"/>
        <v>8</v>
      </c>
    </row>
    <row r="8268" spans="1:6">
      <c r="A8268" t="s">
        <v>68</v>
      </c>
      <c r="B8268" s="72">
        <v>46227</v>
      </c>
      <c r="C8268" s="79">
        <v>0.375</v>
      </c>
      <c r="D8268">
        <v>72</v>
      </c>
      <c r="E8268" t="str">
        <f t="shared" si="258"/>
        <v>juillet</v>
      </c>
      <c r="F8268">
        <f t="shared" si="259"/>
        <v>9</v>
      </c>
    </row>
    <row r="8269" spans="1:6">
      <c r="A8269" t="s">
        <v>68</v>
      </c>
      <c r="B8269" s="72">
        <v>46227</v>
      </c>
      <c r="C8269" s="79">
        <v>0.41666666666666669</v>
      </c>
      <c r="D8269">
        <v>81</v>
      </c>
      <c r="E8269" t="str">
        <f t="shared" si="258"/>
        <v>juillet</v>
      </c>
      <c r="F8269">
        <f t="shared" si="259"/>
        <v>10</v>
      </c>
    </row>
    <row r="8270" spans="1:6">
      <c r="A8270" t="s">
        <v>68</v>
      </c>
      <c r="B8270" s="72">
        <v>46227</v>
      </c>
      <c r="C8270" s="79">
        <v>0.45833333333333331</v>
      </c>
      <c r="D8270">
        <v>77</v>
      </c>
      <c r="E8270" t="str">
        <f t="shared" si="258"/>
        <v>juillet</v>
      </c>
      <c r="F8270">
        <f t="shared" si="259"/>
        <v>11</v>
      </c>
    </row>
    <row r="8271" spans="1:6">
      <c r="A8271" t="s">
        <v>68</v>
      </c>
      <c r="B8271" s="72">
        <v>46227</v>
      </c>
      <c r="C8271" s="79">
        <v>0.5</v>
      </c>
      <c r="D8271">
        <v>72</v>
      </c>
      <c r="E8271" t="str">
        <f t="shared" si="258"/>
        <v>juillet</v>
      </c>
      <c r="F8271">
        <f t="shared" si="259"/>
        <v>12</v>
      </c>
    </row>
    <row r="8272" spans="1:6">
      <c r="A8272" t="s">
        <v>68</v>
      </c>
      <c r="B8272" s="72">
        <v>46227</v>
      </c>
      <c r="C8272" s="79">
        <v>0.54166666666666663</v>
      </c>
      <c r="D8272">
        <v>85</v>
      </c>
      <c r="E8272" t="str">
        <f t="shared" si="258"/>
        <v>juillet</v>
      </c>
      <c r="F8272">
        <f t="shared" si="259"/>
        <v>13</v>
      </c>
    </row>
    <row r="8273" spans="1:6">
      <c r="A8273" t="s">
        <v>68</v>
      </c>
      <c r="B8273" s="72">
        <v>46227</v>
      </c>
      <c r="C8273" s="79">
        <v>0.58333333333333337</v>
      </c>
      <c r="D8273">
        <v>77</v>
      </c>
      <c r="E8273" t="str">
        <f t="shared" si="258"/>
        <v>juillet</v>
      </c>
      <c r="F8273">
        <f t="shared" si="259"/>
        <v>14</v>
      </c>
    </row>
    <row r="8274" spans="1:6">
      <c r="A8274" t="s">
        <v>68</v>
      </c>
      <c r="B8274" s="72">
        <v>46227</v>
      </c>
      <c r="C8274" s="79">
        <v>0.625</v>
      </c>
      <c r="D8274">
        <v>82</v>
      </c>
      <c r="E8274" t="str">
        <f t="shared" si="258"/>
        <v>juillet</v>
      </c>
      <c r="F8274">
        <f t="shared" si="259"/>
        <v>15</v>
      </c>
    </row>
    <row r="8275" spans="1:6">
      <c r="A8275" t="s">
        <v>68</v>
      </c>
      <c r="B8275" s="72">
        <v>46227</v>
      </c>
      <c r="C8275" s="79">
        <v>0.66666666666666663</v>
      </c>
      <c r="D8275">
        <v>68</v>
      </c>
      <c r="E8275" t="str">
        <f t="shared" si="258"/>
        <v>juillet</v>
      </c>
      <c r="F8275">
        <f t="shared" si="259"/>
        <v>16</v>
      </c>
    </row>
    <row r="8276" spans="1:6">
      <c r="A8276" t="s">
        <v>68</v>
      </c>
      <c r="B8276" s="72">
        <v>46227</v>
      </c>
      <c r="C8276" s="79">
        <v>0.70833333333333337</v>
      </c>
      <c r="D8276">
        <v>56</v>
      </c>
      <c r="E8276" t="str">
        <f t="shared" si="258"/>
        <v>juillet</v>
      </c>
      <c r="F8276">
        <f t="shared" si="259"/>
        <v>17</v>
      </c>
    </row>
    <row r="8277" spans="1:6">
      <c r="A8277" t="s">
        <v>68</v>
      </c>
      <c r="B8277" s="72">
        <v>46227</v>
      </c>
      <c r="C8277" s="79">
        <v>0.75</v>
      </c>
      <c r="D8277">
        <v>36</v>
      </c>
      <c r="E8277" t="str">
        <f t="shared" si="258"/>
        <v>juillet</v>
      </c>
      <c r="F8277">
        <f t="shared" si="259"/>
        <v>18</v>
      </c>
    </row>
    <row r="8278" spans="1:6">
      <c r="A8278" t="s">
        <v>68</v>
      </c>
      <c r="B8278" s="72">
        <v>46227</v>
      </c>
      <c r="C8278" s="79">
        <v>0.79166666666666663</v>
      </c>
      <c r="D8278">
        <v>29</v>
      </c>
      <c r="E8278" t="str">
        <f t="shared" si="258"/>
        <v>juillet</v>
      </c>
      <c r="F8278">
        <f t="shared" si="259"/>
        <v>19</v>
      </c>
    </row>
    <row r="8279" spans="1:6">
      <c r="A8279" t="s">
        <v>68</v>
      </c>
      <c r="B8279" s="72">
        <v>46227</v>
      </c>
      <c r="C8279" s="79">
        <v>0.83333333333333337</v>
      </c>
      <c r="D8279">
        <v>24</v>
      </c>
      <c r="E8279" t="str">
        <f t="shared" si="258"/>
        <v>juillet</v>
      </c>
      <c r="F8279">
        <f t="shared" si="259"/>
        <v>20</v>
      </c>
    </row>
    <row r="8280" spans="1:6">
      <c r="A8280" t="s">
        <v>68</v>
      </c>
      <c r="B8280" s="72">
        <v>46227</v>
      </c>
      <c r="C8280" s="79">
        <v>0.875</v>
      </c>
      <c r="D8280">
        <v>16</v>
      </c>
      <c r="E8280" t="str">
        <f t="shared" si="258"/>
        <v>juillet</v>
      </c>
      <c r="F8280">
        <f t="shared" si="259"/>
        <v>21</v>
      </c>
    </row>
    <row r="8281" spans="1:6">
      <c r="A8281" t="s">
        <v>68</v>
      </c>
      <c r="B8281" s="72">
        <v>46227</v>
      </c>
      <c r="C8281" s="79">
        <v>0.91666666666666663</v>
      </c>
      <c r="D8281">
        <v>13</v>
      </c>
      <c r="E8281" t="str">
        <f t="shared" si="258"/>
        <v>juillet</v>
      </c>
      <c r="F8281">
        <f t="shared" si="259"/>
        <v>22</v>
      </c>
    </row>
    <row r="8282" spans="1:6">
      <c r="A8282" t="s">
        <v>68</v>
      </c>
      <c r="B8282" s="72">
        <v>46227</v>
      </c>
      <c r="C8282" s="79">
        <v>0.95833333333333337</v>
      </c>
      <c r="D8282">
        <v>13</v>
      </c>
      <c r="E8282" t="str">
        <f t="shared" si="258"/>
        <v>juillet</v>
      </c>
      <c r="F8282">
        <f t="shared" si="259"/>
        <v>23</v>
      </c>
    </row>
    <row r="8283" spans="1:6">
      <c r="A8283" t="s">
        <v>85</v>
      </c>
      <c r="B8283" s="72">
        <v>46227</v>
      </c>
      <c r="C8283" s="79">
        <v>0</v>
      </c>
      <c r="D8283">
        <v>2</v>
      </c>
      <c r="E8283" t="str">
        <f t="shared" si="258"/>
        <v>juillet</v>
      </c>
      <c r="F8283">
        <f t="shared" si="259"/>
        <v>24</v>
      </c>
    </row>
    <row r="8284" spans="1:6">
      <c r="A8284" t="s">
        <v>85</v>
      </c>
      <c r="B8284" s="72">
        <v>46227</v>
      </c>
      <c r="C8284" s="79">
        <v>4.1666666666666664E-2</v>
      </c>
      <c r="D8284">
        <v>4</v>
      </c>
      <c r="E8284" t="str">
        <f t="shared" si="258"/>
        <v>juillet</v>
      </c>
      <c r="F8284">
        <f t="shared" si="259"/>
        <v>1</v>
      </c>
    </row>
    <row r="8285" spans="1:6">
      <c r="A8285" t="s">
        <v>85</v>
      </c>
      <c r="B8285" s="72">
        <v>46227</v>
      </c>
      <c r="C8285" s="79">
        <v>8.3333333333333329E-2</v>
      </c>
      <c r="D8285">
        <v>0</v>
      </c>
      <c r="E8285" t="str">
        <f t="shared" si="258"/>
        <v>juillet</v>
      </c>
      <c r="F8285">
        <f t="shared" si="259"/>
        <v>2</v>
      </c>
    </row>
    <row r="8286" spans="1:6">
      <c r="A8286" t="s">
        <v>85</v>
      </c>
      <c r="B8286" s="72">
        <v>46227</v>
      </c>
      <c r="C8286" s="79">
        <v>0.125</v>
      </c>
      <c r="D8286">
        <v>2</v>
      </c>
      <c r="E8286" t="str">
        <f t="shared" si="258"/>
        <v>juillet</v>
      </c>
      <c r="F8286">
        <f t="shared" si="259"/>
        <v>3</v>
      </c>
    </row>
    <row r="8287" spans="1:6">
      <c r="A8287" t="s">
        <v>85</v>
      </c>
      <c r="B8287" s="72">
        <v>46227</v>
      </c>
      <c r="C8287" s="79">
        <v>0.16666666666666666</v>
      </c>
      <c r="D8287">
        <v>0</v>
      </c>
      <c r="E8287" t="str">
        <f t="shared" si="258"/>
        <v>juillet</v>
      </c>
      <c r="F8287">
        <f t="shared" si="259"/>
        <v>4</v>
      </c>
    </row>
    <row r="8288" spans="1:6">
      <c r="A8288" t="s">
        <v>85</v>
      </c>
      <c r="B8288" s="72">
        <v>46227</v>
      </c>
      <c r="C8288" s="79">
        <v>0.20833333333333334</v>
      </c>
      <c r="D8288">
        <v>0</v>
      </c>
      <c r="E8288" t="str">
        <f t="shared" si="258"/>
        <v>juillet</v>
      </c>
      <c r="F8288" t="e">
        <f t="shared" si="259"/>
        <v>#N/A</v>
      </c>
    </row>
    <row r="8289" spans="1:6">
      <c r="A8289" t="s">
        <v>85</v>
      </c>
      <c r="B8289" s="72">
        <v>46227</v>
      </c>
      <c r="C8289" s="79">
        <v>0.25</v>
      </c>
      <c r="D8289">
        <v>0</v>
      </c>
      <c r="E8289" t="str">
        <f t="shared" si="258"/>
        <v>juillet</v>
      </c>
      <c r="F8289">
        <f t="shared" si="259"/>
        <v>6</v>
      </c>
    </row>
    <row r="8290" spans="1:6">
      <c r="A8290" t="s">
        <v>85</v>
      </c>
      <c r="B8290" s="72">
        <v>46227</v>
      </c>
      <c r="C8290" s="79">
        <v>0.29166666666666669</v>
      </c>
      <c r="D8290">
        <v>0</v>
      </c>
      <c r="E8290" t="str">
        <f t="shared" si="258"/>
        <v>juillet</v>
      </c>
      <c r="F8290">
        <f t="shared" si="259"/>
        <v>7</v>
      </c>
    </row>
    <row r="8291" spans="1:6">
      <c r="A8291" t="s">
        <v>85</v>
      </c>
      <c r="B8291" s="72">
        <v>46227</v>
      </c>
      <c r="C8291" s="79">
        <v>0.33333333333333331</v>
      </c>
      <c r="D8291">
        <v>1</v>
      </c>
      <c r="E8291" t="str">
        <f t="shared" si="258"/>
        <v>juillet</v>
      </c>
      <c r="F8291">
        <f t="shared" si="259"/>
        <v>8</v>
      </c>
    </row>
    <row r="8292" spans="1:6">
      <c r="A8292" t="s">
        <v>85</v>
      </c>
      <c r="B8292" s="72">
        <v>46227</v>
      </c>
      <c r="C8292" s="79">
        <v>0.375</v>
      </c>
      <c r="D8292">
        <v>10</v>
      </c>
      <c r="E8292" t="str">
        <f t="shared" si="258"/>
        <v>juillet</v>
      </c>
      <c r="F8292">
        <f t="shared" si="259"/>
        <v>9</v>
      </c>
    </row>
    <row r="8293" spans="1:6">
      <c r="A8293" t="s">
        <v>85</v>
      </c>
      <c r="B8293" s="72">
        <v>46227</v>
      </c>
      <c r="C8293" s="79">
        <v>0.41666666666666669</v>
      </c>
      <c r="D8293">
        <v>13</v>
      </c>
      <c r="E8293" t="str">
        <f t="shared" si="258"/>
        <v>juillet</v>
      </c>
      <c r="F8293">
        <f t="shared" si="259"/>
        <v>10</v>
      </c>
    </row>
    <row r="8294" spans="1:6">
      <c r="A8294" t="s">
        <v>85</v>
      </c>
      <c r="B8294" s="72">
        <v>46227</v>
      </c>
      <c r="C8294" s="79">
        <v>0.45833333333333331</v>
      </c>
      <c r="D8294">
        <v>15</v>
      </c>
      <c r="E8294" t="str">
        <f t="shared" si="258"/>
        <v>juillet</v>
      </c>
      <c r="F8294">
        <f t="shared" si="259"/>
        <v>11</v>
      </c>
    </row>
    <row r="8295" spans="1:6">
      <c r="A8295" t="s">
        <v>85</v>
      </c>
      <c r="B8295" s="72">
        <v>46227</v>
      </c>
      <c r="C8295" s="79">
        <v>0.5</v>
      </c>
      <c r="D8295">
        <v>15</v>
      </c>
      <c r="E8295" t="str">
        <f t="shared" si="258"/>
        <v>juillet</v>
      </c>
      <c r="F8295">
        <f t="shared" si="259"/>
        <v>12</v>
      </c>
    </row>
    <row r="8296" spans="1:6">
      <c r="A8296" t="s">
        <v>85</v>
      </c>
      <c r="B8296" s="72">
        <v>46227</v>
      </c>
      <c r="C8296" s="79">
        <v>0.54166666666666663</v>
      </c>
      <c r="D8296">
        <v>16</v>
      </c>
      <c r="E8296" t="str">
        <f t="shared" si="258"/>
        <v>juillet</v>
      </c>
      <c r="F8296">
        <f t="shared" si="259"/>
        <v>13</v>
      </c>
    </row>
    <row r="8297" spans="1:6">
      <c r="A8297" t="s">
        <v>85</v>
      </c>
      <c r="B8297" s="72">
        <v>46227</v>
      </c>
      <c r="C8297" s="79">
        <v>0.58333333333333337</v>
      </c>
      <c r="D8297">
        <v>9</v>
      </c>
      <c r="E8297" t="str">
        <f t="shared" si="258"/>
        <v>juillet</v>
      </c>
      <c r="F8297">
        <f t="shared" si="259"/>
        <v>14</v>
      </c>
    </row>
    <row r="8298" spans="1:6">
      <c r="A8298" t="s">
        <v>85</v>
      </c>
      <c r="B8298" s="72">
        <v>46227</v>
      </c>
      <c r="C8298" s="79">
        <v>0.625</v>
      </c>
      <c r="D8298">
        <v>7</v>
      </c>
      <c r="E8298" t="str">
        <f t="shared" si="258"/>
        <v>juillet</v>
      </c>
      <c r="F8298">
        <f t="shared" si="259"/>
        <v>15</v>
      </c>
    </row>
    <row r="8299" spans="1:6">
      <c r="A8299" t="s">
        <v>85</v>
      </c>
      <c r="B8299" s="72">
        <v>46227</v>
      </c>
      <c r="C8299" s="79">
        <v>0.66666666666666663</v>
      </c>
      <c r="D8299">
        <v>18</v>
      </c>
      <c r="E8299" t="str">
        <f t="shared" si="258"/>
        <v>juillet</v>
      </c>
      <c r="F8299">
        <f t="shared" si="259"/>
        <v>16</v>
      </c>
    </row>
    <row r="8300" spans="1:6">
      <c r="A8300" t="s">
        <v>85</v>
      </c>
      <c r="B8300" s="72">
        <v>46227</v>
      </c>
      <c r="C8300" s="79">
        <v>0.70833333333333337</v>
      </c>
      <c r="D8300">
        <v>10</v>
      </c>
      <c r="E8300" t="str">
        <f t="shared" si="258"/>
        <v>juillet</v>
      </c>
      <c r="F8300">
        <f t="shared" si="259"/>
        <v>17</v>
      </c>
    </row>
    <row r="8301" spans="1:6">
      <c r="A8301" t="s">
        <v>85</v>
      </c>
      <c r="B8301" s="72">
        <v>46227</v>
      </c>
      <c r="C8301" s="79">
        <v>0.75</v>
      </c>
      <c r="D8301">
        <v>5</v>
      </c>
      <c r="E8301" t="str">
        <f t="shared" si="258"/>
        <v>juillet</v>
      </c>
      <c r="F8301">
        <f t="shared" si="259"/>
        <v>18</v>
      </c>
    </row>
    <row r="8302" spans="1:6">
      <c r="A8302" t="s">
        <v>85</v>
      </c>
      <c r="B8302" s="72">
        <v>46227</v>
      </c>
      <c r="C8302" s="79">
        <v>0.79166666666666663</v>
      </c>
      <c r="D8302">
        <v>0</v>
      </c>
      <c r="E8302" t="str">
        <f t="shared" si="258"/>
        <v>juillet</v>
      </c>
      <c r="F8302">
        <f t="shared" si="259"/>
        <v>19</v>
      </c>
    </row>
    <row r="8303" spans="1:6">
      <c r="A8303" t="s">
        <v>85</v>
      </c>
      <c r="B8303" s="72">
        <v>46227</v>
      </c>
      <c r="C8303" s="79">
        <v>0.83333333333333337</v>
      </c>
      <c r="D8303">
        <v>5</v>
      </c>
      <c r="E8303" t="str">
        <f t="shared" si="258"/>
        <v>juillet</v>
      </c>
      <c r="F8303">
        <f t="shared" si="259"/>
        <v>20</v>
      </c>
    </row>
    <row r="8304" spans="1:6">
      <c r="A8304" t="s">
        <v>85</v>
      </c>
      <c r="B8304" s="72">
        <v>46227</v>
      </c>
      <c r="C8304" s="79">
        <v>0.875</v>
      </c>
      <c r="D8304">
        <v>12</v>
      </c>
      <c r="E8304" t="str">
        <f t="shared" si="258"/>
        <v>juillet</v>
      </c>
      <c r="F8304">
        <f t="shared" si="259"/>
        <v>21</v>
      </c>
    </row>
    <row r="8305" spans="1:6">
      <c r="A8305" t="s">
        <v>85</v>
      </c>
      <c r="B8305" s="72">
        <v>46227</v>
      </c>
      <c r="C8305" s="79">
        <v>0.91666666666666663</v>
      </c>
      <c r="D8305">
        <v>9</v>
      </c>
      <c r="E8305" t="str">
        <f t="shared" si="258"/>
        <v>juillet</v>
      </c>
      <c r="F8305">
        <f t="shared" si="259"/>
        <v>22</v>
      </c>
    </row>
    <row r="8306" spans="1:6">
      <c r="A8306" t="s">
        <v>85</v>
      </c>
      <c r="B8306" s="72">
        <v>46227</v>
      </c>
      <c r="C8306" s="79">
        <v>0.95833333333333337</v>
      </c>
      <c r="D8306">
        <v>8</v>
      </c>
      <c r="E8306" t="str">
        <f t="shared" si="258"/>
        <v>juillet</v>
      </c>
      <c r="F8306">
        <f t="shared" si="259"/>
        <v>23</v>
      </c>
    </row>
    <row r="8307" spans="1:6">
      <c r="A8307" t="s">
        <v>85</v>
      </c>
      <c r="B8307" s="72">
        <v>46227</v>
      </c>
      <c r="C8307" s="79">
        <v>0</v>
      </c>
      <c r="D8307">
        <v>2</v>
      </c>
      <c r="E8307" t="str">
        <f t="shared" si="258"/>
        <v>juillet</v>
      </c>
      <c r="F8307">
        <f t="shared" si="259"/>
        <v>24</v>
      </c>
    </row>
    <row r="8308" spans="1:6">
      <c r="A8308" t="s">
        <v>85</v>
      </c>
      <c r="B8308" s="72">
        <v>46227</v>
      </c>
      <c r="C8308" s="79">
        <v>4.1666666666666664E-2</v>
      </c>
      <c r="D8308">
        <v>4</v>
      </c>
      <c r="E8308" t="str">
        <f t="shared" si="258"/>
        <v>juillet</v>
      </c>
      <c r="F8308">
        <f t="shared" si="259"/>
        <v>1</v>
      </c>
    </row>
    <row r="8309" spans="1:6">
      <c r="A8309" t="s">
        <v>85</v>
      </c>
      <c r="B8309" s="72">
        <v>46227</v>
      </c>
      <c r="C8309" s="79">
        <v>8.3333333333333329E-2</v>
      </c>
      <c r="D8309">
        <v>0</v>
      </c>
      <c r="E8309" t="str">
        <f t="shared" si="258"/>
        <v>juillet</v>
      </c>
      <c r="F8309">
        <f t="shared" si="259"/>
        <v>2</v>
      </c>
    </row>
    <row r="8310" spans="1:6">
      <c r="A8310" t="s">
        <v>85</v>
      </c>
      <c r="B8310" s="72">
        <v>46227</v>
      </c>
      <c r="C8310" s="79">
        <v>0.125</v>
      </c>
      <c r="D8310">
        <v>2</v>
      </c>
      <c r="E8310" t="str">
        <f t="shared" si="258"/>
        <v>juillet</v>
      </c>
      <c r="F8310">
        <f t="shared" si="259"/>
        <v>3</v>
      </c>
    </row>
    <row r="8311" spans="1:6">
      <c r="A8311" t="s">
        <v>85</v>
      </c>
      <c r="B8311" s="72">
        <v>46227</v>
      </c>
      <c r="C8311" s="79">
        <v>0.16666666666666666</v>
      </c>
      <c r="D8311">
        <v>0</v>
      </c>
      <c r="E8311" t="str">
        <f t="shared" si="258"/>
        <v>juillet</v>
      </c>
      <c r="F8311">
        <f t="shared" si="259"/>
        <v>4</v>
      </c>
    </row>
    <row r="8312" spans="1:6">
      <c r="A8312" t="s">
        <v>85</v>
      </c>
      <c r="B8312" s="72">
        <v>46227</v>
      </c>
      <c r="C8312" s="79">
        <v>0.20833333333333334</v>
      </c>
      <c r="D8312">
        <v>0</v>
      </c>
      <c r="E8312" t="str">
        <f t="shared" si="258"/>
        <v>juillet</v>
      </c>
      <c r="F8312" t="e">
        <f t="shared" si="259"/>
        <v>#N/A</v>
      </c>
    </row>
    <row r="8313" spans="1:6">
      <c r="A8313" t="s">
        <v>85</v>
      </c>
      <c r="B8313" s="72">
        <v>46227</v>
      </c>
      <c r="C8313" s="79">
        <v>0.25</v>
      </c>
      <c r="D8313">
        <v>0</v>
      </c>
      <c r="E8313" t="str">
        <f t="shared" si="258"/>
        <v>juillet</v>
      </c>
      <c r="F8313">
        <f t="shared" si="259"/>
        <v>6</v>
      </c>
    </row>
    <row r="8314" spans="1:6">
      <c r="A8314" t="s">
        <v>85</v>
      </c>
      <c r="B8314" s="72">
        <v>46227</v>
      </c>
      <c r="C8314" s="79">
        <v>0.29166666666666669</v>
      </c>
      <c r="D8314">
        <v>2</v>
      </c>
      <c r="E8314" t="str">
        <f t="shared" si="258"/>
        <v>juillet</v>
      </c>
      <c r="F8314">
        <f t="shared" si="259"/>
        <v>7</v>
      </c>
    </row>
    <row r="8315" spans="1:6">
      <c r="A8315" t="s">
        <v>85</v>
      </c>
      <c r="B8315" s="72">
        <v>46227</v>
      </c>
      <c r="C8315" s="79">
        <v>0.33333333333333331</v>
      </c>
      <c r="D8315">
        <v>4</v>
      </c>
      <c r="E8315" t="str">
        <f t="shared" si="258"/>
        <v>juillet</v>
      </c>
      <c r="F8315">
        <f t="shared" si="259"/>
        <v>8</v>
      </c>
    </row>
    <row r="8316" spans="1:6">
      <c r="A8316" t="s">
        <v>85</v>
      </c>
      <c r="B8316" s="72">
        <v>46227</v>
      </c>
      <c r="C8316" s="79">
        <v>0.375</v>
      </c>
      <c r="D8316">
        <v>15</v>
      </c>
      <c r="E8316" t="str">
        <f t="shared" si="258"/>
        <v>juillet</v>
      </c>
      <c r="F8316">
        <f t="shared" si="259"/>
        <v>9</v>
      </c>
    </row>
    <row r="8317" spans="1:6">
      <c r="A8317" t="s">
        <v>85</v>
      </c>
      <c r="B8317" s="72">
        <v>46227</v>
      </c>
      <c r="C8317" s="79">
        <v>0.41666666666666669</v>
      </c>
      <c r="D8317">
        <v>14</v>
      </c>
      <c r="E8317" t="str">
        <f t="shared" si="258"/>
        <v>juillet</v>
      </c>
      <c r="F8317">
        <f t="shared" si="259"/>
        <v>10</v>
      </c>
    </row>
    <row r="8318" spans="1:6">
      <c r="A8318" t="s">
        <v>85</v>
      </c>
      <c r="B8318" s="72">
        <v>46227</v>
      </c>
      <c r="C8318" s="79">
        <v>0.45833333333333331</v>
      </c>
      <c r="D8318">
        <v>17</v>
      </c>
      <c r="E8318" t="str">
        <f t="shared" si="258"/>
        <v>juillet</v>
      </c>
      <c r="F8318">
        <f t="shared" si="259"/>
        <v>11</v>
      </c>
    </row>
    <row r="8319" spans="1:6">
      <c r="A8319" t="s">
        <v>85</v>
      </c>
      <c r="B8319" s="72">
        <v>46227</v>
      </c>
      <c r="C8319" s="79">
        <v>0.5</v>
      </c>
      <c r="D8319">
        <v>16</v>
      </c>
      <c r="E8319" t="str">
        <f t="shared" si="258"/>
        <v>juillet</v>
      </c>
      <c r="F8319">
        <f t="shared" si="259"/>
        <v>12</v>
      </c>
    </row>
    <row r="8320" spans="1:6">
      <c r="A8320" t="s">
        <v>85</v>
      </c>
      <c r="B8320" s="72">
        <v>46227</v>
      </c>
      <c r="C8320" s="79">
        <v>0.54166666666666663</v>
      </c>
      <c r="D8320">
        <v>18</v>
      </c>
      <c r="E8320" t="str">
        <f t="shared" si="258"/>
        <v>juillet</v>
      </c>
      <c r="F8320">
        <f t="shared" si="259"/>
        <v>13</v>
      </c>
    </row>
    <row r="8321" spans="1:6">
      <c r="A8321" t="s">
        <v>85</v>
      </c>
      <c r="B8321" s="72">
        <v>46227</v>
      </c>
      <c r="C8321" s="79">
        <v>0.58333333333333337</v>
      </c>
      <c r="D8321">
        <v>10</v>
      </c>
      <c r="E8321" t="str">
        <f t="shared" si="258"/>
        <v>juillet</v>
      </c>
      <c r="F8321">
        <f t="shared" si="259"/>
        <v>14</v>
      </c>
    </row>
    <row r="8322" spans="1:6">
      <c r="A8322" t="s">
        <v>85</v>
      </c>
      <c r="B8322" s="72">
        <v>46227</v>
      </c>
      <c r="C8322" s="79">
        <v>0.625</v>
      </c>
      <c r="D8322">
        <v>7</v>
      </c>
      <c r="E8322" t="str">
        <f t="shared" si="258"/>
        <v>juillet</v>
      </c>
      <c r="F8322">
        <f t="shared" si="259"/>
        <v>15</v>
      </c>
    </row>
    <row r="8323" spans="1:6">
      <c r="A8323" t="s">
        <v>85</v>
      </c>
      <c r="B8323" s="72">
        <v>46227</v>
      </c>
      <c r="C8323" s="79">
        <v>0.66666666666666663</v>
      </c>
      <c r="D8323">
        <v>20</v>
      </c>
      <c r="E8323" t="str">
        <f t="shared" si="258"/>
        <v>juillet</v>
      </c>
      <c r="F8323">
        <f t="shared" si="259"/>
        <v>16</v>
      </c>
    </row>
    <row r="8324" spans="1:6">
      <c r="A8324" t="s">
        <v>85</v>
      </c>
      <c r="B8324" s="72">
        <v>46227</v>
      </c>
      <c r="C8324" s="79">
        <v>0.70833333333333337</v>
      </c>
      <c r="D8324">
        <v>11</v>
      </c>
      <c r="E8324" t="str">
        <f t="shared" ref="E8324:E8387" si="260">TEXT(B8324,"mmmm")</f>
        <v>juillet</v>
      </c>
      <c r="F8324">
        <f t="shared" ref="F8324:F8387" si="261">VLOOKUP(C8324,$L$1:$M$24,2,0)</f>
        <v>17</v>
      </c>
    </row>
    <row r="8325" spans="1:6">
      <c r="A8325" t="s">
        <v>85</v>
      </c>
      <c r="B8325" s="72">
        <v>46227</v>
      </c>
      <c r="C8325" s="79">
        <v>0.75</v>
      </c>
      <c r="D8325">
        <v>5</v>
      </c>
      <c r="E8325" t="str">
        <f t="shared" si="260"/>
        <v>juillet</v>
      </c>
      <c r="F8325">
        <f t="shared" si="261"/>
        <v>18</v>
      </c>
    </row>
    <row r="8326" spans="1:6">
      <c r="A8326" t="s">
        <v>85</v>
      </c>
      <c r="B8326" s="72">
        <v>46227</v>
      </c>
      <c r="C8326" s="79">
        <v>0.79166666666666663</v>
      </c>
      <c r="D8326">
        <v>0</v>
      </c>
      <c r="E8326" t="str">
        <f t="shared" si="260"/>
        <v>juillet</v>
      </c>
      <c r="F8326">
        <f t="shared" si="261"/>
        <v>19</v>
      </c>
    </row>
    <row r="8327" spans="1:6">
      <c r="A8327" t="s">
        <v>85</v>
      </c>
      <c r="B8327" s="72">
        <v>46227</v>
      </c>
      <c r="C8327" s="79">
        <v>0.83333333333333337</v>
      </c>
      <c r="D8327">
        <v>5</v>
      </c>
      <c r="E8327" t="str">
        <f t="shared" si="260"/>
        <v>juillet</v>
      </c>
      <c r="F8327">
        <f t="shared" si="261"/>
        <v>20</v>
      </c>
    </row>
    <row r="8328" spans="1:6">
      <c r="A8328" t="s">
        <v>85</v>
      </c>
      <c r="B8328" s="72">
        <v>46227</v>
      </c>
      <c r="C8328" s="79">
        <v>0.875</v>
      </c>
      <c r="D8328">
        <v>12</v>
      </c>
      <c r="E8328" t="str">
        <f t="shared" si="260"/>
        <v>juillet</v>
      </c>
      <c r="F8328">
        <f t="shared" si="261"/>
        <v>21</v>
      </c>
    </row>
    <row r="8329" spans="1:6">
      <c r="A8329" t="s">
        <v>85</v>
      </c>
      <c r="B8329" s="72">
        <v>46227</v>
      </c>
      <c r="C8329" s="79">
        <v>0.91666666666666663</v>
      </c>
      <c r="D8329">
        <v>9</v>
      </c>
      <c r="E8329" t="str">
        <f t="shared" si="260"/>
        <v>juillet</v>
      </c>
      <c r="F8329">
        <f t="shared" si="261"/>
        <v>22</v>
      </c>
    </row>
    <row r="8330" spans="1:6">
      <c r="A8330" t="s">
        <v>85</v>
      </c>
      <c r="B8330" s="72">
        <v>46227</v>
      </c>
      <c r="C8330" s="79">
        <v>0.95833333333333337</v>
      </c>
      <c r="D8330">
        <v>8</v>
      </c>
      <c r="E8330" t="str">
        <f t="shared" si="260"/>
        <v>juillet</v>
      </c>
      <c r="F8330">
        <f t="shared" si="261"/>
        <v>23</v>
      </c>
    </row>
    <row r="8331" spans="1:6">
      <c r="A8331" t="s">
        <v>68</v>
      </c>
      <c r="B8331" s="72">
        <v>46228</v>
      </c>
      <c r="C8331" s="79">
        <v>0</v>
      </c>
      <c r="D8331">
        <v>5</v>
      </c>
      <c r="E8331" t="str">
        <f t="shared" si="260"/>
        <v>juillet</v>
      </c>
      <c r="F8331">
        <f t="shared" si="261"/>
        <v>24</v>
      </c>
    </row>
    <row r="8332" spans="1:6">
      <c r="A8332" t="s">
        <v>68</v>
      </c>
      <c r="B8332" s="72">
        <v>46228</v>
      </c>
      <c r="C8332" s="79">
        <v>4.1666666666666664E-2</v>
      </c>
      <c r="D8332">
        <v>1</v>
      </c>
      <c r="E8332" t="str">
        <f t="shared" si="260"/>
        <v>juillet</v>
      </c>
      <c r="F8332">
        <f t="shared" si="261"/>
        <v>1</v>
      </c>
    </row>
    <row r="8333" spans="1:6">
      <c r="A8333" t="s">
        <v>68</v>
      </c>
      <c r="B8333" s="72">
        <v>46228</v>
      </c>
      <c r="C8333" s="79">
        <v>8.3333333333333329E-2</v>
      </c>
      <c r="D8333">
        <v>2</v>
      </c>
      <c r="E8333" t="str">
        <f t="shared" si="260"/>
        <v>juillet</v>
      </c>
      <c r="F8333">
        <f t="shared" si="261"/>
        <v>2</v>
      </c>
    </row>
    <row r="8334" spans="1:6">
      <c r="A8334" t="s">
        <v>68</v>
      </c>
      <c r="B8334" s="72">
        <v>46228</v>
      </c>
      <c r="C8334" s="79">
        <v>0.125</v>
      </c>
      <c r="D8334">
        <v>1</v>
      </c>
      <c r="E8334" t="str">
        <f t="shared" si="260"/>
        <v>juillet</v>
      </c>
      <c r="F8334">
        <f t="shared" si="261"/>
        <v>3</v>
      </c>
    </row>
    <row r="8335" spans="1:6">
      <c r="A8335" t="s">
        <v>68</v>
      </c>
      <c r="B8335" s="72">
        <v>46228</v>
      </c>
      <c r="C8335" s="79">
        <v>0.16666666666666666</v>
      </c>
      <c r="D8335">
        <v>0</v>
      </c>
      <c r="E8335" t="str">
        <f t="shared" si="260"/>
        <v>juillet</v>
      </c>
      <c r="F8335">
        <f t="shared" si="261"/>
        <v>4</v>
      </c>
    </row>
    <row r="8336" spans="1:6">
      <c r="A8336" t="s">
        <v>68</v>
      </c>
      <c r="B8336" s="72">
        <v>46228</v>
      </c>
      <c r="C8336" s="79">
        <v>0.20833333333333334</v>
      </c>
      <c r="D8336">
        <v>5</v>
      </c>
      <c r="E8336" t="str">
        <f t="shared" si="260"/>
        <v>juillet</v>
      </c>
      <c r="F8336" t="e">
        <f t="shared" si="261"/>
        <v>#N/A</v>
      </c>
    </row>
    <row r="8337" spans="1:6">
      <c r="A8337" t="s">
        <v>68</v>
      </c>
      <c r="B8337" s="72">
        <v>46228</v>
      </c>
      <c r="C8337" s="79">
        <v>0.25</v>
      </c>
      <c r="D8337">
        <v>4</v>
      </c>
      <c r="E8337" t="str">
        <f t="shared" si="260"/>
        <v>juillet</v>
      </c>
      <c r="F8337">
        <f t="shared" si="261"/>
        <v>6</v>
      </c>
    </row>
    <row r="8338" spans="1:6">
      <c r="A8338" t="s">
        <v>68</v>
      </c>
      <c r="B8338" s="72">
        <v>46228</v>
      </c>
      <c r="C8338" s="79">
        <v>0.29166666666666669</v>
      </c>
      <c r="D8338">
        <v>11</v>
      </c>
      <c r="E8338" t="str">
        <f t="shared" si="260"/>
        <v>juillet</v>
      </c>
      <c r="F8338">
        <f t="shared" si="261"/>
        <v>7</v>
      </c>
    </row>
    <row r="8339" spans="1:6">
      <c r="A8339" t="s">
        <v>68</v>
      </c>
      <c r="B8339" s="72">
        <v>46228</v>
      </c>
      <c r="C8339" s="79">
        <v>0.33333333333333331</v>
      </c>
      <c r="D8339">
        <v>25</v>
      </c>
      <c r="E8339" t="str">
        <f t="shared" si="260"/>
        <v>juillet</v>
      </c>
      <c r="F8339">
        <f t="shared" si="261"/>
        <v>8</v>
      </c>
    </row>
    <row r="8340" spans="1:6">
      <c r="A8340" t="s">
        <v>68</v>
      </c>
      <c r="B8340" s="72">
        <v>46228</v>
      </c>
      <c r="C8340" s="79">
        <v>0.375</v>
      </c>
      <c r="D8340">
        <v>48</v>
      </c>
      <c r="E8340" t="str">
        <f t="shared" si="260"/>
        <v>juillet</v>
      </c>
      <c r="F8340">
        <f t="shared" si="261"/>
        <v>9</v>
      </c>
    </row>
    <row r="8341" spans="1:6">
      <c r="A8341" t="s">
        <v>68</v>
      </c>
      <c r="B8341" s="72">
        <v>46228</v>
      </c>
      <c r="C8341" s="79">
        <v>0.41666666666666669</v>
      </c>
      <c r="D8341">
        <v>47</v>
      </c>
      <c r="E8341" t="str">
        <f t="shared" si="260"/>
        <v>juillet</v>
      </c>
      <c r="F8341">
        <f t="shared" si="261"/>
        <v>10</v>
      </c>
    </row>
    <row r="8342" spans="1:6">
      <c r="A8342" t="s">
        <v>68</v>
      </c>
      <c r="B8342" s="72">
        <v>46228</v>
      </c>
      <c r="C8342" s="79">
        <v>0.45833333333333331</v>
      </c>
      <c r="D8342">
        <v>62</v>
      </c>
      <c r="E8342" t="str">
        <f t="shared" si="260"/>
        <v>juillet</v>
      </c>
      <c r="F8342">
        <f t="shared" si="261"/>
        <v>11</v>
      </c>
    </row>
    <row r="8343" spans="1:6">
      <c r="A8343" t="s">
        <v>68</v>
      </c>
      <c r="B8343" s="72">
        <v>46228</v>
      </c>
      <c r="C8343" s="79">
        <v>0.5</v>
      </c>
      <c r="D8343">
        <v>57</v>
      </c>
      <c r="E8343" t="str">
        <f t="shared" si="260"/>
        <v>juillet</v>
      </c>
      <c r="F8343">
        <f t="shared" si="261"/>
        <v>12</v>
      </c>
    </row>
    <row r="8344" spans="1:6">
      <c r="A8344" t="s">
        <v>68</v>
      </c>
      <c r="B8344" s="72">
        <v>46228</v>
      </c>
      <c r="C8344" s="79">
        <v>0.54166666666666663</v>
      </c>
      <c r="D8344">
        <v>56</v>
      </c>
      <c r="E8344" t="str">
        <f t="shared" si="260"/>
        <v>juillet</v>
      </c>
      <c r="F8344">
        <f t="shared" si="261"/>
        <v>13</v>
      </c>
    </row>
    <row r="8345" spans="1:6">
      <c r="A8345" t="s">
        <v>68</v>
      </c>
      <c r="B8345" s="72">
        <v>46228</v>
      </c>
      <c r="C8345" s="79">
        <v>0.58333333333333337</v>
      </c>
      <c r="D8345">
        <v>52</v>
      </c>
      <c r="E8345" t="str">
        <f t="shared" si="260"/>
        <v>juillet</v>
      </c>
      <c r="F8345">
        <f t="shared" si="261"/>
        <v>14</v>
      </c>
    </row>
    <row r="8346" spans="1:6">
      <c r="A8346" t="s">
        <v>68</v>
      </c>
      <c r="B8346" s="72">
        <v>46228</v>
      </c>
      <c r="C8346" s="79">
        <v>0.625</v>
      </c>
      <c r="D8346">
        <v>51</v>
      </c>
      <c r="E8346" t="str">
        <f t="shared" si="260"/>
        <v>juillet</v>
      </c>
      <c r="F8346">
        <f t="shared" si="261"/>
        <v>15</v>
      </c>
    </row>
    <row r="8347" spans="1:6">
      <c r="A8347" t="s">
        <v>68</v>
      </c>
      <c r="B8347" s="72">
        <v>46228</v>
      </c>
      <c r="C8347" s="79">
        <v>0.66666666666666663</v>
      </c>
      <c r="D8347">
        <v>45</v>
      </c>
      <c r="E8347" t="str">
        <f t="shared" si="260"/>
        <v>juillet</v>
      </c>
      <c r="F8347">
        <f t="shared" si="261"/>
        <v>16</v>
      </c>
    </row>
    <row r="8348" spans="1:6">
      <c r="A8348" t="s">
        <v>68</v>
      </c>
      <c r="B8348" s="72">
        <v>46228</v>
      </c>
      <c r="C8348" s="79">
        <v>0.70833333333333337</v>
      </c>
      <c r="D8348">
        <v>42</v>
      </c>
      <c r="E8348" t="str">
        <f t="shared" si="260"/>
        <v>juillet</v>
      </c>
      <c r="F8348">
        <f t="shared" si="261"/>
        <v>17</v>
      </c>
    </row>
    <row r="8349" spans="1:6">
      <c r="A8349" t="s">
        <v>68</v>
      </c>
      <c r="B8349" s="72">
        <v>46228</v>
      </c>
      <c r="C8349" s="79">
        <v>0.75</v>
      </c>
      <c r="D8349">
        <v>35</v>
      </c>
      <c r="E8349" t="str">
        <f t="shared" si="260"/>
        <v>juillet</v>
      </c>
      <c r="F8349">
        <f t="shared" si="261"/>
        <v>18</v>
      </c>
    </row>
    <row r="8350" spans="1:6">
      <c r="A8350" t="s">
        <v>68</v>
      </c>
      <c r="B8350" s="72">
        <v>46228</v>
      </c>
      <c r="C8350" s="79">
        <v>0.79166666666666663</v>
      </c>
      <c r="D8350">
        <v>24</v>
      </c>
      <c r="E8350" t="str">
        <f t="shared" si="260"/>
        <v>juillet</v>
      </c>
      <c r="F8350">
        <f t="shared" si="261"/>
        <v>19</v>
      </c>
    </row>
    <row r="8351" spans="1:6">
      <c r="A8351" t="s">
        <v>68</v>
      </c>
      <c r="B8351" s="72">
        <v>46228</v>
      </c>
      <c r="C8351" s="79">
        <v>0.83333333333333337</v>
      </c>
      <c r="D8351">
        <v>19</v>
      </c>
      <c r="E8351" t="str">
        <f t="shared" si="260"/>
        <v>juillet</v>
      </c>
      <c r="F8351">
        <f t="shared" si="261"/>
        <v>20</v>
      </c>
    </row>
    <row r="8352" spans="1:6">
      <c r="A8352" t="s">
        <v>68</v>
      </c>
      <c r="B8352" s="72">
        <v>46228</v>
      </c>
      <c r="C8352" s="79">
        <v>0.875</v>
      </c>
      <c r="D8352">
        <v>19</v>
      </c>
      <c r="E8352" t="str">
        <f t="shared" si="260"/>
        <v>juillet</v>
      </c>
      <c r="F8352">
        <f t="shared" si="261"/>
        <v>21</v>
      </c>
    </row>
    <row r="8353" spans="1:6">
      <c r="A8353" t="s">
        <v>68</v>
      </c>
      <c r="B8353" s="72">
        <v>46228</v>
      </c>
      <c r="C8353" s="79">
        <v>0.91666666666666663</v>
      </c>
      <c r="D8353">
        <v>14</v>
      </c>
      <c r="E8353" t="str">
        <f t="shared" si="260"/>
        <v>juillet</v>
      </c>
      <c r="F8353">
        <f t="shared" si="261"/>
        <v>22</v>
      </c>
    </row>
    <row r="8354" spans="1:6">
      <c r="A8354" t="s">
        <v>68</v>
      </c>
      <c r="B8354" s="72">
        <v>46228</v>
      </c>
      <c r="C8354" s="79">
        <v>0.95833333333333337</v>
      </c>
      <c r="D8354">
        <v>6</v>
      </c>
      <c r="E8354" t="str">
        <f t="shared" si="260"/>
        <v>juillet</v>
      </c>
      <c r="F8354">
        <f t="shared" si="261"/>
        <v>23</v>
      </c>
    </row>
    <row r="8355" spans="1:6">
      <c r="A8355" t="s">
        <v>85</v>
      </c>
      <c r="B8355" s="72">
        <v>46228</v>
      </c>
      <c r="C8355" s="79">
        <v>0</v>
      </c>
      <c r="D8355">
        <v>2</v>
      </c>
      <c r="E8355" t="str">
        <f t="shared" si="260"/>
        <v>juillet</v>
      </c>
      <c r="F8355">
        <f t="shared" si="261"/>
        <v>24</v>
      </c>
    </row>
    <row r="8356" spans="1:6">
      <c r="A8356" t="s">
        <v>85</v>
      </c>
      <c r="B8356" s="72">
        <v>46228</v>
      </c>
      <c r="C8356" s="79">
        <v>4.1666666666666664E-2</v>
      </c>
      <c r="D8356">
        <v>2</v>
      </c>
      <c r="E8356" t="str">
        <f t="shared" si="260"/>
        <v>juillet</v>
      </c>
      <c r="F8356">
        <f t="shared" si="261"/>
        <v>1</v>
      </c>
    </row>
    <row r="8357" spans="1:6">
      <c r="A8357" t="s">
        <v>85</v>
      </c>
      <c r="B8357" s="72">
        <v>46228</v>
      </c>
      <c r="C8357" s="79">
        <v>8.3333333333333329E-2</v>
      </c>
      <c r="D8357">
        <v>1</v>
      </c>
      <c r="E8357" t="str">
        <f t="shared" si="260"/>
        <v>juillet</v>
      </c>
      <c r="F8357">
        <f t="shared" si="261"/>
        <v>2</v>
      </c>
    </row>
    <row r="8358" spans="1:6">
      <c r="A8358" t="s">
        <v>85</v>
      </c>
      <c r="B8358" s="72">
        <v>46228</v>
      </c>
      <c r="C8358" s="79">
        <v>0.125</v>
      </c>
      <c r="D8358">
        <v>3</v>
      </c>
      <c r="E8358" t="str">
        <f t="shared" si="260"/>
        <v>juillet</v>
      </c>
      <c r="F8358">
        <f t="shared" si="261"/>
        <v>3</v>
      </c>
    </row>
    <row r="8359" spans="1:6">
      <c r="A8359" t="s">
        <v>85</v>
      </c>
      <c r="B8359" s="72">
        <v>46228</v>
      </c>
      <c r="C8359" s="79">
        <v>0.16666666666666666</v>
      </c>
      <c r="D8359">
        <v>1</v>
      </c>
      <c r="E8359" t="str">
        <f t="shared" si="260"/>
        <v>juillet</v>
      </c>
      <c r="F8359">
        <f t="shared" si="261"/>
        <v>4</v>
      </c>
    </row>
    <row r="8360" spans="1:6">
      <c r="A8360" t="s">
        <v>85</v>
      </c>
      <c r="B8360" s="72">
        <v>46228</v>
      </c>
      <c r="C8360" s="79">
        <v>0.20833333333333334</v>
      </c>
      <c r="D8360">
        <v>1</v>
      </c>
      <c r="E8360" t="str">
        <f t="shared" si="260"/>
        <v>juillet</v>
      </c>
      <c r="F8360" t="e">
        <f t="shared" si="261"/>
        <v>#N/A</v>
      </c>
    </row>
    <row r="8361" spans="1:6">
      <c r="A8361" t="s">
        <v>85</v>
      </c>
      <c r="B8361" s="72">
        <v>46228</v>
      </c>
      <c r="C8361" s="79">
        <v>0.25</v>
      </c>
      <c r="D8361">
        <v>2</v>
      </c>
      <c r="E8361" t="str">
        <f t="shared" si="260"/>
        <v>juillet</v>
      </c>
      <c r="F8361">
        <f t="shared" si="261"/>
        <v>6</v>
      </c>
    </row>
    <row r="8362" spans="1:6">
      <c r="A8362" t="s">
        <v>85</v>
      </c>
      <c r="B8362" s="72">
        <v>46228</v>
      </c>
      <c r="C8362" s="79">
        <v>0.29166666666666669</v>
      </c>
      <c r="D8362">
        <v>3</v>
      </c>
      <c r="E8362" t="str">
        <f t="shared" si="260"/>
        <v>juillet</v>
      </c>
      <c r="F8362">
        <f t="shared" si="261"/>
        <v>7</v>
      </c>
    </row>
    <row r="8363" spans="1:6">
      <c r="A8363" t="s">
        <v>85</v>
      </c>
      <c r="B8363" s="72">
        <v>46228</v>
      </c>
      <c r="C8363" s="79">
        <v>0.33333333333333331</v>
      </c>
      <c r="D8363">
        <v>3</v>
      </c>
      <c r="E8363" t="str">
        <f t="shared" si="260"/>
        <v>juillet</v>
      </c>
      <c r="F8363">
        <f t="shared" si="261"/>
        <v>8</v>
      </c>
    </row>
    <row r="8364" spans="1:6">
      <c r="A8364" t="s">
        <v>85</v>
      </c>
      <c r="B8364" s="72">
        <v>46228</v>
      </c>
      <c r="C8364" s="79">
        <v>0.375</v>
      </c>
      <c r="D8364">
        <v>4</v>
      </c>
      <c r="E8364" t="str">
        <f t="shared" si="260"/>
        <v>juillet</v>
      </c>
      <c r="F8364">
        <f t="shared" si="261"/>
        <v>9</v>
      </c>
    </row>
    <row r="8365" spans="1:6">
      <c r="A8365" t="s">
        <v>85</v>
      </c>
      <c r="B8365" s="72">
        <v>46228</v>
      </c>
      <c r="C8365" s="79">
        <v>0.41666666666666669</v>
      </c>
      <c r="D8365">
        <v>6</v>
      </c>
      <c r="E8365" t="str">
        <f t="shared" si="260"/>
        <v>juillet</v>
      </c>
      <c r="F8365">
        <f t="shared" si="261"/>
        <v>10</v>
      </c>
    </row>
    <row r="8366" spans="1:6">
      <c r="A8366" t="s">
        <v>85</v>
      </c>
      <c r="B8366" s="72">
        <v>46228</v>
      </c>
      <c r="C8366" s="79">
        <v>0.45833333333333331</v>
      </c>
      <c r="D8366">
        <v>7</v>
      </c>
      <c r="E8366" t="str">
        <f t="shared" si="260"/>
        <v>juillet</v>
      </c>
      <c r="F8366">
        <f t="shared" si="261"/>
        <v>11</v>
      </c>
    </row>
    <row r="8367" spans="1:6">
      <c r="A8367" t="s">
        <v>85</v>
      </c>
      <c r="B8367" s="72">
        <v>46228</v>
      </c>
      <c r="C8367" s="79">
        <v>0.5</v>
      </c>
      <c r="D8367">
        <v>4</v>
      </c>
      <c r="E8367" t="str">
        <f t="shared" si="260"/>
        <v>juillet</v>
      </c>
      <c r="F8367">
        <f t="shared" si="261"/>
        <v>12</v>
      </c>
    </row>
    <row r="8368" spans="1:6">
      <c r="A8368" t="s">
        <v>85</v>
      </c>
      <c r="B8368" s="72">
        <v>46228</v>
      </c>
      <c r="C8368" s="79">
        <v>0.54166666666666663</v>
      </c>
      <c r="D8368">
        <v>6</v>
      </c>
      <c r="E8368" t="str">
        <f t="shared" si="260"/>
        <v>juillet</v>
      </c>
      <c r="F8368">
        <f t="shared" si="261"/>
        <v>13</v>
      </c>
    </row>
    <row r="8369" spans="1:6">
      <c r="A8369" t="s">
        <v>85</v>
      </c>
      <c r="B8369" s="72">
        <v>46228</v>
      </c>
      <c r="C8369" s="79">
        <v>0.58333333333333337</v>
      </c>
      <c r="D8369">
        <v>7</v>
      </c>
      <c r="E8369" t="str">
        <f t="shared" si="260"/>
        <v>juillet</v>
      </c>
      <c r="F8369">
        <f t="shared" si="261"/>
        <v>14</v>
      </c>
    </row>
    <row r="8370" spans="1:6">
      <c r="A8370" t="s">
        <v>85</v>
      </c>
      <c r="B8370" s="72">
        <v>46228</v>
      </c>
      <c r="C8370" s="79">
        <v>0.625</v>
      </c>
      <c r="D8370">
        <v>6</v>
      </c>
      <c r="E8370" t="str">
        <f t="shared" si="260"/>
        <v>juillet</v>
      </c>
      <c r="F8370">
        <f t="shared" si="261"/>
        <v>15</v>
      </c>
    </row>
    <row r="8371" spans="1:6">
      <c r="A8371" t="s">
        <v>85</v>
      </c>
      <c r="B8371" s="72">
        <v>46228</v>
      </c>
      <c r="C8371" s="79">
        <v>0.66666666666666663</v>
      </c>
      <c r="D8371">
        <v>6</v>
      </c>
      <c r="E8371" t="str">
        <f t="shared" si="260"/>
        <v>juillet</v>
      </c>
      <c r="F8371">
        <f t="shared" si="261"/>
        <v>16</v>
      </c>
    </row>
    <row r="8372" spans="1:6">
      <c r="A8372" t="s">
        <v>85</v>
      </c>
      <c r="B8372" s="72">
        <v>46228</v>
      </c>
      <c r="C8372" s="79">
        <v>0.70833333333333337</v>
      </c>
      <c r="D8372">
        <v>11</v>
      </c>
      <c r="E8372" t="str">
        <f t="shared" si="260"/>
        <v>juillet</v>
      </c>
      <c r="F8372">
        <f t="shared" si="261"/>
        <v>17</v>
      </c>
    </row>
    <row r="8373" spans="1:6">
      <c r="A8373" t="s">
        <v>85</v>
      </c>
      <c r="B8373" s="72">
        <v>46228</v>
      </c>
      <c r="C8373" s="79">
        <v>0.75</v>
      </c>
      <c r="D8373">
        <v>11</v>
      </c>
      <c r="E8373" t="str">
        <f t="shared" si="260"/>
        <v>juillet</v>
      </c>
      <c r="F8373">
        <f t="shared" si="261"/>
        <v>18</v>
      </c>
    </row>
    <row r="8374" spans="1:6">
      <c r="A8374" t="s">
        <v>85</v>
      </c>
      <c r="B8374" s="72">
        <v>46228</v>
      </c>
      <c r="C8374" s="79">
        <v>0.79166666666666663</v>
      </c>
      <c r="D8374">
        <v>4</v>
      </c>
      <c r="E8374" t="str">
        <f t="shared" si="260"/>
        <v>juillet</v>
      </c>
      <c r="F8374">
        <f t="shared" si="261"/>
        <v>19</v>
      </c>
    </row>
    <row r="8375" spans="1:6">
      <c r="A8375" t="s">
        <v>85</v>
      </c>
      <c r="B8375" s="72">
        <v>46228</v>
      </c>
      <c r="C8375" s="79">
        <v>0.83333333333333337</v>
      </c>
      <c r="D8375">
        <v>10</v>
      </c>
      <c r="E8375" t="str">
        <f t="shared" si="260"/>
        <v>juillet</v>
      </c>
      <c r="F8375">
        <f t="shared" si="261"/>
        <v>20</v>
      </c>
    </row>
    <row r="8376" spans="1:6">
      <c r="A8376" t="s">
        <v>85</v>
      </c>
      <c r="B8376" s="72">
        <v>46228</v>
      </c>
      <c r="C8376" s="79">
        <v>0.875</v>
      </c>
      <c r="D8376">
        <v>3</v>
      </c>
      <c r="E8376" t="str">
        <f t="shared" si="260"/>
        <v>juillet</v>
      </c>
      <c r="F8376">
        <f t="shared" si="261"/>
        <v>21</v>
      </c>
    </row>
    <row r="8377" spans="1:6">
      <c r="A8377" t="s">
        <v>85</v>
      </c>
      <c r="B8377" s="72">
        <v>46228</v>
      </c>
      <c r="C8377" s="79">
        <v>0.91666666666666663</v>
      </c>
      <c r="D8377">
        <v>1</v>
      </c>
      <c r="E8377" t="str">
        <f t="shared" si="260"/>
        <v>juillet</v>
      </c>
      <c r="F8377">
        <f t="shared" si="261"/>
        <v>22</v>
      </c>
    </row>
    <row r="8378" spans="1:6">
      <c r="A8378" t="s">
        <v>85</v>
      </c>
      <c r="B8378" s="72">
        <v>46228</v>
      </c>
      <c r="C8378" s="79">
        <v>0.95833333333333337</v>
      </c>
      <c r="D8378">
        <v>3</v>
      </c>
      <c r="E8378" t="str">
        <f t="shared" si="260"/>
        <v>juillet</v>
      </c>
      <c r="F8378">
        <f t="shared" si="261"/>
        <v>23</v>
      </c>
    </row>
    <row r="8379" spans="1:6">
      <c r="A8379" t="s">
        <v>85</v>
      </c>
      <c r="B8379" s="72">
        <v>46228</v>
      </c>
      <c r="C8379" s="79">
        <v>0</v>
      </c>
      <c r="D8379">
        <v>2</v>
      </c>
      <c r="E8379" t="str">
        <f t="shared" si="260"/>
        <v>juillet</v>
      </c>
      <c r="F8379">
        <f t="shared" si="261"/>
        <v>24</v>
      </c>
    </row>
    <row r="8380" spans="1:6">
      <c r="A8380" t="s">
        <v>85</v>
      </c>
      <c r="B8380" s="72">
        <v>46228</v>
      </c>
      <c r="C8380" s="79">
        <v>4.1666666666666664E-2</v>
      </c>
      <c r="D8380">
        <v>2</v>
      </c>
      <c r="E8380" t="str">
        <f t="shared" si="260"/>
        <v>juillet</v>
      </c>
      <c r="F8380">
        <f t="shared" si="261"/>
        <v>1</v>
      </c>
    </row>
    <row r="8381" spans="1:6">
      <c r="A8381" t="s">
        <v>85</v>
      </c>
      <c r="B8381" s="72">
        <v>46228</v>
      </c>
      <c r="C8381" s="79">
        <v>8.3333333333333329E-2</v>
      </c>
      <c r="D8381">
        <v>1</v>
      </c>
      <c r="E8381" t="str">
        <f t="shared" si="260"/>
        <v>juillet</v>
      </c>
      <c r="F8381">
        <f t="shared" si="261"/>
        <v>2</v>
      </c>
    </row>
    <row r="8382" spans="1:6">
      <c r="A8382" t="s">
        <v>85</v>
      </c>
      <c r="B8382" s="72">
        <v>46228</v>
      </c>
      <c r="C8382" s="79">
        <v>0.125</v>
      </c>
      <c r="D8382">
        <v>4</v>
      </c>
      <c r="E8382" t="str">
        <f t="shared" si="260"/>
        <v>juillet</v>
      </c>
      <c r="F8382">
        <f t="shared" si="261"/>
        <v>3</v>
      </c>
    </row>
    <row r="8383" spans="1:6">
      <c r="A8383" t="s">
        <v>85</v>
      </c>
      <c r="B8383" s="72">
        <v>46228</v>
      </c>
      <c r="C8383" s="79">
        <v>0.16666666666666666</v>
      </c>
      <c r="D8383">
        <v>1</v>
      </c>
      <c r="E8383" t="str">
        <f t="shared" si="260"/>
        <v>juillet</v>
      </c>
      <c r="F8383">
        <f t="shared" si="261"/>
        <v>4</v>
      </c>
    </row>
    <row r="8384" spans="1:6">
      <c r="A8384" t="s">
        <v>85</v>
      </c>
      <c r="B8384" s="72">
        <v>46228</v>
      </c>
      <c r="C8384" s="79">
        <v>0.20833333333333334</v>
      </c>
      <c r="D8384">
        <v>2</v>
      </c>
      <c r="E8384" t="str">
        <f t="shared" si="260"/>
        <v>juillet</v>
      </c>
      <c r="F8384" t="e">
        <f t="shared" si="261"/>
        <v>#N/A</v>
      </c>
    </row>
    <row r="8385" spans="1:6">
      <c r="A8385" t="s">
        <v>85</v>
      </c>
      <c r="B8385" s="72">
        <v>46228</v>
      </c>
      <c r="C8385" s="79">
        <v>0.25</v>
      </c>
      <c r="D8385">
        <v>4</v>
      </c>
      <c r="E8385" t="str">
        <f t="shared" si="260"/>
        <v>juillet</v>
      </c>
      <c r="F8385">
        <f t="shared" si="261"/>
        <v>6</v>
      </c>
    </row>
    <row r="8386" spans="1:6">
      <c r="A8386" t="s">
        <v>85</v>
      </c>
      <c r="B8386" s="72">
        <v>46228</v>
      </c>
      <c r="C8386" s="79">
        <v>0.29166666666666669</v>
      </c>
      <c r="D8386">
        <v>3</v>
      </c>
      <c r="E8386" t="str">
        <f t="shared" si="260"/>
        <v>juillet</v>
      </c>
      <c r="F8386">
        <f t="shared" si="261"/>
        <v>7</v>
      </c>
    </row>
    <row r="8387" spans="1:6">
      <c r="A8387" t="s">
        <v>85</v>
      </c>
      <c r="B8387" s="72">
        <v>46228</v>
      </c>
      <c r="C8387" s="79">
        <v>0.33333333333333331</v>
      </c>
      <c r="D8387">
        <v>3</v>
      </c>
      <c r="E8387" t="str">
        <f t="shared" si="260"/>
        <v>juillet</v>
      </c>
      <c r="F8387">
        <f t="shared" si="261"/>
        <v>8</v>
      </c>
    </row>
    <row r="8388" spans="1:6">
      <c r="A8388" t="s">
        <v>85</v>
      </c>
      <c r="B8388" s="72">
        <v>46228</v>
      </c>
      <c r="C8388" s="79">
        <v>0.375</v>
      </c>
      <c r="D8388">
        <v>7</v>
      </c>
      <c r="E8388" t="str">
        <f t="shared" ref="E8388:E8451" si="262">TEXT(B8388,"mmmm")</f>
        <v>juillet</v>
      </c>
      <c r="F8388">
        <f t="shared" ref="F8388:F8451" si="263">VLOOKUP(C8388,$L$1:$M$24,2,0)</f>
        <v>9</v>
      </c>
    </row>
    <row r="8389" spans="1:6">
      <c r="A8389" t="s">
        <v>85</v>
      </c>
      <c r="B8389" s="72">
        <v>46228</v>
      </c>
      <c r="C8389" s="79">
        <v>0.41666666666666669</v>
      </c>
      <c r="D8389">
        <v>9</v>
      </c>
      <c r="E8389" t="str">
        <f t="shared" si="262"/>
        <v>juillet</v>
      </c>
      <c r="F8389">
        <f t="shared" si="263"/>
        <v>10</v>
      </c>
    </row>
    <row r="8390" spans="1:6">
      <c r="A8390" t="s">
        <v>85</v>
      </c>
      <c r="B8390" s="72">
        <v>46228</v>
      </c>
      <c r="C8390" s="79">
        <v>0.45833333333333331</v>
      </c>
      <c r="D8390">
        <v>12</v>
      </c>
      <c r="E8390" t="str">
        <f t="shared" si="262"/>
        <v>juillet</v>
      </c>
      <c r="F8390">
        <f t="shared" si="263"/>
        <v>11</v>
      </c>
    </row>
    <row r="8391" spans="1:6">
      <c r="A8391" t="s">
        <v>85</v>
      </c>
      <c r="B8391" s="72">
        <v>46228</v>
      </c>
      <c r="C8391" s="79">
        <v>0.5</v>
      </c>
      <c r="D8391">
        <v>6</v>
      </c>
      <c r="E8391" t="str">
        <f t="shared" si="262"/>
        <v>juillet</v>
      </c>
      <c r="F8391">
        <f t="shared" si="263"/>
        <v>12</v>
      </c>
    </row>
    <row r="8392" spans="1:6">
      <c r="A8392" t="s">
        <v>85</v>
      </c>
      <c r="B8392" s="72">
        <v>46228</v>
      </c>
      <c r="C8392" s="79">
        <v>0.54166666666666663</v>
      </c>
      <c r="D8392">
        <v>9</v>
      </c>
      <c r="E8392" t="str">
        <f t="shared" si="262"/>
        <v>juillet</v>
      </c>
      <c r="F8392">
        <f t="shared" si="263"/>
        <v>13</v>
      </c>
    </row>
    <row r="8393" spans="1:6">
      <c r="A8393" t="s">
        <v>85</v>
      </c>
      <c r="B8393" s="72">
        <v>46228</v>
      </c>
      <c r="C8393" s="79">
        <v>0.58333333333333337</v>
      </c>
      <c r="D8393">
        <v>11</v>
      </c>
      <c r="E8393" t="str">
        <f t="shared" si="262"/>
        <v>juillet</v>
      </c>
      <c r="F8393">
        <f t="shared" si="263"/>
        <v>14</v>
      </c>
    </row>
    <row r="8394" spans="1:6">
      <c r="A8394" t="s">
        <v>85</v>
      </c>
      <c r="B8394" s="72">
        <v>46228</v>
      </c>
      <c r="C8394" s="79">
        <v>0.625</v>
      </c>
      <c r="D8394">
        <v>10</v>
      </c>
      <c r="E8394" t="str">
        <f t="shared" si="262"/>
        <v>juillet</v>
      </c>
      <c r="F8394">
        <f t="shared" si="263"/>
        <v>15</v>
      </c>
    </row>
    <row r="8395" spans="1:6">
      <c r="A8395" t="s">
        <v>85</v>
      </c>
      <c r="B8395" s="72">
        <v>46228</v>
      </c>
      <c r="C8395" s="79">
        <v>0.66666666666666663</v>
      </c>
      <c r="D8395">
        <v>8</v>
      </c>
      <c r="E8395" t="str">
        <f t="shared" si="262"/>
        <v>juillet</v>
      </c>
      <c r="F8395">
        <f t="shared" si="263"/>
        <v>16</v>
      </c>
    </row>
    <row r="8396" spans="1:6">
      <c r="A8396" t="s">
        <v>85</v>
      </c>
      <c r="B8396" s="72">
        <v>46228</v>
      </c>
      <c r="C8396" s="79">
        <v>0.70833333333333337</v>
      </c>
      <c r="D8396">
        <v>15</v>
      </c>
      <c r="E8396" t="str">
        <f t="shared" si="262"/>
        <v>juillet</v>
      </c>
      <c r="F8396">
        <f t="shared" si="263"/>
        <v>17</v>
      </c>
    </row>
    <row r="8397" spans="1:6">
      <c r="A8397" t="s">
        <v>85</v>
      </c>
      <c r="B8397" s="72">
        <v>46228</v>
      </c>
      <c r="C8397" s="79">
        <v>0.75</v>
      </c>
      <c r="D8397">
        <v>16</v>
      </c>
      <c r="E8397" t="str">
        <f t="shared" si="262"/>
        <v>juillet</v>
      </c>
      <c r="F8397">
        <f t="shared" si="263"/>
        <v>18</v>
      </c>
    </row>
    <row r="8398" spans="1:6">
      <c r="A8398" t="s">
        <v>85</v>
      </c>
      <c r="B8398" s="72">
        <v>46228</v>
      </c>
      <c r="C8398" s="79">
        <v>0.79166666666666663</v>
      </c>
      <c r="D8398">
        <v>8</v>
      </c>
      <c r="E8398" t="str">
        <f t="shared" si="262"/>
        <v>juillet</v>
      </c>
      <c r="F8398">
        <f t="shared" si="263"/>
        <v>19</v>
      </c>
    </row>
    <row r="8399" spans="1:6">
      <c r="A8399" t="s">
        <v>85</v>
      </c>
      <c r="B8399" s="72">
        <v>46228</v>
      </c>
      <c r="C8399" s="79">
        <v>0.83333333333333337</v>
      </c>
      <c r="D8399">
        <v>15</v>
      </c>
      <c r="E8399" t="str">
        <f t="shared" si="262"/>
        <v>juillet</v>
      </c>
      <c r="F8399">
        <f t="shared" si="263"/>
        <v>20</v>
      </c>
    </row>
    <row r="8400" spans="1:6">
      <c r="A8400" t="s">
        <v>85</v>
      </c>
      <c r="B8400" s="72">
        <v>46228</v>
      </c>
      <c r="C8400" s="79">
        <v>0.875</v>
      </c>
      <c r="D8400">
        <v>4</v>
      </c>
      <c r="E8400" t="str">
        <f t="shared" si="262"/>
        <v>juillet</v>
      </c>
      <c r="F8400">
        <f t="shared" si="263"/>
        <v>21</v>
      </c>
    </row>
    <row r="8401" spans="1:6">
      <c r="A8401" t="s">
        <v>85</v>
      </c>
      <c r="B8401" s="72">
        <v>46228</v>
      </c>
      <c r="C8401" s="79">
        <v>0.91666666666666663</v>
      </c>
      <c r="D8401">
        <v>1</v>
      </c>
      <c r="E8401" t="str">
        <f t="shared" si="262"/>
        <v>juillet</v>
      </c>
      <c r="F8401">
        <f t="shared" si="263"/>
        <v>22</v>
      </c>
    </row>
    <row r="8402" spans="1:6">
      <c r="A8402" t="s">
        <v>85</v>
      </c>
      <c r="B8402" s="72">
        <v>46228</v>
      </c>
      <c r="C8402" s="79">
        <v>0.95833333333333337</v>
      </c>
      <c r="D8402">
        <v>5</v>
      </c>
      <c r="E8402" t="str">
        <f t="shared" si="262"/>
        <v>juillet</v>
      </c>
      <c r="F8402">
        <f t="shared" si="263"/>
        <v>23</v>
      </c>
    </row>
    <row r="8403" spans="1:6">
      <c r="A8403" t="s">
        <v>68</v>
      </c>
      <c r="B8403" s="72">
        <v>46229</v>
      </c>
      <c r="C8403" s="79">
        <v>0</v>
      </c>
      <c r="D8403">
        <v>2</v>
      </c>
      <c r="E8403" t="str">
        <f t="shared" si="262"/>
        <v>juillet</v>
      </c>
      <c r="F8403">
        <f t="shared" si="263"/>
        <v>24</v>
      </c>
    </row>
    <row r="8404" spans="1:6">
      <c r="A8404" t="s">
        <v>68</v>
      </c>
      <c r="B8404" s="72">
        <v>46229</v>
      </c>
      <c r="C8404" s="79">
        <v>4.1666666666666664E-2</v>
      </c>
      <c r="D8404">
        <v>3</v>
      </c>
      <c r="E8404" t="str">
        <f t="shared" si="262"/>
        <v>juillet</v>
      </c>
      <c r="F8404">
        <f t="shared" si="263"/>
        <v>1</v>
      </c>
    </row>
    <row r="8405" spans="1:6">
      <c r="A8405" t="s">
        <v>68</v>
      </c>
      <c r="B8405" s="72">
        <v>46229</v>
      </c>
      <c r="C8405" s="79">
        <v>8.3333333333333329E-2</v>
      </c>
      <c r="D8405">
        <v>3</v>
      </c>
      <c r="E8405" t="str">
        <f t="shared" si="262"/>
        <v>juillet</v>
      </c>
      <c r="F8405">
        <f t="shared" si="263"/>
        <v>2</v>
      </c>
    </row>
    <row r="8406" spans="1:6">
      <c r="A8406" t="s">
        <v>68</v>
      </c>
      <c r="B8406" s="72">
        <v>46229</v>
      </c>
      <c r="C8406" s="79">
        <v>0.125</v>
      </c>
      <c r="D8406">
        <v>1</v>
      </c>
      <c r="E8406" t="str">
        <f t="shared" si="262"/>
        <v>juillet</v>
      </c>
      <c r="F8406">
        <f t="shared" si="263"/>
        <v>3</v>
      </c>
    </row>
    <row r="8407" spans="1:6">
      <c r="A8407" t="s">
        <v>68</v>
      </c>
      <c r="B8407" s="72">
        <v>46229</v>
      </c>
      <c r="C8407" s="79">
        <v>0.16666666666666666</v>
      </c>
      <c r="D8407">
        <v>1</v>
      </c>
      <c r="E8407" t="str">
        <f t="shared" si="262"/>
        <v>juillet</v>
      </c>
      <c r="F8407">
        <f t="shared" si="263"/>
        <v>4</v>
      </c>
    </row>
    <row r="8408" spans="1:6">
      <c r="A8408" t="s">
        <v>68</v>
      </c>
      <c r="B8408" s="72">
        <v>46229</v>
      </c>
      <c r="C8408" s="79">
        <v>0.20833333333333334</v>
      </c>
      <c r="D8408">
        <v>3</v>
      </c>
      <c r="E8408" t="str">
        <f t="shared" si="262"/>
        <v>juillet</v>
      </c>
      <c r="F8408" t="e">
        <f t="shared" si="263"/>
        <v>#N/A</v>
      </c>
    </row>
    <row r="8409" spans="1:6">
      <c r="A8409" t="s">
        <v>68</v>
      </c>
      <c r="B8409" s="72">
        <v>46229</v>
      </c>
      <c r="C8409" s="79">
        <v>0.25</v>
      </c>
      <c r="D8409">
        <v>3</v>
      </c>
      <c r="E8409" t="str">
        <f t="shared" si="262"/>
        <v>juillet</v>
      </c>
      <c r="F8409">
        <f t="shared" si="263"/>
        <v>6</v>
      </c>
    </row>
    <row r="8410" spans="1:6">
      <c r="A8410" t="s">
        <v>68</v>
      </c>
      <c r="B8410" s="72">
        <v>46229</v>
      </c>
      <c r="C8410" s="79">
        <v>0.29166666666666669</v>
      </c>
      <c r="D8410">
        <v>4</v>
      </c>
      <c r="E8410" t="str">
        <f t="shared" si="262"/>
        <v>juillet</v>
      </c>
      <c r="F8410">
        <f t="shared" si="263"/>
        <v>7</v>
      </c>
    </row>
    <row r="8411" spans="1:6">
      <c r="A8411" t="s">
        <v>68</v>
      </c>
      <c r="B8411" s="72">
        <v>46229</v>
      </c>
      <c r="C8411" s="79">
        <v>0.33333333333333331</v>
      </c>
      <c r="D8411">
        <v>11</v>
      </c>
      <c r="E8411" t="str">
        <f t="shared" si="262"/>
        <v>juillet</v>
      </c>
      <c r="F8411">
        <f t="shared" si="263"/>
        <v>8</v>
      </c>
    </row>
    <row r="8412" spans="1:6">
      <c r="A8412" t="s">
        <v>68</v>
      </c>
      <c r="B8412" s="72">
        <v>46229</v>
      </c>
      <c r="C8412" s="79">
        <v>0.375</v>
      </c>
      <c r="D8412">
        <v>29</v>
      </c>
      <c r="E8412" t="str">
        <f t="shared" si="262"/>
        <v>juillet</v>
      </c>
      <c r="F8412">
        <f t="shared" si="263"/>
        <v>9</v>
      </c>
    </row>
    <row r="8413" spans="1:6">
      <c r="A8413" t="s">
        <v>68</v>
      </c>
      <c r="B8413" s="72">
        <v>46229</v>
      </c>
      <c r="C8413" s="79">
        <v>0.41666666666666669</v>
      </c>
      <c r="D8413">
        <v>42</v>
      </c>
      <c r="E8413" t="str">
        <f t="shared" si="262"/>
        <v>juillet</v>
      </c>
      <c r="F8413">
        <f t="shared" si="263"/>
        <v>10</v>
      </c>
    </row>
    <row r="8414" spans="1:6">
      <c r="A8414" t="s">
        <v>68</v>
      </c>
      <c r="B8414" s="72">
        <v>46229</v>
      </c>
      <c r="C8414" s="79">
        <v>0.45833333333333331</v>
      </c>
      <c r="D8414">
        <v>38</v>
      </c>
      <c r="E8414" t="str">
        <f t="shared" si="262"/>
        <v>juillet</v>
      </c>
      <c r="F8414">
        <f t="shared" si="263"/>
        <v>11</v>
      </c>
    </row>
    <row r="8415" spans="1:6">
      <c r="A8415" t="s">
        <v>68</v>
      </c>
      <c r="B8415" s="72">
        <v>46229</v>
      </c>
      <c r="C8415" s="79">
        <v>0.5</v>
      </c>
      <c r="D8415">
        <v>45</v>
      </c>
      <c r="E8415" t="str">
        <f t="shared" si="262"/>
        <v>juillet</v>
      </c>
      <c r="F8415">
        <f t="shared" si="263"/>
        <v>12</v>
      </c>
    </row>
    <row r="8416" spans="1:6">
      <c r="A8416" t="s">
        <v>68</v>
      </c>
      <c r="B8416" s="72">
        <v>46229</v>
      </c>
      <c r="C8416" s="79">
        <v>0.54166666666666663</v>
      </c>
      <c r="D8416">
        <v>51</v>
      </c>
      <c r="E8416" t="str">
        <f t="shared" si="262"/>
        <v>juillet</v>
      </c>
      <c r="F8416">
        <f t="shared" si="263"/>
        <v>13</v>
      </c>
    </row>
    <row r="8417" spans="1:6">
      <c r="A8417" t="s">
        <v>68</v>
      </c>
      <c r="B8417" s="72">
        <v>46229</v>
      </c>
      <c r="C8417" s="79">
        <v>0.58333333333333337</v>
      </c>
      <c r="D8417">
        <v>41</v>
      </c>
      <c r="E8417" t="str">
        <f t="shared" si="262"/>
        <v>juillet</v>
      </c>
      <c r="F8417">
        <f t="shared" si="263"/>
        <v>14</v>
      </c>
    </row>
    <row r="8418" spans="1:6">
      <c r="A8418" t="s">
        <v>68</v>
      </c>
      <c r="B8418" s="72">
        <v>46229</v>
      </c>
      <c r="C8418" s="79">
        <v>0.625</v>
      </c>
      <c r="D8418">
        <v>45</v>
      </c>
      <c r="E8418" t="str">
        <f t="shared" si="262"/>
        <v>juillet</v>
      </c>
      <c r="F8418">
        <f t="shared" si="263"/>
        <v>15</v>
      </c>
    </row>
    <row r="8419" spans="1:6">
      <c r="A8419" t="s">
        <v>68</v>
      </c>
      <c r="B8419" s="72">
        <v>46229</v>
      </c>
      <c r="C8419" s="79">
        <v>0.66666666666666663</v>
      </c>
      <c r="D8419">
        <v>38</v>
      </c>
      <c r="E8419" t="str">
        <f t="shared" si="262"/>
        <v>juillet</v>
      </c>
      <c r="F8419">
        <f t="shared" si="263"/>
        <v>16</v>
      </c>
    </row>
    <row r="8420" spans="1:6">
      <c r="A8420" t="s">
        <v>68</v>
      </c>
      <c r="B8420" s="72">
        <v>46229</v>
      </c>
      <c r="C8420" s="79">
        <v>0.70833333333333337</v>
      </c>
      <c r="D8420">
        <v>33</v>
      </c>
      <c r="E8420" t="str">
        <f t="shared" si="262"/>
        <v>juillet</v>
      </c>
      <c r="F8420">
        <f t="shared" si="263"/>
        <v>17</v>
      </c>
    </row>
    <row r="8421" spans="1:6">
      <c r="A8421" t="s">
        <v>68</v>
      </c>
      <c r="B8421" s="72">
        <v>46229</v>
      </c>
      <c r="C8421" s="79">
        <v>0.75</v>
      </c>
      <c r="D8421">
        <v>27</v>
      </c>
      <c r="E8421" t="str">
        <f t="shared" si="262"/>
        <v>juillet</v>
      </c>
      <c r="F8421">
        <f t="shared" si="263"/>
        <v>18</v>
      </c>
    </row>
    <row r="8422" spans="1:6">
      <c r="A8422" t="s">
        <v>68</v>
      </c>
      <c r="B8422" s="72">
        <v>46229</v>
      </c>
      <c r="C8422" s="79">
        <v>0.79166666666666663</v>
      </c>
      <c r="D8422">
        <v>22</v>
      </c>
      <c r="E8422" t="str">
        <f t="shared" si="262"/>
        <v>juillet</v>
      </c>
      <c r="F8422">
        <f t="shared" si="263"/>
        <v>19</v>
      </c>
    </row>
    <row r="8423" spans="1:6">
      <c r="A8423" t="s">
        <v>68</v>
      </c>
      <c r="B8423" s="72">
        <v>46229</v>
      </c>
      <c r="C8423" s="79">
        <v>0.83333333333333337</v>
      </c>
      <c r="D8423">
        <v>18</v>
      </c>
      <c r="E8423" t="str">
        <f t="shared" si="262"/>
        <v>juillet</v>
      </c>
      <c r="F8423">
        <f t="shared" si="263"/>
        <v>20</v>
      </c>
    </row>
    <row r="8424" spans="1:6">
      <c r="A8424" t="s">
        <v>68</v>
      </c>
      <c r="B8424" s="72">
        <v>46229</v>
      </c>
      <c r="C8424" s="79">
        <v>0.875</v>
      </c>
      <c r="D8424">
        <v>12</v>
      </c>
      <c r="E8424" t="str">
        <f t="shared" si="262"/>
        <v>juillet</v>
      </c>
      <c r="F8424">
        <f t="shared" si="263"/>
        <v>21</v>
      </c>
    </row>
    <row r="8425" spans="1:6">
      <c r="A8425" t="s">
        <v>68</v>
      </c>
      <c r="B8425" s="72">
        <v>46229</v>
      </c>
      <c r="C8425" s="79">
        <v>0.91666666666666663</v>
      </c>
      <c r="D8425">
        <v>10</v>
      </c>
      <c r="E8425" t="str">
        <f t="shared" si="262"/>
        <v>juillet</v>
      </c>
      <c r="F8425">
        <f t="shared" si="263"/>
        <v>22</v>
      </c>
    </row>
    <row r="8426" spans="1:6">
      <c r="A8426" t="s">
        <v>68</v>
      </c>
      <c r="B8426" s="72">
        <v>46229</v>
      </c>
      <c r="C8426" s="79">
        <v>0.95833333333333337</v>
      </c>
      <c r="D8426">
        <v>6</v>
      </c>
      <c r="E8426" t="str">
        <f t="shared" si="262"/>
        <v>juillet</v>
      </c>
      <c r="F8426">
        <f t="shared" si="263"/>
        <v>23</v>
      </c>
    </row>
    <row r="8427" spans="1:6">
      <c r="A8427" t="s">
        <v>85</v>
      </c>
      <c r="B8427" s="72">
        <v>46229</v>
      </c>
      <c r="C8427" s="79">
        <v>0</v>
      </c>
      <c r="D8427">
        <v>3</v>
      </c>
      <c r="E8427" t="str">
        <f t="shared" si="262"/>
        <v>juillet</v>
      </c>
      <c r="F8427">
        <f t="shared" si="263"/>
        <v>24</v>
      </c>
    </row>
    <row r="8428" spans="1:6">
      <c r="A8428" t="s">
        <v>85</v>
      </c>
      <c r="B8428" s="72">
        <v>46229</v>
      </c>
      <c r="C8428" s="79">
        <v>4.1666666666666664E-2</v>
      </c>
      <c r="D8428">
        <v>0</v>
      </c>
      <c r="E8428" t="str">
        <f t="shared" si="262"/>
        <v>juillet</v>
      </c>
      <c r="F8428">
        <f t="shared" si="263"/>
        <v>1</v>
      </c>
    </row>
    <row r="8429" spans="1:6">
      <c r="A8429" t="s">
        <v>85</v>
      </c>
      <c r="B8429" s="72">
        <v>46229</v>
      </c>
      <c r="C8429" s="79">
        <v>8.3333333333333329E-2</v>
      </c>
      <c r="D8429">
        <v>0</v>
      </c>
      <c r="E8429" t="str">
        <f t="shared" si="262"/>
        <v>juillet</v>
      </c>
      <c r="F8429">
        <f t="shared" si="263"/>
        <v>2</v>
      </c>
    </row>
    <row r="8430" spans="1:6">
      <c r="A8430" t="s">
        <v>85</v>
      </c>
      <c r="B8430" s="72">
        <v>46229</v>
      </c>
      <c r="C8430" s="79">
        <v>0.125</v>
      </c>
      <c r="D8430">
        <v>0</v>
      </c>
      <c r="E8430" t="str">
        <f t="shared" si="262"/>
        <v>juillet</v>
      </c>
      <c r="F8430">
        <f t="shared" si="263"/>
        <v>3</v>
      </c>
    </row>
    <row r="8431" spans="1:6">
      <c r="A8431" t="s">
        <v>85</v>
      </c>
      <c r="B8431" s="72">
        <v>46229</v>
      </c>
      <c r="C8431" s="79">
        <v>0.16666666666666666</v>
      </c>
      <c r="D8431">
        <v>0</v>
      </c>
      <c r="E8431" t="str">
        <f t="shared" si="262"/>
        <v>juillet</v>
      </c>
      <c r="F8431">
        <f t="shared" si="263"/>
        <v>4</v>
      </c>
    </row>
    <row r="8432" spans="1:6">
      <c r="A8432" t="s">
        <v>85</v>
      </c>
      <c r="B8432" s="72">
        <v>46229</v>
      </c>
      <c r="C8432" s="79">
        <v>0.20833333333333334</v>
      </c>
      <c r="D8432">
        <v>1</v>
      </c>
      <c r="E8432" t="str">
        <f t="shared" si="262"/>
        <v>juillet</v>
      </c>
      <c r="F8432" t="e">
        <f t="shared" si="263"/>
        <v>#N/A</v>
      </c>
    </row>
    <row r="8433" spans="1:6">
      <c r="A8433" t="s">
        <v>85</v>
      </c>
      <c r="B8433" s="72">
        <v>46229</v>
      </c>
      <c r="C8433" s="79">
        <v>0.25</v>
      </c>
      <c r="D8433">
        <v>8</v>
      </c>
      <c r="E8433" t="str">
        <f t="shared" si="262"/>
        <v>juillet</v>
      </c>
      <c r="F8433">
        <f t="shared" si="263"/>
        <v>6</v>
      </c>
    </row>
    <row r="8434" spans="1:6">
      <c r="A8434" t="s">
        <v>85</v>
      </c>
      <c r="B8434" s="72">
        <v>46229</v>
      </c>
      <c r="C8434" s="79">
        <v>0.29166666666666669</v>
      </c>
      <c r="D8434">
        <v>7</v>
      </c>
      <c r="E8434" t="str">
        <f t="shared" si="262"/>
        <v>juillet</v>
      </c>
      <c r="F8434">
        <f t="shared" si="263"/>
        <v>7</v>
      </c>
    </row>
    <row r="8435" spans="1:6">
      <c r="A8435" t="s">
        <v>85</v>
      </c>
      <c r="B8435" s="72">
        <v>46229</v>
      </c>
      <c r="C8435" s="79">
        <v>0.33333333333333331</v>
      </c>
      <c r="D8435">
        <v>3</v>
      </c>
      <c r="E8435" t="str">
        <f t="shared" si="262"/>
        <v>juillet</v>
      </c>
      <c r="F8435">
        <f t="shared" si="263"/>
        <v>8</v>
      </c>
    </row>
    <row r="8436" spans="1:6">
      <c r="A8436" t="s">
        <v>85</v>
      </c>
      <c r="B8436" s="72">
        <v>46229</v>
      </c>
      <c r="C8436" s="79">
        <v>0.375</v>
      </c>
      <c r="D8436">
        <v>5</v>
      </c>
      <c r="E8436" t="str">
        <f t="shared" si="262"/>
        <v>juillet</v>
      </c>
      <c r="F8436">
        <f t="shared" si="263"/>
        <v>9</v>
      </c>
    </row>
    <row r="8437" spans="1:6">
      <c r="A8437" t="s">
        <v>85</v>
      </c>
      <c r="B8437" s="72">
        <v>46229</v>
      </c>
      <c r="C8437" s="79">
        <v>0.41666666666666669</v>
      </c>
      <c r="D8437">
        <v>12</v>
      </c>
      <c r="E8437" t="str">
        <f t="shared" si="262"/>
        <v>juillet</v>
      </c>
      <c r="F8437">
        <f t="shared" si="263"/>
        <v>10</v>
      </c>
    </row>
    <row r="8438" spans="1:6">
      <c r="A8438" t="s">
        <v>85</v>
      </c>
      <c r="B8438" s="72">
        <v>46229</v>
      </c>
      <c r="C8438" s="79">
        <v>0.45833333333333331</v>
      </c>
      <c r="D8438">
        <v>10</v>
      </c>
      <c r="E8438" t="str">
        <f t="shared" si="262"/>
        <v>juillet</v>
      </c>
      <c r="F8438">
        <f t="shared" si="263"/>
        <v>11</v>
      </c>
    </row>
    <row r="8439" spans="1:6">
      <c r="A8439" t="s">
        <v>85</v>
      </c>
      <c r="B8439" s="72">
        <v>46229</v>
      </c>
      <c r="C8439" s="79">
        <v>0.5</v>
      </c>
      <c r="D8439">
        <v>14</v>
      </c>
      <c r="E8439" t="str">
        <f t="shared" si="262"/>
        <v>juillet</v>
      </c>
      <c r="F8439">
        <f t="shared" si="263"/>
        <v>12</v>
      </c>
    </row>
    <row r="8440" spans="1:6">
      <c r="A8440" t="s">
        <v>85</v>
      </c>
      <c r="B8440" s="72">
        <v>46229</v>
      </c>
      <c r="C8440" s="79">
        <v>0.54166666666666663</v>
      </c>
      <c r="D8440">
        <v>5</v>
      </c>
      <c r="E8440" t="str">
        <f t="shared" si="262"/>
        <v>juillet</v>
      </c>
      <c r="F8440">
        <f t="shared" si="263"/>
        <v>13</v>
      </c>
    </row>
    <row r="8441" spans="1:6">
      <c r="A8441" t="s">
        <v>85</v>
      </c>
      <c r="B8441" s="72">
        <v>46229</v>
      </c>
      <c r="C8441" s="79">
        <v>0.58333333333333337</v>
      </c>
      <c r="D8441">
        <v>6</v>
      </c>
      <c r="E8441" t="str">
        <f t="shared" si="262"/>
        <v>juillet</v>
      </c>
      <c r="F8441">
        <f t="shared" si="263"/>
        <v>14</v>
      </c>
    </row>
    <row r="8442" spans="1:6">
      <c r="A8442" t="s">
        <v>85</v>
      </c>
      <c r="B8442" s="72">
        <v>46229</v>
      </c>
      <c r="C8442" s="79">
        <v>0.625</v>
      </c>
      <c r="D8442">
        <v>4</v>
      </c>
      <c r="E8442" t="str">
        <f t="shared" si="262"/>
        <v>juillet</v>
      </c>
      <c r="F8442">
        <f t="shared" si="263"/>
        <v>15</v>
      </c>
    </row>
    <row r="8443" spans="1:6">
      <c r="A8443" t="s">
        <v>85</v>
      </c>
      <c r="B8443" s="72">
        <v>46229</v>
      </c>
      <c r="C8443" s="79">
        <v>0.66666666666666663</v>
      </c>
      <c r="D8443">
        <v>2</v>
      </c>
      <c r="E8443" t="str">
        <f t="shared" si="262"/>
        <v>juillet</v>
      </c>
      <c r="F8443">
        <f t="shared" si="263"/>
        <v>16</v>
      </c>
    </row>
    <row r="8444" spans="1:6">
      <c r="A8444" t="s">
        <v>85</v>
      </c>
      <c r="B8444" s="72">
        <v>46229</v>
      </c>
      <c r="C8444" s="79">
        <v>0.70833333333333337</v>
      </c>
      <c r="D8444">
        <v>3</v>
      </c>
      <c r="E8444" t="str">
        <f t="shared" si="262"/>
        <v>juillet</v>
      </c>
      <c r="F8444">
        <f t="shared" si="263"/>
        <v>17</v>
      </c>
    </row>
    <row r="8445" spans="1:6">
      <c r="A8445" t="s">
        <v>85</v>
      </c>
      <c r="B8445" s="72">
        <v>46229</v>
      </c>
      <c r="C8445" s="79">
        <v>0.75</v>
      </c>
      <c r="D8445">
        <v>4</v>
      </c>
      <c r="E8445" t="str">
        <f t="shared" si="262"/>
        <v>juillet</v>
      </c>
      <c r="F8445">
        <f t="shared" si="263"/>
        <v>18</v>
      </c>
    </row>
    <row r="8446" spans="1:6">
      <c r="A8446" t="s">
        <v>85</v>
      </c>
      <c r="B8446" s="72">
        <v>46229</v>
      </c>
      <c r="C8446" s="79">
        <v>0.79166666666666663</v>
      </c>
      <c r="D8446">
        <v>1</v>
      </c>
      <c r="E8446" t="str">
        <f t="shared" si="262"/>
        <v>juillet</v>
      </c>
      <c r="F8446">
        <f t="shared" si="263"/>
        <v>19</v>
      </c>
    </row>
    <row r="8447" spans="1:6">
      <c r="A8447" t="s">
        <v>85</v>
      </c>
      <c r="B8447" s="72">
        <v>46229</v>
      </c>
      <c r="C8447" s="79">
        <v>0.83333333333333337</v>
      </c>
      <c r="D8447">
        <v>2</v>
      </c>
      <c r="E8447" t="str">
        <f t="shared" si="262"/>
        <v>juillet</v>
      </c>
      <c r="F8447">
        <f t="shared" si="263"/>
        <v>20</v>
      </c>
    </row>
    <row r="8448" spans="1:6">
      <c r="A8448" t="s">
        <v>85</v>
      </c>
      <c r="B8448" s="72">
        <v>46229</v>
      </c>
      <c r="C8448" s="79">
        <v>0.875</v>
      </c>
      <c r="D8448">
        <v>4</v>
      </c>
      <c r="E8448" t="str">
        <f t="shared" si="262"/>
        <v>juillet</v>
      </c>
      <c r="F8448">
        <f t="shared" si="263"/>
        <v>21</v>
      </c>
    </row>
    <row r="8449" spans="1:6">
      <c r="A8449" t="s">
        <v>85</v>
      </c>
      <c r="B8449" s="72">
        <v>46229</v>
      </c>
      <c r="C8449" s="79">
        <v>0.91666666666666663</v>
      </c>
      <c r="D8449">
        <v>2</v>
      </c>
      <c r="E8449" t="str">
        <f t="shared" si="262"/>
        <v>juillet</v>
      </c>
      <c r="F8449">
        <f t="shared" si="263"/>
        <v>22</v>
      </c>
    </row>
    <row r="8450" spans="1:6">
      <c r="A8450" t="s">
        <v>85</v>
      </c>
      <c r="B8450" s="72">
        <v>46229</v>
      </c>
      <c r="C8450" s="79">
        <v>0.95833333333333337</v>
      </c>
      <c r="D8450">
        <v>0</v>
      </c>
      <c r="E8450" t="str">
        <f t="shared" si="262"/>
        <v>juillet</v>
      </c>
      <c r="F8450">
        <f t="shared" si="263"/>
        <v>23</v>
      </c>
    </row>
    <row r="8451" spans="1:6">
      <c r="A8451" t="s">
        <v>85</v>
      </c>
      <c r="B8451" s="72">
        <v>46229</v>
      </c>
      <c r="C8451" s="79">
        <v>0</v>
      </c>
      <c r="D8451">
        <v>3</v>
      </c>
      <c r="E8451" t="str">
        <f t="shared" si="262"/>
        <v>juillet</v>
      </c>
      <c r="F8451">
        <f t="shared" si="263"/>
        <v>24</v>
      </c>
    </row>
    <row r="8452" spans="1:6">
      <c r="A8452" t="s">
        <v>85</v>
      </c>
      <c r="B8452" s="72">
        <v>46229</v>
      </c>
      <c r="C8452" s="79">
        <v>4.1666666666666664E-2</v>
      </c>
      <c r="D8452">
        <v>0</v>
      </c>
      <c r="E8452" t="str">
        <f t="shared" ref="E8452:E8515" si="264">TEXT(B8452,"mmmm")</f>
        <v>juillet</v>
      </c>
      <c r="F8452">
        <f t="shared" ref="F8452:F8515" si="265">VLOOKUP(C8452,$L$1:$M$24,2,0)</f>
        <v>1</v>
      </c>
    </row>
    <row r="8453" spans="1:6">
      <c r="A8453" t="s">
        <v>85</v>
      </c>
      <c r="B8453" s="72">
        <v>46229</v>
      </c>
      <c r="C8453" s="79">
        <v>8.3333333333333329E-2</v>
      </c>
      <c r="D8453">
        <v>0</v>
      </c>
      <c r="E8453" t="str">
        <f t="shared" si="264"/>
        <v>juillet</v>
      </c>
      <c r="F8453">
        <f t="shared" si="265"/>
        <v>2</v>
      </c>
    </row>
    <row r="8454" spans="1:6">
      <c r="A8454" t="s">
        <v>85</v>
      </c>
      <c r="B8454" s="72">
        <v>46229</v>
      </c>
      <c r="C8454" s="79">
        <v>0.125</v>
      </c>
      <c r="D8454">
        <v>0</v>
      </c>
      <c r="E8454" t="str">
        <f t="shared" si="264"/>
        <v>juillet</v>
      </c>
      <c r="F8454">
        <f t="shared" si="265"/>
        <v>3</v>
      </c>
    </row>
    <row r="8455" spans="1:6">
      <c r="A8455" t="s">
        <v>85</v>
      </c>
      <c r="B8455" s="72">
        <v>46229</v>
      </c>
      <c r="C8455" s="79">
        <v>0.16666666666666666</v>
      </c>
      <c r="D8455">
        <v>0</v>
      </c>
      <c r="E8455" t="str">
        <f t="shared" si="264"/>
        <v>juillet</v>
      </c>
      <c r="F8455">
        <f t="shared" si="265"/>
        <v>4</v>
      </c>
    </row>
    <row r="8456" spans="1:6">
      <c r="A8456" t="s">
        <v>85</v>
      </c>
      <c r="B8456" s="72">
        <v>46229</v>
      </c>
      <c r="C8456" s="79">
        <v>0.20833333333333334</v>
      </c>
      <c r="D8456">
        <v>1</v>
      </c>
      <c r="E8456" t="str">
        <f t="shared" si="264"/>
        <v>juillet</v>
      </c>
      <c r="F8456" t="e">
        <f t="shared" si="265"/>
        <v>#N/A</v>
      </c>
    </row>
    <row r="8457" spans="1:6">
      <c r="A8457" t="s">
        <v>85</v>
      </c>
      <c r="B8457" s="72">
        <v>46229</v>
      </c>
      <c r="C8457" s="79">
        <v>0.25</v>
      </c>
      <c r="D8457">
        <v>8</v>
      </c>
      <c r="E8457" t="str">
        <f t="shared" si="264"/>
        <v>juillet</v>
      </c>
      <c r="F8457">
        <f t="shared" si="265"/>
        <v>6</v>
      </c>
    </row>
    <row r="8458" spans="1:6">
      <c r="A8458" t="s">
        <v>85</v>
      </c>
      <c r="B8458" s="72">
        <v>46229</v>
      </c>
      <c r="C8458" s="79">
        <v>0.29166666666666669</v>
      </c>
      <c r="D8458">
        <v>7</v>
      </c>
      <c r="E8458" t="str">
        <f t="shared" si="264"/>
        <v>juillet</v>
      </c>
      <c r="F8458">
        <f t="shared" si="265"/>
        <v>7</v>
      </c>
    </row>
    <row r="8459" spans="1:6">
      <c r="A8459" t="s">
        <v>85</v>
      </c>
      <c r="B8459" s="72">
        <v>46229</v>
      </c>
      <c r="C8459" s="79">
        <v>0.33333333333333331</v>
      </c>
      <c r="D8459">
        <v>2</v>
      </c>
      <c r="E8459" t="str">
        <f t="shared" si="264"/>
        <v>juillet</v>
      </c>
      <c r="F8459">
        <f t="shared" si="265"/>
        <v>8</v>
      </c>
    </row>
    <row r="8460" spans="1:6">
      <c r="A8460" t="s">
        <v>85</v>
      </c>
      <c r="B8460" s="72">
        <v>46229</v>
      </c>
      <c r="C8460" s="79">
        <v>0.375</v>
      </c>
      <c r="D8460">
        <v>8</v>
      </c>
      <c r="E8460" t="str">
        <f t="shared" si="264"/>
        <v>juillet</v>
      </c>
      <c r="F8460">
        <f t="shared" si="265"/>
        <v>9</v>
      </c>
    </row>
    <row r="8461" spans="1:6">
      <c r="A8461" t="s">
        <v>85</v>
      </c>
      <c r="B8461" s="72">
        <v>46229</v>
      </c>
      <c r="C8461" s="79">
        <v>0.41666666666666669</v>
      </c>
      <c r="D8461">
        <v>11</v>
      </c>
      <c r="E8461" t="str">
        <f t="shared" si="264"/>
        <v>juillet</v>
      </c>
      <c r="F8461">
        <f t="shared" si="265"/>
        <v>10</v>
      </c>
    </row>
    <row r="8462" spans="1:6">
      <c r="A8462" t="s">
        <v>85</v>
      </c>
      <c r="B8462" s="72">
        <v>46229</v>
      </c>
      <c r="C8462" s="79">
        <v>0.45833333333333331</v>
      </c>
      <c r="D8462">
        <v>11</v>
      </c>
      <c r="E8462" t="str">
        <f t="shared" si="264"/>
        <v>juillet</v>
      </c>
      <c r="F8462">
        <f t="shared" si="265"/>
        <v>11</v>
      </c>
    </row>
    <row r="8463" spans="1:6">
      <c r="A8463" t="s">
        <v>85</v>
      </c>
      <c r="B8463" s="72">
        <v>46229</v>
      </c>
      <c r="C8463" s="79">
        <v>0.5</v>
      </c>
      <c r="D8463">
        <v>13</v>
      </c>
      <c r="E8463" t="str">
        <f t="shared" si="264"/>
        <v>juillet</v>
      </c>
      <c r="F8463">
        <f t="shared" si="265"/>
        <v>12</v>
      </c>
    </row>
    <row r="8464" spans="1:6">
      <c r="A8464" t="s">
        <v>85</v>
      </c>
      <c r="B8464" s="72">
        <v>46229</v>
      </c>
      <c r="C8464" s="79">
        <v>0.54166666666666663</v>
      </c>
      <c r="D8464">
        <v>5</v>
      </c>
      <c r="E8464" t="str">
        <f t="shared" si="264"/>
        <v>juillet</v>
      </c>
      <c r="F8464">
        <f t="shared" si="265"/>
        <v>13</v>
      </c>
    </row>
    <row r="8465" spans="1:6">
      <c r="A8465" t="s">
        <v>85</v>
      </c>
      <c r="B8465" s="72">
        <v>46229</v>
      </c>
      <c r="C8465" s="79">
        <v>0.58333333333333337</v>
      </c>
      <c r="D8465">
        <v>6</v>
      </c>
      <c r="E8465" t="str">
        <f t="shared" si="264"/>
        <v>juillet</v>
      </c>
      <c r="F8465">
        <f t="shared" si="265"/>
        <v>14</v>
      </c>
    </row>
    <row r="8466" spans="1:6">
      <c r="A8466" t="s">
        <v>85</v>
      </c>
      <c r="B8466" s="72">
        <v>46229</v>
      </c>
      <c r="C8466" s="79">
        <v>0.625</v>
      </c>
      <c r="D8466">
        <v>6</v>
      </c>
      <c r="E8466" t="str">
        <f t="shared" si="264"/>
        <v>juillet</v>
      </c>
      <c r="F8466">
        <f t="shared" si="265"/>
        <v>15</v>
      </c>
    </row>
    <row r="8467" spans="1:6">
      <c r="A8467" t="s">
        <v>85</v>
      </c>
      <c r="B8467" s="72">
        <v>46229</v>
      </c>
      <c r="C8467" s="79">
        <v>0.66666666666666663</v>
      </c>
      <c r="D8467">
        <v>3</v>
      </c>
      <c r="E8467" t="str">
        <f t="shared" si="264"/>
        <v>juillet</v>
      </c>
      <c r="F8467">
        <f t="shared" si="265"/>
        <v>16</v>
      </c>
    </row>
    <row r="8468" spans="1:6">
      <c r="A8468" t="s">
        <v>85</v>
      </c>
      <c r="B8468" s="72">
        <v>46229</v>
      </c>
      <c r="C8468" s="79">
        <v>0.70833333333333337</v>
      </c>
      <c r="D8468">
        <v>4</v>
      </c>
      <c r="E8468" t="str">
        <f t="shared" si="264"/>
        <v>juillet</v>
      </c>
      <c r="F8468">
        <f t="shared" si="265"/>
        <v>17</v>
      </c>
    </row>
    <row r="8469" spans="1:6">
      <c r="A8469" t="s">
        <v>85</v>
      </c>
      <c r="B8469" s="72">
        <v>46229</v>
      </c>
      <c r="C8469" s="79">
        <v>0.75</v>
      </c>
      <c r="D8469">
        <v>4</v>
      </c>
      <c r="E8469" t="str">
        <f t="shared" si="264"/>
        <v>juillet</v>
      </c>
      <c r="F8469">
        <f t="shared" si="265"/>
        <v>18</v>
      </c>
    </row>
    <row r="8470" spans="1:6">
      <c r="A8470" t="s">
        <v>85</v>
      </c>
      <c r="B8470" s="72">
        <v>46229</v>
      </c>
      <c r="C8470" s="79">
        <v>0.79166666666666663</v>
      </c>
      <c r="D8470">
        <v>2</v>
      </c>
      <c r="E8470" t="str">
        <f t="shared" si="264"/>
        <v>juillet</v>
      </c>
      <c r="F8470">
        <f t="shared" si="265"/>
        <v>19</v>
      </c>
    </row>
    <row r="8471" spans="1:6">
      <c r="A8471" t="s">
        <v>85</v>
      </c>
      <c r="B8471" s="72">
        <v>46229</v>
      </c>
      <c r="C8471" s="79">
        <v>0.83333333333333337</v>
      </c>
      <c r="D8471">
        <v>1</v>
      </c>
      <c r="E8471" t="str">
        <f t="shared" si="264"/>
        <v>juillet</v>
      </c>
      <c r="F8471">
        <f t="shared" si="265"/>
        <v>20</v>
      </c>
    </row>
    <row r="8472" spans="1:6">
      <c r="A8472" t="s">
        <v>85</v>
      </c>
      <c r="B8472" s="72">
        <v>46229</v>
      </c>
      <c r="C8472" s="79">
        <v>0.875</v>
      </c>
      <c r="D8472">
        <v>5</v>
      </c>
      <c r="E8472" t="str">
        <f t="shared" si="264"/>
        <v>juillet</v>
      </c>
      <c r="F8472">
        <f t="shared" si="265"/>
        <v>21</v>
      </c>
    </row>
    <row r="8473" spans="1:6">
      <c r="A8473" t="s">
        <v>85</v>
      </c>
      <c r="B8473" s="72">
        <v>46229</v>
      </c>
      <c r="C8473" s="79">
        <v>0.91666666666666663</v>
      </c>
      <c r="D8473">
        <v>3</v>
      </c>
      <c r="E8473" t="str">
        <f t="shared" si="264"/>
        <v>juillet</v>
      </c>
      <c r="F8473">
        <f t="shared" si="265"/>
        <v>22</v>
      </c>
    </row>
    <row r="8474" spans="1:6">
      <c r="A8474" t="s">
        <v>85</v>
      </c>
      <c r="B8474" s="72">
        <v>46229</v>
      </c>
      <c r="C8474" s="79">
        <v>0.95833333333333337</v>
      </c>
      <c r="D8474">
        <v>0</v>
      </c>
      <c r="E8474" t="str">
        <f t="shared" si="264"/>
        <v>juillet</v>
      </c>
      <c r="F8474">
        <f t="shared" si="265"/>
        <v>23</v>
      </c>
    </row>
    <row r="8475" spans="1:6">
      <c r="A8475" t="s">
        <v>68</v>
      </c>
      <c r="B8475" s="72">
        <v>46230</v>
      </c>
      <c r="C8475" s="79">
        <v>0</v>
      </c>
      <c r="D8475">
        <v>1</v>
      </c>
      <c r="E8475" t="str">
        <f t="shared" si="264"/>
        <v>juillet</v>
      </c>
      <c r="F8475">
        <f t="shared" si="265"/>
        <v>24</v>
      </c>
    </row>
    <row r="8476" spans="1:6">
      <c r="A8476" t="s">
        <v>68</v>
      </c>
      <c r="B8476" s="72">
        <v>46230</v>
      </c>
      <c r="C8476" s="79">
        <v>4.1666666666666664E-2</v>
      </c>
      <c r="D8476">
        <v>3</v>
      </c>
      <c r="E8476" t="str">
        <f t="shared" si="264"/>
        <v>juillet</v>
      </c>
      <c r="F8476">
        <f t="shared" si="265"/>
        <v>1</v>
      </c>
    </row>
    <row r="8477" spans="1:6">
      <c r="A8477" t="s">
        <v>68</v>
      </c>
      <c r="B8477" s="72">
        <v>46230</v>
      </c>
      <c r="C8477" s="79">
        <v>8.3333333333333329E-2</v>
      </c>
      <c r="D8477">
        <v>3</v>
      </c>
      <c r="E8477" t="str">
        <f t="shared" si="264"/>
        <v>juillet</v>
      </c>
      <c r="F8477">
        <f t="shared" si="265"/>
        <v>2</v>
      </c>
    </row>
    <row r="8478" spans="1:6">
      <c r="A8478" t="s">
        <v>68</v>
      </c>
      <c r="B8478" s="72">
        <v>46230</v>
      </c>
      <c r="C8478" s="79">
        <v>0.125</v>
      </c>
      <c r="D8478">
        <v>0</v>
      </c>
      <c r="E8478" t="str">
        <f t="shared" si="264"/>
        <v>juillet</v>
      </c>
      <c r="F8478">
        <f t="shared" si="265"/>
        <v>3</v>
      </c>
    </row>
    <row r="8479" spans="1:6">
      <c r="A8479" t="s">
        <v>68</v>
      </c>
      <c r="B8479" s="72">
        <v>46230</v>
      </c>
      <c r="C8479" s="79">
        <v>0.16666666666666666</v>
      </c>
      <c r="D8479">
        <v>1</v>
      </c>
      <c r="E8479" t="str">
        <f t="shared" si="264"/>
        <v>juillet</v>
      </c>
      <c r="F8479">
        <f t="shared" si="265"/>
        <v>4</v>
      </c>
    </row>
    <row r="8480" spans="1:6">
      <c r="A8480" t="s">
        <v>68</v>
      </c>
      <c r="B8480" s="72">
        <v>46230</v>
      </c>
      <c r="C8480" s="79">
        <v>0.20833333333333334</v>
      </c>
      <c r="D8480">
        <v>3</v>
      </c>
      <c r="E8480" t="str">
        <f t="shared" si="264"/>
        <v>juillet</v>
      </c>
      <c r="F8480" t="e">
        <f t="shared" si="265"/>
        <v>#N/A</v>
      </c>
    </row>
    <row r="8481" spans="1:6">
      <c r="A8481" t="s">
        <v>68</v>
      </c>
      <c r="B8481" s="72">
        <v>46230</v>
      </c>
      <c r="C8481" s="79">
        <v>0.25</v>
      </c>
      <c r="D8481">
        <v>6</v>
      </c>
      <c r="E8481" t="str">
        <f t="shared" si="264"/>
        <v>juillet</v>
      </c>
      <c r="F8481">
        <f t="shared" si="265"/>
        <v>6</v>
      </c>
    </row>
    <row r="8482" spans="1:6">
      <c r="A8482" t="s">
        <v>68</v>
      </c>
      <c r="B8482" s="72">
        <v>46230</v>
      </c>
      <c r="C8482" s="79">
        <v>0.29166666666666669</v>
      </c>
      <c r="D8482">
        <v>26</v>
      </c>
      <c r="E8482" t="str">
        <f t="shared" si="264"/>
        <v>juillet</v>
      </c>
      <c r="F8482">
        <f t="shared" si="265"/>
        <v>7</v>
      </c>
    </row>
    <row r="8483" spans="1:6">
      <c r="A8483" t="s">
        <v>68</v>
      </c>
      <c r="B8483" s="72">
        <v>46230</v>
      </c>
      <c r="C8483" s="79">
        <v>0.33333333333333331</v>
      </c>
      <c r="D8483">
        <v>78</v>
      </c>
      <c r="E8483" t="str">
        <f t="shared" si="264"/>
        <v>juillet</v>
      </c>
      <c r="F8483">
        <f t="shared" si="265"/>
        <v>8</v>
      </c>
    </row>
    <row r="8484" spans="1:6">
      <c r="A8484" t="s">
        <v>68</v>
      </c>
      <c r="B8484" s="72">
        <v>46230</v>
      </c>
      <c r="C8484" s="79">
        <v>0.375</v>
      </c>
      <c r="D8484">
        <v>103</v>
      </c>
      <c r="E8484" t="str">
        <f t="shared" si="264"/>
        <v>juillet</v>
      </c>
      <c r="F8484">
        <f t="shared" si="265"/>
        <v>9</v>
      </c>
    </row>
    <row r="8485" spans="1:6">
      <c r="A8485" t="s">
        <v>68</v>
      </c>
      <c r="B8485" s="72">
        <v>46230</v>
      </c>
      <c r="C8485" s="79">
        <v>0.41666666666666669</v>
      </c>
      <c r="D8485">
        <v>104</v>
      </c>
      <c r="E8485" t="str">
        <f t="shared" si="264"/>
        <v>juillet</v>
      </c>
      <c r="F8485">
        <f t="shared" si="265"/>
        <v>10</v>
      </c>
    </row>
    <row r="8486" spans="1:6">
      <c r="A8486" t="s">
        <v>68</v>
      </c>
      <c r="B8486" s="72">
        <v>46230</v>
      </c>
      <c r="C8486" s="79">
        <v>0.45833333333333331</v>
      </c>
      <c r="D8486">
        <v>79</v>
      </c>
      <c r="E8486" t="str">
        <f t="shared" si="264"/>
        <v>juillet</v>
      </c>
      <c r="F8486">
        <f t="shared" si="265"/>
        <v>11</v>
      </c>
    </row>
    <row r="8487" spans="1:6">
      <c r="A8487" t="s">
        <v>68</v>
      </c>
      <c r="B8487" s="72">
        <v>46230</v>
      </c>
      <c r="C8487" s="79">
        <v>0.5</v>
      </c>
      <c r="D8487">
        <v>92</v>
      </c>
      <c r="E8487" t="str">
        <f t="shared" si="264"/>
        <v>juillet</v>
      </c>
      <c r="F8487">
        <f t="shared" si="265"/>
        <v>12</v>
      </c>
    </row>
    <row r="8488" spans="1:6">
      <c r="A8488" t="s">
        <v>68</v>
      </c>
      <c r="B8488" s="72">
        <v>46230</v>
      </c>
      <c r="C8488" s="79">
        <v>0.54166666666666663</v>
      </c>
      <c r="D8488">
        <v>86</v>
      </c>
      <c r="E8488" t="str">
        <f t="shared" si="264"/>
        <v>juillet</v>
      </c>
      <c r="F8488">
        <f t="shared" si="265"/>
        <v>13</v>
      </c>
    </row>
    <row r="8489" spans="1:6">
      <c r="A8489" t="s">
        <v>68</v>
      </c>
      <c r="B8489" s="72">
        <v>46230</v>
      </c>
      <c r="C8489" s="79">
        <v>0.58333333333333337</v>
      </c>
      <c r="D8489">
        <v>76</v>
      </c>
      <c r="E8489" t="str">
        <f t="shared" si="264"/>
        <v>juillet</v>
      </c>
      <c r="F8489">
        <f t="shared" si="265"/>
        <v>14</v>
      </c>
    </row>
    <row r="8490" spans="1:6">
      <c r="A8490" t="s">
        <v>68</v>
      </c>
      <c r="B8490" s="72">
        <v>46230</v>
      </c>
      <c r="C8490" s="79">
        <v>0.625</v>
      </c>
      <c r="D8490">
        <v>73</v>
      </c>
      <c r="E8490" t="str">
        <f t="shared" si="264"/>
        <v>juillet</v>
      </c>
      <c r="F8490">
        <f t="shared" si="265"/>
        <v>15</v>
      </c>
    </row>
    <row r="8491" spans="1:6">
      <c r="A8491" t="s">
        <v>68</v>
      </c>
      <c r="B8491" s="72">
        <v>46230</v>
      </c>
      <c r="C8491" s="79">
        <v>0.66666666666666663</v>
      </c>
      <c r="D8491">
        <v>73</v>
      </c>
      <c r="E8491" t="str">
        <f t="shared" si="264"/>
        <v>juillet</v>
      </c>
      <c r="F8491">
        <f t="shared" si="265"/>
        <v>16</v>
      </c>
    </row>
    <row r="8492" spans="1:6">
      <c r="A8492" t="s">
        <v>68</v>
      </c>
      <c r="B8492" s="72">
        <v>46230</v>
      </c>
      <c r="C8492" s="79">
        <v>0.70833333333333337</v>
      </c>
      <c r="D8492">
        <v>46</v>
      </c>
      <c r="E8492" t="str">
        <f t="shared" si="264"/>
        <v>juillet</v>
      </c>
      <c r="F8492">
        <f t="shared" si="265"/>
        <v>17</v>
      </c>
    </row>
    <row r="8493" spans="1:6">
      <c r="A8493" t="s">
        <v>68</v>
      </c>
      <c r="B8493" s="72">
        <v>46230</v>
      </c>
      <c r="C8493" s="79">
        <v>0.75</v>
      </c>
      <c r="D8493">
        <v>31</v>
      </c>
      <c r="E8493" t="str">
        <f t="shared" si="264"/>
        <v>juillet</v>
      </c>
      <c r="F8493">
        <f t="shared" si="265"/>
        <v>18</v>
      </c>
    </row>
    <row r="8494" spans="1:6">
      <c r="A8494" t="s">
        <v>68</v>
      </c>
      <c r="B8494" s="72">
        <v>46230</v>
      </c>
      <c r="C8494" s="79">
        <v>0.79166666666666663</v>
      </c>
      <c r="D8494">
        <v>27</v>
      </c>
      <c r="E8494" t="str">
        <f t="shared" si="264"/>
        <v>juillet</v>
      </c>
      <c r="F8494">
        <f t="shared" si="265"/>
        <v>19</v>
      </c>
    </row>
    <row r="8495" spans="1:6">
      <c r="A8495" t="s">
        <v>68</v>
      </c>
      <c r="B8495" s="72">
        <v>46230</v>
      </c>
      <c r="C8495" s="79">
        <v>0.83333333333333337</v>
      </c>
      <c r="D8495">
        <v>21</v>
      </c>
      <c r="E8495" t="str">
        <f t="shared" si="264"/>
        <v>juillet</v>
      </c>
      <c r="F8495">
        <f t="shared" si="265"/>
        <v>20</v>
      </c>
    </row>
    <row r="8496" spans="1:6">
      <c r="A8496" t="s">
        <v>68</v>
      </c>
      <c r="B8496" s="72">
        <v>46230</v>
      </c>
      <c r="C8496" s="79">
        <v>0.875</v>
      </c>
      <c r="D8496">
        <v>17</v>
      </c>
      <c r="E8496" t="str">
        <f t="shared" si="264"/>
        <v>juillet</v>
      </c>
      <c r="F8496">
        <f t="shared" si="265"/>
        <v>21</v>
      </c>
    </row>
    <row r="8497" spans="1:6">
      <c r="A8497" t="s">
        <v>68</v>
      </c>
      <c r="B8497" s="72">
        <v>46230</v>
      </c>
      <c r="C8497" s="79">
        <v>0.91666666666666663</v>
      </c>
      <c r="D8497">
        <v>11</v>
      </c>
      <c r="E8497" t="str">
        <f t="shared" si="264"/>
        <v>juillet</v>
      </c>
      <c r="F8497">
        <f t="shared" si="265"/>
        <v>22</v>
      </c>
    </row>
    <row r="8498" spans="1:6">
      <c r="A8498" t="s">
        <v>68</v>
      </c>
      <c r="B8498" s="72">
        <v>46230</v>
      </c>
      <c r="C8498" s="79">
        <v>0.95833333333333337</v>
      </c>
      <c r="D8498">
        <v>4</v>
      </c>
      <c r="E8498" t="str">
        <f t="shared" si="264"/>
        <v>juillet</v>
      </c>
      <c r="F8498">
        <f t="shared" si="265"/>
        <v>23</v>
      </c>
    </row>
    <row r="8499" spans="1:6">
      <c r="A8499" t="s">
        <v>85</v>
      </c>
      <c r="B8499" s="72">
        <v>46230</v>
      </c>
      <c r="C8499" s="79">
        <v>0</v>
      </c>
      <c r="D8499">
        <v>0</v>
      </c>
      <c r="E8499" t="str">
        <f t="shared" si="264"/>
        <v>juillet</v>
      </c>
      <c r="F8499">
        <f t="shared" si="265"/>
        <v>24</v>
      </c>
    </row>
    <row r="8500" spans="1:6">
      <c r="A8500" t="s">
        <v>85</v>
      </c>
      <c r="B8500" s="72">
        <v>46230</v>
      </c>
      <c r="C8500" s="79">
        <v>4.1666666666666664E-2</v>
      </c>
      <c r="D8500">
        <v>0</v>
      </c>
      <c r="E8500" t="str">
        <f t="shared" si="264"/>
        <v>juillet</v>
      </c>
      <c r="F8500">
        <f t="shared" si="265"/>
        <v>1</v>
      </c>
    </row>
    <row r="8501" spans="1:6">
      <c r="A8501" t="s">
        <v>85</v>
      </c>
      <c r="B8501" s="72">
        <v>46230</v>
      </c>
      <c r="C8501" s="79">
        <v>8.3333333333333329E-2</v>
      </c>
      <c r="D8501">
        <v>0</v>
      </c>
      <c r="E8501" t="str">
        <f t="shared" si="264"/>
        <v>juillet</v>
      </c>
      <c r="F8501">
        <f t="shared" si="265"/>
        <v>2</v>
      </c>
    </row>
    <row r="8502" spans="1:6">
      <c r="A8502" t="s">
        <v>85</v>
      </c>
      <c r="B8502" s="72">
        <v>46230</v>
      </c>
      <c r="C8502" s="79">
        <v>0.125</v>
      </c>
      <c r="D8502">
        <v>1</v>
      </c>
      <c r="E8502" t="str">
        <f t="shared" si="264"/>
        <v>juillet</v>
      </c>
      <c r="F8502">
        <f t="shared" si="265"/>
        <v>3</v>
      </c>
    </row>
    <row r="8503" spans="1:6">
      <c r="A8503" t="s">
        <v>85</v>
      </c>
      <c r="B8503" s="72">
        <v>46230</v>
      </c>
      <c r="C8503" s="79">
        <v>0.16666666666666666</v>
      </c>
      <c r="D8503">
        <v>0</v>
      </c>
      <c r="E8503" t="str">
        <f t="shared" si="264"/>
        <v>juillet</v>
      </c>
      <c r="F8503">
        <f t="shared" si="265"/>
        <v>4</v>
      </c>
    </row>
    <row r="8504" spans="1:6">
      <c r="A8504" t="s">
        <v>85</v>
      </c>
      <c r="B8504" s="72">
        <v>46230</v>
      </c>
      <c r="C8504" s="79">
        <v>0.20833333333333334</v>
      </c>
      <c r="D8504">
        <v>1</v>
      </c>
      <c r="E8504" t="str">
        <f t="shared" si="264"/>
        <v>juillet</v>
      </c>
      <c r="F8504" t="e">
        <f t="shared" si="265"/>
        <v>#N/A</v>
      </c>
    </row>
    <row r="8505" spans="1:6">
      <c r="A8505" t="s">
        <v>85</v>
      </c>
      <c r="B8505" s="72">
        <v>46230</v>
      </c>
      <c r="C8505" s="79">
        <v>0.25</v>
      </c>
      <c r="D8505">
        <v>0</v>
      </c>
      <c r="E8505" t="str">
        <f t="shared" si="264"/>
        <v>juillet</v>
      </c>
      <c r="F8505">
        <f t="shared" si="265"/>
        <v>6</v>
      </c>
    </row>
    <row r="8506" spans="1:6">
      <c r="A8506" t="s">
        <v>85</v>
      </c>
      <c r="B8506" s="72">
        <v>46230</v>
      </c>
      <c r="C8506" s="79">
        <v>0.29166666666666669</v>
      </c>
      <c r="D8506">
        <v>5</v>
      </c>
      <c r="E8506" t="str">
        <f t="shared" si="264"/>
        <v>juillet</v>
      </c>
      <c r="F8506">
        <f t="shared" si="265"/>
        <v>7</v>
      </c>
    </row>
    <row r="8507" spans="1:6">
      <c r="A8507" t="s">
        <v>85</v>
      </c>
      <c r="B8507" s="72">
        <v>46230</v>
      </c>
      <c r="C8507" s="79">
        <v>0.33333333333333331</v>
      </c>
      <c r="D8507">
        <v>8</v>
      </c>
      <c r="E8507" t="str">
        <f t="shared" si="264"/>
        <v>juillet</v>
      </c>
      <c r="F8507">
        <f t="shared" si="265"/>
        <v>8</v>
      </c>
    </row>
    <row r="8508" spans="1:6">
      <c r="A8508" t="s">
        <v>85</v>
      </c>
      <c r="B8508" s="72">
        <v>46230</v>
      </c>
      <c r="C8508" s="79">
        <v>0.375</v>
      </c>
      <c r="D8508">
        <v>16</v>
      </c>
      <c r="E8508" t="str">
        <f t="shared" si="264"/>
        <v>juillet</v>
      </c>
      <c r="F8508">
        <f t="shared" si="265"/>
        <v>9</v>
      </c>
    </row>
    <row r="8509" spans="1:6">
      <c r="A8509" t="s">
        <v>85</v>
      </c>
      <c r="B8509" s="72">
        <v>46230</v>
      </c>
      <c r="C8509" s="79">
        <v>0.41666666666666669</v>
      </c>
      <c r="D8509">
        <v>22</v>
      </c>
      <c r="E8509" t="str">
        <f t="shared" si="264"/>
        <v>juillet</v>
      </c>
      <c r="F8509">
        <f t="shared" si="265"/>
        <v>10</v>
      </c>
    </row>
    <row r="8510" spans="1:6">
      <c r="A8510" t="s">
        <v>85</v>
      </c>
      <c r="B8510" s="72">
        <v>46230</v>
      </c>
      <c r="C8510" s="79">
        <v>0.45833333333333331</v>
      </c>
      <c r="D8510">
        <v>18</v>
      </c>
      <c r="E8510" t="str">
        <f t="shared" si="264"/>
        <v>juillet</v>
      </c>
      <c r="F8510">
        <f t="shared" si="265"/>
        <v>11</v>
      </c>
    </row>
    <row r="8511" spans="1:6">
      <c r="A8511" t="s">
        <v>85</v>
      </c>
      <c r="B8511" s="72">
        <v>46230</v>
      </c>
      <c r="C8511" s="79">
        <v>0.5</v>
      </c>
      <c r="D8511">
        <v>17</v>
      </c>
      <c r="E8511" t="str">
        <f t="shared" si="264"/>
        <v>juillet</v>
      </c>
      <c r="F8511">
        <f t="shared" si="265"/>
        <v>12</v>
      </c>
    </row>
    <row r="8512" spans="1:6">
      <c r="A8512" t="s">
        <v>85</v>
      </c>
      <c r="B8512" s="72">
        <v>46230</v>
      </c>
      <c r="C8512" s="79">
        <v>0.54166666666666663</v>
      </c>
      <c r="D8512">
        <v>13</v>
      </c>
      <c r="E8512" t="str">
        <f t="shared" si="264"/>
        <v>juillet</v>
      </c>
      <c r="F8512">
        <f t="shared" si="265"/>
        <v>13</v>
      </c>
    </row>
    <row r="8513" spans="1:6">
      <c r="A8513" t="s">
        <v>85</v>
      </c>
      <c r="B8513" s="72">
        <v>46230</v>
      </c>
      <c r="C8513" s="79">
        <v>0.58333333333333337</v>
      </c>
      <c r="D8513">
        <v>31</v>
      </c>
      <c r="E8513" t="str">
        <f t="shared" si="264"/>
        <v>juillet</v>
      </c>
      <c r="F8513">
        <f t="shared" si="265"/>
        <v>14</v>
      </c>
    </row>
    <row r="8514" spans="1:6">
      <c r="A8514" t="s">
        <v>85</v>
      </c>
      <c r="B8514" s="72">
        <v>46230</v>
      </c>
      <c r="C8514" s="79">
        <v>0.625</v>
      </c>
      <c r="D8514">
        <v>20</v>
      </c>
      <c r="E8514" t="str">
        <f t="shared" si="264"/>
        <v>juillet</v>
      </c>
      <c r="F8514">
        <f t="shared" si="265"/>
        <v>15</v>
      </c>
    </row>
    <row r="8515" spans="1:6">
      <c r="A8515" t="s">
        <v>85</v>
      </c>
      <c r="B8515" s="72">
        <v>46230</v>
      </c>
      <c r="C8515" s="79">
        <v>0.66666666666666663</v>
      </c>
      <c r="D8515">
        <v>18</v>
      </c>
      <c r="E8515" t="str">
        <f t="shared" si="264"/>
        <v>juillet</v>
      </c>
      <c r="F8515">
        <f t="shared" si="265"/>
        <v>16</v>
      </c>
    </row>
    <row r="8516" spans="1:6">
      <c r="A8516" t="s">
        <v>85</v>
      </c>
      <c r="B8516" s="72">
        <v>46230</v>
      </c>
      <c r="C8516" s="79">
        <v>0.70833333333333337</v>
      </c>
      <c r="D8516">
        <v>9</v>
      </c>
      <c r="E8516" t="str">
        <f t="shared" ref="E8516:E8579" si="266">TEXT(B8516,"mmmm")</f>
        <v>juillet</v>
      </c>
      <c r="F8516">
        <f t="shared" ref="F8516:F8579" si="267">VLOOKUP(C8516,$L$1:$M$24,2,0)</f>
        <v>17</v>
      </c>
    </row>
    <row r="8517" spans="1:6">
      <c r="A8517" t="s">
        <v>85</v>
      </c>
      <c r="B8517" s="72">
        <v>46230</v>
      </c>
      <c r="C8517" s="79">
        <v>0.75</v>
      </c>
      <c r="D8517">
        <v>6</v>
      </c>
      <c r="E8517" t="str">
        <f t="shared" si="266"/>
        <v>juillet</v>
      </c>
      <c r="F8517">
        <f t="shared" si="267"/>
        <v>18</v>
      </c>
    </row>
    <row r="8518" spans="1:6">
      <c r="A8518" t="s">
        <v>85</v>
      </c>
      <c r="B8518" s="72">
        <v>46230</v>
      </c>
      <c r="C8518" s="79">
        <v>0.79166666666666663</v>
      </c>
      <c r="D8518">
        <v>2</v>
      </c>
      <c r="E8518" t="str">
        <f t="shared" si="266"/>
        <v>juillet</v>
      </c>
      <c r="F8518">
        <f t="shared" si="267"/>
        <v>19</v>
      </c>
    </row>
    <row r="8519" spans="1:6">
      <c r="A8519" t="s">
        <v>85</v>
      </c>
      <c r="B8519" s="72">
        <v>46230</v>
      </c>
      <c r="C8519" s="79">
        <v>0.83333333333333337</v>
      </c>
      <c r="D8519">
        <v>5</v>
      </c>
      <c r="E8519" t="str">
        <f t="shared" si="266"/>
        <v>juillet</v>
      </c>
      <c r="F8519">
        <f t="shared" si="267"/>
        <v>20</v>
      </c>
    </row>
    <row r="8520" spans="1:6">
      <c r="A8520" t="s">
        <v>85</v>
      </c>
      <c r="B8520" s="72">
        <v>46230</v>
      </c>
      <c r="C8520" s="79">
        <v>0.875</v>
      </c>
      <c r="D8520">
        <v>6</v>
      </c>
      <c r="E8520" t="str">
        <f t="shared" si="266"/>
        <v>juillet</v>
      </c>
      <c r="F8520">
        <f t="shared" si="267"/>
        <v>21</v>
      </c>
    </row>
    <row r="8521" spans="1:6">
      <c r="A8521" t="s">
        <v>85</v>
      </c>
      <c r="B8521" s="72">
        <v>46230</v>
      </c>
      <c r="C8521" s="79">
        <v>0.91666666666666663</v>
      </c>
      <c r="D8521">
        <v>1</v>
      </c>
      <c r="E8521" t="str">
        <f t="shared" si="266"/>
        <v>juillet</v>
      </c>
      <c r="F8521">
        <f t="shared" si="267"/>
        <v>22</v>
      </c>
    </row>
    <row r="8522" spans="1:6">
      <c r="A8522" t="s">
        <v>85</v>
      </c>
      <c r="B8522" s="72">
        <v>46230</v>
      </c>
      <c r="C8522" s="79">
        <v>0.95833333333333337</v>
      </c>
      <c r="D8522">
        <v>1</v>
      </c>
      <c r="E8522" t="str">
        <f t="shared" si="266"/>
        <v>juillet</v>
      </c>
      <c r="F8522">
        <f t="shared" si="267"/>
        <v>23</v>
      </c>
    </row>
    <row r="8523" spans="1:6">
      <c r="A8523" t="s">
        <v>85</v>
      </c>
      <c r="B8523" s="72">
        <v>46230</v>
      </c>
      <c r="C8523" s="79">
        <v>0</v>
      </c>
      <c r="D8523">
        <v>0</v>
      </c>
      <c r="E8523" t="str">
        <f t="shared" si="266"/>
        <v>juillet</v>
      </c>
      <c r="F8523">
        <f t="shared" si="267"/>
        <v>24</v>
      </c>
    </row>
    <row r="8524" spans="1:6">
      <c r="A8524" t="s">
        <v>85</v>
      </c>
      <c r="B8524" s="72">
        <v>46230</v>
      </c>
      <c r="C8524" s="79">
        <v>4.1666666666666664E-2</v>
      </c>
      <c r="D8524">
        <v>0</v>
      </c>
      <c r="E8524" t="str">
        <f t="shared" si="266"/>
        <v>juillet</v>
      </c>
      <c r="F8524">
        <f t="shared" si="267"/>
        <v>1</v>
      </c>
    </row>
    <row r="8525" spans="1:6">
      <c r="A8525" t="s">
        <v>85</v>
      </c>
      <c r="B8525" s="72">
        <v>46230</v>
      </c>
      <c r="C8525" s="79">
        <v>8.3333333333333329E-2</v>
      </c>
      <c r="D8525">
        <v>0</v>
      </c>
      <c r="E8525" t="str">
        <f t="shared" si="266"/>
        <v>juillet</v>
      </c>
      <c r="F8525">
        <f t="shared" si="267"/>
        <v>2</v>
      </c>
    </row>
    <row r="8526" spans="1:6">
      <c r="A8526" t="s">
        <v>85</v>
      </c>
      <c r="B8526" s="72">
        <v>46230</v>
      </c>
      <c r="C8526" s="79">
        <v>0.125</v>
      </c>
      <c r="D8526">
        <v>1</v>
      </c>
      <c r="E8526" t="str">
        <f t="shared" si="266"/>
        <v>juillet</v>
      </c>
      <c r="F8526">
        <f t="shared" si="267"/>
        <v>3</v>
      </c>
    </row>
    <row r="8527" spans="1:6">
      <c r="A8527" t="s">
        <v>85</v>
      </c>
      <c r="B8527" s="72">
        <v>46230</v>
      </c>
      <c r="C8527" s="79">
        <v>0.16666666666666666</v>
      </c>
      <c r="D8527">
        <v>0</v>
      </c>
      <c r="E8527" t="str">
        <f t="shared" si="266"/>
        <v>juillet</v>
      </c>
      <c r="F8527">
        <f t="shared" si="267"/>
        <v>4</v>
      </c>
    </row>
    <row r="8528" spans="1:6">
      <c r="A8528" t="s">
        <v>85</v>
      </c>
      <c r="B8528" s="72">
        <v>46230</v>
      </c>
      <c r="C8528" s="79">
        <v>0.20833333333333334</v>
      </c>
      <c r="D8528">
        <v>1</v>
      </c>
      <c r="E8528" t="str">
        <f t="shared" si="266"/>
        <v>juillet</v>
      </c>
      <c r="F8528" t="e">
        <f t="shared" si="267"/>
        <v>#N/A</v>
      </c>
    </row>
    <row r="8529" spans="1:6">
      <c r="A8529" t="s">
        <v>85</v>
      </c>
      <c r="B8529" s="72">
        <v>46230</v>
      </c>
      <c r="C8529" s="79">
        <v>0.25</v>
      </c>
      <c r="D8529">
        <v>0</v>
      </c>
      <c r="E8529" t="str">
        <f t="shared" si="266"/>
        <v>juillet</v>
      </c>
      <c r="F8529">
        <f t="shared" si="267"/>
        <v>6</v>
      </c>
    </row>
    <row r="8530" spans="1:6">
      <c r="A8530" t="s">
        <v>85</v>
      </c>
      <c r="B8530" s="72">
        <v>46230</v>
      </c>
      <c r="C8530" s="79">
        <v>0.29166666666666669</v>
      </c>
      <c r="D8530">
        <v>5</v>
      </c>
      <c r="E8530" t="str">
        <f t="shared" si="266"/>
        <v>juillet</v>
      </c>
      <c r="F8530">
        <f t="shared" si="267"/>
        <v>7</v>
      </c>
    </row>
    <row r="8531" spans="1:6">
      <c r="A8531" t="s">
        <v>85</v>
      </c>
      <c r="B8531" s="72">
        <v>46230</v>
      </c>
      <c r="C8531" s="79">
        <v>0.33333333333333331</v>
      </c>
      <c r="D8531">
        <v>10</v>
      </c>
      <c r="E8531" t="str">
        <f t="shared" si="266"/>
        <v>juillet</v>
      </c>
      <c r="F8531">
        <f t="shared" si="267"/>
        <v>8</v>
      </c>
    </row>
    <row r="8532" spans="1:6">
      <c r="A8532" t="s">
        <v>85</v>
      </c>
      <c r="B8532" s="72">
        <v>46230</v>
      </c>
      <c r="C8532" s="79">
        <v>0.375</v>
      </c>
      <c r="D8532">
        <v>13</v>
      </c>
      <c r="E8532" t="str">
        <f t="shared" si="266"/>
        <v>juillet</v>
      </c>
      <c r="F8532">
        <f t="shared" si="267"/>
        <v>9</v>
      </c>
    </row>
    <row r="8533" spans="1:6">
      <c r="A8533" t="s">
        <v>85</v>
      </c>
      <c r="B8533" s="72">
        <v>46230</v>
      </c>
      <c r="C8533" s="79">
        <v>0.41666666666666669</v>
      </c>
      <c r="D8533">
        <v>16</v>
      </c>
      <c r="E8533" t="str">
        <f t="shared" si="266"/>
        <v>juillet</v>
      </c>
      <c r="F8533">
        <f t="shared" si="267"/>
        <v>10</v>
      </c>
    </row>
    <row r="8534" spans="1:6">
      <c r="A8534" t="s">
        <v>85</v>
      </c>
      <c r="B8534" s="72">
        <v>46230</v>
      </c>
      <c r="C8534" s="79">
        <v>0.45833333333333331</v>
      </c>
      <c r="D8534">
        <v>18</v>
      </c>
      <c r="E8534" t="str">
        <f t="shared" si="266"/>
        <v>juillet</v>
      </c>
      <c r="F8534">
        <f t="shared" si="267"/>
        <v>11</v>
      </c>
    </row>
    <row r="8535" spans="1:6">
      <c r="A8535" t="s">
        <v>85</v>
      </c>
      <c r="B8535" s="72">
        <v>46230</v>
      </c>
      <c r="C8535" s="79">
        <v>0.5</v>
      </c>
      <c r="D8535">
        <v>18</v>
      </c>
      <c r="E8535" t="str">
        <f t="shared" si="266"/>
        <v>juillet</v>
      </c>
      <c r="F8535">
        <f t="shared" si="267"/>
        <v>12</v>
      </c>
    </row>
    <row r="8536" spans="1:6">
      <c r="A8536" t="s">
        <v>85</v>
      </c>
      <c r="B8536" s="72">
        <v>46230</v>
      </c>
      <c r="C8536" s="79">
        <v>0.54166666666666663</v>
      </c>
      <c r="D8536">
        <v>15</v>
      </c>
      <c r="E8536" t="str">
        <f t="shared" si="266"/>
        <v>juillet</v>
      </c>
      <c r="F8536">
        <f t="shared" si="267"/>
        <v>13</v>
      </c>
    </row>
    <row r="8537" spans="1:6">
      <c r="A8537" t="s">
        <v>85</v>
      </c>
      <c r="B8537" s="72">
        <v>46230</v>
      </c>
      <c r="C8537" s="79">
        <v>0.58333333333333337</v>
      </c>
      <c r="D8537">
        <v>43</v>
      </c>
      <c r="E8537" t="str">
        <f t="shared" si="266"/>
        <v>juillet</v>
      </c>
      <c r="F8537">
        <f t="shared" si="267"/>
        <v>14</v>
      </c>
    </row>
    <row r="8538" spans="1:6">
      <c r="A8538" t="s">
        <v>85</v>
      </c>
      <c r="B8538" s="72">
        <v>46230</v>
      </c>
      <c r="C8538" s="79">
        <v>0.625</v>
      </c>
      <c r="D8538">
        <v>19</v>
      </c>
      <c r="E8538" t="str">
        <f t="shared" si="266"/>
        <v>juillet</v>
      </c>
      <c r="F8538">
        <f t="shared" si="267"/>
        <v>15</v>
      </c>
    </row>
    <row r="8539" spans="1:6">
      <c r="A8539" t="s">
        <v>85</v>
      </c>
      <c r="B8539" s="72">
        <v>46230</v>
      </c>
      <c r="C8539" s="79">
        <v>0.66666666666666663</v>
      </c>
      <c r="D8539">
        <v>20</v>
      </c>
      <c r="E8539" t="str">
        <f t="shared" si="266"/>
        <v>juillet</v>
      </c>
      <c r="F8539">
        <f t="shared" si="267"/>
        <v>16</v>
      </c>
    </row>
    <row r="8540" spans="1:6">
      <c r="A8540" t="s">
        <v>85</v>
      </c>
      <c r="B8540" s="72">
        <v>46230</v>
      </c>
      <c r="C8540" s="79">
        <v>0.70833333333333337</v>
      </c>
      <c r="D8540">
        <v>9</v>
      </c>
      <c r="E8540" t="str">
        <f t="shared" si="266"/>
        <v>juillet</v>
      </c>
      <c r="F8540">
        <f t="shared" si="267"/>
        <v>17</v>
      </c>
    </row>
    <row r="8541" spans="1:6">
      <c r="A8541" t="s">
        <v>85</v>
      </c>
      <c r="B8541" s="72">
        <v>46230</v>
      </c>
      <c r="C8541" s="79">
        <v>0.75</v>
      </c>
      <c r="D8541">
        <v>8</v>
      </c>
      <c r="E8541" t="str">
        <f t="shared" si="266"/>
        <v>juillet</v>
      </c>
      <c r="F8541">
        <f t="shared" si="267"/>
        <v>18</v>
      </c>
    </row>
    <row r="8542" spans="1:6">
      <c r="A8542" t="s">
        <v>85</v>
      </c>
      <c r="B8542" s="72">
        <v>46230</v>
      </c>
      <c r="C8542" s="79">
        <v>0.79166666666666663</v>
      </c>
      <c r="D8542">
        <v>2</v>
      </c>
      <c r="E8542" t="str">
        <f t="shared" si="266"/>
        <v>juillet</v>
      </c>
      <c r="F8542">
        <f t="shared" si="267"/>
        <v>19</v>
      </c>
    </row>
    <row r="8543" spans="1:6">
      <c r="A8543" t="s">
        <v>85</v>
      </c>
      <c r="B8543" s="72">
        <v>46230</v>
      </c>
      <c r="C8543" s="79">
        <v>0.83333333333333337</v>
      </c>
      <c r="D8543">
        <v>5</v>
      </c>
      <c r="E8543" t="str">
        <f t="shared" si="266"/>
        <v>juillet</v>
      </c>
      <c r="F8543">
        <f t="shared" si="267"/>
        <v>20</v>
      </c>
    </row>
    <row r="8544" spans="1:6">
      <c r="A8544" t="s">
        <v>85</v>
      </c>
      <c r="B8544" s="72">
        <v>46230</v>
      </c>
      <c r="C8544" s="79">
        <v>0.875</v>
      </c>
      <c r="D8544">
        <v>6</v>
      </c>
      <c r="E8544" t="str">
        <f t="shared" si="266"/>
        <v>juillet</v>
      </c>
      <c r="F8544">
        <f t="shared" si="267"/>
        <v>21</v>
      </c>
    </row>
    <row r="8545" spans="1:6">
      <c r="A8545" t="s">
        <v>85</v>
      </c>
      <c r="B8545" s="72">
        <v>46230</v>
      </c>
      <c r="C8545" s="79">
        <v>0.91666666666666663</v>
      </c>
      <c r="D8545">
        <v>1</v>
      </c>
      <c r="E8545" t="str">
        <f t="shared" si="266"/>
        <v>juillet</v>
      </c>
      <c r="F8545">
        <f t="shared" si="267"/>
        <v>22</v>
      </c>
    </row>
    <row r="8546" spans="1:6">
      <c r="A8546" t="s">
        <v>85</v>
      </c>
      <c r="B8546" s="72">
        <v>46230</v>
      </c>
      <c r="C8546" s="79">
        <v>0.95833333333333337</v>
      </c>
      <c r="D8546">
        <v>1</v>
      </c>
      <c r="E8546" t="str">
        <f t="shared" si="266"/>
        <v>juillet</v>
      </c>
      <c r="F8546">
        <f t="shared" si="267"/>
        <v>23</v>
      </c>
    </row>
    <row r="8547" spans="1:6">
      <c r="A8547" t="s">
        <v>68</v>
      </c>
      <c r="B8547" s="72">
        <v>46231</v>
      </c>
      <c r="C8547" s="79">
        <v>0</v>
      </c>
      <c r="D8547">
        <v>4</v>
      </c>
      <c r="E8547" t="str">
        <f t="shared" si="266"/>
        <v>juillet</v>
      </c>
      <c r="F8547">
        <f t="shared" si="267"/>
        <v>24</v>
      </c>
    </row>
    <row r="8548" spans="1:6">
      <c r="A8548" t="s">
        <v>68</v>
      </c>
      <c r="B8548" s="72">
        <v>46231</v>
      </c>
      <c r="C8548" s="79">
        <v>4.1666666666666664E-2</v>
      </c>
      <c r="D8548">
        <v>2</v>
      </c>
      <c r="E8548" t="str">
        <f t="shared" si="266"/>
        <v>juillet</v>
      </c>
      <c r="F8548">
        <f t="shared" si="267"/>
        <v>1</v>
      </c>
    </row>
    <row r="8549" spans="1:6">
      <c r="A8549" t="s">
        <v>68</v>
      </c>
      <c r="B8549" s="72">
        <v>46231</v>
      </c>
      <c r="C8549" s="79">
        <v>8.3333333333333329E-2</v>
      </c>
      <c r="D8549">
        <v>1</v>
      </c>
      <c r="E8549" t="str">
        <f t="shared" si="266"/>
        <v>juillet</v>
      </c>
      <c r="F8549">
        <f t="shared" si="267"/>
        <v>2</v>
      </c>
    </row>
    <row r="8550" spans="1:6">
      <c r="A8550" t="s">
        <v>68</v>
      </c>
      <c r="B8550" s="72">
        <v>46231</v>
      </c>
      <c r="C8550" s="79">
        <v>0.125</v>
      </c>
      <c r="D8550">
        <v>2</v>
      </c>
      <c r="E8550" t="str">
        <f t="shared" si="266"/>
        <v>juillet</v>
      </c>
      <c r="F8550">
        <f t="shared" si="267"/>
        <v>3</v>
      </c>
    </row>
    <row r="8551" spans="1:6">
      <c r="A8551" t="s">
        <v>68</v>
      </c>
      <c r="B8551" s="72">
        <v>46231</v>
      </c>
      <c r="C8551" s="79">
        <v>0.16666666666666666</v>
      </c>
      <c r="D8551">
        <v>0</v>
      </c>
      <c r="E8551" t="str">
        <f t="shared" si="266"/>
        <v>juillet</v>
      </c>
      <c r="F8551">
        <f t="shared" si="267"/>
        <v>4</v>
      </c>
    </row>
    <row r="8552" spans="1:6">
      <c r="A8552" t="s">
        <v>68</v>
      </c>
      <c r="B8552" s="72">
        <v>46231</v>
      </c>
      <c r="C8552" s="79">
        <v>0.20833333333333334</v>
      </c>
      <c r="D8552">
        <v>2</v>
      </c>
      <c r="E8552" t="str">
        <f t="shared" si="266"/>
        <v>juillet</v>
      </c>
      <c r="F8552" t="e">
        <f t="shared" si="267"/>
        <v>#N/A</v>
      </c>
    </row>
    <row r="8553" spans="1:6">
      <c r="A8553" t="s">
        <v>68</v>
      </c>
      <c r="B8553" s="72">
        <v>46231</v>
      </c>
      <c r="C8553" s="79">
        <v>0.25</v>
      </c>
      <c r="D8553">
        <v>9</v>
      </c>
      <c r="E8553" t="str">
        <f t="shared" si="266"/>
        <v>juillet</v>
      </c>
      <c r="F8553">
        <f t="shared" si="267"/>
        <v>6</v>
      </c>
    </row>
    <row r="8554" spans="1:6">
      <c r="A8554" t="s">
        <v>68</v>
      </c>
      <c r="B8554" s="72">
        <v>46231</v>
      </c>
      <c r="C8554" s="79">
        <v>0.29166666666666669</v>
      </c>
      <c r="D8554">
        <v>24</v>
      </c>
      <c r="E8554" t="str">
        <f t="shared" si="266"/>
        <v>juillet</v>
      </c>
      <c r="F8554">
        <f t="shared" si="267"/>
        <v>7</v>
      </c>
    </row>
    <row r="8555" spans="1:6">
      <c r="A8555" t="s">
        <v>68</v>
      </c>
      <c r="B8555" s="72">
        <v>46231</v>
      </c>
      <c r="C8555" s="79">
        <v>0.33333333333333331</v>
      </c>
      <c r="D8555">
        <v>54</v>
      </c>
      <c r="E8555" t="str">
        <f t="shared" si="266"/>
        <v>juillet</v>
      </c>
      <c r="F8555">
        <f t="shared" si="267"/>
        <v>8</v>
      </c>
    </row>
    <row r="8556" spans="1:6">
      <c r="A8556" t="s">
        <v>68</v>
      </c>
      <c r="B8556" s="72">
        <v>46231</v>
      </c>
      <c r="C8556" s="79">
        <v>0.375</v>
      </c>
      <c r="D8556">
        <v>69</v>
      </c>
      <c r="E8556" t="str">
        <f t="shared" si="266"/>
        <v>juillet</v>
      </c>
      <c r="F8556">
        <f t="shared" si="267"/>
        <v>9</v>
      </c>
    </row>
    <row r="8557" spans="1:6">
      <c r="A8557" t="s">
        <v>68</v>
      </c>
      <c r="B8557" s="72">
        <v>46231</v>
      </c>
      <c r="C8557" s="79">
        <v>0.41666666666666669</v>
      </c>
      <c r="D8557">
        <v>74</v>
      </c>
      <c r="E8557" t="str">
        <f t="shared" si="266"/>
        <v>juillet</v>
      </c>
      <c r="F8557">
        <f t="shared" si="267"/>
        <v>10</v>
      </c>
    </row>
    <row r="8558" spans="1:6">
      <c r="A8558" t="s">
        <v>68</v>
      </c>
      <c r="B8558" s="72">
        <v>46231</v>
      </c>
      <c r="C8558" s="79">
        <v>0.45833333333333331</v>
      </c>
      <c r="D8558">
        <v>65</v>
      </c>
      <c r="E8558" t="str">
        <f t="shared" si="266"/>
        <v>juillet</v>
      </c>
      <c r="F8558">
        <f t="shared" si="267"/>
        <v>11</v>
      </c>
    </row>
    <row r="8559" spans="1:6">
      <c r="A8559" t="s">
        <v>68</v>
      </c>
      <c r="B8559" s="72">
        <v>46231</v>
      </c>
      <c r="C8559" s="79">
        <v>0.5</v>
      </c>
      <c r="D8559">
        <v>71</v>
      </c>
      <c r="E8559" t="str">
        <f t="shared" si="266"/>
        <v>juillet</v>
      </c>
      <c r="F8559">
        <f t="shared" si="267"/>
        <v>12</v>
      </c>
    </row>
    <row r="8560" spans="1:6">
      <c r="A8560" t="s">
        <v>68</v>
      </c>
      <c r="B8560" s="72">
        <v>46231</v>
      </c>
      <c r="C8560" s="79">
        <v>0.54166666666666663</v>
      </c>
      <c r="D8560">
        <v>68</v>
      </c>
      <c r="E8560" t="str">
        <f t="shared" si="266"/>
        <v>juillet</v>
      </c>
      <c r="F8560">
        <f t="shared" si="267"/>
        <v>13</v>
      </c>
    </row>
    <row r="8561" spans="1:6">
      <c r="A8561" t="s">
        <v>68</v>
      </c>
      <c r="B8561" s="72">
        <v>46231</v>
      </c>
      <c r="C8561" s="79">
        <v>0.58333333333333337</v>
      </c>
      <c r="D8561">
        <v>64</v>
      </c>
      <c r="E8561" t="str">
        <f t="shared" si="266"/>
        <v>juillet</v>
      </c>
      <c r="F8561">
        <f t="shared" si="267"/>
        <v>14</v>
      </c>
    </row>
    <row r="8562" spans="1:6">
      <c r="A8562" t="s">
        <v>68</v>
      </c>
      <c r="B8562" s="72">
        <v>46231</v>
      </c>
      <c r="C8562" s="79">
        <v>0.625</v>
      </c>
      <c r="D8562">
        <v>63</v>
      </c>
      <c r="E8562" t="str">
        <f t="shared" si="266"/>
        <v>juillet</v>
      </c>
      <c r="F8562">
        <f t="shared" si="267"/>
        <v>15</v>
      </c>
    </row>
    <row r="8563" spans="1:6">
      <c r="A8563" t="s">
        <v>68</v>
      </c>
      <c r="B8563" s="72">
        <v>46231</v>
      </c>
      <c r="C8563" s="79">
        <v>0.66666666666666663</v>
      </c>
      <c r="D8563">
        <v>54</v>
      </c>
      <c r="E8563" t="str">
        <f t="shared" si="266"/>
        <v>juillet</v>
      </c>
      <c r="F8563">
        <f t="shared" si="267"/>
        <v>16</v>
      </c>
    </row>
    <row r="8564" spans="1:6">
      <c r="A8564" t="s">
        <v>68</v>
      </c>
      <c r="B8564" s="72">
        <v>46231</v>
      </c>
      <c r="C8564" s="79">
        <v>0.70833333333333337</v>
      </c>
      <c r="D8564">
        <v>45</v>
      </c>
      <c r="E8564" t="str">
        <f t="shared" si="266"/>
        <v>juillet</v>
      </c>
      <c r="F8564">
        <f t="shared" si="267"/>
        <v>17</v>
      </c>
    </row>
    <row r="8565" spans="1:6">
      <c r="A8565" t="s">
        <v>68</v>
      </c>
      <c r="B8565" s="72">
        <v>46231</v>
      </c>
      <c r="C8565" s="79">
        <v>0.75</v>
      </c>
      <c r="D8565">
        <v>37</v>
      </c>
      <c r="E8565" t="str">
        <f t="shared" si="266"/>
        <v>juillet</v>
      </c>
      <c r="F8565">
        <f t="shared" si="267"/>
        <v>18</v>
      </c>
    </row>
    <row r="8566" spans="1:6">
      <c r="A8566" t="s">
        <v>68</v>
      </c>
      <c r="B8566" s="72">
        <v>46231</v>
      </c>
      <c r="C8566" s="79">
        <v>0.79166666666666663</v>
      </c>
      <c r="D8566">
        <v>21</v>
      </c>
      <c r="E8566" t="str">
        <f t="shared" si="266"/>
        <v>juillet</v>
      </c>
      <c r="F8566">
        <f t="shared" si="267"/>
        <v>19</v>
      </c>
    </row>
    <row r="8567" spans="1:6">
      <c r="A8567" t="s">
        <v>68</v>
      </c>
      <c r="B8567" s="72">
        <v>46231</v>
      </c>
      <c r="C8567" s="79">
        <v>0.83333333333333337</v>
      </c>
      <c r="D8567">
        <v>19</v>
      </c>
      <c r="E8567" t="str">
        <f t="shared" si="266"/>
        <v>juillet</v>
      </c>
      <c r="F8567">
        <f t="shared" si="267"/>
        <v>20</v>
      </c>
    </row>
    <row r="8568" spans="1:6">
      <c r="A8568" t="s">
        <v>68</v>
      </c>
      <c r="B8568" s="72">
        <v>46231</v>
      </c>
      <c r="C8568" s="79">
        <v>0.875</v>
      </c>
      <c r="D8568">
        <v>10</v>
      </c>
      <c r="E8568" t="str">
        <f t="shared" si="266"/>
        <v>juillet</v>
      </c>
      <c r="F8568">
        <f t="shared" si="267"/>
        <v>21</v>
      </c>
    </row>
    <row r="8569" spans="1:6">
      <c r="A8569" t="s">
        <v>68</v>
      </c>
      <c r="B8569" s="72">
        <v>46231</v>
      </c>
      <c r="C8569" s="79">
        <v>0.91666666666666663</v>
      </c>
      <c r="D8569">
        <v>12</v>
      </c>
      <c r="E8569" t="str">
        <f t="shared" si="266"/>
        <v>juillet</v>
      </c>
      <c r="F8569">
        <f t="shared" si="267"/>
        <v>22</v>
      </c>
    </row>
    <row r="8570" spans="1:6">
      <c r="A8570" t="s">
        <v>68</v>
      </c>
      <c r="B8570" s="72">
        <v>46231</v>
      </c>
      <c r="C8570" s="79">
        <v>0.95833333333333337</v>
      </c>
      <c r="D8570">
        <v>3</v>
      </c>
      <c r="E8570" t="str">
        <f t="shared" si="266"/>
        <v>juillet</v>
      </c>
      <c r="F8570">
        <f t="shared" si="267"/>
        <v>23</v>
      </c>
    </row>
    <row r="8571" spans="1:6">
      <c r="A8571" t="s">
        <v>85</v>
      </c>
      <c r="B8571" s="72">
        <v>46231</v>
      </c>
      <c r="C8571" s="79">
        <v>0</v>
      </c>
      <c r="D8571">
        <v>1</v>
      </c>
      <c r="E8571" t="str">
        <f t="shared" si="266"/>
        <v>juillet</v>
      </c>
      <c r="F8571">
        <f t="shared" si="267"/>
        <v>24</v>
      </c>
    </row>
    <row r="8572" spans="1:6">
      <c r="A8572" t="s">
        <v>85</v>
      </c>
      <c r="B8572" s="72">
        <v>46231</v>
      </c>
      <c r="C8572" s="79">
        <v>4.1666666666666664E-2</v>
      </c>
      <c r="D8572">
        <v>1</v>
      </c>
      <c r="E8572" t="str">
        <f t="shared" si="266"/>
        <v>juillet</v>
      </c>
      <c r="F8572">
        <f t="shared" si="267"/>
        <v>1</v>
      </c>
    </row>
    <row r="8573" spans="1:6">
      <c r="A8573" t="s">
        <v>85</v>
      </c>
      <c r="B8573" s="72">
        <v>46231</v>
      </c>
      <c r="C8573" s="79">
        <v>8.3333333333333329E-2</v>
      </c>
      <c r="D8573">
        <v>0</v>
      </c>
      <c r="E8573" t="str">
        <f t="shared" si="266"/>
        <v>juillet</v>
      </c>
      <c r="F8573">
        <f t="shared" si="267"/>
        <v>2</v>
      </c>
    </row>
    <row r="8574" spans="1:6">
      <c r="A8574" t="s">
        <v>85</v>
      </c>
      <c r="B8574" s="72">
        <v>46231</v>
      </c>
      <c r="C8574" s="79">
        <v>0.125</v>
      </c>
      <c r="D8574">
        <v>0</v>
      </c>
      <c r="E8574" t="str">
        <f t="shared" si="266"/>
        <v>juillet</v>
      </c>
      <c r="F8574">
        <f t="shared" si="267"/>
        <v>3</v>
      </c>
    </row>
    <row r="8575" spans="1:6">
      <c r="A8575" t="s">
        <v>85</v>
      </c>
      <c r="B8575" s="72">
        <v>46231</v>
      </c>
      <c r="C8575" s="79">
        <v>0.16666666666666666</v>
      </c>
      <c r="D8575">
        <v>0</v>
      </c>
      <c r="E8575" t="str">
        <f t="shared" si="266"/>
        <v>juillet</v>
      </c>
      <c r="F8575">
        <f t="shared" si="267"/>
        <v>4</v>
      </c>
    </row>
    <row r="8576" spans="1:6">
      <c r="A8576" t="s">
        <v>85</v>
      </c>
      <c r="B8576" s="72">
        <v>46231</v>
      </c>
      <c r="C8576" s="79">
        <v>0.20833333333333334</v>
      </c>
      <c r="D8576">
        <v>0</v>
      </c>
      <c r="E8576" t="str">
        <f t="shared" si="266"/>
        <v>juillet</v>
      </c>
      <c r="F8576" t="e">
        <f t="shared" si="267"/>
        <v>#N/A</v>
      </c>
    </row>
    <row r="8577" spans="1:6">
      <c r="A8577" t="s">
        <v>85</v>
      </c>
      <c r="B8577" s="72">
        <v>46231</v>
      </c>
      <c r="C8577" s="79">
        <v>0.25</v>
      </c>
      <c r="D8577">
        <v>1</v>
      </c>
      <c r="E8577" t="str">
        <f t="shared" si="266"/>
        <v>juillet</v>
      </c>
      <c r="F8577">
        <f t="shared" si="267"/>
        <v>6</v>
      </c>
    </row>
    <row r="8578" spans="1:6">
      <c r="A8578" t="s">
        <v>85</v>
      </c>
      <c r="B8578" s="72">
        <v>46231</v>
      </c>
      <c r="C8578" s="79">
        <v>0.29166666666666669</v>
      </c>
      <c r="D8578">
        <v>5</v>
      </c>
      <c r="E8578" t="str">
        <f t="shared" si="266"/>
        <v>juillet</v>
      </c>
      <c r="F8578">
        <f t="shared" si="267"/>
        <v>7</v>
      </c>
    </row>
    <row r="8579" spans="1:6">
      <c r="A8579" t="s">
        <v>85</v>
      </c>
      <c r="B8579" s="72">
        <v>46231</v>
      </c>
      <c r="C8579" s="79">
        <v>0.33333333333333331</v>
      </c>
      <c r="D8579">
        <v>5</v>
      </c>
      <c r="E8579" t="str">
        <f t="shared" si="266"/>
        <v>juillet</v>
      </c>
      <c r="F8579">
        <f t="shared" si="267"/>
        <v>8</v>
      </c>
    </row>
    <row r="8580" spans="1:6">
      <c r="A8580" t="s">
        <v>85</v>
      </c>
      <c r="B8580" s="72">
        <v>46231</v>
      </c>
      <c r="C8580" s="79">
        <v>0.375</v>
      </c>
      <c r="D8580">
        <v>14</v>
      </c>
      <c r="E8580" t="str">
        <f t="shared" ref="E8580:E8643" si="268">TEXT(B8580,"mmmm")</f>
        <v>juillet</v>
      </c>
      <c r="F8580">
        <f t="shared" ref="F8580:F8643" si="269">VLOOKUP(C8580,$L$1:$M$24,2,0)</f>
        <v>9</v>
      </c>
    </row>
    <row r="8581" spans="1:6">
      <c r="A8581" t="s">
        <v>85</v>
      </c>
      <c r="B8581" s="72">
        <v>46231</v>
      </c>
      <c r="C8581" s="79">
        <v>0.41666666666666669</v>
      </c>
      <c r="D8581">
        <v>12</v>
      </c>
      <c r="E8581" t="str">
        <f t="shared" si="268"/>
        <v>juillet</v>
      </c>
      <c r="F8581">
        <f t="shared" si="269"/>
        <v>10</v>
      </c>
    </row>
    <row r="8582" spans="1:6">
      <c r="A8582" t="s">
        <v>85</v>
      </c>
      <c r="B8582" s="72">
        <v>46231</v>
      </c>
      <c r="C8582" s="79">
        <v>0.45833333333333331</v>
      </c>
      <c r="D8582">
        <v>16</v>
      </c>
      <c r="E8582" t="str">
        <f t="shared" si="268"/>
        <v>juillet</v>
      </c>
      <c r="F8582">
        <f t="shared" si="269"/>
        <v>11</v>
      </c>
    </row>
    <row r="8583" spans="1:6">
      <c r="A8583" t="s">
        <v>85</v>
      </c>
      <c r="B8583" s="72">
        <v>46231</v>
      </c>
      <c r="C8583" s="79">
        <v>0.5</v>
      </c>
      <c r="D8583">
        <v>12</v>
      </c>
      <c r="E8583" t="str">
        <f t="shared" si="268"/>
        <v>juillet</v>
      </c>
      <c r="F8583">
        <f t="shared" si="269"/>
        <v>12</v>
      </c>
    </row>
    <row r="8584" spans="1:6">
      <c r="A8584" t="s">
        <v>85</v>
      </c>
      <c r="B8584" s="72">
        <v>46231</v>
      </c>
      <c r="C8584" s="79">
        <v>0.54166666666666663</v>
      </c>
      <c r="D8584">
        <v>6</v>
      </c>
      <c r="E8584" t="str">
        <f t="shared" si="268"/>
        <v>juillet</v>
      </c>
      <c r="F8584">
        <f t="shared" si="269"/>
        <v>13</v>
      </c>
    </row>
    <row r="8585" spans="1:6">
      <c r="A8585" t="s">
        <v>85</v>
      </c>
      <c r="B8585" s="72">
        <v>46231</v>
      </c>
      <c r="C8585" s="79">
        <v>0.58333333333333337</v>
      </c>
      <c r="D8585">
        <v>20</v>
      </c>
      <c r="E8585" t="str">
        <f t="shared" si="268"/>
        <v>juillet</v>
      </c>
      <c r="F8585">
        <f t="shared" si="269"/>
        <v>14</v>
      </c>
    </row>
    <row r="8586" spans="1:6">
      <c r="A8586" t="s">
        <v>85</v>
      </c>
      <c r="B8586" s="72">
        <v>46231</v>
      </c>
      <c r="C8586" s="79">
        <v>0.625</v>
      </c>
      <c r="D8586">
        <v>15</v>
      </c>
      <c r="E8586" t="str">
        <f t="shared" si="268"/>
        <v>juillet</v>
      </c>
      <c r="F8586">
        <f t="shared" si="269"/>
        <v>15</v>
      </c>
    </row>
    <row r="8587" spans="1:6">
      <c r="A8587" t="s">
        <v>85</v>
      </c>
      <c r="B8587" s="72">
        <v>46231</v>
      </c>
      <c r="C8587" s="79">
        <v>0.66666666666666663</v>
      </c>
      <c r="D8587">
        <v>12</v>
      </c>
      <c r="E8587" t="str">
        <f t="shared" si="268"/>
        <v>juillet</v>
      </c>
      <c r="F8587">
        <f t="shared" si="269"/>
        <v>16</v>
      </c>
    </row>
    <row r="8588" spans="1:6">
      <c r="A8588" t="s">
        <v>85</v>
      </c>
      <c r="B8588" s="72">
        <v>46231</v>
      </c>
      <c r="C8588" s="79">
        <v>0.70833333333333337</v>
      </c>
      <c r="D8588">
        <v>12</v>
      </c>
      <c r="E8588" t="str">
        <f t="shared" si="268"/>
        <v>juillet</v>
      </c>
      <c r="F8588">
        <f t="shared" si="269"/>
        <v>17</v>
      </c>
    </row>
    <row r="8589" spans="1:6">
      <c r="A8589" t="s">
        <v>85</v>
      </c>
      <c r="B8589" s="72">
        <v>46231</v>
      </c>
      <c r="C8589" s="79">
        <v>0.75</v>
      </c>
      <c r="D8589">
        <v>8</v>
      </c>
      <c r="E8589" t="str">
        <f t="shared" si="268"/>
        <v>juillet</v>
      </c>
      <c r="F8589">
        <f t="shared" si="269"/>
        <v>18</v>
      </c>
    </row>
    <row r="8590" spans="1:6">
      <c r="A8590" t="s">
        <v>85</v>
      </c>
      <c r="B8590" s="72">
        <v>46231</v>
      </c>
      <c r="C8590" s="79">
        <v>0.79166666666666663</v>
      </c>
      <c r="D8590">
        <v>10</v>
      </c>
      <c r="E8590" t="str">
        <f t="shared" si="268"/>
        <v>juillet</v>
      </c>
      <c r="F8590">
        <f t="shared" si="269"/>
        <v>19</v>
      </c>
    </row>
    <row r="8591" spans="1:6">
      <c r="A8591" t="s">
        <v>85</v>
      </c>
      <c r="B8591" s="72">
        <v>46231</v>
      </c>
      <c r="C8591" s="79">
        <v>0.83333333333333337</v>
      </c>
      <c r="D8591">
        <v>1</v>
      </c>
      <c r="E8591" t="str">
        <f t="shared" si="268"/>
        <v>juillet</v>
      </c>
      <c r="F8591">
        <f t="shared" si="269"/>
        <v>20</v>
      </c>
    </row>
    <row r="8592" spans="1:6">
      <c r="A8592" t="s">
        <v>85</v>
      </c>
      <c r="B8592" s="72">
        <v>46231</v>
      </c>
      <c r="C8592" s="79">
        <v>0.875</v>
      </c>
      <c r="D8592">
        <v>5</v>
      </c>
      <c r="E8592" t="str">
        <f t="shared" si="268"/>
        <v>juillet</v>
      </c>
      <c r="F8592">
        <f t="shared" si="269"/>
        <v>21</v>
      </c>
    </row>
    <row r="8593" spans="1:6">
      <c r="A8593" t="s">
        <v>85</v>
      </c>
      <c r="B8593" s="72">
        <v>46231</v>
      </c>
      <c r="C8593" s="79">
        <v>0.91666666666666663</v>
      </c>
      <c r="D8593">
        <v>2</v>
      </c>
      <c r="E8593" t="str">
        <f t="shared" si="268"/>
        <v>juillet</v>
      </c>
      <c r="F8593">
        <f t="shared" si="269"/>
        <v>22</v>
      </c>
    </row>
    <row r="8594" spans="1:6">
      <c r="A8594" t="s">
        <v>85</v>
      </c>
      <c r="B8594" s="72">
        <v>46231</v>
      </c>
      <c r="C8594" s="79">
        <v>0.95833333333333337</v>
      </c>
      <c r="D8594">
        <v>0</v>
      </c>
      <c r="E8594" t="str">
        <f t="shared" si="268"/>
        <v>juillet</v>
      </c>
      <c r="F8594">
        <f t="shared" si="269"/>
        <v>23</v>
      </c>
    </row>
    <row r="8595" spans="1:6">
      <c r="A8595" t="s">
        <v>85</v>
      </c>
      <c r="B8595" s="72">
        <v>46231</v>
      </c>
      <c r="C8595" s="79">
        <v>0</v>
      </c>
      <c r="D8595">
        <v>0</v>
      </c>
      <c r="E8595" t="str">
        <f t="shared" si="268"/>
        <v>juillet</v>
      </c>
      <c r="F8595">
        <f t="shared" si="269"/>
        <v>24</v>
      </c>
    </row>
    <row r="8596" spans="1:6">
      <c r="A8596" t="s">
        <v>85</v>
      </c>
      <c r="B8596" s="72">
        <v>46231</v>
      </c>
      <c r="C8596" s="79">
        <v>4.1666666666666664E-2</v>
      </c>
      <c r="D8596">
        <v>0</v>
      </c>
      <c r="E8596" t="str">
        <f t="shared" si="268"/>
        <v>juillet</v>
      </c>
      <c r="F8596">
        <f t="shared" si="269"/>
        <v>1</v>
      </c>
    </row>
    <row r="8597" spans="1:6">
      <c r="A8597" t="s">
        <v>85</v>
      </c>
      <c r="B8597" s="72">
        <v>46231</v>
      </c>
      <c r="C8597" s="79">
        <v>8.3333333333333329E-2</v>
      </c>
      <c r="D8597">
        <v>0</v>
      </c>
      <c r="E8597" t="str">
        <f t="shared" si="268"/>
        <v>juillet</v>
      </c>
      <c r="F8597">
        <f t="shared" si="269"/>
        <v>2</v>
      </c>
    </row>
    <row r="8598" spans="1:6">
      <c r="A8598" t="s">
        <v>85</v>
      </c>
      <c r="B8598" s="72">
        <v>46231</v>
      </c>
      <c r="C8598" s="79">
        <v>0.125</v>
      </c>
      <c r="D8598">
        <v>0</v>
      </c>
      <c r="E8598" t="str">
        <f t="shared" si="268"/>
        <v>juillet</v>
      </c>
      <c r="F8598">
        <f t="shared" si="269"/>
        <v>3</v>
      </c>
    </row>
    <row r="8599" spans="1:6">
      <c r="A8599" t="s">
        <v>85</v>
      </c>
      <c r="B8599" s="72">
        <v>46231</v>
      </c>
      <c r="C8599" s="79">
        <v>0.16666666666666666</v>
      </c>
      <c r="D8599">
        <v>0</v>
      </c>
      <c r="E8599" t="str">
        <f t="shared" si="268"/>
        <v>juillet</v>
      </c>
      <c r="F8599">
        <f t="shared" si="269"/>
        <v>4</v>
      </c>
    </row>
    <row r="8600" spans="1:6">
      <c r="A8600" t="s">
        <v>85</v>
      </c>
      <c r="B8600" s="72">
        <v>46231</v>
      </c>
      <c r="C8600" s="79">
        <v>0.20833333333333334</v>
      </c>
      <c r="D8600">
        <v>0</v>
      </c>
      <c r="E8600" t="str">
        <f t="shared" si="268"/>
        <v>juillet</v>
      </c>
      <c r="F8600" t="e">
        <f t="shared" si="269"/>
        <v>#N/A</v>
      </c>
    </row>
    <row r="8601" spans="1:6">
      <c r="A8601" t="s">
        <v>85</v>
      </c>
      <c r="B8601" s="72">
        <v>46231</v>
      </c>
      <c r="C8601" s="79">
        <v>0.25</v>
      </c>
      <c r="D8601">
        <v>0</v>
      </c>
      <c r="E8601" t="str">
        <f t="shared" si="268"/>
        <v>juillet</v>
      </c>
      <c r="F8601">
        <f t="shared" si="269"/>
        <v>6</v>
      </c>
    </row>
    <row r="8602" spans="1:6">
      <c r="A8602" t="s">
        <v>85</v>
      </c>
      <c r="B8602" s="72">
        <v>46231</v>
      </c>
      <c r="C8602" s="79">
        <v>0.29166666666666669</v>
      </c>
      <c r="D8602">
        <v>6</v>
      </c>
      <c r="E8602" t="str">
        <f t="shared" si="268"/>
        <v>juillet</v>
      </c>
      <c r="F8602">
        <f t="shared" si="269"/>
        <v>7</v>
      </c>
    </row>
    <row r="8603" spans="1:6">
      <c r="A8603" t="s">
        <v>85</v>
      </c>
      <c r="B8603" s="72">
        <v>46231</v>
      </c>
      <c r="C8603" s="79">
        <v>0.33333333333333331</v>
      </c>
      <c r="D8603">
        <v>4</v>
      </c>
      <c r="E8603" t="str">
        <f t="shared" si="268"/>
        <v>juillet</v>
      </c>
      <c r="F8603">
        <f t="shared" si="269"/>
        <v>8</v>
      </c>
    </row>
    <row r="8604" spans="1:6">
      <c r="A8604" t="s">
        <v>85</v>
      </c>
      <c r="B8604" s="72">
        <v>46231</v>
      </c>
      <c r="C8604" s="79">
        <v>0.375</v>
      </c>
      <c r="D8604">
        <v>15</v>
      </c>
      <c r="E8604" t="str">
        <f t="shared" si="268"/>
        <v>juillet</v>
      </c>
      <c r="F8604">
        <f t="shared" si="269"/>
        <v>9</v>
      </c>
    </row>
    <row r="8605" spans="1:6">
      <c r="A8605" t="s">
        <v>85</v>
      </c>
      <c r="B8605" s="72">
        <v>46231</v>
      </c>
      <c r="C8605" s="79">
        <v>0.41666666666666669</v>
      </c>
      <c r="D8605">
        <v>16</v>
      </c>
      <c r="E8605" t="str">
        <f t="shared" si="268"/>
        <v>juillet</v>
      </c>
      <c r="F8605">
        <f t="shared" si="269"/>
        <v>10</v>
      </c>
    </row>
    <row r="8606" spans="1:6">
      <c r="A8606" t="s">
        <v>85</v>
      </c>
      <c r="B8606" s="72">
        <v>46231</v>
      </c>
      <c r="C8606" s="79">
        <v>0.45833333333333331</v>
      </c>
      <c r="D8606">
        <v>21</v>
      </c>
      <c r="E8606" t="str">
        <f t="shared" si="268"/>
        <v>juillet</v>
      </c>
      <c r="F8606">
        <f t="shared" si="269"/>
        <v>11</v>
      </c>
    </row>
    <row r="8607" spans="1:6">
      <c r="A8607" t="s">
        <v>85</v>
      </c>
      <c r="B8607" s="72">
        <v>46231</v>
      </c>
      <c r="C8607" s="79">
        <v>0.5</v>
      </c>
      <c r="D8607">
        <v>16</v>
      </c>
      <c r="E8607" t="str">
        <f t="shared" si="268"/>
        <v>juillet</v>
      </c>
      <c r="F8607">
        <f t="shared" si="269"/>
        <v>12</v>
      </c>
    </row>
    <row r="8608" spans="1:6">
      <c r="A8608" t="s">
        <v>85</v>
      </c>
      <c r="B8608" s="72">
        <v>46231</v>
      </c>
      <c r="C8608" s="79">
        <v>0.54166666666666663</v>
      </c>
      <c r="D8608">
        <v>6</v>
      </c>
      <c r="E8608" t="str">
        <f t="shared" si="268"/>
        <v>juillet</v>
      </c>
      <c r="F8608">
        <f t="shared" si="269"/>
        <v>13</v>
      </c>
    </row>
    <row r="8609" spans="1:6">
      <c r="A8609" t="s">
        <v>85</v>
      </c>
      <c r="B8609" s="72">
        <v>46231</v>
      </c>
      <c r="C8609" s="79">
        <v>0.58333333333333337</v>
      </c>
      <c r="D8609">
        <v>28</v>
      </c>
      <c r="E8609" t="str">
        <f t="shared" si="268"/>
        <v>juillet</v>
      </c>
      <c r="F8609">
        <f t="shared" si="269"/>
        <v>14</v>
      </c>
    </row>
    <row r="8610" spans="1:6">
      <c r="A8610" t="s">
        <v>85</v>
      </c>
      <c r="B8610" s="72">
        <v>46231</v>
      </c>
      <c r="C8610" s="79">
        <v>0.625</v>
      </c>
      <c r="D8610">
        <v>23</v>
      </c>
      <c r="E8610" t="str">
        <f t="shared" si="268"/>
        <v>juillet</v>
      </c>
      <c r="F8610">
        <f t="shared" si="269"/>
        <v>15</v>
      </c>
    </row>
    <row r="8611" spans="1:6">
      <c r="A8611" t="s">
        <v>85</v>
      </c>
      <c r="B8611" s="72">
        <v>46231</v>
      </c>
      <c r="C8611" s="79">
        <v>0.66666666666666663</v>
      </c>
      <c r="D8611">
        <v>15</v>
      </c>
      <c r="E8611" t="str">
        <f t="shared" si="268"/>
        <v>juillet</v>
      </c>
      <c r="F8611">
        <f t="shared" si="269"/>
        <v>16</v>
      </c>
    </row>
    <row r="8612" spans="1:6">
      <c r="A8612" t="s">
        <v>85</v>
      </c>
      <c r="B8612" s="72">
        <v>46231</v>
      </c>
      <c r="C8612" s="79">
        <v>0.70833333333333337</v>
      </c>
      <c r="D8612">
        <v>15</v>
      </c>
      <c r="E8612" t="str">
        <f t="shared" si="268"/>
        <v>juillet</v>
      </c>
      <c r="F8612">
        <f t="shared" si="269"/>
        <v>17</v>
      </c>
    </row>
    <row r="8613" spans="1:6">
      <c r="A8613" t="s">
        <v>85</v>
      </c>
      <c r="B8613" s="72">
        <v>46231</v>
      </c>
      <c r="C8613" s="79">
        <v>0.75</v>
      </c>
      <c r="D8613">
        <v>10</v>
      </c>
      <c r="E8613" t="str">
        <f t="shared" si="268"/>
        <v>juillet</v>
      </c>
      <c r="F8613">
        <f t="shared" si="269"/>
        <v>18</v>
      </c>
    </row>
    <row r="8614" spans="1:6">
      <c r="A8614" t="s">
        <v>85</v>
      </c>
      <c r="B8614" s="72">
        <v>46231</v>
      </c>
      <c r="C8614" s="79">
        <v>0.79166666666666663</v>
      </c>
      <c r="D8614">
        <v>12</v>
      </c>
      <c r="E8614" t="str">
        <f t="shared" si="268"/>
        <v>juillet</v>
      </c>
      <c r="F8614">
        <f t="shared" si="269"/>
        <v>19</v>
      </c>
    </row>
    <row r="8615" spans="1:6">
      <c r="A8615" t="s">
        <v>85</v>
      </c>
      <c r="B8615" s="72">
        <v>46231</v>
      </c>
      <c r="C8615" s="79">
        <v>0.83333333333333337</v>
      </c>
      <c r="D8615">
        <v>2</v>
      </c>
      <c r="E8615" t="str">
        <f t="shared" si="268"/>
        <v>juillet</v>
      </c>
      <c r="F8615">
        <f t="shared" si="269"/>
        <v>20</v>
      </c>
    </row>
    <row r="8616" spans="1:6">
      <c r="A8616" t="s">
        <v>85</v>
      </c>
      <c r="B8616" s="72">
        <v>46231</v>
      </c>
      <c r="C8616" s="79">
        <v>0.875</v>
      </c>
      <c r="D8616">
        <v>6</v>
      </c>
      <c r="E8616" t="str">
        <f t="shared" si="268"/>
        <v>juillet</v>
      </c>
      <c r="F8616">
        <f t="shared" si="269"/>
        <v>21</v>
      </c>
    </row>
    <row r="8617" spans="1:6">
      <c r="A8617" t="s">
        <v>85</v>
      </c>
      <c r="B8617" s="72">
        <v>46231</v>
      </c>
      <c r="C8617" s="79">
        <v>0.91666666666666663</v>
      </c>
      <c r="D8617">
        <v>2</v>
      </c>
      <c r="E8617" t="str">
        <f t="shared" si="268"/>
        <v>juillet</v>
      </c>
      <c r="F8617">
        <f t="shared" si="269"/>
        <v>22</v>
      </c>
    </row>
    <row r="8618" spans="1:6">
      <c r="A8618" t="s">
        <v>85</v>
      </c>
      <c r="B8618" s="72">
        <v>46231</v>
      </c>
      <c r="C8618" s="79">
        <v>0.95833333333333337</v>
      </c>
      <c r="D8618">
        <v>0</v>
      </c>
      <c r="E8618" t="str">
        <f t="shared" si="268"/>
        <v>juillet</v>
      </c>
      <c r="F8618">
        <f t="shared" si="269"/>
        <v>23</v>
      </c>
    </row>
    <row r="8619" spans="1:6">
      <c r="A8619" t="s">
        <v>68</v>
      </c>
      <c r="B8619" s="72">
        <v>46232</v>
      </c>
      <c r="C8619" s="79">
        <v>0</v>
      </c>
      <c r="D8619">
        <v>2</v>
      </c>
      <c r="E8619" t="str">
        <f t="shared" si="268"/>
        <v>juillet</v>
      </c>
      <c r="F8619">
        <f t="shared" si="269"/>
        <v>24</v>
      </c>
    </row>
    <row r="8620" spans="1:6">
      <c r="A8620" t="s">
        <v>68</v>
      </c>
      <c r="B8620" s="72">
        <v>46232</v>
      </c>
      <c r="C8620" s="79">
        <v>4.1666666666666664E-2</v>
      </c>
      <c r="D8620">
        <v>4</v>
      </c>
      <c r="E8620" t="str">
        <f t="shared" si="268"/>
        <v>juillet</v>
      </c>
      <c r="F8620">
        <f t="shared" si="269"/>
        <v>1</v>
      </c>
    </row>
    <row r="8621" spans="1:6">
      <c r="A8621" t="s">
        <v>68</v>
      </c>
      <c r="B8621" s="72">
        <v>46232</v>
      </c>
      <c r="C8621" s="79">
        <v>8.3333333333333329E-2</v>
      </c>
      <c r="D8621">
        <v>3</v>
      </c>
      <c r="E8621" t="str">
        <f t="shared" si="268"/>
        <v>juillet</v>
      </c>
      <c r="F8621">
        <f t="shared" si="269"/>
        <v>2</v>
      </c>
    </row>
    <row r="8622" spans="1:6">
      <c r="A8622" t="s">
        <v>68</v>
      </c>
      <c r="B8622" s="72">
        <v>46232</v>
      </c>
      <c r="C8622" s="79">
        <v>0.125</v>
      </c>
      <c r="D8622">
        <v>0</v>
      </c>
      <c r="E8622" t="str">
        <f t="shared" si="268"/>
        <v>juillet</v>
      </c>
      <c r="F8622">
        <f t="shared" si="269"/>
        <v>3</v>
      </c>
    </row>
    <row r="8623" spans="1:6">
      <c r="A8623" t="s">
        <v>68</v>
      </c>
      <c r="B8623" s="72">
        <v>46232</v>
      </c>
      <c r="C8623" s="79">
        <v>0.16666666666666666</v>
      </c>
      <c r="D8623">
        <v>1</v>
      </c>
      <c r="E8623" t="str">
        <f t="shared" si="268"/>
        <v>juillet</v>
      </c>
      <c r="F8623">
        <f t="shared" si="269"/>
        <v>4</v>
      </c>
    </row>
    <row r="8624" spans="1:6">
      <c r="A8624" t="s">
        <v>68</v>
      </c>
      <c r="B8624" s="72">
        <v>46232</v>
      </c>
      <c r="C8624" s="79">
        <v>0.20833333333333334</v>
      </c>
      <c r="D8624">
        <v>0</v>
      </c>
      <c r="E8624" t="str">
        <f t="shared" si="268"/>
        <v>juillet</v>
      </c>
      <c r="F8624" t="e">
        <f t="shared" si="269"/>
        <v>#N/A</v>
      </c>
    </row>
    <row r="8625" spans="1:6">
      <c r="A8625" t="s">
        <v>68</v>
      </c>
      <c r="B8625" s="72">
        <v>46232</v>
      </c>
      <c r="C8625" s="79">
        <v>0.25</v>
      </c>
      <c r="D8625">
        <v>7</v>
      </c>
      <c r="E8625" t="str">
        <f t="shared" si="268"/>
        <v>juillet</v>
      </c>
      <c r="F8625">
        <f t="shared" si="269"/>
        <v>6</v>
      </c>
    </row>
    <row r="8626" spans="1:6">
      <c r="A8626" t="s">
        <v>68</v>
      </c>
      <c r="B8626" s="72">
        <v>46232</v>
      </c>
      <c r="C8626" s="79">
        <v>0.29166666666666669</v>
      </c>
      <c r="D8626">
        <v>18</v>
      </c>
      <c r="E8626" t="str">
        <f t="shared" si="268"/>
        <v>juillet</v>
      </c>
      <c r="F8626">
        <f t="shared" si="269"/>
        <v>7</v>
      </c>
    </row>
    <row r="8627" spans="1:6">
      <c r="A8627" t="s">
        <v>68</v>
      </c>
      <c r="B8627" s="72">
        <v>46232</v>
      </c>
      <c r="C8627" s="79">
        <v>0.33333333333333331</v>
      </c>
      <c r="D8627">
        <v>51</v>
      </c>
      <c r="E8627" t="str">
        <f t="shared" si="268"/>
        <v>juillet</v>
      </c>
      <c r="F8627">
        <f t="shared" si="269"/>
        <v>8</v>
      </c>
    </row>
    <row r="8628" spans="1:6">
      <c r="A8628" t="s">
        <v>68</v>
      </c>
      <c r="B8628" s="72">
        <v>46232</v>
      </c>
      <c r="C8628" s="79">
        <v>0.375</v>
      </c>
      <c r="D8628">
        <v>66</v>
      </c>
      <c r="E8628" t="str">
        <f t="shared" si="268"/>
        <v>juillet</v>
      </c>
      <c r="F8628">
        <f t="shared" si="269"/>
        <v>9</v>
      </c>
    </row>
    <row r="8629" spans="1:6">
      <c r="A8629" t="s">
        <v>68</v>
      </c>
      <c r="B8629" s="72">
        <v>46232</v>
      </c>
      <c r="C8629" s="79">
        <v>0.41666666666666669</v>
      </c>
      <c r="D8629">
        <v>60</v>
      </c>
      <c r="E8629" t="str">
        <f t="shared" si="268"/>
        <v>juillet</v>
      </c>
      <c r="F8629">
        <f t="shared" si="269"/>
        <v>10</v>
      </c>
    </row>
    <row r="8630" spans="1:6">
      <c r="A8630" t="s">
        <v>68</v>
      </c>
      <c r="B8630" s="72">
        <v>46232</v>
      </c>
      <c r="C8630" s="79">
        <v>0.45833333333333331</v>
      </c>
      <c r="D8630">
        <v>66</v>
      </c>
      <c r="E8630" t="str">
        <f t="shared" si="268"/>
        <v>juillet</v>
      </c>
      <c r="F8630">
        <f t="shared" si="269"/>
        <v>11</v>
      </c>
    </row>
    <row r="8631" spans="1:6">
      <c r="A8631" t="s">
        <v>68</v>
      </c>
      <c r="B8631" s="72">
        <v>46232</v>
      </c>
      <c r="C8631" s="79">
        <v>0.5</v>
      </c>
      <c r="D8631">
        <v>54</v>
      </c>
      <c r="E8631" t="str">
        <f t="shared" si="268"/>
        <v>juillet</v>
      </c>
      <c r="F8631">
        <f t="shared" si="269"/>
        <v>12</v>
      </c>
    </row>
    <row r="8632" spans="1:6">
      <c r="A8632" t="s">
        <v>68</v>
      </c>
      <c r="B8632" s="72">
        <v>46232</v>
      </c>
      <c r="C8632" s="79">
        <v>0.54166666666666663</v>
      </c>
      <c r="D8632">
        <v>63</v>
      </c>
      <c r="E8632" t="str">
        <f t="shared" si="268"/>
        <v>juillet</v>
      </c>
      <c r="F8632">
        <f t="shared" si="269"/>
        <v>13</v>
      </c>
    </row>
    <row r="8633" spans="1:6">
      <c r="A8633" t="s">
        <v>68</v>
      </c>
      <c r="B8633" s="72">
        <v>46232</v>
      </c>
      <c r="C8633" s="79">
        <v>0.58333333333333337</v>
      </c>
      <c r="D8633">
        <v>66</v>
      </c>
      <c r="E8633" t="str">
        <f t="shared" si="268"/>
        <v>juillet</v>
      </c>
      <c r="F8633">
        <f t="shared" si="269"/>
        <v>14</v>
      </c>
    </row>
    <row r="8634" spans="1:6">
      <c r="A8634" t="s">
        <v>68</v>
      </c>
      <c r="B8634" s="72">
        <v>46232</v>
      </c>
      <c r="C8634" s="79">
        <v>0.625</v>
      </c>
      <c r="D8634">
        <v>65</v>
      </c>
      <c r="E8634" t="str">
        <f t="shared" si="268"/>
        <v>juillet</v>
      </c>
      <c r="F8634">
        <f t="shared" si="269"/>
        <v>15</v>
      </c>
    </row>
    <row r="8635" spans="1:6">
      <c r="A8635" t="s">
        <v>68</v>
      </c>
      <c r="B8635" s="72">
        <v>46232</v>
      </c>
      <c r="C8635" s="79">
        <v>0.66666666666666663</v>
      </c>
      <c r="D8635">
        <v>58</v>
      </c>
      <c r="E8635" t="str">
        <f t="shared" si="268"/>
        <v>juillet</v>
      </c>
      <c r="F8635">
        <f t="shared" si="269"/>
        <v>16</v>
      </c>
    </row>
    <row r="8636" spans="1:6">
      <c r="A8636" t="s">
        <v>68</v>
      </c>
      <c r="B8636" s="72">
        <v>46232</v>
      </c>
      <c r="C8636" s="79">
        <v>0.70833333333333337</v>
      </c>
      <c r="D8636">
        <v>49</v>
      </c>
      <c r="E8636" t="str">
        <f t="shared" si="268"/>
        <v>juillet</v>
      </c>
      <c r="F8636">
        <f t="shared" si="269"/>
        <v>17</v>
      </c>
    </row>
    <row r="8637" spans="1:6">
      <c r="A8637" t="s">
        <v>68</v>
      </c>
      <c r="B8637" s="72">
        <v>46232</v>
      </c>
      <c r="C8637" s="79">
        <v>0.75</v>
      </c>
      <c r="D8637">
        <v>29</v>
      </c>
      <c r="E8637" t="str">
        <f t="shared" si="268"/>
        <v>juillet</v>
      </c>
      <c r="F8637">
        <f t="shared" si="269"/>
        <v>18</v>
      </c>
    </row>
    <row r="8638" spans="1:6">
      <c r="A8638" t="s">
        <v>68</v>
      </c>
      <c r="B8638" s="72">
        <v>46232</v>
      </c>
      <c r="C8638" s="79">
        <v>0.79166666666666663</v>
      </c>
      <c r="D8638">
        <v>24</v>
      </c>
      <c r="E8638" t="str">
        <f t="shared" si="268"/>
        <v>juillet</v>
      </c>
      <c r="F8638">
        <f t="shared" si="269"/>
        <v>19</v>
      </c>
    </row>
    <row r="8639" spans="1:6">
      <c r="A8639" t="s">
        <v>68</v>
      </c>
      <c r="B8639" s="72">
        <v>46232</v>
      </c>
      <c r="C8639" s="79">
        <v>0.83333333333333337</v>
      </c>
      <c r="D8639">
        <v>17</v>
      </c>
      <c r="E8639" t="str">
        <f t="shared" si="268"/>
        <v>juillet</v>
      </c>
      <c r="F8639">
        <f t="shared" si="269"/>
        <v>20</v>
      </c>
    </row>
    <row r="8640" spans="1:6">
      <c r="A8640" t="s">
        <v>68</v>
      </c>
      <c r="B8640" s="72">
        <v>46232</v>
      </c>
      <c r="C8640" s="79">
        <v>0.875</v>
      </c>
      <c r="D8640">
        <v>15</v>
      </c>
      <c r="E8640" t="str">
        <f t="shared" si="268"/>
        <v>juillet</v>
      </c>
      <c r="F8640">
        <f t="shared" si="269"/>
        <v>21</v>
      </c>
    </row>
    <row r="8641" spans="1:6">
      <c r="A8641" t="s">
        <v>68</v>
      </c>
      <c r="B8641" s="72">
        <v>46232</v>
      </c>
      <c r="C8641" s="79">
        <v>0.91666666666666663</v>
      </c>
      <c r="D8641">
        <v>8</v>
      </c>
      <c r="E8641" t="str">
        <f t="shared" si="268"/>
        <v>juillet</v>
      </c>
      <c r="F8641">
        <f t="shared" si="269"/>
        <v>22</v>
      </c>
    </row>
    <row r="8642" spans="1:6">
      <c r="A8642" t="s">
        <v>68</v>
      </c>
      <c r="B8642" s="72">
        <v>46232</v>
      </c>
      <c r="C8642" s="79">
        <v>0.95833333333333337</v>
      </c>
      <c r="D8642">
        <v>5</v>
      </c>
      <c r="E8642" t="str">
        <f t="shared" si="268"/>
        <v>juillet</v>
      </c>
      <c r="F8642">
        <f t="shared" si="269"/>
        <v>23</v>
      </c>
    </row>
    <row r="8643" spans="1:6">
      <c r="A8643" t="s">
        <v>85</v>
      </c>
      <c r="B8643" s="72">
        <v>46232</v>
      </c>
      <c r="C8643" s="79">
        <v>0</v>
      </c>
      <c r="D8643">
        <v>0</v>
      </c>
      <c r="E8643" t="str">
        <f t="shared" si="268"/>
        <v>juillet</v>
      </c>
      <c r="F8643">
        <f t="shared" si="269"/>
        <v>24</v>
      </c>
    </row>
    <row r="8644" spans="1:6">
      <c r="A8644" t="s">
        <v>85</v>
      </c>
      <c r="B8644" s="72">
        <v>46232</v>
      </c>
      <c r="C8644" s="79">
        <v>4.1666666666666664E-2</v>
      </c>
      <c r="D8644">
        <v>0</v>
      </c>
      <c r="E8644" t="str">
        <f t="shared" ref="E8644:E8707" si="270">TEXT(B8644,"mmmm")</f>
        <v>juillet</v>
      </c>
      <c r="F8644">
        <f t="shared" ref="F8644:F8707" si="271">VLOOKUP(C8644,$L$1:$M$24,2,0)</f>
        <v>1</v>
      </c>
    </row>
    <row r="8645" spans="1:6">
      <c r="A8645" t="s">
        <v>85</v>
      </c>
      <c r="B8645" s="72">
        <v>46232</v>
      </c>
      <c r="C8645" s="79">
        <v>8.3333333333333329E-2</v>
      </c>
      <c r="D8645">
        <v>0</v>
      </c>
      <c r="E8645" t="str">
        <f t="shared" si="270"/>
        <v>juillet</v>
      </c>
      <c r="F8645">
        <f t="shared" si="271"/>
        <v>2</v>
      </c>
    </row>
    <row r="8646" spans="1:6">
      <c r="A8646" t="s">
        <v>85</v>
      </c>
      <c r="B8646" s="72">
        <v>46232</v>
      </c>
      <c r="C8646" s="79">
        <v>0.125</v>
      </c>
      <c r="D8646">
        <v>0</v>
      </c>
      <c r="E8646" t="str">
        <f t="shared" si="270"/>
        <v>juillet</v>
      </c>
      <c r="F8646">
        <f t="shared" si="271"/>
        <v>3</v>
      </c>
    </row>
    <row r="8647" spans="1:6">
      <c r="A8647" t="s">
        <v>85</v>
      </c>
      <c r="B8647" s="72">
        <v>46232</v>
      </c>
      <c r="C8647" s="79">
        <v>0.16666666666666666</v>
      </c>
      <c r="D8647">
        <v>0</v>
      </c>
      <c r="E8647" t="str">
        <f t="shared" si="270"/>
        <v>juillet</v>
      </c>
      <c r="F8647">
        <f t="shared" si="271"/>
        <v>4</v>
      </c>
    </row>
    <row r="8648" spans="1:6">
      <c r="A8648" t="s">
        <v>85</v>
      </c>
      <c r="B8648" s="72">
        <v>46232</v>
      </c>
      <c r="C8648" s="79">
        <v>0.20833333333333334</v>
      </c>
      <c r="D8648">
        <v>0</v>
      </c>
      <c r="E8648" t="str">
        <f t="shared" si="270"/>
        <v>juillet</v>
      </c>
      <c r="F8648" t="e">
        <f t="shared" si="271"/>
        <v>#N/A</v>
      </c>
    </row>
    <row r="8649" spans="1:6">
      <c r="A8649" t="s">
        <v>85</v>
      </c>
      <c r="B8649" s="72">
        <v>46232</v>
      </c>
      <c r="C8649" s="79">
        <v>0.25</v>
      </c>
      <c r="D8649">
        <v>0</v>
      </c>
      <c r="E8649" t="str">
        <f t="shared" si="270"/>
        <v>juillet</v>
      </c>
      <c r="F8649">
        <f t="shared" si="271"/>
        <v>6</v>
      </c>
    </row>
    <row r="8650" spans="1:6">
      <c r="A8650" t="s">
        <v>85</v>
      </c>
      <c r="B8650" s="72">
        <v>46232</v>
      </c>
      <c r="C8650" s="79">
        <v>0.29166666666666669</v>
      </c>
      <c r="D8650">
        <v>6</v>
      </c>
      <c r="E8650" t="str">
        <f t="shared" si="270"/>
        <v>juillet</v>
      </c>
      <c r="F8650">
        <f t="shared" si="271"/>
        <v>7</v>
      </c>
    </row>
    <row r="8651" spans="1:6">
      <c r="A8651" t="s">
        <v>85</v>
      </c>
      <c r="B8651" s="72">
        <v>46232</v>
      </c>
      <c r="C8651" s="79">
        <v>0.33333333333333331</v>
      </c>
      <c r="D8651">
        <v>7</v>
      </c>
      <c r="E8651" t="str">
        <f t="shared" si="270"/>
        <v>juillet</v>
      </c>
      <c r="F8651">
        <f t="shared" si="271"/>
        <v>8</v>
      </c>
    </row>
    <row r="8652" spans="1:6">
      <c r="A8652" t="s">
        <v>85</v>
      </c>
      <c r="B8652" s="72">
        <v>46232</v>
      </c>
      <c r="C8652" s="79">
        <v>0.375</v>
      </c>
      <c r="D8652">
        <v>14</v>
      </c>
      <c r="E8652" t="str">
        <f t="shared" si="270"/>
        <v>juillet</v>
      </c>
      <c r="F8652">
        <f t="shared" si="271"/>
        <v>9</v>
      </c>
    </row>
    <row r="8653" spans="1:6">
      <c r="A8653" t="s">
        <v>85</v>
      </c>
      <c r="B8653" s="72">
        <v>46232</v>
      </c>
      <c r="C8653" s="79">
        <v>0.41666666666666669</v>
      </c>
      <c r="D8653">
        <v>8</v>
      </c>
      <c r="E8653" t="str">
        <f t="shared" si="270"/>
        <v>juillet</v>
      </c>
      <c r="F8653">
        <f t="shared" si="271"/>
        <v>10</v>
      </c>
    </row>
    <row r="8654" spans="1:6">
      <c r="A8654" t="s">
        <v>85</v>
      </c>
      <c r="B8654" s="72">
        <v>46232</v>
      </c>
      <c r="C8654" s="79">
        <v>0.45833333333333331</v>
      </c>
      <c r="D8654">
        <v>22</v>
      </c>
      <c r="E8654" t="str">
        <f t="shared" si="270"/>
        <v>juillet</v>
      </c>
      <c r="F8654">
        <f t="shared" si="271"/>
        <v>11</v>
      </c>
    </row>
    <row r="8655" spans="1:6">
      <c r="A8655" t="s">
        <v>85</v>
      </c>
      <c r="B8655" s="72">
        <v>46232</v>
      </c>
      <c r="C8655" s="79">
        <v>0.5</v>
      </c>
      <c r="D8655">
        <v>25</v>
      </c>
      <c r="E8655" t="str">
        <f t="shared" si="270"/>
        <v>juillet</v>
      </c>
      <c r="F8655">
        <f t="shared" si="271"/>
        <v>12</v>
      </c>
    </row>
    <row r="8656" spans="1:6">
      <c r="A8656" t="s">
        <v>85</v>
      </c>
      <c r="B8656" s="72">
        <v>46232</v>
      </c>
      <c r="C8656" s="79">
        <v>0.54166666666666663</v>
      </c>
      <c r="D8656">
        <v>15</v>
      </c>
      <c r="E8656" t="str">
        <f t="shared" si="270"/>
        <v>juillet</v>
      </c>
      <c r="F8656">
        <f t="shared" si="271"/>
        <v>13</v>
      </c>
    </row>
    <row r="8657" spans="1:6">
      <c r="A8657" t="s">
        <v>85</v>
      </c>
      <c r="B8657" s="72">
        <v>46232</v>
      </c>
      <c r="C8657" s="79">
        <v>0.58333333333333337</v>
      </c>
      <c r="D8657">
        <v>15</v>
      </c>
      <c r="E8657" t="str">
        <f t="shared" si="270"/>
        <v>juillet</v>
      </c>
      <c r="F8657">
        <f t="shared" si="271"/>
        <v>14</v>
      </c>
    </row>
    <row r="8658" spans="1:6">
      <c r="A8658" t="s">
        <v>85</v>
      </c>
      <c r="B8658" s="72">
        <v>46232</v>
      </c>
      <c r="C8658" s="79">
        <v>0.625</v>
      </c>
      <c r="D8658">
        <v>18</v>
      </c>
      <c r="E8658" t="str">
        <f t="shared" si="270"/>
        <v>juillet</v>
      </c>
      <c r="F8658">
        <f t="shared" si="271"/>
        <v>15</v>
      </c>
    </row>
    <row r="8659" spans="1:6">
      <c r="A8659" t="s">
        <v>85</v>
      </c>
      <c r="B8659" s="72">
        <v>46232</v>
      </c>
      <c r="C8659" s="79">
        <v>0.66666666666666663</v>
      </c>
      <c r="D8659">
        <v>8</v>
      </c>
      <c r="E8659" t="str">
        <f t="shared" si="270"/>
        <v>juillet</v>
      </c>
      <c r="F8659">
        <f t="shared" si="271"/>
        <v>16</v>
      </c>
    </row>
    <row r="8660" spans="1:6">
      <c r="A8660" t="s">
        <v>85</v>
      </c>
      <c r="B8660" s="72">
        <v>46232</v>
      </c>
      <c r="C8660" s="79">
        <v>0.70833333333333337</v>
      </c>
      <c r="D8660">
        <v>15</v>
      </c>
      <c r="E8660" t="str">
        <f t="shared" si="270"/>
        <v>juillet</v>
      </c>
      <c r="F8660">
        <f t="shared" si="271"/>
        <v>17</v>
      </c>
    </row>
    <row r="8661" spans="1:6">
      <c r="A8661" t="s">
        <v>85</v>
      </c>
      <c r="B8661" s="72">
        <v>46232</v>
      </c>
      <c r="C8661" s="79">
        <v>0.75</v>
      </c>
      <c r="D8661">
        <v>5</v>
      </c>
      <c r="E8661" t="str">
        <f t="shared" si="270"/>
        <v>juillet</v>
      </c>
      <c r="F8661">
        <f t="shared" si="271"/>
        <v>18</v>
      </c>
    </row>
    <row r="8662" spans="1:6">
      <c r="A8662" t="s">
        <v>85</v>
      </c>
      <c r="B8662" s="72">
        <v>46232</v>
      </c>
      <c r="C8662" s="79">
        <v>0.79166666666666663</v>
      </c>
      <c r="D8662">
        <v>3</v>
      </c>
      <c r="E8662" t="str">
        <f t="shared" si="270"/>
        <v>juillet</v>
      </c>
      <c r="F8662">
        <f t="shared" si="271"/>
        <v>19</v>
      </c>
    </row>
    <row r="8663" spans="1:6">
      <c r="A8663" t="s">
        <v>85</v>
      </c>
      <c r="B8663" s="72">
        <v>46232</v>
      </c>
      <c r="C8663" s="79">
        <v>0.83333333333333337</v>
      </c>
      <c r="D8663">
        <v>2</v>
      </c>
      <c r="E8663" t="str">
        <f t="shared" si="270"/>
        <v>juillet</v>
      </c>
      <c r="F8663">
        <f t="shared" si="271"/>
        <v>20</v>
      </c>
    </row>
    <row r="8664" spans="1:6">
      <c r="A8664" t="s">
        <v>85</v>
      </c>
      <c r="B8664" s="72">
        <v>46232</v>
      </c>
      <c r="C8664" s="79">
        <v>0.875</v>
      </c>
      <c r="D8664">
        <v>2</v>
      </c>
      <c r="E8664" t="str">
        <f t="shared" si="270"/>
        <v>juillet</v>
      </c>
      <c r="F8664">
        <f t="shared" si="271"/>
        <v>21</v>
      </c>
    </row>
    <row r="8665" spans="1:6">
      <c r="A8665" t="s">
        <v>85</v>
      </c>
      <c r="B8665" s="72">
        <v>46232</v>
      </c>
      <c r="C8665" s="79">
        <v>0.91666666666666663</v>
      </c>
      <c r="D8665">
        <v>2</v>
      </c>
      <c r="E8665" t="str">
        <f t="shared" si="270"/>
        <v>juillet</v>
      </c>
      <c r="F8665">
        <f t="shared" si="271"/>
        <v>22</v>
      </c>
    </row>
    <row r="8666" spans="1:6">
      <c r="A8666" t="s">
        <v>85</v>
      </c>
      <c r="B8666" s="72">
        <v>46232</v>
      </c>
      <c r="C8666" s="79">
        <v>0.95833333333333337</v>
      </c>
      <c r="D8666">
        <v>2</v>
      </c>
      <c r="E8666" t="str">
        <f t="shared" si="270"/>
        <v>juillet</v>
      </c>
      <c r="F8666">
        <f t="shared" si="271"/>
        <v>23</v>
      </c>
    </row>
    <row r="8667" spans="1:6">
      <c r="A8667" t="s">
        <v>85</v>
      </c>
      <c r="B8667" s="72">
        <v>46232</v>
      </c>
      <c r="C8667" s="79">
        <v>0</v>
      </c>
      <c r="D8667">
        <v>0</v>
      </c>
      <c r="E8667" t="str">
        <f t="shared" si="270"/>
        <v>juillet</v>
      </c>
      <c r="F8667">
        <f t="shared" si="271"/>
        <v>24</v>
      </c>
    </row>
    <row r="8668" spans="1:6">
      <c r="A8668" t="s">
        <v>85</v>
      </c>
      <c r="B8668" s="72">
        <v>46232</v>
      </c>
      <c r="C8668" s="79">
        <v>4.1666666666666664E-2</v>
      </c>
      <c r="D8668">
        <v>0</v>
      </c>
      <c r="E8668" t="str">
        <f t="shared" si="270"/>
        <v>juillet</v>
      </c>
      <c r="F8668">
        <f t="shared" si="271"/>
        <v>1</v>
      </c>
    </row>
    <row r="8669" spans="1:6">
      <c r="A8669" t="s">
        <v>85</v>
      </c>
      <c r="B8669" s="72">
        <v>46232</v>
      </c>
      <c r="C8669" s="79">
        <v>8.3333333333333329E-2</v>
      </c>
      <c r="D8669">
        <v>0</v>
      </c>
      <c r="E8669" t="str">
        <f t="shared" si="270"/>
        <v>juillet</v>
      </c>
      <c r="F8669">
        <f t="shared" si="271"/>
        <v>2</v>
      </c>
    </row>
    <row r="8670" spans="1:6">
      <c r="A8670" t="s">
        <v>85</v>
      </c>
      <c r="B8670" s="72">
        <v>46232</v>
      </c>
      <c r="C8670" s="79">
        <v>0.125</v>
      </c>
      <c r="D8670">
        <v>0</v>
      </c>
      <c r="E8670" t="str">
        <f t="shared" si="270"/>
        <v>juillet</v>
      </c>
      <c r="F8670">
        <f t="shared" si="271"/>
        <v>3</v>
      </c>
    </row>
    <row r="8671" spans="1:6">
      <c r="A8671" t="s">
        <v>85</v>
      </c>
      <c r="B8671" s="72">
        <v>46232</v>
      </c>
      <c r="C8671" s="79">
        <v>0.16666666666666666</v>
      </c>
      <c r="D8671">
        <v>0</v>
      </c>
      <c r="E8671" t="str">
        <f t="shared" si="270"/>
        <v>juillet</v>
      </c>
      <c r="F8671">
        <f t="shared" si="271"/>
        <v>4</v>
      </c>
    </row>
    <row r="8672" spans="1:6">
      <c r="A8672" t="s">
        <v>85</v>
      </c>
      <c r="B8672" s="72">
        <v>46232</v>
      </c>
      <c r="C8672" s="79">
        <v>0.20833333333333334</v>
      </c>
      <c r="D8672">
        <v>0</v>
      </c>
      <c r="E8672" t="str">
        <f t="shared" si="270"/>
        <v>juillet</v>
      </c>
      <c r="F8672" t="e">
        <f t="shared" si="271"/>
        <v>#N/A</v>
      </c>
    </row>
    <row r="8673" spans="1:6">
      <c r="A8673" t="s">
        <v>85</v>
      </c>
      <c r="B8673" s="72">
        <v>46232</v>
      </c>
      <c r="C8673" s="79">
        <v>0.25</v>
      </c>
      <c r="D8673">
        <v>0</v>
      </c>
      <c r="E8673" t="str">
        <f t="shared" si="270"/>
        <v>juillet</v>
      </c>
      <c r="F8673">
        <f t="shared" si="271"/>
        <v>6</v>
      </c>
    </row>
    <row r="8674" spans="1:6">
      <c r="A8674" t="s">
        <v>85</v>
      </c>
      <c r="B8674" s="72">
        <v>46232</v>
      </c>
      <c r="C8674" s="79">
        <v>0.29166666666666669</v>
      </c>
      <c r="D8674">
        <v>6</v>
      </c>
      <c r="E8674" t="str">
        <f t="shared" si="270"/>
        <v>juillet</v>
      </c>
      <c r="F8674">
        <f t="shared" si="271"/>
        <v>7</v>
      </c>
    </row>
    <row r="8675" spans="1:6">
      <c r="A8675" t="s">
        <v>85</v>
      </c>
      <c r="B8675" s="72">
        <v>46232</v>
      </c>
      <c r="C8675" s="79">
        <v>0.33333333333333331</v>
      </c>
      <c r="D8675">
        <v>7</v>
      </c>
      <c r="E8675" t="str">
        <f t="shared" si="270"/>
        <v>juillet</v>
      </c>
      <c r="F8675">
        <f t="shared" si="271"/>
        <v>8</v>
      </c>
    </row>
    <row r="8676" spans="1:6">
      <c r="A8676" t="s">
        <v>85</v>
      </c>
      <c r="B8676" s="72">
        <v>46232</v>
      </c>
      <c r="C8676" s="79">
        <v>0.375</v>
      </c>
      <c r="D8676">
        <v>14</v>
      </c>
      <c r="E8676" t="str">
        <f t="shared" si="270"/>
        <v>juillet</v>
      </c>
      <c r="F8676">
        <f t="shared" si="271"/>
        <v>9</v>
      </c>
    </row>
    <row r="8677" spans="1:6">
      <c r="A8677" t="s">
        <v>85</v>
      </c>
      <c r="B8677" s="72">
        <v>46232</v>
      </c>
      <c r="C8677" s="79">
        <v>0.41666666666666669</v>
      </c>
      <c r="D8677">
        <v>9</v>
      </c>
      <c r="E8677" t="str">
        <f t="shared" si="270"/>
        <v>juillet</v>
      </c>
      <c r="F8677">
        <f t="shared" si="271"/>
        <v>10</v>
      </c>
    </row>
    <row r="8678" spans="1:6">
      <c r="A8678" t="s">
        <v>85</v>
      </c>
      <c r="B8678" s="72">
        <v>46232</v>
      </c>
      <c r="C8678" s="79">
        <v>0.45833333333333331</v>
      </c>
      <c r="D8678">
        <v>22</v>
      </c>
      <c r="E8678" t="str">
        <f t="shared" si="270"/>
        <v>juillet</v>
      </c>
      <c r="F8678">
        <f t="shared" si="271"/>
        <v>11</v>
      </c>
    </row>
    <row r="8679" spans="1:6">
      <c r="A8679" t="s">
        <v>85</v>
      </c>
      <c r="B8679" s="72">
        <v>46232</v>
      </c>
      <c r="C8679" s="79">
        <v>0.5</v>
      </c>
      <c r="D8679">
        <v>25</v>
      </c>
      <c r="E8679" t="str">
        <f t="shared" si="270"/>
        <v>juillet</v>
      </c>
      <c r="F8679">
        <f t="shared" si="271"/>
        <v>12</v>
      </c>
    </row>
    <row r="8680" spans="1:6">
      <c r="A8680" t="s">
        <v>85</v>
      </c>
      <c r="B8680" s="72">
        <v>46232</v>
      </c>
      <c r="C8680" s="79">
        <v>0.54166666666666663</v>
      </c>
      <c r="D8680">
        <v>16</v>
      </c>
      <c r="E8680" t="str">
        <f t="shared" si="270"/>
        <v>juillet</v>
      </c>
      <c r="F8680">
        <f t="shared" si="271"/>
        <v>13</v>
      </c>
    </row>
    <row r="8681" spans="1:6">
      <c r="A8681" t="s">
        <v>85</v>
      </c>
      <c r="B8681" s="72">
        <v>46232</v>
      </c>
      <c r="C8681" s="79">
        <v>0.58333333333333337</v>
      </c>
      <c r="D8681">
        <v>15</v>
      </c>
      <c r="E8681" t="str">
        <f t="shared" si="270"/>
        <v>juillet</v>
      </c>
      <c r="F8681">
        <f t="shared" si="271"/>
        <v>14</v>
      </c>
    </row>
    <row r="8682" spans="1:6">
      <c r="A8682" t="s">
        <v>85</v>
      </c>
      <c r="B8682" s="72">
        <v>46232</v>
      </c>
      <c r="C8682" s="79">
        <v>0.625</v>
      </c>
      <c r="D8682">
        <v>18</v>
      </c>
      <c r="E8682" t="str">
        <f t="shared" si="270"/>
        <v>juillet</v>
      </c>
      <c r="F8682">
        <f t="shared" si="271"/>
        <v>15</v>
      </c>
    </row>
    <row r="8683" spans="1:6">
      <c r="A8683" t="s">
        <v>85</v>
      </c>
      <c r="B8683" s="72">
        <v>46232</v>
      </c>
      <c r="C8683" s="79">
        <v>0.66666666666666663</v>
      </c>
      <c r="D8683">
        <v>8</v>
      </c>
      <c r="E8683" t="str">
        <f t="shared" si="270"/>
        <v>juillet</v>
      </c>
      <c r="F8683">
        <f t="shared" si="271"/>
        <v>16</v>
      </c>
    </row>
    <row r="8684" spans="1:6">
      <c r="A8684" t="s">
        <v>85</v>
      </c>
      <c r="B8684" s="72">
        <v>46232</v>
      </c>
      <c r="C8684" s="79">
        <v>0.70833333333333337</v>
      </c>
      <c r="D8684">
        <v>16</v>
      </c>
      <c r="E8684" t="str">
        <f t="shared" si="270"/>
        <v>juillet</v>
      </c>
      <c r="F8684">
        <f t="shared" si="271"/>
        <v>17</v>
      </c>
    </row>
    <row r="8685" spans="1:6">
      <c r="A8685" t="s">
        <v>85</v>
      </c>
      <c r="B8685" s="72">
        <v>46232</v>
      </c>
      <c r="C8685" s="79">
        <v>0.75</v>
      </c>
      <c r="D8685">
        <v>5</v>
      </c>
      <c r="E8685" t="str">
        <f t="shared" si="270"/>
        <v>juillet</v>
      </c>
      <c r="F8685">
        <f t="shared" si="271"/>
        <v>18</v>
      </c>
    </row>
    <row r="8686" spans="1:6">
      <c r="A8686" t="s">
        <v>85</v>
      </c>
      <c r="B8686" s="72">
        <v>46232</v>
      </c>
      <c r="C8686" s="79">
        <v>0.79166666666666663</v>
      </c>
      <c r="D8686">
        <v>3</v>
      </c>
      <c r="E8686" t="str">
        <f t="shared" si="270"/>
        <v>juillet</v>
      </c>
      <c r="F8686">
        <f t="shared" si="271"/>
        <v>19</v>
      </c>
    </row>
    <row r="8687" spans="1:6">
      <c r="A8687" t="s">
        <v>85</v>
      </c>
      <c r="B8687" s="72">
        <v>46232</v>
      </c>
      <c r="C8687" s="79">
        <v>0.83333333333333337</v>
      </c>
      <c r="D8687">
        <v>2</v>
      </c>
      <c r="E8687" t="str">
        <f t="shared" si="270"/>
        <v>juillet</v>
      </c>
      <c r="F8687">
        <f t="shared" si="271"/>
        <v>20</v>
      </c>
    </row>
    <row r="8688" spans="1:6">
      <c r="A8688" t="s">
        <v>85</v>
      </c>
      <c r="B8688" s="72">
        <v>46232</v>
      </c>
      <c r="C8688" s="79">
        <v>0.875</v>
      </c>
      <c r="D8688">
        <v>2</v>
      </c>
      <c r="E8688" t="str">
        <f t="shared" si="270"/>
        <v>juillet</v>
      </c>
      <c r="F8688">
        <f t="shared" si="271"/>
        <v>21</v>
      </c>
    </row>
    <row r="8689" spans="1:6">
      <c r="A8689" t="s">
        <v>85</v>
      </c>
      <c r="B8689" s="72">
        <v>46232</v>
      </c>
      <c r="C8689" s="79">
        <v>0.91666666666666663</v>
      </c>
      <c r="D8689">
        <v>2</v>
      </c>
      <c r="E8689" t="str">
        <f t="shared" si="270"/>
        <v>juillet</v>
      </c>
      <c r="F8689">
        <f t="shared" si="271"/>
        <v>22</v>
      </c>
    </row>
    <row r="8690" spans="1:6">
      <c r="A8690" t="s">
        <v>85</v>
      </c>
      <c r="B8690" s="72">
        <v>46232</v>
      </c>
      <c r="C8690" s="79">
        <v>0.95833333333333337</v>
      </c>
      <c r="D8690">
        <v>2</v>
      </c>
      <c r="E8690" t="str">
        <f t="shared" si="270"/>
        <v>juillet</v>
      </c>
      <c r="F8690">
        <f t="shared" si="271"/>
        <v>23</v>
      </c>
    </row>
    <row r="8691" spans="1:6">
      <c r="A8691" t="s">
        <v>68</v>
      </c>
      <c r="B8691" s="72">
        <v>46233</v>
      </c>
      <c r="C8691" s="79">
        <v>0</v>
      </c>
      <c r="D8691">
        <v>5</v>
      </c>
      <c r="E8691" t="str">
        <f t="shared" si="270"/>
        <v>juillet</v>
      </c>
      <c r="F8691">
        <f t="shared" si="271"/>
        <v>24</v>
      </c>
    </row>
    <row r="8692" spans="1:6">
      <c r="A8692" t="s">
        <v>68</v>
      </c>
      <c r="B8692" s="72">
        <v>46233</v>
      </c>
      <c r="C8692" s="79">
        <v>4.1666666666666664E-2</v>
      </c>
      <c r="D8692">
        <v>0</v>
      </c>
      <c r="E8692" t="str">
        <f t="shared" si="270"/>
        <v>juillet</v>
      </c>
      <c r="F8692">
        <f t="shared" si="271"/>
        <v>1</v>
      </c>
    </row>
    <row r="8693" spans="1:6">
      <c r="A8693" t="s">
        <v>68</v>
      </c>
      <c r="B8693" s="72">
        <v>46233</v>
      </c>
      <c r="C8693" s="79">
        <v>8.3333333333333329E-2</v>
      </c>
      <c r="D8693">
        <v>1</v>
      </c>
      <c r="E8693" t="str">
        <f t="shared" si="270"/>
        <v>juillet</v>
      </c>
      <c r="F8693">
        <f t="shared" si="271"/>
        <v>2</v>
      </c>
    </row>
    <row r="8694" spans="1:6">
      <c r="A8694" t="s">
        <v>68</v>
      </c>
      <c r="B8694" s="72">
        <v>46233</v>
      </c>
      <c r="C8694" s="79">
        <v>0.125</v>
      </c>
      <c r="D8694">
        <v>0</v>
      </c>
      <c r="E8694" t="str">
        <f t="shared" si="270"/>
        <v>juillet</v>
      </c>
      <c r="F8694">
        <f t="shared" si="271"/>
        <v>3</v>
      </c>
    </row>
    <row r="8695" spans="1:6">
      <c r="A8695" t="s">
        <v>68</v>
      </c>
      <c r="B8695" s="72">
        <v>46233</v>
      </c>
      <c r="C8695" s="79">
        <v>0.16666666666666666</v>
      </c>
      <c r="D8695">
        <v>2</v>
      </c>
      <c r="E8695" t="str">
        <f t="shared" si="270"/>
        <v>juillet</v>
      </c>
      <c r="F8695">
        <f t="shared" si="271"/>
        <v>4</v>
      </c>
    </row>
    <row r="8696" spans="1:6">
      <c r="A8696" t="s">
        <v>68</v>
      </c>
      <c r="B8696" s="72">
        <v>46233</v>
      </c>
      <c r="C8696" s="79">
        <v>0.20833333333333334</v>
      </c>
      <c r="D8696">
        <v>0</v>
      </c>
      <c r="E8696" t="str">
        <f t="shared" si="270"/>
        <v>juillet</v>
      </c>
      <c r="F8696" t="e">
        <f t="shared" si="271"/>
        <v>#N/A</v>
      </c>
    </row>
    <row r="8697" spans="1:6">
      <c r="A8697" t="s">
        <v>68</v>
      </c>
      <c r="B8697" s="72">
        <v>46233</v>
      </c>
      <c r="C8697" s="79">
        <v>0.25</v>
      </c>
      <c r="D8697">
        <v>4</v>
      </c>
      <c r="E8697" t="str">
        <f t="shared" si="270"/>
        <v>juillet</v>
      </c>
      <c r="F8697">
        <f t="shared" si="271"/>
        <v>6</v>
      </c>
    </row>
    <row r="8698" spans="1:6">
      <c r="A8698" t="s">
        <v>68</v>
      </c>
      <c r="B8698" s="72">
        <v>46233</v>
      </c>
      <c r="C8698" s="79">
        <v>0.29166666666666669</v>
      </c>
      <c r="D8698">
        <v>19</v>
      </c>
      <c r="E8698" t="str">
        <f t="shared" si="270"/>
        <v>juillet</v>
      </c>
      <c r="F8698">
        <f t="shared" si="271"/>
        <v>7</v>
      </c>
    </row>
    <row r="8699" spans="1:6">
      <c r="A8699" t="s">
        <v>68</v>
      </c>
      <c r="B8699" s="72">
        <v>46233</v>
      </c>
      <c r="C8699" s="79">
        <v>0.33333333333333331</v>
      </c>
      <c r="D8699">
        <v>50</v>
      </c>
      <c r="E8699" t="str">
        <f t="shared" si="270"/>
        <v>juillet</v>
      </c>
      <c r="F8699">
        <f t="shared" si="271"/>
        <v>8</v>
      </c>
    </row>
    <row r="8700" spans="1:6">
      <c r="A8700" t="s">
        <v>68</v>
      </c>
      <c r="B8700" s="72">
        <v>46233</v>
      </c>
      <c r="C8700" s="79">
        <v>0.375</v>
      </c>
      <c r="D8700">
        <v>59</v>
      </c>
      <c r="E8700" t="str">
        <f t="shared" si="270"/>
        <v>juillet</v>
      </c>
      <c r="F8700">
        <f t="shared" si="271"/>
        <v>9</v>
      </c>
    </row>
    <row r="8701" spans="1:6">
      <c r="A8701" t="s">
        <v>68</v>
      </c>
      <c r="B8701" s="72">
        <v>46233</v>
      </c>
      <c r="C8701" s="79">
        <v>0.41666666666666669</v>
      </c>
      <c r="D8701">
        <v>65</v>
      </c>
      <c r="E8701" t="str">
        <f t="shared" si="270"/>
        <v>juillet</v>
      </c>
      <c r="F8701">
        <f t="shared" si="271"/>
        <v>10</v>
      </c>
    </row>
    <row r="8702" spans="1:6">
      <c r="A8702" t="s">
        <v>68</v>
      </c>
      <c r="B8702" s="72">
        <v>46233</v>
      </c>
      <c r="C8702" s="79">
        <v>0.45833333333333331</v>
      </c>
      <c r="D8702">
        <v>59</v>
      </c>
      <c r="E8702" t="str">
        <f t="shared" si="270"/>
        <v>juillet</v>
      </c>
      <c r="F8702">
        <f t="shared" si="271"/>
        <v>11</v>
      </c>
    </row>
    <row r="8703" spans="1:6">
      <c r="A8703" t="s">
        <v>68</v>
      </c>
      <c r="B8703" s="72">
        <v>46233</v>
      </c>
      <c r="C8703" s="79">
        <v>0.5</v>
      </c>
      <c r="D8703">
        <v>55</v>
      </c>
      <c r="E8703" t="str">
        <f t="shared" si="270"/>
        <v>juillet</v>
      </c>
      <c r="F8703">
        <f t="shared" si="271"/>
        <v>12</v>
      </c>
    </row>
    <row r="8704" spans="1:6">
      <c r="A8704" t="s">
        <v>68</v>
      </c>
      <c r="B8704" s="72">
        <v>46233</v>
      </c>
      <c r="C8704" s="79">
        <v>0.54166666666666663</v>
      </c>
      <c r="D8704">
        <v>53</v>
      </c>
      <c r="E8704" t="str">
        <f t="shared" si="270"/>
        <v>juillet</v>
      </c>
      <c r="F8704">
        <f t="shared" si="271"/>
        <v>13</v>
      </c>
    </row>
    <row r="8705" spans="1:6">
      <c r="A8705" t="s">
        <v>68</v>
      </c>
      <c r="B8705" s="72">
        <v>46233</v>
      </c>
      <c r="C8705" s="79">
        <v>0.58333333333333337</v>
      </c>
      <c r="D8705">
        <v>53</v>
      </c>
      <c r="E8705" t="str">
        <f t="shared" si="270"/>
        <v>juillet</v>
      </c>
      <c r="F8705">
        <f t="shared" si="271"/>
        <v>14</v>
      </c>
    </row>
    <row r="8706" spans="1:6">
      <c r="A8706" t="s">
        <v>68</v>
      </c>
      <c r="B8706" s="72">
        <v>46233</v>
      </c>
      <c r="C8706" s="79">
        <v>0.625</v>
      </c>
      <c r="D8706">
        <v>67</v>
      </c>
      <c r="E8706" t="str">
        <f t="shared" si="270"/>
        <v>juillet</v>
      </c>
      <c r="F8706">
        <f t="shared" si="271"/>
        <v>15</v>
      </c>
    </row>
    <row r="8707" spans="1:6">
      <c r="A8707" t="s">
        <v>68</v>
      </c>
      <c r="B8707" s="72">
        <v>46233</v>
      </c>
      <c r="C8707" s="79">
        <v>0.66666666666666663</v>
      </c>
      <c r="D8707">
        <v>54</v>
      </c>
      <c r="E8707" t="str">
        <f t="shared" si="270"/>
        <v>juillet</v>
      </c>
      <c r="F8707">
        <f t="shared" si="271"/>
        <v>16</v>
      </c>
    </row>
    <row r="8708" spans="1:6">
      <c r="A8708" t="s">
        <v>68</v>
      </c>
      <c r="B8708" s="72">
        <v>46233</v>
      </c>
      <c r="C8708" s="79">
        <v>0.70833333333333337</v>
      </c>
      <c r="D8708">
        <v>41</v>
      </c>
      <c r="E8708" t="str">
        <f t="shared" ref="E8708:E8771" si="272">TEXT(B8708,"mmmm")</f>
        <v>juillet</v>
      </c>
      <c r="F8708">
        <f t="shared" ref="F8708:F8771" si="273">VLOOKUP(C8708,$L$1:$M$24,2,0)</f>
        <v>17</v>
      </c>
    </row>
    <row r="8709" spans="1:6">
      <c r="A8709" t="s">
        <v>68</v>
      </c>
      <c r="B8709" s="72">
        <v>46233</v>
      </c>
      <c r="C8709" s="79">
        <v>0.75</v>
      </c>
      <c r="D8709">
        <v>41</v>
      </c>
      <c r="E8709" t="str">
        <f t="shared" si="272"/>
        <v>juillet</v>
      </c>
      <c r="F8709">
        <f t="shared" si="273"/>
        <v>18</v>
      </c>
    </row>
    <row r="8710" spans="1:6">
      <c r="A8710" t="s">
        <v>68</v>
      </c>
      <c r="B8710" s="72">
        <v>46233</v>
      </c>
      <c r="C8710" s="79">
        <v>0.79166666666666663</v>
      </c>
      <c r="D8710">
        <v>39</v>
      </c>
      <c r="E8710" t="str">
        <f t="shared" si="272"/>
        <v>juillet</v>
      </c>
      <c r="F8710">
        <f t="shared" si="273"/>
        <v>19</v>
      </c>
    </row>
    <row r="8711" spans="1:6">
      <c r="A8711" t="s">
        <v>68</v>
      </c>
      <c r="B8711" s="72">
        <v>46233</v>
      </c>
      <c r="C8711" s="79">
        <v>0.83333333333333337</v>
      </c>
      <c r="D8711">
        <v>26</v>
      </c>
      <c r="E8711" t="str">
        <f t="shared" si="272"/>
        <v>juillet</v>
      </c>
      <c r="F8711">
        <f t="shared" si="273"/>
        <v>20</v>
      </c>
    </row>
    <row r="8712" spans="1:6">
      <c r="A8712" t="s">
        <v>68</v>
      </c>
      <c r="B8712" s="72">
        <v>46233</v>
      </c>
      <c r="C8712" s="79">
        <v>0.875</v>
      </c>
      <c r="D8712">
        <v>17</v>
      </c>
      <c r="E8712" t="str">
        <f t="shared" si="272"/>
        <v>juillet</v>
      </c>
      <c r="F8712">
        <f t="shared" si="273"/>
        <v>21</v>
      </c>
    </row>
    <row r="8713" spans="1:6">
      <c r="A8713" t="s">
        <v>68</v>
      </c>
      <c r="B8713" s="72">
        <v>46233</v>
      </c>
      <c r="C8713" s="79">
        <v>0.91666666666666663</v>
      </c>
      <c r="D8713">
        <v>13</v>
      </c>
      <c r="E8713" t="str">
        <f t="shared" si="272"/>
        <v>juillet</v>
      </c>
      <c r="F8713">
        <f t="shared" si="273"/>
        <v>22</v>
      </c>
    </row>
    <row r="8714" spans="1:6">
      <c r="A8714" t="s">
        <v>68</v>
      </c>
      <c r="B8714" s="72">
        <v>46233</v>
      </c>
      <c r="C8714" s="79">
        <v>0.95833333333333337</v>
      </c>
      <c r="D8714">
        <v>7</v>
      </c>
      <c r="E8714" t="str">
        <f t="shared" si="272"/>
        <v>juillet</v>
      </c>
      <c r="F8714">
        <f t="shared" si="273"/>
        <v>23</v>
      </c>
    </row>
    <row r="8715" spans="1:6">
      <c r="A8715" t="s">
        <v>85</v>
      </c>
      <c r="B8715" s="72">
        <v>46233</v>
      </c>
      <c r="C8715" s="79">
        <v>0</v>
      </c>
      <c r="D8715">
        <v>1</v>
      </c>
      <c r="E8715" t="str">
        <f t="shared" si="272"/>
        <v>juillet</v>
      </c>
      <c r="F8715">
        <f t="shared" si="273"/>
        <v>24</v>
      </c>
    </row>
    <row r="8716" spans="1:6">
      <c r="A8716" t="s">
        <v>85</v>
      </c>
      <c r="B8716" s="72">
        <v>46233</v>
      </c>
      <c r="C8716" s="79">
        <v>4.1666666666666664E-2</v>
      </c>
      <c r="D8716">
        <v>0</v>
      </c>
      <c r="E8716" t="str">
        <f t="shared" si="272"/>
        <v>juillet</v>
      </c>
      <c r="F8716">
        <f t="shared" si="273"/>
        <v>1</v>
      </c>
    </row>
    <row r="8717" spans="1:6">
      <c r="A8717" t="s">
        <v>85</v>
      </c>
      <c r="B8717" s="72">
        <v>46233</v>
      </c>
      <c r="C8717" s="79">
        <v>8.3333333333333329E-2</v>
      </c>
      <c r="D8717">
        <v>0</v>
      </c>
      <c r="E8717" t="str">
        <f t="shared" si="272"/>
        <v>juillet</v>
      </c>
      <c r="F8717">
        <f t="shared" si="273"/>
        <v>2</v>
      </c>
    </row>
    <row r="8718" spans="1:6">
      <c r="A8718" t="s">
        <v>85</v>
      </c>
      <c r="B8718" s="72">
        <v>46233</v>
      </c>
      <c r="C8718" s="79">
        <v>0.125</v>
      </c>
      <c r="D8718">
        <v>2</v>
      </c>
      <c r="E8718" t="str">
        <f t="shared" si="272"/>
        <v>juillet</v>
      </c>
      <c r="F8718">
        <f t="shared" si="273"/>
        <v>3</v>
      </c>
    </row>
    <row r="8719" spans="1:6">
      <c r="A8719" t="s">
        <v>85</v>
      </c>
      <c r="B8719" s="72">
        <v>46233</v>
      </c>
      <c r="C8719" s="79">
        <v>0.16666666666666666</v>
      </c>
      <c r="D8719">
        <v>0</v>
      </c>
      <c r="E8719" t="str">
        <f t="shared" si="272"/>
        <v>juillet</v>
      </c>
      <c r="F8719">
        <f t="shared" si="273"/>
        <v>4</v>
      </c>
    </row>
    <row r="8720" spans="1:6">
      <c r="A8720" t="s">
        <v>85</v>
      </c>
      <c r="B8720" s="72">
        <v>46233</v>
      </c>
      <c r="C8720" s="79">
        <v>0.20833333333333334</v>
      </c>
      <c r="D8720">
        <v>0</v>
      </c>
      <c r="E8720" t="str">
        <f t="shared" si="272"/>
        <v>juillet</v>
      </c>
      <c r="F8720" t="e">
        <f t="shared" si="273"/>
        <v>#N/A</v>
      </c>
    </row>
    <row r="8721" spans="1:6">
      <c r="A8721" t="s">
        <v>85</v>
      </c>
      <c r="B8721" s="72">
        <v>46233</v>
      </c>
      <c r="C8721" s="79">
        <v>0.25</v>
      </c>
      <c r="D8721">
        <v>0</v>
      </c>
      <c r="E8721" t="str">
        <f t="shared" si="272"/>
        <v>juillet</v>
      </c>
      <c r="F8721">
        <f t="shared" si="273"/>
        <v>6</v>
      </c>
    </row>
    <row r="8722" spans="1:6">
      <c r="A8722" t="s">
        <v>85</v>
      </c>
      <c r="B8722" s="72">
        <v>46233</v>
      </c>
      <c r="C8722" s="79">
        <v>0.29166666666666669</v>
      </c>
      <c r="D8722">
        <v>6</v>
      </c>
      <c r="E8722" t="str">
        <f t="shared" si="272"/>
        <v>juillet</v>
      </c>
      <c r="F8722">
        <f t="shared" si="273"/>
        <v>7</v>
      </c>
    </row>
    <row r="8723" spans="1:6">
      <c r="A8723" t="s">
        <v>85</v>
      </c>
      <c r="B8723" s="72">
        <v>46233</v>
      </c>
      <c r="C8723" s="79">
        <v>0.33333333333333331</v>
      </c>
      <c r="D8723">
        <v>9</v>
      </c>
      <c r="E8723" t="str">
        <f t="shared" si="272"/>
        <v>juillet</v>
      </c>
      <c r="F8723">
        <f t="shared" si="273"/>
        <v>8</v>
      </c>
    </row>
    <row r="8724" spans="1:6">
      <c r="A8724" t="s">
        <v>85</v>
      </c>
      <c r="B8724" s="72">
        <v>46233</v>
      </c>
      <c r="C8724" s="79">
        <v>0.375</v>
      </c>
      <c r="D8724">
        <v>9</v>
      </c>
      <c r="E8724" t="str">
        <f t="shared" si="272"/>
        <v>juillet</v>
      </c>
      <c r="F8724">
        <f t="shared" si="273"/>
        <v>9</v>
      </c>
    </row>
    <row r="8725" spans="1:6">
      <c r="A8725" t="s">
        <v>85</v>
      </c>
      <c r="B8725" s="72">
        <v>46233</v>
      </c>
      <c r="C8725" s="79">
        <v>0.41666666666666669</v>
      </c>
      <c r="D8725">
        <v>12</v>
      </c>
      <c r="E8725" t="str">
        <f t="shared" si="272"/>
        <v>juillet</v>
      </c>
      <c r="F8725">
        <f t="shared" si="273"/>
        <v>10</v>
      </c>
    </row>
    <row r="8726" spans="1:6">
      <c r="A8726" t="s">
        <v>85</v>
      </c>
      <c r="B8726" s="72">
        <v>46233</v>
      </c>
      <c r="C8726" s="79">
        <v>0.45833333333333331</v>
      </c>
      <c r="D8726">
        <v>15</v>
      </c>
      <c r="E8726" t="str">
        <f t="shared" si="272"/>
        <v>juillet</v>
      </c>
      <c r="F8726">
        <f t="shared" si="273"/>
        <v>11</v>
      </c>
    </row>
    <row r="8727" spans="1:6">
      <c r="A8727" t="s">
        <v>85</v>
      </c>
      <c r="B8727" s="72">
        <v>46233</v>
      </c>
      <c r="C8727" s="79">
        <v>0.5</v>
      </c>
      <c r="D8727">
        <v>14</v>
      </c>
      <c r="E8727" t="str">
        <f t="shared" si="272"/>
        <v>juillet</v>
      </c>
      <c r="F8727">
        <f t="shared" si="273"/>
        <v>12</v>
      </c>
    </row>
    <row r="8728" spans="1:6">
      <c r="A8728" t="s">
        <v>85</v>
      </c>
      <c r="B8728" s="72">
        <v>46233</v>
      </c>
      <c r="C8728" s="79">
        <v>0.54166666666666663</v>
      </c>
      <c r="D8728">
        <v>14</v>
      </c>
      <c r="E8728" t="str">
        <f t="shared" si="272"/>
        <v>juillet</v>
      </c>
      <c r="F8728">
        <f t="shared" si="273"/>
        <v>13</v>
      </c>
    </row>
    <row r="8729" spans="1:6">
      <c r="A8729" t="s">
        <v>85</v>
      </c>
      <c r="B8729" s="72">
        <v>46233</v>
      </c>
      <c r="C8729" s="79">
        <v>0.58333333333333337</v>
      </c>
      <c r="D8729">
        <v>16</v>
      </c>
      <c r="E8729" t="str">
        <f t="shared" si="272"/>
        <v>juillet</v>
      </c>
      <c r="F8729">
        <f t="shared" si="273"/>
        <v>14</v>
      </c>
    </row>
    <row r="8730" spans="1:6">
      <c r="A8730" t="s">
        <v>85</v>
      </c>
      <c r="B8730" s="72">
        <v>46233</v>
      </c>
      <c r="C8730" s="79">
        <v>0.625</v>
      </c>
      <c r="D8730">
        <v>8</v>
      </c>
      <c r="E8730" t="str">
        <f t="shared" si="272"/>
        <v>juillet</v>
      </c>
      <c r="F8730">
        <f t="shared" si="273"/>
        <v>15</v>
      </c>
    </row>
    <row r="8731" spans="1:6">
      <c r="A8731" t="s">
        <v>85</v>
      </c>
      <c r="B8731" s="72">
        <v>46233</v>
      </c>
      <c r="C8731" s="79">
        <v>0.66666666666666663</v>
      </c>
      <c r="D8731">
        <v>24</v>
      </c>
      <c r="E8731" t="str">
        <f t="shared" si="272"/>
        <v>juillet</v>
      </c>
      <c r="F8731">
        <f t="shared" si="273"/>
        <v>16</v>
      </c>
    </row>
    <row r="8732" spans="1:6">
      <c r="A8732" t="s">
        <v>85</v>
      </c>
      <c r="B8732" s="72">
        <v>46233</v>
      </c>
      <c r="C8732" s="79">
        <v>0.70833333333333337</v>
      </c>
      <c r="D8732">
        <v>13</v>
      </c>
      <c r="E8732" t="str">
        <f t="shared" si="272"/>
        <v>juillet</v>
      </c>
      <c r="F8732">
        <f t="shared" si="273"/>
        <v>17</v>
      </c>
    </row>
    <row r="8733" spans="1:6">
      <c r="A8733" t="s">
        <v>85</v>
      </c>
      <c r="B8733" s="72">
        <v>46233</v>
      </c>
      <c r="C8733" s="79">
        <v>0.75</v>
      </c>
      <c r="D8733">
        <v>12</v>
      </c>
      <c r="E8733" t="str">
        <f t="shared" si="272"/>
        <v>juillet</v>
      </c>
      <c r="F8733">
        <f t="shared" si="273"/>
        <v>18</v>
      </c>
    </row>
    <row r="8734" spans="1:6">
      <c r="A8734" t="s">
        <v>85</v>
      </c>
      <c r="B8734" s="72">
        <v>46233</v>
      </c>
      <c r="C8734" s="79">
        <v>0.79166666666666663</v>
      </c>
      <c r="D8734">
        <v>1</v>
      </c>
      <c r="E8734" t="str">
        <f t="shared" si="272"/>
        <v>juillet</v>
      </c>
      <c r="F8734">
        <f t="shared" si="273"/>
        <v>19</v>
      </c>
    </row>
    <row r="8735" spans="1:6">
      <c r="A8735" t="s">
        <v>85</v>
      </c>
      <c r="B8735" s="72">
        <v>46233</v>
      </c>
      <c r="C8735" s="79">
        <v>0.83333333333333337</v>
      </c>
      <c r="D8735">
        <v>2</v>
      </c>
      <c r="E8735" t="str">
        <f t="shared" si="272"/>
        <v>juillet</v>
      </c>
      <c r="F8735">
        <f t="shared" si="273"/>
        <v>20</v>
      </c>
    </row>
    <row r="8736" spans="1:6">
      <c r="A8736" t="s">
        <v>85</v>
      </c>
      <c r="B8736" s="72">
        <v>46233</v>
      </c>
      <c r="C8736" s="79">
        <v>0.875</v>
      </c>
      <c r="D8736">
        <v>7</v>
      </c>
      <c r="E8736" t="str">
        <f t="shared" si="272"/>
        <v>juillet</v>
      </c>
      <c r="F8736">
        <f t="shared" si="273"/>
        <v>21</v>
      </c>
    </row>
    <row r="8737" spans="1:6">
      <c r="A8737" t="s">
        <v>85</v>
      </c>
      <c r="B8737" s="72">
        <v>46233</v>
      </c>
      <c r="C8737" s="79">
        <v>0.91666666666666663</v>
      </c>
      <c r="D8737">
        <v>0</v>
      </c>
      <c r="E8737" t="str">
        <f t="shared" si="272"/>
        <v>juillet</v>
      </c>
      <c r="F8737">
        <f t="shared" si="273"/>
        <v>22</v>
      </c>
    </row>
    <row r="8738" spans="1:6">
      <c r="A8738" t="s">
        <v>85</v>
      </c>
      <c r="B8738" s="72">
        <v>46233</v>
      </c>
      <c r="C8738" s="79">
        <v>0.95833333333333337</v>
      </c>
      <c r="D8738">
        <v>4</v>
      </c>
      <c r="E8738" t="str">
        <f t="shared" si="272"/>
        <v>juillet</v>
      </c>
      <c r="F8738">
        <f t="shared" si="273"/>
        <v>23</v>
      </c>
    </row>
    <row r="8739" spans="1:6">
      <c r="A8739" t="s">
        <v>85</v>
      </c>
      <c r="B8739" s="72">
        <v>46233</v>
      </c>
      <c r="C8739" s="79">
        <v>0</v>
      </c>
      <c r="D8739">
        <v>1</v>
      </c>
      <c r="E8739" t="str">
        <f t="shared" si="272"/>
        <v>juillet</v>
      </c>
      <c r="F8739">
        <f t="shared" si="273"/>
        <v>24</v>
      </c>
    </row>
    <row r="8740" spans="1:6">
      <c r="A8740" t="s">
        <v>85</v>
      </c>
      <c r="B8740" s="72">
        <v>46233</v>
      </c>
      <c r="C8740" s="79">
        <v>4.1666666666666664E-2</v>
      </c>
      <c r="D8740">
        <v>0</v>
      </c>
      <c r="E8740" t="str">
        <f t="shared" si="272"/>
        <v>juillet</v>
      </c>
      <c r="F8740">
        <f t="shared" si="273"/>
        <v>1</v>
      </c>
    </row>
    <row r="8741" spans="1:6">
      <c r="A8741" t="s">
        <v>85</v>
      </c>
      <c r="B8741" s="72">
        <v>46233</v>
      </c>
      <c r="C8741" s="79">
        <v>8.3333333333333329E-2</v>
      </c>
      <c r="D8741">
        <v>0</v>
      </c>
      <c r="E8741" t="str">
        <f t="shared" si="272"/>
        <v>juillet</v>
      </c>
      <c r="F8741">
        <f t="shared" si="273"/>
        <v>2</v>
      </c>
    </row>
    <row r="8742" spans="1:6">
      <c r="A8742" t="s">
        <v>85</v>
      </c>
      <c r="B8742" s="72">
        <v>46233</v>
      </c>
      <c r="C8742" s="79">
        <v>0.125</v>
      </c>
      <c r="D8742">
        <v>2</v>
      </c>
      <c r="E8742" t="str">
        <f t="shared" si="272"/>
        <v>juillet</v>
      </c>
      <c r="F8742">
        <f t="shared" si="273"/>
        <v>3</v>
      </c>
    </row>
    <row r="8743" spans="1:6">
      <c r="A8743" t="s">
        <v>85</v>
      </c>
      <c r="B8743" s="72">
        <v>46233</v>
      </c>
      <c r="C8743" s="79">
        <v>0.16666666666666666</v>
      </c>
      <c r="D8743">
        <v>0</v>
      </c>
      <c r="E8743" t="str">
        <f t="shared" si="272"/>
        <v>juillet</v>
      </c>
      <c r="F8743">
        <f t="shared" si="273"/>
        <v>4</v>
      </c>
    </row>
    <row r="8744" spans="1:6">
      <c r="A8744" t="s">
        <v>85</v>
      </c>
      <c r="B8744" s="72">
        <v>46233</v>
      </c>
      <c r="C8744" s="79">
        <v>0.20833333333333334</v>
      </c>
      <c r="D8744">
        <v>0</v>
      </c>
      <c r="E8744" t="str">
        <f t="shared" si="272"/>
        <v>juillet</v>
      </c>
      <c r="F8744" t="e">
        <f t="shared" si="273"/>
        <v>#N/A</v>
      </c>
    </row>
    <row r="8745" spans="1:6">
      <c r="A8745" t="s">
        <v>85</v>
      </c>
      <c r="B8745" s="72">
        <v>46233</v>
      </c>
      <c r="C8745" s="79">
        <v>0.25</v>
      </c>
      <c r="D8745">
        <v>0</v>
      </c>
      <c r="E8745" t="str">
        <f t="shared" si="272"/>
        <v>juillet</v>
      </c>
      <c r="F8745">
        <f t="shared" si="273"/>
        <v>6</v>
      </c>
    </row>
    <row r="8746" spans="1:6">
      <c r="A8746" t="s">
        <v>85</v>
      </c>
      <c r="B8746" s="72">
        <v>46233</v>
      </c>
      <c r="C8746" s="79">
        <v>0.29166666666666669</v>
      </c>
      <c r="D8746">
        <v>4</v>
      </c>
      <c r="E8746" t="str">
        <f t="shared" si="272"/>
        <v>juillet</v>
      </c>
      <c r="F8746">
        <f t="shared" si="273"/>
        <v>7</v>
      </c>
    </row>
    <row r="8747" spans="1:6">
      <c r="A8747" t="s">
        <v>85</v>
      </c>
      <c r="B8747" s="72">
        <v>46233</v>
      </c>
      <c r="C8747" s="79">
        <v>0.33333333333333331</v>
      </c>
      <c r="D8747">
        <v>6</v>
      </c>
      <c r="E8747" t="str">
        <f t="shared" si="272"/>
        <v>juillet</v>
      </c>
      <c r="F8747">
        <f t="shared" si="273"/>
        <v>8</v>
      </c>
    </row>
    <row r="8748" spans="1:6">
      <c r="A8748" t="s">
        <v>85</v>
      </c>
      <c r="B8748" s="72">
        <v>46233</v>
      </c>
      <c r="C8748" s="79">
        <v>0.375</v>
      </c>
      <c r="D8748">
        <v>11</v>
      </c>
      <c r="E8748" t="str">
        <f t="shared" si="272"/>
        <v>juillet</v>
      </c>
      <c r="F8748">
        <f t="shared" si="273"/>
        <v>9</v>
      </c>
    </row>
    <row r="8749" spans="1:6">
      <c r="A8749" t="s">
        <v>85</v>
      </c>
      <c r="B8749" s="72">
        <v>46233</v>
      </c>
      <c r="C8749" s="79">
        <v>0.41666666666666669</v>
      </c>
      <c r="D8749">
        <v>12</v>
      </c>
      <c r="E8749" t="str">
        <f t="shared" si="272"/>
        <v>juillet</v>
      </c>
      <c r="F8749">
        <f t="shared" si="273"/>
        <v>10</v>
      </c>
    </row>
    <row r="8750" spans="1:6">
      <c r="A8750" t="s">
        <v>85</v>
      </c>
      <c r="B8750" s="72">
        <v>46233</v>
      </c>
      <c r="C8750" s="79">
        <v>0.45833333333333331</v>
      </c>
      <c r="D8750">
        <v>15</v>
      </c>
      <c r="E8750" t="str">
        <f t="shared" si="272"/>
        <v>juillet</v>
      </c>
      <c r="F8750">
        <f t="shared" si="273"/>
        <v>11</v>
      </c>
    </row>
    <row r="8751" spans="1:6">
      <c r="A8751" t="s">
        <v>85</v>
      </c>
      <c r="B8751" s="72">
        <v>46233</v>
      </c>
      <c r="C8751" s="79">
        <v>0.5</v>
      </c>
      <c r="D8751">
        <v>13</v>
      </c>
      <c r="E8751" t="str">
        <f t="shared" si="272"/>
        <v>juillet</v>
      </c>
      <c r="F8751">
        <f t="shared" si="273"/>
        <v>12</v>
      </c>
    </row>
    <row r="8752" spans="1:6">
      <c r="A8752" t="s">
        <v>85</v>
      </c>
      <c r="B8752" s="72">
        <v>46233</v>
      </c>
      <c r="C8752" s="79">
        <v>0.54166666666666663</v>
      </c>
      <c r="D8752">
        <v>13</v>
      </c>
      <c r="E8752" t="str">
        <f t="shared" si="272"/>
        <v>juillet</v>
      </c>
      <c r="F8752">
        <f t="shared" si="273"/>
        <v>13</v>
      </c>
    </row>
    <row r="8753" spans="1:6">
      <c r="A8753" t="s">
        <v>85</v>
      </c>
      <c r="B8753" s="72">
        <v>46233</v>
      </c>
      <c r="C8753" s="79">
        <v>0.58333333333333337</v>
      </c>
      <c r="D8753">
        <v>15</v>
      </c>
      <c r="E8753" t="str">
        <f t="shared" si="272"/>
        <v>juillet</v>
      </c>
      <c r="F8753">
        <f t="shared" si="273"/>
        <v>14</v>
      </c>
    </row>
    <row r="8754" spans="1:6">
      <c r="A8754" t="s">
        <v>85</v>
      </c>
      <c r="B8754" s="72">
        <v>46233</v>
      </c>
      <c r="C8754" s="79">
        <v>0.625</v>
      </c>
      <c r="D8754">
        <v>7</v>
      </c>
      <c r="E8754" t="str">
        <f t="shared" si="272"/>
        <v>juillet</v>
      </c>
      <c r="F8754">
        <f t="shared" si="273"/>
        <v>15</v>
      </c>
    </row>
    <row r="8755" spans="1:6">
      <c r="A8755" t="s">
        <v>85</v>
      </c>
      <c r="B8755" s="72">
        <v>46233</v>
      </c>
      <c r="C8755" s="79">
        <v>0.66666666666666663</v>
      </c>
      <c r="D8755">
        <v>21</v>
      </c>
      <c r="E8755" t="str">
        <f t="shared" si="272"/>
        <v>juillet</v>
      </c>
      <c r="F8755">
        <f t="shared" si="273"/>
        <v>16</v>
      </c>
    </row>
    <row r="8756" spans="1:6">
      <c r="A8756" t="s">
        <v>85</v>
      </c>
      <c r="B8756" s="72">
        <v>46233</v>
      </c>
      <c r="C8756" s="79">
        <v>0.70833333333333337</v>
      </c>
      <c r="D8756">
        <v>12</v>
      </c>
      <c r="E8756" t="str">
        <f t="shared" si="272"/>
        <v>juillet</v>
      </c>
      <c r="F8756">
        <f t="shared" si="273"/>
        <v>17</v>
      </c>
    </row>
    <row r="8757" spans="1:6">
      <c r="A8757" t="s">
        <v>85</v>
      </c>
      <c r="B8757" s="72">
        <v>46233</v>
      </c>
      <c r="C8757" s="79">
        <v>0.75</v>
      </c>
      <c r="D8757">
        <v>10</v>
      </c>
      <c r="E8757" t="str">
        <f t="shared" si="272"/>
        <v>juillet</v>
      </c>
      <c r="F8757">
        <f t="shared" si="273"/>
        <v>18</v>
      </c>
    </row>
    <row r="8758" spans="1:6">
      <c r="A8758" t="s">
        <v>85</v>
      </c>
      <c r="B8758" s="72">
        <v>46233</v>
      </c>
      <c r="C8758" s="79">
        <v>0.79166666666666663</v>
      </c>
      <c r="D8758">
        <v>2</v>
      </c>
      <c r="E8758" t="str">
        <f t="shared" si="272"/>
        <v>juillet</v>
      </c>
      <c r="F8758">
        <f t="shared" si="273"/>
        <v>19</v>
      </c>
    </row>
    <row r="8759" spans="1:6">
      <c r="A8759" t="s">
        <v>85</v>
      </c>
      <c r="B8759" s="72">
        <v>46233</v>
      </c>
      <c r="C8759" s="79">
        <v>0.83333333333333337</v>
      </c>
      <c r="D8759">
        <v>2</v>
      </c>
      <c r="E8759" t="str">
        <f t="shared" si="272"/>
        <v>juillet</v>
      </c>
      <c r="F8759">
        <f t="shared" si="273"/>
        <v>20</v>
      </c>
    </row>
    <row r="8760" spans="1:6">
      <c r="A8760" t="s">
        <v>85</v>
      </c>
      <c r="B8760" s="72">
        <v>46233</v>
      </c>
      <c r="C8760" s="79">
        <v>0.875</v>
      </c>
      <c r="D8760">
        <v>6</v>
      </c>
      <c r="E8760" t="str">
        <f t="shared" si="272"/>
        <v>juillet</v>
      </c>
      <c r="F8760">
        <f t="shared" si="273"/>
        <v>21</v>
      </c>
    </row>
    <row r="8761" spans="1:6">
      <c r="A8761" t="s">
        <v>85</v>
      </c>
      <c r="B8761" s="72">
        <v>46233</v>
      </c>
      <c r="C8761" s="79">
        <v>0.91666666666666663</v>
      </c>
      <c r="D8761">
        <v>1</v>
      </c>
      <c r="E8761" t="str">
        <f t="shared" si="272"/>
        <v>juillet</v>
      </c>
      <c r="F8761">
        <f t="shared" si="273"/>
        <v>22</v>
      </c>
    </row>
    <row r="8762" spans="1:6">
      <c r="A8762" t="s">
        <v>85</v>
      </c>
      <c r="B8762" s="72">
        <v>46233</v>
      </c>
      <c r="C8762" s="79">
        <v>0.95833333333333337</v>
      </c>
      <c r="D8762">
        <v>3</v>
      </c>
      <c r="E8762" t="str">
        <f t="shared" si="272"/>
        <v>juillet</v>
      </c>
      <c r="F8762">
        <f t="shared" si="273"/>
        <v>23</v>
      </c>
    </row>
    <row r="8763" spans="1:6">
      <c r="A8763" t="s">
        <v>68</v>
      </c>
      <c r="B8763" s="72">
        <v>46234</v>
      </c>
      <c r="C8763" s="79">
        <v>0</v>
      </c>
      <c r="D8763">
        <v>1</v>
      </c>
      <c r="E8763" t="str">
        <f t="shared" si="272"/>
        <v>juillet</v>
      </c>
      <c r="F8763">
        <f t="shared" si="273"/>
        <v>24</v>
      </c>
    </row>
    <row r="8764" spans="1:6">
      <c r="A8764" t="s">
        <v>68</v>
      </c>
      <c r="B8764" s="72">
        <v>46234</v>
      </c>
      <c r="C8764" s="79">
        <v>4.1666666666666664E-2</v>
      </c>
      <c r="D8764">
        <v>7</v>
      </c>
      <c r="E8764" t="str">
        <f t="shared" si="272"/>
        <v>juillet</v>
      </c>
      <c r="F8764">
        <f t="shared" si="273"/>
        <v>1</v>
      </c>
    </row>
    <row r="8765" spans="1:6">
      <c r="A8765" t="s">
        <v>68</v>
      </c>
      <c r="B8765" s="72">
        <v>46234</v>
      </c>
      <c r="C8765" s="79">
        <v>8.3333333333333329E-2</v>
      </c>
      <c r="D8765">
        <v>0</v>
      </c>
      <c r="E8765" t="str">
        <f t="shared" si="272"/>
        <v>juillet</v>
      </c>
      <c r="F8765">
        <f t="shared" si="273"/>
        <v>2</v>
      </c>
    </row>
    <row r="8766" spans="1:6">
      <c r="A8766" t="s">
        <v>68</v>
      </c>
      <c r="B8766" s="72">
        <v>46234</v>
      </c>
      <c r="C8766" s="79">
        <v>0.125</v>
      </c>
      <c r="D8766">
        <v>1</v>
      </c>
      <c r="E8766" t="str">
        <f t="shared" si="272"/>
        <v>juillet</v>
      </c>
      <c r="F8766">
        <f t="shared" si="273"/>
        <v>3</v>
      </c>
    </row>
    <row r="8767" spans="1:6">
      <c r="A8767" t="s">
        <v>68</v>
      </c>
      <c r="B8767" s="72">
        <v>46234</v>
      </c>
      <c r="C8767" s="79">
        <v>0.16666666666666666</v>
      </c>
      <c r="D8767">
        <v>1</v>
      </c>
      <c r="E8767" t="str">
        <f t="shared" si="272"/>
        <v>juillet</v>
      </c>
      <c r="F8767">
        <f t="shared" si="273"/>
        <v>4</v>
      </c>
    </row>
    <row r="8768" spans="1:6">
      <c r="A8768" t="s">
        <v>68</v>
      </c>
      <c r="B8768" s="72">
        <v>46234</v>
      </c>
      <c r="C8768" s="79">
        <v>0.20833333333333334</v>
      </c>
      <c r="D8768">
        <v>0</v>
      </c>
      <c r="E8768" t="str">
        <f t="shared" si="272"/>
        <v>juillet</v>
      </c>
      <c r="F8768" t="e">
        <f t="shared" si="273"/>
        <v>#N/A</v>
      </c>
    </row>
    <row r="8769" spans="1:6">
      <c r="A8769" t="s">
        <v>68</v>
      </c>
      <c r="B8769" s="72">
        <v>46234</v>
      </c>
      <c r="C8769" s="79">
        <v>0.25</v>
      </c>
      <c r="D8769">
        <v>2</v>
      </c>
      <c r="E8769" t="str">
        <f t="shared" si="272"/>
        <v>juillet</v>
      </c>
      <c r="F8769">
        <f t="shared" si="273"/>
        <v>6</v>
      </c>
    </row>
    <row r="8770" spans="1:6">
      <c r="A8770" t="s">
        <v>68</v>
      </c>
      <c r="B8770" s="72">
        <v>46234</v>
      </c>
      <c r="C8770" s="79">
        <v>0.29166666666666669</v>
      </c>
      <c r="D8770">
        <v>5</v>
      </c>
      <c r="E8770" t="str">
        <f t="shared" si="272"/>
        <v>juillet</v>
      </c>
      <c r="F8770">
        <f t="shared" si="273"/>
        <v>7</v>
      </c>
    </row>
    <row r="8771" spans="1:6">
      <c r="A8771" t="s">
        <v>68</v>
      </c>
      <c r="B8771" s="72">
        <v>46234</v>
      </c>
      <c r="C8771" s="79">
        <v>0.33333333333333331</v>
      </c>
      <c r="D8771">
        <v>15</v>
      </c>
      <c r="E8771" t="str">
        <f t="shared" si="272"/>
        <v>juillet</v>
      </c>
      <c r="F8771">
        <f t="shared" si="273"/>
        <v>8</v>
      </c>
    </row>
    <row r="8772" spans="1:6">
      <c r="A8772" t="s">
        <v>68</v>
      </c>
      <c r="B8772" s="72">
        <v>46234</v>
      </c>
      <c r="C8772" s="79">
        <v>0.375</v>
      </c>
      <c r="D8772">
        <v>43</v>
      </c>
      <c r="E8772" t="str">
        <f t="shared" ref="E8772:E8835" si="274">TEXT(B8772,"mmmm")</f>
        <v>juillet</v>
      </c>
      <c r="F8772">
        <f t="shared" ref="F8772:F8835" si="275">VLOOKUP(C8772,$L$1:$M$24,2,0)</f>
        <v>9</v>
      </c>
    </row>
    <row r="8773" spans="1:6">
      <c r="A8773" t="s">
        <v>68</v>
      </c>
      <c r="B8773" s="72">
        <v>46234</v>
      </c>
      <c r="C8773" s="79">
        <v>0.41666666666666669</v>
      </c>
      <c r="D8773">
        <v>66</v>
      </c>
      <c r="E8773" t="str">
        <f t="shared" si="274"/>
        <v>juillet</v>
      </c>
      <c r="F8773">
        <f t="shared" si="275"/>
        <v>10</v>
      </c>
    </row>
    <row r="8774" spans="1:6">
      <c r="A8774" t="s">
        <v>68</v>
      </c>
      <c r="B8774" s="72">
        <v>46234</v>
      </c>
      <c r="C8774" s="79">
        <v>0.45833333333333331</v>
      </c>
      <c r="D8774">
        <v>74</v>
      </c>
      <c r="E8774" t="str">
        <f t="shared" si="274"/>
        <v>juillet</v>
      </c>
      <c r="F8774">
        <f t="shared" si="275"/>
        <v>11</v>
      </c>
    </row>
    <row r="8775" spans="1:6">
      <c r="A8775" t="s">
        <v>68</v>
      </c>
      <c r="B8775" s="72">
        <v>46234</v>
      </c>
      <c r="C8775" s="79">
        <v>0.5</v>
      </c>
      <c r="D8775">
        <v>71</v>
      </c>
      <c r="E8775" t="str">
        <f t="shared" si="274"/>
        <v>juillet</v>
      </c>
      <c r="F8775">
        <f t="shared" si="275"/>
        <v>12</v>
      </c>
    </row>
    <row r="8776" spans="1:6">
      <c r="A8776" t="s">
        <v>68</v>
      </c>
      <c r="B8776" s="72">
        <v>46234</v>
      </c>
      <c r="C8776" s="79">
        <v>0.54166666666666663</v>
      </c>
      <c r="D8776">
        <v>65</v>
      </c>
      <c r="E8776" t="str">
        <f t="shared" si="274"/>
        <v>juillet</v>
      </c>
      <c r="F8776">
        <f t="shared" si="275"/>
        <v>13</v>
      </c>
    </row>
    <row r="8777" spans="1:6">
      <c r="A8777" t="s">
        <v>68</v>
      </c>
      <c r="B8777" s="72">
        <v>46234</v>
      </c>
      <c r="C8777" s="79">
        <v>0.58333333333333337</v>
      </c>
      <c r="D8777">
        <v>79</v>
      </c>
      <c r="E8777" t="str">
        <f t="shared" si="274"/>
        <v>juillet</v>
      </c>
      <c r="F8777">
        <f t="shared" si="275"/>
        <v>14</v>
      </c>
    </row>
    <row r="8778" spans="1:6">
      <c r="A8778" t="s">
        <v>68</v>
      </c>
      <c r="B8778" s="72">
        <v>46234</v>
      </c>
      <c r="C8778" s="79">
        <v>0.625</v>
      </c>
      <c r="D8778">
        <v>71</v>
      </c>
      <c r="E8778" t="str">
        <f t="shared" si="274"/>
        <v>juillet</v>
      </c>
      <c r="F8778">
        <f t="shared" si="275"/>
        <v>15</v>
      </c>
    </row>
    <row r="8779" spans="1:6">
      <c r="A8779" t="s">
        <v>68</v>
      </c>
      <c r="B8779" s="72">
        <v>46234</v>
      </c>
      <c r="C8779" s="79">
        <v>0.66666666666666663</v>
      </c>
      <c r="D8779">
        <v>76</v>
      </c>
      <c r="E8779" t="str">
        <f t="shared" si="274"/>
        <v>juillet</v>
      </c>
      <c r="F8779">
        <f t="shared" si="275"/>
        <v>16</v>
      </c>
    </row>
    <row r="8780" spans="1:6">
      <c r="A8780" t="s">
        <v>68</v>
      </c>
      <c r="B8780" s="72">
        <v>46234</v>
      </c>
      <c r="C8780" s="79">
        <v>0.70833333333333337</v>
      </c>
      <c r="D8780">
        <v>62</v>
      </c>
      <c r="E8780" t="str">
        <f t="shared" si="274"/>
        <v>juillet</v>
      </c>
      <c r="F8780">
        <f t="shared" si="275"/>
        <v>17</v>
      </c>
    </row>
    <row r="8781" spans="1:6">
      <c r="A8781" t="s">
        <v>68</v>
      </c>
      <c r="B8781" s="72">
        <v>46234</v>
      </c>
      <c r="C8781" s="79">
        <v>0.75</v>
      </c>
      <c r="D8781">
        <v>52</v>
      </c>
      <c r="E8781" t="str">
        <f t="shared" si="274"/>
        <v>juillet</v>
      </c>
      <c r="F8781">
        <f t="shared" si="275"/>
        <v>18</v>
      </c>
    </row>
    <row r="8782" spans="1:6">
      <c r="A8782" t="s">
        <v>68</v>
      </c>
      <c r="B8782" s="72">
        <v>46234</v>
      </c>
      <c r="C8782" s="79">
        <v>0.79166666666666663</v>
      </c>
      <c r="D8782">
        <v>33</v>
      </c>
      <c r="E8782" t="str">
        <f t="shared" si="274"/>
        <v>juillet</v>
      </c>
      <c r="F8782">
        <f t="shared" si="275"/>
        <v>19</v>
      </c>
    </row>
    <row r="8783" spans="1:6">
      <c r="A8783" t="s">
        <v>68</v>
      </c>
      <c r="B8783" s="72">
        <v>46234</v>
      </c>
      <c r="C8783" s="79">
        <v>0.83333333333333337</v>
      </c>
      <c r="D8783">
        <v>27</v>
      </c>
      <c r="E8783" t="str">
        <f t="shared" si="274"/>
        <v>juillet</v>
      </c>
      <c r="F8783">
        <f t="shared" si="275"/>
        <v>20</v>
      </c>
    </row>
    <row r="8784" spans="1:6">
      <c r="A8784" t="s">
        <v>68</v>
      </c>
      <c r="B8784" s="72">
        <v>46234</v>
      </c>
      <c r="C8784" s="79">
        <v>0.875</v>
      </c>
      <c r="D8784">
        <v>23</v>
      </c>
      <c r="E8784" t="str">
        <f t="shared" si="274"/>
        <v>juillet</v>
      </c>
      <c r="F8784">
        <f t="shared" si="275"/>
        <v>21</v>
      </c>
    </row>
    <row r="8785" spans="1:6">
      <c r="A8785" t="s">
        <v>68</v>
      </c>
      <c r="B8785" s="72">
        <v>46234</v>
      </c>
      <c r="C8785" s="79">
        <v>0.91666666666666663</v>
      </c>
      <c r="D8785">
        <v>16</v>
      </c>
      <c r="E8785" t="str">
        <f t="shared" si="274"/>
        <v>juillet</v>
      </c>
      <c r="F8785">
        <f t="shared" si="275"/>
        <v>22</v>
      </c>
    </row>
    <row r="8786" spans="1:6">
      <c r="A8786" t="s">
        <v>68</v>
      </c>
      <c r="B8786" s="72">
        <v>46234</v>
      </c>
      <c r="C8786" s="79">
        <v>0.95833333333333337</v>
      </c>
      <c r="D8786">
        <v>12</v>
      </c>
      <c r="E8786" t="str">
        <f t="shared" si="274"/>
        <v>juillet</v>
      </c>
      <c r="F8786">
        <f t="shared" si="275"/>
        <v>23</v>
      </c>
    </row>
    <row r="8787" spans="1:6">
      <c r="A8787" t="s">
        <v>85</v>
      </c>
      <c r="B8787" s="72">
        <v>46234</v>
      </c>
      <c r="C8787" s="79">
        <v>0</v>
      </c>
      <c r="D8787">
        <v>5</v>
      </c>
      <c r="E8787" t="str">
        <f t="shared" si="274"/>
        <v>juillet</v>
      </c>
      <c r="F8787">
        <f t="shared" si="275"/>
        <v>24</v>
      </c>
    </row>
    <row r="8788" spans="1:6">
      <c r="A8788" t="s">
        <v>85</v>
      </c>
      <c r="B8788" s="72">
        <v>46234</v>
      </c>
      <c r="C8788" s="79">
        <v>4.1666666666666664E-2</v>
      </c>
      <c r="D8788">
        <v>5</v>
      </c>
      <c r="E8788" t="str">
        <f t="shared" si="274"/>
        <v>juillet</v>
      </c>
      <c r="F8788">
        <f t="shared" si="275"/>
        <v>1</v>
      </c>
    </row>
    <row r="8789" spans="1:6">
      <c r="A8789" t="s">
        <v>85</v>
      </c>
      <c r="B8789" s="72">
        <v>46234</v>
      </c>
      <c r="C8789" s="79">
        <v>8.3333333333333329E-2</v>
      </c>
      <c r="D8789">
        <v>0</v>
      </c>
      <c r="E8789" t="str">
        <f t="shared" si="274"/>
        <v>juillet</v>
      </c>
      <c r="F8789">
        <f t="shared" si="275"/>
        <v>2</v>
      </c>
    </row>
    <row r="8790" spans="1:6">
      <c r="A8790" t="s">
        <v>85</v>
      </c>
      <c r="B8790" s="72">
        <v>46234</v>
      </c>
      <c r="C8790" s="79">
        <v>0.125</v>
      </c>
      <c r="D8790">
        <v>0</v>
      </c>
      <c r="E8790" t="str">
        <f t="shared" si="274"/>
        <v>juillet</v>
      </c>
      <c r="F8790">
        <f t="shared" si="275"/>
        <v>3</v>
      </c>
    </row>
    <row r="8791" spans="1:6">
      <c r="A8791" t="s">
        <v>85</v>
      </c>
      <c r="B8791" s="72">
        <v>46234</v>
      </c>
      <c r="C8791" s="79">
        <v>0.16666666666666666</v>
      </c>
      <c r="D8791">
        <v>0</v>
      </c>
      <c r="E8791" t="str">
        <f t="shared" si="274"/>
        <v>juillet</v>
      </c>
      <c r="F8791">
        <f t="shared" si="275"/>
        <v>4</v>
      </c>
    </row>
    <row r="8792" spans="1:6">
      <c r="A8792" t="s">
        <v>85</v>
      </c>
      <c r="B8792" s="72">
        <v>46234</v>
      </c>
      <c r="C8792" s="79">
        <v>0.20833333333333334</v>
      </c>
      <c r="D8792">
        <v>0</v>
      </c>
      <c r="E8792" t="str">
        <f t="shared" si="274"/>
        <v>juillet</v>
      </c>
      <c r="F8792" t="e">
        <f t="shared" si="275"/>
        <v>#N/A</v>
      </c>
    </row>
    <row r="8793" spans="1:6">
      <c r="A8793" t="s">
        <v>85</v>
      </c>
      <c r="B8793" s="72">
        <v>46234</v>
      </c>
      <c r="C8793" s="79">
        <v>0.25</v>
      </c>
      <c r="D8793">
        <v>0</v>
      </c>
      <c r="E8793" t="str">
        <f t="shared" si="274"/>
        <v>juillet</v>
      </c>
      <c r="F8793">
        <f t="shared" si="275"/>
        <v>6</v>
      </c>
    </row>
    <row r="8794" spans="1:6">
      <c r="A8794" t="s">
        <v>85</v>
      </c>
      <c r="B8794" s="72">
        <v>46234</v>
      </c>
      <c r="C8794" s="79">
        <v>0.29166666666666669</v>
      </c>
      <c r="D8794">
        <v>4</v>
      </c>
      <c r="E8794" t="str">
        <f t="shared" si="274"/>
        <v>juillet</v>
      </c>
      <c r="F8794">
        <f t="shared" si="275"/>
        <v>7</v>
      </c>
    </row>
    <row r="8795" spans="1:6">
      <c r="A8795" t="s">
        <v>85</v>
      </c>
      <c r="B8795" s="72">
        <v>46234</v>
      </c>
      <c r="C8795" s="79">
        <v>0.33333333333333331</v>
      </c>
      <c r="D8795">
        <v>11</v>
      </c>
      <c r="E8795" t="str">
        <f t="shared" si="274"/>
        <v>juillet</v>
      </c>
      <c r="F8795">
        <f t="shared" si="275"/>
        <v>8</v>
      </c>
    </row>
    <row r="8796" spans="1:6">
      <c r="A8796" t="s">
        <v>85</v>
      </c>
      <c r="B8796" s="72">
        <v>46234</v>
      </c>
      <c r="C8796" s="79">
        <v>0.375</v>
      </c>
      <c r="D8796">
        <v>8</v>
      </c>
      <c r="E8796" t="str">
        <f t="shared" si="274"/>
        <v>juillet</v>
      </c>
      <c r="F8796">
        <f t="shared" si="275"/>
        <v>9</v>
      </c>
    </row>
    <row r="8797" spans="1:6">
      <c r="A8797" t="s">
        <v>85</v>
      </c>
      <c r="B8797" s="72">
        <v>46234</v>
      </c>
      <c r="C8797" s="79">
        <v>0.41666666666666669</v>
      </c>
      <c r="D8797">
        <v>12</v>
      </c>
      <c r="E8797" t="str">
        <f t="shared" si="274"/>
        <v>juillet</v>
      </c>
      <c r="F8797">
        <f t="shared" si="275"/>
        <v>10</v>
      </c>
    </row>
    <row r="8798" spans="1:6">
      <c r="A8798" t="s">
        <v>85</v>
      </c>
      <c r="B8798" s="72">
        <v>46234</v>
      </c>
      <c r="C8798" s="79">
        <v>0.45833333333333331</v>
      </c>
      <c r="D8798">
        <v>18</v>
      </c>
      <c r="E8798" t="str">
        <f t="shared" si="274"/>
        <v>juillet</v>
      </c>
      <c r="F8798">
        <f t="shared" si="275"/>
        <v>11</v>
      </c>
    </row>
    <row r="8799" spans="1:6">
      <c r="A8799" t="s">
        <v>85</v>
      </c>
      <c r="B8799" s="72">
        <v>46234</v>
      </c>
      <c r="C8799" s="79">
        <v>0.5</v>
      </c>
      <c r="D8799">
        <v>5</v>
      </c>
      <c r="E8799" t="str">
        <f t="shared" si="274"/>
        <v>juillet</v>
      </c>
      <c r="F8799">
        <f t="shared" si="275"/>
        <v>12</v>
      </c>
    </row>
    <row r="8800" spans="1:6">
      <c r="A8800" t="s">
        <v>85</v>
      </c>
      <c r="B8800" s="72">
        <v>46234</v>
      </c>
      <c r="C8800" s="79">
        <v>0.54166666666666663</v>
      </c>
      <c r="D8800">
        <v>10</v>
      </c>
      <c r="E8800" t="str">
        <f t="shared" si="274"/>
        <v>juillet</v>
      </c>
      <c r="F8800">
        <f t="shared" si="275"/>
        <v>13</v>
      </c>
    </row>
    <row r="8801" spans="1:6">
      <c r="A8801" t="s">
        <v>85</v>
      </c>
      <c r="B8801" s="72">
        <v>46234</v>
      </c>
      <c r="C8801" s="79">
        <v>0.58333333333333337</v>
      </c>
      <c r="D8801">
        <v>4</v>
      </c>
      <c r="E8801" t="str">
        <f t="shared" si="274"/>
        <v>juillet</v>
      </c>
      <c r="F8801">
        <f t="shared" si="275"/>
        <v>14</v>
      </c>
    </row>
    <row r="8802" spans="1:6">
      <c r="A8802" t="s">
        <v>85</v>
      </c>
      <c r="B8802" s="72">
        <v>46234</v>
      </c>
      <c r="C8802" s="79">
        <v>0.625</v>
      </c>
      <c r="D8802">
        <v>14</v>
      </c>
      <c r="E8802" t="str">
        <f t="shared" si="274"/>
        <v>juillet</v>
      </c>
      <c r="F8802">
        <f t="shared" si="275"/>
        <v>15</v>
      </c>
    </row>
    <row r="8803" spans="1:6">
      <c r="A8803" t="s">
        <v>85</v>
      </c>
      <c r="B8803" s="72">
        <v>46234</v>
      </c>
      <c r="C8803" s="79">
        <v>0.66666666666666663</v>
      </c>
      <c r="D8803">
        <v>8</v>
      </c>
      <c r="E8803" t="str">
        <f t="shared" si="274"/>
        <v>juillet</v>
      </c>
      <c r="F8803">
        <f t="shared" si="275"/>
        <v>16</v>
      </c>
    </row>
    <row r="8804" spans="1:6">
      <c r="A8804" t="s">
        <v>85</v>
      </c>
      <c r="B8804" s="72">
        <v>46234</v>
      </c>
      <c r="C8804" s="79">
        <v>0.70833333333333337</v>
      </c>
      <c r="D8804">
        <v>15</v>
      </c>
      <c r="E8804" t="str">
        <f t="shared" si="274"/>
        <v>juillet</v>
      </c>
      <c r="F8804">
        <f t="shared" si="275"/>
        <v>17</v>
      </c>
    </row>
    <row r="8805" spans="1:6">
      <c r="A8805" t="s">
        <v>85</v>
      </c>
      <c r="B8805" s="72">
        <v>46234</v>
      </c>
      <c r="C8805" s="79">
        <v>0.75</v>
      </c>
      <c r="D8805">
        <v>2</v>
      </c>
      <c r="E8805" t="str">
        <f t="shared" si="274"/>
        <v>juillet</v>
      </c>
      <c r="F8805">
        <f t="shared" si="275"/>
        <v>18</v>
      </c>
    </row>
    <row r="8806" spans="1:6">
      <c r="A8806" t="s">
        <v>85</v>
      </c>
      <c r="B8806" s="72">
        <v>46234</v>
      </c>
      <c r="C8806" s="79">
        <v>0.79166666666666663</v>
      </c>
      <c r="D8806">
        <v>9</v>
      </c>
      <c r="E8806" t="str">
        <f t="shared" si="274"/>
        <v>juillet</v>
      </c>
      <c r="F8806">
        <f t="shared" si="275"/>
        <v>19</v>
      </c>
    </row>
    <row r="8807" spans="1:6">
      <c r="A8807" t="s">
        <v>85</v>
      </c>
      <c r="B8807" s="72">
        <v>46234</v>
      </c>
      <c r="C8807" s="79">
        <v>0.83333333333333337</v>
      </c>
      <c r="D8807">
        <v>4</v>
      </c>
      <c r="E8807" t="str">
        <f t="shared" si="274"/>
        <v>juillet</v>
      </c>
      <c r="F8807">
        <f t="shared" si="275"/>
        <v>20</v>
      </c>
    </row>
    <row r="8808" spans="1:6">
      <c r="A8808" t="s">
        <v>85</v>
      </c>
      <c r="B8808" s="72">
        <v>46234</v>
      </c>
      <c r="C8808" s="79">
        <v>0.875</v>
      </c>
      <c r="D8808">
        <v>2</v>
      </c>
      <c r="E8808" t="str">
        <f t="shared" si="274"/>
        <v>juillet</v>
      </c>
      <c r="F8808">
        <f t="shared" si="275"/>
        <v>21</v>
      </c>
    </row>
    <row r="8809" spans="1:6">
      <c r="A8809" t="s">
        <v>85</v>
      </c>
      <c r="B8809" s="72">
        <v>46234</v>
      </c>
      <c r="C8809" s="79">
        <v>0.91666666666666663</v>
      </c>
      <c r="D8809">
        <v>13</v>
      </c>
      <c r="E8809" t="str">
        <f t="shared" si="274"/>
        <v>juillet</v>
      </c>
      <c r="F8809">
        <f t="shared" si="275"/>
        <v>22</v>
      </c>
    </row>
    <row r="8810" spans="1:6">
      <c r="A8810" t="s">
        <v>85</v>
      </c>
      <c r="B8810" s="72">
        <v>46234</v>
      </c>
      <c r="C8810" s="79">
        <v>0.95833333333333337</v>
      </c>
      <c r="D8810">
        <v>9</v>
      </c>
      <c r="E8810" t="str">
        <f t="shared" si="274"/>
        <v>juillet</v>
      </c>
      <c r="F8810">
        <f t="shared" si="275"/>
        <v>23</v>
      </c>
    </row>
    <row r="8811" spans="1:6">
      <c r="A8811" t="s">
        <v>85</v>
      </c>
      <c r="B8811" s="72">
        <v>46234</v>
      </c>
      <c r="C8811" s="79">
        <v>0</v>
      </c>
      <c r="D8811">
        <v>7</v>
      </c>
      <c r="E8811" t="str">
        <f t="shared" si="274"/>
        <v>juillet</v>
      </c>
      <c r="F8811">
        <f t="shared" si="275"/>
        <v>24</v>
      </c>
    </row>
    <row r="8812" spans="1:6">
      <c r="A8812" t="s">
        <v>85</v>
      </c>
      <c r="B8812" s="72">
        <v>46234</v>
      </c>
      <c r="C8812" s="79">
        <v>4.1666666666666664E-2</v>
      </c>
      <c r="D8812">
        <v>7</v>
      </c>
      <c r="E8812" t="str">
        <f t="shared" si="274"/>
        <v>juillet</v>
      </c>
      <c r="F8812">
        <f t="shared" si="275"/>
        <v>1</v>
      </c>
    </row>
    <row r="8813" spans="1:6">
      <c r="A8813" t="s">
        <v>85</v>
      </c>
      <c r="B8813" s="72">
        <v>46234</v>
      </c>
      <c r="C8813" s="79">
        <v>8.3333333333333329E-2</v>
      </c>
      <c r="D8813">
        <v>0</v>
      </c>
      <c r="E8813" t="str">
        <f t="shared" si="274"/>
        <v>juillet</v>
      </c>
      <c r="F8813">
        <f t="shared" si="275"/>
        <v>2</v>
      </c>
    </row>
    <row r="8814" spans="1:6">
      <c r="A8814" t="s">
        <v>85</v>
      </c>
      <c r="B8814" s="72">
        <v>46234</v>
      </c>
      <c r="C8814" s="79">
        <v>0.125</v>
      </c>
      <c r="D8814">
        <v>0</v>
      </c>
      <c r="E8814" t="str">
        <f t="shared" si="274"/>
        <v>juillet</v>
      </c>
      <c r="F8814">
        <f t="shared" si="275"/>
        <v>3</v>
      </c>
    </row>
    <row r="8815" spans="1:6">
      <c r="A8815" t="s">
        <v>85</v>
      </c>
      <c r="B8815" s="72">
        <v>46234</v>
      </c>
      <c r="C8815" s="79">
        <v>0.16666666666666666</v>
      </c>
      <c r="D8815">
        <v>0</v>
      </c>
      <c r="E8815" t="str">
        <f t="shared" si="274"/>
        <v>juillet</v>
      </c>
      <c r="F8815">
        <f t="shared" si="275"/>
        <v>4</v>
      </c>
    </row>
    <row r="8816" spans="1:6">
      <c r="A8816" t="s">
        <v>85</v>
      </c>
      <c r="B8816" s="72">
        <v>46234</v>
      </c>
      <c r="C8816" s="79">
        <v>0.20833333333333334</v>
      </c>
      <c r="D8816">
        <v>0</v>
      </c>
      <c r="E8816" t="str">
        <f t="shared" si="274"/>
        <v>juillet</v>
      </c>
      <c r="F8816" t="e">
        <f t="shared" si="275"/>
        <v>#N/A</v>
      </c>
    </row>
    <row r="8817" spans="1:6">
      <c r="A8817" t="s">
        <v>85</v>
      </c>
      <c r="B8817" s="72">
        <v>46234</v>
      </c>
      <c r="C8817" s="79">
        <v>0.25</v>
      </c>
      <c r="D8817">
        <v>0</v>
      </c>
      <c r="E8817" t="str">
        <f t="shared" si="274"/>
        <v>juillet</v>
      </c>
      <c r="F8817">
        <f t="shared" si="275"/>
        <v>6</v>
      </c>
    </row>
    <row r="8818" spans="1:6">
      <c r="A8818" t="s">
        <v>85</v>
      </c>
      <c r="B8818" s="72">
        <v>46234</v>
      </c>
      <c r="C8818" s="79">
        <v>0.29166666666666669</v>
      </c>
      <c r="D8818">
        <v>5</v>
      </c>
      <c r="E8818" t="str">
        <f t="shared" si="274"/>
        <v>juillet</v>
      </c>
      <c r="F8818">
        <f t="shared" si="275"/>
        <v>7</v>
      </c>
    </row>
    <row r="8819" spans="1:6">
      <c r="A8819" t="s">
        <v>85</v>
      </c>
      <c r="B8819" s="72">
        <v>46234</v>
      </c>
      <c r="C8819" s="79">
        <v>0.33333333333333331</v>
      </c>
      <c r="D8819">
        <v>13</v>
      </c>
      <c r="E8819" t="str">
        <f t="shared" si="274"/>
        <v>juillet</v>
      </c>
      <c r="F8819">
        <f t="shared" si="275"/>
        <v>8</v>
      </c>
    </row>
    <row r="8820" spans="1:6">
      <c r="A8820" t="s">
        <v>85</v>
      </c>
      <c r="B8820" s="72">
        <v>46234</v>
      </c>
      <c r="C8820" s="79">
        <v>0.375</v>
      </c>
      <c r="D8820">
        <v>10</v>
      </c>
      <c r="E8820" t="str">
        <f t="shared" si="274"/>
        <v>juillet</v>
      </c>
      <c r="F8820">
        <f t="shared" si="275"/>
        <v>9</v>
      </c>
    </row>
    <row r="8821" spans="1:6">
      <c r="A8821" t="s">
        <v>85</v>
      </c>
      <c r="B8821" s="72">
        <v>46234</v>
      </c>
      <c r="C8821" s="79">
        <v>0.41666666666666669</v>
      </c>
      <c r="D8821">
        <v>17</v>
      </c>
      <c r="E8821" t="str">
        <f t="shared" si="274"/>
        <v>juillet</v>
      </c>
      <c r="F8821">
        <f t="shared" si="275"/>
        <v>10</v>
      </c>
    </row>
    <row r="8822" spans="1:6">
      <c r="A8822" t="s">
        <v>85</v>
      </c>
      <c r="B8822" s="72">
        <v>46234</v>
      </c>
      <c r="C8822" s="79">
        <v>0.45833333333333331</v>
      </c>
      <c r="D8822">
        <v>22</v>
      </c>
      <c r="E8822" t="str">
        <f t="shared" si="274"/>
        <v>juillet</v>
      </c>
      <c r="F8822">
        <f t="shared" si="275"/>
        <v>11</v>
      </c>
    </row>
    <row r="8823" spans="1:6">
      <c r="A8823" t="s">
        <v>85</v>
      </c>
      <c r="B8823" s="72">
        <v>46234</v>
      </c>
      <c r="C8823" s="79">
        <v>0.5</v>
      </c>
      <c r="D8823">
        <v>7</v>
      </c>
      <c r="E8823" t="str">
        <f t="shared" si="274"/>
        <v>juillet</v>
      </c>
      <c r="F8823">
        <f t="shared" si="275"/>
        <v>12</v>
      </c>
    </row>
    <row r="8824" spans="1:6">
      <c r="A8824" t="s">
        <v>85</v>
      </c>
      <c r="B8824" s="72">
        <v>46234</v>
      </c>
      <c r="C8824" s="79">
        <v>0.54166666666666663</v>
      </c>
      <c r="D8824">
        <v>11</v>
      </c>
      <c r="E8824" t="str">
        <f t="shared" si="274"/>
        <v>juillet</v>
      </c>
      <c r="F8824">
        <f t="shared" si="275"/>
        <v>13</v>
      </c>
    </row>
    <row r="8825" spans="1:6">
      <c r="A8825" t="s">
        <v>85</v>
      </c>
      <c r="B8825" s="72">
        <v>46234</v>
      </c>
      <c r="C8825" s="79">
        <v>0.58333333333333337</v>
      </c>
      <c r="D8825">
        <v>5</v>
      </c>
      <c r="E8825" t="str">
        <f t="shared" si="274"/>
        <v>juillet</v>
      </c>
      <c r="F8825">
        <f t="shared" si="275"/>
        <v>14</v>
      </c>
    </row>
    <row r="8826" spans="1:6">
      <c r="A8826" t="s">
        <v>85</v>
      </c>
      <c r="B8826" s="72">
        <v>46234</v>
      </c>
      <c r="C8826" s="79">
        <v>0.625</v>
      </c>
      <c r="D8826">
        <v>17</v>
      </c>
      <c r="E8826" t="str">
        <f t="shared" si="274"/>
        <v>juillet</v>
      </c>
      <c r="F8826">
        <f t="shared" si="275"/>
        <v>15</v>
      </c>
    </row>
    <row r="8827" spans="1:6">
      <c r="A8827" t="s">
        <v>85</v>
      </c>
      <c r="B8827" s="72">
        <v>46234</v>
      </c>
      <c r="C8827" s="79">
        <v>0.66666666666666663</v>
      </c>
      <c r="D8827">
        <v>10</v>
      </c>
      <c r="E8827" t="str">
        <f t="shared" si="274"/>
        <v>juillet</v>
      </c>
      <c r="F8827">
        <f t="shared" si="275"/>
        <v>16</v>
      </c>
    </row>
    <row r="8828" spans="1:6">
      <c r="A8828" t="s">
        <v>85</v>
      </c>
      <c r="B8828" s="72">
        <v>46234</v>
      </c>
      <c r="C8828" s="79">
        <v>0.70833333333333337</v>
      </c>
      <c r="D8828">
        <v>19</v>
      </c>
      <c r="E8828" t="str">
        <f t="shared" si="274"/>
        <v>juillet</v>
      </c>
      <c r="F8828">
        <f t="shared" si="275"/>
        <v>17</v>
      </c>
    </row>
    <row r="8829" spans="1:6">
      <c r="A8829" t="s">
        <v>85</v>
      </c>
      <c r="B8829" s="72">
        <v>46234</v>
      </c>
      <c r="C8829" s="79">
        <v>0.75</v>
      </c>
      <c r="D8829">
        <v>4</v>
      </c>
      <c r="E8829" t="str">
        <f t="shared" si="274"/>
        <v>juillet</v>
      </c>
      <c r="F8829">
        <f t="shared" si="275"/>
        <v>18</v>
      </c>
    </row>
    <row r="8830" spans="1:6">
      <c r="A8830" t="s">
        <v>85</v>
      </c>
      <c r="B8830" s="72">
        <v>46234</v>
      </c>
      <c r="C8830" s="79">
        <v>0.79166666666666663</v>
      </c>
      <c r="D8830">
        <v>12</v>
      </c>
      <c r="E8830" t="str">
        <f t="shared" si="274"/>
        <v>juillet</v>
      </c>
      <c r="F8830">
        <f t="shared" si="275"/>
        <v>19</v>
      </c>
    </row>
    <row r="8831" spans="1:6">
      <c r="A8831" t="s">
        <v>85</v>
      </c>
      <c r="B8831" s="72">
        <v>46234</v>
      </c>
      <c r="C8831" s="79">
        <v>0.83333333333333337</v>
      </c>
      <c r="D8831">
        <v>5</v>
      </c>
      <c r="E8831" t="str">
        <f t="shared" si="274"/>
        <v>juillet</v>
      </c>
      <c r="F8831">
        <f t="shared" si="275"/>
        <v>20</v>
      </c>
    </row>
    <row r="8832" spans="1:6">
      <c r="A8832" t="s">
        <v>85</v>
      </c>
      <c r="B8832" s="72">
        <v>46234</v>
      </c>
      <c r="C8832" s="79">
        <v>0.875</v>
      </c>
      <c r="D8832">
        <v>4</v>
      </c>
      <c r="E8832" t="str">
        <f t="shared" si="274"/>
        <v>juillet</v>
      </c>
      <c r="F8832">
        <f t="shared" si="275"/>
        <v>21</v>
      </c>
    </row>
    <row r="8833" spans="1:6">
      <c r="A8833" t="s">
        <v>85</v>
      </c>
      <c r="B8833" s="72">
        <v>46234</v>
      </c>
      <c r="C8833" s="79">
        <v>0.91666666666666663</v>
      </c>
      <c r="D8833">
        <v>16</v>
      </c>
      <c r="E8833" t="str">
        <f t="shared" si="274"/>
        <v>juillet</v>
      </c>
      <c r="F8833">
        <f t="shared" si="275"/>
        <v>22</v>
      </c>
    </row>
    <row r="8834" spans="1:6">
      <c r="A8834" t="s">
        <v>85</v>
      </c>
      <c r="B8834" s="72">
        <v>46234</v>
      </c>
      <c r="C8834" s="79">
        <v>0.95833333333333337</v>
      </c>
      <c r="D8834">
        <v>9</v>
      </c>
      <c r="E8834" t="str">
        <f t="shared" si="274"/>
        <v>juillet</v>
      </c>
      <c r="F8834">
        <f t="shared" si="275"/>
        <v>23</v>
      </c>
    </row>
    <row r="8835" spans="1:6">
      <c r="A8835" t="s">
        <v>68</v>
      </c>
      <c r="B8835" s="72">
        <v>46235</v>
      </c>
      <c r="C8835" s="79">
        <v>0</v>
      </c>
      <c r="D8835">
        <v>7</v>
      </c>
      <c r="E8835" t="str">
        <f t="shared" si="274"/>
        <v>août</v>
      </c>
      <c r="F8835">
        <f t="shared" si="275"/>
        <v>24</v>
      </c>
    </row>
    <row r="8836" spans="1:6">
      <c r="A8836" t="s">
        <v>68</v>
      </c>
      <c r="B8836" s="72">
        <v>46235</v>
      </c>
      <c r="C8836" s="79">
        <v>4.1666666666666664E-2</v>
      </c>
      <c r="D8836">
        <v>7</v>
      </c>
      <c r="E8836" t="str">
        <f t="shared" ref="E8836:E8899" si="276">TEXT(B8836,"mmmm")</f>
        <v>août</v>
      </c>
      <c r="F8836">
        <f t="shared" ref="F8836:F8899" si="277">VLOOKUP(C8836,$L$1:$M$24,2,0)</f>
        <v>1</v>
      </c>
    </row>
    <row r="8837" spans="1:6">
      <c r="A8837" t="s">
        <v>68</v>
      </c>
      <c r="B8837" s="72">
        <v>46235</v>
      </c>
      <c r="C8837" s="79">
        <v>8.3333333333333329E-2</v>
      </c>
      <c r="D8837">
        <v>0</v>
      </c>
      <c r="E8837" t="str">
        <f t="shared" si="276"/>
        <v>août</v>
      </c>
      <c r="F8837">
        <f t="shared" si="277"/>
        <v>2</v>
      </c>
    </row>
    <row r="8838" spans="1:6">
      <c r="A8838" t="s">
        <v>68</v>
      </c>
      <c r="B8838" s="72">
        <v>46235</v>
      </c>
      <c r="C8838" s="79">
        <v>0.125</v>
      </c>
      <c r="D8838">
        <v>1</v>
      </c>
      <c r="E8838" t="str">
        <f t="shared" si="276"/>
        <v>août</v>
      </c>
      <c r="F8838">
        <f t="shared" si="277"/>
        <v>3</v>
      </c>
    </row>
    <row r="8839" spans="1:6">
      <c r="A8839" t="s">
        <v>68</v>
      </c>
      <c r="B8839" s="72">
        <v>46235</v>
      </c>
      <c r="C8839" s="79">
        <v>0.16666666666666666</v>
      </c>
      <c r="D8839">
        <v>0</v>
      </c>
      <c r="E8839" t="str">
        <f t="shared" si="276"/>
        <v>août</v>
      </c>
      <c r="F8839">
        <f t="shared" si="277"/>
        <v>4</v>
      </c>
    </row>
    <row r="8840" spans="1:6">
      <c r="A8840" t="s">
        <v>68</v>
      </c>
      <c r="B8840" s="72">
        <v>46235</v>
      </c>
      <c r="C8840" s="79">
        <v>0.20833333333333334</v>
      </c>
      <c r="D8840">
        <v>3</v>
      </c>
      <c r="E8840" t="str">
        <f t="shared" si="276"/>
        <v>août</v>
      </c>
      <c r="F8840" t="e">
        <f t="shared" si="277"/>
        <v>#N/A</v>
      </c>
    </row>
    <row r="8841" spans="1:6">
      <c r="A8841" t="s">
        <v>68</v>
      </c>
      <c r="B8841" s="72">
        <v>46235</v>
      </c>
      <c r="C8841" s="79">
        <v>0.25</v>
      </c>
      <c r="D8841">
        <v>3</v>
      </c>
      <c r="E8841" t="str">
        <f t="shared" si="276"/>
        <v>août</v>
      </c>
      <c r="F8841">
        <f t="shared" si="277"/>
        <v>6</v>
      </c>
    </row>
    <row r="8842" spans="1:6">
      <c r="A8842" t="s">
        <v>68</v>
      </c>
      <c r="B8842" s="72">
        <v>46235</v>
      </c>
      <c r="C8842" s="79">
        <v>0.29166666666666669</v>
      </c>
      <c r="D8842">
        <v>10</v>
      </c>
      <c r="E8842" t="str">
        <f t="shared" si="276"/>
        <v>août</v>
      </c>
      <c r="F8842">
        <f t="shared" si="277"/>
        <v>7</v>
      </c>
    </row>
    <row r="8843" spans="1:6">
      <c r="A8843" t="s">
        <v>68</v>
      </c>
      <c r="B8843" s="72">
        <v>46235</v>
      </c>
      <c r="C8843" s="79">
        <v>0.33333333333333331</v>
      </c>
      <c r="D8843">
        <v>23</v>
      </c>
      <c r="E8843" t="str">
        <f t="shared" si="276"/>
        <v>août</v>
      </c>
      <c r="F8843">
        <f t="shared" si="277"/>
        <v>8</v>
      </c>
    </row>
    <row r="8844" spans="1:6">
      <c r="A8844" t="s">
        <v>68</v>
      </c>
      <c r="B8844" s="72">
        <v>46235</v>
      </c>
      <c r="C8844" s="79">
        <v>0.375</v>
      </c>
      <c r="D8844">
        <v>45</v>
      </c>
      <c r="E8844" t="str">
        <f t="shared" si="276"/>
        <v>août</v>
      </c>
      <c r="F8844">
        <f t="shared" si="277"/>
        <v>9</v>
      </c>
    </row>
    <row r="8845" spans="1:6">
      <c r="A8845" t="s">
        <v>68</v>
      </c>
      <c r="B8845" s="72">
        <v>46235</v>
      </c>
      <c r="C8845" s="79">
        <v>0.41666666666666669</v>
      </c>
      <c r="D8845">
        <v>43</v>
      </c>
      <c r="E8845" t="str">
        <f t="shared" si="276"/>
        <v>août</v>
      </c>
      <c r="F8845">
        <f t="shared" si="277"/>
        <v>10</v>
      </c>
    </row>
    <row r="8846" spans="1:6">
      <c r="A8846" t="s">
        <v>68</v>
      </c>
      <c r="B8846" s="72">
        <v>46235</v>
      </c>
      <c r="C8846" s="79">
        <v>0.45833333333333331</v>
      </c>
      <c r="D8846">
        <v>55</v>
      </c>
      <c r="E8846" t="str">
        <f t="shared" si="276"/>
        <v>août</v>
      </c>
      <c r="F8846">
        <f t="shared" si="277"/>
        <v>11</v>
      </c>
    </row>
    <row r="8847" spans="1:6">
      <c r="A8847" t="s">
        <v>68</v>
      </c>
      <c r="B8847" s="72">
        <v>46235</v>
      </c>
      <c r="C8847" s="79">
        <v>0.5</v>
      </c>
      <c r="D8847">
        <v>52</v>
      </c>
      <c r="E8847" t="str">
        <f t="shared" si="276"/>
        <v>août</v>
      </c>
      <c r="F8847">
        <f t="shared" si="277"/>
        <v>12</v>
      </c>
    </row>
    <row r="8848" spans="1:6">
      <c r="A8848" t="s">
        <v>68</v>
      </c>
      <c r="B8848" s="72">
        <v>46235</v>
      </c>
      <c r="C8848" s="79">
        <v>0.54166666666666663</v>
      </c>
      <c r="D8848">
        <v>52</v>
      </c>
      <c r="E8848" t="str">
        <f t="shared" si="276"/>
        <v>août</v>
      </c>
      <c r="F8848">
        <f t="shared" si="277"/>
        <v>13</v>
      </c>
    </row>
    <row r="8849" spans="1:6">
      <c r="A8849" t="s">
        <v>68</v>
      </c>
      <c r="B8849" s="72">
        <v>46235</v>
      </c>
      <c r="C8849" s="79">
        <v>0.58333333333333337</v>
      </c>
      <c r="D8849">
        <v>48</v>
      </c>
      <c r="E8849" t="str">
        <f t="shared" si="276"/>
        <v>août</v>
      </c>
      <c r="F8849">
        <f t="shared" si="277"/>
        <v>14</v>
      </c>
    </row>
    <row r="8850" spans="1:6">
      <c r="A8850" t="s">
        <v>68</v>
      </c>
      <c r="B8850" s="72">
        <v>46235</v>
      </c>
      <c r="C8850" s="79">
        <v>0.625</v>
      </c>
      <c r="D8850">
        <v>47</v>
      </c>
      <c r="E8850" t="str">
        <f t="shared" si="276"/>
        <v>août</v>
      </c>
      <c r="F8850">
        <f t="shared" si="277"/>
        <v>15</v>
      </c>
    </row>
    <row r="8851" spans="1:6">
      <c r="A8851" t="s">
        <v>68</v>
      </c>
      <c r="B8851" s="72">
        <v>46235</v>
      </c>
      <c r="C8851" s="79">
        <v>0.66666666666666663</v>
      </c>
      <c r="D8851">
        <v>43</v>
      </c>
      <c r="E8851" t="str">
        <f t="shared" si="276"/>
        <v>août</v>
      </c>
      <c r="F8851">
        <f t="shared" si="277"/>
        <v>16</v>
      </c>
    </row>
    <row r="8852" spans="1:6">
      <c r="A8852" t="s">
        <v>68</v>
      </c>
      <c r="B8852" s="72">
        <v>46235</v>
      </c>
      <c r="C8852" s="79">
        <v>0.70833333333333337</v>
      </c>
      <c r="D8852">
        <v>39</v>
      </c>
      <c r="E8852" t="str">
        <f t="shared" si="276"/>
        <v>août</v>
      </c>
      <c r="F8852">
        <f t="shared" si="277"/>
        <v>17</v>
      </c>
    </row>
    <row r="8853" spans="1:6">
      <c r="A8853" t="s">
        <v>68</v>
      </c>
      <c r="B8853" s="72">
        <v>46235</v>
      </c>
      <c r="C8853" s="79">
        <v>0.75</v>
      </c>
      <c r="D8853">
        <v>32</v>
      </c>
      <c r="E8853" t="str">
        <f t="shared" si="276"/>
        <v>août</v>
      </c>
      <c r="F8853">
        <f t="shared" si="277"/>
        <v>18</v>
      </c>
    </row>
    <row r="8854" spans="1:6">
      <c r="A8854" t="s">
        <v>68</v>
      </c>
      <c r="B8854" s="72">
        <v>46235</v>
      </c>
      <c r="C8854" s="79">
        <v>0.79166666666666663</v>
      </c>
      <c r="D8854">
        <v>23</v>
      </c>
      <c r="E8854" t="str">
        <f t="shared" si="276"/>
        <v>août</v>
      </c>
      <c r="F8854">
        <f t="shared" si="277"/>
        <v>19</v>
      </c>
    </row>
    <row r="8855" spans="1:6">
      <c r="A8855" t="s">
        <v>68</v>
      </c>
      <c r="B8855" s="72">
        <v>46235</v>
      </c>
      <c r="C8855" s="79">
        <v>0.83333333333333337</v>
      </c>
      <c r="D8855">
        <v>17</v>
      </c>
      <c r="E8855" t="str">
        <f t="shared" si="276"/>
        <v>août</v>
      </c>
      <c r="F8855">
        <f t="shared" si="277"/>
        <v>20</v>
      </c>
    </row>
    <row r="8856" spans="1:6">
      <c r="A8856" t="s">
        <v>68</v>
      </c>
      <c r="B8856" s="72">
        <v>46235</v>
      </c>
      <c r="C8856" s="79">
        <v>0.875</v>
      </c>
      <c r="D8856">
        <v>19</v>
      </c>
      <c r="E8856" t="str">
        <f t="shared" si="276"/>
        <v>août</v>
      </c>
      <c r="F8856">
        <f t="shared" si="277"/>
        <v>21</v>
      </c>
    </row>
    <row r="8857" spans="1:6">
      <c r="A8857" t="s">
        <v>68</v>
      </c>
      <c r="B8857" s="72">
        <v>46235</v>
      </c>
      <c r="C8857" s="79">
        <v>0.91666666666666663</v>
      </c>
      <c r="D8857">
        <v>14</v>
      </c>
      <c r="E8857" t="str">
        <f t="shared" si="276"/>
        <v>août</v>
      </c>
      <c r="F8857">
        <f t="shared" si="277"/>
        <v>22</v>
      </c>
    </row>
    <row r="8858" spans="1:6">
      <c r="A8858" t="s">
        <v>68</v>
      </c>
      <c r="B8858" s="72">
        <v>46235</v>
      </c>
      <c r="C8858" s="79">
        <v>0.95833333333333337</v>
      </c>
      <c r="D8858">
        <v>5</v>
      </c>
      <c r="E8858" t="str">
        <f t="shared" si="276"/>
        <v>août</v>
      </c>
      <c r="F8858">
        <f t="shared" si="277"/>
        <v>23</v>
      </c>
    </row>
    <row r="8859" spans="1:6">
      <c r="A8859" t="s">
        <v>68</v>
      </c>
      <c r="B8859" s="72">
        <v>46236</v>
      </c>
      <c r="C8859" s="79">
        <v>0</v>
      </c>
      <c r="D8859">
        <v>6</v>
      </c>
      <c r="E8859" t="str">
        <f t="shared" si="276"/>
        <v>août</v>
      </c>
      <c r="F8859">
        <f t="shared" si="277"/>
        <v>24</v>
      </c>
    </row>
    <row r="8860" spans="1:6">
      <c r="A8860" t="s">
        <v>68</v>
      </c>
      <c r="B8860" s="72">
        <v>46236</v>
      </c>
      <c r="C8860" s="79">
        <v>4.1666666666666664E-2</v>
      </c>
      <c r="D8860">
        <v>3</v>
      </c>
      <c r="E8860" t="str">
        <f t="shared" si="276"/>
        <v>août</v>
      </c>
      <c r="F8860">
        <f t="shared" si="277"/>
        <v>1</v>
      </c>
    </row>
    <row r="8861" spans="1:6">
      <c r="A8861" t="s">
        <v>68</v>
      </c>
      <c r="B8861" s="72">
        <v>46236</v>
      </c>
      <c r="C8861" s="79">
        <v>8.3333333333333329E-2</v>
      </c>
      <c r="D8861">
        <v>1</v>
      </c>
      <c r="E8861" t="str">
        <f t="shared" si="276"/>
        <v>août</v>
      </c>
      <c r="F8861">
        <f t="shared" si="277"/>
        <v>2</v>
      </c>
    </row>
    <row r="8862" spans="1:6">
      <c r="A8862" t="s">
        <v>68</v>
      </c>
      <c r="B8862" s="72">
        <v>46236</v>
      </c>
      <c r="C8862" s="79">
        <v>0.125</v>
      </c>
      <c r="D8862">
        <v>1</v>
      </c>
      <c r="E8862" t="str">
        <f t="shared" si="276"/>
        <v>août</v>
      </c>
      <c r="F8862">
        <f t="shared" si="277"/>
        <v>3</v>
      </c>
    </row>
    <row r="8863" spans="1:6">
      <c r="A8863" t="s">
        <v>68</v>
      </c>
      <c r="B8863" s="72">
        <v>46236</v>
      </c>
      <c r="C8863" s="79">
        <v>0.16666666666666666</v>
      </c>
      <c r="D8863">
        <v>1</v>
      </c>
      <c r="E8863" t="str">
        <f t="shared" si="276"/>
        <v>août</v>
      </c>
      <c r="F8863">
        <f t="shared" si="277"/>
        <v>4</v>
      </c>
    </row>
    <row r="8864" spans="1:6">
      <c r="A8864" t="s">
        <v>68</v>
      </c>
      <c r="B8864" s="72">
        <v>46236</v>
      </c>
      <c r="C8864" s="79">
        <v>0.20833333333333334</v>
      </c>
      <c r="D8864">
        <v>2</v>
      </c>
      <c r="E8864" t="str">
        <f t="shared" si="276"/>
        <v>août</v>
      </c>
      <c r="F8864" t="e">
        <f t="shared" si="277"/>
        <v>#N/A</v>
      </c>
    </row>
    <row r="8865" spans="1:6">
      <c r="A8865" t="s">
        <v>68</v>
      </c>
      <c r="B8865" s="72">
        <v>46236</v>
      </c>
      <c r="C8865" s="79">
        <v>0.25</v>
      </c>
      <c r="D8865">
        <v>1</v>
      </c>
      <c r="E8865" t="str">
        <f t="shared" si="276"/>
        <v>août</v>
      </c>
      <c r="F8865">
        <f t="shared" si="277"/>
        <v>6</v>
      </c>
    </row>
    <row r="8866" spans="1:6">
      <c r="A8866" t="s">
        <v>68</v>
      </c>
      <c r="B8866" s="72">
        <v>46236</v>
      </c>
      <c r="C8866" s="79">
        <v>0.29166666666666669</v>
      </c>
      <c r="D8866">
        <v>4</v>
      </c>
      <c r="E8866" t="str">
        <f t="shared" si="276"/>
        <v>août</v>
      </c>
      <c r="F8866">
        <f t="shared" si="277"/>
        <v>7</v>
      </c>
    </row>
    <row r="8867" spans="1:6">
      <c r="A8867" t="s">
        <v>68</v>
      </c>
      <c r="B8867" s="72">
        <v>46236</v>
      </c>
      <c r="C8867" s="79">
        <v>0.33333333333333331</v>
      </c>
      <c r="D8867">
        <v>10</v>
      </c>
      <c r="E8867" t="str">
        <f t="shared" si="276"/>
        <v>août</v>
      </c>
      <c r="F8867">
        <f t="shared" si="277"/>
        <v>8</v>
      </c>
    </row>
    <row r="8868" spans="1:6">
      <c r="A8868" t="s">
        <v>68</v>
      </c>
      <c r="B8868" s="72">
        <v>46236</v>
      </c>
      <c r="C8868" s="79">
        <v>0.375</v>
      </c>
      <c r="D8868">
        <v>27</v>
      </c>
      <c r="E8868" t="str">
        <f t="shared" si="276"/>
        <v>août</v>
      </c>
      <c r="F8868">
        <f t="shared" si="277"/>
        <v>9</v>
      </c>
    </row>
    <row r="8869" spans="1:6">
      <c r="A8869" t="s">
        <v>68</v>
      </c>
      <c r="B8869" s="72">
        <v>46236</v>
      </c>
      <c r="C8869" s="79">
        <v>0.41666666666666669</v>
      </c>
      <c r="D8869">
        <v>39</v>
      </c>
      <c r="E8869" t="str">
        <f t="shared" si="276"/>
        <v>août</v>
      </c>
      <c r="F8869">
        <f t="shared" si="277"/>
        <v>10</v>
      </c>
    </row>
    <row r="8870" spans="1:6">
      <c r="A8870" t="s">
        <v>68</v>
      </c>
      <c r="B8870" s="72">
        <v>46236</v>
      </c>
      <c r="C8870" s="79">
        <v>0.45833333333333331</v>
      </c>
      <c r="D8870">
        <v>35</v>
      </c>
      <c r="E8870" t="str">
        <f t="shared" si="276"/>
        <v>août</v>
      </c>
      <c r="F8870">
        <f t="shared" si="277"/>
        <v>11</v>
      </c>
    </row>
    <row r="8871" spans="1:6">
      <c r="A8871" t="s">
        <v>68</v>
      </c>
      <c r="B8871" s="72">
        <v>46236</v>
      </c>
      <c r="C8871" s="79">
        <v>0.5</v>
      </c>
      <c r="D8871">
        <v>41</v>
      </c>
      <c r="E8871" t="str">
        <f t="shared" si="276"/>
        <v>août</v>
      </c>
      <c r="F8871">
        <f t="shared" si="277"/>
        <v>12</v>
      </c>
    </row>
    <row r="8872" spans="1:6">
      <c r="A8872" t="s">
        <v>68</v>
      </c>
      <c r="B8872" s="72">
        <v>46236</v>
      </c>
      <c r="C8872" s="79">
        <v>0.54166666666666663</v>
      </c>
      <c r="D8872">
        <v>47</v>
      </c>
      <c r="E8872" t="str">
        <f t="shared" si="276"/>
        <v>août</v>
      </c>
      <c r="F8872">
        <f t="shared" si="277"/>
        <v>13</v>
      </c>
    </row>
    <row r="8873" spans="1:6">
      <c r="A8873" t="s">
        <v>68</v>
      </c>
      <c r="B8873" s="72">
        <v>46236</v>
      </c>
      <c r="C8873" s="79">
        <v>0.58333333333333337</v>
      </c>
      <c r="D8873">
        <v>38</v>
      </c>
      <c r="E8873" t="str">
        <f t="shared" si="276"/>
        <v>août</v>
      </c>
      <c r="F8873">
        <f t="shared" si="277"/>
        <v>14</v>
      </c>
    </row>
    <row r="8874" spans="1:6">
      <c r="A8874" t="s">
        <v>68</v>
      </c>
      <c r="B8874" s="72">
        <v>46236</v>
      </c>
      <c r="C8874" s="79">
        <v>0.625</v>
      </c>
      <c r="D8874">
        <v>42</v>
      </c>
      <c r="E8874" t="str">
        <f t="shared" si="276"/>
        <v>août</v>
      </c>
      <c r="F8874">
        <f t="shared" si="277"/>
        <v>15</v>
      </c>
    </row>
    <row r="8875" spans="1:6">
      <c r="A8875" t="s">
        <v>68</v>
      </c>
      <c r="B8875" s="72">
        <v>46236</v>
      </c>
      <c r="C8875" s="79">
        <v>0.66666666666666663</v>
      </c>
      <c r="D8875">
        <v>35</v>
      </c>
      <c r="E8875" t="str">
        <f t="shared" si="276"/>
        <v>août</v>
      </c>
      <c r="F8875">
        <f t="shared" si="277"/>
        <v>16</v>
      </c>
    </row>
    <row r="8876" spans="1:6">
      <c r="A8876" t="s">
        <v>68</v>
      </c>
      <c r="B8876" s="72">
        <v>46236</v>
      </c>
      <c r="C8876" s="79">
        <v>0.70833333333333337</v>
      </c>
      <c r="D8876">
        <v>30</v>
      </c>
      <c r="E8876" t="str">
        <f t="shared" si="276"/>
        <v>août</v>
      </c>
      <c r="F8876">
        <f t="shared" si="277"/>
        <v>17</v>
      </c>
    </row>
    <row r="8877" spans="1:6">
      <c r="A8877" t="s">
        <v>68</v>
      </c>
      <c r="B8877" s="72">
        <v>46236</v>
      </c>
      <c r="C8877" s="79">
        <v>0.75</v>
      </c>
      <c r="D8877">
        <v>25</v>
      </c>
      <c r="E8877" t="str">
        <f t="shared" si="276"/>
        <v>août</v>
      </c>
      <c r="F8877">
        <f t="shared" si="277"/>
        <v>18</v>
      </c>
    </row>
    <row r="8878" spans="1:6">
      <c r="A8878" t="s">
        <v>68</v>
      </c>
      <c r="B8878" s="72">
        <v>46236</v>
      </c>
      <c r="C8878" s="79">
        <v>0.79166666666666663</v>
      </c>
      <c r="D8878">
        <v>20</v>
      </c>
      <c r="E8878" t="str">
        <f t="shared" si="276"/>
        <v>août</v>
      </c>
      <c r="F8878">
        <f t="shared" si="277"/>
        <v>19</v>
      </c>
    </row>
    <row r="8879" spans="1:6">
      <c r="A8879" t="s">
        <v>68</v>
      </c>
      <c r="B8879" s="72">
        <v>46236</v>
      </c>
      <c r="C8879" s="79">
        <v>0.83333333333333337</v>
      </c>
      <c r="D8879">
        <v>16</v>
      </c>
      <c r="E8879" t="str">
        <f t="shared" si="276"/>
        <v>août</v>
      </c>
      <c r="F8879">
        <f t="shared" si="277"/>
        <v>20</v>
      </c>
    </row>
    <row r="8880" spans="1:6">
      <c r="A8880" t="s">
        <v>68</v>
      </c>
      <c r="B8880" s="72">
        <v>46236</v>
      </c>
      <c r="C8880" s="79">
        <v>0.875</v>
      </c>
      <c r="D8880">
        <v>12</v>
      </c>
      <c r="E8880" t="str">
        <f t="shared" si="276"/>
        <v>août</v>
      </c>
      <c r="F8880">
        <f t="shared" si="277"/>
        <v>21</v>
      </c>
    </row>
    <row r="8881" spans="1:6">
      <c r="A8881" t="s">
        <v>68</v>
      </c>
      <c r="B8881" s="72">
        <v>46236</v>
      </c>
      <c r="C8881" s="79">
        <v>0.91666666666666663</v>
      </c>
      <c r="D8881">
        <v>8</v>
      </c>
      <c r="E8881" t="str">
        <f t="shared" si="276"/>
        <v>août</v>
      </c>
      <c r="F8881">
        <f t="shared" si="277"/>
        <v>22</v>
      </c>
    </row>
    <row r="8882" spans="1:6">
      <c r="A8882" t="s">
        <v>68</v>
      </c>
      <c r="B8882" s="72">
        <v>46236</v>
      </c>
      <c r="C8882" s="79">
        <v>0.95833333333333337</v>
      </c>
      <c r="D8882">
        <v>6</v>
      </c>
      <c r="E8882" t="str">
        <f t="shared" si="276"/>
        <v>août</v>
      </c>
      <c r="F8882">
        <f t="shared" si="277"/>
        <v>23</v>
      </c>
    </row>
    <row r="8883" spans="1:6">
      <c r="A8883" t="s">
        <v>68</v>
      </c>
      <c r="B8883" s="72">
        <v>46237</v>
      </c>
      <c r="C8883" s="79">
        <v>0</v>
      </c>
      <c r="D8883">
        <v>3</v>
      </c>
      <c r="E8883" t="str">
        <f t="shared" si="276"/>
        <v>août</v>
      </c>
      <c r="F8883">
        <f t="shared" si="277"/>
        <v>24</v>
      </c>
    </row>
    <row r="8884" spans="1:6">
      <c r="A8884" t="s">
        <v>68</v>
      </c>
      <c r="B8884" s="72">
        <v>46237</v>
      </c>
      <c r="C8884" s="79">
        <v>4.1666666666666664E-2</v>
      </c>
      <c r="D8884">
        <v>1</v>
      </c>
      <c r="E8884" t="str">
        <f t="shared" si="276"/>
        <v>août</v>
      </c>
      <c r="F8884">
        <f t="shared" si="277"/>
        <v>1</v>
      </c>
    </row>
    <row r="8885" spans="1:6">
      <c r="A8885" t="s">
        <v>68</v>
      </c>
      <c r="B8885" s="72">
        <v>46237</v>
      </c>
      <c r="C8885" s="79">
        <v>8.3333333333333329E-2</v>
      </c>
      <c r="D8885">
        <v>2</v>
      </c>
      <c r="E8885" t="str">
        <f t="shared" si="276"/>
        <v>août</v>
      </c>
      <c r="F8885">
        <f t="shared" si="277"/>
        <v>2</v>
      </c>
    </row>
    <row r="8886" spans="1:6">
      <c r="A8886" t="s">
        <v>68</v>
      </c>
      <c r="B8886" s="72">
        <v>46237</v>
      </c>
      <c r="C8886" s="79">
        <v>0.125</v>
      </c>
      <c r="D8886">
        <v>0</v>
      </c>
      <c r="E8886" t="str">
        <f t="shared" si="276"/>
        <v>août</v>
      </c>
      <c r="F8886">
        <f t="shared" si="277"/>
        <v>3</v>
      </c>
    </row>
    <row r="8887" spans="1:6">
      <c r="A8887" t="s">
        <v>68</v>
      </c>
      <c r="B8887" s="72">
        <v>46237</v>
      </c>
      <c r="C8887" s="79">
        <v>0.16666666666666666</v>
      </c>
      <c r="D8887">
        <v>2</v>
      </c>
      <c r="E8887" t="str">
        <f t="shared" si="276"/>
        <v>août</v>
      </c>
      <c r="F8887">
        <f t="shared" si="277"/>
        <v>4</v>
      </c>
    </row>
    <row r="8888" spans="1:6">
      <c r="A8888" t="s">
        <v>68</v>
      </c>
      <c r="B8888" s="72">
        <v>46237</v>
      </c>
      <c r="C8888" s="79">
        <v>0.20833333333333334</v>
      </c>
      <c r="D8888">
        <v>2</v>
      </c>
      <c r="E8888" t="str">
        <f t="shared" si="276"/>
        <v>août</v>
      </c>
      <c r="F8888" t="e">
        <f t="shared" si="277"/>
        <v>#N/A</v>
      </c>
    </row>
    <row r="8889" spans="1:6">
      <c r="A8889" t="s">
        <v>68</v>
      </c>
      <c r="B8889" s="72">
        <v>46237</v>
      </c>
      <c r="C8889" s="79">
        <v>0.25</v>
      </c>
      <c r="D8889">
        <v>7</v>
      </c>
      <c r="E8889" t="str">
        <f t="shared" si="276"/>
        <v>août</v>
      </c>
      <c r="F8889">
        <f t="shared" si="277"/>
        <v>6</v>
      </c>
    </row>
    <row r="8890" spans="1:6">
      <c r="A8890" t="s">
        <v>68</v>
      </c>
      <c r="B8890" s="72">
        <v>46237</v>
      </c>
      <c r="C8890" s="79">
        <v>0.29166666666666669</v>
      </c>
      <c r="D8890">
        <v>34</v>
      </c>
      <c r="E8890" t="str">
        <f t="shared" si="276"/>
        <v>août</v>
      </c>
      <c r="F8890">
        <f t="shared" si="277"/>
        <v>7</v>
      </c>
    </row>
    <row r="8891" spans="1:6">
      <c r="A8891" t="s">
        <v>68</v>
      </c>
      <c r="B8891" s="72">
        <v>46237</v>
      </c>
      <c r="C8891" s="79">
        <v>0.33333333333333331</v>
      </c>
      <c r="D8891">
        <v>99</v>
      </c>
      <c r="E8891" t="str">
        <f t="shared" si="276"/>
        <v>août</v>
      </c>
      <c r="F8891">
        <f t="shared" si="277"/>
        <v>8</v>
      </c>
    </row>
    <row r="8892" spans="1:6">
      <c r="A8892" t="s">
        <v>68</v>
      </c>
      <c r="B8892" s="72">
        <v>46237</v>
      </c>
      <c r="C8892" s="79">
        <v>0.375</v>
      </c>
      <c r="D8892">
        <v>132</v>
      </c>
      <c r="E8892" t="str">
        <f t="shared" si="276"/>
        <v>août</v>
      </c>
      <c r="F8892">
        <f t="shared" si="277"/>
        <v>9</v>
      </c>
    </row>
    <row r="8893" spans="1:6">
      <c r="A8893" t="s">
        <v>68</v>
      </c>
      <c r="B8893" s="72">
        <v>46237</v>
      </c>
      <c r="C8893" s="79">
        <v>0.41666666666666669</v>
      </c>
      <c r="D8893">
        <v>132</v>
      </c>
      <c r="E8893" t="str">
        <f t="shared" si="276"/>
        <v>août</v>
      </c>
      <c r="F8893">
        <f t="shared" si="277"/>
        <v>10</v>
      </c>
    </row>
    <row r="8894" spans="1:6">
      <c r="A8894" t="s">
        <v>68</v>
      </c>
      <c r="B8894" s="72">
        <v>46237</v>
      </c>
      <c r="C8894" s="79">
        <v>0.45833333333333331</v>
      </c>
      <c r="D8894">
        <v>101</v>
      </c>
      <c r="E8894" t="str">
        <f t="shared" si="276"/>
        <v>août</v>
      </c>
      <c r="F8894">
        <f t="shared" si="277"/>
        <v>11</v>
      </c>
    </row>
    <row r="8895" spans="1:6">
      <c r="A8895" t="s">
        <v>68</v>
      </c>
      <c r="B8895" s="72">
        <v>46237</v>
      </c>
      <c r="C8895" s="79">
        <v>0.5</v>
      </c>
      <c r="D8895">
        <v>117</v>
      </c>
      <c r="E8895" t="str">
        <f t="shared" si="276"/>
        <v>août</v>
      </c>
      <c r="F8895">
        <f t="shared" si="277"/>
        <v>12</v>
      </c>
    </row>
    <row r="8896" spans="1:6">
      <c r="A8896" t="s">
        <v>68</v>
      </c>
      <c r="B8896" s="72">
        <v>46237</v>
      </c>
      <c r="C8896" s="79">
        <v>0.54166666666666663</v>
      </c>
      <c r="D8896">
        <v>109</v>
      </c>
      <c r="E8896" t="str">
        <f t="shared" si="276"/>
        <v>août</v>
      </c>
      <c r="F8896">
        <f t="shared" si="277"/>
        <v>13</v>
      </c>
    </row>
    <row r="8897" spans="1:6">
      <c r="A8897" t="s">
        <v>68</v>
      </c>
      <c r="B8897" s="72">
        <v>46237</v>
      </c>
      <c r="C8897" s="79">
        <v>0.58333333333333337</v>
      </c>
      <c r="D8897">
        <v>96</v>
      </c>
      <c r="E8897" t="str">
        <f t="shared" si="276"/>
        <v>août</v>
      </c>
      <c r="F8897">
        <f t="shared" si="277"/>
        <v>14</v>
      </c>
    </row>
    <row r="8898" spans="1:6">
      <c r="A8898" t="s">
        <v>68</v>
      </c>
      <c r="B8898" s="72">
        <v>46237</v>
      </c>
      <c r="C8898" s="79">
        <v>0.625</v>
      </c>
      <c r="D8898">
        <v>92</v>
      </c>
      <c r="E8898" t="str">
        <f t="shared" si="276"/>
        <v>août</v>
      </c>
      <c r="F8898">
        <f t="shared" si="277"/>
        <v>15</v>
      </c>
    </row>
    <row r="8899" spans="1:6">
      <c r="A8899" t="s">
        <v>68</v>
      </c>
      <c r="B8899" s="72">
        <v>46237</v>
      </c>
      <c r="C8899" s="79">
        <v>0.66666666666666663</v>
      </c>
      <c r="D8899">
        <v>92</v>
      </c>
      <c r="E8899" t="str">
        <f t="shared" si="276"/>
        <v>août</v>
      </c>
      <c r="F8899">
        <f t="shared" si="277"/>
        <v>16</v>
      </c>
    </row>
    <row r="8900" spans="1:6">
      <c r="A8900" t="s">
        <v>68</v>
      </c>
      <c r="B8900" s="72">
        <v>46237</v>
      </c>
      <c r="C8900" s="79">
        <v>0.70833333333333337</v>
      </c>
      <c r="D8900">
        <v>57</v>
      </c>
      <c r="E8900" t="str">
        <f t="shared" ref="E8900:E8963" si="278">TEXT(B8900,"mmmm")</f>
        <v>août</v>
      </c>
      <c r="F8900">
        <f t="shared" ref="F8900:F8963" si="279">VLOOKUP(C8900,$L$1:$M$24,2,0)</f>
        <v>17</v>
      </c>
    </row>
    <row r="8901" spans="1:6">
      <c r="A8901" t="s">
        <v>68</v>
      </c>
      <c r="B8901" s="72">
        <v>46237</v>
      </c>
      <c r="C8901" s="79">
        <v>0.75</v>
      </c>
      <c r="D8901">
        <v>40</v>
      </c>
      <c r="E8901" t="str">
        <f t="shared" si="278"/>
        <v>août</v>
      </c>
      <c r="F8901">
        <f t="shared" si="279"/>
        <v>18</v>
      </c>
    </row>
    <row r="8902" spans="1:6">
      <c r="A8902" t="s">
        <v>68</v>
      </c>
      <c r="B8902" s="72">
        <v>46237</v>
      </c>
      <c r="C8902" s="79">
        <v>0.79166666666666663</v>
      </c>
      <c r="D8902">
        <v>35</v>
      </c>
      <c r="E8902" t="str">
        <f t="shared" si="278"/>
        <v>août</v>
      </c>
      <c r="F8902">
        <f t="shared" si="279"/>
        <v>19</v>
      </c>
    </row>
    <row r="8903" spans="1:6">
      <c r="A8903" t="s">
        <v>68</v>
      </c>
      <c r="B8903" s="72">
        <v>46237</v>
      </c>
      <c r="C8903" s="79">
        <v>0.83333333333333337</v>
      </c>
      <c r="D8903">
        <v>25</v>
      </c>
      <c r="E8903" t="str">
        <f t="shared" si="278"/>
        <v>août</v>
      </c>
      <c r="F8903">
        <f t="shared" si="279"/>
        <v>20</v>
      </c>
    </row>
    <row r="8904" spans="1:6">
      <c r="A8904" t="s">
        <v>68</v>
      </c>
      <c r="B8904" s="72">
        <v>46237</v>
      </c>
      <c r="C8904" s="79">
        <v>0.875</v>
      </c>
      <c r="D8904">
        <v>21</v>
      </c>
      <c r="E8904" t="str">
        <f t="shared" si="278"/>
        <v>août</v>
      </c>
      <c r="F8904">
        <f t="shared" si="279"/>
        <v>21</v>
      </c>
    </row>
    <row r="8905" spans="1:6">
      <c r="A8905" t="s">
        <v>68</v>
      </c>
      <c r="B8905" s="72">
        <v>46237</v>
      </c>
      <c r="C8905" s="79">
        <v>0.91666666666666663</v>
      </c>
      <c r="D8905">
        <v>13</v>
      </c>
      <c r="E8905" t="str">
        <f t="shared" si="278"/>
        <v>août</v>
      </c>
      <c r="F8905">
        <f t="shared" si="279"/>
        <v>22</v>
      </c>
    </row>
    <row r="8906" spans="1:6">
      <c r="A8906" t="s">
        <v>68</v>
      </c>
      <c r="B8906" s="72">
        <v>46237</v>
      </c>
      <c r="C8906" s="79">
        <v>0.95833333333333337</v>
      </c>
      <c r="D8906">
        <v>4</v>
      </c>
      <c r="E8906" t="str">
        <f t="shared" si="278"/>
        <v>août</v>
      </c>
      <c r="F8906">
        <f t="shared" si="279"/>
        <v>23</v>
      </c>
    </row>
    <row r="8907" spans="1:6">
      <c r="A8907" t="s">
        <v>68</v>
      </c>
      <c r="B8907" s="72">
        <v>46238</v>
      </c>
      <c r="C8907" s="79">
        <v>0</v>
      </c>
      <c r="D8907">
        <v>1</v>
      </c>
      <c r="E8907" t="str">
        <f t="shared" si="278"/>
        <v>août</v>
      </c>
      <c r="F8907">
        <f t="shared" si="279"/>
        <v>24</v>
      </c>
    </row>
    <row r="8908" spans="1:6">
      <c r="A8908" t="s">
        <v>68</v>
      </c>
      <c r="B8908" s="72">
        <v>46238</v>
      </c>
      <c r="C8908" s="79">
        <v>4.1666666666666664E-2</v>
      </c>
      <c r="D8908">
        <v>1</v>
      </c>
      <c r="E8908" t="str">
        <f t="shared" si="278"/>
        <v>août</v>
      </c>
      <c r="F8908">
        <f t="shared" si="279"/>
        <v>1</v>
      </c>
    </row>
    <row r="8909" spans="1:6">
      <c r="A8909" t="s">
        <v>68</v>
      </c>
      <c r="B8909" s="72">
        <v>46238</v>
      </c>
      <c r="C8909" s="79">
        <v>8.3333333333333329E-2</v>
      </c>
      <c r="D8909">
        <v>0</v>
      </c>
      <c r="E8909" t="str">
        <f t="shared" si="278"/>
        <v>août</v>
      </c>
      <c r="F8909">
        <f t="shared" si="279"/>
        <v>2</v>
      </c>
    </row>
    <row r="8910" spans="1:6">
      <c r="A8910" t="s">
        <v>68</v>
      </c>
      <c r="B8910" s="72">
        <v>46238</v>
      </c>
      <c r="C8910" s="79">
        <v>0.125</v>
      </c>
      <c r="D8910">
        <v>0</v>
      </c>
      <c r="E8910" t="str">
        <f t="shared" si="278"/>
        <v>août</v>
      </c>
      <c r="F8910">
        <f t="shared" si="279"/>
        <v>3</v>
      </c>
    </row>
    <row r="8911" spans="1:6">
      <c r="A8911" t="s">
        <v>68</v>
      </c>
      <c r="B8911" s="72">
        <v>46238</v>
      </c>
      <c r="C8911" s="79">
        <v>0.16666666666666666</v>
      </c>
      <c r="D8911">
        <v>1</v>
      </c>
      <c r="E8911" t="str">
        <f t="shared" si="278"/>
        <v>août</v>
      </c>
      <c r="F8911">
        <f t="shared" si="279"/>
        <v>4</v>
      </c>
    </row>
    <row r="8912" spans="1:6">
      <c r="A8912" t="s">
        <v>68</v>
      </c>
      <c r="B8912" s="72">
        <v>46238</v>
      </c>
      <c r="C8912" s="79">
        <v>0.20833333333333334</v>
      </c>
      <c r="D8912">
        <v>3</v>
      </c>
      <c r="E8912" t="str">
        <f t="shared" si="278"/>
        <v>août</v>
      </c>
      <c r="F8912" t="e">
        <f t="shared" si="279"/>
        <v>#N/A</v>
      </c>
    </row>
    <row r="8913" spans="1:6">
      <c r="A8913" t="s">
        <v>68</v>
      </c>
      <c r="B8913" s="72">
        <v>46238</v>
      </c>
      <c r="C8913" s="79">
        <v>0.25</v>
      </c>
      <c r="D8913">
        <v>7</v>
      </c>
      <c r="E8913" t="str">
        <f t="shared" si="278"/>
        <v>août</v>
      </c>
      <c r="F8913">
        <f t="shared" si="279"/>
        <v>6</v>
      </c>
    </row>
    <row r="8914" spans="1:6">
      <c r="A8914" t="s">
        <v>68</v>
      </c>
      <c r="B8914" s="72">
        <v>46238</v>
      </c>
      <c r="C8914" s="79">
        <v>0.29166666666666669</v>
      </c>
      <c r="D8914">
        <v>29</v>
      </c>
      <c r="E8914" t="str">
        <f t="shared" si="278"/>
        <v>août</v>
      </c>
      <c r="F8914">
        <f t="shared" si="279"/>
        <v>7</v>
      </c>
    </row>
    <row r="8915" spans="1:6">
      <c r="A8915" t="s">
        <v>68</v>
      </c>
      <c r="B8915" s="72">
        <v>46238</v>
      </c>
      <c r="C8915" s="79">
        <v>0.33333333333333331</v>
      </c>
      <c r="D8915">
        <v>54</v>
      </c>
      <c r="E8915" t="str">
        <f t="shared" si="278"/>
        <v>août</v>
      </c>
      <c r="F8915">
        <f t="shared" si="279"/>
        <v>8</v>
      </c>
    </row>
    <row r="8916" spans="1:6">
      <c r="A8916" t="s">
        <v>68</v>
      </c>
      <c r="B8916" s="72">
        <v>46238</v>
      </c>
      <c r="C8916" s="79">
        <v>0.375</v>
      </c>
      <c r="D8916">
        <v>89</v>
      </c>
      <c r="E8916" t="str">
        <f t="shared" si="278"/>
        <v>août</v>
      </c>
      <c r="F8916">
        <f t="shared" si="279"/>
        <v>9</v>
      </c>
    </row>
    <row r="8917" spans="1:6">
      <c r="A8917" t="s">
        <v>68</v>
      </c>
      <c r="B8917" s="72">
        <v>46238</v>
      </c>
      <c r="C8917" s="79">
        <v>0.41666666666666669</v>
      </c>
      <c r="D8917">
        <v>94</v>
      </c>
      <c r="E8917" t="str">
        <f t="shared" si="278"/>
        <v>août</v>
      </c>
      <c r="F8917">
        <f t="shared" si="279"/>
        <v>10</v>
      </c>
    </row>
    <row r="8918" spans="1:6">
      <c r="A8918" t="s">
        <v>68</v>
      </c>
      <c r="B8918" s="72">
        <v>46238</v>
      </c>
      <c r="C8918" s="79">
        <v>0.45833333333333331</v>
      </c>
      <c r="D8918">
        <v>83</v>
      </c>
      <c r="E8918" t="str">
        <f t="shared" si="278"/>
        <v>août</v>
      </c>
      <c r="F8918">
        <f t="shared" si="279"/>
        <v>11</v>
      </c>
    </row>
    <row r="8919" spans="1:6">
      <c r="A8919" t="s">
        <v>68</v>
      </c>
      <c r="B8919" s="72">
        <v>46238</v>
      </c>
      <c r="C8919" s="79">
        <v>0.5</v>
      </c>
      <c r="D8919">
        <v>92</v>
      </c>
      <c r="E8919" t="str">
        <f t="shared" si="278"/>
        <v>août</v>
      </c>
      <c r="F8919">
        <f t="shared" si="279"/>
        <v>12</v>
      </c>
    </row>
    <row r="8920" spans="1:6">
      <c r="A8920" t="s">
        <v>68</v>
      </c>
      <c r="B8920" s="72">
        <v>46238</v>
      </c>
      <c r="C8920" s="79">
        <v>0.54166666666666663</v>
      </c>
      <c r="D8920">
        <v>86</v>
      </c>
      <c r="E8920" t="str">
        <f t="shared" si="278"/>
        <v>août</v>
      </c>
      <c r="F8920">
        <f t="shared" si="279"/>
        <v>13</v>
      </c>
    </row>
    <row r="8921" spans="1:6">
      <c r="A8921" t="s">
        <v>68</v>
      </c>
      <c r="B8921" s="72">
        <v>46238</v>
      </c>
      <c r="C8921" s="79">
        <v>0.58333333333333337</v>
      </c>
      <c r="D8921">
        <v>84</v>
      </c>
      <c r="E8921" t="str">
        <f t="shared" si="278"/>
        <v>août</v>
      </c>
      <c r="F8921">
        <f t="shared" si="279"/>
        <v>14</v>
      </c>
    </row>
    <row r="8922" spans="1:6">
      <c r="A8922" t="s">
        <v>68</v>
      </c>
      <c r="B8922" s="72">
        <v>46238</v>
      </c>
      <c r="C8922" s="79">
        <v>0.625</v>
      </c>
      <c r="D8922">
        <v>82</v>
      </c>
      <c r="E8922" t="str">
        <f t="shared" si="278"/>
        <v>août</v>
      </c>
      <c r="F8922">
        <f t="shared" si="279"/>
        <v>15</v>
      </c>
    </row>
    <row r="8923" spans="1:6">
      <c r="A8923" t="s">
        <v>68</v>
      </c>
      <c r="B8923" s="72">
        <v>46238</v>
      </c>
      <c r="C8923" s="79">
        <v>0.66666666666666663</v>
      </c>
      <c r="D8923">
        <v>75</v>
      </c>
      <c r="E8923" t="str">
        <f t="shared" si="278"/>
        <v>août</v>
      </c>
      <c r="F8923">
        <f t="shared" si="279"/>
        <v>16</v>
      </c>
    </row>
    <row r="8924" spans="1:6">
      <c r="A8924" t="s">
        <v>68</v>
      </c>
      <c r="B8924" s="72">
        <v>46238</v>
      </c>
      <c r="C8924" s="79">
        <v>0.70833333333333337</v>
      </c>
      <c r="D8924">
        <v>63</v>
      </c>
      <c r="E8924" t="str">
        <f t="shared" si="278"/>
        <v>août</v>
      </c>
      <c r="F8924">
        <f t="shared" si="279"/>
        <v>17</v>
      </c>
    </row>
    <row r="8925" spans="1:6">
      <c r="A8925" t="s">
        <v>68</v>
      </c>
      <c r="B8925" s="72">
        <v>46238</v>
      </c>
      <c r="C8925" s="79">
        <v>0.75</v>
      </c>
      <c r="D8925">
        <v>44</v>
      </c>
      <c r="E8925" t="str">
        <f t="shared" si="278"/>
        <v>août</v>
      </c>
      <c r="F8925">
        <f t="shared" si="279"/>
        <v>18</v>
      </c>
    </row>
    <row r="8926" spans="1:6">
      <c r="A8926" t="s">
        <v>68</v>
      </c>
      <c r="B8926" s="72">
        <v>46238</v>
      </c>
      <c r="C8926" s="79">
        <v>0.79166666666666663</v>
      </c>
      <c r="D8926">
        <v>33</v>
      </c>
      <c r="E8926" t="str">
        <f t="shared" si="278"/>
        <v>août</v>
      </c>
      <c r="F8926">
        <f t="shared" si="279"/>
        <v>19</v>
      </c>
    </row>
    <row r="8927" spans="1:6">
      <c r="A8927" t="s">
        <v>68</v>
      </c>
      <c r="B8927" s="72">
        <v>46238</v>
      </c>
      <c r="C8927" s="79">
        <v>0.83333333333333337</v>
      </c>
      <c r="D8927">
        <v>27</v>
      </c>
      <c r="E8927" t="str">
        <f t="shared" si="278"/>
        <v>août</v>
      </c>
      <c r="F8927">
        <f t="shared" si="279"/>
        <v>20</v>
      </c>
    </row>
    <row r="8928" spans="1:6">
      <c r="A8928" t="s">
        <v>68</v>
      </c>
      <c r="B8928" s="72">
        <v>46238</v>
      </c>
      <c r="C8928" s="79">
        <v>0.875</v>
      </c>
      <c r="D8928">
        <v>16</v>
      </c>
      <c r="E8928" t="str">
        <f t="shared" si="278"/>
        <v>août</v>
      </c>
      <c r="F8928">
        <f t="shared" si="279"/>
        <v>21</v>
      </c>
    </row>
    <row r="8929" spans="1:6">
      <c r="A8929" t="s">
        <v>68</v>
      </c>
      <c r="B8929" s="72">
        <v>46238</v>
      </c>
      <c r="C8929" s="79">
        <v>0.91666666666666663</v>
      </c>
      <c r="D8929">
        <v>15</v>
      </c>
      <c r="E8929" t="str">
        <f t="shared" si="278"/>
        <v>août</v>
      </c>
      <c r="F8929">
        <f t="shared" si="279"/>
        <v>22</v>
      </c>
    </row>
    <row r="8930" spans="1:6">
      <c r="A8930" t="s">
        <v>68</v>
      </c>
      <c r="B8930" s="72">
        <v>46238</v>
      </c>
      <c r="C8930" s="79">
        <v>0.95833333333333337</v>
      </c>
      <c r="D8930">
        <v>3</v>
      </c>
      <c r="E8930" t="str">
        <f t="shared" si="278"/>
        <v>août</v>
      </c>
      <c r="F8930">
        <f t="shared" si="279"/>
        <v>23</v>
      </c>
    </row>
    <row r="8931" spans="1:6">
      <c r="A8931" t="s">
        <v>68</v>
      </c>
      <c r="B8931" s="72">
        <v>46239</v>
      </c>
      <c r="C8931" s="79">
        <v>0</v>
      </c>
      <c r="D8931">
        <v>4</v>
      </c>
      <c r="E8931" t="str">
        <f t="shared" si="278"/>
        <v>août</v>
      </c>
      <c r="F8931">
        <f t="shared" si="279"/>
        <v>24</v>
      </c>
    </row>
    <row r="8932" spans="1:6">
      <c r="A8932" t="s">
        <v>68</v>
      </c>
      <c r="B8932" s="72">
        <v>46239</v>
      </c>
      <c r="C8932" s="79">
        <v>4.1666666666666664E-2</v>
      </c>
      <c r="D8932">
        <v>2</v>
      </c>
      <c r="E8932" t="str">
        <f t="shared" si="278"/>
        <v>août</v>
      </c>
      <c r="F8932">
        <f t="shared" si="279"/>
        <v>1</v>
      </c>
    </row>
    <row r="8933" spans="1:6">
      <c r="A8933" t="s">
        <v>68</v>
      </c>
      <c r="B8933" s="72">
        <v>46239</v>
      </c>
      <c r="C8933" s="79">
        <v>8.3333333333333329E-2</v>
      </c>
      <c r="D8933">
        <v>0</v>
      </c>
      <c r="E8933" t="str">
        <f t="shared" si="278"/>
        <v>août</v>
      </c>
      <c r="F8933">
        <f t="shared" si="279"/>
        <v>2</v>
      </c>
    </row>
    <row r="8934" spans="1:6">
      <c r="A8934" t="s">
        <v>68</v>
      </c>
      <c r="B8934" s="72">
        <v>46239</v>
      </c>
      <c r="C8934" s="79">
        <v>0.125</v>
      </c>
      <c r="D8934">
        <v>4</v>
      </c>
      <c r="E8934" t="str">
        <f t="shared" si="278"/>
        <v>août</v>
      </c>
      <c r="F8934">
        <f t="shared" si="279"/>
        <v>3</v>
      </c>
    </row>
    <row r="8935" spans="1:6">
      <c r="A8935" t="s">
        <v>68</v>
      </c>
      <c r="B8935" s="72">
        <v>46239</v>
      </c>
      <c r="C8935" s="79">
        <v>0.16666666666666666</v>
      </c>
      <c r="D8935">
        <v>5</v>
      </c>
      <c r="E8935" t="str">
        <f t="shared" si="278"/>
        <v>août</v>
      </c>
      <c r="F8935">
        <f t="shared" si="279"/>
        <v>4</v>
      </c>
    </row>
    <row r="8936" spans="1:6">
      <c r="A8936" t="s">
        <v>68</v>
      </c>
      <c r="B8936" s="72">
        <v>46239</v>
      </c>
      <c r="C8936" s="79">
        <v>0.20833333333333334</v>
      </c>
      <c r="D8936">
        <v>1</v>
      </c>
      <c r="E8936" t="str">
        <f t="shared" si="278"/>
        <v>août</v>
      </c>
      <c r="F8936" t="e">
        <f t="shared" si="279"/>
        <v>#N/A</v>
      </c>
    </row>
    <row r="8937" spans="1:6">
      <c r="A8937" t="s">
        <v>68</v>
      </c>
      <c r="B8937" s="72">
        <v>46239</v>
      </c>
      <c r="C8937" s="79">
        <v>0.25</v>
      </c>
      <c r="D8937">
        <v>10</v>
      </c>
      <c r="E8937" t="str">
        <f t="shared" si="278"/>
        <v>août</v>
      </c>
      <c r="F8937">
        <f t="shared" si="279"/>
        <v>6</v>
      </c>
    </row>
    <row r="8938" spans="1:6">
      <c r="A8938" t="s">
        <v>68</v>
      </c>
      <c r="B8938" s="72">
        <v>46239</v>
      </c>
      <c r="C8938" s="79">
        <v>0.29166666666666669</v>
      </c>
      <c r="D8938">
        <v>23</v>
      </c>
      <c r="E8938" t="str">
        <f t="shared" si="278"/>
        <v>août</v>
      </c>
      <c r="F8938">
        <f t="shared" si="279"/>
        <v>7</v>
      </c>
    </row>
    <row r="8939" spans="1:6">
      <c r="A8939" t="s">
        <v>68</v>
      </c>
      <c r="B8939" s="72">
        <v>46239</v>
      </c>
      <c r="C8939" s="79">
        <v>0.33333333333333331</v>
      </c>
      <c r="D8939">
        <v>65</v>
      </c>
      <c r="E8939" t="str">
        <f t="shared" si="278"/>
        <v>août</v>
      </c>
      <c r="F8939">
        <f t="shared" si="279"/>
        <v>8</v>
      </c>
    </row>
    <row r="8940" spans="1:6">
      <c r="A8940" t="s">
        <v>68</v>
      </c>
      <c r="B8940" s="72">
        <v>46239</v>
      </c>
      <c r="C8940" s="79">
        <v>0.375</v>
      </c>
      <c r="D8940">
        <v>84</v>
      </c>
      <c r="E8940" t="str">
        <f t="shared" si="278"/>
        <v>août</v>
      </c>
      <c r="F8940">
        <f t="shared" si="279"/>
        <v>9</v>
      </c>
    </row>
    <row r="8941" spans="1:6">
      <c r="A8941" t="s">
        <v>68</v>
      </c>
      <c r="B8941" s="72">
        <v>46239</v>
      </c>
      <c r="C8941" s="79">
        <v>0.41666666666666669</v>
      </c>
      <c r="D8941">
        <v>75</v>
      </c>
      <c r="E8941" t="str">
        <f t="shared" si="278"/>
        <v>août</v>
      </c>
      <c r="F8941">
        <f t="shared" si="279"/>
        <v>10</v>
      </c>
    </row>
    <row r="8942" spans="1:6">
      <c r="A8942" t="s">
        <v>68</v>
      </c>
      <c r="B8942" s="72">
        <v>46239</v>
      </c>
      <c r="C8942" s="79">
        <v>0.45833333333333331</v>
      </c>
      <c r="D8942">
        <v>84</v>
      </c>
      <c r="E8942" t="str">
        <f t="shared" si="278"/>
        <v>août</v>
      </c>
      <c r="F8942">
        <f t="shared" si="279"/>
        <v>11</v>
      </c>
    </row>
    <row r="8943" spans="1:6">
      <c r="A8943" t="s">
        <v>68</v>
      </c>
      <c r="B8943" s="72">
        <v>46239</v>
      </c>
      <c r="C8943" s="79">
        <v>0.5</v>
      </c>
      <c r="D8943">
        <v>70</v>
      </c>
      <c r="E8943" t="str">
        <f t="shared" si="278"/>
        <v>août</v>
      </c>
      <c r="F8943">
        <f t="shared" si="279"/>
        <v>12</v>
      </c>
    </row>
    <row r="8944" spans="1:6">
      <c r="A8944" t="s">
        <v>68</v>
      </c>
      <c r="B8944" s="72">
        <v>46239</v>
      </c>
      <c r="C8944" s="79">
        <v>0.54166666666666663</v>
      </c>
      <c r="D8944">
        <v>80</v>
      </c>
      <c r="E8944" t="str">
        <f t="shared" si="278"/>
        <v>août</v>
      </c>
      <c r="F8944">
        <f t="shared" si="279"/>
        <v>13</v>
      </c>
    </row>
    <row r="8945" spans="1:6">
      <c r="A8945" t="s">
        <v>68</v>
      </c>
      <c r="B8945" s="72">
        <v>46239</v>
      </c>
      <c r="C8945" s="79">
        <v>0.58333333333333337</v>
      </c>
      <c r="D8945">
        <v>84</v>
      </c>
      <c r="E8945" t="str">
        <f t="shared" si="278"/>
        <v>août</v>
      </c>
      <c r="F8945">
        <f t="shared" si="279"/>
        <v>14</v>
      </c>
    </row>
    <row r="8946" spans="1:6">
      <c r="A8946" t="s">
        <v>68</v>
      </c>
      <c r="B8946" s="72">
        <v>46239</v>
      </c>
      <c r="C8946" s="79">
        <v>0.625</v>
      </c>
      <c r="D8946">
        <v>83</v>
      </c>
      <c r="E8946" t="str">
        <f t="shared" si="278"/>
        <v>août</v>
      </c>
      <c r="F8946">
        <f t="shared" si="279"/>
        <v>15</v>
      </c>
    </row>
    <row r="8947" spans="1:6">
      <c r="A8947" t="s">
        <v>68</v>
      </c>
      <c r="B8947" s="72">
        <v>46239</v>
      </c>
      <c r="C8947" s="79">
        <v>0.66666666666666663</v>
      </c>
      <c r="D8947">
        <v>76</v>
      </c>
      <c r="E8947" t="str">
        <f t="shared" si="278"/>
        <v>août</v>
      </c>
      <c r="F8947">
        <f t="shared" si="279"/>
        <v>16</v>
      </c>
    </row>
    <row r="8948" spans="1:6">
      <c r="A8948" t="s">
        <v>68</v>
      </c>
      <c r="B8948" s="72">
        <v>46239</v>
      </c>
      <c r="C8948" s="79">
        <v>0.70833333333333337</v>
      </c>
      <c r="D8948">
        <v>62</v>
      </c>
      <c r="E8948" t="str">
        <f t="shared" si="278"/>
        <v>août</v>
      </c>
      <c r="F8948">
        <f t="shared" si="279"/>
        <v>17</v>
      </c>
    </row>
    <row r="8949" spans="1:6">
      <c r="A8949" t="s">
        <v>68</v>
      </c>
      <c r="B8949" s="72">
        <v>46239</v>
      </c>
      <c r="C8949" s="79">
        <v>0.75</v>
      </c>
      <c r="D8949">
        <v>38</v>
      </c>
      <c r="E8949" t="str">
        <f t="shared" si="278"/>
        <v>août</v>
      </c>
      <c r="F8949">
        <f t="shared" si="279"/>
        <v>18</v>
      </c>
    </row>
    <row r="8950" spans="1:6">
      <c r="A8950" t="s">
        <v>68</v>
      </c>
      <c r="B8950" s="72">
        <v>46239</v>
      </c>
      <c r="C8950" s="79">
        <v>0.79166666666666663</v>
      </c>
      <c r="D8950">
        <v>30</v>
      </c>
      <c r="E8950" t="str">
        <f t="shared" si="278"/>
        <v>août</v>
      </c>
      <c r="F8950">
        <f t="shared" si="279"/>
        <v>19</v>
      </c>
    </row>
    <row r="8951" spans="1:6">
      <c r="A8951" t="s">
        <v>68</v>
      </c>
      <c r="B8951" s="72">
        <v>46239</v>
      </c>
      <c r="C8951" s="79">
        <v>0.83333333333333337</v>
      </c>
      <c r="D8951">
        <v>22</v>
      </c>
      <c r="E8951" t="str">
        <f t="shared" si="278"/>
        <v>août</v>
      </c>
      <c r="F8951">
        <f t="shared" si="279"/>
        <v>20</v>
      </c>
    </row>
    <row r="8952" spans="1:6">
      <c r="A8952" t="s">
        <v>68</v>
      </c>
      <c r="B8952" s="72">
        <v>46239</v>
      </c>
      <c r="C8952" s="79">
        <v>0.875</v>
      </c>
      <c r="D8952">
        <v>21</v>
      </c>
      <c r="E8952" t="str">
        <f t="shared" si="278"/>
        <v>août</v>
      </c>
      <c r="F8952">
        <f t="shared" si="279"/>
        <v>21</v>
      </c>
    </row>
    <row r="8953" spans="1:6">
      <c r="A8953" t="s">
        <v>68</v>
      </c>
      <c r="B8953" s="72">
        <v>46239</v>
      </c>
      <c r="C8953" s="79">
        <v>0.91666666666666663</v>
      </c>
      <c r="D8953">
        <v>10</v>
      </c>
      <c r="E8953" t="str">
        <f t="shared" si="278"/>
        <v>août</v>
      </c>
      <c r="F8953">
        <f t="shared" si="279"/>
        <v>22</v>
      </c>
    </row>
    <row r="8954" spans="1:6">
      <c r="A8954" t="s">
        <v>68</v>
      </c>
      <c r="B8954" s="72">
        <v>46239</v>
      </c>
      <c r="C8954" s="79">
        <v>0.95833333333333337</v>
      </c>
      <c r="D8954">
        <v>7</v>
      </c>
      <c r="E8954" t="str">
        <f t="shared" si="278"/>
        <v>août</v>
      </c>
      <c r="F8954">
        <f t="shared" si="279"/>
        <v>23</v>
      </c>
    </row>
    <row r="8955" spans="1:6">
      <c r="A8955" t="s">
        <v>68</v>
      </c>
      <c r="B8955" s="72">
        <v>46240</v>
      </c>
      <c r="C8955" s="79">
        <v>0</v>
      </c>
      <c r="D8955">
        <v>5</v>
      </c>
      <c r="E8955" t="str">
        <f t="shared" si="278"/>
        <v>août</v>
      </c>
      <c r="F8955">
        <f t="shared" si="279"/>
        <v>24</v>
      </c>
    </row>
    <row r="8956" spans="1:6">
      <c r="A8956" t="s">
        <v>68</v>
      </c>
      <c r="B8956" s="72">
        <v>46240</v>
      </c>
      <c r="C8956" s="79">
        <v>4.1666666666666664E-2</v>
      </c>
      <c r="D8956">
        <v>3</v>
      </c>
      <c r="E8956" t="str">
        <f t="shared" si="278"/>
        <v>août</v>
      </c>
      <c r="F8956">
        <f t="shared" si="279"/>
        <v>1</v>
      </c>
    </row>
    <row r="8957" spans="1:6">
      <c r="A8957" t="s">
        <v>68</v>
      </c>
      <c r="B8957" s="72">
        <v>46240</v>
      </c>
      <c r="C8957" s="79">
        <v>8.3333333333333329E-2</v>
      </c>
      <c r="D8957">
        <v>4</v>
      </c>
      <c r="E8957" t="str">
        <f t="shared" si="278"/>
        <v>août</v>
      </c>
      <c r="F8957">
        <f t="shared" si="279"/>
        <v>2</v>
      </c>
    </row>
    <row r="8958" spans="1:6">
      <c r="A8958" t="s">
        <v>68</v>
      </c>
      <c r="B8958" s="72">
        <v>46240</v>
      </c>
      <c r="C8958" s="79">
        <v>0.125</v>
      </c>
      <c r="D8958">
        <v>2</v>
      </c>
      <c r="E8958" t="str">
        <f t="shared" si="278"/>
        <v>août</v>
      </c>
      <c r="F8958">
        <f t="shared" si="279"/>
        <v>3</v>
      </c>
    </row>
    <row r="8959" spans="1:6">
      <c r="A8959" t="s">
        <v>68</v>
      </c>
      <c r="B8959" s="72">
        <v>46240</v>
      </c>
      <c r="C8959" s="79">
        <v>0.16666666666666666</v>
      </c>
      <c r="D8959">
        <v>0</v>
      </c>
      <c r="E8959" t="str">
        <f t="shared" si="278"/>
        <v>août</v>
      </c>
      <c r="F8959">
        <f t="shared" si="279"/>
        <v>4</v>
      </c>
    </row>
    <row r="8960" spans="1:6">
      <c r="A8960" t="s">
        <v>68</v>
      </c>
      <c r="B8960" s="72">
        <v>46240</v>
      </c>
      <c r="C8960" s="79">
        <v>0.20833333333333334</v>
      </c>
      <c r="D8960">
        <v>1</v>
      </c>
      <c r="E8960" t="str">
        <f t="shared" si="278"/>
        <v>août</v>
      </c>
      <c r="F8960" t="e">
        <f t="shared" si="279"/>
        <v>#N/A</v>
      </c>
    </row>
    <row r="8961" spans="1:6">
      <c r="A8961" t="s">
        <v>68</v>
      </c>
      <c r="B8961" s="72">
        <v>46240</v>
      </c>
      <c r="C8961" s="79">
        <v>0.25</v>
      </c>
      <c r="D8961">
        <v>7</v>
      </c>
      <c r="E8961" t="str">
        <f t="shared" si="278"/>
        <v>août</v>
      </c>
      <c r="F8961">
        <f t="shared" si="279"/>
        <v>6</v>
      </c>
    </row>
    <row r="8962" spans="1:6">
      <c r="A8962" t="s">
        <v>68</v>
      </c>
      <c r="B8962" s="72">
        <v>46240</v>
      </c>
      <c r="C8962" s="79">
        <v>0.29166666666666669</v>
      </c>
      <c r="D8962">
        <v>26</v>
      </c>
      <c r="E8962" t="str">
        <f t="shared" si="278"/>
        <v>août</v>
      </c>
      <c r="F8962">
        <f t="shared" si="279"/>
        <v>7</v>
      </c>
    </row>
    <row r="8963" spans="1:6">
      <c r="A8963" t="s">
        <v>68</v>
      </c>
      <c r="B8963" s="72">
        <v>46240</v>
      </c>
      <c r="C8963" s="79">
        <v>0.33333333333333331</v>
      </c>
      <c r="D8963">
        <v>63</v>
      </c>
      <c r="E8963" t="str">
        <f t="shared" si="278"/>
        <v>août</v>
      </c>
      <c r="F8963">
        <f t="shared" si="279"/>
        <v>8</v>
      </c>
    </row>
    <row r="8964" spans="1:6">
      <c r="A8964" t="s">
        <v>68</v>
      </c>
      <c r="B8964" s="72">
        <v>46240</v>
      </c>
      <c r="C8964" s="79">
        <v>0.375</v>
      </c>
      <c r="D8964">
        <v>75</v>
      </c>
      <c r="E8964" t="str">
        <f t="shared" ref="E8964:E9027" si="280">TEXT(B8964,"mmmm")</f>
        <v>août</v>
      </c>
      <c r="F8964">
        <f t="shared" ref="F8964:F9027" si="281">VLOOKUP(C8964,$L$1:$M$24,2,0)</f>
        <v>9</v>
      </c>
    </row>
    <row r="8965" spans="1:6">
      <c r="A8965" t="s">
        <v>68</v>
      </c>
      <c r="B8965" s="72">
        <v>46240</v>
      </c>
      <c r="C8965" s="79">
        <v>0.41666666666666669</v>
      </c>
      <c r="D8965">
        <v>83</v>
      </c>
      <c r="E8965" t="str">
        <f t="shared" si="280"/>
        <v>août</v>
      </c>
      <c r="F8965">
        <f t="shared" si="281"/>
        <v>10</v>
      </c>
    </row>
    <row r="8966" spans="1:6">
      <c r="A8966" t="s">
        <v>68</v>
      </c>
      <c r="B8966" s="72">
        <v>46240</v>
      </c>
      <c r="C8966" s="79">
        <v>0.45833333333333331</v>
      </c>
      <c r="D8966">
        <v>76</v>
      </c>
      <c r="E8966" t="str">
        <f t="shared" si="280"/>
        <v>août</v>
      </c>
      <c r="F8966">
        <f t="shared" si="281"/>
        <v>11</v>
      </c>
    </row>
    <row r="8967" spans="1:6">
      <c r="A8967" t="s">
        <v>68</v>
      </c>
      <c r="B8967" s="72">
        <v>46240</v>
      </c>
      <c r="C8967" s="79">
        <v>0.5</v>
      </c>
      <c r="D8967">
        <v>70</v>
      </c>
      <c r="E8967" t="str">
        <f t="shared" si="280"/>
        <v>août</v>
      </c>
      <c r="F8967">
        <f t="shared" si="281"/>
        <v>12</v>
      </c>
    </row>
    <row r="8968" spans="1:6">
      <c r="A8968" t="s">
        <v>68</v>
      </c>
      <c r="B8968" s="72">
        <v>46240</v>
      </c>
      <c r="C8968" s="79">
        <v>0.54166666666666663</v>
      </c>
      <c r="D8968">
        <v>69</v>
      </c>
      <c r="E8968" t="str">
        <f t="shared" si="280"/>
        <v>août</v>
      </c>
      <c r="F8968">
        <f t="shared" si="281"/>
        <v>13</v>
      </c>
    </row>
    <row r="8969" spans="1:6">
      <c r="A8969" t="s">
        <v>68</v>
      </c>
      <c r="B8969" s="72">
        <v>46240</v>
      </c>
      <c r="C8969" s="79">
        <v>0.58333333333333337</v>
      </c>
      <c r="D8969">
        <v>66</v>
      </c>
      <c r="E8969" t="str">
        <f t="shared" si="280"/>
        <v>août</v>
      </c>
      <c r="F8969">
        <f t="shared" si="281"/>
        <v>14</v>
      </c>
    </row>
    <row r="8970" spans="1:6">
      <c r="A8970" t="s">
        <v>68</v>
      </c>
      <c r="B8970" s="72">
        <v>46240</v>
      </c>
      <c r="C8970" s="79">
        <v>0.625</v>
      </c>
      <c r="D8970">
        <v>86</v>
      </c>
      <c r="E8970" t="str">
        <f t="shared" si="280"/>
        <v>août</v>
      </c>
      <c r="F8970">
        <f t="shared" si="281"/>
        <v>15</v>
      </c>
    </row>
    <row r="8971" spans="1:6">
      <c r="A8971" t="s">
        <v>68</v>
      </c>
      <c r="B8971" s="72">
        <v>46240</v>
      </c>
      <c r="C8971" s="79">
        <v>0.66666666666666663</v>
      </c>
      <c r="D8971">
        <v>69</v>
      </c>
      <c r="E8971" t="str">
        <f t="shared" si="280"/>
        <v>août</v>
      </c>
      <c r="F8971">
        <f t="shared" si="281"/>
        <v>16</v>
      </c>
    </row>
    <row r="8972" spans="1:6">
      <c r="A8972" t="s">
        <v>68</v>
      </c>
      <c r="B8972" s="72">
        <v>46240</v>
      </c>
      <c r="C8972" s="79">
        <v>0.70833333333333337</v>
      </c>
      <c r="D8972">
        <v>53</v>
      </c>
      <c r="E8972" t="str">
        <f t="shared" si="280"/>
        <v>août</v>
      </c>
      <c r="F8972">
        <f t="shared" si="281"/>
        <v>17</v>
      </c>
    </row>
    <row r="8973" spans="1:6">
      <c r="A8973" t="s">
        <v>68</v>
      </c>
      <c r="B8973" s="72">
        <v>46240</v>
      </c>
      <c r="C8973" s="79">
        <v>0.75</v>
      </c>
      <c r="D8973">
        <v>52</v>
      </c>
      <c r="E8973" t="str">
        <f t="shared" si="280"/>
        <v>août</v>
      </c>
      <c r="F8973">
        <f t="shared" si="281"/>
        <v>18</v>
      </c>
    </row>
    <row r="8974" spans="1:6">
      <c r="A8974" t="s">
        <v>68</v>
      </c>
      <c r="B8974" s="72">
        <v>46240</v>
      </c>
      <c r="C8974" s="79">
        <v>0.79166666666666663</v>
      </c>
      <c r="D8974">
        <v>51</v>
      </c>
      <c r="E8974" t="str">
        <f t="shared" si="280"/>
        <v>août</v>
      </c>
      <c r="F8974">
        <f t="shared" si="281"/>
        <v>19</v>
      </c>
    </row>
    <row r="8975" spans="1:6">
      <c r="A8975" t="s">
        <v>68</v>
      </c>
      <c r="B8975" s="72">
        <v>46240</v>
      </c>
      <c r="C8975" s="79">
        <v>0.83333333333333337</v>
      </c>
      <c r="D8975">
        <v>35</v>
      </c>
      <c r="E8975" t="str">
        <f t="shared" si="280"/>
        <v>août</v>
      </c>
      <c r="F8975">
        <f t="shared" si="281"/>
        <v>20</v>
      </c>
    </row>
    <row r="8976" spans="1:6">
      <c r="A8976" t="s">
        <v>68</v>
      </c>
      <c r="B8976" s="72">
        <v>46240</v>
      </c>
      <c r="C8976" s="79">
        <v>0.875</v>
      </c>
      <c r="D8976">
        <v>20</v>
      </c>
      <c r="E8976" t="str">
        <f t="shared" si="280"/>
        <v>août</v>
      </c>
      <c r="F8976">
        <f t="shared" si="281"/>
        <v>21</v>
      </c>
    </row>
    <row r="8977" spans="1:6">
      <c r="A8977" t="s">
        <v>68</v>
      </c>
      <c r="B8977" s="72">
        <v>46240</v>
      </c>
      <c r="C8977" s="79">
        <v>0.91666666666666663</v>
      </c>
      <c r="D8977">
        <v>17</v>
      </c>
      <c r="E8977" t="str">
        <f t="shared" si="280"/>
        <v>août</v>
      </c>
      <c r="F8977">
        <f t="shared" si="281"/>
        <v>22</v>
      </c>
    </row>
    <row r="8978" spans="1:6">
      <c r="A8978" t="s">
        <v>68</v>
      </c>
      <c r="B8978" s="72">
        <v>46240</v>
      </c>
      <c r="C8978" s="79">
        <v>0.95833333333333337</v>
      </c>
      <c r="D8978">
        <v>7</v>
      </c>
      <c r="E8978" t="str">
        <f t="shared" si="280"/>
        <v>août</v>
      </c>
      <c r="F8978">
        <f t="shared" si="281"/>
        <v>23</v>
      </c>
    </row>
    <row r="8979" spans="1:6">
      <c r="A8979" t="s">
        <v>68</v>
      </c>
      <c r="B8979" s="72">
        <v>46241</v>
      </c>
      <c r="C8979" s="79">
        <v>0</v>
      </c>
      <c r="D8979">
        <v>8</v>
      </c>
      <c r="E8979" t="str">
        <f t="shared" si="280"/>
        <v>août</v>
      </c>
      <c r="F8979">
        <f t="shared" si="281"/>
        <v>24</v>
      </c>
    </row>
    <row r="8980" spans="1:6">
      <c r="A8980" t="s">
        <v>68</v>
      </c>
      <c r="B8980" s="72">
        <v>46241</v>
      </c>
      <c r="C8980" s="79">
        <v>4.1666666666666664E-2</v>
      </c>
      <c r="D8980">
        <v>4</v>
      </c>
      <c r="E8980" t="str">
        <f t="shared" si="280"/>
        <v>août</v>
      </c>
      <c r="F8980">
        <f t="shared" si="281"/>
        <v>1</v>
      </c>
    </row>
    <row r="8981" spans="1:6">
      <c r="A8981" t="s">
        <v>68</v>
      </c>
      <c r="B8981" s="72">
        <v>46241</v>
      </c>
      <c r="C8981" s="79">
        <v>8.3333333333333329E-2</v>
      </c>
      <c r="D8981">
        <v>2</v>
      </c>
      <c r="E8981" t="str">
        <f t="shared" si="280"/>
        <v>août</v>
      </c>
      <c r="F8981">
        <f t="shared" si="281"/>
        <v>2</v>
      </c>
    </row>
    <row r="8982" spans="1:6">
      <c r="A8982" t="s">
        <v>68</v>
      </c>
      <c r="B8982" s="72">
        <v>46241</v>
      </c>
      <c r="C8982" s="79">
        <v>0.125</v>
      </c>
      <c r="D8982">
        <v>1</v>
      </c>
      <c r="E8982" t="str">
        <f t="shared" si="280"/>
        <v>août</v>
      </c>
      <c r="F8982">
        <f t="shared" si="281"/>
        <v>3</v>
      </c>
    </row>
    <row r="8983" spans="1:6">
      <c r="A8983" t="s">
        <v>68</v>
      </c>
      <c r="B8983" s="72">
        <v>46241</v>
      </c>
      <c r="C8983" s="79">
        <v>0.16666666666666666</v>
      </c>
      <c r="D8983">
        <v>1</v>
      </c>
      <c r="E8983" t="str">
        <f t="shared" si="280"/>
        <v>août</v>
      </c>
      <c r="F8983">
        <f t="shared" si="281"/>
        <v>4</v>
      </c>
    </row>
    <row r="8984" spans="1:6">
      <c r="A8984" t="s">
        <v>68</v>
      </c>
      <c r="B8984" s="72">
        <v>46241</v>
      </c>
      <c r="C8984" s="79">
        <v>0.20833333333333334</v>
      </c>
      <c r="D8984">
        <v>3</v>
      </c>
      <c r="E8984" t="str">
        <f t="shared" si="280"/>
        <v>août</v>
      </c>
      <c r="F8984" t="e">
        <f t="shared" si="281"/>
        <v>#N/A</v>
      </c>
    </row>
    <row r="8985" spans="1:6">
      <c r="A8985" t="s">
        <v>68</v>
      </c>
      <c r="B8985" s="72">
        <v>46241</v>
      </c>
      <c r="C8985" s="79">
        <v>0.25</v>
      </c>
      <c r="D8985">
        <v>6</v>
      </c>
      <c r="E8985" t="str">
        <f t="shared" si="280"/>
        <v>août</v>
      </c>
      <c r="F8985">
        <f t="shared" si="281"/>
        <v>6</v>
      </c>
    </row>
    <row r="8986" spans="1:6">
      <c r="A8986" t="s">
        <v>68</v>
      </c>
      <c r="B8986" s="72">
        <v>46241</v>
      </c>
      <c r="C8986" s="79">
        <v>0.29166666666666669</v>
      </c>
      <c r="D8986">
        <v>19</v>
      </c>
      <c r="E8986" t="str">
        <f t="shared" si="280"/>
        <v>août</v>
      </c>
      <c r="F8986">
        <f t="shared" si="281"/>
        <v>7</v>
      </c>
    </row>
    <row r="8987" spans="1:6">
      <c r="A8987" t="s">
        <v>68</v>
      </c>
      <c r="B8987" s="72">
        <v>46241</v>
      </c>
      <c r="C8987" s="79">
        <v>0.33333333333333331</v>
      </c>
      <c r="D8987">
        <v>54</v>
      </c>
      <c r="E8987" t="str">
        <f t="shared" si="280"/>
        <v>août</v>
      </c>
      <c r="F8987">
        <f t="shared" si="281"/>
        <v>8</v>
      </c>
    </row>
    <row r="8988" spans="1:6">
      <c r="A8988" t="s">
        <v>68</v>
      </c>
      <c r="B8988" s="72">
        <v>46241</v>
      </c>
      <c r="C8988" s="79">
        <v>0.375</v>
      </c>
      <c r="D8988">
        <v>84</v>
      </c>
      <c r="E8988" t="str">
        <f t="shared" si="280"/>
        <v>août</v>
      </c>
      <c r="F8988">
        <f t="shared" si="281"/>
        <v>9</v>
      </c>
    </row>
    <row r="8989" spans="1:6">
      <c r="A8989" t="s">
        <v>68</v>
      </c>
      <c r="B8989" s="72">
        <v>46241</v>
      </c>
      <c r="C8989" s="79">
        <v>0.41666666666666669</v>
      </c>
      <c r="D8989">
        <v>95</v>
      </c>
      <c r="E8989" t="str">
        <f t="shared" si="280"/>
        <v>août</v>
      </c>
      <c r="F8989">
        <f t="shared" si="281"/>
        <v>10</v>
      </c>
    </row>
    <row r="8990" spans="1:6">
      <c r="A8990" t="s">
        <v>68</v>
      </c>
      <c r="B8990" s="72">
        <v>46241</v>
      </c>
      <c r="C8990" s="79">
        <v>0.45833333333333331</v>
      </c>
      <c r="D8990">
        <v>89</v>
      </c>
      <c r="E8990" t="str">
        <f t="shared" si="280"/>
        <v>août</v>
      </c>
      <c r="F8990">
        <f t="shared" si="281"/>
        <v>11</v>
      </c>
    </row>
    <row r="8991" spans="1:6">
      <c r="A8991" t="s">
        <v>68</v>
      </c>
      <c r="B8991" s="72">
        <v>46241</v>
      </c>
      <c r="C8991" s="79">
        <v>0.5</v>
      </c>
      <c r="D8991">
        <v>83</v>
      </c>
      <c r="E8991" t="str">
        <f t="shared" si="280"/>
        <v>août</v>
      </c>
      <c r="F8991">
        <f t="shared" si="281"/>
        <v>12</v>
      </c>
    </row>
    <row r="8992" spans="1:6">
      <c r="A8992" t="s">
        <v>68</v>
      </c>
      <c r="B8992" s="72">
        <v>46241</v>
      </c>
      <c r="C8992" s="79">
        <v>0.54166666666666663</v>
      </c>
      <c r="D8992">
        <v>101</v>
      </c>
      <c r="E8992" t="str">
        <f t="shared" si="280"/>
        <v>août</v>
      </c>
      <c r="F8992">
        <f t="shared" si="281"/>
        <v>13</v>
      </c>
    </row>
    <row r="8993" spans="1:6">
      <c r="A8993" t="s">
        <v>68</v>
      </c>
      <c r="B8993" s="72">
        <v>46241</v>
      </c>
      <c r="C8993" s="79">
        <v>0.58333333333333337</v>
      </c>
      <c r="D8993">
        <v>91</v>
      </c>
      <c r="E8993" t="str">
        <f t="shared" si="280"/>
        <v>août</v>
      </c>
      <c r="F8993">
        <f t="shared" si="281"/>
        <v>14</v>
      </c>
    </row>
    <row r="8994" spans="1:6">
      <c r="A8994" t="s">
        <v>68</v>
      </c>
      <c r="B8994" s="72">
        <v>46241</v>
      </c>
      <c r="C8994" s="79">
        <v>0.625</v>
      </c>
      <c r="D8994">
        <v>96</v>
      </c>
      <c r="E8994" t="str">
        <f t="shared" si="280"/>
        <v>août</v>
      </c>
      <c r="F8994">
        <f t="shared" si="281"/>
        <v>15</v>
      </c>
    </row>
    <row r="8995" spans="1:6">
      <c r="A8995" t="s">
        <v>68</v>
      </c>
      <c r="B8995" s="72">
        <v>46241</v>
      </c>
      <c r="C8995" s="79">
        <v>0.66666666666666663</v>
      </c>
      <c r="D8995">
        <v>80</v>
      </c>
      <c r="E8995" t="str">
        <f t="shared" si="280"/>
        <v>août</v>
      </c>
      <c r="F8995">
        <f t="shared" si="281"/>
        <v>16</v>
      </c>
    </row>
    <row r="8996" spans="1:6">
      <c r="A8996" t="s">
        <v>68</v>
      </c>
      <c r="B8996" s="72">
        <v>46241</v>
      </c>
      <c r="C8996" s="79">
        <v>0.70833333333333337</v>
      </c>
      <c r="D8996">
        <v>66</v>
      </c>
      <c r="E8996" t="str">
        <f t="shared" si="280"/>
        <v>août</v>
      </c>
      <c r="F8996">
        <f t="shared" si="281"/>
        <v>17</v>
      </c>
    </row>
    <row r="8997" spans="1:6">
      <c r="A8997" t="s">
        <v>68</v>
      </c>
      <c r="B8997" s="72">
        <v>46241</v>
      </c>
      <c r="C8997" s="79">
        <v>0.75</v>
      </c>
      <c r="D8997">
        <v>44</v>
      </c>
      <c r="E8997" t="str">
        <f t="shared" si="280"/>
        <v>août</v>
      </c>
      <c r="F8997">
        <f t="shared" si="281"/>
        <v>18</v>
      </c>
    </row>
    <row r="8998" spans="1:6">
      <c r="A8998" t="s">
        <v>68</v>
      </c>
      <c r="B8998" s="72">
        <v>46241</v>
      </c>
      <c r="C8998" s="79">
        <v>0.79166666666666663</v>
      </c>
      <c r="D8998">
        <v>34</v>
      </c>
      <c r="E8998" t="str">
        <f t="shared" si="280"/>
        <v>août</v>
      </c>
      <c r="F8998">
        <f t="shared" si="281"/>
        <v>19</v>
      </c>
    </row>
    <row r="8999" spans="1:6">
      <c r="A8999" t="s">
        <v>68</v>
      </c>
      <c r="B8999" s="72">
        <v>46241</v>
      </c>
      <c r="C8999" s="79">
        <v>0.83333333333333337</v>
      </c>
      <c r="D8999">
        <v>29</v>
      </c>
      <c r="E8999" t="str">
        <f t="shared" si="280"/>
        <v>août</v>
      </c>
      <c r="F8999">
        <f t="shared" si="281"/>
        <v>20</v>
      </c>
    </row>
    <row r="9000" spans="1:6">
      <c r="A9000" t="s">
        <v>68</v>
      </c>
      <c r="B9000" s="72">
        <v>46241</v>
      </c>
      <c r="C9000" s="79">
        <v>0.875</v>
      </c>
      <c r="D9000">
        <v>19</v>
      </c>
      <c r="E9000" t="str">
        <f t="shared" si="280"/>
        <v>août</v>
      </c>
      <c r="F9000">
        <f t="shared" si="281"/>
        <v>21</v>
      </c>
    </row>
    <row r="9001" spans="1:6">
      <c r="A9001" t="s">
        <v>68</v>
      </c>
      <c r="B9001" s="72">
        <v>46241</v>
      </c>
      <c r="C9001" s="79">
        <v>0.91666666666666663</v>
      </c>
      <c r="D9001">
        <v>15</v>
      </c>
      <c r="E9001" t="str">
        <f t="shared" si="280"/>
        <v>août</v>
      </c>
      <c r="F9001">
        <f t="shared" si="281"/>
        <v>22</v>
      </c>
    </row>
    <row r="9002" spans="1:6">
      <c r="A9002" t="s">
        <v>68</v>
      </c>
      <c r="B9002" s="72">
        <v>46241</v>
      </c>
      <c r="C9002" s="79">
        <v>0.95833333333333337</v>
      </c>
      <c r="D9002">
        <v>13</v>
      </c>
      <c r="E9002" t="str">
        <f t="shared" si="280"/>
        <v>août</v>
      </c>
      <c r="F9002">
        <f t="shared" si="281"/>
        <v>23</v>
      </c>
    </row>
    <row r="9003" spans="1:6">
      <c r="A9003" t="s">
        <v>68</v>
      </c>
      <c r="B9003" s="72">
        <v>46242</v>
      </c>
      <c r="C9003" s="79">
        <v>0</v>
      </c>
      <c r="D9003">
        <v>8</v>
      </c>
      <c r="E9003" t="str">
        <f t="shared" si="280"/>
        <v>août</v>
      </c>
      <c r="F9003">
        <f t="shared" si="281"/>
        <v>24</v>
      </c>
    </row>
    <row r="9004" spans="1:6">
      <c r="A9004" t="s">
        <v>68</v>
      </c>
      <c r="B9004" s="72">
        <v>46242</v>
      </c>
      <c r="C9004" s="79">
        <v>4.1666666666666664E-2</v>
      </c>
      <c r="D9004">
        <v>6</v>
      </c>
      <c r="E9004" t="str">
        <f t="shared" si="280"/>
        <v>août</v>
      </c>
      <c r="F9004">
        <f t="shared" si="281"/>
        <v>1</v>
      </c>
    </row>
    <row r="9005" spans="1:6">
      <c r="A9005" t="s">
        <v>68</v>
      </c>
      <c r="B9005" s="72">
        <v>46242</v>
      </c>
      <c r="C9005" s="79">
        <v>8.3333333333333329E-2</v>
      </c>
      <c r="D9005">
        <v>2</v>
      </c>
      <c r="E9005" t="str">
        <f t="shared" si="280"/>
        <v>août</v>
      </c>
      <c r="F9005">
        <f t="shared" si="281"/>
        <v>2</v>
      </c>
    </row>
    <row r="9006" spans="1:6">
      <c r="A9006" t="s">
        <v>68</v>
      </c>
      <c r="B9006" s="72">
        <v>46242</v>
      </c>
      <c r="C9006" s="79">
        <v>0.125</v>
      </c>
      <c r="D9006">
        <v>2</v>
      </c>
      <c r="E9006" t="str">
        <f t="shared" si="280"/>
        <v>août</v>
      </c>
      <c r="F9006">
        <f t="shared" si="281"/>
        <v>3</v>
      </c>
    </row>
    <row r="9007" spans="1:6">
      <c r="A9007" t="s">
        <v>68</v>
      </c>
      <c r="B9007" s="72">
        <v>46242</v>
      </c>
      <c r="C9007" s="79">
        <v>0.16666666666666666</v>
      </c>
      <c r="D9007">
        <v>1</v>
      </c>
      <c r="E9007" t="str">
        <f t="shared" si="280"/>
        <v>août</v>
      </c>
      <c r="F9007">
        <f t="shared" si="281"/>
        <v>4</v>
      </c>
    </row>
    <row r="9008" spans="1:6">
      <c r="A9008" t="s">
        <v>68</v>
      </c>
      <c r="B9008" s="72">
        <v>46242</v>
      </c>
      <c r="C9008" s="79">
        <v>0.20833333333333334</v>
      </c>
      <c r="D9008">
        <v>2</v>
      </c>
      <c r="E9008" t="str">
        <f t="shared" si="280"/>
        <v>août</v>
      </c>
      <c r="F9008" t="e">
        <f t="shared" si="281"/>
        <v>#N/A</v>
      </c>
    </row>
    <row r="9009" spans="1:6">
      <c r="A9009" t="s">
        <v>68</v>
      </c>
      <c r="B9009" s="72">
        <v>46242</v>
      </c>
      <c r="C9009" s="79">
        <v>0.25</v>
      </c>
      <c r="D9009">
        <v>5</v>
      </c>
      <c r="E9009" t="str">
        <f t="shared" si="280"/>
        <v>août</v>
      </c>
      <c r="F9009">
        <f t="shared" si="281"/>
        <v>6</v>
      </c>
    </row>
    <row r="9010" spans="1:6">
      <c r="A9010" t="s">
        <v>68</v>
      </c>
      <c r="B9010" s="72">
        <v>46242</v>
      </c>
      <c r="C9010" s="79">
        <v>0.29166666666666669</v>
      </c>
      <c r="D9010">
        <v>12</v>
      </c>
      <c r="E9010" t="str">
        <f t="shared" si="280"/>
        <v>août</v>
      </c>
      <c r="F9010">
        <f t="shared" si="281"/>
        <v>7</v>
      </c>
    </row>
    <row r="9011" spans="1:6">
      <c r="A9011" t="s">
        <v>68</v>
      </c>
      <c r="B9011" s="72">
        <v>46242</v>
      </c>
      <c r="C9011" s="79">
        <v>0.33333333333333331</v>
      </c>
      <c r="D9011">
        <v>29</v>
      </c>
      <c r="E9011" t="str">
        <f t="shared" si="280"/>
        <v>août</v>
      </c>
      <c r="F9011">
        <f t="shared" si="281"/>
        <v>8</v>
      </c>
    </row>
    <row r="9012" spans="1:6">
      <c r="A9012" t="s">
        <v>68</v>
      </c>
      <c r="B9012" s="72">
        <v>46242</v>
      </c>
      <c r="C9012" s="79">
        <v>0.375</v>
      </c>
      <c r="D9012">
        <v>56</v>
      </c>
      <c r="E9012" t="str">
        <f t="shared" si="280"/>
        <v>août</v>
      </c>
      <c r="F9012">
        <f t="shared" si="281"/>
        <v>9</v>
      </c>
    </row>
    <row r="9013" spans="1:6">
      <c r="A9013" t="s">
        <v>68</v>
      </c>
      <c r="B9013" s="72">
        <v>46242</v>
      </c>
      <c r="C9013" s="79">
        <v>0.41666666666666669</v>
      </c>
      <c r="D9013">
        <v>57</v>
      </c>
      <c r="E9013" t="str">
        <f t="shared" si="280"/>
        <v>août</v>
      </c>
      <c r="F9013">
        <f t="shared" si="281"/>
        <v>10</v>
      </c>
    </row>
    <row r="9014" spans="1:6">
      <c r="A9014" t="s">
        <v>68</v>
      </c>
      <c r="B9014" s="72">
        <v>46242</v>
      </c>
      <c r="C9014" s="79">
        <v>0.45833333333333331</v>
      </c>
      <c r="D9014">
        <v>70</v>
      </c>
      <c r="E9014" t="str">
        <f t="shared" si="280"/>
        <v>août</v>
      </c>
      <c r="F9014">
        <f t="shared" si="281"/>
        <v>11</v>
      </c>
    </row>
    <row r="9015" spans="1:6">
      <c r="A9015" t="s">
        <v>68</v>
      </c>
      <c r="B9015" s="72">
        <v>46242</v>
      </c>
      <c r="C9015" s="79">
        <v>0.5</v>
      </c>
      <c r="D9015">
        <v>67</v>
      </c>
      <c r="E9015" t="str">
        <f t="shared" si="280"/>
        <v>août</v>
      </c>
      <c r="F9015">
        <f t="shared" si="281"/>
        <v>12</v>
      </c>
    </row>
    <row r="9016" spans="1:6">
      <c r="A9016" t="s">
        <v>68</v>
      </c>
      <c r="B9016" s="72">
        <v>46242</v>
      </c>
      <c r="C9016" s="79">
        <v>0.54166666666666663</v>
      </c>
      <c r="D9016">
        <v>67</v>
      </c>
      <c r="E9016" t="str">
        <f t="shared" si="280"/>
        <v>août</v>
      </c>
      <c r="F9016">
        <f t="shared" si="281"/>
        <v>13</v>
      </c>
    </row>
    <row r="9017" spans="1:6">
      <c r="A9017" t="s">
        <v>68</v>
      </c>
      <c r="B9017" s="72">
        <v>46242</v>
      </c>
      <c r="C9017" s="79">
        <v>0.58333333333333337</v>
      </c>
      <c r="D9017">
        <v>63</v>
      </c>
      <c r="E9017" t="str">
        <f t="shared" si="280"/>
        <v>août</v>
      </c>
      <c r="F9017">
        <f t="shared" si="281"/>
        <v>14</v>
      </c>
    </row>
    <row r="9018" spans="1:6">
      <c r="A9018" t="s">
        <v>68</v>
      </c>
      <c r="B9018" s="72">
        <v>46242</v>
      </c>
      <c r="C9018" s="79">
        <v>0.625</v>
      </c>
      <c r="D9018">
        <v>59</v>
      </c>
      <c r="E9018" t="str">
        <f t="shared" si="280"/>
        <v>août</v>
      </c>
      <c r="F9018">
        <f t="shared" si="281"/>
        <v>15</v>
      </c>
    </row>
    <row r="9019" spans="1:6">
      <c r="A9019" t="s">
        <v>68</v>
      </c>
      <c r="B9019" s="72">
        <v>46242</v>
      </c>
      <c r="C9019" s="79">
        <v>0.66666666666666663</v>
      </c>
      <c r="D9019">
        <v>53</v>
      </c>
      <c r="E9019" t="str">
        <f t="shared" si="280"/>
        <v>août</v>
      </c>
      <c r="F9019">
        <f t="shared" si="281"/>
        <v>16</v>
      </c>
    </row>
    <row r="9020" spans="1:6">
      <c r="A9020" t="s">
        <v>68</v>
      </c>
      <c r="B9020" s="72">
        <v>46242</v>
      </c>
      <c r="C9020" s="79">
        <v>0.70833333333333337</v>
      </c>
      <c r="D9020">
        <v>49</v>
      </c>
      <c r="E9020" t="str">
        <f t="shared" si="280"/>
        <v>août</v>
      </c>
      <c r="F9020">
        <f t="shared" si="281"/>
        <v>17</v>
      </c>
    </row>
    <row r="9021" spans="1:6">
      <c r="A9021" t="s">
        <v>68</v>
      </c>
      <c r="B9021" s="72">
        <v>46242</v>
      </c>
      <c r="C9021" s="79">
        <v>0.75</v>
      </c>
      <c r="D9021">
        <v>41</v>
      </c>
      <c r="E9021" t="str">
        <f t="shared" si="280"/>
        <v>août</v>
      </c>
      <c r="F9021">
        <f t="shared" si="281"/>
        <v>18</v>
      </c>
    </row>
    <row r="9022" spans="1:6">
      <c r="A9022" t="s">
        <v>68</v>
      </c>
      <c r="B9022" s="72">
        <v>46242</v>
      </c>
      <c r="C9022" s="79">
        <v>0.79166666666666663</v>
      </c>
      <c r="D9022">
        <v>29</v>
      </c>
      <c r="E9022" t="str">
        <f t="shared" si="280"/>
        <v>août</v>
      </c>
      <c r="F9022">
        <f t="shared" si="281"/>
        <v>19</v>
      </c>
    </row>
    <row r="9023" spans="1:6">
      <c r="A9023" t="s">
        <v>68</v>
      </c>
      <c r="B9023" s="72">
        <v>46242</v>
      </c>
      <c r="C9023" s="79">
        <v>0.83333333333333337</v>
      </c>
      <c r="D9023">
        <v>22</v>
      </c>
      <c r="E9023" t="str">
        <f t="shared" si="280"/>
        <v>août</v>
      </c>
      <c r="F9023">
        <f t="shared" si="281"/>
        <v>20</v>
      </c>
    </row>
    <row r="9024" spans="1:6">
      <c r="A9024" t="s">
        <v>68</v>
      </c>
      <c r="B9024" s="72">
        <v>46242</v>
      </c>
      <c r="C9024" s="79">
        <v>0.875</v>
      </c>
      <c r="D9024">
        <v>23</v>
      </c>
      <c r="E9024" t="str">
        <f t="shared" si="280"/>
        <v>août</v>
      </c>
      <c r="F9024">
        <f t="shared" si="281"/>
        <v>21</v>
      </c>
    </row>
    <row r="9025" spans="1:6">
      <c r="A9025" t="s">
        <v>68</v>
      </c>
      <c r="B9025" s="72">
        <v>46242</v>
      </c>
      <c r="C9025" s="79">
        <v>0.91666666666666663</v>
      </c>
      <c r="D9025">
        <v>17</v>
      </c>
      <c r="E9025" t="str">
        <f t="shared" si="280"/>
        <v>août</v>
      </c>
      <c r="F9025">
        <f t="shared" si="281"/>
        <v>22</v>
      </c>
    </row>
    <row r="9026" spans="1:6">
      <c r="A9026" t="s">
        <v>68</v>
      </c>
      <c r="B9026" s="72">
        <v>46242</v>
      </c>
      <c r="C9026" s="79">
        <v>0.95833333333333337</v>
      </c>
      <c r="D9026">
        <v>6</v>
      </c>
      <c r="E9026" t="str">
        <f t="shared" si="280"/>
        <v>août</v>
      </c>
      <c r="F9026">
        <f t="shared" si="281"/>
        <v>23</v>
      </c>
    </row>
    <row r="9027" spans="1:6">
      <c r="A9027" t="s">
        <v>68</v>
      </c>
      <c r="B9027" s="72">
        <v>46243</v>
      </c>
      <c r="C9027" s="79">
        <v>0</v>
      </c>
      <c r="D9027">
        <v>8</v>
      </c>
      <c r="E9027" t="str">
        <f t="shared" si="280"/>
        <v>août</v>
      </c>
      <c r="F9027">
        <f t="shared" si="281"/>
        <v>24</v>
      </c>
    </row>
    <row r="9028" spans="1:6">
      <c r="A9028" t="s">
        <v>68</v>
      </c>
      <c r="B9028" s="72">
        <v>46243</v>
      </c>
      <c r="C9028" s="79">
        <v>4.1666666666666664E-2</v>
      </c>
      <c r="D9028">
        <v>6</v>
      </c>
      <c r="E9028" t="str">
        <f t="shared" ref="E9028:E9091" si="282">TEXT(B9028,"mmmm")</f>
        <v>août</v>
      </c>
      <c r="F9028">
        <f t="shared" ref="F9028:F9091" si="283">VLOOKUP(C9028,$L$1:$M$24,2,0)</f>
        <v>1</v>
      </c>
    </row>
    <row r="9029" spans="1:6">
      <c r="A9029" t="s">
        <v>68</v>
      </c>
      <c r="B9029" s="72">
        <v>46243</v>
      </c>
      <c r="C9029" s="79">
        <v>8.3333333333333329E-2</v>
      </c>
      <c r="D9029">
        <v>3</v>
      </c>
      <c r="E9029" t="str">
        <f t="shared" si="282"/>
        <v>août</v>
      </c>
      <c r="F9029">
        <f t="shared" si="283"/>
        <v>2</v>
      </c>
    </row>
    <row r="9030" spans="1:6">
      <c r="A9030" t="s">
        <v>68</v>
      </c>
      <c r="B9030" s="72">
        <v>46243</v>
      </c>
      <c r="C9030" s="79">
        <v>0.125</v>
      </c>
      <c r="D9030">
        <v>3</v>
      </c>
      <c r="E9030" t="str">
        <f t="shared" si="282"/>
        <v>août</v>
      </c>
      <c r="F9030">
        <f t="shared" si="283"/>
        <v>3</v>
      </c>
    </row>
    <row r="9031" spans="1:6">
      <c r="A9031" t="s">
        <v>68</v>
      </c>
      <c r="B9031" s="72">
        <v>46243</v>
      </c>
      <c r="C9031" s="79">
        <v>0.16666666666666666</v>
      </c>
      <c r="D9031">
        <v>1</v>
      </c>
      <c r="E9031" t="str">
        <f t="shared" si="282"/>
        <v>août</v>
      </c>
      <c r="F9031">
        <f t="shared" si="283"/>
        <v>4</v>
      </c>
    </row>
    <row r="9032" spans="1:6">
      <c r="A9032" t="s">
        <v>68</v>
      </c>
      <c r="B9032" s="72">
        <v>46243</v>
      </c>
      <c r="C9032" s="79">
        <v>0.20833333333333334</v>
      </c>
      <c r="D9032">
        <v>3</v>
      </c>
      <c r="E9032" t="str">
        <f t="shared" si="282"/>
        <v>août</v>
      </c>
      <c r="F9032" t="e">
        <f t="shared" si="283"/>
        <v>#N/A</v>
      </c>
    </row>
    <row r="9033" spans="1:6">
      <c r="A9033" t="s">
        <v>68</v>
      </c>
      <c r="B9033" s="72">
        <v>46243</v>
      </c>
      <c r="C9033" s="79">
        <v>0.25</v>
      </c>
      <c r="D9033">
        <v>3</v>
      </c>
      <c r="E9033" t="str">
        <f t="shared" si="282"/>
        <v>août</v>
      </c>
      <c r="F9033">
        <f t="shared" si="283"/>
        <v>6</v>
      </c>
    </row>
    <row r="9034" spans="1:6">
      <c r="A9034" t="s">
        <v>68</v>
      </c>
      <c r="B9034" s="72">
        <v>46243</v>
      </c>
      <c r="C9034" s="79">
        <v>0.29166666666666669</v>
      </c>
      <c r="D9034">
        <v>5</v>
      </c>
      <c r="E9034" t="str">
        <f t="shared" si="282"/>
        <v>août</v>
      </c>
      <c r="F9034">
        <f t="shared" si="283"/>
        <v>7</v>
      </c>
    </row>
    <row r="9035" spans="1:6">
      <c r="A9035" t="s">
        <v>68</v>
      </c>
      <c r="B9035" s="72">
        <v>46243</v>
      </c>
      <c r="C9035" s="79">
        <v>0.33333333333333331</v>
      </c>
      <c r="D9035">
        <v>12</v>
      </c>
      <c r="E9035" t="str">
        <f t="shared" si="282"/>
        <v>août</v>
      </c>
      <c r="F9035">
        <f t="shared" si="283"/>
        <v>8</v>
      </c>
    </row>
    <row r="9036" spans="1:6">
      <c r="A9036" t="s">
        <v>68</v>
      </c>
      <c r="B9036" s="72">
        <v>46243</v>
      </c>
      <c r="C9036" s="79">
        <v>0.375</v>
      </c>
      <c r="D9036">
        <v>35</v>
      </c>
      <c r="E9036" t="str">
        <f t="shared" si="282"/>
        <v>août</v>
      </c>
      <c r="F9036">
        <f t="shared" si="283"/>
        <v>9</v>
      </c>
    </row>
    <row r="9037" spans="1:6">
      <c r="A9037" t="s">
        <v>68</v>
      </c>
      <c r="B9037" s="72">
        <v>46243</v>
      </c>
      <c r="C9037" s="79">
        <v>0.41666666666666669</v>
      </c>
      <c r="D9037">
        <v>50</v>
      </c>
      <c r="E9037" t="str">
        <f t="shared" si="282"/>
        <v>août</v>
      </c>
      <c r="F9037">
        <f t="shared" si="283"/>
        <v>10</v>
      </c>
    </row>
    <row r="9038" spans="1:6">
      <c r="A9038" t="s">
        <v>68</v>
      </c>
      <c r="B9038" s="72">
        <v>46243</v>
      </c>
      <c r="C9038" s="79">
        <v>0.45833333333333331</v>
      </c>
      <c r="D9038">
        <v>44</v>
      </c>
      <c r="E9038" t="str">
        <f t="shared" si="282"/>
        <v>août</v>
      </c>
      <c r="F9038">
        <f t="shared" si="283"/>
        <v>11</v>
      </c>
    </row>
    <row r="9039" spans="1:6">
      <c r="A9039" t="s">
        <v>68</v>
      </c>
      <c r="B9039" s="72">
        <v>46243</v>
      </c>
      <c r="C9039" s="79">
        <v>0.5</v>
      </c>
      <c r="D9039">
        <v>54</v>
      </c>
      <c r="E9039" t="str">
        <f t="shared" si="282"/>
        <v>août</v>
      </c>
      <c r="F9039">
        <f t="shared" si="283"/>
        <v>12</v>
      </c>
    </row>
    <row r="9040" spans="1:6">
      <c r="A9040" t="s">
        <v>68</v>
      </c>
      <c r="B9040" s="72">
        <v>46243</v>
      </c>
      <c r="C9040" s="79">
        <v>0.54166666666666663</v>
      </c>
      <c r="D9040">
        <v>59</v>
      </c>
      <c r="E9040" t="str">
        <f t="shared" si="282"/>
        <v>août</v>
      </c>
      <c r="F9040">
        <f t="shared" si="283"/>
        <v>13</v>
      </c>
    </row>
    <row r="9041" spans="1:6">
      <c r="A9041" t="s">
        <v>68</v>
      </c>
      <c r="B9041" s="72">
        <v>46243</v>
      </c>
      <c r="C9041" s="79">
        <v>0.58333333333333337</v>
      </c>
      <c r="D9041">
        <v>48</v>
      </c>
      <c r="E9041" t="str">
        <f t="shared" si="282"/>
        <v>août</v>
      </c>
      <c r="F9041">
        <f t="shared" si="283"/>
        <v>14</v>
      </c>
    </row>
    <row r="9042" spans="1:6">
      <c r="A9042" t="s">
        <v>68</v>
      </c>
      <c r="B9042" s="72">
        <v>46243</v>
      </c>
      <c r="C9042" s="79">
        <v>0.625</v>
      </c>
      <c r="D9042">
        <v>53</v>
      </c>
      <c r="E9042" t="str">
        <f t="shared" si="282"/>
        <v>août</v>
      </c>
      <c r="F9042">
        <f t="shared" si="283"/>
        <v>15</v>
      </c>
    </row>
    <row r="9043" spans="1:6">
      <c r="A9043" t="s">
        <v>68</v>
      </c>
      <c r="B9043" s="72">
        <v>46243</v>
      </c>
      <c r="C9043" s="79">
        <v>0.66666666666666663</v>
      </c>
      <c r="D9043">
        <v>43</v>
      </c>
      <c r="E9043" t="str">
        <f t="shared" si="282"/>
        <v>août</v>
      </c>
      <c r="F9043">
        <f t="shared" si="283"/>
        <v>16</v>
      </c>
    </row>
    <row r="9044" spans="1:6">
      <c r="A9044" t="s">
        <v>68</v>
      </c>
      <c r="B9044" s="72">
        <v>46243</v>
      </c>
      <c r="C9044" s="79">
        <v>0.70833333333333337</v>
      </c>
      <c r="D9044">
        <v>38</v>
      </c>
      <c r="E9044" t="str">
        <f t="shared" si="282"/>
        <v>août</v>
      </c>
      <c r="F9044">
        <f t="shared" si="283"/>
        <v>17</v>
      </c>
    </row>
    <row r="9045" spans="1:6">
      <c r="A9045" t="s">
        <v>68</v>
      </c>
      <c r="B9045" s="72">
        <v>46243</v>
      </c>
      <c r="C9045" s="79">
        <v>0.75</v>
      </c>
      <c r="D9045">
        <v>32</v>
      </c>
      <c r="E9045" t="str">
        <f t="shared" si="282"/>
        <v>août</v>
      </c>
      <c r="F9045">
        <f t="shared" si="283"/>
        <v>18</v>
      </c>
    </row>
    <row r="9046" spans="1:6">
      <c r="A9046" t="s">
        <v>68</v>
      </c>
      <c r="B9046" s="72">
        <v>46243</v>
      </c>
      <c r="C9046" s="79">
        <v>0.79166666666666663</v>
      </c>
      <c r="D9046">
        <v>24</v>
      </c>
      <c r="E9046" t="str">
        <f t="shared" si="282"/>
        <v>août</v>
      </c>
      <c r="F9046">
        <f t="shared" si="283"/>
        <v>19</v>
      </c>
    </row>
    <row r="9047" spans="1:6">
      <c r="A9047" t="s">
        <v>68</v>
      </c>
      <c r="B9047" s="72">
        <v>46243</v>
      </c>
      <c r="C9047" s="79">
        <v>0.83333333333333337</v>
      </c>
      <c r="D9047">
        <v>20</v>
      </c>
      <c r="E9047" t="str">
        <f t="shared" si="282"/>
        <v>août</v>
      </c>
      <c r="F9047">
        <f t="shared" si="283"/>
        <v>20</v>
      </c>
    </row>
    <row r="9048" spans="1:6">
      <c r="A9048" t="s">
        <v>68</v>
      </c>
      <c r="B9048" s="72">
        <v>46243</v>
      </c>
      <c r="C9048" s="79">
        <v>0.875</v>
      </c>
      <c r="D9048">
        <v>15</v>
      </c>
      <c r="E9048" t="str">
        <f t="shared" si="282"/>
        <v>août</v>
      </c>
      <c r="F9048">
        <f t="shared" si="283"/>
        <v>21</v>
      </c>
    </row>
    <row r="9049" spans="1:6">
      <c r="A9049" t="s">
        <v>68</v>
      </c>
      <c r="B9049" s="72">
        <v>46243</v>
      </c>
      <c r="C9049" s="79">
        <v>0.91666666666666663</v>
      </c>
      <c r="D9049">
        <v>11</v>
      </c>
      <c r="E9049" t="str">
        <f t="shared" si="282"/>
        <v>août</v>
      </c>
      <c r="F9049">
        <f t="shared" si="283"/>
        <v>22</v>
      </c>
    </row>
    <row r="9050" spans="1:6">
      <c r="A9050" t="s">
        <v>68</v>
      </c>
      <c r="B9050" s="72">
        <v>46243</v>
      </c>
      <c r="C9050" s="79">
        <v>0.95833333333333337</v>
      </c>
      <c r="D9050">
        <v>6</v>
      </c>
      <c r="E9050" t="str">
        <f t="shared" si="282"/>
        <v>août</v>
      </c>
      <c r="F9050">
        <f t="shared" si="283"/>
        <v>23</v>
      </c>
    </row>
    <row r="9051" spans="1:6">
      <c r="A9051" t="s">
        <v>68</v>
      </c>
      <c r="B9051" s="72">
        <v>46244</v>
      </c>
      <c r="C9051" s="79">
        <v>0</v>
      </c>
      <c r="D9051">
        <v>3</v>
      </c>
      <c r="E9051" t="str">
        <f t="shared" si="282"/>
        <v>août</v>
      </c>
      <c r="F9051">
        <f t="shared" si="283"/>
        <v>24</v>
      </c>
    </row>
    <row r="9052" spans="1:6">
      <c r="A9052" t="s">
        <v>68</v>
      </c>
      <c r="B9052" s="72">
        <v>46244</v>
      </c>
      <c r="C9052" s="79">
        <v>4.1666666666666664E-2</v>
      </c>
      <c r="D9052">
        <v>1</v>
      </c>
      <c r="E9052" t="str">
        <f t="shared" si="282"/>
        <v>août</v>
      </c>
      <c r="F9052">
        <f t="shared" si="283"/>
        <v>1</v>
      </c>
    </row>
    <row r="9053" spans="1:6">
      <c r="A9053" t="s">
        <v>68</v>
      </c>
      <c r="B9053" s="72">
        <v>46244</v>
      </c>
      <c r="C9053" s="79">
        <v>8.3333333333333329E-2</v>
      </c>
      <c r="D9053">
        <v>2</v>
      </c>
      <c r="E9053" t="str">
        <f t="shared" si="282"/>
        <v>août</v>
      </c>
      <c r="F9053">
        <f t="shared" si="283"/>
        <v>2</v>
      </c>
    </row>
    <row r="9054" spans="1:6">
      <c r="A9054" t="s">
        <v>68</v>
      </c>
      <c r="B9054" s="72">
        <v>46244</v>
      </c>
      <c r="C9054" s="79">
        <v>0.125</v>
      </c>
      <c r="D9054">
        <v>0</v>
      </c>
      <c r="E9054" t="str">
        <f t="shared" si="282"/>
        <v>août</v>
      </c>
      <c r="F9054">
        <f t="shared" si="283"/>
        <v>3</v>
      </c>
    </row>
    <row r="9055" spans="1:6">
      <c r="A9055" t="s">
        <v>68</v>
      </c>
      <c r="B9055" s="72">
        <v>46244</v>
      </c>
      <c r="C9055" s="79">
        <v>0.16666666666666666</v>
      </c>
      <c r="D9055">
        <v>1</v>
      </c>
      <c r="E9055" t="str">
        <f t="shared" si="282"/>
        <v>août</v>
      </c>
      <c r="F9055">
        <f t="shared" si="283"/>
        <v>4</v>
      </c>
    </row>
    <row r="9056" spans="1:6">
      <c r="A9056" t="s">
        <v>68</v>
      </c>
      <c r="B9056" s="72">
        <v>46244</v>
      </c>
      <c r="C9056" s="79">
        <v>0.20833333333333334</v>
      </c>
      <c r="D9056">
        <v>1</v>
      </c>
      <c r="E9056" t="str">
        <f t="shared" si="282"/>
        <v>août</v>
      </c>
      <c r="F9056" t="e">
        <f t="shared" si="283"/>
        <v>#N/A</v>
      </c>
    </row>
    <row r="9057" spans="1:6">
      <c r="A9057" t="s">
        <v>68</v>
      </c>
      <c r="B9057" s="72">
        <v>46244</v>
      </c>
      <c r="C9057" s="79">
        <v>0.25</v>
      </c>
      <c r="D9057">
        <v>6</v>
      </c>
      <c r="E9057" t="str">
        <f t="shared" si="282"/>
        <v>août</v>
      </c>
      <c r="F9057">
        <f t="shared" si="283"/>
        <v>6</v>
      </c>
    </row>
    <row r="9058" spans="1:6">
      <c r="A9058" t="s">
        <v>68</v>
      </c>
      <c r="B9058" s="72">
        <v>46244</v>
      </c>
      <c r="C9058" s="79">
        <v>0.29166666666666669</v>
      </c>
      <c r="D9058">
        <v>28</v>
      </c>
      <c r="E9058" t="str">
        <f t="shared" si="282"/>
        <v>août</v>
      </c>
      <c r="F9058">
        <f t="shared" si="283"/>
        <v>7</v>
      </c>
    </row>
    <row r="9059" spans="1:6">
      <c r="A9059" t="s">
        <v>68</v>
      </c>
      <c r="B9059" s="72">
        <v>46244</v>
      </c>
      <c r="C9059" s="79">
        <v>0.33333333333333331</v>
      </c>
      <c r="D9059">
        <v>85</v>
      </c>
      <c r="E9059" t="str">
        <f t="shared" si="282"/>
        <v>août</v>
      </c>
      <c r="F9059">
        <f t="shared" si="283"/>
        <v>8</v>
      </c>
    </row>
    <row r="9060" spans="1:6">
      <c r="A9060" t="s">
        <v>68</v>
      </c>
      <c r="B9060" s="72">
        <v>46244</v>
      </c>
      <c r="C9060" s="79">
        <v>0.375</v>
      </c>
      <c r="D9060">
        <v>114</v>
      </c>
      <c r="E9060" t="str">
        <f t="shared" si="282"/>
        <v>août</v>
      </c>
      <c r="F9060">
        <f t="shared" si="283"/>
        <v>9</v>
      </c>
    </row>
    <row r="9061" spans="1:6">
      <c r="A9061" t="s">
        <v>68</v>
      </c>
      <c r="B9061" s="72">
        <v>46244</v>
      </c>
      <c r="C9061" s="79">
        <v>0.41666666666666669</v>
      </c>
      <c r="D9061">
        <v>113</v>
      </c>
      <c r="E9061" t="str">
        <f t="shared" si="282"/>
        <v>août</v>
      </c>
      <c r="F9061">
        <f t="shared" si="283"/>
        <v>10</v>
      </c>
    </row>
    <row r="9062" spans="1:6">
      <c r="A9062" t="s">
        <v>68</v>
      </c>
      <c r="B9062" s="72">
        <v>46244</v>
      </c>
      <c r="C9062" s="79">
        <v>0.45833333333333331</v>
      </c>
      <c r="D9062">
        <v>86</v>
      </c>
      <c r="E9062" t="str">
        <f t="shared" si="282"/>
        <v>août</v>
      </c>
      <c r="F9062">
        <f t="shared" si="283"/>
        <v>11</v>
      </c>
    </row>
    <row r="9063" spans="1:6">
      <c r="A9063" t="s">
        <v>68</v>
      </c>
      <c r="B9063" s="72">
        <v>46244</v>
      </c>
      <c r="C9063" s="79">
        <v>0.5</v>
      </c>
      <c r="D9063">
        <v>100</v>
      </c>
      <c r="E9063" t="str">
        <f t="shared" si="282"/>
        <v>août</v>
      </c>
      <c r="F9063">
        <f t="shared" si="283"/>
        <v>12</v>
      </c>
    </row>
    <row r="9064" spans="1:6">
      <c r="A9064" t="s">
        <v>68</v>
      </c>
      <c r="B9064" s="72">
        <v>46244</v>
      </c>
      <c r="C9064" s="79">
        <v>0.54166666666666663</v>
      </c>
      <c r="D9064">
        <v>92</v>
      </c>
      <c r="E9064" t="str">
        <f t="shared" si="282"/>
        <v>août</v>
      </c>
      <c r="F9064">
        <f t="shared" si="283"/>
        <v>13</v>
      </c>
    </row>
    <row r="9065" spans="1:6">
      <c r="A9065" t="s">
        <v>68</v>
      </c>
      <c r="B9065" s="72">
        <v>46244</v>
      </c>
      <c r="C9065" s="79">
        <v>0.58333333333333337</v>
      </c>
      <c r="D9065">
        <v>82</v>
      </c>
      <c r="E9065" t="str">
        <f t="shared" si="282"/>
        <v>août</v>
      </c>
      <c r="F9065">
        <f t="shared" si="283"/>
        <v>14</v>
      </c>
    </row>
    <row r="9066" spans="1:6">
      <c r="A9066" t="s">
        <v>68</v>
      </c>
      <c r="B9066" s="72">
        <v>46244</v>
      </c>
      <c r="C9066" s="79">
        <v>0.625</v>
      </c>
      <c r="D9066">
        <v>78</v>
      </c>
      <c r="E9066" t="str">
        <f t="shared" si="282"/>
        <v>août</v>
      </c>
      <c r="F9066">
        <f t="shared" si="283"/>
        <v>15</v>
      </c>
    </row>
    <row r="9067" spans="1:6">
      <c r="A9067" t="s">
        <v>68</v>
      </c>
      <c r="B9067" s="72">
        <v>46244</v>
      </c>
      <c r="C9067" s="79">
        <v>0.66666666666666663</v>
      </c>
      <c r="D9067">
        <v>77</v>
      </c>
      <c r="E9067" t="str">
        <f t="shared" si="282"/>
        <v>août</v>
      </c>
      <c r="F9067">
        <f t="shared" si="283"/>
        <v>16</v>
      </c>
    </row>
    <row r="9068" spans="1:6">
      <c r="A9068" t="s">
        <v>68</v>
      </c>
      <c r="B9068" s="72">
        <v>46244</v>
      </c>
      <c r="C9068" s="79">
        <v>0.70833333333333337</v>
      </c>
      <c r="D9068">
        <v>50</v>
      </c>
      <c r="E9068" t="str">
        <f t="shared" si="282"/>
        <v>août</v>
      </c>
      <c r="F9068">
        <f t="shared" si="283"/>
        <v>17</v>
      </c>
    </row>
    <row r="9069" spans="1:6">
      <c r="A9069" t="s">
        <v>68</v>
      </c>
      <c r="B9069" s="72">
        <v>46244</v>
      </c>
      <c r="C9069" s="79">
        <v>0.75</v>
      </c>
      <c r="D9069">
        <v>33</v>
      </c>
      <c r="E9069" t="str">
        <f t="shared" si="282"/>
        <v>août</v>
      </c>
      <c r="F9069">
        <f t="shared" si="283"/>
        <v>18</v>
      </c>
    </row>
    <row r="9070" spans="1:6">
      <c r="A9070" t="s">
        <v>68</v>
      </c>
      <c r="B9070" s="72">
        <v>46244</v>
      </c>
      <c r="C9070" s="79">
        <v>0.79166666666666663</v>
      </c>
      <c r="D9070">
        <v>30</v>
      </c>
      <c r="E9070" t="str">
        <f t="shared" si="282"/>
        <v>août</v>
      </c>
      <c r="F9070">
        <f t="shared" si="283"/>
        <v>19</v>
      </c>
    </row>
    <row r="9071" spans="1:6">
      <c r="A9071" t="s">
        <v>68</v>
      </c>
      <c r="B9071" s="72">
        <v>46244</v>
      </c>
      <c r="C9071" s="79">
        <v>0.83333333333333337</v>
      </c>
      <c r="D9071">
        <v>21</v>
      </c>
      <c r="E9071" t="str">
        <f t="shared" si="282"/>
        <v>août</v>
      </c>
      <c r="F9071">
        <f t="shared" si="283"/>
        <v>20</v>
      </c>
    </row>
    <row r="9072" spans="1:6">
      <c r="A9072" t="s">
        <v>68</v>
      </c>
      <c r="B9072" s="72">
        <v>46244</v>
      </c>
      <c r="C9072" s="79">
        <v>0.875</v>
      </c>
      <c r="D9072">
        <v>18</v>
      </c>
      <c r="E9072" t="str">
        <f t="shared" si="282"/>
        <v>août</v>
      </c>
      <c r="F9072">
        <f t="shared" si="283"/>
        <v>21</v>
      </c>
    </row>
    <row r="9073" spans="1:6">
      <c r="A9073" t="s">
        <v>68</v>
      </c>
      <c r="B9073" s="72">
        <v>46244</v>
      </c>
      <c r="C9073" s="79">
        <v>0.91666666666666663</v>
      </c>
      <c r="D9073">
        <v>11</v>
      </c>
      <c r="E9073" t="str">
        <f t="shared" si="282"/>
        <v>août</v>
      </c>
      <c r="F9073">
        <f t="shared" si="283"/>
        <v>22</v>
      </c>
    </row>
    <row r="9074" spans="1:6">
      <c r="A9074" t="s">
        <v>68</v>
      </c>
      <c r="B9074" s="72">
        <v>46244</v>
      </c>
      <c r="C9074" s="79">
        <v>0.95833333333333337</v>
      </c>
      <c r="D9074">
        <v>4</v>
      </c>
      <c r="E9074" t="str">
        <f t="shared" si="282"/>
        <v>août</v>
      </c>
      <c r="F9074">
        <f t="shared" si="283"/>
        <v>23</v>
      </c>
    </row>
    <row r="9075" spans="1:6">
      <c r="A9075" t="s">
        <v>68</v>
      </c>
      <c r="B9075" s="72">
        <v>46245</v>
      </c>
      <c r="C9075" s="79">
        <v>0</v>
      </c>
      <c r="D9075">
        <v>1</v>
      </c>
      <c r="E9075" t="str">
        <f t="shared" si="282"/>
        <v>août</v>
      </c>
      <c r="F9075">
        <f t="shared" si="283"/>
        <v>24</v>
      </c>
    </row>
    <row r="9076" spans="1:6">
      <c r="A9076" t="s">
        <v>68</v>
      </c>
      <c r="B9076" s="72">
        <v>46245</v>
      </c>
      <c r="C9076" s="79">
        <v>4.1666666666666664E-2</v>
      </c>
      <c r="D9076">
        <v>2</v>
      </c>
      <c r="E9076" t="str">
        <f t="shared" si="282"/>
        <v>août</v>
      </c>
      <c r="F9076">
        <f t="shared" si="283"/>
        <v>1</v>
      </c>
    </row>
    <row r="9077" spans="1:6">
      <c r="A9077" t="s">
        <v>68</v>
      </c>
      <c r="B9077" s="72">
        <v>46245</v>
      </c>
      <c r="C9077" s="79">
        <v>8.3333333333333329E-2</v>
      </c>
      <c r="D9077">
        <v>1</v>
      </c>
      <c r="E9077" t="str">
        <f t="shared" si="282"/>
        <v>août</v>
      </c>
      <c r="F9077">
        <f t="shared" si="283"/>
        <v>2</v>
      </c>
    </row>
    <row r="9078" spans="1:6">
      <c r="A9078" t="s">
        <v>68</v>
      </c>
      <c r="B9078" s="72">
        <v>46245</v>
      </c>
      <c r="C9078" s="79">
        <v>0.125</v>
      </c>
      <c r="D9078">
        <v>0</v>
      </c>
      <c r="E9078" t="str">
        <f t="shared" si="282"/>
        <v>août</v>
      </c>
      <c r="F9078">
        <f t="shared" si="283"/>
        <v>3</v>
      </c>
    </row>
    <row r="9079" spans="1:6">
      <c r="A9079" t="s">
        <v>68</v>
      </c>
      <c r="B9079" s="72">
        <v>46245</v>
      </c>
      <c r="C9079" s="79">
        <v>0.16666666666666666</v>
      </c>
      <c r="D9079">
        <v>0</v>
      </c>
      <c r="E9079" t="str">
        <f t="shared" si="282"/>
        <v>août</v>
      </c>
      <c r="F9079">
        <f t="shared" si="283"/>
        <v>4</v>
      </c>
    </row>
    <row r="9080" spans="1:6">
      <c r="A9080" t="s">
        <v>68</v>
      </c>
      <c r="B9080" s="72">
        <v>46245</v>
      </c>
      <c r="C9080" s="79">
        <v>0.20833333333333334</v>
      </c>
      <c r="D9080">
        <v>3</v>
      </c>
      <c r="E9080" t="str">
        <f t="shared" si="282"/>
        <v>août</v>
      </c>
      <c r="F9080" t="e">
        <f t="shared" si="283"/>
        <v>#N/A</v>
      </c>
    </row>
    <row r="9081" spans="1:6">
      <c r="A9081" t="s">
        <v>68</v>
      </c>
      <c r="B9081" s="72">
        <v>46245</v>
      </c>
      <c r="C9081" s="79">
        <v>0.25</v>
      </c>
      <c r="D9081">
        <v>6</v>
      </c>
      <c r="E9081" t="str">
        <f t="shared" si="282"/>
        <v>août</v>
      </c>
      <c r="F9081">
        <f t="shared" si="283"/>
        <v>6</v>
      </c>
    </row>
    <row r="9082" spans="1:6">
      <c r="A9082" t="s">
        <v>68</v>
      </c>
      <c r="B9082" s="72">
        <v>46245</v>
      </c>
      <c r="C9082" s="79">
        <v>0.29166666666666669</v>
      </c>
      <c r="D9082">
        <v>25</v>
      </c>
      <c r="E9082" t="str">
        <f t="shared" si="282"/>
        <v>août</v>
      </c>
      <c r="F9082">
        <f t="shared" si="283"/>
        <v>7</v>
      </c>
    </row>
    <row r="9083" spans="1:6">
      <c r="A9083" t="s">
        <v>68</v>
      </c>
      <c r="B9083" s="72">
        <v>46245</v>
      </c>
      <c r="C9083" s="79">
        <v>0.33333333333333331</v>
      </c>
      <c r="D9083">
        <v>45</v>
      </c>
      <c r="E9083" t="str">
        <f t="shared" si="282"/>
        <v>août</v>
      </c>
      <c r="F9083">
        <f t="shared" si="283"/>
        <v>8</v>
      </c>
    </row>
    <row r="9084" spans="1:6">
      <c r="A9084" t="s">
        <v>68</v>
      </c>
      <c r="B9084" s="72">
        <v>46245</v>
      </c>
      <c r="C9084" s="79">
        <v>0.375</v>
      </c>
      <c r="D9084">
        <v>75</v>
      </c>
      <c r="E9084" t="str">
        <f t="shared" si="282"/>
        <v>août</v>
      </c>
      <c r="F9084">
        <f t="shared" si="283"/>
        <v>9</v>
      </c>
    </row>
    <row r="9085" spans="1:6">
      <c r="A9085" t="s">
        <v>68</v>
      </c>
      <c r="B9085" s="72">
        <v>46245</v>
      </c>
      <c r="C9085" s="79">
        <v>0.41666666666666669</v>
      </c>
      <c r="D9085">
        <v>80</v>
      </c>
      <c r="E9085" t="str">
        <f t="shared" si="282"/>
        <v>août</v>
      </c>
      <c r="F9085">
        <f t="shared" si="283"/>
        <v>10</v>
      </c>
    </row>
    <row r="9086" spans="1:6">
      <c r="A9086" t="s">
        <v>68</v>
      </c>
      <c r="B9086" s="72">
        <v>46245</v>
      </c>
      <c r="C9086" s="79">
        <v>0.45833333333333331</v>
      </c>
      <c r="D9086">
        <v>71</v>
      </c>
      <c r="E9086" t="str">
        <f t="shared" si="282"/>
        <v>août</v>
      </c>
      <c r="F9086">
        <f t="shared" si="283"/>
        <v>11</v>
      </c>
    </row>
    <row r="9087" spans="1:6">
      <c r="A9087" t="s">
        <v>68</v>
      </c>
      <c r="B9087" s="72">
        <v>46245</v>
      </c>
      <c r="C9087" s="79">
        <v>0.5</v>
      </c>
      <c r="D9087">
        <v>79</v>
      </c>
      <c r="E9087" t="str">
        <f t="shared" si="282"/>
        <v>août</v>
      </c>
      <c r="F9087">
        <f t="shared" si="283"/>
        <v>12</v>
      </c>
    </row>
    <row r="9088" spans="1:6">
      <c r="A9088" t="s">
        <v>68</v>
      </c>
      <c r="B9088" s="72">
        <v>46245</v>
      </c>
      <c r="C9088" s="79">
        <v>0.54166666666666663</v>
      </c>
      <c r="D9088">
        <v>73</v>
      </c>
      <c r="E9088" t="str">
        <f t="shared" si="282"/>
        <v>août</v>
      </c>
      <c r="F9088">
        <f t="shared" si="283"/>
        <v>13</v>
      </c>
    </row>
    <row r="9089" spans="1:6">
      <c r="A9089" t="s">
        <v>68</v>
      </c>
      <c r="B9089" s="72">
        <v>46245</v>
      </c>
      <c r="C9089" s="79">
        <v>0.58333333333333337</v>
      </c>
      <c r="D9089">
        <v>72</v>
      </c>
      <c r="E9089" t="str">
        <f t="shared" si="282"/>
        <v>août</v>
      </c>
      <c r="F9089">
        <f t="shared" si="283"/>
        <v>14</v>
      </c>
    </row>
    <row r="9090" spans="1:6">
      <c r="A9090" t="s">
        <v>68</v>
      </c>
      <c r="B9090" s="72">
        <v>46245</v>
      </c>
      <c r="C9090" s="79">
        <v>0.625</v>
      </c>
      <c r="D9090">
        <v>71</v>
      </c>
      <c r="E9090" t="str">
        <f t="shared" si="282"/>
        <v>août</v>
      </c>
      <c r="F9090">
        <f t="shared" si="283"/>
        <v>15</v>
      </c>
    </row>
    <row r="9091" spans="1:6">
      <c r="A9091" t="s">
        <v>68</v>
      </c>
      <c r="B9091" s="72">
        <v>46245</v>
      </c>
      <c r="C9091" s="79">
        <v>0.66666666666666663</v>
      </c>
      <c r="D9091">
        <v>63</v>
      </c>
      <c r="E9091" t="str">
        <f t="shared" si="282"/>
        <v>août</v>
      </c>
      <c r="F9091">
        <f t="shared" si="283"/>
        <v>16</v>
      </c>
    </row>
    <row r="9092" spans="1:6">
      <c r="A9092" t="s">
        <v>68</v>
      </c>
      <c r="B9092" s="72">
        <v>46245</v>
      </c>
      <c r="C9092" s="79">
        <v>0.70833333333333337</v>
      </c>
      <c r="D9092">
        <v>54</v>
      </c>
      <c r="E9092" t="str">
        <f t="shared" ref="E9092:E9155" si="284">TEXT(B9092,"mmmm")</f>
        <v>août</v>
      </c>
      <c r="F9092">
        <f t="shared" ref="F9092:F9155" si="285">VLOOKUP(C9092,$L$1:$M$24,2,0)</f>
        <v>17</v>
      </c>
    </row>
    <row r="9093" spans="1:6">
      <c r="A9093" t="s">
        <v>68</v>
      </c>
      <c r="B9093" s="72">
        <v>46245</v>
      </c>
      <c r="C9093" s="79">
        <v>0.75</v>
      </c>
      <c r="D9093">
        <v>37</v>
      </c>
      <c r="E9093" t="str">
        <f t="shared" si="284"/>
        <v>août</v>
      </c>
      <c r="F9093">
        <f t="shared" si="285"/>
        <v>18</v>
      </c>
    </row>
    <row r="9094" spans="1:6">
      <c r="A9094" t="s">
        <v>68</v>
      </c>
      <c r="B9094" s="72">
        <v>46245</v>
      </c>
      <c r="C9094" s="79">
        <v>0.79166666666666663</v>
      </c>
      <c r="D9094">
        <v>28</v>
      </c>
      <c r="E9094" t="str">
        <f t="shared" si="284"/>
        <v>août</v>
      </c>
      <c r="F9094">
        <f t="shared" si="285"/>
        <v>19</v>
      </c>
    </row>
    <row r="9095" spans="1:6">
      <c r="A9095" t="s">
        <v>68</v>
      </c>
      <c r="B9095" s="72">
        <v>46245</v>
      </c>
      <c r="C9095" s="79">
        <v>0.83333333333333337</v>
      </c>
      <c r="D9095">
        <v>23</v>
      </c>
      <c r="E9095" t="str">
        <f t="shared" si="284"/>
        <v>août</v>
      </c>
      <c r="F9095">
        <f t="shared" si="285"/>
        <v>20</v>
      </c>
    </row>
    <row r="9096" spans="1:6">
      <c r="A9096" t="s">
        <v>68</v>
      </c>
      <c r="B9096" s="72">
        <v>46245</v>
      </c>
      <c r="C9096" s="79">
        <v>0.875</v>
      </c>
      <c r="D9096">
        <v>12</v>
      </c>
      <c r="E9096" t="str">
        <f t="shared" si="284"/>
        <v>août</v>
      </c>
      <c r="F9096">
        <f t="shared" si="285"/>
        <v>21</v>
      </c>
    </row>
    <row r="9097" spans="1:6">
      <c r="A9097" t="s">
        <v>68</v>
      </c>
      <c r="B9097" s="72">
        <v>46245</v>
      </c>
      <c r="C9097" s="79">
        <v>0.91666666666666663</v>
      </c>
      <c r="D9097">
        <v>13</v>
      </c>
      <c r="E9097" t="str">
        <f t="shared" si="284"/>
        <v>août</v>
      </c>
      <c r="F9097">
        <f t="shared" si="285"/>
        <v>22</v>
      </c>
    </row>
    <row r="9098" spans="1:6">
      <c r="A9098" t="s">
        <v>68</v>
      </c>
      <c r="B9098" s="72">
        <v>46245</v>
      </c>
      <c r="C9098" s="79">
        <v>0.95833333333333337</v>
      </c>
      <c r="D9098">
        <v>3</v>
      </c>
      <c r="E9098" t="str">
        <f t="shared" si="284"/>
        <v>août</v>
      </c>
      <c r="F9098">
        <f t="shared" si="285"/>
        <v>23</v>
      </c>
    </row>
    <row r="9099" spans="1:6">
      <c r="A9099" t="s">
        <v>68</v>
      </c>
      <c r="B9099" s="72">
        <v>46246</v>
      </c>
      <c r="C9099" s="79">
        <v>0</v>
      </c>
      <c r="D9099">
        <v>4</v>
      </c>
      <c r="E9099" t="str">
        <f t="shared" si="284"/>
        <v>août</v>
      </c>
      <c r="F9099">
        <f t="shared" si="285"/>
        <v>24</v>
      </c>
    </row>
    <row r="9100" spans="1:6">
      <c r="A9100" t="s">
        <v>68</v>
      </c>
      <c r="B9100" s="72">
        <v>46246</v>
      </c>
      <c r="C9100" s="79">
        <v>4.1666666666666664E-2</v>
      </c>
      <c r="D9100">
        <v>2</v>
      </c>
      <c r="E9100" t="str">
        <f t="shared" si="284"/>
        <v>août</v>
      </c>
      <c r="F9100">
        <f t="shared" si="285"/>
        <v>1</v>
      </c>
    </row>
    <row r="9101" spans="1:6">
      <c r="A9101" t="s">
        <v>68</v>
      </c>
      <c r="B9101" s="72">
        <v>46246</v>
      </c>
      <c r="C9101" s="79">
        <v>8.3333333333333329E-2</v>
      </c>
      <c r="D9101">
        <v>0</v>
      </c>
      <c r="E9101" t="str">
        <f t="shared" si="284"/>
        <v>août</v>
      </c>
      <c r="F9101">
        <f t="shared" si="285"/>
        <v>2</v>
      </c>
    </row>
    <row r="9102" spans="1:6">
      <c r="A9102" t="s">
        <v>68</v>
      </c>
      <c r="B9102" s="72">
        <v>46246</v>
      </c>
      <c r="C9102" s="79">
        <v>0.125</v>
      </c>
      <c r="D9102">
        <v>3</v>
      </c>
      <c r="E9102" t="str">
        <f t="shared" si="284"/>
        <v>août</v>
      </c>
      <c r="F9102">
        <f t="shared" si="285"/>
        <v>3</v>
      </c>
    </row>
    <row r="9103" spans="1:6">
      <c r="A9103" t="s">
        <v>68</v>
      </c>
      <c r="B9103" s="72">
        <v>46246</v>
      </c>
      <c r="C9103" s="79">
        <v>0.16666666666666666</v>
      </c>
      <c r="D9103">
        <v>5</v>
      </c>
      <c r="E9103" t="str">
        <f t="shared" si="284"/>
        <v>août</v>
      </c>
      <c r="F9103">
        <f t="shared" si="285"/>
        <v>4</v>
      </c>
    </row>
    <row r="9104" spans="1:6">
      <c r="A9104" t="s">
        <v>68</v>
      </c>
      <c r="B9104" s="72">
        <v>46246</v>
      </c>
      <c r="C9104" s="79">
        <v>0.20833333333333334</v>
      </c>
      <c r="D9104">
        <v>1</v>
      </c>
      <c r="E9104" t="str">
        <f t="shared" si="284"/>
        <v>août</v>
      </c>
      <c r="F9104" t="e">
        <f t="shared" si="285"/>
        <v>#N/A</v>
      </c>
    </row>
    <row r="9105" spans="1:6">
      <c r="A9105" t="s">
        <v>68</v>
      </c>
      <c r="B9105" s="72">
        <v>46246</v>
      </c>
      <c r="C9105" s="79">
        <v>0.25</v>
      </c>
      <c r="D9105">
        <v>8</v>
      </c>
      <c r="E9105" t="str">
        <f t="shared" si="284"/>
        <v>août</v>
      </c>
      <c r="F9105">
        <f t="shared" si="285"/>
        <v>6</v>
      </c>
    </row>
    <row r="9106" spans="1:6">
      <c r="A9106" t="s">
        <v>68</v>
      </c>
      <c r="B9106" s="72">
        <v>46246</v>
      </c>
      <c r="C9106" s="79">
        <v>0.29166666666666669</v>
      </c>
      <c r="D9106">
        <v>20</v>
      </c>
      <c r="E9106" t="str">
        <f t="shared" si="284"/>
        <v>août</v>
      </c>
      <c r="F9106">
        <f t="shared" si="285"/>
        <v>7</v>
      </c>
    </row>
    <row r="9107" spans="1:6">
      <c r="A9107" t="s">
        <v>68</v>
      </c>
      <c r="B9107" s="72">
        <v>46246</v>
      </c>
      <c r="C9107" s="79">
        <v>0.33333333333333331</v>
      </c>
      <c r="D9107">
        <v>55</v>
      </c>
      <c r="E9107" t="str">
        <f t="shared" si="284"/>
        <v>août</v>
      </c>
      <c r="F9107">
        <f t="shared" si="285"/>
        <v>8</v>
      </c>
    </row>
    <row r="9108" spans="1:6">
      <c r="A9108" t="s">
        <v>68</v>
      </c>
      <c r="B9108" s="72">
        <v>46246</v>
      </c>
      <c r="C9108" s="79">
        <v>0.375</v>
      </c>
      <c r="D9108">
        <v>72</v>
      </c>
      <c r="E9108" t="str">
        <f t="shared" si="284"/>
        <v>août</v>
      </c>
      <c r="F9108">
        <f t="shared" si="285"/>
        <v>9</v>
      </c>
    </row>
    <row r="9109" spans="1:6">
      <c r="A9109" t="s">
        <v>68</v>
      </c>
      <c r="B9109" s="72">
        <v>46246</v>
      </c>
      <c r="C9109" s="79">
        <v>0.41666666666666669</v>
      </c>
      <c r="D9109">
        <v>64</v>
      </c>
      <c r="E9109" t="str">
        <f t="shared" si="284"/>
        <v>août</v>
      </c>
      <c r="F9109">
        <f t="shared" si="285"/>
        <v>10</v>
      </c>
    </row>
    <row r="9110" spans="1:6">
      <c r="A9110" t="s">
        <v>68</v>
      </c>
      <c r="B9110" s="72">
        <v>46246</v>
      </c>
      <c r="C9110" s="79">
        <v>0.45833333333333331</v>
      </c>
      <c r="D9110">
        <v>72</v>
      </c>
      <c r="E9110" t="str">
        <f t="shared" si="284"/>
        <v>août</v>
      </c>
      <c r="F9110">
        <f t="shared" si="285"/>
        <v>11</v>
      </c>
    </row>
    <row r="9111" spans="1:6">
      <c r="A9111" t="s">
        <v>68</v>
      </c>
      <c r="B9111" s="72">
        <v>46246</v>
      </c>
      <c r="C9111" s="79">
        <v>0.5</v>
      </c>
      <c r="D9111">
        <v>60</v>
      </c>
      <c r="E9111" t="str">
        <f t="shared" si="284"/>
        <v>août</v>
      </c>
      <c r="F9111">
        <f t="shared" si="285"/>
        <v>12</v>
      </c>
    </row>
    <row r="9112" spans="1:6">
      <c r="A9112" t="s">
        <v>68</v>
      </c>
      <c r="B9112" s="72">
        <v>46246</v>
      </c>
      <c r="C9112" s="79">
        <v>0.54166666666666663</v>
      </c>
      <c r="D9112">
        <v>68</v>
      </c>
      <c r="E9112" t="str">
        <f t="shared" si="284"/>
        <v>août</v>
      </c>
      <c r="F9112">
        <f t="shared" si="285"/>
        <v>13</v>
      </c>
    </row>
    <row r="9113" spans="1:6">
      <c r="A9113" t="s">
        <v>68</v>
      </c>
      <c r="B9113" s="72">
        <v>46246</v>
      </c>
      <c r="C9113" s="79">
        <v>0.58333333333333337</v>
      </c>
      <c r="D9113">
        <v>72</v>
      </c>
      <c r="E9113" t="str">
        <f t="shared" si="284"/>
        <v>août</v>
      </c>
      <c r="F9113">
        <f t="shared" si="285"/>
        <v>14</v>
      </c>
    </row>
    <row r="9114" spans="1:6">
      <c r="A9114" t="s">
        <v>68</v>
      </c>
      <c r="B9114" s="72">
        <v>46246</v>
      </c>
      <c r="C9114" s="79">
        <v>0.625</v>
      </c>
      <c r="D9114">
        <v>71</v>
      </c>
      <c r="E9114" t="str">
        <f t="shared" si="284"/>
        <v>août</v>
      </c>
      <c r="F9114">
        <f t="shared" si="285"/>
        <v>15</v>
      </c>
    </row>
    <row r="9115" spans="1:6">
      <c r="A9115" t="s">
        <v>68</v>
      </c>
      <c r="B9115" s="72">
        <v>46246</v>
      </c>
      <c r="C9115" s="79">
        <v>0.66666666666666663</v>
      </c>
      <c r="D9115">
        <v>64</v>
      </c>
      <c r="E9115" t="str">
        <f t="shared" si="284"/>
        <v>août</v>
      </c>
      <c r="F9115">
        <f t="shared" si="285"/>
        <v>16</v>
      </c>
    </row>
    <row r="9116" spans="1:6">
      <c r="A9116" t="s">
        <v>68</v>
      </c>
      <c r="B9116" s="72">
        <v>46246</v>
      </c>
      <c r="C9116" s="79">
        <v>0.70833333333333337</v>
      </c>
      <c r="D9116">
        <v>52</v>
      </c>
      <c r="E9116" t="str">
        <f t="shared" si="284"/>
        <v>août</v>
      </c>
      <c r="F9116">
        <f t="shared" si="285"/>
        <v>17</v>
      </c>
    </row>
    <row r="9117" spans="1:6">
      <c r="A9117" t="s">
        <v>68</v>
      </c>
      <c r="B9117" s="72">
        <v>46246</v>
      </c>
      <c r="C9117" s="79">
        <v>0.75</v>
      </c>
      <c r="D9117">
        <v>32</v>
      </c>
      <c r="E9117" t="str">
        <f t="shared" si="284"/>
        <v>août</v>
      </c>
      <c r="F9117">
        <f t="shared" si="285"/>
        <v>18</v>
      </c>
    </row>
    <row r="9118" spans="1:6">
      <c r="A9118" t="s">
        <v>68</v>
      </c>
      <c r="B9118" s="72">
        <v>46246</v>
      </c>
      <c r="C9118" s="79">
        <v>0.79166666666666663</v>
      </c>
      <c r="D9118">
        <v>25</v>
      </c>
      <c r="E9118" t="str">
        <f t="shared" si="284"/>
        <v>août</v>
      </c>
      <c r="F9118">
        <f t="shared" si="285"/>
        <v>19</v>
      </c>
    </row>
    <row r="9119" spans="1:6">
      <c r="A9119" t="s">
        <v>68</v>
      </c>
      <c r="B9119" s="72">
        <v>46246</v>
      </c>
      <c r="C9119" s="79">
        <v>0.83333333333333337</v>
      </c>
      <c r="D9119">
        <v>19</v>
      </c>
      <c r="E9119" t="str">
        <f t="shared" si="284"/>
        <v>août</v>
      </c>
      <c r="F9119">
        <f t="shared" si="285"/>
        <v>20</v>
      </c>
    </row>
    <row r="9120" spans="1:6">
      <c r="A9120" t="s">
        <v>68</v>
      </c>
      <c r="B9120" s="72">
        <v>46246</v>
      </c>
      <c r="C9120" s="79">
        <v>0.875</v>
      </c>
      <c r="D9120">
        <v>17</v>
      </c>
      <c r="E9120" t="str">
        <f t="shared" si="284"/>
        <v>août</v>
      </c>
      <c r="F9120">
        <f t="shared" si="285"/>
        <v>21</v>
      </c>
    </row>
    <row r="9121" spans="1:6">
      <c r="A9121" t="s">
        <v>68</v>
      </c>
      <c r="B9121" s="72">
        <v>46246</v>
      </c>
      <c r="C9121" s="79">
        <v>0.91666666666666663</v>
      </c>
      <c r="D9121">
        <v>9</v>
      </c>
      <c r="E9121" t="str">
        <f t="shared" si="284"/>
        <v>août</v>
      </c>
      <c r="F9121">
        <f t="shared" si="285"/>
        <v>22</v>
      </c>
    </row>
    <row r="9122" spans="1:6">
      <c r="A9122" t="s">
        <v>68</v>
      </c>
      <c r="B9122" s="72">
        <v>46246</v>
      </c>
      <c r="C9122" s="79">
        <v>0.95833333333333337</v>
      </c>
      <c r="D9122">
        <v>5</v>
      </c>
      <c r="E9122" t="str">
        <f t="shared" si="284"/>
        <v>août</v>
      </c>
      <c r="F9122">
        <f t="shared" si="285"/>
        <v>23</v>
      </c>
    </row>
    <row r="9123" spans="1:6">
      <c r="A9123" t="s">
        <v>68</v>
      </c>
      <c r="B9123" s="72">
        <v>46247</v>
      </c>
      <c r="C9123" s="79">
        <v>0</v>
      </c>
      <c r="D9123">
        <v>4</v>
      </c>
      <c r="E9123" t="str">
        <f t="shared" si="284"/>
        <v>août</v>
      </c>
      <c r="F9123">
        <f t="shared" si="285"/>
        <v>24</v>
      </c>
    </row>
    <row r="9124" spans="1:6">
      <c r="A9124" t="s">
        <v>68</v>
      </c>
      <c r="B9124" s="72">
        <v>46247</v>
      </c>
      <c r="C9124" s="79">
        <v>4.1666666666666664E-2</v>
      </c>
      <c r="D9124">
        <v>4</v>
      </c>
      <c r="E9124" t="str">
        <f t="shared" si="284"/>
        <v>août</v>
      </c>
      <c r="F9124">
        <f t="shared" si="285"/>
        <v>1</v>
      </c>
    </row>
    <row r="9125" spans="1:6">
      <c r="A9125" t="s">
        <v>68</v>
      </c>
      <c r="B9125" s="72">
        <v>46247</v>
      </c>
      <c r="C9125" s="79">
        <v>8.3333333333333329E-2</v>
      </c>
      <c r="D9125">
        <v>1</v>
      </c>
      <c r="E9125" t="str">
        <f t="shared" si="284"/>
        <v>août</v>
      </c>
      <c r="F9125">
        <f t="shared" si="285"/>
        <v>2</v>
      </c>
    </row>
    <row r="9126" spans="1:6">
      <c r="A9126" t="s">
        <v>68</v>
      </c>
      <c r="B9126" s="72">
        <v>46247</v>
      </c>
      <c r="C9126" s="79">
        <v>0.125</v>
      </c>
      <c r="D9126">
        <v>1</v>
      </c>
      <c r="E9126" t="str">
        <f t="shared" si="284"/>
        <v>août</v>
      </c>
      <c r="F9126">
        <f t="shared" si="285"/>
        <v>3</v>
      </c>
    </row>
    <row r="9127" spans="1:6">
      <c r="A9127" t="s">
        <v>68</v>
      </c>
      <c r="B9127" s="72">
        <v>46247</v>
      </c>
      <c r="C9127" s="79">
        <v>0.16666666666666666</v>
      </c>
      <c r="D9127">
        <v>1</v>
      </c>
      <c r="E9127" t="str">
        <f t="shared" si="284"/>
        <v>août</v>
      </c>
      <c r="F9127">
        <f t="shared" si="285"/>
        <v>4</v>
      </c>
    </row>
    <row r="9128" spans="1:6">
      <c r="A9128" t="s">
        <v>68</v>
      </c>
      <c r="B9128" s="72">
        <v>46247</v>
      </c>
      <c r="C9128" s="79">
        <v>0.20833333333333334</v>
      </c>
      <c r="D9128">
        <v>1</v>
      </c>
      <c r="E9128" t="str">
        <f t="shared" si="284"/>
        <v>août</v>
      </c>
      <c r="F9128" t="e">
        <f t="shared" si="285"/>
        <v>#N/A</v>
      </c>
    </row>
    <row r="9129" spans="1:6">
      <c r="A9129" t="s">
        <v>68</v>
      </c>
      <c r="B9129" s="72">
        <v>46247</v>
      </c>
      <c r="C9129" s="79">
        <v>0.25</v>
      </c>
      <c r="D9129">
        <v>5</v>
      </c>
      <c r="E9129" t="str">
        <f t="shared" si="284"/>
        <v>août</v>
      </c>
      <c r="F9129">
        <f t="shared" si="285"/>
        <v>6</v>
      </c>
    </row>
    <row r="9130" spans="1:6">
      <c r="A9130" t="s">
        <v>68</v>
      </c>
      <c r="B9130" s="72">
        <v>46247</v>
      </c>
      <c r="C9130" s="79">
        <v>0.29166666666666669</v>
      </c>
      <c r="D9130">
        <v>22</v>
      </c>
      <c r="E9130" t="str">
        <f t="shared" si="284"/>
        <v>août</v>
      </c>
      <c r="F9130">
        <f t="shared" si="285"/>
        <v>7</v>
      </c>
    </row>
    <row r="9131" spans="1:6">
      <c r="A9131" t="s">
        <v>68</v>
      </c>
      <c r="B9131" s="72">
        <v>46247</v>
      </c>
      <c r="C9131" s="79">
        <v>0.33333333333333331</v>
      </c>
      <c r="D9131">
        <v>54</v>
      </c>
      <c r="E9131" t="str">
        <f t="shared" si="284"/>
        <v>août</v>
      </c>
      <c r="F9131">
        <f t="shared" si="285"/>
        <v>8</v>
      </c>
    </row>
    <row r="9132" spans="1:6">
      <c r="A9132" t="s">
        <v>68</v>
      </c>
      <c r="B9132" s="72">
        <v>46247</v>
      </c>
      <c r="C9132" s="79">
        <v>0.375</v>
      </c>
      <c r="D9132">
        <v>64</v>
      </c>
      <c r="E9132" t="str">
        <f t="shared" si="284"/>
        <v>août</v>
      </c>
      <c r="F9132">
        <f t="shared" si="285"/>
        <v>9</v>
      </c>
    </row>
    <row r="9133" spans="1:6">
      <c r="A9133" t="s">
        <v>68</v>
      </c>
      <c r="B9133" s="72">
        <v>46247</v>
      </c>
      <c r="C9133" s="79">
        <v>0.41666666666666669</v>
      </c>
      <c r="D9133">
        <v>72</v>
      </c>
      <c r="E9133" t="str">
        <f t="shared" si="284"/>
        <v>août</v>
      </c>
      <c r="F9133">
        <f t="shared" si="285"/>
        <v>10</v>
      </c>
    </row>
    <row r="9134" spans="1:6">
      <c r="A9134" t="s">
        <v>68</v>
      </c>
      <c r="B9134" s="72">
        <v>46247</v>
      </c>
      <c r="C9134" s="79">
        <v>0.45833333333333331</v>
      </c>
      <c r="D9134">
        <v>65</v>
      </c>
      <c r="E9134" t="str">
        <f t="shared" si="284"/>
        <v>août</v>
      </c>
      <c r="F9134">
        <f t="shared" si="285"/>
        <v>11</v>
      </c>
    </row>
    <row r="9135" spans="1:6">
      <c r="A9135" t="s">
        <v>68</v>
      </c>
      <c r="B9135" s="72">
        <v>46247</v>
      </c>
      <c r="C9135" s="79">
        <v>0.5</v>
      </c>
      <c r="D9135">
        <v>60</v>
      </c>
      <c r="E9135" t="str">
        <f t="shared" si="284"/>
        <v>août</v>
      </c>
      <c r="F9135">
        <f t="shared" si="285"/>
        <v>12</v>
      </c>
    </row>
    <row r="9136" spans="1:6">
      <c r="A9136" t="s">
        <v>68</v>
      </c>
      <c r="B9136" s="72">
        <v>46247</v>
      </c>
      <c r="C9136" s="79">
        <v>0.54166666666666663</v>
      </c>
      <c r="D9136">
        <v>58</v>
      </c>
      <c r="E9136" t="str">
        <f t="shared" si="284"/>
        <v>août</v>
      </c>
      <c r="F9136">
        <f t="shared" si="285"/>
        <v>13</v>
      </c>
    </row>
    <row r="9137" spans="1:6">
      <c r="A9137" t="s">
        <v>68</v>
      </c>
      <c r="B9137" s="72">
        <v>46247</v>
      </c>
      <c r="C9137" s="79">
        <v>0.58333333333333337</v>
      </c>
      <c r="D9137">
        <v>57</v>
      </c>
      <c r="E9137" t="str">
        <f t="shared" si="284"/>
        <v>août</v>
      </c>
      <c r="F9137">
        <f t="shared" si="285"/>
        <v>14</v>
      </c>
    </row>
    <row r="9138" spans="1:6">
      <c r="A9138" t="s">
        <v>68</v>
      </c>
      <c r="B9138" s="72">
        <v>46247</v>
      </c>
      <c r="C9138" s="79">
        <v>0.625</v>
      </c>
      <c r="D9138">
        <v>73</v>
      </c>
      <c r="E9138" t="str">
        <f t="shared" si="284"/>
        <v>août</v>
      </c>
      <c r="F9138">
        <f t="shared" si="285"/>
        <v>15</v>
      </c>
    </row>
    <row r="9139" spans="1:6">
      <c r="A9139" t="s">
        <v>68</v>
      </c>
      <c r="B9139" s="72">
        <v>46247</v>
      </c>
      <c r="C9139" s="79">
        <v>0.66666666666666663</v>
      </c>
      <c r="D9139">
        <v>59</v>
      </c>
      <c r="E9139" t="str">
        <f t="shared" si="284"/>
        <v>août</v>
      </c>
      <c r="F9139">
        <f t="shared" si="285"/>
        <v>16</v>
      </c>
    </row>
    <row r="9140" spans="1:6">
      <c r="A9140" t="s">
        <v>68</v>
      </c>
      <c r="B9140" s="72">
        <v>46247</v>
      </c>
      <c r="C9140" s="79">
        <v>0.70833333333333337</v>
      </c>
      <c r="D9140">
        <v>45</v>
      </c>
      <c r="E9140" t="str">
        <f t="shared" si="284"/>
        <v>août</v>
      </c>
      <c r="F9140">
        <f t="shared" si="285"/>
        <v>17</v>
      </c>
    </row>
    <row r="9141" spans="1:6">
      <c r="A9141" t="s">
        <v>68</v>
      </c>
      <c r="B9141" s="72">
        <v>46247</v>
      </c>
      <c r="C9141" s="79">
        <v>0.75</v>
      </c>
      <c r="D9141">
        <v>45</v>
      </c>
      <c r="E9141" t="str">
        <f t="shared" si="284"/>
        <v>août</v>
      </c>
      <c r="F9141">
        <f t="shared" si="285"/>
        <v>18</v>
      </c>
    </row>
    <row r="9142" spans="1:6">
      <c r="A9142" t="s">
        <v>68</v>
      </c>
      <c r="B9142" s="72">
        <v>46247</v>
      </c>
      <c r="C9142" s="79">
        <v>0.79166666666666663</v>
      </c>
      <c r="D9142">
        <v>43</v>
      </c>
      <c r="E9142" t="str">
        <f t="shared" si="284"/>
        <v>août</v>
      </c>
      <c r="F9142">
        <f t="shared" si="285"/>
        <v>19</v>
      </c>
    </row>
    <row r="9143" spans="1:6">
      <c r="A9143" t="s">
        <v>68</v>
      </c>
      <c r="B9143" s="72">
        <v>46247</v>
      </c>
      <c r="C9143" s="79">
        <v>0.83333333333333337</v>
      </c>
      <c r="D9143">
        <v>30</v>
      </c>
      <c r="E9143" t="str">
        <f t="shared" si="284"/>
        <v>août</v>
      </c>
      <c r="F9143">
        <f t="shared" si="285"/>
        <v>20</v>
      </c>
    </row>
    <row r="9144" spans="1:6">
      <c r="A9144" t="s">
        <v>68</v>
      </c>
      <c r="B9144" s="72">
        <v>46247</v>
      </c>
      <c r="C9144" s="79">
        <v>0.875</v>
      </c>
      <c r="D9144">
        <v>18</v>
      </c>
      <c r="E9144" t="str">
        <f t="shared" si="284"/>
        <v>août</v>
      </c>
      <c r="F9144">
        <f t="shared" si="285"/>
        <v>21</v>
      </c>
    </row>
    <row r="9145" spans="1:6">
      <c r="A9145" t="s">
        <v>68</v>
      </c>
      <c r="B9145" s="72">
        <v>46247</v>
      </c>
      <c r="C9145" s="79">
        <v>0.91666666666666663</v>
      </c>
      <c r="D9145">
        <v>16</v>
      </c>
      <c r="E9145" t="str">
        <f t="shared" si="284"/>
        <v>août</v>
      </c>
      <c r="F9145">
        <f t="shared" si="285"/>
        <v>22</v>
      </c>
    </row>
    <row r="9146" spans="1:6">
      <c r="A9146" t="s">
        <v>68</v>
      </c>
      <c r="B9146" s="72">
        <v>46247</v>
      </c>
      <c r="C9146" s="79">
        <v>0.95833333333333337</v>
      </c>
      <c r="D9146">
        <v>7</v>
      </c>
      <c r="E9146" t="str">
        <f t="shared" si="284"/>
        <v>août</v>
      </c>
      <c r="F9146">
        <f t="shared" si="285"/>
        <v>23</v>
      </c>
    </row>
    <row r="9147" spans="1:6">
      <c r="A9147" t="s">
        <v>68</v>
      </c>
      <c r="B9147" s="72">
        <v>46248</v>
      </c>
      <c r="C9147" s="79">
        <v>0</v>
      </c>
      <c r="D9147">
        <v>7</v>
      </c>
      <c r="E9147" t="str">
        <f t="shared" si="284"/>
        <v>août</v>
      </c>
      <c r="F9147">
        <f t="shared" si="285"/>
        <v>24</v>
      </c>
    </row>
    <row r="9148" spans="1:6">
      <c r="A9148" t="s">
        <v>68</v>
      </c>
      <c r="B9148" s="72">
        <v>46248</v>
      </c>
      <c r="C9148" s="79">
        <v>4.1666666666666664E-2</v>
      </c>
      <c r="D9148">
        <v>4</v>
      </c>
      <c r="E9148" t="str">
        <f t="shared" si="284"/>
        <v>août</v>
      </c>
      <c r="F9148">
        <f t="shared" si="285"/>
        <v>1</v>
      </c>
    </row>
    <row r="9149" spans="1:6">
      <c r="A9149" t="s">
        <v>68</v>
      </c>
      <c r="B9149" s="72">
        <v>46248</v>
      </c>
      <c r="C9149" s="79">
        <v>8.3333333333333329E-2</v>
      </c>
      <c r="D9149">
        <v>2</v>
      </c>
      <c r="E9149" t="str">
        <f t="shared" si="284"/>
        <v>août</v>
      </c>
      <c r="F9149">
        <f t="shared" si="285"/>
        <v>2</v>
      </c>
    </row>
    <row r="9150" spans="1:6">
      <c r="A9150" t="s">
        <v>68</v>
      </c>
      <c r="B9150" s="72">
        <v>46248</v>
      </c>
      <c r="C9150" s="79">
        <v>0.125</v>
      </c>
      <c r="D9150">
        <v>1</v>
      </c>
      <c r="E9150" t="str">
        <f t="shared" si="284"/>
        <v>août</v>
      </c>
      <c r="F9150">
        <f t="shared" si="285"/>
        <v>3</v>
      </c>
    </row>
    <row r="9151" spans="1:6">
      <c r="A9151" t="s">
        <v>68</v>
      </c>
      <c r="B9151" s="72">
        <v>46248</v>
      </c>
      <c r="C9151" s="79">
        <v>0.16666666666666666</v>
      </c>
      <c r="D9151">
        <v>1</v>
      </c>
      <c r="E9151" t="str">
        <f t="shared" si="284"/>
        <v>août</v>
      </c>
      <c r="F9151">
        <f t="shared" si="285"/>
        <v>4</v>
      </c>
    </row>
    <row r="9152" spans="1:6">
      <c r="A9152" t="s">
        <v>68</v>
      </c>
      <c r="B9152" s="72">
        <v>46248</v>
      </c>
      <c r="C9152" s="79">
        <v>0.20833333333333334</v>
      </c>
      <c r="D9152">
        <v>2</v>
      </c>
      <c r="E9152" t="str">
        <f t="shared" si="284"/>
        <v>août</v>
      </c>
      <c r="F9152" t="e">
        <f t="shared" si="285"/>
        <v>#N/A</v>
      </c>
    </row>
    <row r="9153" spans="1:6">
      <c r="A9153" t="s">
        <v>68</v>
      </c>
      <c r="B9153" s="72">
        <v>46248</v>
      </c>
      <c r="C9153" s="79">
        <v>0.25</v>
      </c>
      <c r="D9153">
        <v>6</v>
      </c>
      <c r="E9153" t="str">
        <f t="shared" si="284"/>
        <v>août</v>
      </c>
      <c r="F9153">
        <f t="shared" si="285"/>
        <v>6</v>
      </c>
    </row>
    <row r="9154" spans="1:6">
      <c r="A9154" t="s">
        <v>68</v>
      </c>
      <c r="B9154" s="72">
        <v>46248</v>
      </c>
      <c r="C9154" s="79">
        <v>0.29166666666666669</v>
      </c>
      <c r="D9154">
        <v>17</v>
      </c>
      <c r="E9154" t="str">
        <f t="shared" si="284"/>
        <v>août</v>
      </c>
      <c r="F9154">
        <f t="shared" si="285"/>
        <v>7</v>
      </c>
    </row>
    <row r="9155" spans="1:6">
      <c r="A9155" t="s">
        <v>68</v>
      </c>
      <c r="B9155" s="72">
        <v>46248</v>
      </c>
      <c r="C9155" s="79">
        <v>0.33333333333333331</v>
      </c>
      <c r="D9155">
        <v>47</v>
      </c>
      <c r="E9155" t="str">
        <f t="shared" si="284"/>
        <v>août</v>
      </c>
      <c r="F9155">
        <f t="shared" si="285"/>
        <v>8</v>
      </c>
    </row>
    <row r="9156" spans="1:6">
      <c r="A9156" t="s">
        <v>68</v>
      </c>
      <c r="B9156" s="72">
        <v>46248</v>
      </c>
      <c r="C9156" s="79">
        <v>0.375</v>
      </c>
      <c r="D9156">
        <v>72</v>
      </c>
      <c r="E9156" t="str">
        <f t="shared" ref="E9156:E9219" si="286">TEXT(B9156,"mmmm")</f>
        <v>août</v>
      </c>
      <c r="F9156">
        <f t="shared" ref="F9156:F9219" si="287">VLOOKUP(C9156,$L$1:$M$24,2,0)</f>
        <v>9</v>
      </c>
    </row>
    <row r="9157" spans="1:6">
      <c r="A9157" t="s">
        <v>68</v>
      </c>
      <c r="B9157" s="72">
        <v>46248</v>
      </c>
      <c r="C9157" s="79">
        <v>0.41666666666666669</v>
      </c>
      <c r="D9157">
        <v>82</v>
      </c>
      <c r="E9157" t="str">
        <f t="shared" si="286"/>
        <v>août</v>
      </c>
      <c r="F9157">
        <f t="shared" si="287"/>
        <v>10</v>
      </c>
    </row>
    <row r="9158" spans="1:6">
      <c r="A9158" t="s">
        <v>68</v>
      </c>
      <c r="B9158" s="72">
        <v>46248</v>
      </c>
      <c r="C9158" s="79">
        <v>0.45833333333333331</v>
      </c>
      <c r="D9158">
        <v>78</v>
      </c>
      <c r="E9158" t="str">
        <f t="shared" si="286"/>
        <v>août</v>
      </c>
      <c r="F9158">
        <f t="shared" si="287"/>
        <v>11</v>
      </c>
    </row>
    <row r="9159" spans="1:6">
      <c r="A9159" t="s">
        <v>68</v>
      </c>
      <c r="B9159" s="72">
        <v>46248</v>
      </c>
      <c r="C9159" s="79">
        <v>0.5</v>
      </c>
      <c r="D9159">
        <v>72</v>
      </c>
      <c r="E9159" t="str">
        <f t="shared" si="286"/>
        <v>août</v>
      </c>
      <c r="F9159">
        <f t="shared" si="287"/>
        <v>12</v>
      </c>
    </row>
    <row r="9160" spans="1:6">
      <c r="A9160" t="s">
        <v>68</v>
      </c>
      <c r="B9160" s="72">
        <v>46248</v>
      </c>
      <c r="C9160" s="79">
        <v>0.54166666666666663</v>
      </c>
      <c r="D9160">
        <v>86</v>
      </c>
      <c r="E9160" t="str">
        <f t="shared" si="286"/>
        <v>août</v>
      </c>
      <c r="F9160">
        <f t="shared" si="287"/>
        <v>13</v>
      </c>
    </row>
    <row r="9161" spans="1:6">
      <c r="A9161" t="s">
        <v>68</v>
      </c>
      <c r="B9161" s="72">
        <v>46248</v>
      </c>
      <c r="C9161" s="79">
        <v>0.58333333333333337</v>
      </c>
      <c r="D9161">
        <v>78</v>
      </c>
      <c r="E9161" t="str">
        <f t="shared" si="286"/>
        <v>août</v>
      </c>
      <c r="F9161">
        <f t="shared" si="287"/>
        <v>14</v>
      </c>
    </row>
    <row r="9162" spans="1:6">
      <c r="A9162" t="s">
        <v>68</v>
      </c>
      <c r="B9162" s="72">
        <v>46248</v>
      </c>
      <c r="C9162" s="79">
        <v>0.625</v>
      </c>
      <c r="D9162">
        <v>82</v>
      </c>
      <c r="E9162" t="str">
        <f t="shared" si="286"/>
        <v>août</v>
      </c>
      <c r="F9162">
        <f t="shared" si="287"/>
        <v>15</v>
      </c>
    </row>
    <row r="9163" spans="1:6">
      <c r="A9163" t="s">
        <v>68</v>
      </c>
      <c r="B9163" s="72">
        <v>46248</v>
      </c>
      <c r="C9163" s="79">
        <v>0.66666666666666663</v>
      </c>
      <c r="D9163">
        <v>68</v>
      </c>
      <c r="E9163" t="str">
        <f t="shared" si="286"/>
        <v>août</v>
      </c>
      <c r="F9163">
        <f t="shared" si="287"/>
        <v>16</v>
      </c>
    </row>
    <row r="9164" spans="1:6">
      <c r="A9164" t="s">
        <v>68</v>
      </c>
      <c r="B9164" s="72">
        <v>46248</v>
      </c>
      <c r="C9164" s="79">
        <v>0.70833333333333337</v>
      </c>
      <c r="D9164">
        <v>56</v>
      </c>
      <c r="E9164" t="str">
        <f t="shared" si="286"/>
        <v>août</v>
      </c>
      <c r="F9164">
        <f t="shared" si="287"/>
        <v>17</v>
      </c>
    </row>
    <row r="9165" spans="1:6">
      <c r="A9165" t="s">
        <v>68</v>
      </c>
      <c r="B9165" s="72">
        <v>46248</v>
      </c>
      <c r="C9165" s="79">
        <v>0.75</v>
      </c>
      <c r="D9165">
        <v>36</v>
      </c>
      <c r="E9165" t="str">
        <f t="shared" si="286"/>
        <v>août</v>
      </c>
      <c r="F9165">
        <f t="shared" si="287"/>
        <v>18</v>
      </c>
    </row>
    <row r="9166" spans="1:6">
      <c r="A9166" t="s">
        <v>68</v>
      </c>
      <c r="B9166" s="72">
        <v>46248</v>
      </c>
      <c r="C9166" s="79">
        <v>0.79166666666666663</v>
      </c>
      <c r="D9166">
        <v>29</v>
      </c>
      <c r="E9166" t="str">
        <f t="shared" si="286"/>
        <v>août</v>
      </c>
      <c r="F9166">
        <f t="shared" si="287"/>
        <v>19</v>
      </c>
    </row>
    <row r="9167" spans="1:6">
      <c r="A9167" t="s">
        <v>68</v>
      </c>
      <c r="B9167" s="72">
        <v>46248</v>
      </c>
      <c r="C9167" s="79">
        <v>0.83333333333333337</v>
      </c>
      <c r="D9167">
        <v>24</v>
      </c>
      <c r="E9167" t="str">
        <f t="shared" si="286"/>
        <v>août</v>
      </c>
      <c r="F9167">
        <f t="shared" si="287"/>
        <v>20</v>
      </c>
    </row>
    <row r="9168" spans="1:6">
      <c r="A9168" t="s">
        <v>68</v>
      </c>
      <c r="B9168" s="72">
        <v>46248</v>
      </c>
      <c r="C9168" s="79">
        <v>0.875</v>
      </c>
      <c r="D9168">
        <v>16</v>
      </c>
      <c r="E9168" t="str">
        <f t="shared" si="286"/>
        <v>août</v>
      </c>
      <c r="F9168">
        <f t="shared" si="287"/>
        <v>21</v>
      </c>
    </row>
    <row r="9169" spans="1:6">
      <c r="A9169" t="s">
        <v>68</v>
      </c>
      <c r="B9169" s="72">
        <v>46248</v>
      </c>
      <c r="C9169" s="79">
        <v>0.91666666666666663</v>
      </c>
      <c r="D9169">
        <v>13</v>
      </c>
      <c r="E9169" t="str">
        <f t="shared" si="286"/>
        <v>août</v>
      </c>
      <c r="F9169">
        <f t="shared" si="287"/>
        <v>22</v>
      </c>
    </row>
    <row r="9170" spans="1:6">
      <c r="A9170" t="s">
        <v>68</v>
      </c>
      <c r="B9170" s="72">
        <v>46248</v>
      </c>
      <c r="C9170" s="79">
        <v>0.95833333333333337</v>
      </c>
      <c r="D9170">
        <v>13</v>
      </c>
      <c r="E9170" t="str">
        <f t="shared" si="286"/>
        <v>août</v>
      </c>
      <c r="F9170">
        <f t="shared" si="287"/>
        <v>23</v>
      </c>
    </row>
    <row r="9171" spans="1:6">
      <c r="A9171" t="s">
        <v>68</v>
      </c>
      <c r="B9171" s="72">
        <v>46249</v>
      </c>
      <c r="C9171" s="79">
        <v>0</v>
      </c>
      <c r="D9171">
        <v>8</v>
      </c>
      <c r="E9171" t="str">
        <f t="shared" si="286"/>
        <v>août</v>
      </c>
      <c r="F9171">
        <f t="shared" si="287"/>
        <v>24</v>
      </c>
    </row>
    <row r="9172" spans="1:6">
      <c r="A9172" t="s">
        <v>68</v>
      </c>
      <c r="B9172" s="72">
        <v>46249</v>
      </c>
      <c r="C9172" s="79">
        <v>4.1666666666666664E-2</v>
      </c>
      <c r="D9172">
        <v>5</v>
      </c>
      <c r="E9172" t="str">
        <f t="shared" si="286"/>
        <v>août</v>
      </c>
      <c r="F9172">
        <f t="shared" si="287"/>
        <v>1</v>
      </c>
    </row>
    <row r="9173" spans="1:6">
      <c r="A9173" t="s">
        <v>68</v>
      </c>
      <c r="B9173" s="72">
        <v>46249</v>
      </c>
      <c r="C9173" s="79">
        <v>8.3333333333333329E-2</v>
      </c>
      <c r="D9173">
        <v>2</v>
      </c>
      <c r="E9173" t="str">
        <f t="shared" si="286"/>
        <v>août</v>
      </c>
      <c r="F9173">
        <f t="shared" si="287"/>
        <v>2</v>
      </c>
    </row>
    <row r="9174" spans="1:6">
      <c r="A9174" t="s">
        <v>68</v>
      </c>
      <c r="B9174" s="72">
        <v>46249</v>
      </c>
      <c r="C9174" s="79">
        <v>0.125</v>
      </c>
      <c r="D9174">
        <v>2</v>
      </c>
      <c r="E9174" t="str">
        <f t="shared" si="286"/>
        <v>août</v>
      </c>
      <c r="F9174">
        <f t="shared" si="287"/>
        <v>3</v>
      </c>
    </row>
    <row r="9175" spans="1:6">
      <c r="A9175" t="s">
        <v>68</v>
      </c>
      <c r="B9175" s="72">
        <v>46249</v>
      </c>
      <c r="C9175" s="79">
        <v>0.16666666666666666</v>
      </c>
      <c r="D9175">
        <v>1</v>
      </c>
      <c r="E9175" t="str">
        <f t="shared" si="286"/>
        <v>août</v>
      </c>
      <c r="F9175">
        <f t="shared" si="287"/>
        <v>4</v>
      </c>
    </row>
    <row r="9176" spans="1:6">
      <c r="A9176" t="s">
        <v>68</v>
      </c>
      <c r="B9176" s="72">
        <v>46249</v>
      </c>
      <c r="C9176" s="79">
        <v>0.20833333333333334</v>
      </c>
      <c r="D9176">
        <v>2</v>
      </c>
      <c r="E9176" t="str">
        <f t="shared" si="286"/>
        <v>août</v>
      </c>
      <c r="F9176" t="e">
        <f t="shared" si="287"/>
        <v>#N/A</v>
      </c>
    </row>
    <row r="9177" spans="1:6">
      <c r="A9177" t="s">
        <v>68</v>
      </c>
      <c r="B9177" s="72">
        <v>46249</v>
      </c>
      <c r="C9177" s="79">
        <v>0.25</v>
      </c>
      <c r="D9177">
        <v>3</v>
      </c>
      <c r="E9177" t="str">
        <f t="shared" si="286"/>
        <v>août</v>
      </c>
      <c r="F9177">
        <f t="shared" si="287"/>
        <v>6</v>
      </c>
    </row>
    <row r="9178" spans="1:6">
      <c r="A9178" t="s">
        <v>68</v>
      </c>
      <c r="B9178" s="72">
        <v>46249</v>
      </c>
      <c r="C9178" s="79">
        <v>0.29166666666666669</v>
      </c>
      <c r="D9178">
        <v>11</v>
      </c>
      <c r="E9178" t="str">
        <f t="shared" si="286"/>
        <v>août</v>
      </c>
      <c r="F9178">
        <f t="shared" si="287"/>
        <v>7</v>
      </c>
    </row>
    <row r="9179" spans="1:6">
      <c r="A9179" t="s">
        <v>68</v>
      </c>
      <c r="B9179" s="72">
        <v>46249</v>
      </c>
      <c r="C9179" s="79">
        <v>0.33333333333333331</v>
      </c>
      <c r="D9179">
        <v>25</v>
      </c>
      <c r="E9179" t="str">
        <f t="shared" si="286"/>
        <v>août</v>
      </c>
      <c r="F9179">
        <f t="shared" si="287"/>
        <v>8</v>
      </c>
    </row>
    <row r="9180" spans="1:6">
      <c r="A9180" t="s">
        <v>68</v>
      </c>
      <c r="B9180" s="72">
        <v>46249</v>
      </c>
      <c r="C9180" s="79">
        <v>0.375</v>
      </c>
      <c r="D9180">
        <v>48</v>
      </c>
      <c r="E9180" t="str">
        <f t="shared" si="286"/>
        <v>août</v>
      </c>
      <c r="F9180">
        <f t="shared" si="287"/>
        <v>9</v>
      </c>
    </row>
    <row r="9181" spans="1:6">
      <c r="A9181" t="s">
        <v>68</v>
      </c>
      <c r="B9181" s="72">
        <v>46249</v>
      </c>
      <c r="C9181" s="79">
        <v>0.41666666666666669</v>
      </c>
      <c r="D9181">
        <v>47</v>
      </c>
      <c r="E9181" t="str">
        <f t="shared" si="286"/>
        <v>août</v>
      </c>
      <c r="F9181">
        <f t="shared" si="287"/>
        <v>10</v>
      </c>
    </row>
    <row r="9182" spans="1:6">
      <c r="A9182" t="s">
        <v>68</v>
      </c>
      <c r="B9182" s="72">
        <v>46249</v>
      </c>
      <c r="C9182" s="79">
        <v>0.45833333333333331</v>
      </c>
      <c r="D9182">
        <v>62</v>
      </c>
      <c r="E9182" t="str">
        <f t="shared" si="286"/>
        <v>août</v>
      </c>
      <c r="F9182">
        <f t="shared" si="287"/>
        <v>11</v>
      </c>
    </row>
    <row r="9183" spans="1:6">
      <c r="A9183" t="s">
        <v>68</v>
      </c>
      <c r="B9183" s="72">
        <v>46249</v>
      </c>
      <c r="C9183" s="79">
        <v>0.5</v>
      </c>
      <c r="D9183">
        <v>57</v>
      </c>
      <c r="E9183" t="str">
        <f t="shared" si="286"/>
        <v>août</v>
      </c>
      <c r="F9183">
        <f t="shared" si="287"/>
        <v>12</v>
      </c>
    </row>
    <row r="9184" spans="1:6">
      <c r="A9184" t="s">
        <v>68</v>
      </c>
      <c r="B9184" s="72">
        <v>46249</v>
      </c>
      <c r="C9184" s="79">
        <v>0.54166666666666663</v>
      </c>
      <c r="D9184">
        <v>56</v>
      </c>
      <c r="E9184" t="str">
        <f t="shared" si="286"/>
        <v>août</v>
      </c>
      <c r="F9184">
        <f t="shared" si="287"/>
        <v>13</v>
      </c>
    </row>
    <row r="9185" spans="1:6">
      <c r="A9185" t="s">
        <v>68</v>
      </c>
      <c r="B9185" s="72">
        <v>46249</v>
      </c>
      <c r="C9185" s="79">
        <v>0.58333333333333337</v>
      </c>
      <c r="D9185">
        <v>52</v>
      </c>
      <c r="E9185" t="str">
        <f t="shared" si="286"/>
        <v>août</v>
      </c>
      <c r="F9185">
        <f t="shared" si="287"/>
        <v>14</v>
      </c>
    </row>
    <row r="9186" spans="1:6">
      <c r="A9186" t="s">
        <v>68</v>
      </c>
      <c r="B9186" s="72">
        <v>46249</v>
      </c>
      <c r="C9186" s="79">
        <v>0.625</v>
      </c>
      <c r="D9186">
        <v>51</v>
      </c>
      <c r="E9186" t="str">
        <f t="shared" si="286"/>
        <v>août</v>
      </c>
      <c r="F9186">
        <f t="shared" si="287"/>
        <v>15</v>
      </c>
    </row>
    <row r="9187" spans="1:6">
      <c r="A9187" t="s">
        <v>68</v>
      </c>
      <c r="B9187" s="72">
        <v>46249</v>
      </c>
      <c r="C9187" s="79">
        <v>0.66666666666666663</v>
      </c>
      <c r="D9187">
        <v>45</v>
      </c>
      <c r="E9187" t="str">
        <f t="shared" si="286"/>
        <v>août</v>
      </c>
      <c r="F9187">
        <f t="shared" si="287"/>
        <v>16</v>
      </c>
    </row>
    <row r="9188" spans="1:6">
      <c r="A9188" t="s">
        <v>68</v>
      </c>
      <c r="B9188" s="72">
        <v>46249</v>
      </c>
      <c r="C9188" s="79">
        <v>0.70833333333333337</v>
      </c>
      <c r="D9188">
        <v>42</v>
      </c>
      <c r="E9188" t="str">
        <f t="shared" si="286"/>
        <v>août</v>
      </c>
      <c r="F9188">
        <f t="shared" si="287"/>
        <v>17</v>
      </c>
    </row>
    <row r="9189" spans="1:6">
      <c r="A9189" t="s">
        <v>68</v>
      </c>
      <c r="B9189" s="72">
        <v>46249</v>
      </c>
      <c r="C9189" s="79">
        <v>0.75</v>
      </c>
      <c r="D9189">
        <v>35</v>
      </c>
      <c r="E9189" t="str">
        <f t="shared" si="286"/>
        <v>août</v>
      </c>
      <c r="F9189">
        <f t="shared" si="287"/>
        <v>18</v>
      </c>
    </row>
    <row r="9190" spans="1:6">
      <c r="A9190" t="s">
        <v>68</v>
      </c>
      <c r="B9190" s="72">
        <v>46249</v>
      </c>
      <c r="C9190" s="79">
        <v>0.79166666666666663</v>
      </c>
      <c r="D9190">
        <v>24</v>
      </c>
      <c r="E9190" t="str">
        <f t="shared" si="286"/>
        <v>août</v>
      </c>
      <c r="F9190">
        <f t="shared" si="287"/>
        <v>19</v>
      </c>
    </row>
    <row r="9191" spans="1:6">
      <c r="A9191" t="s">
        <v>68</v>
      </c>
      <c r="B9191" s="72">
        <v>46249</v>
      </c>
      <c r="C9191" s="79">
        <v>0.83333333333333337</v>
      </c>
      <c r="D9191">
        <v>19</v>
      </c>
      <c r="E9191" t="str">
        <f t="shared" si="286"/>
        <v>août</v>
      </c>
      <c r="F9191">
        <f t="shared" si="287"/>
        <v>20</v>
      </c>
    </row>
    <row r="9192" spans="1:6">
      <c r="A9192" t="s">
        <v>68</v>
      </c>
      <c r="B9192" s="72">
        <v>46249</v>
      </c>
      <c r="C9192" s="79">
        <v>0.875</v>
      </c>
      <c r="D9192">
        <v>19</v>
      </c>
      <c r="E9192" t="str">
        <f t="shared" si="286"/>
        <v>août</v>
      </c>
      <c r="F9192">
        <f t="shared" si="287"/>
        <v>21</v>
      </c>
    </row>
    <row r="9193" spans="1:6">
      <c r="A9193" t="s">
        <v>68</v>
      </c>
      <c r="B9193" s="72">
        <v>46249</v>
      </c>
      <c r="C9193" s="79">
        <v>0.91666666666666663</v>
      </c>
      <c r="D9193">
        <v>14</v>
      </c>
      <c r="E9193" t="str">
        <f t="shared" si="286"/>
        <v>août</v>
      </c>
      <c r="F9193">
        <f t="shared" si="287"/>
        <v>22</v>
      </c>
    </row>
    <row r="9194" spans="1:6">
      <c r="A9194" t="s">
        <v>68</v>
      </c>
      <c r="B9194" s="72">
        <v>46249</v>
      </c>
      <c r="C9194" s="79">
        <v>0.95833333333333337</v>
      </c>
      <c r="D9194">
        <v>6</v>
      </c>
      <c r="E9194" t="str">
        <f t="shared" si="286"/>
        <v>août</v>
      </c>
      <c r="F9194">
        <f t="shared" si="287"/>
        <v>23</v>
      </c>
    </row>
    <row r="9195" spans="1:6">
      <c r="A9195" t="s">
        <v>68</v>
      </c>
      <c r="B9195" s="72">
        <v>46250</v>
      </c>
      <c r="C9195" s="79">
        <v>0</v>
      </c>
      <c r="D9195">
        <v>8</v>
      </c>
      <c r="E9195" t="str">
        <f t="shared" si="286"/>
        <v>août</v>
      </c>
      <c r="F9195">
        <f t="shared" si="287"/>
        <v>24</v>
      </c>
    </row>
    <row r="9196" spans="1:6">
      <c r="A9196" t="s">
        <v>68</v>
      </c>
      <c r="B9196" s="72">
        <v>46250</v>
      </c>
      <c r="C9196" s="79">
        <v>4.1666666666666664E-2</v>
      </c>
      <c r="D9196">
        <v>6</v>
      </c>
      <c r="E9196" t="str">
        <f t="shared" si="286"/>
        <v>août</v>
      </c>
      <c r="F9196">
        <f t="shared" si="287"/>
        <v>1</v>
      </c>
    </row>
    <row r="9197" spans="1:6">
      <c r="A9197" t="s">
        <v>68</v>
      </c>
      <c r="B9197" s="72">
        <v>46250</v>
      </c>
      <c r="C9197" s="79">
        <v>8.3333333333333329E-2</v>
      </c>
      <c r="D9197">
        <v>3</v>
      </c>
      <c r="E9197" t="str">
        <f t="shared" si="286"/>
        <v>août</v>
      </c>
      <c r="F9197">
        <f t="shared" si="287"/>
        <v>2</v>
      </c>
    </row>
    <row r="9198" spans="1:6">
      <c r="A9198" t="s">
        <v>68</v>
      </c>
      <c r="B9198" s="72">
        <v>46250</v>
      </c>
      <c r="C9198" s="79">
        <v>0.125</v>
      </c>
      <c r="D9198">
        <v>2</v>
      </c>
      <c r="E9198" t="str">
        <f t="shared" si="286"/>
        <v>août</v>
      </c>
      <c r="F9198">
        <f t="shared" si="287"/>
        <v>3</v>
      </c>
    </row>
    <row r="9199" spans="1:6">
      <c r="A9199" t="s">
        <v>68</v>
      </c>
      <c r="B9199" s="72">
        <v>46250</v>
      </c>
      <c r="C9199" s="79">
        <v>0.16666666666666666</v>
      </c>
      <c r="D9199">
        <v>1</v>
      </c>
      <c r="E9199" t="str">
        <f t="shared" si="286"/>
        <v>août</v>
      </c>
      <c r="F9199">
        <f t="shared" si="287"/>
        <v>4</v>
      </c>
    </row>
    <row r="9200" spans="1:6">
      <c r="A9200" t="s">
        <v>68</v>
      </c>
      <c r="B9200" s="72">
        <v>46250</v>
      </c>
      <c r="C9200" s="79">
        <v>0.20833333333333334</v>
      </c>
      <c r="D9200">
        <v>3</v>
      </c>
      <c r="E9200" t="str">
        <f t="shared" si="286"/>
        <v>août</v>
      </c>
      <c r="F9200" t="e">
        <f t="shared" si="287"/>
        <v>#N/A</v>
      </c>
    </row>
    <row r="9201" spans="1:6">
      <c r="A9201" t="s">
        <v>68</v>
      </c>
      <c r="B9201" s="72">
        <v>46250</v>
      </c>
      <c r="C9201" s="79">
        <v>0.25</v>
      </c>
      <c r="D9201">
        <v>3</v>
      </c>
      <c r="E9201" t="str">
        <f t="shared" si="286"/>
        <v>août</v>
      </c>
      <c r="F9201">
        <f t="shared" si="287"/>
        <v>6</v>
      </c>
    </row>
    <row r="9202" spans="1:6">
      <c r="A9202" t="s">
        <v>68</v>
      </c>
      <c r="B9202" s="72">
        <v>46250</v>
      </c>
      <c r="C9202" s="79">
        <v>0.29166666666666669</v>
      </c>
      <c r="D9202">
        <v>4</v>
      </c>
      <c r="E9202" t="str">
        <f t="shared" si="286"/>
        <v>août</v>
      </c>
      <c r="F9202">
        <f t="shared" si="287"/>
        <v>7</v>
      </c>
    </row>
    <row r="9203" spans="1:6">
      <c r="A9203" t="s">
        <v>68</v>
      </c>
      <c r="B9203" s="72">
        <v>46250</v>
      </c>
      <c r="C9203" s="79">
        <v>0.33333333333333331</v>
      </c>
      <c r="D9203">
        <v>11</v>
      </c>
      <c r="E9203" t="str">
        <f t="shared" si="286"/>
        <v>août</v>
      </c>
      <c r="F9203">
        <f t="shared" si="287"/>
        <v>8</v>
      </c>
    </row>
    <row r="9204" spans="1:6">
      <c r="A9204" t="s">
        <v>68</v>
      </c>
      <c r="B9204" s="72">
        <v>46250</v>
      </c>
      <c r="C9204" s="79">
        <v>0.375</v>
      </c>
      <c r="D9204">
        <v>29</v>
      </c>
      <c r="E9204" t="str">
        <f t="shared" si="286"/>
        <v>août</v>
      </c>
      <c r="F9204">
        <f t="shared" si="287"/>
        <v>9</v>
      </c>
    </row>
    <row r="9205" spans="1:6">
      <c r="A9205" t="s">
        <v>68</v>
      </c>
      <c r="B9205" s="72">
        <v>46250</v>
      </c>
      <c r="C9205" s="79">
        <v>0.41666666666666669</v>
      </c>
      <c r="D9205">
        <v>42</v>
      </c>
      <c r="E9205" t="str">
        <f t="shared" si="286"/>
        <v>août</v>
      </c>
      <c r="F9205">
        <f t="shared" si="287"/>
        <v>10</v>
      </c>
    </row>
    <row r="9206" spans="1:6">
      <c r="A9206" t="s">
        <v>68</v>
      </c>
      <c r="B9206" s="72">
        <v>46250</v>
      </c>
      <c r="C9206" s="79">
        <v>0.45833333333333331</v>
      </c>
      <c r="D9206">
        <v>38</v>
      </c>
      <c r="E9206" t="str">
        <f t="shared" si="286"/>
        <v>août</v>
      </c>
      <c r="F9206">
        <f t="shared" si="287"/>
        <v>11</v>
      </c>
    </row>
    <row r="9207" spans="1:6">
      <c r="A9207" t="s">
        <v>68</v>
      </c>
      <c r="B9207" s="72">
        <v>46250</v>
      </c>
      <c r="C9207" s="79">
        <v>0.5</v>
      </c>
      <c r="D9207">
        <v>45</v>
      </c>
      <c r="E9207" t="str">
        <f t="shared" si="286"/>
        <v>août</v>
      </c>
      <c r="F9207">
        <f t="shared" si="287"/>
        <v>12</v>
      </c>
    </row>
    <row r="9208" spans="1:6">
      <c r="A9208" t="s">
        <v>68</v>
      </c>
      <c r="B9208" s="72">
        <v>46250</v>
      </c>
      <c r="C9208" s="79">
        <v>0.54166666666666663</v>
      </c>
      <c r="D9208">
        <v>51</v>
      </c>
      <c r="E9208" t="str">
        <f t="shared" si="286"/>
        <v>août</v>
      </c>
      <c r="F9208">
        <f t="shared" si="287"/>
        <v>13</v>
      </c>
    </row>
    <row r="9209" spans="1:6">
      <c r="A9209" t="s">
        <v>68</v>
      </c>
      <c r="B9209" s="72">
        <v>46250</v>
      </c>
      <c r="C9209" s="79">
        <v>0.58333333333333337</v>
      </c>
      <c r="D9209">
        <v>41</v>
      </c>
      <c r="E9209" t="str">
        <f t="shared" si="286"/>
        <v>août</v>
      </c>
      <c r="F9209">
        <f t="shared" si="287"/>
        <v>14</v>
      </c>
    </row>
    <row r="9210" spans="1:6">
      <c r="A9210" t="s">
        <v>68</v>
      </c>
      <c r="B9210" s="72">
        <v>46250</v>
      </c>
      <c r="C9210" s="79">
        <v>0.625</v>
      </c>
      <c r="D9210">
        <v>45</v>
      </c>
      <c r="E9210" t="str">
        <f t="shared" si="286"/>
        <v>août</v>
      </c>
      <c r="F9210">
        <f t="shared" si="287"/>
        <v>15</v>
      </c>
    </row>
    <row r="9211" spans="1:6">
      <c r="A9211" t="s">
        <v>68</v>
      </c>
      <c r="B9211" s="72">
        <v>46250</v>
      </c>
      <c r="C9211" s="79">
        <v>0.66666666666666663</v>
      </c>
      <c r="D9211">
        <v>38</v>
      </c>
      <c r="E9211" t="str">
        <f t="shared" si="286"/>
        <v>août</v>
      </c>
      <c r="F9211">
        <f t="shared" si="287"/>
        <v>16</v>
      </c>
    </row>
    <row r="9212" spans="1:6">
      <c r="A9212" t="s">
        <v>68</v>
      </c>
      <c r="B9212" s="72">
        <v>46250</v>
      </c>
      <c r="C9212" s="79">
        <v>0.70833333333333337</v>
      </c>
      <c r="D9212">
        <v>33</v>
      </c>
      <c r="E9212" t="str">
        <f t="shared" si="286"/>
        <v>août</v>
      </c>
      <c r="F9212">
        <f t="shared" si="287"/>
        <v>17</v>
      </c>
    </row>
    <row r="9213" spans="1:6">
      <c r="A9213" t="s">
        <v>68</v>
      </c>
      <c r="B9213" s="72">
        <v>46250</v>
      </c>
      <c r="C9213" s="79">
        <v>0.75</v>
      </c>
      <c r="D9213">
        <v>27</v>
      </c>
      <c r="E9213" t="str">
        <f t="shared" si="286"/>
        <v>août</v>
      </c>
      <c r="F9213">
        <f t="shared" si="287"/>
        <v>18</v>
      </c>
    </row>
    <row r="9214" spans="1:6">
      <c r="A9214" t="s">
        <v>68</v>
      </c>
      <c r="B9214" s="72">
        <v>46250</v>
      </c>
      <c r="C9214" s="79">
        <v>0.79166666666666663</v>
      </c>
      <c r="D9214">
        <v>22</v>
      </c>
      <c r="E9214" t="str">
        <f t="shared" si="286"/>
        <v>août</v>
      </c>
      <c r="F9214">
        <f t="shared" si="287"/>
        <v>19</v>
      </c>
    </row>
    <row r="9215" spans="1:6">
      <c r="A9215" t="s">
        <v>68</v>
      </c>
      <c r="B9215" s="72">
        <v>46250</v>
      </c>
      <c r="C9215" s="79">
        <v>0.83333333333333337</v>
      </c>
      <c r="D9215">
        <v>18</v>
      </c>
      <c r="E9215" t="str">
        <f t="shared" si="286"/>
        <v>août</v>
      </c>
      <c r="F9215">
        <f t="shared" si="287"/>
        <v>20</v>
      </c>
    </row>
    <row r="9216" spans="1:6">
      <c r="A9216" t="s">
        <v>68</v>
      </c>
      <c r="B9216" s="72">
        <v>46250</v>
      </c>
      <c r="C9216" s="79">
        <v>0.875</v>
      </c>
      <c r="D9216">
        <v>12</v>
      </c>
      <c r="E9216" t="str">
        <f t="shared" si="286"/>
        <v>août</v>
      </c>
      <c r="F9216">
        <f t="shared" si="287"/>
        <v>21</v>
      </c>
    </row>
    <row r="9217" spans="1:6">
      <c r="A9217" t="s">
        <v>68</v>
      </c>
      <c r="B9217" s="72">
        <v>46250</v>
      </c>
      <c r="C9217" s="79">
        <v>0.91666666666666663</v>
      </c>
      <c r="D9217">
        <v>10</v>
      </c>
      <c r="E9217" t="str">
        <f t="shared" si="286"/>
        <v>août</v>
      </c>
      <c r="F9217">
        <f t="shared" si="287"/>
        <v>22</v>
      </c>
    </row>
    <row r="9218" spans="1:6">
      <c r="A9218" t="s">
        <v>68</v>
      </c>
      <c r="B9218" s="72">
        <v>46250</v>
      </c>
      <c r="C9218" s="79">
        <v>0.95833333333333337</v>
      </c>
      <c r="D9218">
        <v>6</v>
      </c>
      <c r="E9218" t="str">
        <f t="shared" si="286"/>
        <v>août</v>
      </c>
      <c r="F9218">
        <f t="shared" si="287"/>
        <v>23</v>
      </c>
    </row>
    <row r="9219" spans="1:6">
      <c r="A9219" t="s">
        <v>68</v>
      </c>
      <c r="B9219" s="72">
        <v>46251</v>
      </c>
      <c r="C9219" s="79">
        <v>0</v>
      </c>
      <c r="D9219">
        <v>2</v>
      </c>
      <c r="E9219" t="str">
        <f t="shared" si="286"/>
        <v>août</v>
      </c>
      <c r="F9219">
        <f t="shared" si="287"/>
        <v>24</v>
      </c>
    </row>
    <row r="9220" spans="1:6">
      <c r="A9220" t="s">
        <v>68</v>
      </c>
      <c r="B9220" s="72">
        <v>46251</v>
      </c>
      <c r="C9220" s="79">
        <v>4.1666666666666664E-2</v>
      </c>
      <c r="D9220">
        <v>1</v>
      </c>
      <c r="E9220" t="str">
        <f t="shared" ref="E9220:E9283" si="288">TEXT(B9220,"mmmm")</f>
        <v>août</v>
      </c>
      <c r="F9220">
        <f t="shared" ref="F9220:F9283" si="289">VLOOKUP(C9220,$L$1:$M$24,2,0)</f>
        <v>1</v>
      </c>
    </row>
    <row r="9221" spans="1:6">
      <c r="A9221" t="s">
        <v>68</v>
      </c>
      <c r="B9221" s="72">
        <v>46251</v>
      </c>
      <c r="C9221" s="79">
        <v>8.3333333333333329E-2</v>
      </c>
      <c r="D9221">
        <v>2</v>
      </c>
      <c r="E9221" t="str">
        <f t="shared" si="288"/>
        <v>août</v>
      </c>
      <c r="F9221">
        <f t="shared" si="289"/>
        <v>2</v>
      </c>
    </row>
    <row r="9222" spans="1:6">
      <c r="A9222" t="s">
        <v>68</v>
      </c>
      <c r="B9222" s="72">
        <v>46251</v>
      </c>
      <c r="C9222" s="79">
        <v>0.125</v>
      </c>
      <c r="D9222">
        <v>0</v>
      </c>
      <c r="E9222" t="str">
        <f t="shared" si="288"/>
        <v>août</v>
      </c>
      <c r="F9222">
        <f t="shared" si="289"/>
        <v>3</v>
      </c>
    </row>
    <row r="9223" spans="1:6">
      <c r="A9223" t="s">
        <v>68</v>
      </c>
      <c r="B9223" s="72">
        <v>46251</v>
      </c>
      <c r="C9223" s="79">
        <v>0.16666666666666666</v>
      </c>
      <c r="D9223">
        <v>1</v>
      </c>
      <c r="E9223" t="str">
        <f t="shared" si="288"/>
        <v>août</v>
      </c>
      <c r="F9223">
        <f t="shared" si="289"/>
        <v>4</v>
      </c>
    </row>
    <row r="9224" spans="1:6">
      <c r="A9224" t="s">
        <v>68</v>
      </c>
      <c r="B9224" s="72">
        <v>46251</v>
      </c>
      <c r="C9224" s="79">
        <v>0.20833333333333334</v>
      </c>
      <c r="D9224">
        <v>1</v>
      </c>
      <c r="E9224" t="str">
        <f t="shared" si="288"/>
        <v>août</v>
      </c>
      <c r="F9224" t="e">
        <f t="shared" si="289"/>
        <v>#N/A</v>
      </c>
    </row>
    <row r="9225" spans="1:6">
      <c r="A9225" t="s">
        <v>68</v>
      </c>
      <c r="B9225" s="72">
        <v>46251</v>
      </c>
      <c r="C9225" s="79">
        <v>0.25</v>
      </c>
      <c r="D9225">
        <v>5</v>
      </c>
      <c r="E9225" t="str">
        <f t="shared" si="288"/>
        <v>août</v>
      </c>
      <c r="F9225">
        <f t="shared" si="289"/>
        <v>6</v>
      </c>
    </row>
    <row r="9226" spans="1:6">
      <c r="A9226" t="s">
        <v>68</v>
      </c>
      <c r="B9226" s="72">
        <v>46251</v>
      </c>
      <c r="C9226" s="79">
        <v>0.29166666666666669</v>
      </c>
      <c r="D9226">
        <v>22</v>
      </c>
      <c r="E9226" t="str">
        <f t="shared" si="288"/>
        <v>août</v>
      </c>
      <c r="F9226">
        <f t="shared" si="289"/>
        <v>7</v>
      </c>
    </row>
    <row r="9227" spans="1:6">
      <c r="A9227" t="s">
        <v>68</v>
      </c>
      <c r="B9227" s="72">
        <v>46251</v>
      </c>
      <c r="C9227" s="79">
        <v>0.33333333333333331</v>
      </c>
      <c r="D9227">
        <v>67</v>
      </c>
      <c r="E9227" t="str">
        <f t="shared" si="288"/>
        <v>août</v>
      </c>
      <c r="F9227">
        <f t="shared" si="289"/>
        <v>8</v>
      </c>
    </row>
    <row r="9228" spans="1:6">
      <c r="A9228" t="s">
        <v>68</v>
      </c>
      <c r="B9228" s="72">
        <v>46251</v>
      </c>
      <c r="C9228" s="79">
        <v>0.375</v>
      </c>
      <c r="D9228">
        <v>91</v>
      </c>
      <c r="E9228" t="str">
        <f t="shared" si="288"/>
        <v>août</v>
      </c>
      <c r="F9228">
        <f t="shared" si="289"/>
        <v>9</v>
      </c>
    </row>
    <row r="9229" spans="1:6">
      <c r="A9229" t="s">
        <v>68</v>
      </c>
      <c r="B9229" s="72">
        <v>46251</v>
      </c>
      <c r="C9229" s="79">
        <v>0.41666666666666669</v>
      </c>
      <c r="D9229">
        <v>92</v>
      </c>
      <c r="E9229" t="str">
        <f t="shared" si="288"/>
        <v>août</v>
      </c>
      <c r="F9229">
        <f t="shared" si="289"/>
        <v>10</v>
      </c>
    </row>
    <row r="9230" spans="1:6">
      <c r="A9230" t="s">
        <v>68</v>
      </c>
      <c r="B9230" s="72">
        <v>46251</v>
      </c>
      <c r="C9230" s="79">
        <v>0.45833333333333331</v>
      </c>
      <c r="D9230">
        <v>69</v>
      </c>
      <c r="E9230" t="str">
        <f t="shared" si="288"/>
        <v>août</v>
      </c>
      <c r="F9230">
        <f t="shared" si="289"/>
        <v>11</v>
      </c>
    </row>
    <row r="9231" spans="1:6">
      <c r="A9231" t="s">
        <v>68</v>
      </c>
      <c r="B9231" s="72">
        <v>46251</v>
      </c>
      <c r="C9231" s="79">
        <v>0.5</v>
      </c>
      <c r="D9231">
        <v>80</v>
      </c>
      <c r="E9231" t="str">
        <f t="shared" si="288"/>
        <v>août</v>
      </c>
      <c r="F9231">
        <f t="shared" si="289"/>
        <v>12</v>
      </c>
    </row>
    <row r="9232" spans="1:6">
      <c r="A9232" t="s">
        <v>68</v>
      </c>
      <c r="B9232" s="72">
        <v>46251</v>
      </c>
      <c r="C9232" s="79">
        <v>0.54166666666666663</v>
      </c>
      <c r="D9232">
        <v>74</v>
      </c>
      <c r="E9232" t="str">
        <f t="shared" si="288"/>
        <v>août</v>
      </c>
      <c r="F9232">
        <f t="shared" si="289"/>
        <v>13</v>
      </c>
    </row>
    <row r="9233" spans="1:6">
      <c r="A9233" t="s">
        <v>68</v>
      </c>
      <c r="B9233" s="72">
        <v>46251</v>
      </c>
      <c r="C9233" s="79">
        <v>0.58333333333333337</v>
      </c>
      <c r="D9233">
        <v>67</v>
      </c>
      <c r="E9233" t="str">
        <f t="shared" si="288"/>
        <v>août</v>
      </c>
      <c r="F9233">
        <f t="shared" si="289"/>
        <v>14</v>
      </c>
    </row>
    <row r="9234" spans="1:6">
      <c r="A9234" t="s">
        <v>68</v>
      </c>
      <c r="B9234" s="72">
        <v>46251</v>
      </c>
      <c r="C9234" s="79">
        <v>0.625</v>
      </c>
      <c r="D9234">
        <v>64</v>
      </c>
      <c r="E9234" t="str">
        <f t="shared" si="288"/>
        <v>août</v>
      </c>
      <c r="F9234">
        <f t="shared" si="289"/>
        <v>15</v>
      </c>
    </row>
    <row r="9235" spans="1:6">
      <c r="A9235" t="s">
        <v>68</v>
      </c>
      <c r="B9235" s="72">
        <v>46251</v>
      </c>
      <c r="C9235" s="79">
        <v>0.66666666666666663</v>
      </c>
      <c r="D9235">
        <v>63</v>
      </c>
      <c r="E9235" t="str">
        <f t="shared" si="288"/>
        <v>août</v>
      </c>
      <c r="F9235">
        <f t="shared" si="289"/>
        <v>16</v>
      </c>
    </row>
    <row r="9236" spans="1:6">
      <c r="A9236" t="s">
        <v>68</v>
      </c>
      <c r="B9236" s="72">
        <v>46251</v>
      </c>
      <c r="C9236" s="79">
        <v>0.70833333333333337</v>
      </c>
      <c r="D9236">
        <v>40</v>
      </c>
      <c r="E9236" t="str">
        <f t="shared" si="288"/>
        <v>août</v>
      </c>
      <c r="F9236">
        <f t="shared" si="289"/>
        <v>17</v>
      </c>
    </row>
    <row r="9237" spans="1:6">
      <c r="A9237" t="s">
        <v>68</v>
      </c>
      <c r="B9237" s="72">
        <v>46251</v>
      </c>
      <c r="C9237" s="79">
        <v>0.75</v>
      </c>
      <c r="D9237">
        <v>27</v>
      </c>
      <c r="E9237" t="str">
        <f t="shared" si="288"/>
        <v>août</v>
      </c>
      <c r="F9237">
        <f t="shared" si="289"/>
        <v>18</v>
      </c>
    </row>
    <row r="9238" spans="1:6">
      <c r="A9238" t="s">
        <v>68</v>
      </c>
      <c r="B9238" s="72">
        <v>46251</v>
      </c>
      <c r="C9238" s="79">
        <v>0.79166666666666663</v>
      </c>
      <c r="D9238">
        <v>23</v>
      </c>
      <c r="E9238" t="str">
        <f t="shared" si="288"/>
        <v>août</v>
      </c>
      <c r="F9238">
        <f t="shared" si="289"/>
        <v>19</v>
      </c>
    </row>
    <row r="9239" spans="1:6">
      <c r="A9239" t="s">
        <v>68</v>
      </c>
      <c r="B9239" s="72">
        <v>46251</v>
      </c>
      <c r="C9239" s="79">
        <v>0.83333333333333337</v>
      </c>
      <c r="D9239">
        <v>17</v>
      </c>
      <c r="E9239" t="str">
        <f t="shared" si="288"/>
        <v>août</v>
      </c>
      <c r="F9239">
        <f t="shared" si="289"/>
        <v>20</v>
      </c>
    </row>
    <row r="9240" spans="1:6">
      <c r="A9240" t="s">
        <v>68</v>
      </c>
      <c r="B9240" s="72">
        <v>46251</v>
      </c>
      <c r="C9240" s="79">
        <v>0.875</v>
      </c>
      <c r="D9240">
        <v>14</v>
      </c>
      <c r="E9240" t="str">
        <f t="shared" si="288"/>
        <v>août</v>
      </c>
      <c r="F9240">
        <f t="shared" si="289"/>
        <v>21</v>
      </c>
    </row>
    <row r="9241" spans="1:6">
      <c r="A9241" t="s">
        <v>68</v>
      </c>
      <c r="B9241" s="72">
        <v>46251</v>
      </c>
      <c r="C9241" s="79">
        <v>0.91666666666666663</v>
      </c>
      <c r="D9241">
        <v>8</v>
      </c>
      <c r="E9241" t="str">
        <f t="shared" si="288"/>
        <v>août</v>
      </c>
      <c r="F9241">
        <f t="shared" si="289"/>
        <v>22</v>
      </c>
    </row>
    <row r="9242" spans="1:6">
      <c r="A9242" t="s">
        <v>68</v>
      </c>
      <c r="B9242" s="72">
        <v>46251</v>
      </c>
      <c r="C9242" s="79">
        <v>0.95833333333333337</v>
      </c>
      <c r="D9242">
        <v>4</v>
      </c>
      <c r="E9242" t="str">
        <f t="shared" si="288"/>
        <v>août</v>
      </c>
      <c r="F9242">
        <f t="shared" si="289"/>
        <v>23</v>
      </c>
    </row>
    <row r="9243" spans="1:6">
      <c r="A9243" t="s">
        <v>68</v>
      </c>
      <c r="B9243" s="72">
        <v>46252</v>
      </c>
      <c r="C9243" s="79">
        <v>0</v>
      </c>
      <c r="D9243">
        <v>0</v>
      </c>
      <c r="E9243" t="str">
        <f t="shared" si="288"/>
        <v>août</v>
      </c>
      <c r="F9243">
        <f t="shared" si="289"/>
        <v>24</v>
      </c>
    </row>
    <row r="9244" spans="1:6">
      <c r="A9244" t="s">
        <v>68</v>
      </c>
      <c r="B9244" s="72">
        <v>46252</v>
      </c>
      <c r="C9244" s="79">
        <v>4.1666666666666664E-2</v>
      </c>
      <c r="D9244">
        <v>2</v>
      </c>
      <c r="E9244" t="str">
        <f t="shared" si="288"/>
        <v>août</v>
      </c>
      <c r="F9244">
        <f t="shared" si="289"/>
        <v>1</v>
      </c>
    </row>
    <row r="9245" spans="1:6">
      <c r="A9245" t="s">
        <v>68</v>
      </c>
      <c r="B9245" s="72">
        <v>46252</v>
      </c>
      <c r="C9245" s="79">
        <v>8.3333333333333329E-2</v>
      </c>
      <c r="D9245">
        <v>1</v>
      </c>
      <c r="E9245" t="str">
        <f t="shared" si="288"/>
        <v>août</v>
      </c>
      <c r="F9245">
        <f t="shared" si="289"/>
        <v>2</v>
      </c>
    </row>
    <row r="9246" spans="1:6">
      <c r="A9246" t="s">
        <v>68</v>
      </c>
      <c r="B9246" s="72">
        <v>46252</v>
      </c>
      <c r="C9246" s="79">
        <v>0.125</v>
      </c>
      <c r="D9246">
        <v>0</v>
      </c>
      <c r="E9246" t="str">
        <f t="shared" si="288"/>
        <v>août</v>
      </c>
      <c r="F9246">
        <f t="shared" si="289"/>
        <v>3</v>
      </c>
    </row>
    <row r="9247" spans="1:6">
      <c r="A9247" t="s">
        <v>68</v>
      </c>
      <c r="B9247" s="72">
        <v>46252</v>
      </c>
      <c r="C9247" s="79">
        <v>0.16666666666666666</v>
      </c>
      <c r="D9247">
        <v>0</v>
      </c>
      <c r="E9247" t="str">
        <f t="shared" si="288"/>
        <v>août</v>
      </c>
      <c r="F9247">
        <f t="shared" si="289"/>
        <v>4</v>
      </c>
    </row>
    <row r="9248" spans="1:6">
      <c r="A9248" t="s">
        <v>68</v>
      </c>
      <c r="B9248" s="72">
        <v>46252</v>
      </c>
      <c r="C9248" s="79">
        <v>0.20833333333333334</v>
      </c>
      <c r="D9248">
        <v>3</v>
      </c>
      <c r="E9248" t="str">
        <f t="shared" si="288"/>
        <v>août</v>
      </c>
      <c r="F9248" t="e">
        <f t="shared" si="289"/>
        <v>#N/A</v>
      </c>
    </row>
    <row r="9249" spans="1:6">
      <c r="A9249" t="s">
        <v>68</v>
      </c>
      <c r="B9249" s="72">
        <v>46252</v>
      </c>
      <c r="C9249" s="79">
        <v>0.25</v>
      </c>
      <c r="D9249">
        <v>5</v>
      </c>
      <c r="E9249" t="str">
        <f t="shared" si="288"/>
        <v>août</v>
      </c>
      <c r="F9249">
        <f t="shared" si="289"/>
        <v>6</v>
      </c>
    </row>
    <row r="9250" spans="1:6">
      <c r="A9250" t="s">
        <v>68</v>
      </c>
      <c r="B9250" s="72">
        <v>46252</v>
      </c>
      <c r="C9250" s="79">
        <v>0.29166666666666669</v>
      </c>
      <c r="D9250">
        <v>19</v>
      </c>
      <c r="E9250" t="str">
        <f t="shared" si="288"/>
        <v>août</v>
      </c>
      <c r="F9250">
        <f t="shared" si="289"/>
        <v>7</v>
      </c>
    </row>
    <row r="9251" spans="1:6">
      <c r="A9251" t="s">
        <v>68</v>
      </c>
      <c r="B9251" s="72">
        <v>46252</v>
      </c>
      <c r="C9251" s="79">
        <v>0.33333333333333331</v>
      </c>
      <c r="D9251">
        <v>36</v>
      </c>
      <c r="E9251" t="str">
        <f t="shared" si="288"/>
        <v>août</v>
      </c>
      <c r="F9251">
        <f t="shared" si="289"/>
        <v>8</v>
      </c>
    </row>
    <row r="9252" spans="1:6">
      <c r="A9252" t="s">
        <v>68</v>
      </c>
      <c r="B9252" s="72">
        <v>46252</v>
      </c>
      <c r="C9252" s="79">
        <v>0.375</v>
      </c>
      <c r="D9252">
        <v>61</v>
      </c>
      <c r="E9252" t="str">
        <f t="shared" si="288"/>
        <v>août</v>
      </c>
      <c r="F9252">
        <f t="shared" si="289"/>
        <v>9</v>
      </c>
    </row>
    <row r="9253" spans="1:6">
      <c r="A9253" t="s">
        <v>68</v>
      </c>
      <c r="B9253" s="72">
        <v>46252</v>
      </c>
      <c r="C9253" s="79">
        <v>0.41666666666666669</v>
      </c>
      <c r="D9253">
        <v>64</v>
      </c>
      <c r="E9253" t="str">
        <f t="shared" si="288"/>
        <v>août</v>
      </c>
      <c r="F9253">
        <f t="shared" si="289"/>
        <v>10</v>
      </c>
    </row>
    <row r="9254" spans="1:6">
      <c r="A9254" t="s">
        <v>68</v>
      </c>
      <c r="B9254" s="72">
        <v>46252</v>
      </c>
      <c r="C9254" s="79">
        <v>0.45833333333333331</v>
      </c>
      <c r="D9254">
        <v>57</v>
      </c>
      <c r="E9254" t="str">
        <f t="shared" si="288"/>
        <v>août</v>
      </c>
      <c r="F9254">
        <f t="shared" si="289"/>
        <v>11</v>
      </c>
    </row>
    <row r="9255" spans="1:6">
      <c r="A9255" t="s">
        <v>68</v>
      </c>
      <c r="B9255" s="72">
        <v>46252</v>
      </c>
      <c r="C9255" s="79">
        <v>0.5</v>
      </c>
      <c r="D9255">
        <v>63</v>
      </c>
      <c r="E9255" t="str">
        <f t="shared" si="288"/>
        <v>août</v>
      </c>
      <c r="F9255">
        <f t="shared" si="289"/>
        <v>12</v>
      </c>
    </row>
    <row r="9256" spans="1:6">
      <c r="A9256" t="s">
        <v>68</v>
      </c>
      <c r="B9256" s="72">
        <v>46252</v>
      </c>
      <c r="C9256" s="79">
        <v>0.54166666666666663</v>
      </c>
      <c r="D9256">
        <v>59</v>
      </c>
      <c r="E9256" t="str">
        <f t="shared" si="288"/>
        <v>août</v>
      </c>
      <c r="F9256">
        <f t="shared" si="289"/>
        <v>13</v>
      </c>
    </row>
    <row r="9257" spans="1:6">
      <c r="A9257" t="s">
        <v>68</v>
      </c>
      <c r="B9257" s="72">
        <v>46252</v>
      </c>
      <c r="C9257" s="79">
        <v>0.58333333333333337</v>
      </c>
      <c r="D9257">
        <v>58</v>
      </c>
      <c r="E9257" t="str">
        <f t="shared" si="288"/>
        <v>août</v>
      </c>
      <c r="F9257">
        <f t="shared" si="289"/>
        <v>14</v>
      </c>
    </row>
    <row r="9258" spans="1:6">
      <c r="A9258" t="s">
        <v>68</v>
      </c>
      <c r="B9258" s="72">
        <v>46252</v>
      </c>
      <c r="C9258" s="79">
        <v>0.625</v>
      </c>
      <c r="D9258">
        <v>56</v>
      </c>
      <c r="E9258" t="str">
        <f t="shared" si="288"/>
        <v>août</v>
      </c>
      <c r="F9258">
        <f t="shared" si="289"/>
        <v>15</v>
      </c>
    </row>
    <row r="9259" spans="1:6">
      <c r="A9259" t="s">
        <v>68</v>
      </c>
      <c r="B9259" s="72">
        <v>46252</v>
      </c>
      <c r="C9259" s="79">
        <v>0.66666666666666663</v>
      </c>
      <c r="D9259">
        <v>50</v>
      </c>
      <c r="E9259" t="str">
        <f t="shared" si="288"/>
        <v>août</v>
      </c>
      <c r="F9259">
        <f t="shared" si="289"/>
        <v>16</v>
      </c>
    </row>
    <row r="9260" spans="1:6">
      <c r="A9260" t="s">
        <v>68</v>
      </c>
      <c r="B9260" s="72">
        <v>46252</v>
      </c>
      <c r="C9260" s="79">
        <v>0.70833333333333337</v>
      </c>
      <c r="D9260">
        <v>43</v>
      </c>
      <c r="E9260" t="str">
        <f t="shared" si="288"/>
        <v>août</v>
      </c>
      <c r="F9260">
        <f t="shared" si="289"/>
        <v>17</v>
      </c>
    </row>
    <row r="9261" spans="1:6">
      <c r="A9261" t="s">
        <v>68</v>
      </c>
      <c r="B9261" s="72">
        <v>46252</v>
      </c>
      <c r="C9261" s="79">
        <v>0.75</v>
      </c>
      <c r="D9261">
        <v>30</v>
      </c>
      <c r="E9261" t="str">
        <f t="shared" si="288"/>
        <v>août</v>
      </c>
      <c r="F9261">
        <f t="shared" si="289"/>
        <v>18</v>
      </c>
    </row>
    <row r="9262" spans="1:6">
      <c r="A9262" t="s">
        <v>68</v>
      </c>
      <c r="B9262" s="72">
        <v>46252</v>
      </c>
      <c r="C9262" s="79">
        <v>0.79166666666666663</v>
      </c>
      <c r="D9262">
        <v>24</v>
      </c>
      <c r="E9262" t="str">
        <f t="shared" si="288"/>
        <v>août</v>
      </c>
      <c r="F9262">
        <f t="shared" si="289"/>
        <v>19</v>
      </c>
    </row>
    <row r="9263" spans="1:6">
      <c r="A9263" t="s">
        <v>68</v>
      </c>
      <c r="B9263" s="72">
        <v>46252</v>
      </c>
      <c r="C9263" s="79">
        <v>0.83333333333333337</v>
      </c>
      <c r="D9263">
        <v>18</v>
      </c>
      <c r="E9263" t="str">
        <f t="shared" si="288"/>
        <v>août</v>
      </c>
      <c r="F9263">
        <f t="shared" si="289"/>
        <v>20</v>
      </c>
    </row>
    <row r="9264" spans="1:6">
      <c r="A9264" t="s">
        <v>68</v>
      </c>
      <c r="B9264" s="72">
        <v>46252</v>
      </c>
      <c r="C9264" s="79">
        <v>0.875</v>
      </c>
      <c r="D9264">
        <v>12</v>
      </c>
      <c r="E9264" t="str">
        <f t="shared" si="288"/>
        <v>août</v>
      </c>
      <c r="F9264">
        <f t="shared" si="289"/>
        <v>21</v>
      </c>
    </row>
    <row r="9265" spans="1:6">
      <c r="A9265" t="s">
        <v>68</v>
      </c>
      <c r="B9265" s="72">
        <v>46252</v>
      </c>
      <c r="C9265" s="79">
        <v>0.91666666666666663</v>
      </c>
      <c r="D9265">
        <v>9</v>
      </c>
      <c r="E9265" t="str">
        <f t="shared" si="288"/>
        <v>août</v>
      </c>
      <c r="F9265">
        <f t="shared" si="289"/>
        <v>22</v>
      </c>
    </row>
    <row r="9266" spans="1:6">
      <c r="A9266" t="s">
        <v>68</v>
      </c>
      <c r="B9266" s="72">
        <v>46252</v>
      </c>
      <c r="C9266" s="79">
        <v>0.95833333333333337</v>
      </c>
      <c r="D9266">
        <v>3</v>
      </c>
      <c r="E9266" t="str">
        <f t="shared" si="288"/>
        <v>août</v>
      </c>
      <c r="F9266">
        <f t="shared" si="289"/>
        <v>23</v>
      </c>
    </row>
    <row r="9267" spans="1:6">
      <c r="A9267" t="s">
        <v>68</v>
      </c>
      <c r="B9267" s="72">
        <v>46253</v>
      </c>
      <c r="C9267" s="79">
        <v>0</v>
      </c>
      <c r="D9267">
        <v>3</v>
      </c>
      <c r="E9267" t="str">
        <f t="shared" si="288"/>
        <v>août</v>
      </c>
      <c r="F9267">
        <f t="shared" si="289"/>
        <v>24</v>
      </c>
    </row>
    <row r="9268" spans="1:6">
      <c r="A9268" t="s">
        <v>68</v>
      </c>
      <c r="B9268" s="72">
        <v>46253</v>
      </c>
      <c r="C9268" s="79">
        <v>4.1666666666666664E-2</v>
      </c>
      <c r="D9268">
        <v>1</v>
      </c>
      <c r="E9268" t="str">
        <f t="shared" si="288"/>
        <v>août</v>
      </c>
      <c r="F9268">
        <f t="shared" si="289"/>
        <v>1</v>
      </c>
    </row>
    <row r="9269" spans="1:6">
      <c r="A9269" t="s">
        <v>68</v>
      </c>
      <c r="B9269" s="72">
        <v>46253</v>
      </c>
      <c r="C9269" s="79">
        <v>8.3333333333333329E-2</v>
      </c>
      <c r="D9269">
        <v>0</v>
      </c>
      <c r="E9269" t="str">
        <f t="shared" si="288"/>
        <v>août</v>
      </c>
      <c r="F9269">
        <f t="shared" si="289"/>
        <v>2</v>
      </c>
    </row>
    <row r="9270" spans="1:6">
      <c r="A9270" t="s">
        <v>68</v>
      </c>
      <c r="B9270" s="72">
        <v>46253</v>
      </c>
      <c r="C9270" s="79">
        <v>0.125</v>
      </c>
      <c r="D9270">
        <v>2</v>
      </c>
      <c r="E9270" t="str">
        <f t="shared" si="288"/>
        <v>août</v>
      </c>
      <c r="F9270">
        <f t="shared" si="289"/>
        <v>3</v>
      </c>
    </row>
    <row r="9271" spans="1:6">
      <c r="A9271" t="s">
        <v>68</v>
      </c>
      <c r="B9271" s="72">
        <v>46253</v>
      </c>
      <c r="C9271" s="79">
        <v>0.16666666666666666</v>
      </c>
      <c r="D9271">
        <v>3</v>
      </c>
      <c r="E9271" t="str">
        <f t="shared" si="288"/>
        <v>août</v>
      </c>
      <c r="F9271">
        <f t="shared" si="289"/>
        <v>4</v>
      </c>
    </row>
    <row r="9272" spans="1:6">
      <c r="A9272" t="s">
        <v>68</v>
      </c>
      <c r="B9272" s="72">
        <v>46253</v>
      </c>
      <c r="C9272" s="79">
        <v>0.20833333333333334</v>
      </c>
      <c r="D9272">
        <v>0</v>
      </c>
      <c r="E9272" t="str">
        <f t="shared" si="288"/>
        <v>août</v>
      </c>
      <c r="F9272" t="e">
        <f t="shared" si="289"/>
        <v>#N/A</v>
      </c>
    </row>
    <row r="9273" spans="1:6">
      <c r="A9273" t="s">
        <v>68</v>
      </c>
      <c r="B9273" s="72">
        <v>46253</v>
      </c>
      <c r="C9273" s="79">
        <v>0.25</v>
      </c>
      <c r="D9273">
        <v>6</v>
      </c>
      <c r="E9273" t="str">
        <f t="shared" si="288"/>
        <v>août</v>
      </c>
      <c r="F9273">
        <f t="shared" si="289"/>
        <v>6</v>
      </c>
    </row>
    <row r="9274" spans="1:6">
      <c r="A9274" t="s">
        <v>68</v>
      </c>
      <c r="B9274" s="72">
        <v>46253</v>
      </c>
      <c r="C9274" s="79">
        <v>0.29166666666666669</v>
      </c>
      <c r="D9274">
        <v>16</v>
      </c>
      <c r="E9274" t="str">
        <f t="shared" si="288"/>
        <v>août</v>
      </c>
      <c r="F9274">
        <f t="shared" si="289"/>
        <v>7</v>
      </c>
    </row>
    <row r="9275" spans="1:6">
      <c r="A9275" t="s">
        <v>68</v>
      </c>
      <c r="B9275" s="72">
        <v>46253</v>
      </c>
      <c r="C9275" s="79">
        <v>0.33333333333333331</v>
      </c>
      <c r="D9275">
        <v>44</v>
      </c>
      <c r="E9275" t="str">
        <f t="shared" si="288"/>
        <v>août</v>
      </c>
      <c r="F9275">
        <f t="shared" si="289"/>
        <v>8</v>
      </c>
    </row>
    <row r="9276" spans="1:6">
      <c r="A9276" t="s">
        <v>68</v>
      </c>
      <c r="B9276" s="72">
        <v>46253</v>
      </c>
      <c r="C9276" s="79">
        <v>0.375</v>
      </c>
      <c r="D9276">
        <v>58</v>
      </c>
      <c r="E9276" t="str">
        <f t="shared" si="288"/>
        <v>août</v>
      </c>
      <c r="F9276">
        <f t="shared" si="289"/>
        <v>9</v>
      </c>
    </row>
    <row r="9277" spans="1:6">
      <c r="A9277" t="s">
        <v>68</v>
      </c>
      <c r="B9277" s="72">
        <v>46253</v>
      </c>
      <c r="C9277" s="79">
        <v>0.41666666666666669</v>
      </c>
      <c r="D9277">
        <v>52</v>
      </c>
      <c r="E9277" t="str">
        <f t="shared" si="288"/>
        <v>août</v>
      </c>
      <c r="F9277">
        <f t="shared" si="289"/>
        <v>10</v>
      </c>
    </row>
    <row r="9278" spans="1:6">
      <c r="A9278" t="s">
        <v>68</v>
      </c>
      <c r="B9278" s="72">
        <v>46253</v>
      </c>
      <c r="C9278" s="79">
        <v>0.45833333333333331</v>
      </c>
      <c r="D9278">
        <v>58</v>
      </c>
      <c r="E9278" t="str">
        <f t="shared" si="288"/>
        <v>août</v>
      </c>
      <c r="F9278">
        <f t="shared" si="289"/>
        <v>11</v>
      </c>
    </row>
    <row r="9279" spans="1:6">
      <c r="A9279" t="s">
        <v>68</v>
      </c>
      <c r="B9279" s="72">
        <v>46253</v>
      </c>
      <c r="C9279" s="79">
        <v>0.5</v>
      </c>
      <c r="D9279">
        <v>48</v>
      </c>
      <c r="E9279" t="str">
        <f t="shared" si="288"/>
        <v>août</v>
      </c>
      <c r="F9279">
        <f t="shared" si="289"/>
        <v>12</v>
      </c>
    </row>
    <row r="9280" spans="1:6">
      <c r="A9280" t="s">
        <v>68</v>
      </c>
      <c r="B9280" s="72">
        <v>46253</v>
      </c>
      <c r="C9280" s="79">
        <v>0.54166666666666663</v>
      </c>
      <c r="D9280">
        <v>55</v>
      </c>
      <c r="E9280" t="str">
        <f t="shared" si="288"/>
        <v>août</v>
      </c>
      <c r="F9280">
        <f t="shared" si="289"/>
        <v>13</v>
      </c>
    </row>
    <row r="9281" spans="1:6">
      <c r="A9281" t="s">
        <v>68</v>
      </c>
      <c r="B9281" s="72">
        <v>46253</v>
      </c>
      <c r="C9281" s="79">
        <v>0.58333333333333337</v>
      </c>
      <c r="D9281">
        <v>57</v>
      </c>
      <c r="E9281" t="str">
        <f t="shared" si="288"/>
        <v>août</v>
      </c>
      <c r="F9281">
        <f t="shared" si="289"/>
        <v>14</v>
      </c>
    </row>
    <row r="9282" spans="1:6">
      <c r="A9282" t="s">
        <v>68</v>
      </c>
      <c r="B9282" s="72">
        <v>46253</v>
      </c>
      <c r="C9282" s="79">
        <v>0.625</v>
      </c>
      <c r="D9282">
        <v>58</v>
      </c>
      <c r="E9282" t="str">
        <f t="shared" si="288"/>
        <v>août</v>
      </c>
      <c r="F9282">
        <f t="shared" si="289"/>
        <v>15</v>
      </c>
    </row>
    <row r="9283" spans="1:6">
      <c r="A9283" t="s">
        <v>68</v>
      </c>
      <c r="B9283" s="72">
        <v>46253</v>
      </c>
      <c r="C9283" s="79">
        <v>0.66666666666666663</v>
      </c>
      <c r="D9283">
        <v>51</v>
      </c>
      <c r="E9283" t="str">
        <f t="shared" si="288"/>
        <v>août</v>
      </c>
      <c r="F9283">
        <f t="shared" si="289"/>
        <v>16</v>
      </c>
    </row>
    <row r="9284" spans="1:6">
      <c r="A9284" t="s">
        <v>68</v>
      </c>
      <c r="B9284" s="72">
        <v>46253</v>
      </c>
      <c r="C9284" s="79">
        <v>0.70833333333333337</v>
      </c>
      <c r="D9284">
        <v>43</v>
      </c>
      <c r="E9284" t="str">
        <f t="shared" ref="E9284:E9347" si="290">TEXT(B9284,"mmmm")</f>
        <v>août</v>
      </c>
      <c r="F9284">
        <f t="shared" ref="F9284:F9347" si="291">VLOOKUP(C9284,$L$1:$M$24,2,0)</f>
        <v>17</v>
      </c>
    </row>
    <row r="9285" spans="1:6">
      <c r="A9285" t="s">
        <v>68</v>
      </c>
      <c r="B9285" s="72">
        <v>46253</v>
      </c>
      <c r="C9285" s="79">
        <v>0.75</v>
      </c>
      <c r="D9285">
        <v>26</v>
      </c>
      <c r="E9285" t="str">
        <f t="shared" si="290"/>
        <v>août</v>
      </c>
      <c r="F9285">
        <f t="shared" si="291"/>
        <v>18</v>
      </c>
    </row>
    <row r="9286" spans="1:6">
      <c r="A9286" t="s">
        <v>68</v>
      </c>
      <c r="B9286" s="72">
        <v>46253</v>
      </c>
      <c r="C9286" s="79">
        <v>0.79166666666666663</v>
      </c>
      <c r="D9286">
        <v>20</v>
      </c>
      <c r="E9286" t="str">
        <f t="shared" si="290"/>
        <v>août</v>
      </c>
      <c r="F9286">
        <f t="shared" si="291"/>
        <v>19</v>
      </c>
    </row>
    <row r="9287" spans="1:6">
      <c r="A9287" t="s">
        <v>68</v>
      </c>
      <c r="B9287" s="72">
        <v>46253</v>
      </c>
      <c r="C9287" s="79">
        <v>0.83333333333333337</v>
      </c>
      <c r="D9287">
        <v>15</v>
      </c>
      <c r="E9287" t="str">
        <f t="shared" si="290"/>
        <v>août</v>
      </c>
      <c r="F9287">
        <f t="shared" si="291"/>
        <v>20</v>
      </c>
    </row>
    <row r="9288" spans="1:6">
      <c r="A9288" t="s">
        <v>68</v>
      </c>
      <c r="B9288" s="72">
        <v>46253</v>
      </c>
      <c r="C9288" s="79">
        <v>0.875</v>
      </c>
      <c r="D9288">
        <v>13</v>
      </c>
      <c r="E9288" t="str">
        <f t="shared" si="290"/>
        <v>août</v>
      </c>
      <c r="F9288">
        <f t="shared" si="291"/>
        <v>21</v>
      </c>
    </row>
    <row r="9289" spans="1:6">
      <c r="A9289" t="s">
        <v>68</v>
      </c>
      <c r="B9289" s="72">
        <v>46253</v>
      </c>
      <c r="C9289" s="79">
        <v>0.91666666666666663</v>
      </c>
      <c r="D9289">
        <v>7</v>
      </c>
      <c r="E9289" t="str">
        <f t="shared" si="290"/>
        <v>août</v>
      </c>
      <c r="F9289">
        <f t="shared" si="291"/>
        <v>22</v>
      </c>
    </row>
    <row r="9290" spans="1:6">
      <c r="A9290" t="s">
        <v>68</v>
      </c>
      <c r="B9290" s="72">
        <v>46253</v>
      </c>
      <c r="C9290" s="79">
        <v>0.95833333333333337</v>
      </c>
      <c r="D9290">
        <v>5</v>
      </c>
      <c r="E9290" t="str">
        <f t="shared" si="290"/>
        <v>août</v>
      </c>
      <c r="F9290">
        <f t="shared" si="291"/>
        <v>23</v>
      </c>
    </row>
    <row r="9291" spans="1:6">
      <c r="A9291" t="s">
        <v>68</v>
      </c>
      <c r="B9291" s="72">
        <v>46254</v>
      </c>
      <c r="C9291" s="79">
        <v>0</v>
      </c>
      <c r="D9291">
        <v>3</v>
      </c>
      <c r="E9291" t="str">
        <f t="shared" si="290"/>
        <v>août</v>
      </c>
      <c r="F9291">
        <f t="shared" si="291"/>
        <v>24</v>
      </c>
    </row>
    <row r="9292" spans="1:6">
      <c r="A9292" t="s">
        <v>68</v>
      </c>
      <c r="B9292" s="72">
        <v>46254</v>
      </c>
      <c r="C9292" s="79">
        <v>4.1666666666666664E-2</v>
      </c>
      <c r="D9292">
        <v>3</v>
      </c>
      <c r="E9292" t="str">
        <f t="shared" si="290"/>
        <v>août</v>
      </c>
      <c r="F9292">
        <f t="shared" si="291"/>
        <v>1</v>
      </c>
    </row>
    <row r="9293" spans="1:6">
      <c r="A9293" t="s">
        <v>68</v>
      </c>
      <c r="B9293" s="72">
        <v>46254</v>
      </c>
      <c r="C9293" s="79">
        <v>8.3333333333333329E-2</v>
      </c>
      <c r="D9293">
        <v>3</v>
      </c>
      <c r="E9293" t="str">
        <f t="shared" si="290"/>
        <v>août</v>
      </c>
      <c r="F9293">
        <f t="shared" si="291"/>
        <v>2</v>
      </c>
    </row>
    <row r="9294" spans="1:6">
      <c r="A9294" t="s">
        <v>68</v>
      </c>
      <c r="B9294" s="72">
        <v>46254</v>
      </c>
      <c r="C9294" s="79">
        <v>0.125</v>
      </c>
      <c r="D9294">
        <v>1</v>
      </c>
      <c r="E9294" t="str">
        <f t="shared" si="290"/>
        <v>août</v>
      </c>
      <c r="F9294">
        <f t="shared" si="291"/>
        <v>3</v>
      </c>
    </row>
    <row r="9295" spans="1:6">
      <c r="A9295" t="s">
        <v>68</v>
      </c>
      <c r="B9295" s="72">
        <v>46254</v>
      </c>
      <c r="C9295" s="79">
        <v>0.16666666666666666</v>
      </c>
      <c r="D9295">
        <v>0</v>
      </c>
      <c r="E9295" t="str">
        <f t="shared" si="290"/>
        <v>août</v>
      </c>
      <c r="F9295">
        <f t="shared" si="291"/>
        <v>4</v>
      </c>
    </row>
    <row r="9296" spans="1:6">
      <c r="A9296" t="s">
        <v>68</v>
      </c>
      <c r="B9296" s="72">
        <v>46254</v>
      </c>
      <c r="C9296" s="79">
        <v>0.20833333333333334</v>
      </c>
      <c r="D9296">
        <v>1</v>
      </c>
      <c r="E9296" t="str">
        <f t="shared" si="290"/>
        <v>août</v>
      </c>
      <c r="F9296" t="e">
        <f t="shared" si="291"/>
        <v>#N/A</v>
      </c>
    </row>
    <row r="9297" spans="1:6">
      <c r="A9297" t="s">
        <v>68</v>
      </c>
      <c r="B9297" s="72">
        <v>46254</v>
      </c>
      <c r="C9297" s="79">
        <v>0.25</v>
      </c>
      <c r="D9297">
        <v>4</v>
      </c>
      <c r="E9297" t="str">
        <f t="shared" si="290"/>
        <v>août</v>
      </c>
      <c r="F9297">
        <f t="shared" si="291"/>
        <v>6</v>
      </c>
    </row>
    <row r="9298" spans="1:6">
      <c r="A9298" t="s">
        <v>68</v>
      </c>
      <c r="B9298" s="72">
        <v>46254</v>
      </c>
      <c r="C9298" s="79">
        <v>0.29166666666666669</v>
      </c>
      <c r="D9298">
        <v>18</v>
      </c>
      <c r="E9298" t="str">
        <f t="shared" si="290"/>
        <v>août</v>
      </c>
      <c r="F9298">
        <f t="shared" si="291"/>
        <v>7</v>
      </c>
    </row>
    <row r="9299" spans="1:6">
      <c r="A9299" t="s">
        <v>68</v>
      </c>
      <c r="B9299" s="72">
        <v>46254</v>
      </c>
      <c r="C9299" s="79">
        <v>0.33333333333333331</v>
      </c>
      <c r="D9299">
        <v>43</v>
      </c>
      <c r="E9299" t="str">
        <f t="shared" si="290"/>
        <v>août</v>
      </c>
      <c r="F9299">
        <f t="shared" si="291"/>
        <v>8</v>
      </c>
    </row>
    <row r="9300" spans="1:6">
      <c r="A9300" t="s">
        <v>68</v>
      </c>
      <c r="B9300" s="72">
        <v>46254</v>
      </c>
      <c r="C9300" s="79">
        <v>0.375</v>
      </c>
      <c r="D9300">
        <v>51</v>
      </c>
      <c r="E9300" t="str">
        <f t="shared" si="290"/>
        <v>août</v>
      </c>
      <c r="F9300">
        <f t="shared" si="291"/>
        <v>9</v>
      </c>
    </row>
    <row r="9301" spans="1:6">
      <c r="A9301" t="s">
        <v>68</v>
      </c>
      <c r="B9301" s="72">
        <v>46254</v>
      </c>
      <c r="C9301" s="79">
        <v>0.41666666666666669</v>
      </c>
      <c r="D9301">
        <v>58</v>
      </c>
      <c r="E9301" t="str">
        <f t="shared" si="290"/>
        <v>août</v>
      </c>
      <c r="F9301">
        <f t="shared" si="291"/>
        <v>10</v>
      </c>
    </row>
    <row r="9302" spans="1:6">
      <c r="A9302" t="s">
        <v>68</v>
      </c>
      <c r="B9302" s="72">
        <v>46254</v>
      </c>
      <c r="C9302" s="79">
        <v>0.45833333333333331</v>
      </c>
      <c r="D9302">
        <v>52</v>
      </c>
      <c r="E9302" t="str">
        <f t="shared" si="290"/>
        <v>août</v>
      </c>
      <c r="F9302">
        <f t="shared" si="291"/>
        <v>11</v>
      </c>
    </row>
    <row r="9303" spans="1:6">
      <c r="A9303" t="s">
        <v>68</v>
      </c>
      <c r="B9303" s="72">
        <v>46254</v>
      </c>
      <c r="C9303" s="79">
        <v>0.5</v>
      </c>
      <c r="D9303">
        <v>47</v>
      </c>
      <c r="E9303" t="str">
        <f t="shared" si="290"/>
        <v>août</v>
      </c>
      <c r="F9303">
        <f t="shared" si="291"/>
        <v>12</v>
      </c>
    </row>
    <row r="9304" spans="1:6">
      <c r="A9304" t="s">
        <v>68</v>
      </c>
      <c r="B9304" s="72">
        <v>46254</v>
      </c>
      <c r="C9304" s="79">
        <v>0.54166666666666663</v>
      </c>
      <c r="D9304">
        <v>47</v>
      </c>
      <c r="E9304" t="str">
        <f t="shared" si="290"/>
        <v>août</v>
      </c>
      <c r="F9304">
        <f t="shared" si="291"/>
        <v>13</v>
      </c>
    </row>
    <row r="9305" spans="1:6">
      <c r="A9305" t="s">
        <v>68</v>
      </c>
      <c r="B9305" s="72">
        <v>46254</v>
      </c>
      <c r="C9305" s="79">
        <v>0.58333333333333337</v>
      </c>
      <c r="D9305">
        <v>45</v>
      </c>
      <c r="E9305" t="str">
        <f t="shared" si="290"/>
        <v>août</v>
      </c>
      <c r="F9305">
        <f t="shared" si="291"/>
        <v>14</v>
      </c>
    </row>
    <row r="9306" spans="1:6">
      <c r="A9306" t="s">
        <v>68</v>
      </c>
      <c r="B9306" s="72">
        <v>46254</v>
      </c>
      <c r="C9306" s="79">
        <v>0.625</v>
      </c>
      <c r="D9306">
        <v>58</v>
      </c>
      <c r="E9306" t="str">
        <f t="shared" si="290"/>
        <v>août</v>
      </c>
      <c r="F9306">
        <f t="shared" si="291"/>
        <v>15</v>
      </c>
    </row>
    <row r="9307" spans="1:6">
      <c r="A9307" t="s">
        <v>68</v>
      </c>
      <c r="B9307" s="72">
        <v>46254</v>
      </c>
      <c r="C9307" s="79">
        <v>0.66666666666666663</v>
      </c>
      <c r="D9307">
        <v>48</v>
      </c>
      <c r="E9307" t="str">
        <f t="shared" si="290"/>
        <v>août</v>
      </c>
      <c r="F9307">
        <f t="shared" si="291"/>
        <v>16</v>
      </c>
    </row>
    <row r="9308" spans="1:6">
      <c r="A9308" t="s">
        <v>68</v>
      </c>
      <c r="B9308" s="72">
        <v>46254</v>
      </c>
      <c r="C9308" s="79">
        <v>0.70833333333333337</v>
      </c>
      <c r="D9308">
        <v>37</v>
      </c>
      <c r="E9308" t="str">
        <f t="shared" si="290"/>
        <v>août</v>
      </c>
      <c r="F9308">
        <f t="shared" si="291"/>
        <v>17</v>
      </c>
    </row>
    <row r="9309" spans="1:6">
      <c r="A9309" t="s">
        <v>68</v>
      </c>
      <c r="B9309" s="72">
        <v>46254</v>
      </c>
      <c r="C9309" s="79">
        <v>0.75</v>
      </c>
      <c r="D9309">
        <v>37</v>
      </c>
      <c r="E9309" t="str">
        <f t="shared" si="290"/>
        <v>août</v>
      </c>
      <c r="F9309">
        <f t="shared" si="291"/>
        <v>18</v>
      </c>
    </row>
    <row r="9310" spans="1:6">
      <c r="A9310" t="s">
        <v>68</v>
      </c>
      <c r="B9310" s="72">
        <v>46254</v>
      </c>
      <c r="C9310" s="79">
        <v>0.79166666666666663</v>
      </c>
      <c r="D9310">
        <v>34</v>
      </c>
      <c r="E9310" t="str">
        <f t="shared" si="290"/>
        <v>août</v>
      </c>
      <c r="F9310">
        <f t="shared" si="291"/>
        <v>19</v>
      </c>
    </row>
    <row r="9311" spans="1:6">
      <c r="A9311" t="s">
        <v>68</v>
      </c>
      <c r="B9311" s="72">
        <v>46254</v>
      </c>
      <c r="C9311" s="79">
        <v>0.83333333333333337</v>
      </c>
      <c r="D9311">
        <v>24</v>
      </c>
      <c r="E9311" t="str">
        <f t="shared" si="290"/>
        <v>août</v>
      </c>
      <c r="F9311">
        <f t="shared" si="291"/>
        <v>20</v>
      </c>
    </row>
    <row r="9312" spans="1:6">
      <c r="A9312" t="s">
        <v>68</v>
      </c>
      <c r="B9312" s="72">
        <v>46254</v>
      </c>
      <c r="C9312" s="79">
        <v>0.875</v>
      </c>
      <c r="D9312">
        <v>14</v>
      </c>
      <c r="E9312" t="str">
        <f t="shared" si="290"/>
        <v>août</v>
      </c>
      <c r="F9312">
        <f t="shared" si="291"/>
        <v>21</v>
      </c>
    </row>
    <row r="9313" spans="1:6">
      <c r="A9313" t="s">
        <v>68</v>
      </c>
      <c r="B9313" s="72">
        <v>46254</v>
      </c>
      <c r="C9313" s="79">
        <v>0.91666666666666663</v>
      </c>
      <c r="D9313">
        <v>12</v>
      </c>
      <c r="E9313" t="str">
        <f t="shared" si="290"/>
        <v>août</v>
      </c>
      <c r="F9313">
        <f t="shared" si="291"/>
        <v>22</v>
      </c>
    </row>
    <row r="9314" spans="1:6">
      <c r="A9314" t="s">
        <v>68</v>
      </c>
      <c r="B9314" s="72">
        <v>46254</v>
      </c>
      <c r="C9314" s="79">
        <v>0.95833333333333337</v>
      </c>
      <c r="D9314">
        <v>5</v>
      </c>
      <c r="E9314" t="str">
        <f t="shared" si="290"/>
        <v>août</v>
      </c>
      <c r="F9314">
        <f t="shared" si="291"/>
        <v>23</v>
      </c>
    </row>
    <row r="9315" spans="1:6">
      <c r="A9315" t="s">
        <v>68</v>
      </c>
      <c r="B9315" s="72">
        <v>46255</v>
      </c>
      <c r="C9315" s="79">
        <v>0</v>
      </c>
      <c r="D9315">
        <v>5</v>
      </c>
      <c r="E9315" t="str">
        <f t="shared" si="290"/>
        <v>août</v>
      </c>
      <c r="F9315">
        <f t="shared" si="291"/>
        <v>24</v>
      </c>
    </row>
    <row r="9316" spans="1:6">
      <c r="A9316" t="s">
        <v>68</v>
      </c>
      <c r="B9316" s="72">
        <v>46255</v>
      </c>
      <c r="C9316" s="79">
        <v>4.1666666666666664E-2</v>
      </c>
      <c r="D9316">
        <v>2</v>
      </c>
      <c r="E9316" t="str">
        <f t="shared" si="290"/>
        <v>août</v>
      </c>
      <c r="F9316">
        <f t="shared" si="291"/>
        <v>1</v>
      </c>
    </row>
    <row r="9317" spans="1:6">
      <c r="A9317" t="s">
        <v>68</v>
      </c>
      <c r="B9317" s="72">
        <v>46255</v>
      </c>
      <c r="C9317" s="79">
        <v>8.3333333333333329E-2</v>
      </c>
      <c r="D9317">
        <v>0</v>
      </c>
      <c r="E9317" t="str">
        <f t="shared" si="290"/>
        <v>août</v>
      </c>
      <c r="F9317">
        <f t="shared" si="291"/>
        <v>2</v>
      </c>
    </row>
    <row r="9318" spans="1:6">
      <c r="A9318" t="s">
        <v>68</v>
      </c>
      <c r="B9318" s="72">
        <v>46255</v>
      </c>
      <c r="C9318" s="79">
        <v>0.125</v>
      </c>
      <c r="D9318">
        <v>1</v>
      </c>
      <c r="E9318" t="str">
        <f t="shared" si="290"/>
        <v>août</v>
      </c>
      <c r="F9318">
        <f t="shared" si="291"/>
        <v>3</v>
      </c>
    </row>
    <row r="9319" spans="1:6">
      <c r="A9319" t="s">
        <v>68</v>
      </c>
      <c r="B9319" s="72">
        <v>46255</v>
      </c>
      <c r="C9319" s="79">
        <v>0.16666666666666666</v>
      </c>
      <c r="D9319">
        <v>1</v>
      </c>
      <c r="E9319" t="str">
        <f t="shared" si="290"/>
        <v>août</v>
      </c>
      <c r="F9319">
        <f t="shared" si="291"/>
        <v>4</v>
      </c>
    </row>
    <row r="9320" spans="1:6">
      <c r="A9320" t="s">
        <v>68</v>
      </c>
      <c r="B9320" s="72">
        <v>46255</v>
      </c>
      <c r="C9320" s="79">
        <v>0.20833333333333334</v>
      </c>
      <c r="D9320">
        <v>1</v>
      </c>
      <c r="E9320" t="str">
        <f t="shared" si="290"/>
        <v>août</v>
      </c>
      <c r="F9320" t="e">
        <f t="shared" si="291"/>
        <v>#N/A</v>
      </c>
    </row>
    <row r="9321" spans="1:6">
      <c r="A9321" t="s">
        <v>68</v>
      </c>
      <c r="B9321" s="72">
        <v>46255</v>
      </c>
      <c r="C9321" s="79">
        <v>0.25</v>
      </c>
      <c r="D9321">
        <v>5</v>
      </c>
      <c r="E9321" t="str">
        <f t="shared" si="290"/>
        <v>août</v>
      </c>
      <c r="F9321">
        <f t="shared" si="291"/>
        <v>6</v>
      </c>
    </row>
    <row r="9322" spans="1:6">
      <c r="A9322" t="s">
        <v>68</v>
      </c>
      <c r="B9322" s="72">
        <v>46255</v>
      </c>
      <c r="C9322" s="79">
        <v>0.29166666666666669</v>
      </c>
      <c r="D9322">
        <v>14</v>
      </c>
      <c r="E9322" t="str">
        <f t="shared" si="290"/>
        <v>août</v>
      </c>
      <c r="F9322">
        <f t="shared" si="291"/>
        <v>7</v>
      </c>
    </row>
    <row r="9323" spans="1:6">
      <c r="A9323" t="s">
        <v>68</v>
      </c>
      <c r="B9323" s="72">
        <v>46255</v>
      </c>
      <c r="C9323" s="79">
        <v>0.33333333333333331</v>
      </c>
      <c r="D9323">
        <v>38</v>
      </c>
      <c r="E9323" t="str">
        <f t="shared" si="290"/>
        <v>août</v>
      </c>
      <c r="F9323">
        <f t="shared" si="291"/>
        <v>8</v>
      </c>
    </row>
    <row r="9324" spans="1:6">
      <c r="A9324" t="s">
        <v>68</v>
      </c>
      <c r="B9324" s="72">
        <v>46255</v>
      </c>
      <c r="C9324" s="79">
        <v>0.375</v>
      </c>
      <c r="D9324">
        <v>58</v>
      </c>
      <c r="E9324" t="str">
        <f t="shared" si="290"/>
        <v>août</v>
      </c>
      <c r="F9324">
        <f t="shared" si="291"/>
        <v>9</v>
      </c>
    </row>
    <row r="9325" spans="1:6">
      <c r="A9325" t="s">
        <v>68</v>
      </c>
      <c r="B9325" s="72">
        <v>46255</v>
      </c>
      <c r="C9325" s="79">
        <v>0.41666666666666669</v>
      </c>
      <c r="D9325">
        <v>66</v>
      </c>
      <c r="E9325" t="str">
        <f t="shared" si="290"/>
        <v>août</v>
      </c>
      <c r="F9325">
        <f t="shared" si="291"/>
        <v>10</v>
      </c>
    </row>
    <row r="9326" spans="1:6">
      <c r="A9326" t="s">
        <v>68</v>
      </c>
      <c r="B9326" s="72">
        <v>46255</v>
      </c>
      <c r="C9326" s="79">
        <v>0.45833333333333331</v>
      </c>
      <c r="D9326">
        <v>62</v>
      </c>
      <c r="E9326" t="str">
        <f t="shared" si="290"/>
        <v>août</v>
      </c>
      <c r="F9326">
        <f t="shared" si="291"/>
        <v>11</v>
      </c>
    </row>
    <row r="9327" spans="1:6">
      <c r="A9327" t="s">
        <v>68</v>
      </c>
      <c r="B9327" s="72">
        <v>46255</v>
      </c>
      <c r="C9327" s="79">
        <v>0.5</v>
      </c>
      <c r="D9327">
        <v>58</v>
      </c>
      <c r="E9327" t="str">
        <f t="shared" si="290"/>
        <v>août</v>
      </c>
      <c r="F9327">
        <f t="shared" si="291"/>
        <v>12</v>
      </c>
    </row>
    <row r="9328" spans="1:6">
      <c r="A9328" t="s">
        <v>68</v>
      </c>
      <c r="B9328" s="72">
        <v>46255</v>
      </c>
      <c r="C9328" s="79">
        <v>0.54166666666666663</v>
      </c>
      <c r="D9328">
        <v>69</v>
      </c>
      <c r="E9328" t="str">
        <f t="shared" si="290"/>
        <v>août</v>
      </c>
      <c r="F9328">
        <f t="shared" si="291"/>
        <v>13</v>
      </c>
    </row>
    <row r="9329" spans="1:6">
      <c r="A9329" t="s">
        <v>68</v>
      </c>
      <c r="B9329" s="72">
        <v>46255</v>
      </c>
      <c r="C9329" s="79">
        <v>0.58333333333333337</v>
      </c>
      <c r="D9329">
        <v>62</v>
      </c>
      <c r="E9329" t="str">
        <f t="shared" si="290"/>
        <v>août</v>
      </c>
      <c r="F9329">
        <f t="shared" si="291"/>
        <v>14</v>
      </c>
    </row>
    <row r="9330" spans="1:6">
      <c r="A9330" t="s">
        <v>68</v>
      </c>
      <c r="B9330" s="72">
        <v>46255</v>
      </c>
      <c r="C9330" s="79">
        <v>0.625</v>
      </c>
      <c r="D9330">
        <v>66</v>
      </c>
      <c r="E9330" t="str">
        <f t="shared" si="290"/>
        <v>août</v>
      </c>
      <c r="F9330">
        <f t="shared" si="291"/>
        <v>15</v>
      </c>
    </row>
    <row r="9331" spans="1:6">
      <c r="A9331" t="s">
        <v>68</v>
      </c>
      <c r="B9331" s="72">
        <v>46255</v>
      </c>
      <c r="C9331" s="79">
        <v>0.66666666666666663</v>
      </c>
      <c r="D9331">
        <v>55</v>
      </c>
      <c r="E9331" t="str">
        <f t="shared" si="290"/>
        <v>août</v>
      </c>
      <c r="F9331">
        <f t="shared" si="291"/>
        <v>16</v>
      </c>
    </row>
    <row r="9332" spans="1:6">
      <c r="A9332" t="s">
        <v>68</v>
      </c>
      <c r="B9332" s="72">
        <v>46255</v>
      </c>
      <c r="C9332" s="79">
        <v>0.70833333333333337</v>
      </c>
      <c r="D9332">
        <v>45</v>
      </c>
      <c r="E9332" t="str">
        <f t="shared" si="290"/>
        <v>août</v>
      </c>
      <c r="F9332">
        <f t="shared" si="291"/>
        <v>17</v>
      </c>
    </row>
    <row r="9333" spans="1:6">
      <c r="A9333" t="s">
        <v>68</v>
      </c>
      <c r="B9333" s="72">
        <v>46255</v>
      </c>
      <c r="C9333" s="79">
        <v>0.75</v>
      </c>
      <c r="D9333">
        <v>29</v>
      </c>
      <c r="E9333" t="str">
        <f t="shared" si="290"/>
        <v>août</v>
      </c>
      <c r="F9333">
        <f t="shared" si="291"/>
        <v>18</v>
      </c>
    </row>
    <row r="9334" spans="1:6">
      <c r="A9334" t="s">
        <v>68</v>
      </c>
      <c r="B9334" s="72">
        <v>46255</v>
      </c>
      <c r="C9334" s="79">
        <v>0.79166666666666663</v>
      </c>
      <c r="D9334">
        <v>24</v>
      </c>
      <c r="E9334" t="str">
        <f t="shared" si="290"/>
        <v>août</v>
      </c>
      <c r="F9334">
        <f t="shared" si="291"/>
        <v>19</v>
      </c>
    </row>
    <row r="9335" spans="1:6">
      <c r="A9335" t="s">
        <v>68</v>
      </c>
      <c r="B9335" s="72">
        <v>46255</v>
      </c>
      <c r="C9335" s="79">
        <v>0.83333333333333337</v>
      </c>
      <c r="D9335">
        <v>20</v>
      </c>
      <c r="E9335" t="str">
        <f t="shared" si="290"/>
        <v>août</v>
      </c>
      <c r="F9335">
        <f t="shared" si="291"/>
        <v>20</v>
      </c>
    </row>
    <row r="9336" spans="1:6">
      <c r="A9336" t="s">
        <v>68</v>
      </c>
      <c r="B9336" s="72">
        <v>46255</v>
      </c>
      <c r="C9336" s="79">
        <v>0.875</v>
      </c>
      <c r="D9336">
        <v>13</v>
      </c>
      <c r="E9336" t="str">
        <f t="shared" si="290"/>
        <v>août</v>
      </c>
      <c r="F9336">
        <f t="shared" si="291"/>
        <v>21</v>
      </c>
    </row>
    <row r="9337" spans="1:6">
      <c r="A9337" t="s">
        <v>68</v>
      </c>
      <c r="B9337" s="72">
        <v>46255</v>
      </c>
      <c r="C9337" s="79">
        <v>0.91666666666666663</v>
      </c>
      <c r="D9337">
        <v>11</v>
      </c>
      <c r="E9337" t="str">
        <f t="shared" si="290"/>
        <v>août</v>
      </c>
      <c r="F9337">
        <f t="shared" si="291"/>
        <v>22</v>
      </c>
    </row>
    <row r="9338" spans="1:6">
      <c r="A9338" t="s">
        <v>68</v>
      </c>
      <c r="B9338" s="72">
        <v>46255</v>
      </c>
      <c r="C9338" s="79">
        <v>0.95833333333333337</v>
      </c>
      <c r="D9338">
        <v>9</v>
      </c>
      <c r="E9338" t="str">
        <f t="shared" si="290"/>
        <v>août</v>
      </c>
      <c r="F9338">
        <f t="shared" si="291"/>
        <v>23</v>
      </c>
    </row>
    <row r="9339" spans="1:6">
      <c r="A9339" t="s">
        <v>68</v>
      </c>
      <c r="B9339" s="72">
        <v>46256</v>
      </c>
      <c r="C9339" s="79">
        <v>0</v>
      </c>
      <c r="D9339">
        <v>6</v>
      </c>
      <c r="E9339" t="str">
        <f t="shared" si="290"/>
        <v>août</v>
      </c>
      <c r="F9339">
        <f t="shared" si="291"/>
        <v>24</v>
      </c>
    </row>
    <row r="9340" spans="1:6">
      <c r="A9340" t="s">
        <v>68</v>
      </c>
      <c r="B9340" s="72">
        <v>46256</v>
      </c>
      <c r="C9340" s="79">
        <v>4.1666666666666664E-2</v>
      </c>
      <c r="D9340">
        <v>5</v>
      </c>
      <c r="E9340" t="str">
        <f t="shared" si="290"/>
        <v>août</v>
      </c>
      <c r="F9340">
        <f t="shared" si="291"/>
        <v>1</v>
      </c>
    </row>
    <row r="9341" spans="1:6">
      <c r="A9341" t="s">
        <v>68</v>
      </c>
      <c r="B9341" s="72">
        <v>46256</v>
      </c>
      <c r="C9341" s="79">
        <v>8.3333333333333329E-2</v>
      </c>
      <c r="D9341">
        <v>1</v>
      </c>
      <c r="E9341" t="str">
        <f t="shared" si="290"/>
        <v>août</v>
      </c>
      <c r="F9341">
        <f t="shared" si="291"/>
        <v>2</v>
      </c>
    </row>
    <row r="9342" spans="1:6">
      <c r="A9342" t="s">
        <v>68</v>
      </c>
      <c r="B9342" s="72">
        <v>46256</v>
      </c>
      <c r="C9342" s="79">
        <v>0.125</v>
      </c>
      <c r="D9342">
        <v>2</v>
      </c>
      <c r="E9342" t="str">
        <f t="shared" si="290"/>
        <v>août</v>
      </c>
      <c r="F9342">
        <f t="shared" si="291"/>
        <v>3</v>
      </c>
    </row>
    <row r="9343" spans="1:6">
      <c r="A9343" t="s">
        <v>68</v>
      </c>
      <c r="B9343" s="72">
        <v>46256</v>
      </c>
      <c r="C9343" s="79">
        <v>0.16666666666666666</v>
      </c>
      <c r="D9343">
        <v>0</v>
      </c>
      <c r="E9343" t="str">
        <f t="shared" si="290"/>
        <v>août</v>
      </c>
      <c r="F9343">
        <f t="shared" si="291"/>
        <v>4</v>
      </c>
    </row>
    <row r="9344" spans="1:6">
      <c r="A9344" t="s">
        <v>68</v>
      </c>
      <c r="B9344" s="72">
        <v>46256</v>
      </c>
      <c r="C9344" s="79">
        <v>0.20833333333333334</v>
      </c>
      <c r="D9344">
        <v>1</v>
      </c>
      <c r="E9344" t="str">
        <f t="shared" si="290"/>
        <v>août</v>
      </c>
      <c r="F9344" t="e">
        <f t="shared" si="291"/>
        <v>#N/A</v>
      </c>
    </row>
    <row r="9345" spans="1:6">
      <c r="A9345" t="s">
        <v>68</v>
      </c>
      <c r="B9345" s="72">
        <v>46256</v>
      </c>
      <c r="C9345" s="79">
        <v>0.25</v>
      </c>
      <c r="D9345">
        <v>3</v>
      </c>
      <c r="E9345" t="str">
        <f t="shared" si="290"/>
        <v>août</v>
      </c>
      <c r="F9345">
        <f t="shared" si="291"/>
        <v>6</v>
      </c>
    </row>
    <row r="9346" spans="1:6">
      <c r="A9346" t="s">
        <v>68</v>
      </c>
      <c r="B9346" s="72">
        <v>46256</v>
      </c>
      <c r="C9346" s="79">
        <v>0.29166666666666669</v>
      </c>
      <c r="D9346">
        <v>8</v>
      </c>
      <c r="E9346" t="str">
        <f t="shared" si="290"/>
        <v>août</v>
      </c>
      <c r="F9346">
        <f t="shared" si="291"/>
        <v>7</v>
      </c>
    </row>
    <row r="9347" spans="1:6">
      <c r="A9347" t="s">
        <v>68</v>
      </c>
      <c r="B9347" s="72">
        <v>46256</v>
      </c>
      <c r="C9347" s="79">
        <v>0.33333333333333331</v>
      </c>
      <c r="D9347">
        <v>20</v>
      </c>
      <c r="E9347" t="str">
        <f t="shared" si="290"/>
        <v>août</v>
      </c>
      <c r="F9347">
        <f t="shared" si="291"/>
        <v>8</v>
      </c>
    </row>
    <row r="9348" spans="1:6">
      <c r="A9348" t="s">
        <v>68</v>
      </c>
      <c r="B9348" s="72">
        <v>46256</v>
      </c>
      <c r="C9348" s="79">
        <v>0.375</v>
      </c>
      <c r="D9348">
        <v>38</v>
      </c>
      <c r="E9348" t="str">
        <f t="shared" ref="E9348:E9411" si="292">TEXT(B9348,"mmmm")</f>
        <v>août</v>
      </c>
      <c r="F9348">
        <f t="shared" ref="F9348:F9411" si="293">VLOOKUP(C9348,$L$1:$M$24,2,0)</f>
        <v>9</v>
      </c>
    </row>
    <row r="9349" spans="1:6">
      <c r="A9349" t="s">
        <v>68</v>
      </c>
      <c r="B9349" s="72">
        <v>46256</v>
      </c>
      <c r="C9349" s="79">
        <v>0.41666666666666669</v>
      </c>
      <c r="D9349">
        <v>38</v>
      </c>
      <c r="E9349" t="str">
        <f t="shared" si="292"/>
        <v>août</v>
      </c>
      <c r="F9349">
        <f t="shared" si="293"/>
        <v>10</v>
      </c>
    </row>
    <row r="9350" spans="1:6">
      <c r="A9350" t="s">
        <v>68</v>
      </c>
      <c r="B9350" s="72">
        <v>46256</v>
      </c>
      <c r="C9350" s="79">
        <v>0.45833333333333331</v>
      </c>
      <c r="D9350">
        <v>49</v>
      </c>
      <c r="E9350" t="str">
        <f t="shared" si="292"/>
        <v>août</v>
      </c>
      <c r="F9350">
        <f t="shared" si="293"/>
        <v>11</v>
      </c>
    </row>
    <row r="9351" spans="1:6">
      <c r="A9351" t="s">
        <v>68</v>
      </c>
      <c r="B9351" s="72">
        <v>46256</v>
      </c>
      <c r="C9351" s="79">
        <v>0.5</v>
      </c>
      <c r="D9351">
        <v>46</v>
      </c>
      <c r="E9351" t="str">
        <f t="shared" si="292"/>
        <v>août</v>
      </c>
      <c r="F9351">
        <f t="shared" si="293"/>
        <v>12</v>
      </c>
    </row>
    <row r="9352" spans="1:6">
      <c r="A9352" t="s">
        <v>68</v>
      </c>
      <c r="B9352" s="72">
        <v>46256</v>
      </c>
      <c r="C9352" s="79">
        <v>0.54166666666666663</v>
      </c>
      <c r="D9352">
        <v>45</v>
      </c>
      <c r="E9352" t="str">
        <f t="shared" si="292"/>
        <v>août</v>
      </c>
      <c r="F9352">
        <f t="shared" si="293"/>
        <v>13</v>
      </c>
    </row>
    <row r="9353" spans="1:6">
      <c r="A9353" t="s">
        <v>68</v>
      </c>
      <c r="B9353" s="72">
        <v>46256</v>
      </c>
      <c r="C9353" s="79">
        <v>0.58333333333333337</v>
      </c>
      <c r="D9353">
        <v>42</v>
      </c>
      <c r="E9353" t="str">
        <f t="shared" si="292"/>
        <v>août</v>
      </c>
      <c r="F9353">
        <f t="shared" si="293"/>
        <v>14</v>
      </c>
    </row>
    <row r="9354" spans="1:6">
      <c r="A9354" t="s">
        <v>68</v>
      </c>
      <c r="B9354" s="72">
        <v>46256</v>
      </c>
      <c r="C9354" s="79">
        <v>0.625</v>
      </c>
      <c r="D9354">
        <v>42</v>
      </c>
      <c r="E9354" t="str">
        <f t="shared" si="292"/>
        <v>août</v>
      </c>
      <c r="F9354">
        <f t="shared" si="293"/>
        <v>15</v>
      </c>
    </row>
    <row r="9355" spans="1:6">
      <c r="A9355" t="s">
        <v>68</v>
      </c>
      <c r="B9355" s="72">
        <v>46256</v>
      </c>
      <c r="C9355" s="79">
        <v>0.66666666666666663</v>
      </c>
      <c r="D9355">
        <v>35</v>
      </c>
      <c r="E9355" t="str">
        <f t="shared" si="292"/>
        <v>août</v>
      </c>
      <c r="F9355">
        <f t="shared" si="293"/>
        <v>16</v>
      </c>
    </row>
    <row r="9356" spans="1:6">
      <c r="A9356" t="s">
        <v>68</v>
      </c>
      <c r="B9356" s="72">
        <v>46256</v>
      </c>
      <c r="C9356" s="79">
        <v>0.70833333333333337</v>
      </c>
      <c r="D9356">
        <v>34</v>
      </c>
      <c r="E9356" t="str">
        <f t="shared" si="292"/>
        <v>août</v>
      </c>
      <c r="F9356">
        <f t="shared" si="293"/>
        <v>17</v>
      </c>
    </row>
    <row r="9357" spans="1:6">
      <c r="A9357" t="s">
        <v>68</v>
      </c>
      <c r="B9357" s="72">
        <v>46256</v>
      </c>
      <c r="C9357" s="79">
        <v>0.75</v>
      </c>
      <c r="D9357">
        <v>27</v>
      </c>
      <c r="E9357" t="str">
        <f t="shared" si="292"/>
        <v>août</v>
      </c>
      <c r="F9357">
        <f t="shared" si="293"/>
        <v>18</v>
      </c>
    </row>
    <row r="9358" spans="1:6">
      <c r="A9358" t="s">
        <v>68</v>
      </c>
      <c r="B9358" s="72">
        <v>46256</v>
      </c>
      <c r="C9358" s="79">
        <v>0.79166666666666663</v>
      </c>
      <c r="D9358">
        <v>20</v>
      </c>
      <c r="E9358" t="str">
        <f t="shared" si="292"/>
        <v>août</v>
      </c>
      <c r="F9358">
        <f t="shared" si="293"/>
        <v>19</v>
      </c>
    </row>
    <row r="9359" spans="1:6">
      <c r="A9359" t="s">
        <v>68</v>
      </c>
      <c r="B9359" s="72">
        <v>46256</v>
      </c>
      <c r="C9359" s="79">
        <v>0.83333333333333337</v>
      </c>
      <c r="D9359">
        <v>15</v>
      </c>
      <c r="E9359" t="str">
        <f t="shared" si="292"/>
        <v>août</v>
      </c>
      <c r="F9359">
        <f t="shared" si="293"/>
        <v>20</v>
      </c>
    </row>
    <row r="9360" spans="1:6">
      <c r="A9360" t="s">
        <v>68</v>
      </c>
      <c r="B9360" s="72">
        <v>46256</v>
      </c>
      <c r="C9360" s="79">
        <v>0.875</v>
      </c>
      <c r="D9360">
        <v>15</v>
      </c>
      <c r="E9360" t="str">
        <f t="shared" si="292"/>
        <v>août</v>
      </c>
      <c r="F9360">
        <f t="shared" si="293"/>
        <v>21</v>
      </c>
    </row>
    <row r="9361" spans="1:6">
      <c r="A9361" t="s">
        <v>68</v>
      </c>
      <c r="B9361" s="72">
        <v>46256</v>
      </c>
      <c r="C9361" s="79">
        <v>0.91666666666666663</v>
      </c>
      <c r="D9361">
        <v>13</v>
      </c>
      <c r="E9361" t="str">
        <f t="shared" si="292"/>
        <v>août</v>
      </c>
      <c r="F9361">
        <f t="shared" si="293"/>
        <v>22</v>
      </c>
    </row>
    <row r="9362" spans="1:6">
      <c r="A9362" t="s">
        <v>68</v>
      </c>
      <c r="B9362" s="72">
        <v>46256</v>
      </c>
      <c r="C9362" s="79">
        <v>0.95833333333333337</v>
      </c>
      <c r="D9362">
        <v>5</v>
      </c>
      <c r="E9362" t="str">
        <f t="shared" si="292"/>
        <v>août</v>
      </c>
      <c r="F9362">
        <f t="shared" si="293"/>
        <v>23</v>
      </c>
    </row>
    <row r="9363" spans="1:6">
      <c r="A9363" t="s">
        <v>68</v>
      </c>
      <c r="B9363" s="72">
        <v>46257</v>
      </c>
      <c r="C9363" s="79">
        <v>0</v>
      </c>
      <c r="D9363">
        <v>6</v>
      </c>
      <c r="E9363" t="str">
        <f t="shared" si="292"/>
        <v>août</v>
      </c>
      <c r="F9363">
        <f t="shared" si="293"/>
        <v>24</v>
      </c>
    </row>
    <row r="9364" spans="1:6">
      <c r="A9364" t="s">
        <v>68</v>
      </c>
      <c r="B9364" s="72">
        <v>46257</v>
      </c>
      <c r="C9364" s="79">
        <v>4.1666666666666664E-2</v>
      </c>
      <c r="D9364">
        <v>6</v>
      </c>
      <c r="E9364" t="str">
        <f t="shared" si="292"/>
        <v>août</v>
      </c>
      <c r="F9364">
        <f t="shared" si="293"/>
        <v>1</v>
      </c>
    </row>
    <row r="9365" spans="1:6">
      <c r="A9365" t="s">
        <v>68</v>
      </c>
      <c r="B9365" s="72">
        <v>46257</v>
      </c>
      <c r="C9365" s="79">
        <v>8.3333333333333329E-2</v>
      </c>
      <c r="D9365">
        <v>3</v>
      </c>
      <c r="E9365" t="str">
        <f t="shared" si="292"/>
        <v>août</v>
      </c>
      <c r="F9365">
        <f t="shared" si="293"/>
        <v>2</v>
      </c>
    </row>
    <row r="9366" spans="1:6">
      <c r="A9366" t="s">
        <v>68</v>
      </c>
      <c r="B9366" s="72">
        <v>46257</v>
      </c>
      <c r="C9366" s="79">
        <v>0.125</v>
      </c>
      <c r="D9366">
        <v>2</v>
      </c>
      <c r="E9366" t="str">
        <f t="shared" si="292"/>
        <v>août</v>
      </c>
      <c r="F9366">
        <f t="shared" si="293"/>
        <v>3</v>
      </c>
    </row>
    <row r="9367" spans="1:6">
      <c r="A9367" t="s">
        <v>68</v>
      </c>
      <c r="B9367" s="72">
        <v>46257</v>
      </c>
      <c r="C9367" s="79">
        <v>0.16666666666666666</v>
      </c>
      <c r="D9367">
        <v>1</v>
      </c>
      <c r="E9367" t="str">
        <f t="shared" si="292"/>
        <v>août</v>
      </c>
      <c r="F9367">
        <f t="shared" si="293"/>
        <v>4</v>
      </c>
    </row>
    <row r="9368" spans="1:6">
      <c r="A9368" t="s">
        <v>68</v>
      </c>
      <c r="B9368" s="72">
        <v>46257</v>
      </c>
      <c r="C9368" s="79">
        <v>0.20833333333333334</v>
      </c>
      <c r="D9368">
        <v>0</v>
      </c>
      <c r="E9368" t="str">
        <f t="shared" si="292"/>
        <v>août</v>
      </c>
      <c r="F9368" t="e">
        <f t="shared" si="293"/>
        <v>#N/A</v>
      </c>
    </row>
    <row r="9369" spans="1:6">
      <c r="A9369" t="s">
        <v>68</v>
      </c>
      <c r="B9369" s="72">
        <v>46257</v>
      </c>
      <c r="C9369" s="79">
        <v>0.25</v>
      </c>
      <c r="D9369">
        <v>1</v>
      </c>
      <c r="E9369" t="str">
        <f t="shared" si="292"/>
        <v>août</v>
      </c>
      <c r="F9369">
        <f t="shared" si="293"/>
        <v>6</v>
      </c>
    </row>
    <row r="9370" spans="1:6">
      <c r="A9370" t="s">
        <v>68</v>
      </c>
      <c r="B9370" s="72">
        <v>46257</v>
      </c>
      <c r="C9370" s="79">
        <v>0.29166666666666669</v>
      </c>
      <c r="D9370">
        <v>3</v>
      </c>
      <c r="E9370" t="str">
        <f t="shared" si="292"/>
        <v>août</v>
      </c>
      <c r="F9370">
        <f t="shared" si="293"/>
        <v>7</v>
      </c>
    </row>
    <row r="9371" spans="1:6">
      <c r="A9371" t="s">
        <v>68</v>
      </c>
      <c r="B9371" s="72">
        <v>46257</v>
      </c>
      <c r="C9371" s="79">
        <v>0.33333333333333331</v>
      </c>
      <c r="D9371">
        <v>8</v>
      </c>
      <c r="E9371" t="str">
        <f t="shared" si="292"/>
        <v>août</v>
      </c>
      <c r="F9371">
        <f t="shared" si="293"/>
        <v>8</v>
      </c>
    </row>
    <row r="9372" spans="1:6">
      <c r="A9372" t="s">
        <v>68</v>
      </c>
      <c r="B9372" s="72">
        <v>46257</v>
      </c>
      <c r="C9372" s="79">
        <v>0.375</v>
      </c>
      <c r="D9372">
        <v>23</v>
      </c>
      <c r="E9372" t="str">
        <f t="shared" si="292"/>
        <v>août</v>
      </c>
      <c r="F9372">
        <f t="shared" si="293"/>
        <v>9</v>
      </c>
    </row>
    <row r="9373" spans="1:6">
      <c r="A9373" t="s">
        <v>68</v>
      </c>
      <c r="B9373" s="72">
        <v>46257</v>
      </c>
      <c r="C9373" s="79">
        <v>0.41666666666666669</v>
      </c>
      <c r="D9373">
        <v>34</v>
      </c>
      <c r="E9373" t="str">
        <f t="shared" si="292"/>
        <v>août</v>
      </c>
      <c r="F9373">
        <f t="shared" si="293"/>
        <v>10</v>
      </c>
    </row>
    <row r="9374" spans="1:6">
      <c r="A9374" t="s">
        <v>68</v>
      </c>
      <c r="B9374" s="72">
        <v>46257</v>
      </c>
      <c r="C9374" s="79">
        <v>0.45833333333333331</v>
      </c>
      <c r="D9374">
        <v>30</v>
      </c>
      <c r="E9374" t="str">
        <f t="shared" si="292"/>
        <v>août</v>
      </c>
      <c r="F9374">
        <f t="shared" si="293"/>
        <v>11</v>
      </c>
    </row>
    <row r="9375" spans="1:6">
      <c r="A9375" t="s">
        <v>68</v>
      </c>
      <c r="B9375" s="72">
        <v>46257</v>
      </c>
      <c r="C9375" s="79">
        <v>0.5</v>
      </c>
      <c r="D9375">
        <v>37</v>
      </c>
      <c r="E9375" t="str">
        <f t="shared" si="292"/>
        <v>août</v>
      </c>
      <c r="F9375">
        <f t="shared" si="293"/>
        <v>12</v>
      </c>
    </row>
    <row r="9376" spans="1:6">
      <c r="A9376" t="s">
        <v>68</v>
      </c>
      <c r="B9376" s="72">
        <v>46257</v>
      </c>
      <c r="C9376" s="79">
        <v>0.54166666666666663</v>
      </c>
      <c r="D9376">
        <v>41</v>
      </c>
      <c r="E9376" t="str">
        <f t="shared" si="292"/>
        <v>août</v>
      </c>
      <c r="F9376">
        <f t="shared" si="293"/>
        <v>13</v>
      </c>
    </row>
    <row r="9377" spans="1:6">
      <c r="A9377" t="s">
        <v>68</v>
      </c>
      <c r="B9377" s="72">
        <v>46257</v>
      </c>
      <c r="C9377" s="79">
        <v>0.58333333333333337</v>
      </c>
      <c r="D9377">
        <v>32</v>
      </c>
      <c r="E9377" t="str">
        <f t="shared" si="292"/>
        <v>août</v>
      </c>
      <c r="F9377">
        <f t="shared" si="293"/>
        <v>14</v>
      </c>
    </row>
    <row r="9378" spans="1:6">
      <c r="A9378" t="s">
        <v>68</v>
      </c>
      <c r="B9378" s="72">
        <v>46257</v>
      </c>
      <c r="C9378" s="79">
        <v>0.625</v>
      </c>
      <c r="D9378">
        <v>35</v>
      </c>
      <c r="E9378" t="str">
        <f t="shared" si="292"/>
        <v>août</v>
      </c>
      <c r="F9378">
        <f t="shared" si="293"/>
        <v>15</v>
      </c>
    </row>
    <row r="9379" spans="1:6">
      <c r="A9379" t="s">
        <v>68</v>
      </c>
      <c r="B9379" s="72">
        <v>46257</v>
      </c>
      <c r="C9379" s="79">
        <v>0.66666666666666663</v>
      </c>
      <c r="D9379">
        <v>31</v>
      </c>
      <c r="E9379" t="str">
        <f t="shared" si="292"/>
        <v>août</v>
      </c>
      <c r="F9379">
        <f t="shared" si="293"/>
        <v>16</v>
      </c>
    </row>
    <row r="9380" spans="1:6">
      <c r="A9380" t="s">
        <v>68</v>
      </c>
      <c r="B9380" s="72">
        <v>46257</v>
      </c>
      <c r="C9380" s="79">
        <v>0.70833333333333337</v>
      </c>
      <c r="D9380">
        <v>28</v>
      </c>
      <c r="E9380" t="str">
        <f t="shared" si="292"/>
        <v>août</v>
      </c>
      <c r="F9380">
        <f t="shared" si="293"/>
        <v>17</v>
      </c>
    </row>
    <row r="9381" spans="1:6">
      <c r="A9381" t="s">
        <v>68</v>
      </c>
      <c r="B9381" s="72">
        <v>46257</v>
      </c>
      <c r="C9381" s="79">
        <v>0.75</v>
      </c>
      <c r="D9381">
        <v>22</v>
      </c>
      <c r="E9381" t="str">
        <f t="shared" si="292"/>
        <v>août</v>
      </c>
      <c r="F9381">
        <f t="shared" si="293"/>
        <v>18</v>
      </c>
    </row>
    <row r="9382" spans="1:6">
      <c r="A9382" t="s">
        <v>68</v>
      </c>
      <c r="B9382" s="72">
        <v>46257</v>
      </c>
      <c r="C9382" s="79">
        <v>0.79166666666666663</v>
      </c>
      <c r="D9382">
        <v>17</v>
      </c>
      <c r="E9382" t="str">
        <f t="shared" si="292"/>
        <v>août</v>
      </c>
      <c r="F9382">
        <f t="shared" si="293"/>
        <v>19</v>
      </c>
    </row>
    <row r="9383" spans="1:6">
      <c r="A9383" t="s">
        <v>68</v>
      </c>
      <c r="B9383" s="72">
        <v>46257</v>
      </c>
      <c r="C9383" s="79">
        <v>0.83333333333333337</v>
      </c>
      <c r="D9383">
        <v>15</v>
      </c>
      <c r="E9383" t="str">
        <f t="shared" si="292"/>
        <v>août</v>
      </c>
      <c r="F9383">
        <f t="shared" si="293"/>
        <v>20</v>
      </c>
    </row>
    <row r="9384" spans="1:6">
      <c r="A9384" t="s">
        <v>68</v>
      </c>
      <c r="B9384" s="72">
        <v>46257</v>
      </c>
      <c r="C9384" s="79">
        <v>0.875</v>
      </c>
      <c r="D9384">
        <v>11</v>
      </c>
      <c r="E9384" t="str">
        <f t="shared" si="292"/>
        <v>août</v>
      </c>
      <c r="F9384">
        <f t="shared" si="293"/>
        <v>21</v>
      </c>
    </row>
    <row r="9385" spans="1:6">
      <c r="A9385" t="s">
        <v>68</v>
      </c>
      <c r="B9385" s="72">
        <v>46257</v>
      </c>
      <c r="C9385" s="79">
        <v>0.91666666666666663</v>
      </c>
      <c r="D9385">
        <v>7</v>
      </c>
      <c r="E9385" t="str">
        <f t="shared" si="292"/>
        <v>août</v>
      </c>
      <c r="F9385">
        <f t="shared" si="293"/>
        <v>22</v>
      </c>
    </row>
    <row r="9386" spans="1:6">
      <c r="A9386" t="s">
        <v>68</v>
      </c>
      <c r="B9386" s="72">
        <v>46257</v>
      </c>
      <c r="C9386" s="79">
        <v>0.95833333333333337</v>
      </c>
      <c r="D9386">
        <v>5</v>
      </c>
      <c r="E9386" t="str">
        <f t="shared" si="292"/>
        <v>août</v>
      </c>
      <c r="F9386">
        <f t="shared" si="293"/>
        <v>23</v>
      </c>
    </row>
    <row r="9387" spans="1:6">
      <c r="A9387" t="s">
        <v>68</v>
      </c>
      <c r="B9387" s="72">
        <v>46258</v>
      </c>
      <c r="C9387" s="79">
        <v>0</v>
      </c>
      <c r="D9387">
        <v>2</v>
      </c>
      <c r="E9387" t="str">
        <f t="shared" si="292"/>
        <v>août</v>
      </c>
      <c r="F9387">
        <f t="shared" si="293"/>
        <v>24</v>
      </c>
    </row>
    <row r="9388" spans="1:6">
      <c r="A9388" t="s">
        <v>68</v>
      </c>
      <c r="B9388" s="72">
        <v>46258</v>
      </c>
      <c r="C9388" s="79">
        <v>4.1666666666666664E-2</v>
      </c>
      <c r="D9388">
        <v>1</v>
      </c>
      <c r="E9388" t="str">
        <f t="shared" si="292"/>
        <v>août</v>
      </c>
      <c r="F9388">
        <f t="shared" si="293"/>
        <v>1</v>
      </c>
    </row>
    <row r="9389" spans="1:6">
      <c r="A9389" t="s">
        <v>68</v>
      </c>
      <c r="B9389" s="72">
        <v>46258</v>
      </c>
      <c r="C9389" s="79">
        <v>8.3333333333333329E-2</v>
      </c>
      <c r="D9389">
        <v>2</v>
      </c>
      <c r="E9389" t="str">
        <f t="shared" si="292"/>
        <v>août</v>
      </c>
      <c r="F9389">
        <f t="shared" si="293"/>
        <v>2</v>
      </c>
    </row>
    <row r="9390" spans="1:6">
      <c r="A9390" t="s">
        <v>68</v>
      </c>
      <c r="B9390" s="72">
        <v>46258</v>
      </c>
      <c r="C9390" s="79">
        <v>0.125</v>
      </c>
      <c r="D9390">
        <v>0</v>
      </c>
      <c r="E9390" t="str">
        <f t="shared" si="292"/>
        <v>août</v>
      </c>
      <c r="F9390">
        <f t="shared" si="293"/>
        <v>3</v>
      </c>
    </row>
    <row r="9391" spans="1:6">
      <c r="A9391" t="s">
        <v>68</v>
      </c>
      <c r="B9391" s="72">
        <v>46258</v>
      </c>
      <c r="C9391" s="79">
        <v>0.16666666666666666</v>
      </c>
      <c r="D9391">
        <v>1</v>
      </c>
      <c r="E9391" t="str">
        <f t="shared" si="292"/>
        <v>août</v>
      </c>
      <c r="F9391">
        <f t="shared" si="293"/>
        <v>4</v>
      </c>
    </row>
    <row r="9392" spans="1:6">
      <c r="A9392" t="s">
        <v>68</v>
      </c>
      <c r="B9392" s="72">
        <v>46258</v>
      </c>
      <c r="C9392" s="79">
        <v>0.20833333333333334</v>
      </c>
      <c r="D9392">
        <v>1</v>
      </c>
      <c r="E9392" t="str">
        <f t="shared" si="292"/>
        <v>août</v>
      </c>
      <c r="F9392" t="e">
        <f t="shared" si="293"/>
        <v>#N/A</v>
      </c>
    </row>
    <row r="9393" spans="1:6">
      <c r="A9393" t="s">
        <v>68</v>
      </c>
      <c r="B9393" s="72">
        <v>46258</v>
      </c>
      <c r="C9393" s="79">
        <v>0.25</v>
      </c>
      <c r="D9393">
        <v>5</v>
      </c>
      <c r="E9393" t="str">
        <f t="shared" si="292"/>
        <v>août</v>
      </c>
      <c r="F9393">
        <f t="shared" si="293"/>
        <v>6</v>
      </c>
    </row>
    <row r="9394" spans="1:6">
      <c r="A9394" t="s">
        <v>68</v>
      </c>
      <c r="B9394" s="72">
        <v>46258</v>
      </c>
      <c r="C9394" s="79">
        <v>0.29166666666666669</v>
      </c>
      <c r="D9394">
        <v>22</v>
      </c>
      <c r="E9394" t="str">
        <f t="shared" si="292"/>
        <v>août</v>
      </c>
      <c r="F9394">
        <f t="shared" si="293"/>
        <v>7</v>
      </c>
    </row>
    <row r="9395" spans="1:6">
      <c r="A9395" t="s">
        <v>68</v>
      </c>
      <c r="B9395" s="72">
        <v>46258</v>
      </c>
      <c r="C9395" s="79">
        <v>0.33333333333333331</v>
      </c>
      <c r="D9395">
        <v>65</v>
      </c>
      <c r="E9395" t="str">
        <f t="shared" si="292"/>
        <v>août</v>
      </c>
      <c r="F9395">
        <f t="shared" si="293"/>
        <v>8</v>
      </c>
    </row>
    <row r="9396" spans="1:6">
      <c r="A9396" t="s">
        <v>68</v>
      </c>
      <c r="B9396" s="72">
        <v>46258</v>
      </c>
      <c r="C9396" s="79">
        <v>0.375</v>
      </c>
      <c r="D9396">
        <v>86</v>
      </c>
      <c r="E9396" t="str">
        <f t="shared" si="292"/>
        <v>août</v>
      </c>
      <c r="F9396">
        <f t="shared" si="293"/>
        <v>9</v>
      </c>
    </row>
    <row r="9397" spans="1:6">
      <c r="A9397" t="s">
        <v>68</v>
      </c>
      <c r="B9397" s="72">
        <v>46258</v>
      </c>
      <c r="C9397" s="79">
        <v>0.41666666666666669</v>
      </c>
      <c r="D9397">
        <v>85</v>
      </c>
      <c r="E9397" t="str">
        <f t="shared" si="292"/>
        <v>août</v>
      </c>
      <c r="F9397">
        <f t="shared" si="293"/>
        <v>10</v>
      </c>
    </row>
    <row r="9398" spans="1:6">
      <c r="A9398" t="s">
        <v>68</v>
      </c>
      <c r="B9398" s="72">
        <v>46258</v>
      </c>
      <c r="C9398" s="79">
        <v>0.45833333333333331</v>
      </c>
      <c r="D9398">
        <v>66</v>
      </c>
      <c r="E9398" t="str">
        <f t="shared" si="292"/>
        <v>août</v>
      </c>
      <c r="F9398">
        <f t="shared" si="293"/>
        <v>11</v>
      </c>
    </row>
    <row r="9399" spans="1:6">
      <c r="A9399" t="s">
        <v>68</v>
      </c>
      <c r="B9399" s="72">
        <v>46258</v>
      </c>
      <c r="C9399" s="79">
        <v>0.5</v>
      </c>
      <c r="D9399">
        <v>75</v>
      </c>
      <c r="E9399" t="str">
        <f t="shared" si="292"/>
        <v>août</v>
      </c>
      <c r="F9399">
        <f t="shared" si="293"/>
        <v>12</v>
      </c>
    </row>
    <row r="9400" spans="1:6">
      <c r="A9400" t="s">
        <v>68</v>
      </c>
      <c r="B9400" s="72">
        <v>46258</v>
      </c>
      <c r="C9400" s="79">
        <v>0.54166666666666663</v>
      </c>
      <c r="D9400">
        <v>69</v>
      </c>
      <c r="E9400" t="str">
        <f t="shared" si="292"/>
        <v>août</v>
      </c>
      <c r="F9400">
        <f t="shared" si="293"/>
        <v>13</v>
      </c>
    </row>
    <row r="9401" spans="1:6">
      <c r="A9401" t="s">
        <v>68</v>
      </c>
      <c r="B9401" s="72">
        <v>46258</v>
      </c>
      <c r="C9401" s="79">
        <v>0.58333333333333337</v>
      </c>
      <c r="D9401">
        <v>64</v>
      </c>
      <c r="E9401" t="str">
        <f t="shared" si="292"/>
        <v>août</v>
      </c>
      <c r="F9401">
        <f t="shared" si="293"/>
        <v>14</v>
      </c>
    </row>
    <row r="9402" spans="1:6">
      <c r="A9402" t="s">
        <v>68</v>
      </c>
      <c r="B9402" s="72">
        <v>46258</v>
      </c>
      <c r="C9402" s="79">
        <v>0.625</v>
      </c>
      <c r="D9402">
        <v>60</v>
      </c>
      <c r="E9402" t="str">
        <f t="shared" si="292"/>
        <v>août</v>
      </c>
      <c r="F9402">
        <f t="shared" si="293"/>
        <v>15</v>
      </c>
    </row>
    <row r="9403" spans="1:6">
      <c r="A9403" t="s">
        <v>68</v>
      </c>
      <c r="B9403" s="72">
        <v>46258</v>
      </c>
      <c r="C9403" s="79">
        <v>0.66666666666666663</v>
      </c>
      <c r="D9403">
        <v>59</v>
      </c>
      <c r="E9403" t="str">
        <f t="shared" si="292"/>
        <v>août</v>
      </c>
      <c r="F9403">
        <f t="shared" si="293"/>
        <v>16</v>
      </c>
    </row>
    <row r="9404" spans="1:6">
      <c r="A9404" t="s">
        <v>68</v>
      </c>
      <c r="B9404" s="72">
        <v>46258</v>
      </c>
      <c r="C9404" s="79">
        <v>0.70833333333333337</v>
      </c>
      <c r="D9404">
        <v>37</v>
      </c>
      <c r="E9404" t="str">
        <f t="shared" si="292"/>
        <v>août</v>
      </c>
      <c r="F9404">
        <f t="shared" si="293"/>
        <v>17</v>
      </c>
    </row>
    <row r="9405" spans="1:6">
      <c r="A9405" t="s">
        <v>68</v>
      </c>
      <c r="B9405" s="72">
        <v>46258</v>
      </c>
      <c r="C9405" s="79">
        <v>0.75</v>
      </c>
      <c r="D9405">
        <v>26</v>
      </c>
      <c r="E9405" t="str">
        <f t="shared" si="292"/>
        <v>août</v>
      </c>
      <c r="F9405">
        <f t="shared" si="293"/>
        <v>18</v>
      </c>
    </row>
    <row r="9406" spans="1:6">
      <c r="A9406" t="s">
        <v>68</v>
      </c>
      <c r="B9406" s="72">
        <v>46258</v>
      </c>
      <c r="C9406" s="79">
        <v>0.79166666666666663</v>
      </c>
      <c r="D9406">
        <v>23</v>
      </c>
      <c r="E9406" t="str">
        <f t="shared" si="292"/>
        <v>août</v>
      </c>
      <c r="F9406">
        <f t="shared" si="293"/>
        <v>19</v>
      </c>
    </row>
    <row r="9407" spans="1:6">
      <c r="A9407" t="s">
        <v>68</v>
      </c>
      <c r="B9407" s="72">
        <v>46258</v>
      </c>
      <c r="C9407" s="79">
        <v>0.83333333333333337</v>
      </c>
      <c r="D9407">
        <v>17</v>
      </c>
      <c r="E9407" t="str">
        <f t="shared" si="292"/>
        <v>août</v>
      </c>
      <c r="F9407">
        <f t="shared" si="293"/>
        <v>20</v>
      </c>
    </row>
    <row r="9408" spans="1:6">
      <c r="A9408" t="s">
        <v>68</v>
      </c>
      <c r="B9408" s="72">
        <v>46258</v>
      </c>
      <c r="C9408" s="79">
        <v>0.875</v>
      </c>
      <c r="D9408">
        <v>13</v>
      </c>
      <c r="E9408" t="str">
        <f t="shared" si="292"/>
        <v>août</v>
      </c>
      <c r="F9408">
        <f t="shared" si="293"/>
        <v>21</v>
      </c>
    </row>
    <row r="9409" spans="1:6">
      <c r="A9409" t="s">
        <v>68</v>
      </c>
      <c r="B9409" s="72">
        <v>46258</v>
      </c>
      <c r="C9409" s="79">
        <v>0.91666666666666663</v>
      </c>
      <c r="D9409">
        <v>8</v>
      </c>
      <c r="E9409" t="str">
        <f t="shared" si="292"/>
        <v>août</v>
      </c>
      <c r="F9409">
        <f t="shared" si="293"/>
        <v>22</v>
      </c>
    </row>
    <row r="9410" spans="1:6">
      <c r="A9410" t="s">
        <v>68</v>
      </c>
      <c r="B9410" s="72">
        <v>46258</v>
      </c>
      <c r="C9410" s="79">
        <v>0.95833333333333337</v>
      </c>
      <c r="D9410">
        <v>4</v>
      </c>
      <c r="E9410" t="str">
        <f t="shared" si="292"/>
        <v>août</v>
      </c>
      <c r="F9410">
        <f t="shared" si="293"/>
        <v>23</v>
      </c>
    </row>
    <row r="9411" spans="1:6">
      <c r="A9411" t="s">
        <v>68</v>
      </c>
      <c r="B9411" s="72">
        <v>46259</v>
      </c>
      <c r="C9411" s="79">
        <v>0</v>
      </c>
      <c r="D9411">
        <v>0</v>
      </c>
      <c r="E9411" t="str">
        <f t="shared" si="292"/>
        <v>août</v>
      </c>
      <c r="F9411">
        <f t="shared" si="293"/>
        <v>24</v>
      </c>
    </row>
    <row r="9412" spans="1:6">
      <c r="A9412" t="s">
        <v>68</v>
      </c>
      <c r="B9412" s="72">
        <v>46259</v>
      </c>
      <c r="C9412" s="79">
        <v>4.1666666666666664E-2</v>
      </c>
      <c r="D9412">
        <v>2</v>
      </c>
      <c r="E9412" t="str">
        <f t="shared" ref="E9412:E9475" si="294">TEXT(B9412,"mmmm")</f>
        <v>août</v>
      </c>
      <c r="F9412">
        <f t="shared" ref="F9412:F9475" si="295">VLOOKUP(C9412,$L$1:$M$24,2,0)</f>
        <v>1</v>
      </c>
    </row>
    <row r="9413" spans="1:6">
      <c r="A9413" t="s">
        <v>68</v>
      </c>
      <c r="B9413" s="72">
        <v>46259</v>
      </c>
      <c r="C9413" s="79">
        <v>8.3333333333333329E-2</v>
      </c>
      <c r="D9413">
        <v>1</v>
      </c>
      <c r="E9413" t="str">
        <f t="shared" si="294"/>
        <v>août</v>
      </c>
      <c r="F9413">
        <f t="shared" si="295"/>
        <v>2</v>
      </c>
    </row>
    <row r="9414" spans="1:6">
      <c r="A9414" t="s">
        <v>68</v>
      </c>
      <c r="B9414" s="72">
        <v>46259</v>
      </c>
      <c r="C9414" s="79">
        <v>0.125</v>
      </c>
      <c r="D9414">
        <v>0</v>
      </c>
      <c r="E9414" t="str">
        <f t="shared" si="294"/>
        <v>août</v>
      </c>
      <c r="F9414">
        <f t="shared" si="295"/>
        <v>3</v>
      </c>
    </row>
    <row r="9415" spans="1:6">
      <c r="A9415" t="s">
        <v>68</v>
      </c>
      <c r="B9415" s="72">
        <v>46259</v>
      </c>
      <c r="C9415" s="79">
        <v>0.16666666666666666</v>
      </c>
      <c r="D9415">
        <v>0</v>
      </c>
      <c r="E9415" t="str">
        <f t="shared" si="294"/>
        <v>août</v>
      </c>
      <c r="F9415">
        <f t="shared" si="295"/>
        <v>4</v>
      </c>
    </row>
    <row r="9416" spans="1:6">
      <c r="A9416" t="s">
        <v>68</v>
      </c>
      <c r="B9416" s="72">
        <v>46259</v>
      </c>
      <c r="C9416" s="79">
        <v>0.20833333333333334</v>
      </c>
      <c r="D9416">
        <v>3</v>
      </c>
      <c r="E9416" t="str">
        <f t="shared" si="294"/>
        <v>août</v>
      </c>
      <c r="F9416" t="e">
        <f t="shared" si="295"/>
        <v>#N/A</v>
      </c>
    </row>
    <row r="9417" spans="1:6">
      <c r="A9417" t="s">
        <v>68</v>
      </c>
      <c r="B9417" s="72">
        <v>46259</v>
      </c>
      <c r="C9417" s="79">
        <v>0.25</v>
      </c>
      <c r="D9417">
        <v>5</v>
      </c>
      <c r="E9417" t="str">
        <f t="shared" si="294"/>
        <v>août</v>
      </c>
      <c r="F9417">
        <f t="shared" si="295"/>
        <v>6</v>
      </c>
    </row>
    <row r="9418" spans="1:6">
      <c r="A9418" t="s">
        <v>68</v>
      </c>
      <c r="B9418" s="72">
        <v>46259</v>
      </c>
      <c r="C9418" s="79">
        <v>0.29166666666666669</v>
      </c>
      <c r="D9418">
        <v>18</v>
      </c>
      <c r="E9418" t="str">
        <f t="shared" si="294"/>
        <v>août</v>
      </c>
      <c r="F9418">
        <f t="shared" si="295"/>
        <v>7</v>
      </c>
    </row>
    <row r="9419" spans="1:6">
      <c r="A9419" t="s">
        <v>68</v>
      </c>
      <c r="B9419" s="72">
        <v>46259</v>
      </c>
      <c r="C9419" s="79">
        <v>0.33333333333333331</v>
      </c>
      <c r="D9419">
        <v>35</v>
      </c>
      <c r="E9419" t="str">
        <f t="shared" si="294"/>
        <v>août</v>
      </c>
      <c r="F9419">
        <f t="shared" si="295"/>
        <v>8</v>
      </c>
    </row>
    <row r="9420" spans="1:6">
      <c r="A9420" t="s">
        <v>68</v>
      </c>
      <c r="B9420" s="72">
        <v>46259</v>
      </c>
      <c r="C9420" s="79">
        <v>0.375</v>
      </c>
      <c r="D9420">
        <v>57</v>
      </c>
      <c r="E9420" t="str">
        <f t="shared" si="294"/>
        <v>août</v>
      </c>
      <c r="F9420">
        <f t="shared" si="295"/>
        <v>9</v>
      </c>
    </row>
    <row r="9421" spans="1:6">
      <c r="A9421" t="s">
        <v>68</v>
      </c>
      <c r="B9421" s="72">
        <v>46259</v>
      </c>
      <c r="C9421" s="79">
        <v>0.41666666666666669</v>
      </c>
      <c r="D9421">
        <v>61</v>
      </c>
      <c r="E9421" t="str">
        <f t="shared" si="294"/>
        <v>août</v>
      </c>
      <c r="F9421">
        <f t="shared" si="295"/>
        <v>10</v>
      </c>
    </row>
    <row r="9422" spans="1:6">
      <c r="A9422" t="s">
        <v>68</v>
      </c>
      <c r="B9422" s="72">
        <v>46259</v>
      </c>
      <c r="C9422" s="79">
        <v>0.45833333333333331</v>
      </c>
      <c r="D9422">
        <v>55</v>
      </c>
      <c r="E9422" t="str">
        <f t="shared" si="294"/>
        <v>août</v>
      </c>
      <c r="F9422">
        <f t="shared" si="295"/>
        <v>11</v>
      </c>
    </row>
    <row r="9423" spans="1:6">
      <c r="A9423" t="s">
        <v>68</v>
      </c>
      <c r="B9423" s="72">
        <v>46259</v>
      </c>
      <c r="C9423" s="79">
        <v>0.5</v>
      </c>
      <c r="D9423">
        <v>60</v>
      </c>
      <c r="E9423" t="str">
        <f t="shared" si="294"/>
        <v>août</v>
      </c>
      <c r="F9423">
        <f t="shared" si="295"/>
        <v>12</v>
      </c>
    </row>
    <row r="9424" spans="1:6">
      <c r="A9424" t="s">
        <v>68</v>
      </c>
      <c r="B9424" s="72">
        <v>46259</v>
      </c>
      <c r="C9424" s="79">
        <v>0.54166666666666663</v>
      </c>
      <c r="D9424">
        <v>55</v>
      </c>
      <c r="E9424" t="str">
        <f t="shared" si="294"/>
        <v>août</v>
      </c>
      <c r="F9424">
        <f t="shared" si="295"/>
        <v>13</v>
      </c>
    </row>
    <row r="9425" spans="1:6">
      <c r="A9425" t="s">
        <v>68</v>
      </c>
      <c r="B9425" s="72">
        <v>46259</v>
      </c>
      <c r="C9425" s="79">
        <v>0.58333333333333337</v>
      </c>
      <c r="D9425">
        <v>54</v>
      </c>
      <c r="E9425" t="str">
        <f t="shared" si="294"/>
        <v>août</v>
      </c>
      <c r="F9425">
        <f t="shared" si="295"/>
        <v>14</v>
      </c>
    </row>
    <row r="9426" spans="1:6">
      <c r="A9426" t="s">
        <v>68</v>
      </c>
      <c r="B9426" s="72">
        <v>46259</v>
      </c>
      <c r="C9426" s="79">
        <v>0.625</v>
      </c>
      <c r="D9426">
        <v>54</v>
      </c>
      <c r="E9426" t="str">
        <f t="shared" si="294"/>
        <v>août</v>
      </c>
      <c r="F9426">
        <f t="shared" si="295"/>
        <v>15</v>
      </c>
    </row>
    <row r="9427" spans="1:6">
      <c r="A9427" t="s">
        <v>68</v>
      </c>
      <c r="B9427" s="72">
        <v>46259</v>
      </c>
      <c r="C9427" s="79">
        <v>0.66666666666666663</v>
      </c>
      <c r="D9427">
        <v>48</v>
      </c>
      <c r="E9427" t="str">
        <f t="shared" si="294"/>
        <v>août</v>
      </c>
      <c r="F9427">
        <f t="shared" si="295"/>
        <v>16</v>
      </c>
    </row>
    <row r="9428" spans="1:6">
      <c r="A9428" t="s">
        <v>68</v>
      </c>
      <c r="B9428" s="72">
        <v>46259</v>
      </c>
      <c r="C9428" s="79">
        <v>0.70833333333333337</v>
      </c>
      <c r="D9428">
        <v>40</v>
      </c>
      <c r="E9428" t="str">
        <f t="shared" si="294"/>
        <v>août</v>
      </c>
      <c r="F9428">
        <f t="shared" si="295"/>
        <v>17</v>
      </c>
    </row>
    <row r="9429" spans="1:6">
      <c r="A9429" t="s">
        <v>68</v>
      </c>
      <c r="B9429" s="72">
        <v>46259</v>
      </c>
      <c r="C9429" s="79">
        <v>0.75</v>
      </c>
      <c r="D9429">
        <v>28</v>
      </c>
      <c r="E9429" t="str">
        <f t="shared" si="294"/>
        <v>août</v>
      </c>
      <c r="F9429">
        <f t="shared" si="295"/>
        <v>18</v>
      </c>
    </row>
    <row r="9430" spans="1:6">
      <c r="A9430" t="s">
        <v>68</v>
      </c>
      <c r="B9430" s="72">
        <v>46259</v>
      </c>
      <c r="C9430" s="79">
        <v>0.79166666666666663</v>
      </c>
      <c r="D9430">
        <v>21</v>
      </c>
      <c r="E9430" t="str">
        <f t="shared" si="294"/>
        <v>août</v>
      </c>
      <c r="F9430">
        <f t="shared" si="295"/>
        <v>19</v>
      </c>
    </row>
    <row r="9431" spans="1:6">
      <c r="A9431" t="s">
        <v>68</v>
      </c>
      <c r="B9431" s="72">
        <v>46259</v>
      </c>
      <c r="C9431" s="79">
        <v>0.83333333333333337</v>
      </c>
      <c r="D9431">
        <v>17</v>
      </c>
      <c r="E9431" t="str">
        <f t="shared" si="294"/>
        <v>août</v>
      </c>
      <c r="F9431">
        <f t="shared" si="295"/>
        <v>20</v>
      </c>
    </row>
    <row r="9432" spans="1:6">
      <c r="A9432" t="s">
        <v>68</v>
      </c>
      <c r="B9432" s="72">
        <v>46259</v>
      </c>
      <c r="C9432" s="79">
        <v>0.875</v>
      </c>
      <c r="D9432">
        <v>10</v>
      </c>
      <c r="E9432" t="str">
        <f t="shared" si="294"/>
        <v>août</v>
      </c>
      <c r="F9432">
        <f t="shared" si="295"/>
        <v>21</v>
      </c>
    </row>
    <row r="9433" spans="1:6">
      <c r="A9433" t="s">
        <v>68</v>
      </c>
      <c r="B9433" s="72">
        <v>46259</v>
      </c>
      <c r="C9433" s="79">
        <v>0.91666666666666663</v>
      </c>
      <c r="D9433">
        <v>9</v>
      </c>
      <c r="E9433" t="str">
        <f t="shared" si="294"/>
        <v>août</v>
      </c>
      <c r="F9433">
        <f t="shared" si="295"/>
        <v>22</v>
      </c>
    </row>
    <row r="9434" spans="1:6">
      <c r="A9434" t="s">
        <v>68</v>
      </c>
      <c r="B9434" s="72">
        <v>46259</v>
      </c>
      <c r="C9434" s="79">
        <v>0.95833333333333337</v>
      </c>
      <c r="D9434">
        <v>3</v>
      </c>
      <c r="E9434" t="str">
        <f t="shared" si="294"/>
        <v>août</v>
      </c>
      <c r="F9434">
        <f t="shared" si="295"/>
        <v>23</v>
      </c>
    </row>
    <row r="9435" spans="1:6">
      <c r="A9435" t="s">
        <v>68</v>
      </c>
      <c r="B9435" s="72">
        <v>46260</v>
      </c>
      <c r="C9435" s="79">
        <v>0</v>
      </c>
      <c r="D9435">
        <v>3</v>
      </c>
      <c r="E9435" t="str">
        <f t="shared" si="294"/>
        <v>août</v>
      </c>
      <c r="F9435">
        <f t="shared" si="295"/>
        <v>24</v>
      </c>
    </row>
    <row r="9436" spans="1:6">
      <c r="A9436" t="s">
        <v>68</v>
      </c>
      <c r="B9436" s="72">
        <v>46260</v>
      </c>
      <c r="C9436" s="79">
        <v>4.1666666666666664E-2</v>
      </c>
      <c r="D9436">
        <v>1</v>
      </c>
      <c r="E9436" t="str">
        <f t="shared" si="294"/>
        <v>août</v>
      </c>
      <c r="F9436">
        <f t="shared" si="295"/>
        <v>1</v>
      </c>
    </row>
    <row r="9437" spans="1:6">
      <c r="A9437" t="s">
        <v>68</v>
      </c>
      <c r="B9437" s="72">
        <v>46260</v>
      </c>
      <c r="C9437" s="79">
        <v>8.3333333333333329E-2</v>
      </c>
      <c r="D9437">
        <v>0</v>
      </c>
      <c r="E9437" t="str">
        <f t="shared" si="294"/>
        <v>août</v>
      </c>
      <c r="F9437">
        <f t="shared" si="295"/>
        <v>2</v>
      </c>
    </row>
    <row r="9438" spans="1:6">
      <c r="A9438" t="s">
        <v>68</v>
      </c>
      <c r="B9438" s="72">
        <v>46260</v>
      </c>
      <c r="C9438" s="79">
        <v>0.125</v>
      </c>
      <c r="D9438">
        <v>2</v>
      </c>
      <c r="E9438" t="str">
        <f t="shared" si="294"/>
        <v>août</v>
      </c>
      <c r="F9438">
        <f t="shared" si="295"/>
        <v>3</v>
      </c>
    </row>
    <row r="9439" spans="1:6">
      <c r="A9439" t="s">
        <v>68</v>
      </c>
      <c r="B9439" s="72">
        <v>46260</v>
      </c>
      <c r="C9439" s="79">
        <v>0.16666666666666666</v>
      </c>
      <c r="D9439">
        <v>3</v>
      </c>
      <c r="E9439" t="str">
        <f t="shared" si="294"/>
        <v>août</v>
      </c>
      <c r="F9439">
        <f t="shared" si="295"/>
        <v>4</v>
      </c>
    </row>
    <row r="9440" spans="1:6">
      <c r="A9440" t="s">
        <v>68</v>
      </c>
      <c r="B9440" s="72">
        <v>46260</v>
      </c>
      <c r="C9440" s="79">
        <v>0.20833333333333334</v>
      </c>
      <c r="D9440">
        <v>0</v>
      </c>
      <c r="E9440" t="str">
        <f t="shared" si="294"/>
        <v>août</v>
      </c>
      <c r="F9440" t="e">
        <f t="shared" si="295"/>
        <v>#N/A</v>
      </c>
    </row>
    <row r="9441" spans="1:6">
      <c r="A9441" t="s">
        <v>68</v>
      </c>
      <c r="B9441" s="72">
        <v>46260</v>
      </c>
      <c r="C9441" s="79">
        <v>0.25</v>
      </c>
      <c r="D9441">
        <v>6</v>
      </c>
      <c r="E9441" t="str">
        <f t="shared" si="294"/>
        <v>août</v>
      </c>
      <c r="F9441">
        <f t="shared" si="295"/>
        <v>6</v>
      </c>
    </row>
    <row r="9442" spans="1:6">
      <c r="A9442" t="s">
        <v>68</v>
      </c>
      <c r="B9442" s="72">
        <v>46260</v>
      </c>
      <c r="C9442" s="79">
        <v>0.29166666666666669</v>
      </c>
      <c r="D9442">
        <v>15</v>
      </c>
      <c r="E9442" t="str">
        <f t="shared" si="294"/>
        <v>août</v>
      </c>
      <c r="F9442">
        <f t="shared" si="295"/>
        <v>7</v>
      </c>
    </row>
    <row r="9443" spans="1:6">
      <c r="A9443" t="s">
        <v>68</v>
      </c>
      <c r="B9443" s="72">
        <v>46260</v>
      </c>
      <c r="C9443" s="79">
        <v>0.33333333333333331</v>
      </c>
      <c r="D9443">
        <v>42</v>
      </c>
      <c r="E9443" t="str">
        <f t="shared" si="294"/>
        <v>août</v>
      </c>
      <c r="F9443">
        <f t="shared" si="295"/>
        <v>8</v>
      </c>
    </row>
    <row r="9444" spans="1:6">
      <c r="A9444" t="s">
        <v>68</v>
      </c>
      <c r="B9444" s="72">
        <v>46260</v>
      </c>
      <c r="C9444" s="79">
        <v>0.375</v>
      </c>
      <c r="D9444">
        <v>54</v>
      </c>
      <c r="E9444" t="str">
        <f t="shared" si="294"/>
        <v>août</v>
      </c>
      <c r="F9444">
        <f t="shared" si="295"/>
        <v>9</v>
      </c>
    </row>
    <row r="9445" spans="1:6">
      <c r="A9445" t="s">
        <v>68</v>
      </c>
      <c r="B9445" s="72">
        <v>46260</v>
      </c>
      <c r="C9445" s="79">
        <v>0.41666666666666669</v>
      </c>
      <c r="D9445">
        <v>49</v>
      </c>
      <c r="E9445" t="str">
        <f t="shared" si="294"/>
        <v>août</v>
      </c>
      <c r="F9445">
        <f t="shared" si="295"/>
        <v>10</v>
      </c>
    </row>
    <row r="9446" spans="1:6">
      <c r="A9446" t="s">
        <v>68</v>
      </c>
      <c r="B9446" s="72">
        <v>46260</v>
      </c>
      <c r="C9446" s="79">
        <v>0.45833333333333331</v>
      </c>
      <c r="D9446">
        <v>54</v>
      </c>
      <c r="E9446" t="str">
        <f t="shared" si="294"/>
        <v>août</v>
      </c>
      <c r="F9446">
        <f t="shared" si="295"/>
        <v>11</v>
      </c>
    </row>
    <row r="9447" spans="1:6">
      <c r="A9447" t="s">
        <v>68</v>
      </c>
      <c r="B9447" s="72">
        <v>46260</v>
      </c>
      <c r="C9447" s="79">
        <v>0.5</v>
      </c>
      <c r="D9447">
        <v>45</v>
      </c>
      <c r="E9447" t="str">
        <f t="shared" si="294"/>
        <v>août</v>
      </c>
      <c r="F9447">
        <f t="shared" si="295"/>
        <v>12</v>
      </c>
    </row>
    <row r="9448" spans="1:6">
      <c r="A9448" t="s">
        <v>68</v>
      </c>
      <c r="B9448" s="72">
        <v>46260</v>
      </c>
      <c r="C9448" s="79">
        <v>0.54166666666666663</v>
      </c>
      <c r="D9448">
        <v>52</v>
      </c>
      <c r="E9448" t="str">
        <f t="shared" si="294"/>
        <v>août</v>
      </c>
      <c r="F9448">
        <f t="shared" si="295"/>
        <v>13</v>
      </c>
    </row>
    <row r="9449" spans="1:6">
      <c r="A9449" t="s">
        <v>68</v>
      </c>
      <c r="B9449" s="72">
        <v>46260</v>
      </c>
      <c r="C9449" s="79">
        <v>0.58333333333333337</v>
      </c>
      <c r="D9449">
        <v>55</v>
      </c>
      <c r="E9449" t="str">
        <f t="shared" si="294"/>
        <v>août</v>
      </c>
      <c r="F9449">
        <f t="shared" si="295"/>
        <v>14</v>
      </c>
    </row>
    <row r="9450" spans="1:6">
      <c r="A9450" t="s">
        <v>68</v>
      </c>
      <c r="B9450" s="72">
        <v>46260</v>
      </c>
      <c r="C9450" s="79">
        <v>0.625</v>
      </c>
      <c r="D9450">
        <v>54</v>
      </c>
      <c r="E9450" t="str">
        <f t="shared" si="294"/>
        <v>août</v>
      </c>
      <c r="F9450">
        <f t="shared" si="295"/>
        <v>15</v>
      </c>
    </row>
    <row r="9451" spans="1:6">
      <c r="A9451" t="s">
        <v>68</v>
      </c>
      <c r="B9451" s="72">
        <v>46260</v>
      </c>
      <c r="C9451" s="79">
        <v>0.66666666666666663</v>
      </c>
      <c r="D9451">
        <v>48</v>
      </c>
      <c r="E9451" t="str">
        <f t="shared" si="294"/>
        <v>août</v>
      </c>
      <c r="F9451">
        <f t="shared" si="295"/>
        <v>16</v>
      </c>
    </row>
    <row r="9452" spans="1:6">
      <c r="A9452" t="s">
        <v>68</v>
      </c>
      <c r="B9452" s="72">
        <v>46260</v>
      </c>
      <c r="C9452" s="79">
        <v>0.70833333333333337</v>
      </c>
      <c r="D9452">
        <v>41</v>
      </c>
      <c r="E9452" t="str">
        <f t="shared" si="294"/>
        <v>août</v>
      </c>
      <c r="F9452">
        <f t="shared" si="295"/>
        <v>17</v>
      </c>
    </row>
    <row r="9453" spans="1:6">
      <c r="A9453" t="s">
        <v>68</v>
      </c>
      <c r="B9453" s="72">
        <v>46260</v>
      </c>
      <c r="C9453" s="79">
        <v>0.75</v>
      </c>
      <c r="D9453">
        <v>25</v>
      </c>
      <c r="E9453" t="str">
        <f t="shared" si="294"/>
        <v>août</v>
      </c>
      <c r="F9453">
        <f t="shared" si="295"/>
        <v>18</v>
      </c>
    </row>
    <row r="9454" spans="1:6">
      <c r="A9454" t="s">
        <v>68</v>
      </c>
      <c r="B9454" s="72">
        <v>46260</v>
      </c>
      <c r="C9454" s="79">
        <v>0.79166666666666663</v>
      </c>
      <c r="D9454">
        <v>20</v>
      </c>
      <c r="E9454" t="str">
        <f t="shared" si="294"/>
        <v>août</v>
      </c>
      <c r="F9454">
        <f t="shared" si="295"/>
        <v>19</v>
      </c>
    </row>
    <row r="9455" spans="1:6">
      <c r="A9455" t="s">
        <v>68</v>
      </c>
      <c r="B9455" s="72">
        <v>46260</v>
      </c>
      <c r="C9455" s="79">
        <v>0.83333333333333337</v>
      </c>
      <c r="D9455">
        <v>15</v>
      </c>
      <c r="E9455" t="str">
        <f t="shared" si="294"/>
        <v>août</v>
      </c>
      <c r="F9455">
        <f t="shared" si="295"/>
        <v>20</v>
      </c>
    </row>
    <row r="9456" spans="1:6">
      <c r="A9456" t="s">
        <v>68</v>
      </c>
      <c r="B9456" s="72">
        <v>46260</v>
      </c>
      <c r="C9456" s="79">
        <v>0.875</v>
      </c>
      <c r="D9456">
        <v>13</v>
      </c>
      <c r="E9456" t="str">
        <f t="shared" si="294"/>
        <v>août</v>
      </c>
      <c r="F9456">
        <f t="shared" si="295"/>
        <v>21</v>
      </c>
    </row>
    <row r="9457" spans="1:6">
      <c r="A9457" t="s">
        <v>68</v>
      </c>
      <c r="B9457" s="72">
        <v>46260</v>
      </c>
      <c r="C9457" s="79">
        <v>0.91666666666666663</v>
      </c>
      <c r="D9457">
        <v>7</v>
      </c>
      <c r="E9457" t="str">
        <f t="shared" si="294"/>
        <v>août</v>
      </c>
      <c r="F9457">
        <f t="shared" si="295"/>
        <v>22</v>
      </c>
    </row>
    <row r="9458" spans="1:6">
      <c r="A9458" t="s">
        <v>68</v>
      </c>
      <c r="B9458" s="72">
        <v>46260</v>
      </c>
      <c r="C9458" s="79">
        <v>0.95833333333333337</v>
      </c>
      <c r="D9458">
        <v>5</v>
      </c>
      <c r="E9458" t="str">
        <f t="shared" si="294"/>
        <v>août</v>
      </c>
      <c r="F9458">
        <f t="shared" si="295"/>
        <v>23</v>
      </c>
    </row>
    <row r="9459" spans="1:6">
      <c r="A9459" t="s">
        <v>68</v>
      </c>
      <c r="B9459" s="72">
        <v>46261</v>
      </c>
      <c r="C9459" s="79">
        <v>0</v>
      </c>
      <c r="D9459">
        <v>3</v>
      </c>
      <c r="E9459" t="str">
        <f t="shared" si="294"/>
        <v>août</v>
      </c>
      <c r="F9459">
        <f t="shared" si="295"/>
        <v>24</v>
      </c>
    </row>
    <row r="9460" spans="1:6">
      <c r="A9460" t="s">
        <v>68</v>
      </c>
      <c r="B9460" s="72">
        <v>46261</v>
      </c>
      <c r="C9460" s="79">
        <v>4.1666666666666664E-2</v>
      </c>
      <c r="D9460">
        <v>3</v>
      </c>
      <c r="E9460" t="str">
        <f t="shared" si="294"/>
        <v>août</v>
      </c>
      <c r="F9460">
        <f t="shared" si="295"/>
        <v>1</v>
      </c>
    </row>
    <row r="9461" spans="1:6">
      <c r="A9461" t="s">
        <v>68</v>
      </c>
      <c r="B9461" s="72">
        <v>46261</v>
      </c>
      <c r="C9461" s="79">
        <v>8.3333333333333329E-2</v>
      </c>
      <c r="D9461">
        <v>3</v>
      </c>
      <c r="E9461" t="str">
        <f t="shared" si="294"/>
        <v>août</v>
      </c>
      <c r="F9461">
        <f t="shared" si="295"/>
        <v>2</v>
      </c>
    </row>
    <row r="9462" spans="1:6">
      <c r="A9462" t="s">
        <v>68</v>
      </c>
      <c r="B9462" s="72">
        <v>46261</v>
      </c>
      <c r="C9462" s="79">
        <v>0.125</v>
      </c>
      <c r="D9462">
        <v>1</v>
      </c>
      <c r="E9462" t="str">
        <f t="shared" si="294"/>
        <v>août</v>
      </c>
      <c r="F9462">
        <f t="shared" si="295"/>
        <v>3</v>
      </c>
    </row>
    <row r="9463" spans="1:6">
      <c r="A9463" t="s">
        <v>68</v>
      </c>
      <c r="B9463" s="72">
        <v>46261</v>
      </c>
      <c r="C9463" s="79">
        <v>0.16666666666666666</v>
      </c>
      <c r="D9463">
        <v>0</v>
      </c>
      <c r="E9463" t="str">
        <f t="shared" si="294"/>
        <v>août</v>
      </c>
      <c r="F9463">
        <f t="shared" si="295"/>
        <v>4</v>
      </c>
    </row>
    <row r="9464" spans="1:6">
      <c r="A9464" t="s">
        <v>68</v>
      </c>
      <c r="B9464" s="72">
        <v>46261</v>
      </c>
      <c r="C9464" s="79">
        <v>0.20833333333333334</v>
      </c>
      <c r="D9464">
        <v>1</v>
      </c>
      <c r="E9464" t="str">
        <f t="shared" si="294"/>
        <v>août</v>
      </c>
      <c r="F9464" t="e">
        <f t="shared" si="295"/>
        <v>#N/A</v>
      </c>
    </row>
    <row r="9465" spans="1:6">
      <c r="A9465" t="s">
        <v>68</v>
      </c>
      <c r="B9465" s="72">
        <v>46261</v>
      </c>
      <c r="C9465" s="79">
        <v>0.25</v>
      </c>
      <c r="D9465">
        <v>4</v>
      </c>
      <c r="E9465" t="str">
        <f t="shared" si="294"/>
        <v>août</v>
      </c>
      <c r="F9465">
        <f t="shared" si="295"/>
        <v>6</v>
      </c>
    </row>
    <row r="9466" spans="1:6">
      <c r="A9466" t="s">
        <v>68</v>
      </c>
      <c r="B9466" s="72">
        <v>46261</v>
      </c>
      <c r="C9466" s="79">
        <v>0.29166666666666669</v>
      </c>
      <c r="D9466">
        <v>17</v>
      </c>
      <c r="E9466" t="str">
        <f t="shared" si="294"/>
        <v>août</v>
      </c>
      <c r="F9466">
        <f t="shared" si="295"/>
        <v>7</v>
      </c>
    </row>
    <row r="9467" spans="1:6">
      <c r="A9467" t="s">
        <v>68</v>
      </c>
      <c r="B9467" s="72">
        <v>46261</v>
      </c>
      <c r="C9467" s="79">
        <v>0.33333333333333331</v>
      </c>
      <c r="D9467">
        <v>41</v>
      </c>
      <c r="E9467" t="str">
        <f t="shared" si="294"/>
        <v>août</v>
      </c>
      <c r="F9467">
        <f t="shared" si="295"/>
        <v>8</v>
      </c>
    </row>
    <row r="9468" spans="1:6">
      <c r="A9468" t="s">
        <v>68</v>
      </c>
      <c r="B9468" s="72">
        <v>46261</v>
      </c>
      <c r="C9468" s="79">
        <v>0.375</v>
      </c>
      <c r="D9468">
        <v>49</v>
      </c>
      <c r="E9468" t="str">
        <f t="shared" si="294"/>
        <v>août</v>
      </c>
      <c r="F9468">
        <f t="shared" si="295"/>
        <v>9</v>
      </c>
    </row>
    <row r="9469" spans="1:6">
      <c r="A9469" t="s">
        <v>68</v>
      </c>
      <c r="B9469" s="72">
        <v>46261</v>
      </c>
      <c r="C9469" s="79">
        <v>0.41666666666666669</v>
      </c>
      <c r="D9469">
        <v>54</v>
      </c>
      <c r="E9469" t="str">
        <f t="shared" si="294"/>
        <v>août</v>
      </c>
      <c r="F9469">
        <f t="shared" si="295"/>
        <v>10</v>
      </c>
    </row>
    <row r="9470" spans="1:6">
      <c r="A9470" t="s">
        <v>68</v>
      </c>
      <c r="B9470" s="72">
        <v>46261</v>
      </c>
      <c r="C9470" s="79">
        <v>0.45833333333333331</v>
      </c>
      <c r="D9470">
        <v>49</v>
      </c>
      <c r="E9470" t="str">
        <f t="shared" si="294"/>
        <v>août</v>
      </c>
      <c r="F9470">
        <f t="shared" si="295"/>
        <v>11</v>
      </c>
    </row>
    <row r="9471" spans="1:6">
      <c r="A9471" t="s">
        <v>68</v>
      </c>
      <c r="B9471" s="72">
        <v>46261</v>
      </c>
      <c r="C9471" s="79">
        <v>0.5</v>
      </c>
      <c r="D9471">
        <v>45</v>
      </c>
      <c r="E9471" t="str">
        <f t="shared" si="294"/>
        <v>août</v>
      </c>
      <c r="F9471">
        <f t="shared" si="295"/>
        <v>12</v>
      </c>
    </row>
    <row r="9472" spans="1:6">
      <c r="A9472" t="s">
        <v>68</v>
      </c>
      <c r="B9472" s="72">
        <v>46261</v>
      </c>
      <c r="C9472" s="79">
        <v>0.54166666666666663</v>
      </c>
      <c r="D9472">
        <v>44</v>
      </c>
      <c r="E9472" t="str">
        <f t="shared" si="294"/>
        <v>août</v>
      </c>
      <c r="F9472">
        <f t="shared" si="295"/>
        <v>13</v>
      </c>
    </row>
    <row r="9473" spans="1:6">
      <c r="A9473" t="s">
        <v>68</v>
      </c>
      <c r="B9473" s="72">
        <v>46261</v>
      </c>
      <c r="C9473" s="79">
        <v>0.58333333333333337</v>
      </c>
      <c r="D9473">
        <v>44</v>
      </c>
      <c r="E9473" t="str">
        <f t="shared" si="294"/>
        <v>août</v>
      </c>
      <c r="F9473">
        <f t="shared" si="295"/>
        <v>14</v>
      </c>
    </row>
    <row r="9474" spans="1:6">
      <c r="A9474" t="s">
        <v>68</v>
      </c>
      <c r="B9474" s="72">
        <v>46261</v>
      </c>
      <c r="C9474" s="79">
        <v>0.625</v>
      </c>
      <c r="D9474">
        <v>57</v>
      </c>
      <c r="E9474" t="str">
        <f t="shared" si="294"/>
        <v>août</v>
      </c>
      <c r="F9474">
        <f t="shared" si="295"/>
        <v>15</v>
      </c>
    </row>
    <row r="9475" spans="1:6">
      <c r="A9475" t="s">
        <v>68</v>
      </c>
      <c r="B9475" s="72">
        <v>46261</v>
      </c>
      <c r="C9475" s="79">
        <v>0.66666666666666663</v>
      </c>
      <c r="D9475">
        <v>44</v>
      </c>
      <c r="E9475" t="str">
        <f t="shared" si="294"/>
        <v>août</v>
      </c>
      <c r="F9475">
        <f t="shared" si="295"/>
        <v>16</v>
      </c>
    </row>
    <row r="9476" spans="1:6">
      <c r="A9476" t="s">
        <v>68</v>
      </c>
      <c r="B9476" s="72">
        <v>46261</v>
      </c>
      <c r="C9476" s="79">
        <v>0.70833333333333337</v>
      </c>
      <c r="D9476">
        <v>33</v>
      </c>
      <c r="E9476" t="str">
        <f t="shared" ref="E9476:E9539" si="296">TEXT(B9476,"mmmm")</f>
        <v>août</v>
      </c>
      <c r="F9476">
        <f t="shared" ref="F9476:F9539" si="297">VLOOKUP(C9476,$L$1:$M$24,2,0)</f>
        <v>17</v>
      </c>
    </row>
    <row r="9477" spans="1:6">
      <c r="A9477" t="s">
        <v>68</v>
      </c>
      <c r="B9477" s="72">
        <v>46261</v>
      </c>
      <c r="C9477" s="79">
        <v>0.75</v>
      </c>
      <c r="D9477">
        <v>33</v>
      </c>
      <c r="E9477" t="str">
        <f t="shared" si="296"/>
        <v>août</v>
      </c>
      <c r="F9477">
        <f t="shared" si="297"/>
        <v>18</v>
      </c>
    </row>
    <row r="9478" spans="1:6">
      <c r="A9478" t="s">
        <v>68</v>
      </c>
      <c r="B9478" s="72">
        <v>46261</v>
      </c>
      <c r="C9478" s="79">
        <v>0.79166666666666663</v>
      </c>
      <c r="D9478">
        <v>33</v>
      </c>
      <c r="E9478" t="str">
        <f t="shared" si="296"/>
        <v>août</v>
      </c>
      <c r="F9478">
        <f t="shared" si="297"/>
        <v>19</v>
      </c>
    </row>
    <row r="9479" spans="1:6">
      <c r="A9479" t="s">
        <v>68</v>
      </c>
      <c r="B9479" s="72">
        <v>46261</v>
      </c>
      <c r="C9479" s="79">
        <v>0.83333333333333337</v>
      </c>
      <c r="D9479">
        <v>22</v>
      </c>
      <c r="E9479" t="str">
        <f t="shared" si="296"/>
        <v>août</v>
      </c>
      <c r="F9479">
        <f t="shared" si="297"/>
        <v>20</v>
      </c>
    </row>
    <row r="9480" spans="1:6">
      <c r="A9480" t="s">
        <v>68</v>
      </c>
      <c r="B9480" s="72">
        <v>46261</v>
      </c>
      <c r="C9480" s="79">
        <v>0.875</v>
      </c>
      <c r="D9480">
        <v>13</v>
      </c>
      <c r="E9480" t="str">
        <f t="shared" si="296"/>
        <v>août</v>
      </c>
      <c r="F9480">
        <f t="shared" si="297"/>
        <v>21</v>
      </c>
    </row>
    <row r="9481" spans="1:6">
      <c r="A9481" t="s">
        <v>68</v>
      </c>
      <c r="B9481" s="72">
        <v>46261</v>
      </c>
      <c r="C9481" s="79">
        <v>0.91666666666666663</v>
      </c>
      <c r="D9481">
        <v>12</v>
      </c>
      <c r="E9481" t="str">
        <f t="shared" si="296"/>
        <v>août</v>
      </c>
      <c r="F9481">
        <f t="shared" si="297"/>
        <v>22</v>
      </c>
    </row>
    <row r="9482" spans="1:6">
      <c r="A9482" t="s">
        <v>68</v>
      </c>
      <c r="B9482" s="72">
        <v>46261</v>
      </c>
      <c r="C9482" s="79">
        <v>0.95833333333333337</v>
      </c>
      <c r="D9482">
        <v>5</v>
      </c>
      <c r="E9482" t="str">
        <f t="shared" si="296"/>
        <v>août</v>
      </c>
      <c r="F9482">
        <f t="shared" si="297"/>
        <v>23</v>
      </c>
    </row>
    <row r="9483" spans="1:6">
      <c r="A9483" t="s">
        <v>68</v>
      </c>
      <c r="B9483" s="72">
        <v>46262</v>
      </c>
      <c r="C9483" s="79">
        <v>0</v>
      </c>
      <c r="D9483">
        <v>5</v>
      </c>
      <c r="E9483" t="str">
        <f t="shared" si="296"/>
        <v>août</v>
      </c>
      <c r="F9483">
        <f t="shared" si="297"/>
        <v>24</v>
      </c>
    </row>
    <row r="9484" spans="1:6">
      <c r="A9484" t="s">
        <v>68</v>
      </c>
      <c r="B9484" s="72">
        <v>46262</v>
      </c>
      <c r="C9484" s="79">
        <v>4.1666666666666664E-2</v>
      </c>
      <c r="D9484">
        <v>2</v>
      </c>
      <c r="E9484" t="str">
        <f t="shared" si="296"/>
        <v>août</v>
      </c>
      <c r="F9484">
        <f t="shared" si="297"/>
        <v>1</v>
      </c>
    </row>
    <row r="9485" spans="1:6">
      <c r="A9485" t="s">
        <v>68</v>
      </c>
      <c r="B9485" s="72">
        <v>46262</v>
      </c>
      <c r="C9485" s="79">
        <v>8.3333333333333329E-2</v>
      </c>
      <c r="D9485">
        <v>0</v>
      </c>
      <c r="E9485" t="str">
        <f t="shared" si="296"/>
        <v>août</v>
      </c>
      <c r="F9485">
        <f t="shared" si="297"/>
        <v>2</v>
      </c>
    </row>
    <row r="9486" spans="1:6">
      <c r="A9486" t="s">
        <v>68</v>
      </c>
      <c r="B9486" s="72">
        <v>46262</v>
      </c>
      <c r="C9486" s="79">
        <v>0.125</v>
      </c>
      <c r="D9486">
        <v>1</v>
      </c>
      <c r="E9486" t="str">
        <f t="shared" si="296"/>
        <v>août</v>
      </c>
      <c r="F9486">
        <f t="shared" si="297"/>
        <v>3</v>
      </c>
    </row>
    <row r="9487" spans="1:6">
      <c r="A9487" t="s">
        <v>68</v>
      </c>
      <c r="B9487" s="72">
        <v>46262</v>
      </c>
      <c r="C9487" s="79">
        <v>0.16666666666666666</v>
      </c>
      <c r="D9487">
        <v>1</v>
      </c>
      <c r="E9487" t="str">
        <f t="shared" si="296"/>
        <v>août</v>
      </c>
      <c r="F9487">
        <f t="shared" si="297"/>
        <v>4</v>
      </c>
    </row>
    <row r="9488" spans="1:6">
      <c r="A9488" t="s">
        <v>68</v>
      </c>
      <c r="B9488" s="72">
        <v>46262</v>
      </c>
      <c r="C9488" s="79">
        <v>0.20833333333333334</v>
      </c>
      <c r="D9488">
        <v>1</v>
      </c>
      <c r="E9488" t="str">
        <f t="shared" si="296"/>
        <v>août</v>
      </c>
      <c r="F9488" t="e">
        <f t="shared" si="297"/>
        <v>#N/A</v>
      </c>
    </row>
    <row r="9489" spans="1:6">
      <c r="A9489" t="s">
        <v>68</v>
      </c>
      <c r="B9489" s="72">
        <v>46262</v>
      </c>
      <c r="C9489" s="79">
        <v>0.25</v>
      </c>
      <c r="D9489">
        <v>5</v>
      </c>
      <c r="E9489" t="str">
        <f t="shared" si="296"/>
        <v>août</v>
      </c>
      <c r="F9489">
        <f t="shared" si="297"/>
        <v>6</v>
      </c>
    </row>
    <row r="9490" spans="1:6">
      <c r="A9490" t="s">
        <v>68</v>
      </c>
      <c r="B9490" s="72">
        <v>46262</v>
      </c>
      <c r="C9490" s="79">
        <v>0.29166666666666669</v>
      </c>
      <c r="D9490">
        <v>13</v>
      </c>
      <c r="E9490" t="str">
        <f t="shared" si="296"/>
        <v>août</v>
      </c>
      <c r="F9490">
        <f t="shared" si="297"/>
        <v>7</v>
      </c>
    </row>
    <row r="9491" spans="1:6">
      <c r="A9491" t="s">
        <v>68</v>
      </c>
      <c r="B9491" s="72">
        <v>46262</v>
      </c>
      <c r="C9491" s="79">
        <v>0.33333333333333331</v>
      </c>
      <c r="D9491">
        <v>34</v>
      </c>
      <c r="E9491" t="str">
        <f t="shared" si="296"/>
        <v>août</v>
      </c>
      <c r="F9491">
        <f t="shared" si="297"/>
        <v>8</v>
      </c>
    </row>
    <row r="9492" spans="1:6">
      <c r="A9492" t="s">
        <v>68</v>
      </c>
      <c r="B9492" s="72">
        <v>46262</v>
      </c>
      <c r="C9492" s="79">
        <v>0.375</v>
      </c>
      <c r="D9492">
        <v>54</v>
      </c>
      <c r="E9492" t="str">
        <f t="shared" si="296"/>
        <v>août</v>
      </c>
      <c r="F9492">
        <f t="shared" si="297"/>
        <v>9</v>
      </c>
    </row>
    <row r="9493" spans="1:6">
      <c r="A9493" t="s">
        <v>68</v>
      </c>
      <c r="B9493" s="72">
        <v>46262</v>
      </c>
      <c r="C9493" s="79">
        <v>0.41666666666666669</v>
      </c>
      <c r="D9493">
        <v>63</v>
      </c>
      <c r="E9493" t="str">
        <f t="shared" si="296"/>
        <v>août</v>
      </c>
      <c r="F9493">
        <f t="shared" si="297"/>
        <v>10</v>
      </c>
    </row>
    <row r="9494" spans="1:6">
      <c r="A9494" t="s">
        <v>68</v>
      </c>
      <c r="B9494" s="72">
        <v>46262</v>
      </c>
      <c r="C9494" s="79">
        <v>0.45833333333333331</v>
      </c>
      <c r="D9494">
        <v>59</v>
      </c>
      <c r="E9494" t="str">
        <f t="shared" si="296"/>
        <v>août</v>
      </c>
      <c r="F9494">
        <f t="shared" si="297"/>
        <v>11</v>
      </c>
    </row>
    <row r="9495" spans="1:6">
      <c r="A9495" t="s">
        <v>68</v>
      </c>
      <c r="B9495" s="72">
        <v>46262</v>
      </c>
      <c r="C9495" s="79">
        <v>0.5</v>
      </c>
      <c r="D9495">
        <v>54</v>
      </c>
      <c r="E9495" t="str">
        <f t="shared" si="296"/>
        <v>août</v>
      </c>
      <c r="F9495">
        <f t="shared" si="297"/>
        <v>12</v>
      </c>
    </row>
    <row r="9496" spans="1:6">
      <c r="A9496" t="s">
        <v>68</v>
      </c>
      <c r="B9496" s="72">
        <v>46262</v>
      </c>
      <c r="C9496" s="79">
        <v>0.54166666666666663</v>
      </c>
      <c r="D9496">
        <v>65</v>
      </c>
      <c r="E9496" t="str">
        <f t="shared" si="296"/>
        <v>août</v>
      </c>
      <c r="F9496">
        <f t="shared" si="297"/>
        <v>13</v>
      </c>
    </row>
    <row r="9497" spans="1:6">
      <c r="A9497" t="s">
        <v>68</v>
      </c>
      <c r="B9497" s="72">
        <v>46262</v>
      </c>
      <c r="C9497" s="79">
        <v>0.58333333333333337</v>
      </c>
      <c r="D9497">
        <v>59</v>
      </c>
      <c r="E9497" t="str">
        <f t="shared" si="296"/>
        <v>août</v>
      </c>
      <c r="F9497">
        <f t="shared" si="297"/>
        <v>14</v>
      </c>
    </row>
    <row r="9498" spans="1:6">
      <c r="A9498" t="s">
        <v>68</v>
      </c>
      <c r="B9498" s="72">
        <v>46262</v>
      </c>
      <c r="C9498" s="79">
        <v>0.625</v>
      </c>
      <c r="D9498">
        <v>63</v>
      </c>
      <c r="E9498" t="str">
        <f t="shared" si="296"/>
        <v>août</v>
      </c>
      <c r="F9498">
        <f t="shared" si="297"/>
        <v>15</v>
      </c>
    </row>
    <row r="9499" spans="1:6">
      <c r="A9499" t="s">
        <v>68</v>
      </c>
      <c r="B9499" s="72">
        <v>46262</v>
      </c>
      <c r="C9499" s="79">
        <v>0.66666666666666663</v>
      </c>
      <c r="D9499">
        <v>52</v>
      </c>
      <c r="E9499" t="str">
        <f t="shared" si="296"/>
        <v>août</v>
      </c>
      <c r="F9499">
        <f t="shared" si="297"/>
        <v>16</v>
      </c>
    </row>
    <row r="9500" spans="1:6">
      <c r="A9500" t="s">
        <v>68</v>
      </c>
      <c r="B9500" s="72">
        <v>46262</v>
      </c>
      <c r="C9500" s="79">
        <v>0.70833333333333337</v>
      </c>
      <c r="D9500">
        <v>43</v>
      </c>
      <c r="E9500" t="str">
        <f t="shared" si="296"/>
        <v>août</v>
      </c>
      <c r="F9500">
        <f t="shared" si="297"/>
        <v>17</v>
      </c>
    </row>
    <row r="9501" spans="1:6">
      <c r="A9501" t="s">
        <v>68</v>
      </c>
      <c r="B9501" s="72">
        <v>46262</v>
      </c>
      <c r="C9501" s="79">
        <v>0.75</v>
      </c>
      <c r="D9501">
        <v>29</v>
      </c>
      <c r="E9501" t="str">
        <f t="shared" si="296"/>
        <v>août</v>
      </c>
      <c r="F9501">
        <f t="shared" si="297"/>
        <v>18</v>
      </c>
    </row>
    <row r="9502" spans="1:6">
      <c r="A9502" t="s">
        <v>68</v>
      </c>
      <c r="B9502" s="72">
        <v>46262</v>
      </c>
      <c r="C9502" s="79">
        <v>0.79166666666666663</v>
      </c>
      <c r="D9502">
        <v>23</v>
      </c>
      <c r="E9502" t="str">
        <f t="shared" si="296"/>
        <v>août</v>
      </c>
      <c r="F9502">
        <f t="shared" si="297"/>
        <v>19</v>
      </c>
    </row>
    <row r="9503" spans="1:6">
      <c r="A9503" t="s">
        <v>68</v>
      </c>
      <c r="B9503" s="72">
        <v>46262</v>
      </c>
      <c r="C9503" s="79">
        <v>0.83333333333333337</v>
      </c>
      <c r="D9503">
        <v>19</v>
      </c>
      <c r="E9503" t="str">
        <f t="shared" si="296"/>
        <v>août</v>
      </c>
      <c r="F9503">
        <f t="shared" si="297"/>
        <v>20</v>
      </c>
    </row>
    <row r="9504" spans="1:6">
      <c r="A9504" t="s">
        <v>68</v>
      </c>
      <c r="B9504" s="72">
        <v>46262</v>
      </c>
      <c r="C9504" s="79">
        <v>0.875</v>
      </c>
      <c r="D9504">
        <v>12</v>
      </c>
      <c r="E9504" t="str">
        <f t="shared" si="296"/>
        <v>août</v>
      </c>
      <c r="F9504">
        <f t="shared" si="297"/>
        <v>21</v>
      </c>
    </row>
    <row r="9505" spans="1:6">
      <c r="A9505" t="s">
        <v>68</v>
      </c>
      <c r="B9505" s="72">
        <v>46262</v>
      </c>
      <c r="C9505" s="79">
        <v>0.91666666666666663</v>
      </c>
      <c r="D9505">
        <v>10</v>
      </c>
      <c r="E9505" t="str">
        <f t="shared" si="296"/>
        <v>août</v>
      </c>
      <c r="F9505">
        <f t="shared" si="297"/>
        <v>22</v>
      </c>
    </row>
    <row r="9506" spans="1:6">
      <c r="A9506" t="s">
        <v>68</v>
      </c>
      <c r="B9506" s="72">
        <v>46262</v>
      </c>
      <c r="C9506" s="79">
        <v>0.95833333333333337</v>
      </c>
      <c r="D9506">
        <v>9</v>
      </c>
      <c r="E9506" t="str">
        <f t="shared" si="296"/>
        <v>août</v>
      </c>
      <c r="F9506">
        <f t="shared" si="297"/>
        <v>23</v>
      </c>
    </row>
    <row r="9507" spans="1:6">
      <c r="A9507" t="s">
        <v>68</v>
      </c>
      <c r="B9507" s="72">
        <v>46263</v>
      </c>
      <c r="C9507" s="79">
        <v>0</v>
      </c>
      <c r="D9507">
        <v>6</v>
      </c>
      <c r="E9507" t="str">
        <f t="shared" si="296"/>
        <v>août</v>
      </c>
      <c r="F9507">
        <f t="shared" si="297"/>
        <v>24</v>
      </c>
    </row>
    <row r="9508" spans="1:6">
      <c r="A9508" t="s">
        <v>68</v>
      </c>
      <c r="B9508" s="72">
        <v>46263</v>
      </c>
      <c r="C9508" s="79">
        <v>4.1666666666666664E-2</v>
      </c>
      <c r="D9508">
        <v>5</v>
      </c>
      <c r="E9508" t="str">
        <f t="shared" si="296"/>
        <v>août</v>
      </c>
      <c r="F9508">
        <f t="shared" si="297"/>
        <v>1</v>
      </c>
    </row>
    <row r="9509" spans="1:6">
      <c r="A9509" t="s">
        <v>68</v>
      </c>
      <c r="B9509" s="72">
        <v>46263</v>
      </c>
      <c r="C9509" s="79">
        <v>8.3333333333333329E-2</v>
      </c>
      <c r="D9509">
        <v>1</v>
      </c>
      <c r="E9509" t="str">
        <f t="shared" si="296"/>
        <v>août</v>
      </c>
      <c r="F9509">
        <f t="shared" si="297"/>
        <v>2</v>
      </c>
    </row>
    <row r="9510" spans="1:6">
      <c r="A9510" t="s">
        <v>68</v>
      </c>
      <c r="B9510" s="72">
        <v>46263</v>
      </c>
      <c r="C9510" s="79">
        <v>0.125</v>
      </c>
      <c r="D9510">
        <v>2</v>
      </c>
      <c r="E9510" t="str">
        <f t="shared" si="296"/>
        <v>août</v>
      </c>
      <c r="F9510">
        <f t="shared" si="297"/>
        <v>3</v>
      </c>
    </row>
    <row r="9511" spans="1:6">
      <c r="A9511" t="s">
        <v>68</v>
      </c>
      <c r="B9511" s="72">
        <v>46263</v>
      </c>
      <c r="C9511" s="79">
        <v>0.16666666666666666</v>
      </c>
      <c r="D9511">
        <v>0</v>
      </c>
      <c r="E9511" t="str">
        <f t="shared" si="296"/>
        <v>août</v>
      </c>
      <c r="F9511">
        <f t="shared" si="297"/>
        <v>4</v>
      </c>
    </row>
    <row r="9512" spans="1:6">
      <c r="A9512" t="s">
        <v>68</v>
      </c>
      <c r="B9512" s="72">
        <v>46263</v>
      </c>
      <c r="C9512" s="79">
        <v>0.20833333333333334</v>
      </c>
      <c r="D9512">
        <v>1</v>
      </c>
      <c r="E9512" t="str">
        <f t="shared" si="296"/>
        <v>août</v>
      </c>
      <c r="F9512" t="e">
        <f t="shared" si="297"/>
        <v>#N/A</v>
      </c>
    </row>
    <row r="9513" spans="1:6">
      <c r="A9513" t="s">
        <v>68</v>
      </c>
      <c r="B9513" s="72">
        <v>46263</v>
      </c>
      <c r="C9513" s="79">
        <v>0.25</v>
      </c>
      <c r="D9513">
        <v>3</v>
      </c>
      <c r="E9513" t="str">
        <f t="shared" si="296"/>
        <v>août</v>
      </c>
      <c r="F9513">
        <f t="shared" si="297"/>
        <v>6</v>
      </c>
    </row>
    <row r="9514" spans="1:6">
      <c r="A9514" t="s">
        <v>68</v>
      </c>
      <c r="B9514" s="72">
        <v>46263</v>
      </c>
      <c r="C9514" s="79">
        <v>0.29166666666666669</v>
      </c>
      <c r="D9514">
        <v>8</v>
      </c>
      <c r="E9514" t="str">
        <f t="shared" si="296"/>
        <v>août</v>
      </c>
      <c r="F9514">
        <f t="shared" si="297"/>
        <v>7</v>
      </c>
    </row>
    <row r="9515" spans="1:6">
      <c r="A9515" t="s">
        <v>68</v>
      </c>
      <c r="B9515" s="72">
        <v>46263</v>
      </c>
      <c r="C9515" s="79">
        <v>0.33333333333333331</v>
      </c>
      <c r="D9515">
        <v>19</v>
      </c>
      <c r="E9515" t="str">
        <f t="shared" si="296"/>
        <v>août</v>
      </c>
      <c r="F9515">
        <f t="shared" si="297"/>
        <v>8</v>
      </c>
    </row>
    <row r="9516" spans="1:6">
      <c r="A9516" t="s">
        <v>68</v>
      </c>
      <c r="B9516" s="72">
        <v>46263</v>
      </c>
      <c r="C9516" s="79">
        <v>0.375</v>
      </c>
      <c r="D9516">
        <v>37</v>
      </c>
      <c r="E9516" t="str">
        <f t="shared" si="296"/>
        <v>août</v>
      </c>
      <c r="F9516">
        <f t="shared" si="297"/>
        <v>9</v>
      </c>
    </row>
    <row r="9517" spans="1:6">
      <c r="A9517" t="s">
        <v>68</v>
      </c>
      <c r="B9517" s="72">
        <v>46263</v>
      </c>
      <c r="C9517" s="79">
        <v>0.41666666666666669</v>
      </c>
      <c r="D9517">
        <v>37</v>
      </c>
      <c r="E9517" t="str">
        <f t="shared" si="296"/>
        <v>août</v>
      </c>
      <c r="F9517">
        <f t="shared" si="297"/>
        <v>10</v>
      </c>
    </row>
    <row r="9518" spans="1:6">
      <c r="A9518" t="s">
        <v>68</v>
      </c>
      <c r="B9518" s="72">
        <v>46263</v>
      </c>
      <c r="C9518" s="79">
        <v>0.45833333333333331</v>
      </c>
      <c r="D9518">
        <v>46</v>
      </c>
      <c r="E9518" t="str">
        <f t="shared" si="296"/>
        <v>août</v>
      </c>
      <c r="F9518">
        <f t="shared" si="297"/>
        <v>11</v>
      </c>
    </row>
    <row r="9519" spans="1:6">
      <c r="A9519" t="s">
        <v>68</v>
      </c>
      <c r="B9519" s="72">
        <v>46263</v>
      </c>
      <c r="C9519" s="79">
        <v>0.5</v>
      </c>
      <c r="D9519">
        <v>44</v>
      </c>
      <c r="E9519" t="str">
        <f t="shared" si="296"/>
        <v>août</v>
      </c>
      <c r="F9519">
        <f t="shared" si="297"/>
        <v>12</v>
      </c>
    </row>
    <row r="9520" spans="1:6">
      <c r="A9520" t="s">
        <v>68</v>
      </c>
      <c r="B9520" s="72">
        <v>46263</v>
      </c>
      <c r="C9520" s="79">
        <v>0.54166666666666663</v>
      </c>
      <c r="D9520">
        <v>43</v>
      </c>
      <c r="E9520" t="str">
        <f t="shared" si="296"/>
        <v>août</v>
      </c>
      <c r="F9520">
        <f t="shared" si="297"/>
        <v>13</v>
      </c>
    </row>
    <row r="9521" spans="1:6">
      <c r="A9521" t="s">
        <v>68</v>
      </c>
      <c r="B9521" s="72">
        <v>46263</v>
      </c>
      <c r="C9521" s="79">
        <v>0.58333333333333337</v>
      </c>
      <c r="D9521">
        <v>40</v>
      </c>
      <c r="E9521" t="str">
        <f t="shared" si="296"/>
        <v>août</v>
      </c>
      <c r="F9521">
        <f t="shared" si="297"/>
        <v>14</v>
      </c>
    </row>
    <row r="9522" spans="1:6">
      <c r="A9522" t="s">
        <v>68</v>
      </c>
      <c r="B9522" s="72">
        <v>46263</v>
      </c>
      <c r="C9522" s="79">
        <v>0.625</v>
      </c>
      <c r="D9522">
        <v>38</v>
      </c>
      <c r="E9522" t="str">
        <f t="shared" si="296"/>
        <v>août</v>
      </c>
      <c r="F9522">
        <f t="shared" si="297"/>
        <v>15</v>
      </c>
    </row>
    <row r="9523" spans="1:6">
      <c r="A9523" t="s">
        <v>68</v>
      </c>
      <c r="B9523" s="72">
        <v>46263</v>
      </c>
      <c r="C9523" s="79">
        <v>0.66666666666666663</v>
      </c>
      <c r="D9523">
        <v>35</v>
      </c>
      <c r="E9523" t="str">
        <f t="shared" si="296"/>
        <v>août</v>
      </c>
      <c r="F9523">
        <f t="shared" si="297"/>
        <v>16</v>
      </c>
    </row>
    <row r="9524" spans="1:6">
      <c r="A9524" t="s">
        <v>68</v>
      </c>
      <c r="B9524" s="72">
        <v>46263</v>
      </c>
      <c r="C9524" s="79">
        <v>0.70833333333333337</v>
      </c>
      <c r="D9524">
        <v>32</v>
      </c>
      <c r="E9524" t="str">
        <f t="shared" si="296"/>
        <v>août</v>
      </c>
      <c r="F9524">
        <f t="shared" si="297"/>
        <v>17</v>
      </c>
    </row>
    <row r="9525" spans="1:6">
      <c r="A9525" t="s">
        <v>68</v>
      </c>
      <c r="B9525" s="72">
        <v>46263</v>
      </c>
      <c r="C9525" s="79">
        <v>0.75</v>
      </c>
      <c r="D9525">
        <v>27</v>
      </c>
      <c r="E9525" t="str">
        <f t="shared" si="296"/>
        <v>août</v>
      </c>
      <c r="F9525">
        <f t="shared" si="297"/>
        <v>18</v>
      </c>
    </row>
    <row r="9526" spans="1:6">
      <c r="A9526" t="s">
        <v>68</v>
      </c>
      <c r="B9526" s="72">
        <v>46263</v>
      </c>
      <c r="C9526" s="79">
        <v>0.79166666666666663</v>
      </c>
      <c r="D9526">
        <v>19</v>
      </c>
      <c r="E9526" t="str">
        <f t="shared" si="296"/>
        <v>août</v>
      </c>
      <c r="F9526">
        <f t="shared" si="297"/>
        <v>19</v>
      </c>
    </row>
    <row r="9527" spans="1:6">
      <c r="A9527" t="s">
        <v>68</v>
      </c>
      <c r="B9527" s="72">
        <v>46263</v>
      </c>
      <c r="C9527" s="79">
        <v>0.83333333333333337</v>
      </c>
      <c r="D9527">
        <v>14</v>
      </c>
      <c r="E9527" t="str">
        <f t="shared" si="296"/>
        <v>août</v>
      </c>
      <c r="F9527">
        <f t="shared" si="297"/>
        <v>20</v>
      </c>
    </row>
    <row r="9528" spans="1:6">
      <c r="A9528" t="s">
        <v>68</v>
      </c>
      <c r="B9528" s="72">
        <v>46263</v>
      </c>
      <c r="C9528" s="79">
        <v>0.875</v>
      </c>
      <c r="D9528">
        <v>15</v>
      </c>
      <c r="E9528" t="str">
        <f t="shared" si="296"/>
        <v>août</v>
      </c>
      <c r="F9528">
        <f t="shared" si="297"/>
        <v>21</v>
      </c>
    </row>
    <row r="9529" spans="1:6">
      <c r="A9529" t="s">
        <v>68</v>
      </c>
      <c r="B9529" s="72">
        <v>46263</v>
      </c>
      <c r="C9529" s="79">
        <v>0.91666666666666663</v>
      </c>
      <c r="D9529">
        <v>11</v>
      </c>
      <c r="E9529" t="str">
        <f t="shared" si="296"/>
        <v>août</v>
      </c>
      <c r="F9529">
        <f t="shared" si="297"/>
        <v>22</v>
      </c>
    </row>
    <row r="9530" spans="1:6">
      <c r="A9530" t="s">
        <v>68</v>
      </c>
      <c r="B9530" s="72">
        <v>46263</v>
      </c>
      <c r="C9530" s="79">
        <v>0.95833333333333337</v>
      </c>
      <c r="D9530">
        <v>5</v>
      </c>
      <c r="E9530" t="str">
        <f t="shared" si="296"/>
        <v>août</v>
      </c>
      <c r="F9530">
        <f t="shared" si="297"/>
        <v>23</v>
      </c>
    </row>
    <row r="9531" spans="1:6">
      <c r="A9531" t="s">
        <v>68</v>
      </c>
      <c r="B9531" s="72">
        <v>46264</v>
      </c>
      <c r="C9531" s="79">
        <v>0</v>
      </c>
      <c r="D9531">
        <v>6</v>
      </c>
      <c r="E9531" t="str">
        <f t="shared" si="296"/>
        <v>août</v>
      </c>
      <c r="F9531">
        <f t="shared" si="297"/>
        <v>24</v>
      </c>
    </row>
    <row r="9532" spans="1:6">
      <c r="A9532" t="s">
        <v>68</v>
      </c>
      <c r="B9532" s="72">
        <v>46264</v>
      </c>
      <c r="C9532" s="79">
        <v>4.1666666666666664E-2</v>
      </c>
      <c r="D9532">
        <v>6</v>
      </c>
      <c r="E9532" t="str">
        <f t="shared" si="296"/>
        <v>août</v>
      </c>
      <c r="F9532">
        <f t="shared" si="297"/>
        <v>1</v>
      </c>
    </row>
    <row r="9533" spans="1:6">
      <c r="A9533" t="s">
        <v>68</v>
      </c>
      <c r="B9533" s="72">
        <v>46264</v>
      </c>
      <c r="C9533" s="79">
        <v>8.3333333333333329E-2</v>
      </c>
      <c r="D9533">
        <v>3</v>
      </c>
      <c r="E9533" t="str">
        <f t="shared" si="296"/>
        <v>août</v>
      </c>
      <c r="F9533">
        <f t="shared" si="297"/>
        <v>2</v>
      </c>
    </row>
    <row r="9534" spans="1:6">
      <c r="A9534" t="s">
        <v>68</v>
      </c>
      <c r="B9534" s="72">
        <v>46264</v>
      </c>
      <c r="C9534" s="79">
        <v>0.125</v>
      </c>
      <c r="D9534">
        <v>2</v>
      </c>
      <c r="E9534" t="str">
        <f t="shared" si="296"/>
        <v>août</v>
      </c>
      <c r="F9534">
        <f t="shared" si="297"/>
        <v>3</v>
      </c>
    </row>
    <row r="9535" spans="1:6">
      <c r="A9535" t="s">
        <v>68</v>
      </c>
      <c r="B9535" s="72">
        <v>46264</v>
      </c>
      <c r="C9535" s="79">
        <v>0.16666666666666666</v>
      </c>
      <c r="D9535">
        <v>1</v>
      </c>
      <c r="E9535" t="str">
        <f t="shared" si="296"/>
        <v>août</v>
      </c>
      <c r="F9535">
        <f t="shared" si="297"/>
        <v>4</v>
      </c>
    </row>
    <row r="9536" spans="1:6">
      <c r="A9536" t="s">
        <v>68</v>
      </c>
      <c r="B9536" s="72">
        <v>46264</v>
      </c>
      <c r="C9536" s="79">
        <v>0.20833333333333334</v>
      </c>
      <c r="D9536">
        <v>0</v>
      </c>
      <c r="E9536" t="str">
        <f t="shared" si="296"/>
        <v>août</v>
      </c>
      <c r="F9536" t="e">
        <f t="shared" si="297"/>
        <v>#N/A</v>
      </c>
    </row>
    <row r="9537" spans="1:6">
      <c r="A9537" t="s">
        <v>68</v>
      </c>
      <c r="B9537" s="72">
        <v>46264</v>
      </c>
      <c r="C9537" s="79">
        <v>0.25</v>
      </c>
      <c r="D9537">
        <v>1</v>
      </c>
      <c r="E9537" t="str">
        <f t="shared" si="296"/>
        <v>août</v>
      </c>
      <c r="F9537">
        <f t="shared" si="297"/>
        <v>6</v>
      </c>
    </row>
    <row r="9538" spans="1:6">
      <c r="A9538" t="s">
        <v>68</v>
      </c>
      <c r="B9538" s="72">
        <v>46264</v>
      </c>
      <c r="C9538" s="79">
        <v>0.29166666666666669</v>
      </c>
      <c r="D9538">
        <v>3</v>
      </c>
      <c r="E9538" t="str">
        <f t="shared" si="296"/>
        <v>août</v>
      </c>
      <c r="F9538">
        <f t="shared" si="297"/>
        <v>7</v>
      </c>
    </row>
    <row r="9539" spans="1:6">
      <c r="A9539" t="s">
        <v>68</v>
      </c>
      <c r="B9539" s="72">
        <v>46264</v>
      </c>
      <c r="C9539" s="79">
        <v>0.33333333333333331</v>
      </c>
      <c r="D9539">
        <v>8</v>
      </c>
      <c r="E9539" t="str">
        <f t="shared" si="296"/>
        <v>août</v>
      </c>
      <c r="F9539">
        <f t="shared" si="297"/>
        <v>8</v>
      </c>
    </row>
    <row r="9540" spans="1:6">
      <c r="A9540" t="s">
        <v>68</v>
      </c>
      <c r="B9540" s="72">
        <v>46264</v>
      </c>
      <c r="C9540" s="79">
        <v>0.375</v>
      </c>
      <c r="D9540">
        <v>23</v>
      </c>
      <c r="E9540" t="str">
        <f t="shared" ref="E9540:E9603" si="298">TEXT(B9540,"mmmm")</f>
        <v>août</v>
      </c>
      <c r="F9540">
        <f t="shared" ref="F9540:F9603" si="299">VLOOKUP(C9540,$L$1:$M$24,2,0)</f>
        <v>9</v>
      </c>
    </row>
    <row r="9541" spans="1:6">
      <c r="A9541" t="s">
        <v>68</v>
      </c>
      <c r="B9541" s="72">
        <v>46264</v>
      </c>
      <c r="C9541" s="79">
        <v>0.41666666666666669</v>
      </c>
      <c r="D9541">
        <v>33</v>
      </c>
      <c r="E9541" t="str">
        <f t="shared" si="298"/>
        <v>août</v>
      </c>
      <c r="F9541">
        <f t="shared" si="299"/>
        <v>10</v>
      </c>
    </row>
    <row r="9542" spans="1:6">
      <c r="A9542" t="s">
        <v>68</v>
      </c>
      <c r="B9542" s="72">
        <v>46264</v>
      </c>
      <c r="C9542" s="79">
        <v>0.45833333333333331</v>
      </c>
      <c r="D9542">
        <v>29</v>
      </c>
      <c r="E9542" t="str">
        <f t="shared" si="298"/>
        <v>août</v>
      </c>
      <c r="F9542">
        <f t="shared" si="299"/>
        <v>11</v>
      </c>
    </row>
    <row r="9543" spans="1:6">
      <c r="A9543" t="s">
        <v>68</v>
      </c>
      <c r="B9543" s="72">
        <v>46264</v>
      </c>
      <c r="C9543" s="79">
        <v>0.5</v>
      </c>
      <c r="D9543">
        <v>35</v>
      </c>
      <c r="E9543" t="str">
        <f t="shared" si="298"/>
        <v>août</v>
      </c>
      <c r="F9543">
        <f t="shared" si="299"/>
        <v>12</v>
      </c>
    </row>
    <row r="9544" spans="1:6">
      <c r="A9544" t="s">
        <v>68</v>
      </c>
      <c r="B9544" s="72">
        <v>46264</v>
      </c>
      <c r="C9544" s="79">
        <v>0.54166666666666663</v>
      </c>
      <c r="D9544">
        <v>39</v>
      </c>
      <c r="E9544" t="str">
        <f t="shared" si="298"/>
        <v>août</v>
      </c>
      <c r="F9544">
        <f t="shared" si="299"/>
        <v>13</v>
      </c>
    </row>
    <row r="9545" spans="1:6">
      <c r="A9545" t="s">
        <v>68</v>
      </c>
      <c r="B9545" s="72">
        <v>46264</v>
      </c>
      <c r="C9545" s="79">
        <v>0.58333333333333337</v>
      </c>
      <c r="D9545">
        <v>32</v>
      </c>
      <c r="E9545" t="str">
        <f t="shared" si="298"/>
        <v>août</v>
      </c>
      <c r="F9545">
        <f t="shared" si="299"/>
        <v>14</v>
      </c>
    </row>
    <row r="9546" spans="1:6">
      <c r="A9546" t="s">
        <v>68</v>
      </c>
      <c r="B9546" s="72">
        <v>46264</v>
      </c>
      <c r="C9546" s="79">
        <v>0.625</v>
      </c>
      <c r="D9546">
        <v>35</v>
      </c>
      <c r="E9546" t="str">
        <f t="shared" si="298"/>
        <v>août</v>
      </c>
      <c r="F9546">
        <f t="shared" si="299"/>
        <v>15</v>
      </c>
    </row>
    <row r="9547" spans="1:6">
      <c r="A9547" t="s">
        <v>68</v>
      </c>
      <c r="B9547" s="72">
        <v>46264</v>
      </c>
      <c r="C9547" s="79">
        <v>0.66666666666666663</v>
      </c>
      <c r="D9547">
        <v>28</v>
      </c>
      <c r="E9547" t="str">
        <f t="shared" si="298"/>
        <v>août</v>
      </c>
      <c r="F9547">
        <f t="shared" si="299"/>
        <v>16</v>
      </c>
    </row>
    <row r="9548" spans="1:6">
      <c r="A9548" t="s">
        <v>68</v>
      </c>
      <c r="B9548" s="72">
        <v>46264</v>
      </c>
      <c r="C9548" s="79">
        <v>0.70833333333333337</v>
      </c>
      <c r="D9548">
        <v>24</v>
      </c>
      <c r="E9548" t="str">
        <f t="shared" si="298"/>
        <v>août</v>
      </c>
      <c r="F9548">
        <f t="shared" si="299"/>
        <v>17</v>
      </c>
    </row>
    <row r="9549" spans="1:6">
      <c r="A9549" t="s">
        <v>68</v>
      </c>
      <c r="B9549" s="72">
        <v>46264</v>
      </c>
      <c r="C9549" s="79">
        <v>0.75</v>
      </c>
      <c r="D9549">
        <v>21</v>
      </c>
      <c r="E9549" t="str">
        <f t="shared" si="298"/>
        <v>août</v>
      </c>
      <c r="F9549">
        <f t="shared" si="299"/>
        <v>18</v>
      </c>
    </row>
    <row r="9550" spans="1:6">
      <c r="A9550" t="s">
        <v>68</v>
      </c>
      <c r="B9550" s="72">
        <v>46264</v>
      </c>
      <c r="C9550" s="79">
        <v>0.79166666666666663</v>
      </c>
      <c r="D9550">
        <v>16</v>
      </c>
      <c r="E9550" t="str">
        <f t="shared" si="298"/>
        <v>août</v>
      </c>
      <c r="F9550">
        <f t="shared" si="299"/>
        <v>19</v>
      </c>
    </row>
    <row r="9551" spans="1:6">
      <c r="A9551" t="s">
        <v>68</v>
      </c>
      <c r="B9551" s="72">
        <v>46264</v>
      </c>
      <c r="C9551" s="79">
        <v>0.83333333333333337</v>
      </c>
      <c r="D9551">
        <v>14</v>
      </c>
      <c r="E9551" t="str">
        <f t="shared" si="298"/>
        <v>août</v>
      </c>
      <c r="F9551">
        <f t="shared" si="299"/>
        <v>20</v>
      </c>
    </row>
    <row r="9552" spans="1:6">
      <c r="A9552" t="s">
        <v>68</v>
      </c>
      <c r="B9552" s="72">
        <v>46264</v>
      </c>
      <c r="C9552" s="79">
        <v>0.875</v>
      </c>
      <c r="D9552">
        <v>10</v>
      </c>
      <c r="E9552" t="str">
        <f t="shared" si="298"/>
        <v>août</v>
      </c>
      <c r="F9552">
        <f t="shared" si="299"/>
        <v>21</v>
      </c>
    </row>
    <row r="9553" spans="1:6">
      <c r="A9553" t="s">
        <v>68</v>
      </c>
      <c r="B9553" s="72">
        <v>46264</v>
      </c>
      <c r="C9553" s="79">
        <v>0.91666666666666663</v>
      </c>
      <c r="D9553">
        <v>7</v>
      </c>
      <c r="E9553" t="str">
        <f t="shared" si="298"/>
        <v>août</v>
      </c>
      <c r="F9553">
        <f t="shared" si="299"/>
        <v>22</v>
      </c>
    </row>
    <row r="9554" spans="1:6">
      <c r="A9554" t="s">
        <v>68</v>
      </c>
      <c r="B9554" s="72">
        <v>46264</v>
      </c>
      <c r="C9554" s="79">
        <v>0.95833333333333337</v>
      </c>
      <c r="D9554">
        <v>5</v>
      </c>
      <c r="E9554" t="str">
        <f t="shared" si="298"/>
        <v>août</v>
      </c>
      <c r="F9554">
        <f t="shared" si="299"/>
        <v>23</v>
      </c>
    </row>
    <row r="9555" spans="1:6">
      <c r="A9555" t="s">
        <v>68</v>
      </c>
      <c r="B9555" s="72">
        <v>46265</v>
      </c>
      <c r="C9555" s="79">
        <v>0</v>
      </c>
      <c r="D9555">
        <v>4</v>
      </c>
      <c r="E9555" t="str">
        <f t="shared" si="298"/>
        <v>août</v>
      </c>
      <c r="F9555">
        <f t="shared" si="299"/>
        <v>24</v>
      </c>
    </row>
    <row r="9556" spans="1:6">
      <c r="A9556" t="s">
        <v>68</v>
      </c>
      <c r="B9556" s="72">
        <v>46265</v>
      </c>
      <c r="C9556" s="79">
        <v>4.1666666666666664E-2</v>
      </c>
      <c r="D9556">
        <v>0</v>
      </c>
      <c r="E9556" t="str">
        <f t="shared" si="298"/>
        <v>août</v>
      </c>
      <c r="F9556">
        <f t="shared" si="299"/>
        <v>1</v>
      </c>
    </row>
    <row r="9557" spans="1:6">
      <c r="A9557" t="s">
        <v>68</v>
      </c>
      <c r="B9557" s="72">
        <v>46265</v>
      </c>
      <c r="C9557" s="79">
        <v>8.3333333333333329E-2</v>
      </c>
      <c r="D9557">
        <v>0</v>
      </c>
      <c r="E9557" t="str">
        <f t="shared" si="298"/>
        <v>août</v>
      </c>
      <c r="F9557">
        <f t="shared" si="299"/>
        <v>2</v>
      </c>
    </row>
    <row r="9558" spans="1:6">
      <c r="A9558" t="s">
        <v>68</v>
      </c>
      <c r="B9558" s="72">
        <v>46265</v>
      </c>
      <c r="C9558" s="79">
        <v>0.125</v>
      </c>
      <c r="D9558">
        <v>1</v>
      </c>
      <c r="E9558" t="str">
        <f t="shared" si="298"/>
        <v>août</v>
      </c>
      <c r="F9558">
        <f t="shared" si="299"/>
        <v>3</v>
      </c>
    </row>
    <row r="9559" spans="1:6">
      <c r="A9559" t="s">
        <v>68</v>
      </c>
      <c r="B9559" s="72">
        <v>46265</v>
      </c>
      <c r="C9559" s="79">
        <v>0.16666666666666666</v>
      </c>
      <c r="D9559">
        <v>0</v>
      </c>
      <c r="E9559" t="str">
        <f t="shared" si="298"/>
        <v>août</v>
      </c>
      <c r="F9559">
        <f t="shared" si="299"/>
        <v>4</v>
      </c>
    </row>
    <row r="9560" spans="1:6">
      <c r="A9560" t="s">
        <v>68</v>
      </c>
      <c r="B9560" s="72">
        <v>46265</v>
      </c>
      <c r="C9560" s="79">
        <v>0.20833333333333334</v>
      </c>
      <c r="D9560">
        <v>1</v>
      </c>
      <c r="E9560" t="str">
        <f t="shared" si="298"/>
        <v>août</v>
      </c>
      <c r="F9560" t="e">
        <f t="shared" si="299"/>
        <v>#N/A</v>
      </c>
    </row>
    <row r="9561" spans="1:6">
      <c r="A9561" t="s">
        <v>68</v>
      </c>
      <c r="B9561" s="72">
        <v>46265</v>
      </c>
      <c r="C9561" s="79">
        <v>0.25</v>
      </c>
      <c r="D9561">
        <v>7</v>
      </c>
      <c r="E9561" t="str">
        <f t="shared" si="298"/>
        <v>août</v>
      </c>
      <c r="F9561">
        <f t="shared" si="299"/>
        <v>6</v>
      </c>
    </row>
    <row r="9562" spans="1:6">
      <c r="A9562" t="s">
        <v>68</v>
      </c>
      <c r="B9562" s="72">
        <v>46265</v>
      </c>
      <c r="C9562" s="79">
        <v>0.29166666666666669</v>
      </c>
      <c r="D9562">
        <v>22</v>
      </c>
      <c r="E9562" t="str">
        <f t="shared" si="298"/>
        <v>août</v>
      </c>
      <c r="F9562">
        <f t="shared" si="299"/>
        <v>7</v>
      </c>
    </row>
    <row r="9563" spans="1:6">
      <c r="A9563" t="s">
        <v>68</v>
      </c>
      <c r="B9563" s="72">
        <v>46265</v>
      </c>
      <c r="C9563" s="79">
        <v>0.33333333333333331</v>
      </c>
      <c r="D9563">
        <v>67</v>
      </c>
      <c r="E9563" t="str">
        <f t="shared" si="298"/>
        <v>août</v>
      </c>
      <c r="F9563">
        <f t="shared" si="299"/>
        <v>8</v>
      </c>
    </row>
    <row r="9564" spans="1:6">
      <c r="A9564" t="s">
        <v>68</v>
      </c>
      <c r="B9564" s="72">
        <v>46265</v>
      </c>
      <c r="C9564" s="79">
        <v>0.375</v>
      </c>
      <c r="D9564">
        <v>78</v>
      </c>
      <c r="E9564" t="str">
        <f t="shared" si="298"/>
        <v>août</v>
      </c>
      <c r="F9564">
        <f t="shared" si="299"/>
        <v>9</v>
      </c>
    </row>
    <row r="9565" spans="1:6">
      <c r="A9565" t="s">
        <v>68</v>
      </c>
      <c r="B9565" s="72">
        <v>46265</v>
      </c>
      <c r="C9565" s="79">
        <v>0.41666666666666669</v>
      </c>
      <c r="D9565">
        <v>82</v>
      </c>
      <c r="E9565" t="str">
        <f t="shared" si="298"/>
        <v>août</v>
      </c>
      <c r="F9565">
        <f t="shared" si="299"/>
        <v>10</v>
      </c>
    </row>
    <row r="9566" spans="1:6">
      <c r="A9566" t="s">
        <v>68</v>
      </c>
      <c r="B9566" s="72">
        <v>46265</v>
      </c>
      <c r="C9566" s="79">
        <v>0.45833333333333331</v>
      </c>
      <c r="D9566">
        <v>68</v>
      </c>
      <c r="E9566" t="str">
        <f t="shared" si="298"/>
        <v>août</v>
      </c>
      <c r="F9566">
        <f t="shared" si="299"/>
        <v>11</v>
      </c>
    </row>
    <row r="9567" spans="1:6">
      <c r="A9567" t="s">
        <v>68</v>
      </c>
      <c r="B9567" s="72">
        <v>46265</v>
      </c>
      <c r="C9567" s="79">
        <v>0.5</v>
      </c>
      <c r="D9567">
        <v>59</v>
      </c>
      <c r="E9567" t="str">
        <f t="shared" si="298"/>
        <v>août</v>
      </c>
      <c r="F9567">
        <f t="shared" si="299"/>
        <v>12</v>
      </c>
    </row>
    <row r="9568" spans="1:6">
      <c r="A9568" t="s">
        <v>68</v>
      </c>
      <c r="B9568" s="72">
        <v>46265</v>
      </c>
      <c r="C9568" s="79">
        <v>0.54166666666666663</v>
      </c>
      <c r="D9568">
        <v>67</v>
      </c>
      <c r="E9568" t="str">
        <f t="shared" si="298"/>
        <v>août</v>
      </c>
      <c r="F9568">
        <f t="shared" si="299"/>
        <v>13</v>
      </c>
    </row>
    <row r="9569" spans="1:6">
      <c r="A9569" t="s">
        <v>68</v>
      </c>
      <c r="B9569" s="72">
        <v>46265</v>
      </c>
      <c r="C9569" s="79">
        <v>0.58333333333333337</v>
      </c>
      <c r="D9569">
        <v>71</v>
      </c>
      <c r="E9569" t="str">
        <f t="shared" si="298"/>
        <v>août</v>
      </c>
      <c r="F9569">
        <f t="shared" si="299"/>
        <v>14</v>
      </c>
    </row>
    <row r="9570" spans="1:6">
      <c r="A9570" t="s">
        <v>68</v>
      </c>
      <c r="B9570" s="72">
        <v>46265</v>
      </c>
      <c r="C9570" s="79">
        <v>0.625</v>
      </c>
      <c r="D9570">
        <v>53</v>
      </c>
      <c r="E9570" t="str">
        <f t="shared" si="298"/>
        <v>août</v>
      </c>
      <c r="F9570">
        <f t="shared" si="299"/>
        <v>15</v>
      </c>
    </row>
    <row r="9571" spans="1:6">
      <c r="A9571" t="s">
        <v>68</v>
      </c>
      <c r="B9571" s="72">
        <v>46265</v>
      </c>
      <c r="C9571" s="79">
        <v>0.66666666666666663</v>
      </c>
      <c r="D9571">
        <v>63</v>
      </c>
      <c r="E9571" t="str">
        <f t="shared" si="298"/>
        <v>août</v>
      </c>
      <c r="F9571">
        <f t="shared" si="299"/>
        <v>16</v>
      </c>
    </row>
    <row r="9572" spans="1:6">
      <c r="A9572" t="s">
        <v>68</v>
      </c>
      <c r="B9572" s="72">
        <v>46265</v>
      </c>
      <c r="C9572" s="79">
        <v>0.70833333333333337</v>
      </c>
      <c r="D9572">
        <v>43</v>
      </c>
      <c r="E9572" t="str">
        <f t="shared" si="298"/>
        <v>août</v>
      </c>
      <c r="F9572">
        <f t="shared" si="299"/>
        <v>17</v>
      </c>
    </row>
    <row r="9573" spans="1:6">
      <c r="A9573" t="s">
        <v>68</v>
      </c>
      <c r="B9573" s="72">
        <v>46265</v>
      </c>
      <c r="C9573" s="79">
        <v>0.75</v>
      </c>
      <c r="D9573">
        <v>24</v>
      </c>
      <c r="E9573" t="str">
        <f t="shared" si="298"/>
        <v>août</v>
      </c>
      <c r="F9573">
        <f t="shared" si="299"/>
        <v>18</v>
      </c>
    </row>
    <row r="9574" spans="1:6">
      <c r="A9574" t="s">
        <v>68</v>
      </c>
      <c r="B9574" s="72">
        <v>46265</v>
      </c>
      <c r="C9574" s="79">
        <v>0.79166666666666663</v>
      </c>
      <c r="D9574">
        <v>14</v>
      </c>
      <c r="E9574" t="str">
        <f t="shared" si="298"/>
        <v>août</v>
      </c>
      <c r="F9574">
        <f t="shared" si="299"/>
        <v>19</v>
      </c>
    </row>
    <row r="9575" spans="1:6">
      <c r="A9575" t="s">
        <v>68</v>
      </c>
      <c r="B9575" s="72">
        <v>46265</v>
      </c>
      <c r="C9575" s="79">
        <v>0.83333333333333337</v>
      </c>
      <c r="D9575">
        <v>10</v>
      </c>
      <c r="E9575" t="str">
        <f t="shared" si="298"/>
        <v>août</v>
      </c>
      <c r="F9575">
        <f t="shared" si="299"/>
        <v>20</v>
      </c>
    </row>
    <row r="9576" spans="1:6">
      <c r="A9576" t="s">
        <v>68</v>
      </c>
      <c r="B9576" s="72">
        <v>46265</v>
      </c>
      <c r="C9576" s="79">
        <v>0.875</v>
      </c>
      <c r="D9576">
        <v>6</v>
      </c>
      <c r="E9576" t="str">
        <f t="shared" si="298"/>
        <v>août</v>
      </c>
      <c r="F9576">
        <f t="shared" si="299"/>
        <v>21</v>
      </c>
    </row>
    <row r="9577" spans="1:6">
      <c r="A9577" t="s">
        <v>68</v>
      </c>
      <c r="B9577" s="72">
        <v>46265</v>
      </c>
      <c r="C9577" s="79">
        <v>0.91666666666666663</v>
      </c>
      <c r="D9577">
        <v>6</v>
      </c>
      <c r="E9577" t="str">
        <f t="shared" si="298"/>
        <v>août</v>
      </c>
      <c r="F9577">
        <f t="shared" si="299"/>
        <v>22</v>
      </c>
    </row>
    <row r="9578" spans="1:6">
      <c r="A9578" t="s">
        <v>68</v>
      </c>
      <c r="B9578" s="72">
        <v>46265</v>
      </c>
      <c r="C9578" s="79">
        <v>0.95833333333333337</v>
      </c>
      <c r="D9578">
        <v>7</v>
      </c>
      <c r="E9578" t="str">
        <f t="shared" si="298"/>
        <v>août</v>
      </c>
      <c r="F9578">
        <f t="shared" si="299"/>
        <v>23</v>
      </c>
    </row>
    <row r="9579" spans="1:6">
      <c r="A9579" t="s">
        <v>85</v>
      </c>
      <c r="B9579" s="72">
        <v>46235</v>
      </c>
      <c r="C9579" s="79">
        <v>0</v>
      </c>
      <c r="D9579">
        <v>11</v>
      </c>
      <c r="E9579" t="str">
        <f t="shared" si="298"/>
        <v>août</v>
      </c>
      <c r="F9579">
        <f t="shared" si="299"/>
        <v>24</v>
      </c>
    </row>
    <row r="9580" spans="1:6">
      <c r="A9580" t="s">
        <v>85</v>
      </c>
      <c r="B9580" s="72">
        <v>46235</v>
      </c>
      <c r="C9580" s="79">
        <v>4.1666666666666664E-2</v>
      </c>
      <c r="D9580">
        <v>4</v>
      </c>
      <c r="E9580" t="str">
        <f t="shared" si="298"/>
        <v>août</v>
      </c>
      <c r="F9580">
        <f t="shared" si="299"/>
        <v>1</v>
      </c>
    </row>
    <row r="9581" spans="1:6">
      <c r="A9581" t="s">
        <v>85</v>
      </c>
      <c r="B9581" s="72">
        <v>46235</v>
      </c>
      <c r="C9581" s="79">
        <v>8.3333333333333329E-2</v>
      </c>
      <c r="D9581">
        <v>3</v>
      </c>
      <c r="E9581" t="str">
        <f t="shared" si="298"/>
        <v>août</v>
      </c>
      <c r="F9581">
        <f t="shared" si="299"/>
        <v>2</v>
      </c>
    </row>
    <row r="9582" spans="1:6">
      <c r="A9582" t="s">
        <v>85</v>
      </c>
      <c r="B9582" s="72">
        <v>46235</v>
      </c>
      <c r="C9582" s="79">
        <v>0.125</v>
      </c>
      <c r="D9582">
        <v>1</v>
      </c>
      <c r="E9582" t="str">
        <f t="shared" si="298"/>
        <v>août</v>
      </c>
      <c r="F9582">
        <f t="shared" si="299"/>
        <v>3</v>
      </c>
    </row>
    <row r="9583" spans="1:6">
      <c r="A9583" t="s">
        <v>85</v>
      </c>
      <c r="B9583" s="72">
        <v>46235</v>
      </c>
      <c r="C9583" s="79">
        <v>0.16666666666666666</v>
      </c>
      <c r="D9583">
        <v>0</v>
      </c>
      <c r="E9583" t="str">
        <f t="shared" si="298"/>
        <v>août</v>
      </c>
      <c r="F9583">
        <f t="shared" si="299"/>
        <v>4</v>
      </c>
    </row>
    <row r="9584" spans="1:6">
      <c r="A9584" t="s">
        <v>85</v>
      </c>
      <c r="B9584" s="72">
        <v>46235</v>
      </c>
      <c r="C9584" s="79">
        <v>0.20833333333333334</v>
      </c>
      <c r="D9584">
        <v>1</v>
      </c>
      <c r="E9584" t="str">
        <f t="shared" si="298"/>
        <v>août</v>
      </c>
      <c r="F9584" t="e">
        <f t="shared" si="299"/>
        <v>#N/A</v>
      </c>
    </row>
    <row r="9585" spans="1:6">
      <c r="A9585" t="s">
        <v>85</v>
      </c>
      <c r="B9585" s="72">
        <v>46235</v>
      </c>
      <c r="C9585" s="79">
        <v>0.25</v>
      </c>
      <c r="D9585">
        <v>1</v>
      </c>
      <c r="E9585" t="str">
        <f t="shared" si="298"/>
        <v>août</v>
      </c>
      <c r="F9585">
        <f t="shared" si="299"/>
        <v>6</v>
      </c>
    </row>
    <row r="9586" spans="1:6">
      <c r="A9586" t="s">
        <v>85</v>
      </c>
      <c r="B9586" s="72">
        <v>46235</v>
      </c>
      <c r="C9586" s="79">
        <v>0.29166666666666669</v>
      </c>
      <c r="D9586">
        <v>2</v>
      </c>
      <c r="E9586" t="str">
        <f t="shared" si="298"/>
        <v>août</v>
      </c>
      <c r="F9586">
        <f t="shared" si="299"/>
        <v>7</v>
      </c>
    </row>
    <row r="9587" spans="1:6">
      <c r="A9587" t="s">
        <v>85</v>
      </c>
      <c r="B9587" s="72">
        <v>46235</v>
      </c>
      <c r="C9587" s="79">
        <v>0.33333333333333331</v>
      </c>
      <c r="D9587">
        <v>10</v>
      </c>
      <c r="E9587" t="str">
        <f t="shared" si="298"/>
        <v>août</v>
      </c>
      <c r="F9587">
        <f t="shared" si="299"/>
        <v>8</v>
      </c>
    </row>
    <row r="9588" spans="1:6">
      <c r="A9588" t="s">
        <v>85</v>
      </c>
      <c r="B9588" s="72">
        <v>46235</v>
      </c>
      <c r="C9588" s="79">
        <v>0.375</v>
      </c>
      <c r="D9588">
        <v>16</v>
      </c>
      <c r="E9588" t="str">
        <f t="shared" si="298"/>
        <v>août</v>
      </c>
      <c r="F9588">
        <f t="shared" si="299"/>
        <v>9</v>
      </c>
    </row>
    <row r="9589" spans="1:6">
      <c r="A9589" t="s">
        <v>85</v>
      </c>
      <c r="B9589" s="72">
        <v>46235</v>
      </c>
      <c r="C9589" s="79">
        <v>0.41666666666666669</v>
      </c>
      <c r="D9589">
        <v>11</v>
      </c>
      <c r="E9589" t="str">
        <f t="shared" si="298"/>
        <v>août</v>
      </c>
      <c r="F9589">
        <f t="shared" si="299"/>
        <v>10</v>
      </c>
    </row>
    <row r="9590" spans="1:6">
      <c r="A9590" t="s">
        <v>85</v>
      </c>
      <c r="B9590" s="72">
        <v>46235</v>
      </c>
      <c r="C9590" s="79">
        <v>0.45833333333333331</v>
      </c>
      <c r="D9590">
        <v>9</v>
      </c>
      <c r="E9590" t="str">
        <f t="shared" si="298"/>
        <v>août</v>
      </c>
      <c r="F9590">
        <f t="shared" si="299"/>
        <v>11</v>
      </c>
    </row>
    <row r="9591" spans="1:6">
      <c r="A9591" t="s">
        <v>85</v>
      </c>
      <c r="B9591" s="72">
        <v>46235</v>
      </c>
      <c r="C9591" s="79">
        <v>0.5</v>
      </c>
      <c r="D9591">
        <v>6</v>
      </c>
      <c r="E9591" t="str">
        <f t="shared" si="298"/>
        <v>août</v>
      </c>
      <c r="F9591">
        <f t="shared" si="299"/>
        <v>12</v>
      </c>
    </row>
    <row r="9592" spans="1:6">
      <c r="A9592" t="s">
        <v>85</v>
      </c>
      <c r="B9592" s="72">
        <v>46235</v>
      </c>
      <c r="C9592" s="79">
        <v>0.54166666666666663</v>
      </c>
      <c r="D9592">
        <v>10</v>
      </c>
      <c r="E9592" t="str">
        <f t="shared" si="298"/>
        <v>août</v>
      </c>
      <c r="F9592">
        <f t="shared" si="299"/>
        <v>13</v>
      </c>
    </row>
    <row r="9593" spans="1:6">
      <c r="A9593" t="s">
        <v>85</v>
      </c>
      <c r="B9593" s="72">
        <v>46235</v>
      </c>
      <c r="C9593" s="79">
        <v>0.58333333333333337</v>
      </c>
      <c r="D9593">
        <v>18</v>
      </c>
      <c r="E9593" t="str">
        <f t="shared" si="298"/>
        <v>août</v>
      </c>
      <c r="F9593">
        <f t="shared" si="299"/>
        <v>14</v>
      </c>
    </row>
    <row r="9594" spans="1:6">
      <c r="A9594" t="s">
        <v>85</v>
      </c>
      <c r="B9594" s="72">
        <v>46235</v>
      </c>
      <c r="C9594" s="79">
        <v>0.625</v>
      </c>
      <c r="D9594">
        <v>12</v>
      </c>
      <c r="E9594" t="str">
        <f t="shared" si="298"/>
        <v>août</v>
      </c>
      <c r="F9594">
        <f t="shared" si="299"/>
        <v>15</v>
      </c>
    </row>
    <row r="9595" spans="1:6">
      <c r="A9595" t="s">
        <v>85</v>
      </c>
      <c r="B9595" s="72">
        <v>46235</v>
      </c>
      <c r="C9595" s="79">
        <v>0.66666666666666663</v>
      </c>
      <c r="D9595">
        <v>11</v>
      </c>
      <c r="E9595" t="str">
        <f t="shared" si="298"/>
        <v>août</v>
      </c>
      <c r="F9595">
        <f t="shared" si="299"/>
        <v>16</v>
      </c>
    </row>
    <row r="9596" spans="1:6">
      <c r="A9596" t="s">
        <v>85</v>
      </c>
      <c r="B9596" s="72">
        <v>46235</v>
      </c>
      <c r="C9596" s="79">
        <v>0.70833333333333337</v>
      </c>
      <c r="D9596">
        <v>11</v>
      </c>
      <c r="E9596" t="str">
        <f t="shared" si="298"/>
        <v>août</v>
      </c>
      <c r="F9596">
        <f t="shared" si="299"/>
        <v>17</v>
      </c>
    </row>
    <row r="9597" spans="1:6">
      <c r="A9597" t="s">
        <v>85</v>
      </c>
      <c r="B9597" s="72">
        <v>46235</v>
      </c>
      <c r="C9597" s="79">
        <v>0.75</v>
      </c>
      <c r="D9597">
        <v>1</v>
      </c>
      <c r="E9597" t="str">
        <f t="shared" si="298"/>
        <v>août</v>
      </c>
      <c r="F9597">
        <f t="shared" si="299"/>
        <v>18</v>
      </c>
    </row>
    <row r="9598" spans="1:6">
      <c r="A9598" t="s">
        <v>85</v>
      </c>
      <c r="B9598" s="72">
        <v>46235</v>
      </c>
      <c r="C9598" s="79">
        <v>0.79166666666666663</v>
      </c>
      <c r="D9598">
        <v>2</v>
      </c>
      <c r="E9598" t="str">
        <f t="shared" si="298"/>
        <v>août</v>
      </c>
      <c r="F9598">
        <f t="shared" si="299"/>
        <v>19</v>
      </c>
    </row>
    <row r="9599" spans="1:6">
      <c r="A9599" t="s">
        <v>85</v>
      </c>
      <c r="B9599" s="72">
        <v>46235</v>
      </c>
      <c r="C9599" s="79">
        <v>0.83333333333333337</v>
      </c>
      <c r="D9599">
        <v>5</v>
      </c>
      <c r="E9599" t="str">
        <f t="shared" si="298"/>
        <v>août</v>
      </c>
      <c r="F9599">
        <f t="shared" si="299"/>
        <v>20</v>
      </c>
    </row>
    <row r="9600" spans="1:6">
      <c r="A9600" t="s">
        <v>85</v>
      </c>
      <c r="B9600" s="72">
        <v>46235</v>
      </c>
      <c r="C9600" s="79">
        <v>0.875</v>
      </c>
      <c r="D9600">
        <v>6</v>
      </c>
      <c r="E9600" t="str">
        <f t="shared" si="298"/>
        <v>août</v>
      </c>
      <c r="F9600">
        <f t="shared" si="299"/>
        <v>21</v>
      </c>
    </row>
    <row r="9601" spans="1:6">
      <c r="A9601" t="s">
        <v>85</v>
      </c>
      <c r="B9601" s="72">
        <v>46235</v>
      </c>
      <c r="C9601" s="79">
        <v>0.91666666666666663</v>
      </c>
      <c r="D9601">
        <v>1</v>
      </c>
      <c r="E9601" t="str">
        <f t="shared" si="298"/>
        <v>août</v>
      </c>
      <c r="F9601">
        <f t="shared" si="299"/>
        <v>22</v>
      </c>
    </row>
    <row r="9602" spans="1:6">
      <c r="A9602" t="s">
        <v>85</v>
      </c>
      <c r="B9602" s="72">
        <v>46235</v>
      </c>
      <c r="C9602" s="79">
        <v>0.95833333333333337</v>
      </c>
      <c r="D9602">
        <v>2</v>
      </c>
      <c r="E9602" t="str">
        <f t="shared" si="298"/>
        <v>août</v>
      </c>
      <c r="F9602">
        <f t="shared" si="299"/>
        <v>23</v>
      </c>
    </row>
    <row r="9603" spans="1:6">
      <c r="A9603" t="s">
        <v>85</v>
      </c>
      <c r="B9603" s="72">
        <v>46236</v>
      </c>
      <c r="C9603" s="79">
        <v>0</v>
      </c>
      <c r="D9603">
        <v>2</v>
      </c>
      <c r="E9603" t="str">
        <f t="shared" si="298"/>
        <v>août</v>
      </c>
      <c r="F9603">
        <f t="shared" si="299"/>
        <v>24</v>
      </c>
    </row>
    <row r="9604" spans="1:6">
      <c r="A9604" t="s">
        <v>85</v>
      </c>
      <c r="B9604" s="72">
        <v>46236</v>
      </c>
      <c r="C9604" s="79">
        <v>4.1666666666666664E-2</v>
      </c>
      <c r="D9604">
        <v>1</v>
      </c>
      <c r="E9604" t="str">
        <f t="shared" ref="E9604:E9667" si="300">TEXT(B9604,"mmmm")</f>
        <v>août</v>
      </c>
      <c r="F9604">
        <f t="shared" ref="F9604:F9667" si="301">VLOOKUP(C9604,$L$1:$M$24,2,0)</f>
        <v>1</v>
      </c>
    </row>
    <row r="9605" spans="1:6">
      <c r="A9605" t="s">
        <v>85</v>
      </c>
      <c r="B9605" s="72">
        <v>46236</v>
      </c>
      <c r="C9605" s="79">
        <v>8.3333333333333329E-2</v>
      </c>
      <c r="D9605">
        <v>0</v>
      </c>
      <c r="E9605" t="str">
        <f t="shared" si="300"/>
        <v>août</v>
      </c>
      <c r="F9605">
        <f t="shared" si="301"/>
        <v>2</v>
      </c>
    </row>
    <row r="9606" spans="1:6">
      <c r="A9606" t="s">
        <v>85</v>
      </c>
      <c r="B9606" s="72">
        <v>46236</v>
      </c>
      <c r="C9606" s="79">
        <v>0.125</v>
      </c>
      <c r="D9606">
        <v>0</v>
      </c>
      <c r="E9606" t="str">
        <f t="shared" si="300"/>
        <v>août</v>
      </c>
      <c r="F9606">
        <f t="shared" si="301"/>
        <v>3</v>
      </c>
    </row>
    <row r="9607" spans="1:6">
      <c r="A9607" t="s">
        <v>85</v>
      </c>
      <c r="B9607" s="72">
        <v>46236</v>
      </c>
      <c r="C9607" s="79">
        <v>0.16666666666666666</v>
      </c>
      <c r="D9607">
        <v>2</v>
      </c>
      <c r="E9607" t="str">
        <f t="shared" si="300"/>
        <v>août</v>
      </c>
      <c r="F9607">
        <f t="shared" si="301"/>
        <v>4</v>
      </c>
    </row>
    <row r="9608" spans="1:6">
      <c r="A9608" t="s">
        <v>85</v>
      </c>
      <c r="B9608" s="72">
        <v>46236</v>
      </c>
      <c r="C9608" s="79">
        <v>0.20833333333333334</v>
      </c>
      <c r="D9608">
        <v>0</v>
      </c>
      <c r="E9608" t="str">
        <f t="shared" si="300"/>
        <v>août</v>
      </c>
      <c r="F9608" t="e">
        <f t="shared" si="301"/>
        <v>#N/A</v>
      </c>
    </row>
    <row r="9609" spans="1:6">
      <c r="A9609" t="s">
        <v>85</v>
      </c>
      <c r="B9609" s="72">
        <v>46236</v>
      </c>
      <c r="C9609" s="79">
        <v>0.25</v>
      </c>
      <c r="D9609">
        <v>0</v>
      </c>
      <c r="E9609" t="str">
        <f t="shared" si="300"/>
        <v>août</v>
      </c>
      <c r="F9609">
        <f t="shared" si="301"/>
        <v>6</v>
      </c>
    </row>
    <row r="9610" spans="1:6">
      <c r="A9610" t="s">
        <v>85</v>
      </c>
      <c r="B9610" s="72">
        <v>46236</v>
      </c>
      <c r="C9610" s="79">
        <v>0.29166666666666669</v>
      </c>
      <c r="D9610">
        <v>0</v>
      </c>
      <c r="E9610" t="str">
        <f t="shared" si="300"/>
        <v>août</v>
      </c>
      <c r="F9610">
        <f t="shared" si="301"/>
        <v>7</v>
      </c>
    </row>
    <row r="9611" spans="1:6">
      <c r="A9611" t="s">
        <v>85</v>
      </c>
      <c r="B9611" s="72">
        <v>46236</v>
      </c>
      <c r="C9611" s="79">
        <v>0.33333333333333331</v>
      </c>
      <c r="D9611">
        <v>5</v>
      </c>
      <c r="E9611" t="str">
        <f t="shared" si="300"/>
        <v>août</v>
      </c>
      <c r="F9611">
        <f t="shared" si="301"/>
        <v>8</v>
      </c>
    </row>
    <row r="9612" spans="1:6">
      <c r="A9612" t="s">
        <v>85</v>
      </c>
      <c r="B9612" s="72">
        <v>46236</v>
      </c>
      <c r="C9612" s="79">
        <v>0.375</v>
      </c>
      <c r="D9612">
        <v>9</v>
      </c>
      <c r="E9612" t="str">
        <f t="shared" si="300"/>
        <v>août</v>
      </c>
      <c r="F9612">
        <f t="shared" si="301"/>
        <v>9</v>
      </c>
    </row>
    <row r="9613" spans="1:6">
      <c r="A9613" t="s">
        <v>85</v>
      </c>
      <c r="B9613" s="72">
        <v>46236</v>
      </c>
      <c r="C9613" s="79">
        <v>0.41666666666666669</v>
      </c>
      <c r="D9613">
        <v>9</v>
      </c>
      <c r="E9613" t="str">
        <f t="shared" si="300"/>
        <v>août</v>
      </c>
      <c r="F9613">
        <f t="shared" si="301"/>
        <v>10</v>
      </c>
    </row>
    <row r="9614" spans="1:6">
      <c r="A9614" t="s">
        <v>85</v>
      </c>
      <c r="B9614" s="72">
        <v>46236</v>
      </c>
      <c r="C9614" s="79">
        <v>0.45833333333333331</v>
      </c>
      <c r="D9614">
        <v>4</v>
      </c>
      <c r="E9614" t="str">
        <f t="shared" si="300"/>
        <v>août</v>
      </c>
      <c r="F9614">
        <f t="shared" si="301"/>
        <v>11</v>
      </c>
    </row>
    <row r="9615" spans="1:6">
      <c r="A9615" t="s">
        <v>85</v>
      </c>
      <c r="B9615" s="72">
        <v>46236</v>
      </c>
      <c r="C9615" s="79">
        <v>0.5</v>
      </c>
      <c r="D9615">
        <v>10</v>
      </c>
      <c r="E9615" t="str">
        <f t="shared" si="300"/>
        <v>août</v>
      </c>
      <c r="F9615">
        <f t="shared" si="301"/>
        <v>12</v>
      </c>
    </row>
    <row r="9616" spans="1:6">
      <c r="A9616" t="s">
        <v>85</v>
      </c>
      <c r="B9616" s="72">
        <v>46236</v>
      </c>
      <c r="C9616" s="79">
        <v>0.54166666666666663</v>
      </c>
      <c r="D9616">
        <v>7</v>
      </c>
      <c r="E9616" t="str">
        <f t="shared" si="300"/>
        <v>août</v>
      </c>
      <c r="F9616">
        <f t="shared" si="301"/>
        <v>13</v>
      </c>
    </row>
    <row r="9617" spans="1:6">
      <c r="A9617" t="s">
        <v>85</v>
      </c>
      <c r="B9617" s="72">
        <v>46236</v>
      </c>
      <c r="C9617" s="79">
        <v>0.58333333333333337</v>
      </c>
      <c r="D9617">
        <v>6</v>
      </c>
      <c r="E9617" t="str">
        <f t="shared" si="300"/>
        <v>août</v>
      </c>
      <c r="F9617">
        <f t="shared" si="301"/>
        <v>14</v>
      </c>
    </row>
    <row r="9618" spans="1:6">
      <c r="A9618" t="s">
        <v>85</v>
      </c>
      <c r="B9618" s="72">
        <v>46236</v>
      </c>
      <c r="C9618" s="79">
        <v>0.625</v>
      </c>
      <c r="D9618">
        <v>4</v>
      </c>
      <c r="E9618" t="str">
        <f t="shared" si="300"/>
        <v>août</v>
      </c>
      <c r="F9618">
        <f t="shared" si="301"/>
        <v>15</v>
      </c>
    </row>
    <row r="9619" spans="1:6">
      <c r="A9619" t="s">
        <v>85</v>
      </c>
      <c r="B9619" s="72">
        <v>46236</v>
      </c>
      <c r="C9619" s="79">
        <v>0.66666666666666663</v>
      </c>
      <c r="D9619">
        <v>16</v>
      </c>
      <c r="E9619" t="str">
        <f t="shared" si="300"/>
        <v>août</v>
      </c>
      <c r="F9619">
        <f t="shared" si="301"/>
        <v>16</v>
      </c>
    </row>
    <row r="9620" spans="1:6">
      <c r="A9620" t="s">
        <v>85</v>
      </c>
      <c r="B9620" s="72">
        <v>46236</v>
      </c>
      <c r="C9620" s="79">
        <v>0.70833333333333337</v>
      </c>
      <c r="D9620">
        <v>5</v>
      </c>
      <c r="E9620" t="str">
        <f t="shared" si="300"/>
        <v>août</v>
      </c>
      <c r="F9620">
        <f t="shared" si="301"/>
        <v>17</v>
      </c>
    </row>
    <row r="9621" spans="1:6">
      <c r="A9621" t="s">
        <v>85</v>
      </c>
      <c r="B9621" s="72">
        <v>46236</v>
      </c>
      <c r="C9621" s="79">
        <v>0.75</v>
      </c>
      <c r="D9621">
        <v>11</v>
      </c>
      <c r="E9621" t="str">
        <f t="shared" si="300"/>
        <v>août</v>
      </c>
      <c r="F9621">
        <f t="shared" si="301"/>
        <v>18</v>
      </c>
    </row>
    <row r="9622" spans="1:6">
      <c r="A9622" t="s">
        <v>85</v>
      </c>
      <c r="B9622" s="72">
        <v>46236</v>
      </c>
      <c r="C9622" s="79">
        <v>0.79166666666666663</v>
      </c>
      <c r="D9622">
        <v>4</v>
      </c>
      <c r="E9622" t="str">
        <f t="shared" si="300"/>
        <v>août</v>
      </c>
      <c r="F9622">
        <f t="shared" si="301"/>
        <v>19</v>
      </c>
    </row>
    <row r="9623" spans="1:6">
      <c r="A9623" t="s">
        <v>85</v>
      </c>
      <c r="B9623" s="72">
        <v>46236</v>
      </c>
      <c r="C9623" s="79">
        <v>0.83333333333333337</v>
      </c>
      <c r="D9623">
        <v>3</v>
      </c>
      <c r="E9623" t="str">
        <f t="shared" si="300"/>
        <v>août</v>
      </c>
      <c r="F9623">
        <f t="shared" si="301"/>
        <v>20</v>
      </c>
    </row>
    <row r="9624" spans="1:6">
      <c r="A9624" t="s">
        <v>85</v>
      </c>
      <c r="B9624" s="72">
        <v>46236</v>
      </c>
      <c r="C9624" s="79">
        <v>0.875</v>
      </c>
      <c r="D9624">
        <v>4</v>
      </c>
      <c r="E9624" t="str">
        <f t="shared" si="300"/>
        <v>août</v>
      </c>
      <c r="F9624">
        <f t="shared" si="301"/>
        <v>21</v>
      </c>
    </row>
    <row r="9625" spans="1:6">
      <c r="A9625" t="s">
        <v>85</v>
      </c>
      <c r="B9625" s="72">
        <v>46236</v>
      </c>
      <c r="C9625" s="79">
        <v>0.91666666666666663</v>
      </c>
      <c r="D9625">
        <v>3</v>
      </c>
      <c r="E9625" t="str">
        <f t="shared" si="300"/>
        <v>août</v>
      </c>
      <c r="F9625">
        <f t="shared" si="301"/>
        <v>22</v>
      </c>
    </row>
    <row r="9626" spans="1:6">
      <c r="A9626" t="s">
        <v>85</v>
      </c>
      <c r="B9626" s="72">
        <v>46236</v>
      </c>
      <c r="C9626" s="79">
        <v>0.95833333333333337</v>
      </c>
      <c r="D9626">
        <v>1</v>
      </c>
      <c r="E9626" t="str">
        <f t="shared" si="300"/>
        <v>août</v>
      </c>
      <c r="F9626">
        <f t="shared" si="301"/>
        <v>23</v>
      </c>
    </row>
    <row r="9627" spans="1:6">
      <c r="A9627" t="s">
        <v>85</v>
      </c>
      <c r="B9627" s="72">
        <v>46237</v>
      </c>
      <c r="C9627" s="79">
        <v>0</v>
      </c>
      <c r="D9627">
        <v>2</v>
      </c>
      <c r="E9627" t="str">
        <f t="shared" si="300"/>
        <v>août</v>
      </c>
      <c r="F9627">
        <f t="shared" si="301"/>
        <v>24</v>
      </c>
    </row>
    <row r="9628" spans="1:6">
      <c r="A9628" t="s">
        <v>85</v>
      </c>
      <c r="B9628" s="72">
        <v>46237</v>
      </c>
      <c r="C9628" s="79">
        <v>4.1666666666666664E-2</v>
      </c>
      <c r="D9628">
        <v>0</v>
      </c>
      <c r="E9628" t="str">
        <f t="shared" si="300"/>
        <v>août</v>
      </c>
      <c r="F9628">
        <f t="shared" si="301"/>
        <v>1</v>
      </c>
    </row>
    <row r="9629" spans="1:6">
      <c r="A9629" t="s">
        <v>85</v>
      </c>
      <c r="B9629" s="72">
        <v>46237</v>
      </c>
      <c r="C9629" s="79">
        <v>8.3333333333333329E-2</v>
      </c>
      <c r="D9629">
        <v>0</v>
      </c>
      <c r="E9629" t="str">
        <f t="shared" si="300"/>
        <v>août</v>
      </c>
      <c r="F9629">
        <f t="shared" si="301"/>
        <v>2</v>
      </c>
    </row>
    <row r="9630" spans="1:6">
      <c r="A9630" t="s">
        <v>85</v>
      </c>
      <c r="B9630" s="72">
        <v>46237</v>
      </c>
      <c r="C9630" s="79">
        <v>0.125</v>
      </c>
      <c r="D9630">
        <v>0</v>
      </c>
      <c r="E9630" t="str">
        <f t="shared" si="300"/>
        <v>août</v>
      </c>
      <c r="F9630">
        <f t="shared" si="301"/>
        <v>3</v>
      </c>
    </row>
    <row r="9631" spans="1:6">
      <c r="A9631" t="s">
        <v>85</v>
      </c>
      <c r="B9631" s="72">
        <v>46237</v>
      </c>
      <c r="C9631" s="79">
        <v>0.16666666666666666</v>
      </c>
      <c r="D9631">
        <v>0</v>
      </c>
      <c r="E9631" t="str">
        <f t="shared" si="300"/>
        <v>août</v>
      </c>
      <c r="F9631">
        <f t="shared" si="301"/>
        <v>4</v>
      </c>
    </row>
    <row r="9632" spans="1:6">
      <c r="A9632" t="s">
        <v>85</v>
      </c>
      <c r="B9632" s="72">
        <v>46237</v>
      </c>
      <c r="C9632" s="79">
        <v>0.20833333333333334</v>
      </c>
      <c r="D9632">
        <v>2</v>
      </c>
      <c r="E9632" t="str">
        <f t="shared" si="300"/>
        <v>août</v>
      </c>
      <c r="F9632" t="e">
        <f t="shared" si="301"/>
        <v>#N/A</v>
      </c>
    </row>
    <row r="9633" spans="1:6">
      <c r="A9633" t="s">
        <v>85</v>
      </c>
      <c r="B9633" s="72">
        <v>46237</v>
      </c>
      <c r="C9633" s="79">
        <v>0.25</v>
      </c>
      <c r="D9633">
        <v>0</v>
      </c>
      <c r="E9633" t="str">
        <f t="shared" si="300"/>
        <v>août</v>
      </c>
      <c r="F9633">
        <f t="shared" si="301"/>
        <v>6</v>
      </c>
    </row>
    <row r="9634" spans="1:6">
      <c r="A9634" t="s">
        <v>85</v>
      </c>
      <c r="B9634" s="72">
        <v>46237</v>
      </c>
      <c r="C9634" s="79">
        <v>0.29166666666666669</v>
      </c>
      <c r="D9634">
        <v>6</v>
      </c>
      <c r="E9634" t="str">
        <f t="shared" si="300"/>
        <v>août</v>
      </c>
      <c r="F9634">
        <f t="shared" si="301"/>
        <v>7</v>
      </c>
    </row>
    <row r="9635" spans="1:6">
      <c r="A9635" t="s">
        <v>85</v>
      </c>
      <c r="B9635" s="72">
        <v>46237</v>
      </c>
      <c r="C9635" s="79">
        <v>0.33333333333333331</v>
      </c>
      <c r="D9635">
        <v>6</v>
      </c>
      <c r="E9635" t="str">
        <f t="shared" si="300"/>
        <v>août</v>
      </c>
      <c r="F9635">
        <f t="shared" si="301"/>
        <v>8</v>
      </c>
    </row>
    <row r="9636" spans="1:6">
      <c r="A9636" t="s">
        <v>85</v>
      </c>
      <c r="B9636" s="72">
        <v>46237</v>
      </c>
      <c r="C9636" s="79">
        <v>0.375</v>
      </c>
      <c r="D9636">
        <v>23</v>
      </c>
      <c r="E9636" t="str">
        <f t="shared" si="300"/>
        <v>août</v>
      </c>
      <c r="F9636">
        <f t="shared" si="301"/>
        <v>9</v>
      </c>
    </row>
    <row r="9637" spans="1:6">
      <c r="A9637" t="s">
        <v>85</v>
      </c>
      <c r="B9637" s="72">
        <v>46237</v>
      </c>
      <c r="C9637" s="79">
        <v>0.41666666666666669</v>
      </c>
      <c r="D9637">
        <v>30</v>
      </c>
      <c r="E9637" t="str">
        <f t="shared" si="300"/>
        <v>août</v>
      </c>
      <c r="F9637">
        <f t="shared" si="301"/>
        <v>10</v>
      </c>
    </row>
    <row r="9638" spans="1:6">
      <c r="A9638" t="s">
        <v>85</v>
      </c>
      <c r="B9638" s="72">
        <v>46237</v>
      </c>
      <c r="C9638" s="79">
        <v>0.45833333333333331</v>
      </c>
      <c r="D9638">
        <v>44</v>
      </c>
      <c r="E9638" t="str">
        <f t="shared" si="300"/>
        <v>août</v>
      </c>
      <c r="F9638">
        <f t="shared" si="301"/>
        <v>11</v>
      </c>
    </row>
    <row r="9639" spans="1:6">
      <c r="A9639" t="s">
        <v>85</v>
      </c>
      <c r="B9639" s="72">
        <v>46237</v>
      </c>
      <c r="C9639" s="79">
        <v>0.5</v>
      </c>
      <c r="D9639">
        <v>10</v>
      </c>
      <c r="E9639" t="str">
        <f t="shared" si="300"/>
        <v>août</v>
      </c>
      <c r="F9639">
        <f t="shared" si="301"/>
        <v>12</v>
      </c>
    </row>
    <row r="9640" spans="1:6">
      <c r="A9640" t="s">
        <v>85</v>
      </c>
      <c r="B9640" s="72">
        <v>46237</v>
      </c>
      <c r="C9640" s="79">
        <v>0.54166666666666663</v>
      </c>
      <c r="D9640">
        <v>19</v>
      </c>
      <c r="E9640" t="str">
        <f t="shared" si="300"/>
        <v>août</v>
      </c>
      <c r="F9640">
        <f t="shared" si="301"/>
        <v>13</v>
      </c>
    </row>
    <row r="9641" spans="1:6">
      <c r="A9641" t="s">
        <v>85</v>
      </c>
      <c r="B9641" s="72">
        <v>46237</v>
      </c>
      <c r="C9641" s="79">
        <v>0.58333333333333337</v>
      </c>
      <c r="D9641">
        <v>14</v>
      </c>
      <c r="E9641" t="str">
        <f t="shared" si="300"/>
        <v>août</v>
      </c>
      <c r="F9641">
        <f t="shared" si="301"/>
        <v>14</v>
      </c>
    </row>
    <row r="9642" spans="1:6">
      <c r="A9642" t="s">
        <v>85</v>
      </c>
      <c r="B9642" s="72">
        <v>46237</v>
      </c>
      <c r="C9642" s="79">
        <v>0.625</v>
      </c>
      <c r="D9642">
        <v>22</v>
      </c>
      <c r="E9642" t="str">
        <f t="shared" si="300"/>
        <v>août</v>
      </c>
      <c r="F9642">
        <f t="shared" si="301"/>
        <v>15</v>
      </c>
    </row>
    <row r="9643" spans="1:6">
      <c r="A9643" t="s">
        <v>85</v>
      </c>
      <c r="B9643" s="72">
        <v>46237</v>
      </c>
      <c r="C9643" s="79">
        <v>0.66666666666666663</v>
      </c>
      <c r="D9643">
        <v>15</v>
      </c>
      <c r="E9643" t="str">
        <f t="shared" si="300"/>
        <v>août</v>
      </c>
      <c r="F9643">
        <f t="shared" si="301"/>
        <v>16</v>
      </c>
    </row>
    <row r="9644" spans="1:6">
      <c r="A9644" t="s">
        <v>85</v>
      </c>
      <c r="B9644" s="72">
        <v>46237</v>
      </c>
      <c r="C9644" s="79">
        <v>0.70833333333333337</v>
      </c>
      <c r="D9644">
        <v>3</v>
      </c>
      <c r="E9644" t="str">
        <f t="shared" si="300"/>
        <v>août</v>
      </c>
      <c r="F9644">
        <f t="shared" si="301"/>
        <v>17</v>
      </c>
    </row>
    <row r="9645" spans="1:6">
      <c r="A9645" t="s">
        <v>85</v>
      </c>
      <c r="B9645" s="72">
        <v>46237</v>
      </c>
      <c r="C9645" s="79">
        <v>0.75</v>
      </c>
      <c r="D9645">
        <v>9</v>
      </c>
      <c r="E9645" t="str">
        <f t="shared" si="300"/>
        <v>août</v>
      </c>
      <c r="F9645">
        <f t="shared" si="301"/>
        <v>18</v>
      </c>
    </row>
    <row r="9646" spans="1:6">
      <c r="A9646" t="s">
        <v>85</v>
      </c>
      <c r="B9646" s="72">
        <v>46237</v>
      </c>
      <c r="C9646" s="79">
        <v>0.79166666666666663</v>
      </c>
      <c r="D9646">
        <v>7</v>
      </c>
      <c r="E9646" t="str">
        <f t="shared" si="300"/>
        <v>août</v>
      </c>
      <c r="F9646">
        <f t="shared" si="301"/>
        <v>19</v>
      </c>
    </row>
    <row r="9647" spans="1:6">
      <c r="A9647" t="s">
        <v>85</v>
      </c>
      <c r="B9647" s="72">
        <v>46237</v>
      </c>
      <c r="C9647" s="79">
        <v>0.83333333333333337</v>
      </c>
      <c r="D9647">
        <v>8</v>
      </c>
      <c r="E9647" t="str">
        <f t="shared" si="300"/>
        <v>août</v>
      </c>
      <c r="F9647">
        <f t="shared" si="301"/>
        <v>20</v>
      </c>
    </row>
    <row r="9648" spans="1:6">
      <c r="A9648" t="s">
        <v>85</v>
      </c>
      <c r="B9648" s="72">
        <v>46237</v>
      </c>
      <c r="C9648" s="79">
        <v>0.875</v>
      </c>
      <c r="D9648">
        <v>10</v>
      </c>
      <c r="E9648" t="str">
        <f t="shared" si="300"/>
        <v>août</v>
      </c>
      <c r="F9648">
        <f t="shared" si="301"/>
        <v>21</v>
      </c>
    </row>
    <row r="9649" spans="1:6">
      <c r="A9649" t="s">
        <v>85</v>
      </c>
      <c r="B9649" s="72">
        <v>46237</v>
      </c>
      <c r="C9649" s="79">
        <v>0.91666666666666663</v>
      </c>
      <c r="D9649">
        <v>0</v>
      </c>
      <c r="E9649" t="str">
        <f t="shared" si="300"/>
        <v>août</v>
      </c>
      <c r="F9649">
        <f t="shared" si="301"/>
        <v>22</v>
      </c>
    </row>
    <row r="9650" spans="1:6">
      <c r="A9650" t="s">
        <v>85</v>
      </c>
      <c r="B9650" s="72">
        <v>46237</v>
      </c>
      <c r="C9650" s="79">
        <v>0.95833333333333337</v>
      </c>
      <c r="D9650">
        <v>0</v>
      </c>
      <c r="E9650" t="str">
        <f t="shared" si="300"/>
        <v>août</v>
      </c>
      <c r="F9650">
        <f t="shared" si="301"/>
        <v>23</v>
      </c>
    </row>
    <row r="9651" spans="1:6">
      <c r="A9651" t="s">
        <v>85</v>
      </c>
      <c r="B9651" s="72">
        <v>46238</v>
      </c>
      <c r="C9651" s="79">
        <v>0</v>
      </c>
      <c r="D9651">
        <v>0</v>
      </c>
      <c r="E9651" t="str">
        <f t="shared" si="300"/>
        <v>août</v>
      </c>
      <c r="F9651">
        <f t="shared" si="301"/>
        <v>24</v>
      </c>
    </row>
    <row r="9652" spans="1:6">
      <c r="A9652" t="s">
        <v>85</v>
      </c>
      <c r="B9652" s="72">
        <v>46238</v>
      </c>
      <c r="C9652" s="79">
        <v>4.1666666666666664E-2</v>
      </c>
      <c r="D9652">
        <v>0</v>
      </c>
      <c r="E9652" t="str">
        <f t="shared" si="300"/>
        <v>août</v>
      </c>
      <c r="F9652">
        <f t="shared" si="301"/>
        <v>1</v>
      </c>
    </row>
    <row r="9653" spans="1:6">
      <c r="A9653" t="s">
        <v>85</v>
      </c>
      <c r="B9653" s="72">
        <v>46238</v>
      </c>
      <c r="C9653" s="79">
        <v>8.3333333333333329E-2</v>
      </c>
      <c r="D9653">
        <v>0</v>
      </c>
      <c r="E9653" t="str">
        <f t="shared" si="300"/>
        <v>août</v>
      </c>
      <c r="F9653">
        <f t="shared" si="301"/>
        <v>2</v>
      </c>
    </row>
    <row r="9654" spans="1:6">
      <c r="A9654" t="s">
        <v>85</v>
      </c>
      <c r="B9654" s="72">
        <v>46238</v>
      </c>
      <c r="C9654" s="79">
        <v>0.125</v>
      </c>
      <c r="D9654">
        <v>0</v>
      </c>
      <c r="E9654" t="str">
        <f t="shared" si="300"/>
        <v>août</v>
      </c>
      <c r="F9654">
        <f t="shared" si="301"/>
        <v>3</v>
      </c>
    </row>
    <row r="9655" spans="1:6">
      <c r="A9655" t="s">
        <v>85</v>
      </c>
      <c r="B9655" s="72">
        <v>46238</v>
      </c>
      <c r="C9655" s="79">
        <v>0.16666666666666666</v>
      </c>
      <c r="D9655">
        <v>2</v>
      </c>
      <c r="E9655" t="str">
        <f t="shared" si="300"/>
        <v>août</v>
      </c>
      <c r="F9655">
        <f t="shared" si="301"/>
        <v>4</v>
      </c>
    </row>
    <row r="9656" spans="1:6">
      <c r="A9656" t="s">
        <v>85</v>
      </c>
      <c r="B9656" s="72">
        <v>46238</v>
      </c>
      <c r="C9656" s="79">
        <v>0.20833333333333334</v>
      </c>
      <c r="D9656">
        <v>0</v>
      </c>
      <c r="E9656" t="str">
        <f t="shared" si="300"/>
        <v>août</v>
      </c>
      <c r="F9656" t="e">
        <f t="shared" si="301"/>
        <v>#N/A</v>
      </c>
    </row>
    <row r="9657" spans="1:6">
      <c r="A9657" t="s">
        <v>85</v>
      </c>
      <c r="B9657" s="72">
        <v>46238</v>
      </c>
      <c r="C9657" s="79">
        <v>0.25</v>
      </c>
      <c r="D9657">
        <v>0</v>
      </c>
      <c r="E9657" t="str">
        <f t="shared" si="300"/>
        <v>août</v>
      </c>
      <c r="F9657">
        <f t="shared" si="301"/>
        <v>6</v>
      </c>
    </row>
    <row r="9658" spans="1:6">
      <c r="A9658" t="s">
        <v>85</v>
      </c>
      <c r="B9658" s="72">
        <v>46238</v>
      </c>
      <c r="C9658" s="79">
        <v>0.29166666666666669</v>
      </c>
      <c r="D9658">
        <v>6</v>
      </c>
      <c r="E9658" t="str">
        <f t="shared" si="300"/>
        <v>août</v>
      </c>
      <c r="F9658">
        <f t="shared" si="301"/>
        <v>7</v>
      </c>
    </row>
    <row r="9659" spans="1:6">
      <c r="A9659" t="s">
        <v>85</v>
      </c>
      <c r="B9659" s="72">
        <v>46238</v>
      </c>
      <c r="C9659" s="79">
        <v>0.33333333333333331</v>
      </c>
      <c r="D9659">
        <v>6</v>
      </c>
      <c r="E9659" t="str">
        <f t="shared" si="300"/>
        <v>août</v>
      </c>
      <c r="F9659">
        <f t="shared" si="301"/>
        <v>8</v>
      </c>
    </row>
    <row r="9660" spans="1:6">
      <c r="A9660" t="s">
        <v>85</v>
      </c>
      <c r="B9660" s="72">
        <v>46238</v>
      </c>
      <c r="C9660" s="79">
        <v>0.375</v>
      </c>
      <c r="D9660">
        <v>18</v>
      </c>
      <c r="E9660" t="str">
        <f t="shared" si="300"/>
        <v>août</v>
      </c>
      <c r="F9660">
        <f t="shared" si="301"/>
        <v>9</v>
      </c>
    </row>
    <row r="9661" spans="1:6">
      <c r="A9661" t="s">
        <v>85</v>
      </c>
      <c r="B9661" s="72">
        <v>46238</v>
      </c>
      <c r="C9661" s="79">
        <v>0.41666666666666669</v>
      </c>
      <c r="D9661">
        <v>29</v>
      </c>
      <c r="E9661" t="str">
        <f t="shared" si="300"/>
        <v>août</v>
      </c>
      <c r="F9661">
        <f t="shared" si="301"/>
        <v>10</v>
      </c>
    </row>
    <row r="9662" spans="1:6">
      <c r="A9662" t="s">
        <v>85</v>
      </c>
      <c r="B9662" s="72">
        <v>46238</v>
      </c>
      <c r="C9662" s="79">
        <v>0.45833333333333331</v>
      </c>
      <c r="D9662">
        <v>14</v>
      </c>
      <c r="E9662" t="str">
        <f t="shared" si="300"/>
        <v>août</v>
      </c>
      <c r="F9662">
        <f t="shared" si="301"/>
        <v>11</v>
      </c>
    </row>
    <row r="9663" spans="1:6">
      <c r="A9663" t="s">
        <v>85</v>
      </c>
      <c r="B9663" s="72">
        <v>46238</v>
      </c>
      <c r="C9663" s="79">
        <v>0.5</v>
      </c>
      <c r="D9663">
        <v>6</v>
      </c>
      <c r="E9663" t="str">
        <f t="shared" si="300"/>
        <v>août</v>
      </c>
      <c r="F9663">
        <f t="shared" si="301"/>
        <v>12</v>
      </c>
    </row>
    <row r="9664" spans="1:6">
      <c r="A9664" t="s">
        <v>85</v>
      </c>
      <c r="B9664" s="72">
        <v>46238</v>
      </c>
      <c r="C9664" s="79">
        <v>0.54166666666666663</v>
      </c>
      <c r="D9664">
        <v>10</v>
      </c>
      <c r="E9664" t="str">
        <f t="shared" si="300"/>
        <v>août</v>
      </c>
      <c r="F9664">
        <f t="shared" si="301"/>
        <v>13</v>
      </c>
    </row>
    <row r="9665" spans="1:6">
      <c r="A9665" t="s">
        <v>85</v>
      </c>
      <c r="B9665" s="72">
        <v>46238</v>
      </c>
      <c r="C9665" s="79">
        <v>0.58333333333333337</v>
      </c>
      <c r="D9665">
        <v>20</v>
      </c>
      <c r="E9665" t="str">
        <f t="shared" si="300"/>
        <v>août</v>
      </c>
      <c r="F9665">
        <f t="shared" si="301"/>
        <v>14</v>
      </c>
    </row>
    <row r="9666" spans="1:6">
      <c r="A9666" t="s">
        <v>85</v>
      </c>
      <c r="B9666" s="72">
        <v>46238</v>
      </c>
      <c r="C9666" s="79">
        <v>0.625</v>
      </c>
      <c r="D9666">
        <v>30</v>
      </c>
      <c r="E9666" t="str">
        <f t="shared" si="300"/>
        <v>août</v>
      </c>
      <c r="F9666">
        <f t="shared" si="301"/>
        <v>15</v>
      </c>
    </row>
    <row r="9667" spans="1:6">
      <c r="A9667" t="s">
        <v>85</v>
      </c>
      <c r="B9667" s="72">
        <v>46238</v>
      </c>
      <c r="C9667" s="79">
        <v>0.66666666666666663</v>
      </c>
      <c r="D9667">
        <v>24</v>
      </c>
      <c r="E9667" t="str">
        <f t="shared" si="300"/>
        <v>août</v>
      </c>
      <c r="F9667">
        <f t="shared" si="301"/>
        <v>16</v>
      </c>
    </row>
    <row r="9668" spans="1:6">
      <c r="A9668" t="s">
        <v>85</v>
      </c>
      <c r="B9668" s="72">
        <v>46238</v>
      </c>
      <c r="C9668" s="79">
        <v>0.70833333333333337</v>
      </c>
      <c r="D9668">
        <v>17</v>
      </c>
      <c r="E9668" t="str">
        <f t="shared" ref="E9668:E9731" si="302">TEXT(B9668,"mmmm")</f>
        <v>août</v>
      </c>
      <c r="F9668">
        <f t="shared" ref="F9668:F9731" si="303">VLOOKUP(C9668,$L$1:$M$24,2,0)</f>
        <v>17</v>
      </c>
    </row>
    <row r="9669" spans="1:6">
      <c r="A9669" t="s">
        <v>85</v>
      </c>
      <c r="B9669" s="72">
        <v>46238</v>
      </c>
      <c r="C9669" s="79">
        <v>0.75</v>
      </c>
      <c r="D9669">
        <v>6</v>
      </c>
      <c r="E9669" t="str">
        <f t="shared" si="302"/>
        <v>août</v>
      </c>
      <c r="F9669">
        <f t="shared" si="303"/>
        <v>18</v>
      </c>
    </row>
    <row r="9670" spans="1:6">
      <c r="A9670" t="s">
        <v>85</v>
      </c>
      <c r="B9670" s="72">
        <v>46238</v>
      </c>
      <c r="C9670" s="79">
        <v>0.79166666666666663</v>
      </c>
      <c r="D9670">
        <v>4</v>
      </c>
      <c r="E9670" t="str">
        <f t="shared" si="302"/>
        <v>août</v>
      </c>
      <c r="F9670">
        <f t="shared" si="303"/>
        <v>19</v>
      </c>
    </row>
    <row r="9671" spans="1:6">
      <c r="A9671" t="s">
        <v>85</v>
      </c>
      <c r="B9671" s="72">
        <v>46238</v>
      </c>
      <c r="C9671" s="79">
        <v>0.83333333333333337</v>
      </c>
      <c r="D9671">
        <v>4</v>
      </c>
      <c r="E9671" t="str">
        <f t="shared" si="302"/>
        <v>août</v>
      </c>
      <c r="F9671">
        <f t="shared" si="303"/>
        <v>20</v>
      </c>
    </row>
    <row r="9672" spans="1:6">
      <c r="A9672" t="s">
        <v>85</v>
      </c>
      <c r="B9672" s="72">
        <v>46238</v>
      </c>
      <c r="C9672" s="79">
        <v>0.875</v>
      </c>
      <c r="D9672">
        <v>0</v>
      </c>
      <c r="E9672" t="str">
        <f t="shared" si="302"/>
        <v>août</v>
      </c>
      <c r="F9672">
        <f t="shared" si="303"/>
        <v>21</v>
      </c>
    </row>
    <row r="9673" spans="1:6">
      <c r="A9673" t="s">
        <v>85</v>
      </c>
      <c r="B9673" s="72">
        <v>46238</v>
      </c>
      <c r="C9673" s="79">
        <v>0.91666666666666663</v>
      </c>
      <c r="D9673">
        <v>0</v>
      </c>
      <c r="E9673" t="str">
        <f t="shared" si="302"/>
        <v>août</v>
      </c>
      <c r="F9673">
        <f t="shared" si="303"/>
        <v>22</v>
      </c>
    </row>
    <row r="9674" spans="1:6">
      <c r="A9674" t="s">
        <v>85</v>
      </c>
      <c r="B9674" s="72">
        <v>46238</v>
      </c>
      <c r="C9674" s="79">
        <v>0.95833333333333337</v>
      </c>
      <c r="D9674">
        <v>0</v>
      </c>
      <c r="E9674" t="str">
        <f t="shared" si="302"/>
        <v>août</v>
      </c>
      <c r="F9674">
        <f t="shared" si="303"/>
        <v>23</v>
      </c>
    </row>
    <row r="9675" spans="1:6">
      <c r="A9675" t="s">
        <v>85</v>
      </c>
      <c r="B9675" s="72">
        <v>46239</v>
      </c>
      <c r="C9675" s="79">
        <v>0</v>
      </c>
      <c r="D9675">
        <v>4</v>
      </c>
      <c r="E9675" t="str">
        <f t="shared" si="302"/>
        <v>août</v>
      </c>
      <c r="F9675">
        <f t="shared" si="303"/>
        <v>24</v>
      </c>
    </row>
    <row r="9676" spans="1:6">
      <c r="A9676" t="s">
        <v>85</v>
      </c>
      <c r="B9676" s="72">
        <v>46239</v>
      </c>
      <c r="C9676" s="79">
        <v>4.1666666666666664E-2</v>
      </c>
      <c r="D9676">
        <v>0</v>
      </c>
      <c r="E9676" t="str">
        <f t="shared" si="302"/>
        <v>août</v>
      </c>
      <c r="F9676">
        <f t="shared" si="303"/>
        <v>1</v>
      </c>
    </row>
    <row r="9677" spans="1:6">
      <c r="A9677" t="s">
        <v>85</v>
      </c>
      <c r="B9677" s="72">
        <v>46239</v>
      </c>
      <c r="C9677" s="79">
        <v>8.3333333333333329E-2</v>
      </c>
      <c r="D9677">
        <v>2</v>
      </c>
      <c r="E9677" t="str">
        <f t="shared" si="302"/>
        <v>août</v>
      </c>
      <c r="F9677">
        <f t="shared" si="303"/>
        <v>2</v>
      </c>
    </row>
    <row r="9678" spans="1:6">
      <c r="A9678" t="s">
        <v>85</v>
      </c>
      <c r="B9678" s="72">
        <v>46239</v>
      </c>
      <c r="C9678" s="79">
        <v>0.125</v>
      </c>
      <c r="D9678">
        <v>0</v>
      </c>
      <c r="E9678" t="str">
        <f t="shared" si="302"/>
        <v>août</v>
      </c>
      <c r="F9678">
        <f t="shared" si="303"/>
        <v>3</v>
      </c>
    </row>
    <row r="9679" spans="1:6">
      <c r="A9679" t="s">
        <v>85</v>
      </c>
      <c r="B9679" s="72">
        <v>46239</v>
      </c>
      <c r="C9679" s="79">
        <v>0.16666666666666666</v>
      </c>
      <c r="D9679">
        <v>0</v>
      </c>
      <c r="E9679" t="str">
        <f t="shared" si="302"/>
        <v>août</v>
      </c>
      <c r="F9679">
        <f t="shared" si="303"/>
        <v>4</v>
      </c>
    </row>
    <row r="9680" spans="1:6">
      <c r="A9680" t="s">
        <v>85</v>
      </c>
      <c r="B9680" s="72">
        <v>46239</v>
      </c>
      <c r="C9680" s="79">
        <v>0.20833333333333334</v>
      </c>
      <c r="D9680">
        <v>2</v>
      </c>
      <c r="E9680" t="str">
        <f t="shared" si="302"/>
        <v>août</v>
      </c>
      <c r="F9680" t="e">
        <f t="shared" si="303"/>
        <v>#N/A</v>
      </c>
    </row>
    <row r="9681" spans="1:6">
      <c r="A9681" t="s">
        <v>85</v>
      </c>
      <c r="B9681" s="72">
        <v>46239</v>
      </c>
      <c r="C9681" s="79">
        <v>0.25</v>
      </c>
      <c r="D9681">
        <v>2</v>
      </c>
      <c r="E9681" t="str">
        <f t="shared" si="302"/>
        <v>août</v>
      </c>
      <c r="F9681">
        <f t="shared" si="303"/>
        <v>6</v>
      </c>
    </row>
    <row r="9682" spans="1:6">
      <c r="A9682" t="s">
        <v>85</v>
      </c>
      <c r="B9682" s="72">
        <v>46239</v>
      </c>
      <c r="C9682" s="79">
        <v>0.29166666666666669</v>
      </c>
      <c r="D9682">
        <v>0</v>
      </c>
      <c r="E9682" t="str">
        <f t="shared" si="302"/>
        <v>août</v>
      </c>
      <c r="F9682">
        <f t="shared" si="303"/>
        <v>7</v>
      </c>
    </row>
    <row r="9683" spans="1:6">
      <c r="A9683" t="s">
        <v>85</v>
      </c>
      <c r="B9683" s="72">
        <v>46239</v>
      </c>
      <c r="C9683" s="79">
        <v>0.33333333333333331</v>
      </c>
      <c r="D9683">
        <v>12</v>
      </c>
      <c r="E9683" t="str">
        <f t="shared" si="302"/>
        <v>août</v>
      </c>
      <c r="F9683">
        <f t="shared" si="303"/>
        <v>8</v>
      </c>
    </row>
    <row r="9684" spans="1:6">
      <c r="A9684" t="s">
        <v>85</v>
      </c>
      <c r="B9684" s="72">
        <v>46239</v>
      </c>
      <c r="C9684" s="79">
        <v>0.375</v>
      </c>
      <c r="D9684">
        <v>6</v>
      </c>
      <c r="E9684" t="str">
        <f t="shared" si="302"/>
        <v>août</v>
      </c>
      <c r="F9684">
        <f t="shared" si="303"/>
        <v>9</v>
      </c>
    </row>
    <row r="9685" spans="1:6">
      <c r="A9685" t="s">
        <v>85</v>
      </c>
      <c r="B9685" s="72">
        <v>46239</v>
      </c>
      <c r="C9685" s="79">
        <v>0.41666666666666669</v>
      </c>
      <c r="D9685">
        <v>16</v>
      </c>
      <c r="E9685" t="str">
        <f t="shared" si="302"/>
        <v>août</v>
      </c>
      <c r="F9685">
        <f t="shared" si="303"/>
        <v>10</v>
      </c>
    </row>
    <row r="9686" spans="1:6">
      <c r="A9686" t="s">
        <v>85</v>
      </c>
      <c r="B9686" s="72">
        <v>46239</v>
      </c>
      <c r="C9686" s="79">
        <v>0.45833333333333331</v>
      </c>
      <c r="D9686">
        <v>6</v>
      </c>
      <c r="E9686" t="str">
        <f t="shared" si="302"/>
        <v>août</v>
      </c>
      <c r="F9686">
        <f t="shared" si="303"/>
        <v>11</v>
      </c>
    </row>
    <row r="9687" spans="1:6">
      <c r="A9687" t="s">
        <v>85</v>
      </c>
      <c r="B9687" s="72">
        <v>46239</v>
      </c>
      <c r="C9687" s="79">
        <v>0.5</v>
      </c>
      <c r="D9687">
        <v>10</v>
      </c>
      <c r="E9687" t="str">
        <f t="shared" si="302"/>
        <v>août</v>
      </c>
      <c r="F9687">
        <f t="shared" si="303"/>
        <v>12</v>
      </c>
    </row>
    <row r="9688" spans="1:6">
      <c r="A9688" t="s">
        <v>85</v>
      </c>
      <c r="B9688" s="72">
        <v>46239</v>
      </c>
      <c r="C9688" s="79">
        <v>0.54166666666666663</v>
      </c>
      <c r="D9688">
        <v>16</v>
      </c>
      <c r="E9688" t="str">
        <f t="shared" si="302"/>
        <v>août</v>
      </c>
      <c r="F9688">
        <f t="shared" si="303"/>
        <v>13</v>
      </c>
    </row>
    <row r="9689" spans="1:6">
      <c r="A9689" t="s">
        <v>85</v>
      </c>
      <c r="B9689" s="72">
        <v>46239</v>
      </c>
      <c r="C9689" s="79">
        <v>0.58333333333333337</v>
      </c>
      <c r="D9689">
        <v>8</v>
      </c>
      <c r="E9689" t="str">
        <f t="shared" si="302"/>
        <v>août</v>
      </c>
      <c r="F9689">
        <f t="shared" si="303"/>
        <v>14</v>
      </c>
    </row>
    <row r="9690" spans="1:6">
      <c r="A9690" t="s">
        <v>85</v>
      </c>
      <c r="B9690" s="72">
        <v>46239</v>
      </c>
      <c r="C9690" s="79">
        <v>0.625</v>
      </c>
      <c r="D9690">
        <v>22</v>
      </c>
      <c r="E9690" t="str">
        <f t="shared" si="302"/>
        <v>août</v>
      </c>
      <c r="F9690">
        <f t="shared" si="303"/>
        <v>15</v>
      </c>
    </row>
    <row r="9691" spans="1:6">
      <c r="A9691" t="s">
        <v>85</v>
      </c>
      <c r="B9691" s="72">
        <v>46239</v>
      </c>
      <c r="C9691" s="79">
        <v>0.66666666666666663</v>
      </c>
      <c r="D9691">
        <v>22</v>
      </c>
      <c r="E9691" t="str">
        <f t="shared" si="302"/>
        <v>août</v>
      </c>
      <c r="F9691">
        <f t="shared" si="303"/>
        <v>16</v>
      </c>
    </row>
    <row r="9692" spans="1:6">
      <c r="A9692" t="s">
        <v>85</v>
      </c>
      <c r="B9692" s="72">
        <v>46239</v>
      </c>
      <c r="C9692" s="79">
        <v>0.70833333333333337</v>
      </c>
      <c r="D9692">
        <v>14</v>
      </c>
      <c r="E9692" t="str">
        <f t="shared" si="302"/>
        <v>août</v>
      </c>
      <c r="F9692">
        <f t="shared" si="303"/>
        <v>17</v>
      </c>
    </row>
    <row r="9693" spans="1:6">
      <c r="A9693" t="s">
        <v>85</v>
      </c>
      <c r="B9693" s="72">
        <v>46239</v>
      </c>
      <c r="C9693" s="79">
        <v>0.75</v>
      </c>
      <c r="D9693">
        <v>6</v>
      </c>
      <c r="E9693" t="str">
        <f t="shared" si="302"/>
        <v>août</v>
      </c>
      <c r="F9693">
        <f t="shared" si="303"/>
        <v>18</v>
      </c>
    </row>
    <row r="9694" spans="1:6">
      <c r="A9694" t="s">
        <v>85</v>
      </c>
      <c r="B9694" s="72">
        <v>46239</v>
      </c>
      <c r="C9694" s="79">
        <v>0.79166666666666663</v>
      </c>
      <c r="D9694">
        <v>12</v>
      </c>
      <c r="E9694" t="str">
        <f t="shared" si="302"/>
        <v>août</v>
      </c>
      <c r="F9694">
        <f t="shared" si="303"/>
        <v>19</v>
      </c>
    </row>
    <row r="9695" spans="1:6">
      <c r="A9695" t="s">
        <v>85</v>
      </c>
      <c r="B9695" s="72">
        <v>46239</v>
      </c>
      <c r="C9695" s="79">
        <v>0.83333333333333337</v>
      </c>
      <c r="D9695">
        <v>8</v>
      </c>
      <c r="E9695" t="str">
        <f t="shared" si="302"/>
        <v>août</v>
      </c>
      <c r="F9695">
        <f t="shared" si="303"/>
        <v>20</v>
      </c>
    </row>
    <row r="9696" spans="1:6">
      <c r="A9696" t="s">
        <v>85</v>
      </c>
      <c r="B9696" s="72">
        <v>46239</v>
      </c>
      <c r="C9696" s="79">
        <v>0.875</v>
      </c>
      <c r="D9696">
        <v>4</v>
      </c>
      <c r="E9696" t="str">
        <f t="shared" si="302"/>
        <v>août</v>
      </c>
      <c r="F9696">
        <f t="shared" si="303"/>
        <v>21</v>
      </c>
    </row>
    <row r="9697" spans="1:6">
      <c r="A9697" t="s">
        <v>85</v>
      </c>
      <c r="B9697" s="72">
        <v>46239</v>
      </c>
      <c r="C9697" s="79">
        <v>0.91666666666666663</v>
      </c>
      <c r="D9697">
        <v>2</v>
      </c>
      <c r="E9697" t="str">
        <f t="shared" si="302"/>
        <v>août</v>
      </c>
      <c r="F9697">
        <f t="shared" si="303"/>
        <v>22</v>
      </c>
    </row>
    <row r="9698" spans="1:6">
      <c r="A9698" t="s">
        <v>85</v>
      </c>
      <c r="B9698" s="72">
        <v>46239</v>
      </c>
      <c r="C9698" s="79">
        <v>0.95833333333333337</v>
      </c>
      <c r="D9698">
        <v>0</v>
      </c>
      <c r="E9698" t="str">
        <f t="shared" si="302"/>
        <v>août</v>
      </c>
      <c r="F9698">
        <f t="shared" si="303"/>
        <v>23</v>
      </c>
    </row>
    <row r="9699" spans="1:6">
      <c r="A9699" t="s">
        <v>85</v>
      </c>
      <c r="B9699" s="72">
        <v>46240</v>
      </c>
      <c r="C9699" s="79">
        <v>0</v>
      </c>
      <c r="D9699">
        <v>0</v>
      </c>
      <c r="E9699" t="str">
        <f t="shared" si="302"/>
        <v>août</v>
      </c>
      <c r="F9699">
        <f t="shared" si="303"/>
        <v>24</v>
      </c>
    </row>
    <row r="9700" spans="1:6">
      <c r="A9700" t="s">
        <v>85</v>
      </c>
      <c r="B9700" s="72">
        <v>46240</v>
      </c>
      <c r="C9700" s="79">
        <v>4.1666666666666664E-2</v>
      </c>
      <c r="D9700">
        <v>0</v>
      </c>
      <c r="E9700" t="str">
        <f t="shared" si="302"/>
        <v>août</v>
      </c>
      <c r="F9700">
        <f t="shared" si="303"/>
        <v>1</v>
      </c>
    </row>
    <row r="9701" spans="1:6">
      <c r="A9701" t="s">
        <v>85</v>
      </c>
      <c r="B9701" s="72">
        <v>46240</v>
      </c>
      <c r="C9701" s="79">
        <v>8.3333333333333329E-2</v>
      </c>
      <c r="D9701">
        <v>0</v>
      </c>
      <c r="E9701" t="str">
        <f t="shared" si="302"/>
        <v>août</v>
      </c>
      <c r="F9701">
        <f t="shared" si="303"/>
        <v>2</v>
      </c>
    </row>
    <row r="9702" spans="1:6">
      <c r="A9702" t="s">
        <v>85</v>
      </c>
      <c r="B9702" s="72">
        <v>46240</v>
      </c>
      <c r="C9702" s="79">
        <v>0.125</v>
      </c>
      <c r="D9702">
        <v>0</v>
      </c>
      <c r="E9702" t="str">
        <f t="shared" si="302"/>
        <v>août</v>
      </c>
      <c r="F9702">
        <f t="shared" si="303"/>
        <v>3</v>
      </c>
    </row>
    <row r="9703" spans="1:6">
      <c r="A9703" t="s">
        <v>85</v>
      </c>
      <c r="B9703" s="72">
        <v>46240</v>
      </c>
      <c r="C9703" s="79">
        <v>0.16666666666666666</v>
      </c>
      <c r="D9703">
        <v>0</v>
      </c>
      <c r="E9703" t="str">
        <f t="shared" si="302"/>
        <v>août</v>
      </c>
      <c r="F9703">
        <f t="shared" si="303"/>
        <v>4</v>
      </c>
    </row>
    <row r="9704" spans="1:6">
      <c r="A9704" t="s">
        <v>85</v>
      </c>
      <c r="B9704" s="72">
        <v>46240</v>
      </c>
      <c r="C9704" s="79">
        <v>0.20833333333333334</v>
      </c>
      <c r="D9704">
        <v>0</v>
      </c>
      <c r="E9704" t="str">
        <f t="shared" si="302"/>
        <v>août</v>
      </c>
      <c r="F9704" t="e">
        <f t="shared" si="303"/>
        <v>#N/A</v>
      </c>
    </row>
    <row r="9705" spans="1:6">
      <c r="A9705" t="s">
        <v>85</v>
      </c>
      <c r="B9705" s="72">
        <v>46240</v>
      </c>
      <c r="C9705" s="79">
        <v>0.25</v>
      </c>
      <c r="D9705">
        <v>0</v>
      </c>
      <c r="E9705" t="str">
        <f t="shared" si="302"/>
        <v>août</v>
      </c>
      <c r="F9705">
        <f t="shared" si="303"/>
        <v>6</v>
      </c>
    </row>
    <row r="9706" spans="1:6">
      <c r="A9706" t="s">
        <v>85</v>
      </c>
      <c r="B9706" s="72">
        <v>46240</v>
      </c>
      <c r="C9706" s="79">
        <v>0.29166666666666669</v>
      </c>
      <c r="D9706">
        <v>2</v>
      </c>
      <c r="E9706" t="str">
        <f t="shared" si="302"/>
        <v>août</v>
      </c>
      <c r="F9706">
        <f t="shared" si="303"/>
        <v>7</v>
      </c>
    </row>
    <row r="9707" spans="1:6">
      <c r="A9707" t="s">
        <v>85</v>
      </c>
      <c r="B9707" s="72">
        <v>46240</v>
      </c>
      <c r="C9707" s="79">
        <v>0.33333333333333331</v>
      </c>
      <c r="D9707">
        <v>7</v>
      </c>
      <c r="E9707" t="str">
        <f t="shared" si="302"/>
        <v>août</v>
      </c>
      <c r="F9707">
        <f t="shared" si="303"/>
        <v>8</v>
      </c>
    </row>
    <row r="9708" spans="1:6">
      <c r="A9708" t="s">
        <v>85</v>
      </c>
      <c r="B9708" s="72">
        <v>46240</v>
      </c>
      <c r="C9708" s="79">
        <v>0.375</v>
      </c>
      <c r="D9708">
        <v>14</v>
      </c>
      <c r="E9708" t="str">
        <f t="shared" si="302"/>
        <v>août</v>
      </c>
      <c r="F9708">
        <f t="shared" si="303"/>
        <v>9</v>
      </c>
    </row>
    <row r="9709" spans="1:6">
      <c r="A9709" t="s">
        <v>85</v>
      </c>
      <c r="B9709" s="72">
        <v>46240</v>
      </c>
      <c r="C9709" s="79">
        <v>0.41666666666666669</v>
      </c>
      <c r="D9709">
        <v>16</v>
      </c>
      <c r="E9709" t="str">
        <f t="shared" si="302"/>
        <v>août</v>
      </c>
      <c r="F9709">
        <f t="shared" si="303"/>
        <v>10</v>
      </c>
    </row>
    <row r="9710" spans="1:6">
      <c r="A9710" t="s">
        <v>85</v>
      </c>
      <c r="B9710" s="72">
        <v>46240</v>
      </c>
      <c r="C9710" s="79">
        <v>0.45833333333333331</v>
      </c>
      <c r="D9710">
        <v>26</v>
      </c>
      <c r="E9710" t="str">
        <f t="shared" si="302"/>
        <v>août</v>
      </c>
      <c r="F9710">
        <f t="shared" si="303"/>
        <v>11</v>
      </c>
    </row>
    <row r="9711" spans="1:6">
      <c r="A9711" t="s">
        <v>85</v>
      </c>
      <c r="B9711" s="72">
        <v>46240</v>
      </c>
      <c r="C9711" s="79">
        <v>0.5</v>
      </c>
      <c r="D9711">
        <v>5</v>
      </c>
      <c r="E9711" t="str">
        <f t="shared" si="302"/>
        <v>août</v>
      </c>
      <c r="F9711">
        <f t="shared" si="303"/>
        <v>12</v>
      </c>
    </row>
    <row r="9712" spans="1:6">
      <c r="A9712" t="s">
        <v>85</v>
      </c>
      <c r="B9712" s="72">
        <v>46240</v>
      </c>
      <c r="C9712" s="79">
        <v>0.54166666666666663</v>
      </c>
      <c r="D9712">
        <v>13</v>
      </c>
      <c r="E9712" t="str">
        <f t="shared" si="302"/>
        <v>août</v>
      </c>
      <c r="F9712">
        <f t="shared" si="303"/>
        <v>13</v>
      </c>
    </row>
    <row r="9713" spans="1:6">
      <c r="A9713" t="s">
        <v>85</v>
      </c>
      <c r="B9713" s="72">
        <v>46240</v>
      </c>
      <c r="C9713" s="79">
        <v>0.58333333333333337</v>
      </c>
      <c r="D9713">
        <v>8</v>
      </c>
      <c r="E9713" t="str">
        <f t="shared" si="302"/>
        <v>août</v>
      </c>
      <c r="F9713">
        <f t="shared" si="303"/>
        <v>14</v>
      </c>
    </row>
    <row r="9714" spans="1:6">
      <c r="A9714" t="s">
        <v>85</v>
      </c>
      <c r="B9714" s="72">
        <v>46240</v>
      </c>
      <c r="C9714" s="79">
        <v>0.625</v>
      </c>
      <c r="D9714">
        <v>17</v>
      </c>
      <c r="E9714" t="str">
        <f t="shared" si="302"/>
        <v>août</v>
      </c>
      <c r="F9714">
        <f t="shared" si="303"/>
        <v>15</v>
      </c>
    </row>
    <row r="9715" spans="1:6">
      <c r="A9715" t="s">
        <v>85</v>
      </c>
      <c r="B9715" s="72">
        <v>46240</v>
      </c>
      <c r="C9715" s="79">
        <v>0.66666666666666663</v>
      </c>
      <c r="D9715">
        <v>8</v>
      </c>
      <c r="E9715" t="str">
        <f t="shared" si="302"/>
        <v>août</v>
      </c>
      <c r="F9715">
        <f t="shared" si="303"/>
        <v>16</v>
      </c>
    </row>
    <row r="9716" spans="1:6">
      <c r="A9716" t="s">
        <v>85</v>
      </c>
      <c r="B9716" s="72">
        <v>46240</v>
      </c>
      <c r="C9716" s="79">
        <v>0.70833333333333337</v>
      </c>
      <c r="D9716">
        <v>17</v>
      </c>
      <c r="E9716" t="str">
        <f t="shared" si="302"/>
        <v>août</v>
      </c>
      <c r="F9716">
        <f t="shared" si="303"/>
        <v>17</v>
      </c>
    </row>
    <row r="9717" spans="1:6">
      <c r="A9717" t="s">
        <v>85</v>
      </c>
      <c r="B9717" s="72">
        <v>46240</v>
      </c>
      <c r="C9717" s="79">
        <v>0.75</v>
      </c>
      <c r="D9717">
        <v>13</v>
      </c>
      <c r="E9717" t="str">
        <f t="shared" si="302"/>
        <v>août</v>
      </c>
      <c r="F9717">
        <f t="shared" si="303"/>
        <v>18</v>
      </c>
    </row>
    <row r="9718" spans="1:6">
      <c r="A9718" t="s">
        <v>85</v>
      </c>
      <c r="B9718" s="72">
        <v>46240</v>
      </c>
      <c r="C9718" s="79">
        <v>0.79166666666666663</v>
      </c>
      <c r="D9718">
        <v>5</v>
      </c>
      <c r="E9718" t="str">
        <f t="shared" si="302"/>
        <v>août</v>
      </c>
      <c r="F9718">
        <f t="shared" si="303"/>
        <v>19</v>
      </c>
    </row>
    <row r="9719" spans="1:6">
      <c r="A9719" t="s">
        <v>85</v>
      </c>
      <c r="B9719" s="72">
        <v>46240</v>
      </c>
      <c r="C9719" s="79">
        <v>0.83333333333333337</v>
      </c>
      <c r="D9719">
        <v>8</v>
      </c>
      <c r="E9719" t="str">
        <f t="shared" si="302"/>
        <v>août</v>
      </c>
      <c r="F9719">
        <f t="shared" si="303"/>
        <v>20</v>
      </c>
    </row>
    <row r="9720" spans="1:6">
      <c r="A9720" t="s">
        <v>85</v>
      </c>
      <c r="B9720" s="72">
        <v>46240</v>
      </c>
      <c r="C9720" s="79">
        <v>0.875</v>
      </c>
      <c r="D9720">
        <v>4</v>
      </c>
      <c r="E9720" t="str">
        <f t="shared" si="302"/>
        <v>août</v>
      </c>
      <c r="F9720">
        <f t="shared" si="303"/>
        <v>21</v>
      </c>
    </row>
    <row r="9721" spans="1:6">
      <c r="A9721" t="s">
        <v>85</v>
      </c>
      <c r="B9721" s="72">
        <v>46240</v>
      </c>
      <c r="C9721" s="79">
        <v>0.91666666666666663</v>
      </c>
      <c r="D9721">
        <v>14</v>
      </c>
      <c r="E9721" t="str">
        <f t="shared" si="302"/>
        <v>août</v>
      </c>
      <c r="F9721">
        <f t="shared" si="303"/>
        <v>22</v>
      </c>
    </row>
    <row r="9722" spans="1:6">
      <c r="A9722" t="s">
        <v>85</v>
      </c>
      <c r="B9722" s="72">
        <v>46240</v>
      </c>
      <c r="C9722" s="79">
        <v>0.95833333333333337</v>
      </c>
      <c r="D9722">
        <v>0</v>
      </c>
      <c r="E9722" t="str">
        <f t="shared" si="302"/>
        <v>août</v>
      </c>
      <c r="F9722">
        <f t="shared" si="303"/>
        <v>23</v>
      </c>
    </row>
    <row r="9723" spans="1:6">
      <c r="A9723" t="s">
        <v>85</v>
      </c>
      <c r="B9723" s="72">
        <v>46241</v>
      </c>
      <c r="C9723" s="79">
        <v>0</v>
      </c>
      <c r="D9723">
        <v>1</v>
      </c>
      <c r="E9723" t="str">
        <f t="shared" si="302"/>
        <v>août</v>
      </c>
      <c r="F9723">
        <f t="shared" si="303"/>
        <v>24</v>
      </c>
    </row>
    <row r="9724" spans="1:6">
      <c r="A9724" t="s">
        <v>85</v>
      </c>
      <c r="B9724" s="72">
        <v>46241</v>
      </c>
      <c r="C9724" s="79">
        <v>4.1666666666666664E-2</v>
      </c>
      <c r="D9724">
        <v>0</v>
      </c>
      <c r="E9724" t="str">
        <f t="shared" si="302"/>
        <v>août</v>
      </c>
      <c r="F9724">
        <f t="shared" si="303"/>
        <v>1</v>
      </c>
    </row>
    <row r="9725" spans="1:6">
      <c r="A9725" t="s">
        <v>85</v>
      </c>
      <c r="B9725" s="72">
        <v>46241</v>
      </c>
      <c r="C9725" s="79">
        <v>8.3333333333333329E-2</v>
      </c>
      <c r="D9725">
        <v>0</v>
      </c>
      <c r="E9725" t="str">
        <f t="shared" si="302"/>
        <v>août</v>
      </c>
      <c r="F9725">
        <f t="shared" si="303"/>
        <v>2</v>
      </c>
    </row>
    <row r="9726" spans="1:6">
      <c r="A9726" t="s">
        <v>85</v>
      </c>
      <c r="B9726" s="72">
        <v>46241</v>
      </c>
      <c r="C9726" s="79">
        <v>0.125</v>
      </c>
      <c r="D9726">
        <v>1</v>
      </c>
      <c r="E9726" t="str">
        <f t="shared" si="302"/>
        <v>août</v>
      </c>
      <c r="F9726">
        <f t="shared" si="303"/>
        <v>3</v>
      </c>
    </row>
    <row r="9727" spans="1:6">
      <c r="A9727" t="s">
        <v>85</v>
      </c>
      <c r="B9727" s="72">
        <v>46241</v>
      </c>
      <c r="C9727" s="79">
        <v>0.16666666666666666</v>
      </c>
      <c r="D9727">
        <v>0</v>
      </c>
      <c r="E9727" t="str">
        <f t="shared" si="302"/>
        <v>août</v>
      </c>
      <c r="F9727">
        <f t="shared" si="303"/>
        <v>4</v>
      </c>
    </row>
    <row r="9728" spans="1:6">
      <c r="A9728" t="s">
        <v>85</v>
      </c>
      <c r="B9728" s="72">
        <v>46241</v>
      </c>
      <c r="C9728" s="79">
        <v>0.20833333333333334</v>
      </c>
      <c r="D9728">
        <v>0</v>
      </c>
      <c r="E9728" t="str">
        <f t="shared" si="302"/>
        <v>août</v>
      </c>
      <c r="F9728" t="e">
        <f t="shared" si="303"/>
        <v>#N/A</v>
      </c>
    </row>
    <row r="9729" spans="1:6">
      <c r="A9729" t="s">
        <v>85</v>
      </c>
      <c r="B9729" s="72">
        <v>46241</v>
      </c>
      <c r="C9729" s="79">
        <v>0.25</v>
      </c>
      <c r="D9729">
        <v>11</v>
      </c>
      <c r="E9729" t="str">
        <f t="shared" si="302"/>
        <v>août</v>
      </c>
      <c r="F9729">
        <f t="shared" si="303"/>
        <v>6</v>
      </c>
    </row>
    <row r="9730" spans="1:6">
      <c r="A9730" t="s">
        <v>85</v>
      </c>
      <c r="B9730" s="72">
        <v>46241</v>
      </c>
      <c r="C9730" s="79">
        <v>0.29166666666666669</v>
      </c>
      <c r="D9730">
        <v>4</v>
      </c>
      <c r="E9730" t="str">
        <f t="shared" si="302"/>
        <v>août</v>
      </c>
      <c r="F9730">
        <f t="shared" si="303"/>
        <v>7</v>
      </c>
    </row>
    <row r="9731" spans="1:6">
      <c r="A9731" t="s">
        <v>85</v>
      </c>
      <c r="B9731" s="72">
        <v>46241</v>
      </c>
      <c r="C9731" s="79">
        <v>0.33333333333333331</v>
      </c>
      <c r="D9731">
        <v>10</v>
      </c>
      <c r="E9731" t="str">
        <f t="shared" si="302"/>
        <v>août</v>
      </c>
      <c r="F9731">
        <f t="shared" si="303"/>
        <v>8</v>
      </c>
    </row>
    <row r="9732" spans="1:6">
      <c r="A9732" t="s">
        <v>85</v>
      </c>
      <c r="B9732" s="72">
        <v>46241</v>
      </c>
      <c r="C9732" s="79">
        <v>0.375</v>
      </c>
      <c r="D9732">
        <v>21</v>
      </c>
      <c r="E9732" t="str">
        <f t="shared" ref="E9732:E9795" si="304">TEXT(B9732,"mmmm")</f>
        <v>août</v>
      </c>
      <c r="F9732">
        <f t="shared" ref="F9732:F9795" si="305">VLOOKUP(C9732,$L$1:$M$24,2,0)</f>
        <v>9</v>
      </c>
    </row>
    <row r="9733" spans="1:6">
      <c r="A9733" t="s">
        <v>85</v>
      </c>
      <c r="B9733" s="72">
        <v>46241</v>
      </c>
      <c r="C9733" s="79">
        <v>0.41666666666666669</v>
      </c>
      <c r="D9733">
        <v>18</v>
      </c>
      <c r="E9733" t="str">
        <f t="shared" si="304"/>
        <v>août</v>
      </c>
      <c r="F9733">
        <f t="shared" si="305"/>
        <v>10</v>
      </c>
    </row>
    <row r="9734" spans="1:6">
      <c r="A9734" t="s">
        <v>85</v>
      </c>
      <c r="B9734" s="72">
        <v>46241</v>
      </c>
      <c r="C9734" s="79">
        <v>0.45833333333333331</v>
      </c>
      <c r="D9734">
        <v>9</v>
      </c>
      <c r="E9734" t="str">
        <f t="shared" si="304"/>
        <v>août</v>
      </c>
      <c r="F9734">
        <f t="shared" si="305"/>
        <v>11</v>
      </c>
    </row>
    <row r="9735" spans="1:6">
      <c r="A9735" t="s">
        <v>85</v>
      </c>
      <c r="B9735" s="72">
        <v>46241</v>
      </c>
      <c r="C9735" s="79">
        <v>0.5</v>
      </c>
      <c r="D9735">
        <v>22</v>
      </c>
      <c r="E9735" t="str">
        <f t="shared" si="304"/>
        <v>août</v>
      </c>
      <c r="F9735">
        <f t="shared" si="305"/>
        <v>12</v>
      </c>
    </row>
    <row r="9736" spans="1:6">
      <c r="A9736" t="s">
        <v>85</v>
      </c>
      <c r="B9736" s="72">
        <v>46241</v>
      </c>
      <c r="C9736" s="79">
        <v>0.54166666666666663</v>
      </c>
      <c r="D9736">
        <v>15</v>
      </c>
      <c r="E9736" t="str">
        <f t="shared" si="304"/>
        <v>août</v>
      </c>
      <c r="F9736">
        <f t="shared" si="305"/>
        <v>13</v>
      </c>
    </row>
    <row r="9737" spans="1:6">
      <c r="A9737" t="s">
        <v>85</v>
      </c>
      <c r="B9737" s="72">
        <v>46241</v>
      </c>
      <c r="C9737" s="79">
        <v>0.58333333333333337</v>
      </c>
      <c r="D9737">
        <v>20</v>
      </c>
      <c r="E9737" t="str">
        <f t="shared" si="304"/>
        <v>août</v>
      </c>
      <c r="F9737">
        <f t="shared" si="305"/>
        <v>14</v>
      </c>
    </row>
    <row r="9738" spans="1:6">
      <c r="A9738" t="s">
        <v>85</v>
      </c>
      <c r="B9738" s="72">
        <v>46241</v>
      </c>
      <c r="C9738" s="79">
        <v>0.625</v>
      </c>
      <c r="D9738">
        <v>13</v>
      </c>
      <c r="E9738" t="str">
        <f t="shared" si="304"/>
        <v>août</v>
      </c>
      <c r="F9738">
        <f t="shared" si="305"/>
        <v>15</v>
      </c>
    </row>
    <row r="9739" spans="1:6">
      <c r="A9739" t="s">
        <v>85</v>
      </c>
      <c r="B9739" s="72">
        <v>46241</v>
      </c>
      <c r="C9739" s="79">
        <v>0.66666666666666663</v>
      </c>
      <c r="D9739">
        <v>21</v>
      </c>
      <c r="E9739" t="str">
        <f t="shared" si="304"/>
        <v>août</v>
      </c>
      <c r="F9739">
        <f t="shared" si="305"/>
        <v>16</v>
      </c>
    </row>
    <row r="9740" spans="1:6">
      <c r="A9740" t="s">
        <v>85</v>
      </c>
      <c r="B9740" s="72">
        <v>46241</v>
      </c>
      <c r="C9740" s="79">
        <v>0.70833333333333337</v>
      </c>
      <c r="D9740">
        <v>3</v>
      </c>
      <c r="E9740" t="str">
        <f t="shared" si="304"/>
        <v>août</v>
      </c>
      <c r="F9740">
        <f t="shared" si="305"/>
        <v>17</v>
      </c>
    </row>
    <row r="9741" spans="1:6">
      <c r="A9741" t="s">
        <v>85</v>
      </c>
      <c r="B9741" s="72">
        <v>46241</v>
      </c>
      <c r="C9741" s="79">
        <v>0.75</v>
      </c>
      <c r="D9741">
        <v>12</v>
      </c>
      <c r="E9741" t="str">
        <f t="shared" si="304"/>
        <v>août</v>
      </c>
      <c r="F9741">
        <f t="shared" si="305"/>
        <v>18</v>
      </c>
    </row>
    <row r="9742" spans="1:6">
      <c r="A9742" t="s">
        <v>85</v>
      </c>
      <c r="B9742" s="72">
        <v>46241</v>
      </c>
      <c r="C9742" s="79">
        <v>0.79166666666666663</v>
      </c>
      <c r="D9742">
        <v>4</v>
      </c>
      <c r="E9742" t="str">
        <f t="shared" si="304"/>
        <v>août</v>
      </c>
      <c r="F9742">
        <f t="shared" si="305"/>
        <v>19</v>
      </c>
    </row>
    <row r="9743" spans="1:6">
      <c r="A9743" t="s">
        <v>85</v>
      </c>
      <c r="B9743" s="72">
        <v>46241</v>
      </c>
      <c r="C9743" s="79">
        <v>0.83333333333333337</v>
      </c>
      <c r="D9743">
        <v>11</v>
      </c>
      <c r="E9743" t="str">
        <f t="shared" si="304"/>
        <v>août</v>
      </c>
      <c r="F9743">
        <f t="shared" si="305"/>
        <v>20</v>
      </c>
    </row>
    <row r="9744" spans="1:6">
      <c r="A9744" t="s">
        <v>85</v>
      </c>
      <c r="B9744" s="72">
        <v>46241</v>
      </c>
      <c r="C9744" s="79">
        <v>0.875</v>
      </c>
      <c r="D9744">
        <v>9</v>
      </c>
      <c r="E9744" t="str">
        <f t="shared" si="304"/>
        <v>août</v>
      </c>
      <c r="F9744">
        <f t="shared" si="305"/>
        <v>21</v>
      </c>
    </row>
    <row r="9745" spans="1:6">
      <c r="A9745" t="s">
        <v>85</v>
      </c>
      <c r="B9745" s="72">
        <v>46241</v>
      </c>
      <c r="C9745" s="79">
        <v>0.91666666666666663</v>
      </c>
      <c r="D9745">
        <v>1</v>
      </c>
      <c r="E9745" t="str">
        <f t="shared" si="304"/>
        <v>août</v>
      </c>
      <c r="F9745">
        <f t="shared" si="305"/>
        <v>22</v>
      </c>
    </row>
    <row r="9746" spans="1:6">
      <c r="A9746" t="s">
        <v>85</v>
      </c>
      <c r="B9746" s="72">
        <v>46241</v>
      </c>
      <c r="C9746" s="79">
        <v>0.95833333333333337</v>
      </c>
      <c r="D9746">
        <v>1</v>
      </c>
      <c r="E9746" t="str">
        <f t="shared" si="304"/>
        <v>août</v>
      </c>
      <c r="F9746">
        <f t="shared" si="305"/>
        <v>23</v>
      </c>
    </row>
    <row r="9747" spans="1:6">
      <c r="A9747" t="s">
        <v>85</v>
      </c>
      <c r="B9747" s="72">
        <v>46242</v>
      </c>
      <c r="C9747" s="79">
        <v>0</v>
      </c>
      <c r="D9747">
        <v>8</v>
      </c>
      <c r="E9747" t="str">
        <f t="shared" si="304"/>
        <v>août</v>
      </c>
      <c r="F9747">
        <f t="shared" si="305"/>
        <v>24</v>
      </c>
    </row>
    <row r="9748" spans="1:6">
      <c r="A9748" t="s">
        <v>85</v>
      </c>
      <c r="B9748" s="72">
        <v>46242</v>
      </c>
      <c r="C9748" s="79">
        <v>4.1666666666666664E-2</v>
      </c>
      <c r="D9748">
        <v>0</v>
      </c>
      <c r="E9748" t="str">
        <f t="shared" si="304"/>
        <v>août</v>
      </c>
      <c r="F9748">
        <f t="shared" si="305"/>
        <v>1</v>
      </c>
    </row>
    <row r="9749" spans="1:6">
      <c r="A9749" t="s">
        <v>85</v>
      </c>
      <c r="B9749" s="72">
        <v>46242</v>
      </c>
      <c r="C9749" s="79">
        <v>8.3333333333333329E-2</v>
      </c>
      <c r="D9749">
        <v>0</v>
      </c>
      <c r="E9749" t="str">
        <f t="shared" si="304"/>
        <v>août</v>
      </c>
      <c r="F9749">
        <f t="shared" si="305"/>
        <v>2</v>
      </c>
    </row>
    <row r="9750" spans="1:6">
      <c r="A9750" t="s">
        <v>85</v>
      </c>
      <c r="B9750" s="72">
        <v>46242</v>
      </c>
      <c r="C9750" s="79">
        <v>0.125</v>
      </c>
      <c r="D9750">
        <v>0</v>
      </c>
      <c r="E9750" t="str">
        <f t="shared" si="304"/>
        <v>août</v>
      </c>
      <c r="F9750">
        <f t="shared" si="305"/>
        <v>3</v>
      </c>
    </row>
    <row r="9751" spans="1:6">
      <c r="A9751" t="s">
        <v>85</v>
      </c>
      <c r="B9751" s="72">
        <v>46242</v>
      </c>
      <c r="C9751" s="79">
        <v>0.16666666666666666</v>
      </c>
      <c r="D9751">
        <v>3</v>
      </c>
      <c r="E9751" t="str">
        <f t="shared" si="304"/>
        <v>août</v>
      </c>
      <c r="F9751">
        <f t="shared" si="305"/>
        <v>4</v>
      </c>
    </row>
    <row r="9752" spans="1:6">
      <c r="A9752" t="s">
        <v>85</v>
      </c>
      <c r="B9752" s="72">
        <v>46242</v>
      </c>
      <c r="C9752" s="79">
        <v>0.20833333333333334</v>
      </c>
      <c r="D9752">
        <v>0</v>
      </c>
      <c r="E9752" t="str">
        <f t="shared" si="304"/>
        <v>août</v>
      </c>
      <c r="F9752" t="e">
        <f t="shared" si="305"/>
        <v>#N/A</v>
      </c>
    </row>
    <row r="9753" spans="1:6">
      <c r="A9753" t="s">
        <v>85</v>
      </c>
      <c r="B9753" s="72">
        <v>46242</v>
      </c>
      <c r="C9753" s="79">
        <v>0.25</v>
      </c>
      <c r="D9753">
        <v>0</v>
      </c>
      <c r="E9753" t="str">
        <f t="shared" si="304"/>
        <v>août</v>
      </c>
      <c r="F9753">
        <f t="shared" si="305"/>
        <v>6</v>
      </c>
    </row>
    <row r="9754" spans="1:6">
      <c r="A9754" t="s">
        <v>85</v>
      </c>
      <c r="B9754" s="72">
        <v>46242</v>
      </c>
      <c r="C9754" s="79">
        <v>0.29166666666666669</v>
      </c>
      <c r="D9754">
        <v>6</v>
      </c>
      <c r="E9754" t="str">
        <f t="shared" si="304"/>
        <v>août</v>
      </c>
      <c r="F9754">
        <f t="shared" si="305"/>
        <v>7</v>
      </c>
    </row>
    <row r="9755" spans="1:6">
      <c r="A9755" t="s">
        <v>85</v>
      </c>
      <c r="B9755" s="72">
        <v>46242</v>
      </c>
      <c r="C9755" s="79">
        <v>0.33333333333333331</v>
      </c>
      <c r="D9755">
        <v>6</v>
      </c>
      <c r="E9755" t="str">
        <f t="shared" si="304"/>
        <v>août</v>
      </c>
      <c r="F9755">
        <f t="shared" si="305"/>
        <v>8</v>
      </c>
    </row>
    <row r="9756" spans="1:6">
      <c r="A9756" t="s">
        <v>85</v>
      </c>
      <c r="B9756" s="72">
        <v>46242</v>
      </c>
      <c r="C9756" s="79">
        <v>0.375</v>
      </c>
      <c r="D9756">
        <v>6</v>
      </c>
      <c r="E9756" t="str">
        <f t="shared" si="304"/>
        <v>août</v>
      </c>
      <c r="F9756">
        <f t="shared" si="305"/>
        <v>9</v>
      </c>
    </row>
    <row r="9757" spans="1:6">
      <c r="A9757" t="s">
        <v>85</v>
      </c>
      <c r="B9757" s="72">
        <v>46242</v>
      </c>
      <c r="C9757" s="79">
        <v>0.41666666666666669</v>
      </c>
      <c r="D9757">
        <v>11</v>
      </c>
      <c r="E9757" t="str">
        <f t="shared" si="304"/>
        <v>août</v>
      </c>
      <c r="F9757">
        <f t="shared" si="305"/>
        <v>10</v>
      </c>
    </row>
    <row r="9758" spans="1:6">
      <c r="A9758" t="s">
        <v>85</v>
      </c>
      <c r="B9758" s="72">
        <v>46242</v>
      </c>
      <c r="C9758" s="79">
        <v>0.45833333333333331</v>
      </c>
      <c r="D9758">
        <v>10</v>
      </c>
      <c r="E9758" t="str">
        <f t="shared" si="304"/>
        <v>août</v>
      </c>
      <c r="F9758">
        <f t="shared" si="305"/>
        <v>11</v>
      </c>
    </row>
    <row r="9759" spans="1:6">
      <c r="A9759" t="s">
        <v>85</v>
      </c>
      <c r="B9759" s="72">
        <v>46242</v>
      </c>
      <c r="C9759" s="79">
        <v>0.5</v>
      </c>
      <c r="D9759">
        <v>6</v>
      </c>
      <c r="E9759" t="str">
        <f t="shared" si="304"/>
        <v>août</v>
      </c>
      <c r="F9759">
        <f t="shared" si="305"/>
        <v>12</v>
      </c>
    </row>
    <row r="9760" spans="1:6">
      <c r="A9760" t="s">
        <v>85</v>
      </c>
      <c r="B9760" s="72">
        <v>46242</v>
      </c>
      <c r="C9760" s="79">
        <v>0.54166666666666663</v>
      </c>
      <c r="D9760">
        <v>8</v>
      </c>
      <c r="E9760" t="str">
        <f t="shared" si="304"/>
        <v>août</v>
      </c>
      <c r="F9760">
        <f t="shared" si="305"/>
        <v>13</v>
      </c>
    </row>
    <row r="9761" spans="1:6">
      <c r="A9761" t="s">
        <v>85</v>
      </c>
      <c r="B9761" s="72">
        <v>46242</v>
      </c>
      <c r="C9761" s="79">
        <v>0.58333333333333337</v>
      </c>
      <c r="D9761">
        <v>11</v>
      </c>
      <c r="E9761" t="str">
        <f t="shared" si="304"/>
        <v>août</v>
      </c>
      <c r="F9761">
        <f t="shared" si="305"/>
        <v>14</v>
      </c>
    </row>
    <row r="9762" spans="1:6">
      <c r="A9762" t="s">
        <v>85</v>
      </c>
      <c r="B9762" s="72">
        <v>46242</v>
      </c>
      <c r="C9762" s="79">
        <v>0.625</v>
      </c>
      <c r="D9762">
        <v>5</v>
      </c>
      <c r="E9762" t="str">
        <f t="shared" si="304"/>
        <v>août</v>
      </c>
      <c r="F9762">
        <f t="shared" si="305"/>
        <v>15</v>
      </c>
    </row>
    <row r="9763" spans="1:6">
      <c r="A9763" t="s">
        <v>85</v>
      </c>
      <c r="B9763" s="72">
        <v>46242</v>
      </c>
      <c r="C9763" s="79">
        <v>0.66666666666666663</v>
      </c>
      <c r="D9763">
        <v>17</v>
      </c>
      <c r="E9763" t="str">
        <f t="shared" si="304"/>
        <v>août</v>
      </c>
      <c r="F9763">
        <f t="shared" si="305"/>
        <v>16</v>
      </c>
    </row>
    <row r="9764" spans="1:6">
      <c r="A9764" t="s">
        <v>85</v>
      </c>
      <c r="B9764" s="72">
        <v>46242</v>
      </c>
      <c r="C9764" s="79">
        <v>0.70833333333333337</v>
      </c>
      <c r="D9764">
        <v>16</v>
      </c>
      <c r="E9764" t="str">
        <f t="shared" si="304"/>
        <v>août</v>
      </c>
      <c r="F9764">
        <f t="shared" si="305"/>
        <v>17</v>
      </c>
    </row>
    <row r="9765" spans="1:6">
      <c r="A9765" t="s">
        <v>85</v>
      </c>
      <c r="B9765" s="72">
        <v>46242</v>
      </c>
      <c r="C9765" s="79">
        <v>0.75</v>
      </c>
      <c r="D9765">
        <v>0</v>
      </c>
      <c r="E9765" t="str">
        <f t="shared" si="304"/>
        <v>août</v>
      </c>
      <c r="F9765">
        <f t="shared" si="305"/>
        <v>18</v>
      </c>
    </row>
    <row r="9766" spans="1:6">
      <c r="A9766" t="s">
        <v>85</v>
      </c>
      <c r="B9766" s="72">
        <v>46242</v>
      </c>
      <c r="C9766" s="79">
        <v>0.79166666666666663</v>
      </c>
      <c r="D9766">
        <v>11</v>
      </c>
      <c r="E9766" t="str">
        <f t="shared" si="304"/>
        <v>août</v>
      </c>
      <c r="F9766">
        <f t="shared" si="305"/>
        <v>19</v>
      </c>
    </row>
    <row r="9767" spans="1:6">
      <c r="A9767" t="s">
        <v>85</v>
      </c>
      <c r="B9767" s="72">
        <v>46242</v>
      </c>
      <c r="C9767" s="79">
        <v>0.83333333333333337</v>
      </c>
      <c r="D9767">
        <v>8</v>
      </c>
      <c r="E9767" t="str">
        <f t="shared" si="304"/>
        <v>août</v>
      </c>
      <c r="F9767">
        <f t="shared" si="305"/>
        <v>20</v>
      </c>
    </row>
    <row r="9768" spans="1:6">
      <c r="A9768" t="s">
        <v>85</v>
      </c>
      <c r="B9768" s="72">
        <v>46242</v>
      </c>
      <c r="C9768" s="79">
        <v>0.875</v>
      </c>
      <c r="D9768">
        <v>17</v>
      </c>
      <c r="E9768" t="str">
        <f t="shared" si="304"/>
        <v>août</v>
      </c>
      <c r="F9768">
        <f t="shared" si="305"/>
        <v>21</v>
      </c>
    </row>
    <row r="9769" spans="1:6">
      <c r="A9769" t="s">
        <v>85</v>
      </c>
      <c r="B9769" s="72">
        <v>46242</v>
      </c>
      <c r="C9769" s="79">
        <v>0.91666666666666663</v>
      </c>
      <c r="D9769">
        <v>8</v>
      </c>
      <c r="E9769" t="str">
        <f t="shared" si="304"/>
        <v>août</v>
      </c>
      <c r="F9769">
        <f t="shared" si="305"/>
        <v>22</v>
      </c>
    </row>
    <row r="9770" spans="1:6">
      <c r="A9770" t="s">
        <v>85</v>
      </c>
      <c r="B9770" s="72">
        <v>46242</v>
      </c>
      <c r="C9770" s="79">
        <v>0.95833333333333337</v>
      </c>
      <c r="D9770">
        <v>8</v>
      </c>
      <c r="E9770" t="str">
        <f t="shared" si="304"/>
        <v>août</v>
      </c>
      <c r="F9770">
        <f t="shared" si="305"/>
        <v>23</v>
      </c>
    </row>
    <row r="9771" spans="1:6">
      <c r="A9771" t="s">
        <v>85</v>
      </c>
      <c r="B9771" s="72">
        <v>46243</v>
      </c>
      <c r="C9771" s="79">
        <v>0</v>
      </c>
      <c r="D9771">
        <v>11</v>
      </c>
      <c r="E9771" t="str">
        <f t="shared" si="304"/>
        <v>août</v>
      </c>
      <c r="F9771">
        <f t="shared" si="305"/>
        <v>24</v>
      </c>
    </row>
    <row r="9772" spans="1:6">
      <c r="A9772" t="s">
        <v>85</v>
      </c>
      <c r="B9772" s="72">
        <v>46243</v>
      </c>
      <c r="C9772" s="79">
        <v>4.1666666666666664E-2</v>
      </c>
      <c r="D9772">
        <v>6</v>
      </c>
      <c r="E9772" t="str">
        <f t="shared" si="304"/>
        <v>août</v>
      </c>
      <c r="F9772">
        <f t="shared" si="305"/>
        <v>1</v>
      </c>
    </row>
    <row r="9773" spans="1:6">
      <c r="A9773" t="s">
        <v>85</v>
      </c>
      <c r="B9773" s="72">
        <v>46243</v>
      </c>
      <c r="C9773" s="79">
        <v>8.3333333333333329E-2</v>
      </c>
      <c r="D9773">
        <v>3</v>
      </c>
      <c r="E9773" t="str">
        <f t="shared" si="304"/>
        <v>août</v>
      </c>
      <c r="F9773">
        <f t="shared" si="305"/>
        <v>2</v>
      </c>
    </row>
    <row r="9774" spans="1:6">
      <c r="A9774" t="s">
        <v>85</v>
      </c>
      <c r="B9774" s="72">
        <v>46243</v>
      </c>
      <c r="C9774" s="79">
        <v>0.125</v>
      </c>
      <c r="D9774">
        <v>0</v>
      </c>
      <c r="E9774" t="str">
        <f t="shared" si="304"/>
        <v>août</v>
      </c>
      <c r="F9774">
        <f t="shared" si="305"/>
        <v>3</v>
      </c>
    </row>
    <row r="9775" spans="1:6">
      <c r="A9775" t="s">
        <v>85</v>
      </c>
      <c r="B9775" s="72">
        <v>46243</v>
      </c>
      <c r="C9775" s="79">
        <v>0.16666666666666666</v>
      </c>
      <c r="D9775">
        <v>0</v>
      </c>
      <c r="E9775" t="str">
        <f t="shared" si="304"/>
        <v>août</v>
      </c>
      <c r="F9775">
        <f t="shared" si="305"/>
        <v>4</v>
      </c>
    </row>
    <row r="9776" spans="1:6">
      <c r="A9776" t="s">
        <v>85</v>
      </c>
      <c r="B9776" s="72">
        <v>46243</v>
      </c>
      <c r="C9776" s="79">
        <v>0.20833333333333334</v>
      </c>
      <c r="D9776">
        <v>0</v>
      </c>
      <c r="E9776" t="str">
        <f t="shared" si="304"/>
        <v>août</v>
      </c>
      <c r="F9776" t="e">
        <f t="shared" si="305"/>
        <v>#N/A</v>
      </c>
    </row>
    <row r="9777" spans="1:6">
      <c r="A9777" t="s">
        <v>85</v>
      </c>
      <c r="B9777" s="72">
        <v>46243</v>
      </c>
      <c r="C9777" s="79">
        <v>0.25</v>
      </c>
      <c r="D9777">
        <v>0</v>
      </c>
      <c r="E9777" t="str">
        <f t="shared" si="304"/>
        <v>août</v>
      </c>
      <c r="F9777">
        <f t="shared" si="305"/>
        <v>6</v>
      </c>
    </row>
    <row r="9778" spans="1:6">
      <c r="A9778" t="s">
        <v>85</v>
      </c>
      <c r="B9778" s="72">
        <v>46243</v>
      </c>
      <c r="C9778" s="79">
        <v>0.29166666666666669</v>
      </c>
      <c r="D9778">
        <v>0</v>
      </c>
      <c r="E9778" t="str">
        <f t="shared" si="304"/>
        <v>août</v>
      </c>
      <c r="F9778">
        <f t="shared" si="305"/>
        <v>7</v>
      </c>
    </row>
    <row r="9779" spans="1:6">
      <c r="A9779" t="s">
        <v>85</v>
      </c>
      <c r="B9779" s="72">
        <v>46243</v>
      </c>
      <c r="C9779" s="79">
        <v>0.33333333333333331</v>
      </c>
      <c r="D9779">
        <v>0</v>
      </c>
      <c r="E9779" t="str">
        <f t="shared" si="304"/>
        <v>août</v>
      </c>
      <c r="F9779">
        <f t="shared" si="305"/>
        <v>8</v>
      </c>
    </row>
    <row r="9780" spans="1:6">
      <c r="A9780" t="s">
        <v>85</v>
      </c>
      <c r="B9780" s="72">
        <v>46243</v>
      </c>
      <c r="C9780" s="79">
        <v>0.375</v>
      </c>
      <c r="D9780">
        <v>3</v>
      </c>
      <c r="E9780" t="str">
        <f t="shared" si="304"/>
        <v>août</v>
      </c>
      <c r="F9780">
        <f t="shared" si="305"/>
        <v>9</v>
      </c>
    </row>
    <row r="9781" spans="1:6">
      <c r="A9781" t="s">
        <v>85</v>
      </c>
      <c r="B9781" s="72">
        <v>46243</v>
      </c>
      <c r="C9781" s="79">
        <v>0.41666666666666669</v>
      </c>
      <c r="D9781">
        <v>3</v>
      </c>
      <c r="E9781" t="str">
        <f t="shared" si="304"/>
        <v>août</v>
      </c>
      <c r="F9781">
        <f t="shared" si="305"/>
        <v>10</v>
      </c>
    </row>
    <row r="9782" spans="1:6">
      <c r="A9782" t="s">
        <v>85</v>
      </c>
      <c r="B9782" s="72">
        <v>46243</v>
      </c>
      <c r="C9782" s="79">
        <v>0.45833333333333331</v>
      </c>
      <c r="D9782">
        <v>7</v>
      </c>
      <c r="E9782" t="str">
        <f t="shared" si="304"/>
        <v>août</v>
      </c>
      <c r="F9782">
        <f t="shared" si="305"/>
        <v>11</v>
      </c>
    </row>
    <row r="9783" spans="1:6">
      <c r="A9783" t="s">
        <v>85</v>
      </c>
      <c r="B9783" s="72">
        <v>46243</v>
      </c>
      <c r="C9783" s="79">
        <v>0.5</v>
      </c>
      <c r="D9783">
        <v>14</v>
      </c>
      <c r="E9783" t="str">
        <f t="shared" si="304"/>
        <v>août</v>
      </c>
      <c r="F9783">
        <f t="shared" si="305"/>
        <v>12</v>
      </c>
    </row>
    <row r="9784" spans="1:6">
      <c r="A9784" t="s">
        <v>85</v>
      </c>
      <c r="B9784" s="72">
        <v>46243</v>
      </c>
      <c r="C9784" s="79">
        <v>0.54166666666666663</v>
      </c>
      <c r="D9784">
        <v>13</v>
      </c>
      <c r="E9784" t="str">
        <f t="shared" si="304"/>
        <v>août</v>
      </c>
      <c r="F9784">
        <f t="shared" si="305"/>
        <v>13</v>
      </c>
    </row>
    <row r="9785" spans="1:6">
      <c r="A9785" t="s">
        <v>85</v>
      </c>
      <c r="B9785" s="72">
        <v>46243</v>
      </c>
      <c r="C9785" s="79">
        <v>0.58333333333333337</v>
      </c>
      <c r="D9785">
        <v>13</v>
      </c>
      <c r="E9785" t="str">
        <f t="shared" si="304"/>
        <v>août</v>
      </c>
      <c r="F9785">
        <f t="shared" si="305"/>
        <v>14</v>
      </c>
    </row>
    <row r="9786" spans="1:6">
      <c r="A9786" t="s">
        <v>85</v>
      </c>
      <c r="B9786" s="72">
        <v>46243</v>
      </c>
      <c r="C9786" s="79">
        <v>0.625</v>
      </c>
      <c r="D9786">
        <v>9</v>
      </c>
      <c r="E9786" t="str">
        <f t="shared" si="304"/>
        <v>août</v>
      </c>
      <c r="F9786">
        <f t="shared" si="305"/>
        <v>15</v>
      </c>
    </row>
    <row r="9787" spans="1:6">
      <c r="A9787" t="s">
        <v>85</v>
      </c>
      <c r="B9787" s="72">
        <v>46243</v>
      </c>
      <c r="C9787" s="79">
        <v>0.66666666666666663</v>
      </c>
      <c r="D9787">
        <v>9</v>
      </c>
      <c r="E9787" t="str">
        <f t="shared" si="304"/>
        <v>août</v>
      </c>
      <c r="F9787">
        <f t="shared" si="305"/>
        <v>16</v>
      </c>
    </row>
    <row r="9788" spans="1:6">
      <c r="A9788" t="s">
        <v>85</v>
      </c>
      <c r="B9788" s="72">
        <v>46243</v>
      </c>
      <c r="C9788" s="79">
        <v>0.70833333333333337</v>
      </c>
      <c r="D9788">
        <v>6</v>
      </c>
      <c r="E9788" t="str">
        <f t="shared" si="304"/>
        <v>août</v>
      </c>
      <c r="F9788">
        <f t="shared" si="305"/>
        <v>17</v>
      </c>
    </row>
    <row r="9789" spans="1:6">
      <c r="A9789" t="s">
        <v>85</v>
      </c>
      <c r="B9789" s="72">
        <v>46243</v>
      </c>
      <c r="C9789" s="79">
        <v>0.75</v>
      </c>
      <c r="D9789">
        <v>4</v>
      </c>
      <c r="E9789" t="str">
        <f t="shared" si="304"/>
        <v>août</v>
      </c>
      <c r="F9789">
        <f t="shared" si="305"/>
        <v>18</v>
      </c>
    </row>
    <row r="9790" spans="1:6">
      <c r="A9790" t="s">
        <v>85</v>
      </c>
      <c r="B9790" s="72">
        <v>46243</v>
      </c>
      <c r="C9790" s="79">
        <v>0.79166666666666663</v>
      </c>
      <c r="D9790">
        <v>4</v>
      </c>
      <c r="E9790" t="str">
        <f t="shared" si="304"/>
        <v>août</v>
      </c>
      <c r="F9790">
        <f t="shared" si="305"/>
        <v>19</v>
      </c>
    </row>
    <row r="9791" spans="1:6">
      <c r="A9791" t="s">
        <v>85</v>
      </c>
      <c r="B9791" s="72">
        <v>46243</v>
      </c>
      <c r="C9791" s="79">
        <v>0.83333333333333337</v>
      </c>
      <c r="D9791">
        <v>0</v>
      </c>
      <c r="E9791" t="str">
        <f t="shared" si="304"/>
        <v>août</v>
      </c>
      <c r="F9791">
        <f t="shared" si="305"/>
        <v>20</v>
      </c>
    </row>
    <row r="9792" spans="1:6">
      <c r="A9792" t="s">
        <v>85</v>
      </c>
      <c r="B9792" s="72">
        <v>46243</v>
      </c>
      <c r="C9792" s="79">
        <v>0.875</v>
      </c>
      <c r="D9792">
        <v>3</v>
      </c>
      <c r="E9792" t="str">
        <f t="shared" si="304"/>
        <v>août</v>
      </c>
      <c r="F9792">
        <f t="shared" si="305"/>
        <v>21</v>
      </c>
    </row>
    <row r="9793" spans="1:6">
      <c r="A9793" t="s">
        <v>85</v>
      </c>
      <c r="B9793" s="72">
        <v>46243</v>
      </c>
      <c r="C9793" s="79">
        <v>0.91666666666666663</v>
      </c>
      <c r="D9793">
        <v>0</v>
      </c>
      <c r="E9793" t="str">
        <f t="shared" si="304"/>
        <v>août</v>
      </c>
      <c r="F9793">
        <f t="shared" si="305"/>
        <v>22</v>
      </c>
    </row>
    <row r="9794" spans="1:6">
      <c r="A9794" t="s">
        <v>85</v>
      </c>
      <c r="B9794" s="72">
        <v>46243</v>
      </c>
      <c r="C9794" s="79">
        <v>0.95833333333333337</v>
      </c>
      <c r="D9794">
        <v>0</v>
      </c>
      <c r="E9794" t="str">
        <f t="shared" si="304"/>
        <v>août</v>
      </c>
      <c r="F9794">
        <f t="shared" si="305"/>
        <v>23</v>
      </c>
    </row>
    <row r="9795" spans="1:6">
      <c r="A9795" t="s">
        <v>85</v>
      </c>
      <c r="B9795" s="72">
        <v>46244</v>
      </c>
      <c r="C9795" s="79">
        <v>0</v>
      </c>
      <c r="D9795">
        <v>1</v>
      </c>
      <c r="E9795" t="str">
        <f t="shared" si="304"/>
        <v>août</v>
      </c>
      <c r="F9795">
        <f t="shared" si="305"/>
        <v>24</v>
      </c>
    </row>
    <row r="9796" spans="1:6">
      <c r="A9796" t="s">
        <v>85</v>
      </c>
      <c r="B9796" s="72">
        <v>46244</v>
      </c>
      <c r="C9796" s="79">
        <v>4.1666666666666664E-2</v>
      </c>
      <c r="D9796">
        <v>0</v>
      </c>
      <c r="E9796" t="str">
        <f t="shared" ref="E9796:E9859" si="306">TEXT(B9796,"mmmm")</f>
        <v>août</v>
      </c>
      <c r="F9796">
        <f t="shared" ref="F9796:F9859" si="307">VLOOKUP(C9796,$L$1:$M$24,2,0)</f>
        <v>1</v>
      </c>
    </row>
    <row r="9797" spans="1:6">
      <c r="A9797" t="s">
        <v>85</v>
      </c>
      <c r="B9797" s="72">
        <v>46244</v>
      </c>
      <c r="C9797" s="79">
        <v>8.3333333333333329E-2</v>
      </c>
      <c r="D9797">
        <v>1</v>
      </c>
      <c r="E9797" t="str">
        <f t="shared" si="306"/>
        <v>août</v>
      </c>
      <c r="F9797">
        <f t="shared" si="307"/>
        <v>2</v>
      </c>
    </row>
    <row r="9798" spans="1:6">
      <c r="A9798" t="s">
        <v>85</v>
      </c>
      <c r="B9798" s="72">
        <v>46244</v>
      </c>
      <c r="C9798" s="79">
        <v>0.125</v>
      </c>
      <c r="D9798">
        <v>0</v>
      </c>
      <c r="E9798" t="str">
        <f t="shared" si="306"/>
        <v>août</v>
      </c>
      <c r="F9798">
        <f t="shared" si="307"/>
        <v>3</v>
      </c>
    </row>
    <row r="9799" spans="1:6">
      <c r="A9799" t="s">
        <v>85</v>
      </c>
      <c r="B9799" s="72">
        <v>46244</v>
      </c>
      <c r="C9799" s="79">
        <v>0.16666666666666666</v>
      </c>
      <c r="D9799">
        <v>0</v>
      </c>
      <c r="E9799" t="str">
        <f t="shared" si="306"/>
        <v>août</v>
      </c>
      <c r="F9799">
        <f t="shared" si="307"/>
        <v>4</v>
      </c>
    </row>
    <row r="9800" spans="1:6">
      <c r="A9800" t="s">
        <v>85</v>
      </c>
      <c r="B9800" s="72">
        <v>46244</v>
      </c>
      <c r="C9800" s="79">
        <v>0.20833333333333334</v>
      </c>
      <c r="D9800">
        <v>0</v>
      </c>
      <c r="E9800" t="str">
        <f t="shared" si="306"/>
        <v>août</v>
      </c>
      <c r="F9800" t="e">
        <f t="shared" si="307"/>
        <v>#N/A</v>
      </c>
    </row>
    <row r="9801" spans="1:6">
      <c r="A9801" t="s">
        <v>85</v>
      </c>
      <c r="B9801" s="72">
        <v>46244</v>
      </c>
      <c r="C9801" s="79">
        <v>0.25</v>
      </c>
      <c r="D9801">
        <v>0</v>
      </c>
      <c r="E9801" t="str">
        <f t="shared" si="306"/>
        <v>août</v>
      </c>
      <c r="F9801">
        <f t="shared" si="307"/>
        <v>6</v>
      </c>
    </row>
    <row r="9802" spans="1:6">
      <c r="A9802" t="s">
        <v>85</v>
      </c>
      <c r="B9802" s="72">
        <v>46244</v>
      </c>
      <c r="C9802" s="79">
        <v>0.29166666666666669</v>
      </c>
      <c r="D9802">
        <v>2</v>
      </c>
      <c r="E9802" t="str">
        <f t="shared" si="306"/>
        <v>août</v>
      </c>
      <c r="F9802">
        <f t="shared" si="307"/>
        <v>7</v>
      </c>
    </row>
    <row r="9803" spans="1:6">
      <c r="A9803" t="s">
        <v>85</v>
      </c>
      <c r="B9803" s="72">
        <v>46244</v>
      </c>
      <c r="C9803" s="79">
        <v>0.33333333333333331</v>
      </c>
      <c r="D9803">
        <v>9</v>
      </c>
      <c r="E9803" t="str">
        <f t="shared" si="306"/>
        <v>août</v>
      </c>
      <c r="F9803">
        <f t="shared" si="307"/>
        <v>8</v>
      </c>
    </row>
    <row r="9804" spans="1:6">
      <c r="A9804" t="s">
        <v>85</v>
      </c>
      <c r="B9804" s="72">
        <v>46244</v>
      </c>
      <c r="C9804" s="79">
        <v>0.375</v>
      </c>
      <c r="D9804">
        <v>27</v>
      </c>
      <c r="E9804" t="str">
        <f t="shared" si="306"/>
        <v>août</v>
      </c>
      <c r="F9804">
        <f t="shared" si="307"/>
        <v>9</v>
      </c>
    </row>
    <row r="9805" spans="1:6">
      <c r="A9805" t="s">
        <v>85</v>
      </c>
      <c r="B9805" s="72">
        <v>46244</v>
      </c>
      <c r="C9805" s="79">
        <v>0.41666666666666669</v>
      </c>
      <c r="D9805">
        <v>24</v>
      </c>
      <c r="E9805" t="str">
        <f t="shared" si="306"/>
        <v>août</v>
      </c>
      <c r="F9805">
        <f t="shared" si="307"/>
        <v>10</v>
      </c>
    </row>
    <row r="9806" spans="1:6">
      <c r="A9806" t="s">
        <v>85</v>
      </c>
      <c r="B9806" s="72">
        <v>46244</v>
      </c>
      <c r="C9806" s="79">
        <v>0.45833333333333331</v>
      </c>
      <c r="D9806">
        <v>33</v>
      </c>
      <c r="E9806" t="str">
        <f t="shared" si="306"/>
        <v>août</v>
      </c>
      <c r="F9806">
        <f t="shared" si="307"/>
        <v>11</v>
      </c>
    </row>
    <row r="9807" spans="1:6">
      <c r="A9807" t="s">
        <v>85</v>
      </c>
      <c r="B9807" s="72">
        <v>46244</v>
      </c>
      <c r="C9807" s="79">
        <v>0.5</v>
      </c>
      <c r="D9807">
        <v>20</v>
      </c>
      <c r="E9807" t="str">
        <f t="shared" si="306"/>
        <v>août</v>
      </c>
      <c r="F9807">
        <f t="shared" si="307"/>
        <v>12</v>
      </c>
    </row>
    <row r="9808" spans="1:6">
      <c r="A9808" t="s">
        <v>85</v>
      </c>
      <c r="B9808" s="72">
        <v>46244</v>
      </c>
      <c r="C9808" s="79">
        <v>0.54166666666666663</v>
      </c>
      <c r="D9808">
        <v>11</v>
      </c>
      <c r="E9808" t="str">
        <f t="shared" si="306"/>
        <v>août</v>
      </c>
      <c r="F9808">
        <f t="shared" si="307"/>
        <v>13</v>
      </c>
    </row>
    <row r="9809" spans="1:6">
      <c r="A9809" t="s">
        <v>85</v>
      </c>
      <c r="B9809" s="72">
        <v>46244</v>
      </c>
      <c r="C9809" s="79">
        <v>0.58333333333333337</v>
      </c>
      <c r="D9809">
        <v>29</v>
      </c>
      <c r="E9809" t="str">
        <f t="shared" si="306"/>
        <v>août</v>
      </c>
      <c r="F9809">
        <f t="shared" si="307"/>
        <v>14</v>
      </c>
    </row>
    <row r="9810" spans="1:6">
      <c r="A9810" t="s">
        <v>85</v>
      </c>
      <c r="B9810" s="72">
        <v>46244</v>
      </c>
      <c r="C9810" s="79">
        <v>0.625</v>
      </c>
      <c r="D9810">
        <v>12</v>
      </c>
      <c r="E9810" t="str">
        <f t="shared" si="306"/>
        <v>août</v>
      </c>
      <c r="F9810">
        <f t="shared" si="307"/>
        <v>15</v>
      </c>
    </row>
    <row r="9811" spans="1:6">
      <c r="A9811" t="s">
        <v>85</v>
      </c>
      <c r="B9811" s="72">
        <v>46244</v>
      </c>
      <c r="C9811" s="79">
        <v>0.66666666666666663</v>
      </c>
      <c r="D9811">
        <v>20</v>
      </c>
      <c r="E9811" t="str">
        <f t="shared" si="306"/>
        <v>août</v>
      </c>
      <c r="F9811">
        <f t="shared" si="307"/>
        <v>16</v>
      </c>
    </row>
    <row r="9812" spans="1:6">
      <c r="A9812" t="s">
        <v>85</v>
      </c>
      <c r="B9812" s="72">
        <v>46244</v>
      </c>
      <c r="C9812" s="79">
        <v>0.70833333333333337</v>
      </c>
      <c r="D9812">
        <v>23</v>
      </c>
      <c r="E9812" t="str">
        <f t="shared" si="306"/>
        <v>août</v>
      </c>
      <c r="F9812">
        <f t="shared" si="307"/>
        <v>17</v>
      </c>
    </row>
    <row r="9813" spans="1:6">
      <c r="A9813" t="s">
        <v>85</v>
      </c>
      <c r="B9813" s="72">
        <v>46244</v>
      </c>
      <c r="C9813" s="79">
        <v>0.75</v>
      </c>
      <c r="D9813">
        <v>17</v>
      </c>
      <c r="E9813" t="str">
        <f t="shared" si="306"/>
        <v>août</v>
      </c>
      <c r="F9813">
        <f t="shared" si="307"/>
        <v>18</v>
      </c>
    </row>
    <row r="9814" spans="1:6">
      <c r="A9814" t="s">
        <v>85</v>
      </c>
      <c r="B9814" s="72">
        <v>46244</v>
      </c>
      <c r="C9814" s="79">
        <v>0.79166666666666663</v>
      </c>
      <c r="D9814">
        <v>8</v>
      </c>
      <c r="E9814" t="str">
        <f t="shared" si="306"/>
        <v>août</v>
      </c>
      <c r="F9814">
        <f t="shared" si="307"/>
        <v>19</v>
      </c>
    </row>
    <row r="9815" spans="1:6">
      <c r="A9815" t="s">
        <v>85</v>
      </c>
      <c r="B9815" s="72">
        <v>46244</v>
      </c>
      <c r="C9815" s="79">
        <v>0.83333333333333337</v>
      </c>
      <c r="D9815">
        <v>2</v>
      </c>
      <c r="E9815" t="str">
        <f t="shared" si="306"/>
        <v>août</v>
      </c>
      <c r="F9815">
        <f t="shared" si="307"/>
        <v>20</v>
      </c>
    </row>
    <row r="9816" spans="1:6">
      <c r="A9816" t="s">
        <v>85</v>
      </c>
      <c r="B9816" s="72">
        <v>46244</v>
      </c>
      <c r="C9816" s="79">
        <v>0.875</v>
      </c>
      <c r="D9816">
        <v>1</v>
      </c>
      <c r="E9816" t="str">
        <f t="shared" si="306"/>
        <v>août</v>
      </c>
      <c r="F9816">
        <f t="shared" si="307"/>
        <v>21</v>
      </c>
    </row>
    <row r="9817" spans="1:6">
      <c r="A9817" t="s">
        <v>85</v>
      </c>
      <c r="B9817" s="72">
        <v>46244</v>
      </c>
      <c r="C9817" s="79">
        <v>0.91666666666666663</v>
      </c>
      <c r="D9817">
        <v>0</v>
      </c>
      <c r="E9817" t="str">
        <f t="shared" si="306"/>
        <v>août</v>
      </c>
      <c r="F9817">
        <f t="shared" si="307"/>
        <v>22</v>
      </c>
    </row>
    <row r="9818" spans="1:6">
      <c r="A9818" t="s">
        <v>85</v>
      </c>
      <c r="B9818" s="72">
        <v>46244</v>
      </c>
      <c r="C9818" s="79">
        <v>0.95833333333333337</v>
      </c>
      <c r="D9818">
        <v>0</v>
      </c>
      <c r="E9818" t="str">
        <f t="shared" si="306"/>
        <v>août</v>
      </c>
      <c r="F9818">
        <f t="shared" si="307"/>
        <v>23</v>
      </c>
    </row>
    <row r="9819" spans="1:6">
      <c r="A9819" t="s">
        <v>85</v>
      </c>
      <c r="B9819" s="72">
        <v>46245</v>
      </c>
      <c r="C9819" s="79">
        <v>0</v>
      </c>
      <c r="D9819">
        <v>3</v>
      </c>
      <c r="E9819" t="str">
        <f t="shared" si="306"/>
        <v>août</v>
      </c>
      <c r="F9819">
        <f t="shared" si="307"/>
        <v>24</v>
      </c>
    </row>
    <row r="9820" spans="1:6">
      <c r="A9820" t="s">
        <v>85</v>
      </c>
      <c r="B9820" s="72">
        <v>46245</v>
      </c>
      <c r="C9820" s="79">
        <v>4.1666666666666664E-2</v>
      </c>
      <c r="D9820">
        <v>0</v>
      </c>
      <c r="E9820" t="str">
        <f t="shared" si="306"/>
        <v>août</v>
      </c>
      <c r="F9820">
        <f t="shared" si="307"/>
        <v>1</v>
      </c>
    </row>
    <row r="9821" spans="1:6">
      <c r="A9821" t="s">
        <v>85</v>
      </c>
      <c r="B9821" s="72">
        <v>46245</v>
      </c>
      <c r="C9821" s="79">
        <v>8.3333333333333329E-2</v>
      </c>
      <c r="D9821">
        <v>0</v>
      </c>
      <c r="E9821" t="str">
        <f t="shared" si="306"/>
        <v>août</v>
      </c>
      <c r="F9821">
        <f t="shared" si="307"/>
        <v>2</v>
      </c>
    </row>
    <row r="9822" spans="1:6">
      <c r="A9822" t="s">
        <v>85</v>
      </c>
      <c r="B9822" s="72">
        <v>46245</v>
      </c>
      <c r="C9822" s="79">
        <v>0.125</v>
      </c>
      <c r="D9822">
        <v>0</v>
      </c>
      <c r="E9822" t="str">
        <f t="shared" si="306"/>
        <v>août</v>
      </c>
      <c r="F9822">
        <f t="shared" si="307"/>
        <v>3</v>
      </c>
    </row>
    <row r="9823" spans="1:6">
      <c r="A9823" t="s">
        <v>85</v>
      </c>
      <c r="B9823" s="72">
        <v>46245</v>
      </c>
      <c r="C9823" s="79">
        <v>0.16666666666666666</v>
      </c>
      <c r="D9823">
        <v>0</v>
      </c>
      <c r="E9823" t="str">
        <f t="shared" si="306"/>
        <v>août</v>
      </c>
      <c r="F9823">
        <f t="shared" si="307"/>
        <v>4</v>
      </c>
    </row>
    <row r="9824" spans="1:6">
      <c r="A9824" t="s">
        <v>85</v>
      </c>
      <c r="B9824" s="72">
        <v>46245</v>
      </c>
      <c r="C9824" s="79">
        <v>0.20833333333333334</v>
      </c>
      <c r="D9824">
        <v>4</v>
      </c>
      <c r="E9824" t="str">
        <f t="shared" si="306"/>
        <v>août</v>
      </c>
      <c r="F9824" t="e">
        <f t="shared" si="307"/>
        <v>#N/A</v>
      </c>
    </row>
    <row r="9825" spans="1:6">
      <c r="A9825" t="s">
        <v>85</v>
      </c>
      <c r="B9825" s="72">
        <v>46245</v>
      </c>
      <c r="C9825" s="79">
        <v>0.25</v>
      </c>
      <c r="D9825">
        <v>2</v>
      </c>
      <c r="E9825" t="str">
        <f t="shared" si="306"/>
        <v>août</v>
      </c>
      <c r="F9825">
        <f t="shared" si="307"/>
        <v>6</v>
      </c>
    </row>
    <row r="9826" spans="1:6">
      <c r="A9826" t="s">
        <v>85</v>
      </c>
      <c r="B9826" s="72">
        <v>46245</v>
      </c>
      <c r="C9826" s="79">
        <v>0.29166666666666669</v>
      </c>
      <c r="D9826">
        <v>4</v>
      </c>
      <c r="E9826" t="str">
        <f t="shared" si="306"/>
        <v>août</v>
      </c>
      <c r="F9826">
        <f t="shared" si="307"/>
        <v>7</v>
      </c>
    </row>
    <row r="9827" spans="1:6">
      <c r="A9827" t="s">
        <v>85</v>
      </c>
      <c r="B9827" s="72">
        <v>46245</v>
      </c>
      <c r="C9827" s="79">
        <v>0.33333333333333331</v>
      </c>
      <c r="D9827">
        <v>9</v>
      </c>
      <c r="E9827" t="str">
        <f t="shared" si="306"/>
        <v>août</v>
      </c>
      <c r="F9827">
        <f t="shared" si="307"/>
        <v>8</v>
      </c>
    </row>
    <row r="9828" spans="1:6">
      <c r="A9828" t="s">
        <v>85</v>
      </c>
      <c r="B9828" s="72">
        <v>46245</v>
      </c>
      <c r="C9828" s="79">
        <v>0.375</v>
      </c>
      <c r="D9828">
        <v>18</v>
      </c>
      <c r="E9828" t="str">
        <f t="shared" si="306"/>
        <v>août</v>
      </c>
      <c r="F9828">
        <f t="shared" si="307"/>
        <v>9</v>
      </c>
    </row>
    <row r="9829" spans="1:6">
      <c r="A9829" t="s">
        <v>85</v>
      </c>
      <c r="B9829" s="72">
        <v>46245</v>
      </c>
      <c r="C9829" s="79">
        <v>0.41666666666666669</v>
      </c>
      <c r="D9829">
        <v>16</v>
      </c>
      <c r="E9829" t="str">
        <f t="shared" si="306"/>
        <v>août</v>
      </c>
      <c r="F9829">
        <f t="shared" si="307"/>
        <v>10</v>
      </c>
    </row>
    <row r="9830" spans="1:6">
      <c r="A9830" t="s">
        <v>85</v>
      </c>
      <c r="B9830" s="72">
        <v>46245</v>
      </c>
      <c r="C9830" s="79">
        <v>0.45833333333333331</v>
      </c>
      <c r="D9830">
        <v>13</v>
      </c>
      <c r="E9830" t="str">
        <f t="shared" si="306"/>
        <v>août</v>
      </c>
      <c r="F9830">
        <f t="shared" si="307"/>
        <v>11</v>
      </c>
    </row>
    <row r="9831" spans="1:6">
      <c r="A9831" t="s">
        <v>85</v>
      </c>
      <c r="B9831" s="72">
        <v>46245</v>
      </c>
      <c r="C9831" s="79">
        <v>0.5</v>
      </c>
      <c r="D9831">
        <v>11</v>
      </c>
      <c r="E9831" t="str">
        <f t="shared" si="306"/>
        <v>août</v>
      </c>
      <c r="F9831">
        <f t="shared" si="307"/>
        <v>12</v>
      </c>
    </row>
    <row r="9832" spans="1:6">
      <c r="A9832" t="s">
        <v>85</v>
      </c>
      <c r="B9832" s="72">
        <v>46245</v>
      </c>
      <c r="C9832" s="79">
        <v>0.54166666666666663</v>
      </c>
      <c r="D9832">
        <v>19</v>
      </c>
      <c r="E9832" t="str">
        <f t="shared" si="306"/>
        <v>août</v>
      </c>
      <c r="F9832">
        <f t="shared" si="307"/>
        <v>13</v>
      </c>
    </row>
    <row r="9833" spans="1:6">
      <c r="A9833" t="s">
        <v>85</v>
      </c>
      <c r="B9833" s="72">
        <v>46245</v>
      </c>
      <c r="C9833" s="79">
        <v>0.58333333333333337</v>
      </c>
      <c r="D9833">
        <v>23</v>
      </c>
      <c r="E9833" t="str">
        <f t="shared" si="306"/>
        <v>août</v>
      </c>
      <c r="F9833">
        <f t="shared" si="307"/>
        <v>14</v>
      </c>
    </row>
    <row r="9834" spans="1:6">
      <c r="A9834" t="s">
        <v>85</v>
      </c>
      <c r="B9834" s="72">
        <v>46245</v>
      </c>
      <c r="C9834" s="79">
        <v>0.625</v>
      </c>
      <c r="D9834">
        <v>17</v>
      </c>
      <c r="E9834" t="str">
        <f t="shared" si="306"/>
        <v>août</v>
      </c>
      <c r="F9834">
        <f t="shared" si="307"/>
        <v>15</v>
      </c>
    </row>
    <row r="9835" spans="1:6">
      <c r="A9835" t="s">
        <v>85</v>
      </c>
      <c r="B9835" s="72">
        <v>46245</v>
      </c>
      <c r="C9835" s="79">
        <v>0.66666666666666663</v>
      </c>
      <c r="D9835">
        <v>10</v>
      </c>
      <c r="E9835" t="str">
        <f t="shared" si="306"/>
        <v>août</v>
      </c>
      <c r="F9835">
        <f t="shared" si="307"/>
        <v>16</v>
      </c>
    </row>
    <row r="9836" spans="1:6">
      <c r="A9836" t="s">
        <v>85</v>
      </c>
      <c r="B9836" s="72">
        <v>46245</v>
      </c>
      <c r="C9836" s="79">
        <v>0.70833333333333337</v>
      </c>
      <c r="D9836">
        <v>12</v>
      </c>
      <c r="E9836" t="str">
        <f t="shared" si="306"/>
        <v>août</v>
      </c>
      <c r="F9836">
        <f t="shared" si="307"/>
        <v>17</v>
      </c>
    </row>
    <row r="9837" spans="1:6">
      <c r="A9837" t="s">
        <v>85</v>
      </c>
      <c r="B9837" s="72">
        <v>46245</v>
      </c>
      <c r="C9837" s="79">
        <v>0.75</v>
      </c>
      <c r="D9837">
        <v>12</v>
      </c>
      <c r="E9837" t="str">
        <f t="shared" si="306"/>
        <v>août</v>
      </c>
      <c r="F9837">
        <f t="shared" si="307"/>
        <v>18</v>
      </c>
    </row>
    <row r="9838" spans="1:6">
      <c r="A9838" t="s">
        <v>85</v>
      </c>
      <c r="B9838" s="72">
        <v>46245</v>
      </c>
      <c r="C9838" s="79">
        <v>0.79166666666666663</v>
      </c>
      <c r="D9838">
        <v>10</v>
      </c>
      <c r="E9838" t="str">
        <f t="shared" si="306"/>
        <v>août</v>
      </c>
      <c r="F9838">
        <f t="shared" si="307"/>
        <v>19</v>
      </c>
    </row>
    <row r="9839" spans="1:6">
      <c r="A9839" t="s">
        <v>85</v>
      </c>
      <c r="B9839" s="72">
        <v>46245</v>
      </c>
      <c r="C9839" s="79">
        <v>0.83333333333333337</v>
      </c>
      <c r="D9839">
        <v>7</v>
      </c>
      <c r="E9839" t="str">
        <f t="shared" si="306"/>
        <v>août</v>
      </c>
      <c r="F9839">
        <f t="shared" si="307"/>
        <v>20</v>
      </c>
    </row>
    <row r="9840" spans="1:6">
      <c r="A9840" t="s">
        <v>85</v>
      </c>
      <c r="B9840" s="72">
        <v>46245</v>
      </c>
      <c r="C9840" s="79">
        <v>0.875</v>
      </c>
      <c r="D9840">
        <v>6</v>
      </c>
      <c r="E9840" t="str">
        <f t="shared" si="306"/>
        <v>août</v>
      </c>
      <c r="F9840">
        <f t="shared" si="307"/>
        <v>21</v>
      </c>
    </row>
    <row r="9841" spans="1:6">
      <c r="A9841" t="s">
        <v>85</v>
      </c>
      <c r="B9841" s="72">
        <v>46245</v>
      </c>
      <c r="C9841" s="79">
        <v>0.91666666666666663</v>
      </c>
      <c r="D9841">
        <v>7</v>
      </c>
      <c r="E9841" t="str">
        <f t="shared" si="306"/>
        <v>août</v>
      </c>
      <c r="F9841">
        <f t="shared" si="307"/>
        <v>22</v>
      </c>
    </row>
    <row r="9842" spans="1:6">
      <c r="A9842" t="s">
        <v>85</v>
      </c>
      <c r="B9842" s="72">
        <v>46245</v>
      </c>
      <c r="C9842" s="79">
        <v>0.95833333333333337</v>
      </c>
      <c r="D9842">
        <v>5</v>
      </c>
      <c r="E9842" t="str">
        <f t="shared" si="306"/>
        <v>août</v>
      </c>
      <c r="F9842">
        <f t="shared" si="307"/>
        <v>23</v>
      </c>
    </row>
    <row r="9843" spans="1:6">
      <c r="A9843" t="s">
        <v>85</v>
      </c>
      <c r="B9843" s="72">
        <v>46246</v>
      </c>
      <c r="C9843" s="79">
        <v>0</v>
      </c>
      <c r="D9843">
        <v>9</v>
      </c>
      <c r="E9843" t="str">
        <f t="shared" si="306"/>
        <v>août</v>
      </c>
      <c r="F9843">
        <f t="shared" si="307"/>
        <v>24</v>
      </c>
    </row>
    <row r="9844" spans="1:6">
      <c r="A9844" t="s">
        <v>85</v>
      </c>
      <c r="B9844" s="72">
        <v>46246</v>
      </c>
      <c r="C9844" s="79">
        <v>4.1666666666666664E-2</v>
      </c>
      <c r="D9844">
        <v>2</v>
      </c>
      <c r="E9844" t="str">
        <f t="shared" si="306"/>
        <v>août</v>
      </c>
      <c r="F9844">
        <f t="shared" si="307"/>
        <v>1</v>
      </c>
    </row>
    <row r="9845" spans="1:6">
      <c r="A9845" t="s">
        <v>85</v>
      </c>
      <c r="B9845" s="72">
        <v>46246</v>
      </c>
      <c r="C9845" s="79">
        <v>8.3333333333333329E-2</v>
      </c>
      <c r="D9845">
        <v>0</v>
      </c>
      <c r="E9845" t="str">
        <f t="shared" si="306"/>
        <v>août</v>
      </c>
      <c r="F9845">
        <f t="shared" si="307"/>
        <v>2</v>
      </c>
    </row>
    <row r="9846" spans="1:6">
      <c r="A9846" t="s">
        <v>85</v>
      </c>
      <c r="B9846" s="72">
        <v>46246</v>
      </c>
      <c r="C9846" s="79">
        <v>0.125</v>
      </c>
      <c r="D9846">
        <v>0</v>
      </c>
      <c r="E9846" t="str">
        <f t="shared" si="306"/>
        <v>août</v>
      </c>
      <c r="F9846">
        <f t="shared" si="307"/>
        <v>3</v>
      </c>
    </row>
    <row r="9847" spans="1:6">
      <c r="A9847" t="s">
        <v>85</v>
      </c>
      <c r="B9847" s="72">
        <v>46246</v>
      </c>
      <c r="C9847" s="79">
        <v>0.16666666666666666</v>
      </c>
      <c r="D9847">
        <v>0</v>
      </c>
      <c r="E9847" t="str">
        <f t="shared" si="306"/>
        <v>août</v>
      </c>
      <c r="F9847">
        <f t="shared" si="307"/>
        <v>4</v>
      </c>
    </row>
    <row r="9848" spans="1:6">
      <c r="A9848" t="s">
        <v>85</v>
      </c>
      <c r="B9848" s="72">
        <v>46246</v>
      </c>
      <c r="C9848" s="79">
        <v>0.20833333333333334</v>
      </c>
      <c r="D9848">
        <v>0</v>
      </c>
      <c r="E9848" t="str">
        <f t="shared" si="306"/>
        <v>août</v>
      </c>
      <c r="F9848" t="e">
        <f t="shared" si="307"/>
        <v>#N/A</v>
      </c>
    </row>
    <row r="9849" spans="1:6">
      <c r="A9849" t="s">
        <v>85</v>
      </c>
      <c r="B9849" s="72">
        <v>46246</v>
      </c>
      <c r="C9849" s="79">
        <v>0.25</v>
      </c>
      <c r="D9849">
        <v>5</v>
      </c>
      <c r="E9849" t="str">
        <f t="shared" si="306"/>
        <v>août</v>
      </c>
      <c r="F9849">
        <f t="shared" si="307"/>
        <v>6</v>
      </c>
    </row>
    <row r="9850" spans="1:6">
      <c r="A9850" t="s">
        <v>85</v>
      </c>
      <c r="B9850" s="72">
        <v>46246</v>
      </c>
      <c r="C9850" s="79">
        <v>0.29166666666666669</v>
      </c>
      <c r="D9850">
        <v>6</v>
      </c>
      <c r="E9850" t="str">
        <f t="shared" si="306"/>
        <v>août</v>
      </c>
      <c r="F9850">
        <f t="shared" si="307"/>
        <v>7</v>
      </c>
    </row>
    <row r="9851" spans="1:6">
      <c r="A9851" t="s">
        <v>85</v>
      </c>
      <c r="B9851" s="72">
        <v>46246</v>
      </c>
      <c r="C9851" s="79">
        <v>0.33333333333333331</v>
      </c>
      <c r="D9851">
        <v>10</v>
      </c>
      <c r="E9851" t="str">
        <f t="shared" si="306"/>
        <v>août</v>
      </c>
      <c r="F9851">
        <f t="shared" si="307"/>
        <v>8</v>
      </c>
    </row>
    <row r="9852" spans="1:6">
      <c r="A9852" t="s">
        <v>85</v>
      </c>
      <c r="B9852" s="72">
        <v>46246</v>
      </c>
      <c r="C9852" s="79">
        <v>0.375</v>
      </c>
      <c r="D9852">
        <v>16</v>
      </c>
      <c r="E9852" t="str">
        <f t="shared" si="306"/>
        <v>août</v>
      </c>
      <c r="F9852">
        <f t="shared" si="307"/>
        <v>9</v>
      </c>
    </row>
    <row r="9853" spans="1:6">
      <c r="A9853" t="s">
        <v>85</v>
      </c>
      <c r="B9853" s="72">
        <v>46246</v>
      </c>
      <c r="C9853" s="79">
        <v>0.41666666666666669</v>
      </c>
      <c r="D9853">
        <v>28</v>
      </c>
      <c r="E9853" t="str">
        <f t="shared" si="306"/>
        <v>août</v>
      </c>
      <c r="F9853">
        <f t="shared" si="307"/>
        <v>10</v>
      </c>
    </row>
    <row r="9854" spans="1:6">
      <c r="A9854" t="s">
        <v>85</v>
      </c>
      <c r="B9854" s="72">
        <v>46246</v>
      </c>
      <c r="C9854" s="79">
        <v>0.45833333333333331</v>
      </c>
      <c r="D9854">
        <v>0</v>
      </c>
      <c r="E9854" t="str">
        <f t="shared" si="306"/>
        <v>août</v>
      </c>
      <c r="F9854">
        <f t="shared" si="307"/>
        <v>11</v>
      </c>
    </row>
    <row r="9855" spans="1:6">
      <c r="A9855" t="s">
        <v>85</v>
      </c>
      <c r="B9855" s="72">
        <v>46246</v>
      </c>
      <c r="C9855" s="79">
        <v>0.5</v>
      </c>
      <c r="D9855">
        <v>8</v>
      </c>
      <c r="E9855" t="str">
        <f t="shared" si="306"/>
        <v>août</v>
      </c>
      <c r="F9855">
        <f t="shared" si="307"/>
        <v>12</v>
      </c>
    </row>
    <row r="9856" spans="1:6">
      <c r="A9856" t="s">
        <v>85</v>
      </c>
      <c r="B9856" s="72">
        <v>46246</v>
      </c>
      <c r="C9856" s="79">
        <v>0.54166666666666663</v>
      </c>
      <c r="D9856">
        <v>15</v>
      </c>
      <c r="E9856" t="str">
        <f t="shared" si="306"/>
        <v>août</v>
      </c>
      <c r="F9856">
        <f t="shared" si="307"/>
        <v>13</v>
      </c>
    </row>
    <row r="9857" spans="1:6">
      <c r="A9857" t="s">
        <v>85</v>
      </c>
      <c r="B9857" s="72">
        <v>46246</v>
      </c>
      <c r="C9857" s="79">
        <v>0.58333333333333337</v>
      </c>
      <c r="D9857">
        <v>21</v>
      </c>
      <c r="E9857" t="str">
        <f t="shared" si="306"/>
        <v>août</v>
      </c>
      <c r="F9857">
        <f t="shared" si="307"/>
        <v>14</v>
      </c>
    </row>
    <row r="9858" spans="1:6">
      <c r="A9858" t="s">
        <v>85</v>
      </c>
      <c r="B9858" s="72">
        <v>46246</v>
      </c>
      <c r="C9858" s="79">
        <v>0.625</v>
      </c>
      <c r="D9858">
        <v>14</v>
      </c>
      <c r="E9858" t="str">
        <f t="shared" si="306"/>
        <v>août</v>
      </c>
      <c r="F9858">
        <f t="shared" si="307"/>
        <v>15</v>
      </c>
    </row>
    <row r="9859" spans="1:6">
      <c r="A9859" t="s">
        <v>85</v>
      </c>
      <c r="B9859" s="72">
        <v>46246</v>
      </c>
      <c r="C9859" s="79">
        <v>0.66666666666666663</v>
      </c>
      <c r="D9859">
        <v>15</v>
      </c>
      <c r="E9859" t="str">
        <f t="shared" si="306"/>
        <v>août</v>
      </c>
      <c r="F9859">
        <f t="shared" si="307"/>
        <v>16</v>
      </c>
    </row>
    <row r="9860" spans="1:6">
      <c r="A9860" t="s">
        <v>85</v>
      </c>
      <c r="B9860" s="72">
        <v>46246</v>
      </c>
      <c r="C9860" s="79">
        <v>0.70833333333333337</v>
      </c>
      <c r="D9860">
        <v>9</v>
      </c>
      <c r="E9860" t="str">
        <f t="shared" ref="E9860:E9923" si="308">TEXT(B9860,"mmmm")</f>
        <v>août</v>
      </c>
      <c r="F9860">
        <f t="shared" ref="F9860:F9923" si="309">VLOOKUP(C9860,$L$1:$M$24,2,0)</f>
        <v>17</v>
      </c>
    </row>
    <row r="9861" spans="1:6">
      <c r="A9861" t="s">
        <v>85</v>
      </c>
      <c r="B9861" s="72">
        <v>46246</v>
      </c>
      <c r="C9861" s="79">
        <v>0.75</v>
      </c>
      <c r="D9861">
        <v>13</v>
      </c>
      <c r="E9861" t="str">
        <f t="shared" si="308"/>
        <v>août</v>
      </c>
      <c r="F9861">
        <f t="shared" si="309"/>
        <v>18</v>
      </c>
    </row>
    <row r="9862" spans="1:6">
      <c r="A9862" t="s">
        <v>85</v>
      </c>
      <c r="B9862" s="72">
        <v>46246</v>
      </c>
      <c r="C9862" s="79">
        <v>0.79166666666666663</v>
      </c>
      <c r="D9862">
        <v>8</v>
      </c>
      <c r="E9862" t="str">
        <f t="shared" si="308"/>
        <v>août</v>
      </c>
      <c r="F9862">
        <f t="shared" si="309"/>
        <v>19</v>
      </c>
    </row>
    <row r="9863" spans="1:6">
      <c r="A9863" t="s">
        <v>85</v>
      </c>
      <c r="B9863" s="72">
        <v>46246</v>
      </c>
      <c r="C9863" s="79">
        <v>0.83333333333333337</v>
      </c>
      <c r="D9863">
        <v>2</v>
      </c>
      <c r="E9863" t="str">
        <f t="shared" si="308"/>
        <v>août</v>
      </c>
      <c r="F9863">
        <f t="shared" si="309"/>
        <v>20</v>
      </c>
    </row>
    <row r="9864" spans="1:6">
      <c r="A9864" t="s">
        <v>85</v>
      </c>
      <c r="B9864" s="72">
        <v>46246</v>
      </c>
      <c r="C9864" s="79">
        <v>0.875</v>
      </c>
      <c r="D9864">
        <v>6</v>
      </c>
      <c r="E9864" t="str">
        <f t="shared" si="308"/>
        <v>août</v>
      </c>
      <c r="F9864">
        <f t="shared" si="309"/>
        <v>21</v>
      </c>
    </row>
    <row r="9865" spans="1:6">
      <c r="A9865" t="s">
        <v>85</v>
      </c>
      <c r="B9865" s="72">
        <v>46246</v>
      </c>
      <c r="C9865" s="79">
        <v>0.91666666666666663</v>
      </c>
      <c r="D9865">
        <v>9</v>
      </c>
      <c r="E9865" t="str">
        <f t="shared" si="308"/>
        <v>août</v>
      </c>
      <c r="F9865">
        <f t="shared" si="309"/>
        <v>22</v>
      </c>
    </row>
    <row r="9866" spans="1:6">
      <c r="A9866" t="s">
        <v>85</v>
      </c>
      <c r="B9866" s="72">
        <v>46246</v>
      </c>
      <c r="C9866" s="79">
        <v>0.95833333333333337</v>
      </c>
      <c r="D9866">
        <v>8</v>
      </c>
      <c r="E9866" t="str">
        <f t="shared" si="308"/>
        <v>août</v>
      </c>
      <c r="F9866">
        <f t="shared" si="309"/>
        <v>23</v>
      </c>
    </row>
    <row r="9867" spans="1:6">
      <c r="A9867" t="s">
        <v>85</v>
      </c>
      <c r="B9867" s="72">
        <v>46247</v>
      </c>
      <c r="C9867" s="79">
        <v>0</v>
      </c>
      <c r="D9867">
        <v>4</v>
      </c>
      <c r="E9867" t="str">
        <f t="shared" si="308"/>
        <v>août</v>
      </c>
      <c r="F9867">
        <f t="shared" si="309"/>
        <v>24</v>
      </c>
    </row>
    <row r="9868" spans="1:6">
      <c r="A9868" t="s">
        <v>85</v>
      </c>
      <c r="B9868" s="72">
        <v>46247</v>
      </c>
      <c r="C9868" s="79">
        <v>4.1666666666666664E-2</v>
      </c>
      <c r="D9868">
        <v>0</v>
      </c>
      <c r="E9868" t="str">
        <f t="shared" si="308"/>
        <v>août</v>
      </c>
      <c r="F9868">
        <f t="shared" si="309"/>
        <v>1</v>
      </c>
    </row>
    <row r="9869" spans="1:6">
      <c r="A9869" t="s">
        <v>85</v>
      </c>
      <c r="B9869" s="72">
        <v>46247</v>
      </c>
      <c r="C9869" s="79">
        <v>8.3333333333333329E-2</v>
      </c>
      <c r="D9869">
        <v>0</v>
      </c>
      <c r="E9869" t="str">
        <f t="shared" si="308"/>
        <v>août</v>
      </c>
      <c r="F9869">
        <f t="shared" si="309"/>
        <v>2</v>
      </c>
    </row>
    <row r="9870" spans="1:6">
      <c r="A9870" t="s">
        <v>85</v>
      </c>
      <c r="B9870" s="72">
        <v>46247</v>
      </c>
      <c r="C9870" s="79">
        <v>0.125</v>
      </c>
      <c r="D9870">
        <v>0</v>
      </c>
      <c r="E9870" t="str">
        <f t="shared" si="308"/>
        <v>août</v>
      </c>
      <c r="F9870">
        <f t="shared" si="309"/>
        <v>3</v>
      </c>
    </row>
    <row r="9871" spans="1:6">
      <c r="A9871" t="s">
        <v>85</v>
      </c>
      <c r="B9871" s="72">
        <v>46247</v>
      </c>
      <c r="C9871" s="79">
        <v>0.16666666666666666</v>
      </c>
      <c r="D9871">
        <v>0</v>
      </c>
      <c r="E9871" t="str">
        <f t="shared" si="308"/>
        <v>août</v>
      </c>
      <c r="F9871">
        <f t="shared" si="309"/>
        <v>4</v>
      </c>
    </row>
    <row r="9872" spans="1:6">
      <c r="A9872" t="s">
        <v>85</v>
      </c>
      <c r="B9872" s="72">
        <v>46247</v>
      </c>
      <c r="C9872" s="79">
        <v>0.20833333333333334</v>
      </c>
      <c r="D9872">
        <v>0</v>
      </c>
      <c r="E9872" t="str">
        <f t="shared" si="308"/>
        <v>août</v>
      </c>
      <c r="F9872" t="e">
        <f t="shared" si="309"/>
        <v>#N/A</v>
      </c>
    </row>
    <row r="9873" spans="1:6">
      <c r="A9873" t="s">
        <v>85</v>
      </c>
      <c r="B9873" s="72">
        <v>46247</v>
      </c>
      <c r="C9873" s="79">
        <v>0.25</v>
      </c>
      <c r="D9873">
        <v>0</v>
      </c>
      <c r="E9873" t="str">
        <f t="shared" si="308"/>
        <v>août</v>
      </c>
      <c r="F9873">
        <f t="shared" si="309"/>
        <v>6</v>
      </c>
    </row>
    <row r="9874" spans="1:6">
      <c r="A9874" t="s">
        <v>85</v>
      </c>
      <c r="B9874" s="72">
        <v>46247</v>
      </c>
      <c r="C9874" s="79">
        <v>0.29166666666666669</v>
      </c>
      <c r="D9874">
        <v>8</v>
      </c>
      <c r="E9874" t="str">
        <f t="shared" si="308"/>
        <v>août</v>
      </c>
      <c r="F9874">
        <f t="shared" si="309"/>
        <v>7</v>
      </c>
    </row>
    <row r="9875" spans="1:6">
      <c r="A9875" t="s">
        <v>85</v>
      </c>
      <c r="B9875" s="72">
        <v>46247</v>
      </c>
      <c r="C9875" s="79">
        <v>0.33333333333333331</v>
      </c>
      <c r="D9875">
        <v>10</v>
      </c>
      <c r="E9875" t="str">
        <f t="shared" si="308"/>
        <v>août</v>
      </c>
      <c r="F9875">
        <f t="shared" si="309"/>
        <v>8</v>
      </c>
    </row>
    <row r="9876" spans="1:6">
      <c r="A9876" t="s">
        <v>85</v>
      </c>
      <c r="B9876" s="72">
        <v>46247</v>
      </c>
      <c r="C9876" s="79">
        <v>0.375</v>
      </c>
      <c r="D9876">
        <v>22</v>
      </c>
      <c r="E9876" t="str">
        <f t="shared" si="308"/>
        <v>août</v>
      </c>
      <c r="F9876">
        <f t="shared" si="309"/>
        <v>9</v>
      </c>
    </row>
    <row r="9877" spans="1:6">
      <c r="A9877" t="s">
        <v>85</v>
      </c>
      <c r="B9877" s="72">
        <v>46247</v>
      </c>
      <c r="C9877" s="79">
        <v>0.41666666666666669</v>
      </c>
      <c r="D9877">
        <v>23</v>
      </c>
      <c r="E9877" t="str">
        <f t="shared" si="308"/>
        <v>août</v>
      </c>
      <c r="F9877">
        <f t="shared" si="309"/>
        <v>10</v>
      </c>
    </row>
    <row r="9878" spans="1:6">
      <c r="A9878" t="s">
        <v>85</v>
      </c>
      <c r="B9878" s="72">
        <v>46247</v>
      </c>
      <c r="C9878" s="79">
        <v>0.45833333333333331</v>
      </c>
      <c r="D9878">
        <v>24</v>
      </c>
      <c r="E9878" t="str">
        <f t="shared" si="308"/>
        <v>août</v>
      </c>
      <c r="F9878">
        <f t="shared" si="309"/>
        <v>11</v>
      </c>
    </row>
    <row r="9879" spans="1:6">
      <c r="A9879" t="s">
        <v>85</v>
      </c>
      <c r="B9879" s="72">
        <v>46247</v>
      </c>
      <c r="C9879" s="79">
        <v>0.5</v>
      </c>
      <c r="D9879">
        <v>12</v>
      </c>
      <c r="E9879" t="str">
        <f t="shared" si="308"/>
        <v>août</v>
      </c>
      <c r="F9879">
        <f t="shared" si="309"/>
        <v>12</v>
      </c>
    </row>
    <row r="9880" spans="1:6">
      <c r="A9880" t="s">
        <v>85</v>
      </c>
      <c r="B9880" s="72">
        <v>46247</v>
      </c>
      <c r="C9880" s="79">
        <v>0.54166666666666663</v>
      </c>
      <c r="D9880">
        <v>31</v>
      </c>
      <c r="E9880" t="str">
        <f t="shared" si="308"/>
        <v>août</v>
      </c>
      <c r="F9880">
        <f t="shared" si="309"/>
        <v>13</v>
      </c>
    </row>
    <row r="9881" spans="1:6">
      <c r="A9881" t="s">
        <v>85</v>
      </c>
      <c r="B9881" s="72">
        <v>46247</v>
      </c>
      <c r="C9881" s="79">
        <v>0.58333333333333337</v>
      </c>
      <c r="D9881">
        <v>13</v>
      </c>
      <c r="E9881" t="str">
        <f t="shared" si="308"/>
        <v>août</v>
      </c>
      <c r="F9881">
        <f t="shared" si="309"/>
        <v>14</v>
      </c>
    </row>
    <row r="9882" spans="1:6">
      <c r="A9882" t="s">
        <v>85</v>
      </c>
      <c r="B9882" s="72">
        <v>46247</v>
      </c>
      <c r="C9882" s="79">
        <v>0.625</v>
      </c>
      <c r="D9882">
        <v>12</v>
      </c>
      <c r="E9882" t="str">
        <f t="shared" si="308"/>
        <v>août</v>
      </c>
      <c r="F9882">
        <f t="shared" si="309"/>
        <v>15</v>
      </c>
    </row>
    <row r="9883" spans="1:6">
      <c r="A9883" t="s">
        <v>85</v>
      </c>
      <c r="B9883" s="72">
        <v>46247</v>
      </c>
      <c r="C9883" s="79">
        <v>0.66666666666666663</v>
      </c>
      <c r="D9883">
        <v>20</v>
      </c>
      <c r="E9883" t="str">
        <f t="shared" si="308"/>
        <v>août</v>
      </c>
      <c r="F9883">
        <f t="shared" si="309"/>
        <v>16</v>
      </c>
    </row>
    <row r="9884" spans="1:6">
      <c r="A9884" t="s">
        <v>85</v>
      </c>
      <c r="B9884" s="72">
        <v>46247</v>
      </c>
      <c r="C9884" s="79">
        <v>0.70833333333333337</v>
      </c>
      <c r="D9884">
        <v>18</v>
      </c>
      <c r="E9884" t="str">
        <f t="shared" si="308"/>
        <v>août</v>
      </c>
      <c r="F9884">
        <f t="shared" si="309"/>
        <v>17</v>
      </c>
    </row>
    <row r="9885" spans="1:6">
      <c r="A9885" t="s">
        <v>85</v>
      </c>
      <c r="B9885" s="72">
        <v>46247</v>
      </c>
      <c r="C9885" s="79">
        <v>0.75</v>
      </c>
      <c r="D9885">
        <v>2</v>
      </c>
      <c r="E9885" t="str">
        <f t="shared" si="308"/>
        <v>août</v>
      </c>
      <c r="F9885">
        <f t="shared" si="309"/>
        <v>18</v>
      </c>
    </row>
    <row r="9886" spans="1:6">
      <c r="A9886" t="s">
        <v>85</v>
      </c>
      <c r="B9886" s="72">
        <v>46247</v>
      </c>
      <c r="C9886" s="79">
        <v>0.79166666666666663</v>
      </c>
      <c r="D9886">
        <v>1</v>
      </c>
      <c r="E9886" t="str">
        <f t="shared" si="308"/>
        <v>août</v>
      </c>
      <c r="F9886">
        <f t="shared" si="309"/>
        <v>19</v>
      </c>
    </row>
    <row r="9887" spans="1:6">
      <c r="A9887" t="s">
        <v>85</v>
      </c>
      <c r="B9887" s="72">
        <v>46247</v>
      </c>
      <c r="C9887" s="79">
        <v>0.83333333333333337</v>
      </c>
      <c r="D9887">
        <v>1</v>
      </c>
      <c r="E9887" t="str">
        <f t="shared" si="308"/>
        <v>août</v>
      </c>
      <c r="F9887">
        <f t="shared" si="309"/>
        <v>20</v>
      </c>
    </row>
    <row r="9888" spans="1:6">
      <c r="A9888" t="s">
        <v>85</v>
      </c>
      <c r="B9888" s="72">
        <v>46247</v>
      </c>
      <c r="C9888" s="79">
        <v>0.875</v>
      </c>
      <c r="D9888">
        <v>1</v>
      </c>
      <c r="E9888" t="str">
        <f t="shared" si="308"/>
        <v>août</v>
      </c>
      <c r="F9888">
        <f t="shared" si="309"/>
        <v>21</v>
      </c>
    </row>
    <row r="9889" spans="1:6">
      <c r="A9889" t="s">
        <v>85</v>
      </c>
      <c r="B9889" s="72">
        <v>46247</v>
      </c>
      <c r="C9889" s="79">
        <v>0.91666666666666663</v>
      </c>
      <c r="D9889">
        <v>0</v>
      </c>
      <c r="E9889" t="str">
        <f t="shared" si="308"/>
        <v>août</v>
      </c>
      <c r="F9889">
        <f t="shared" si="309"/>
        <v>22</v>
      </c>
    </row>
    <row r="9890" spans="1:6">
      <c r="A9890" t="s">
        <v>85</v>
      </c>
      <c r="B9890" s="72">
        <v>46247</v>
      </c>
      <c r="C9890" s="79">
        <v>0.95833333333333337</v>
      </c>
      <c r="D9890">
        <v>1</v>
      </c>
      <c r="E9890" t="str">
        <f t="shared" si="308"/>
        <v>août</v>
      </c>
      <c r="F9890">
        <f t="shared" si="309"/>
        <v>23</v>
      </c>
    </row>
    <row r="9891" spans="1:6">
      <c r="A9891" t="s">
        <v>85</v>
      </c>
      <c r="B9891" s="72">
        <v>46248</v>
      </c>
      <c r="C9891" s="79">
        <v>0</v>
      </c>
      <c r="D9891">
        <v>4</v>
      </c>
      <c r="E9891" t="str">
        <f t="shared" si="308"/>
        <v>août</v>
      </c>
      <c r="F9891">
        <f t="shared" si="309"/>
        <v>24</v>
      </c>
    </row>
    <row r="9892" spans="1:6">
      <c r="A9892" t="s">
        <v>85</v>
      </c>
      <c r="B9892" s="72">
        <v>46248</v>
      </c>
      <c r="C9892" s="79">
        <v>4.1666666666666664E-2</v>
      </c>
      <c r="D9892">
        <v>0</v>
      </c>
      <c r="E9892" t="str">
        <f t="shared" si="308"/>
        <v>août</v>
      </c>
      <c r="F9892">
        <f t="shared" si="309"/>
        <v>1</v>
      </c>
    </row>
    <row r="9893" spans="1:6">
      <c r="A9893" t="s">
        <v>85</v>
      </c>
      <c r="B9893" s="72">
        <v>46248</v>
      </c>
      <c r="C9893" s="79">
        <v>8.3333333333333329E-2</v>
      </c>
      <c r="D9893">
        <v>0</v>
      </c>
      <c r="E9893" t="str">
        <f t="shared" si="308"/>
        <v>août</v>
      </c>
      <c r="F9893">
        <f t="shared" si="309"/>
        <v>2</v>
      </c>
    </row>
    <row r="9894" spans="1:6">
      <c r="A9894" t="s">
        <v>85</v>
      </c>
      <c r="B9894" s="72">
        <v>46248</v>
      </c>
      <c r="C9894" s="79">
        <v>0.125</v>
      </c>
      <c r="D9894">
        <v>0</v>
      </c>
      <c r="E9894" t="str">
        <f t="shared" si="308"/>
        <v>août</v>
      </c>
      <c r="F9894">
        <f t="shared" si="309"/>
        <v>3</v>
      </c>
    </row>
    <row r="9895" spans="1:6">
      <c r="A9895" t="s">
        <v>85</v>
      </c>
      <c r="B9895" s="72">
        <v>46248</v>
      </c>
      <c r="C9895" s="79">
        <v>0.16666666666666666</v>
      </c>
      <c r="D9895">
        <v>0</v>
      </c>
      <c r="E9895" t="str">
        <f t="shared" si="308"/>
        <v>août</v>
      </c>
      <c r="F9895">
        <f t="shared" si="309"/>
        <v>4</v>
      </c>
    </row>
    <row r="9896" spans="1:6">
      <c r="A9896" t="s">
        <v>85</v>
      </c>
      <c r="B9896" s="72">
        <v>46248</v>
      </c>
      <c r="C9896" s="79">
        <v>0.20833333333333334</v>
      </c>
      <c r="D9896">
        <v>0</v>
      </c>
      <c r="E9896" t="str">
        <f t="shared" si="308"/>
        <v>août</v>
      </c>
      <c r="F9896" t="e">
        <f t="shared" si="309"/>
        <v>#N/A</v>
      </c>
    </row>
    <row r="9897" spans="1:6">
      <c r="A9897" t="s">
        <v>85</v>
      </c>
      <c r="B9897" s="72">
        <v>46248</v>
      </c>
      <c r="C9897" s="79">
        <v>0.25</v>
      </c>
      <c r="D9897">
        <v>0</v>
      </c>
      <c r="E9897" t="str">
        <f t="shared" si="308"/>
        <v>août</v>
      </c>
      <c r="F9897">
        <f t="shared" si="309"/>
        <v>6</v>
      </c>
    </row>
    <row r="9898" spans="1:6">
      <c r="A9898" t="s">
        <v>85</v>
      </c>
      <c r="B9898" s="72">
        <v>46248</v>
      </c>
      <c r="C9898" s="79">
        <v>0.29166666666666669</v>
      </c>
      <c r="D9898">
        <v>0</v>
      </c>
      <c r="E9898" t="str">
        <f t="shared" si="308"/>
        <v>août</v>
      </c>
      <c r="F9898">
        <f t="shared" si="309"/>
        <v>7</v>
      </c>
    </row>
    <row r="9899" spans="1:6">
      <c r="A9899" t="s">
        <v>85</v>
      </c>
      <c r="B9899" s="72">
        <v>46248</v>
      </c>
      <c r="C9899" s="79">
        <v>0.33333333333333331</v>
      </c>
      <c r="D9899">
        <v>8</v>
      </c>
      <c r="E9899" t="str">
        <f t="shared" si="308"/>
        <v>août</v>
      </c>
      <c r="F9899">
        <f t="shared" si="309"/>
        <v>8</v>
      </c>
    </row>
    <row r="9900" spans="1:6">
      <c r="A9900" t="s">
        <v>85</v>
      </c>
      <c r="B9900" s="72">
        <v>46248</v>
      </c>
      <c r="C9900" s="79">
        <v>0.375</v>
      </c>
      <c r="D9900">
        <v>20</v>
      </c>
      <c r="E9900" t="str">
        <f t="shared" si="308"/>
        <v>août</v>
      </c>
      <c r="F9900">
        <f t="shared" si="309"/>
        <v>9</v>
      </c>
    </row>
    <row r="9901" spans="1:6">
      <c r="A9901" t="s">
        <v>85</v>
      </c>
      <c r="B9901" s="72">
        <v>46248</v>
      </c>
      <c r="C9901" s="79">
        <v>0.41666666666666669</v>
      </c>
      <c r="D9901">
        <v>28</v>
      </c>
      <c r="E9901" t="str">
        <f t="shared" si="308"/>
        <v>août</v>
      </c>
      <c r="F9901">
        <f t="shared" si="309"/>
        <v>10</v>
      </c>
    </row>
    <row r="9902" spans="1:6">
      <c r="A9902" t="s">
        <v>85</v>
      </c>
      <c r="B9902" s="72">
        <v>46248</v>
      </c>
      <c r="C9902" s="79">
        <v>0.45833333333333331</v>
      </c>
      <c r="D9902">
        <v>20</v>
      </c>
      <c r="E9902" t="str">
        <f t="shared" si="308"/>
        <v>août</v>
      </c>
      <c r="F9902">
        <f t="shared" si="309"/>
        <v>11</v>
      </c>
    </row>
    <row r="9903" spans="1:6">
      <c r="A9903" t="s">
        <v>85</v>
      </c>
      <c r="B9903" s="72">
        <v>46248</v>
      </c>
      <c r="C9903" s="79">
        <v>0.5</v>
      </c>
      <c r="D9903">
        <v>12</v>
      </c>
      <c r="E9903" t="str">
        <f t="shared" si="308"/>
        <v>août</v>
      </c>
      <c r="F9903">
        <f t="shared" si="309"/>
        <v>12</v>
      </c>
    </row>
    <row r="9904" spans="1:6">
      <c r="A9904" t="s">
        <v>85</v>
      </c>
      <c r="B9904" s="72">
        <v>46248</v>
      </c>
      <c r="C9904" s="79">
        <v>0.54166666666666663</v>
      </c>
      <c r="D9904">
        <v>24</v>
      </c>
      <c r="E9904" t="str">
        <f t="shared" si="308"/>
        <v>août</v>
      </c>
      <c r="F9904">
        <f t="shared" si="309"/>
        <v>13</v>
      </c>
    </row>
    <row r="9905" spans="1:6">
      <c r="A9905" t="s">
        <v>85</v>
      </c>
      <c r="B9905" s="72">
        <v>46248</v>
      </c>
      <c r="C9905" s="79">
        <v>0.58333333333333337</v>
      </c>
      <c r="D9905">
        <v>4</v>
      </c>
      <c r="E9905" t="str">
        <f t="shared" si="308"/>
        <v>août</v>
      </c>
      <c r="F9905">
        <f t="shared" si="309"/>
        <v>14</v>
      </c>
    </row>
    <row r="9906" spans="1:6">
      <c r="A9906" t="s">
        <v>85</v>
      </c>
      <c r="B9906" s="72">
        <v>46248</v>
      </c>
      <c r="C9906" s="79">
        <v>0.625</v>
      </c>
      <c r="D9906">
        <v>20</v>
      </c>
      <c r="E9906" t="str">
        <f t="shared" si="308"/>
        <v>août</v>
      </c>
      <c r="F9906">
        <f t="shared" si="309"/>
        <v>15</v>
      </c>
    </row>
    <row r="9907" spans="1:6">
      <c r="A9907" t="s">
        <v>85</v>
      </c>
      <c r="B9907" s="72">
        <v>46248</v>
      </c>
      <c r="C9907" s="79">
        <v>0.66666666666666663</v>
      </c>
      <c r="D9907">
        <v>28</v>
      </c>
      <c r="E9907" t="str">
        <f t="shared" si="308"/>
        <v>août</v>
      </c>
      <c r="F9907">
        <f t="shared" si="309"/>
        <v>16</v>
      </c>
    </row>
    <row r="9908" spans="1:6">
      <c r="A9908" t="s">
        <v>85</v>
      </c>
      <c r="B9908" s="72">
        <v>46248</v>
      </c>
      <c r="C9908" s="79">
        <v>0.70833333333333337</v>
      </c>
      <c r="D9908">
        <v>12</v>
      </c>
      <c r="E9908" t="str">
        <f t="shared" si="308"/>
        <v>août</v>
      </c>
      <c r="F9908">
        <f t="shared" si="309"/>
        <v>17</v>
      </c>
    </row>
    <row r="9909" spans="1:6">
      <c r="A9909" t="s">
        <v>85</v>
      </c>
      <c r="B9909" s="72">
        <v>46248</v>
      </c>
      <c r="C9909" s="79">
        <v>0.75</v>
      </c>
      <c r="D9909">
        <v>40</v>
      </c>
      <c r="E9909" t="str">
        <f t="shared" si="308"/>
        <v>août</v>
      </c>
      <c r="F9909">
        <f t="shared" si="309"/>
        <v>18</v>
      </c>
    </row>
    <row r="9910" spans="1:6">
      <c r="A9910" t="s">
        <v>85</v>
      </c>
      <c r="B9910" s="72">
        <v>46248</v>
      </c>
      <c r="C9910" s="79">
        <v>0.79166666666666663</v>
      </c>
      <c r="D9910">
        <v>8</v>
      </c>
      <c r="E9910" t="str">
        <f t="shared" si="308"/>
        <v>août</v>
      </c>
      <c r="F9910">
        <f t="shared" si="309"/>
        <v>19</v>
      </c>
    </row>
    <row r="9911" spans="1:6">
      <c r="A9911" t="s">
        <v>85</v>
      </c>
      <c r="B9911" s="72">
        <v>46248</v>
      </c>
      <c r="C9911" s="79">
        <v>0.83333333333333337</v>
      </c>
      <c r="D9911">
        <v>8</v>
      </c>
      <c r="E9911" t="str">
        <f t="shared" si="308"/>
        <v>août</v>
      </c>
      <c r="F9911">
        <f t="shared" si="309"/>
        <v>20</v>
      </c>
    </row>
    <row r="9912" spans="1:6">
      <c r="A9912" t="s">
        <v>85</v>
      </c>
      <c r="B9912" s="72">
        <v>46248</v>
      </c>
      <c r="C9912" s="79">
        <v>0.875</v>
      </c>
      <c r="D9912">
        <v>8</v>
      </c>
      <c r="E9912" t="str">
        <f t="shared" si="308"/>
        <v>août</v>
      </c>
      <c r="F9912">
        <f t="shared" si="309"/>
        <v>21</v>
      </c>
    </row>
    <row r="9913" spans="1:6">
      <c r="A9913" t="s">
        <v>85</v>
      </c>
      <c r="B9913" s="72">
        <v>46248</v>
      </c>
      <c r="C9913" s="79">
        <v>0.91666666666666663</v>
      </c>
      <c r="D9913">
        <v>0</v>
      </c>
      <c r="E9913" t="str">
        <f t="shared" si="308"/>
        <v>août</v>
      </c>
      <c r="F9913">
        <f t="shared" si="309"/>
        <v>22</v>
      </c>
    </row>
    <row r="9914" spans="1:6">
      <c r="A9914" t="s">
        <v>85</v>
      </c>
      <c r="B9914" s="72">
        <v>46248</v>
      </c>
      <c r="C9914" s="79">
        <v>0.95833333333333337</v>
      </c>
      <c r="D9914">
        <v>8</v>
      </c>
      <c r="E9914" t="str">
        <f t="shared" si="308"/>
        <v>août</v>
      </c>
      <c r="F9914">
        <f t="shared" si="309"/>
        <v>23</v>
      </c>
    </row>
    <row r="9915" spans="1:6">
      <c r="A9915" t="s">
        <v>85</v>
      </c>
      <c r="B9915" s="72">
        <v>46249</v>
      </c>
      <c r="C9915" s="79">
        <v>0</v>
      </c>
      <c r="D9915">
        <v>0</v>
      </c>
      <c r="E9915" t="str">
        <f t="shared" si="308"/>
        <v>août</v>
      </c>
      <c r="F9915">
        <f t="shared" si="309"/>
        <v>24</v>
      </c>
    </row>
    <row r="9916" spans="1:6">
      <c r="A9916" t="s">
        <v>85</v>
      </c>
      <c r="B9916" s="72">
        <v>46249</v>
      </c>
      <c r="C9916" s="79">
        <v>4.1666666666666664E-2</v>
      </c>
      <c r="D9916">
        <v>10</v>
      </c>
      <c r="E9916" t="str">
        <f t="shared" si="308"/>
        <v>août</v>
      </c>
      <c r="F9916">
        <f t="shared" si="309"/>
        <v>1</v>
      </c>
    </row>
    <row r="9917" spans="1:6">
      <c r="A9917" t="s">
        <v>85</v>
      </c>
      <c r="B9917" s="72">
        <v>46249</v>
      </c>
      <c r="C9917" s="79">
        <v>8.3333333333333329E-2</v>
      </c>
      <c r="D9917">
        <v>2</v>
      </c>
      <c r="E9917" t="str">
        <f t="shared" si="308"/>
        <v>août</v>
      </c>
      <c r="F9917">
        <f t="shared" si="309"/>
        <v>2</v>
      </c>
    </row>
    <row r="9918" spans="1:6">
      <c r="A9918" t="s">
        <v>85</v>
      </c>
      <c r="B9918" s="72">
        <v>46249</v>
      </c>
      <c r="C9918" s="79">
        <v>0.125</v>
      </c>
      <c r="D9918">
        <v>0</v>
      </c>
      <c r="E9918" t="str">
        <f t="shared" si="308"/>
        <v>août</v>
      </c>
      <c r="F9918">
        <f t="shared" si="309"/>
        <v>3</v>
      </c>
    </row>
    <row r="9919" spans="1:6">
      <c r="A9919" t="s">
        <v>85</v>
      </c>
      <c r="B9919" s="72">
        <v>46249</v>
      </c>
      <c r="C9919" s="79">
        <v>0.16666666666666666</v>
      </c>
      <c r="D9919">
        <v>0</v>
      </c>
      <c r="E9919" t="str">
        <f t="shared" si="308"/>
        <v>août</v>
      </c>
      <c r="F9919">
        <f t="shared" si="309"/>
        <v>4</v>
      </c>
    </row>
    <row r="9920" spans="1:6">
      <c r="A9920" t="s">
        <v>85</v>
      </c>
      <c r="B9920" s="72">
        <v>46249</v>
      </c>
      <c r="C9920" s="79">
        <v>0.20833333333333334</v>
      </c>
      <c r="D9920">
        <v>0</v>
      </c>
      <c r="E9920" t="str">
        <f t="shared" si="308"/>
        <v>août</v>
      </c>
      <c r="F9920" t="e">
        <f t="shared" si="309"/>
        <v>#N/A</v>
      </c>
    </row>
    <row r="9921" spans="1:6">
      <c r="A9921" t="s">
        <v>85</v>
      </c>
      <c r="B9921" s="72">
        <v>46249</v>
      </c>
      <c r="C9921" s="79">
        <v>0.25</v>
      </c>
      <c r="D9921">
        <v>0</v>
      </c>
      <c r="E9921" t="str">
        <f t="shared" si="308"/>
        <v>août</v>
      </c>
      <c r="F9921">
        <f t="shared" si="309"/>
        <v>6</v>
      </c>
    </row>
    <row r="9922" spans="1:6">
      <c r="A9922" t="s">
        <v>85</v>
      </c>
      <c r="B9922" s="72">
        <v>46249</v>
      </c>
      <c r="C9922" s="79">
        <v>0.29166666666666669</v>
      </c>
      <c r="D9922">
        <v>0</v>
      </c>
      <c r="E9922" t="str">
        <f t="shared" si="308"/>
        <v>août</v>
      </c>
      <c r="F9922">
        <f t="shared" si="309"/>
        <v>7</v>
      </c>
    </row>
    <row r="9923" spans="1:6">
      <c r="A9923" t="s">
        <v>85</v>
      </c>
      <c r="B9923" s="72">
        <v>46249</v>
      </c>
      <c r="C9923" s="79">
        <v>0.33333333333333331</v>
      </c>
      <c r="D9923">
        <v>11</v>
      </c>
      <c r="E9923" t="str">
        <f t="shared" si="308"/>
        <v>août</v>
      </c>
      <c r="F9923">
        <f t="shared" si="309"/>
        <v>8</v>
      </c>
    </row>
    <row r="9924" spans="1:6">
      <c r="A9924" t="s">
        <v>85</v>
      </c>
      <c r="B9924" s="72">
        <v>46249</v>
      </c>
      <c r="C9924" s="79">
        <v>0.375</v>
      </c>
      <c r="D9924">
        <v>17</v>
      </c>
      <c r="E9924" t="str">
        <f t="shared" ref="E9924:E9987" si="310">TEXT(B9924,"mmmm")</f>
        <v>août</v>
      </c>
      <c r="F9924">
        <f t="shared" ref="F9924:F9987" si="311">VLOOKUP(C9924,$L$1:$M$24,2,0)</f>
        <v>9</v>
      </c>
    </row>
    <row r="9925" spans="1:6">
      <c r="A9925" t="s">
        <v>85</v>
      </c>
      <c r="B9925" s="72">
        <v>46249</v>
      </c>
      <c r="C9925" s="79">
        <v>0.41666666666666669</v>
      </c>
      <c r="D9925">
        <v>15</v>
      </c>
      <c r="E9925" t="str">
        <f t="shared" si="310"/>
        <v>août</v>
      </c>
      <c r="F9925">
        <f t="shared" si="311"/>
        <v>10</v>
      </c>
    </row>
    <row r="9926" spans="1:6">
      <c r="A9926" t="s">
        <v>85</v>
      </c>
      <c r="B9926" s="72">
        <v>46249</v>
      </c>
      <c r="C9926" s="79">
        <v>0.45833333333333331</v>
      </c>
      <c r="D9926">
        <v>15</v>
      </c>
      <c r="E9926" t="str">
        <f t="shared" si="310"/>
        <v>août</v>
      </c>
      <c r="F9926">
        <f t="shared" si="311"/>
        <v>11</v>
      </c>
    </row>
    <row r="9927" spans="1:6">
      <c r="A9927" t="s">
        <v>85</v>
      </c>
      <c r="B9927" s="72">
        <v>46249</v>
      </c>
      <c r="C9927" s="79">
        <v>0.5</v>
      </c>
      <c r="D9927">
        <v>9</v>
      </c>
      <c r="E9927" t="str">
        <f t="shared" si="310"/>
        <v>août</v>
      </c>
      <c r="F9927">
        <f t="shared" si="311"/>
        <v>12</v>
      </c>
    </row>
    <row r="9928" spans="1:6">
      <c r="A9928" t="s">
        <v>85</v>
      </c>
      <c r="B9928" s="72">
        <v>46249</v>
      </c>
      <c r="C9928" s="79">
        <v>0.54166666666666663</v>
      </c>
      <c r="D9928">
        <v>6</v>
      </c>
      <c r="E9928" t="str">
        <f t="shared" si="310"/>
        <v>août</v>
      </c>
      <c r="F9928">
        <f t="shared" si="311"/>
        <v>13</v>
      </c>
    </row>
    <row r="9929" spans="1:6">
      <c r="A9929" t="s">
        <v>85</v>
      </c>
      <c r="B9929" s="72">
        <v>46249</v>
      </c>
      <c r="C9929" s="79">
        <v>0.58333333333333337</v>
      </c>
      <c r="D9929">
        <v>6</v>
      </c>
      <c r="E9929" t="str">
        <f t="shared" si="310"/>
        <v>août</v>
      </c>
      <c r="F9929">
        <f t="shared" si="311"/>
        <v>14</v>
      </c>
    </row>
    <row r="9930" spans="1:6">
      <c r="A9930" t="s">
        <v>85</v>
      </c>
      <c r="B9930" s="72">
        <v>46249</v>
      </c>
      <c r="C9930" s="79">
        <v>0.625</v>
      </c>
      <c r="D9930">
        <v>40</v>
      </c>
      <c r="E9930" t="str">
        <f t="shared" si="310"/>
        <v>août</v>
      </c>
      <c r="F9930">
        <f t="shared" si="311"/>
        <v>15</v>
      </c>
    </row>
    <row r="9931" spans="1:6">
      <c r="A9931" t="s">
        <v>85</v>
      </c>
      <c r="B9931" s="72">
        <v>46249</v>
      </c>
      <c r="C9931" s="79">
        <v>0.66666666666666663</v>
      </c>
      <c r="D9931">
        <v>6</v>
      </c>
      <c r="E9931" t="str">
        <f t="shared" si="310"/>
        <v>août</v>
      </c>
      <c r="F9931">
        <f t="shared" si="311"/>
        <v>16</v>
      </c>
    </row>
    <row r="9932" spans="1:6">
      <c r="A9932" t="s">
        <v>85</v>
      </c>
      <c r="B9932" s="72">
        <v>46249</v>
      </c>
      <c r="C9932" s="79">
        <v>0.70833333333333337</v>
      </c>
      <c r="D9932">
        <v>9</v>
      </c>
      <c r="E9932" t="str">
        <f t="shared" si="310"/>
        <v>août</v>
      </c>
      <c r="F9932">
        <f t="shared" si="311"/>
        <v>17</v>
      </c>
    </row>
    <row r="9933" spans="1:6">
      <c r="A9933" t="s">
        <v>85</v>
      </c>
      <c r="B9933" s="72">
        <v>46249</v>
      </c>
      <c r="C9933" s="79">
        <v>0.75</v>
      </c>
      <c r="D9933">
        <v>12</v>
      </c>
      <c r="E9933" t="str">
        <f t="shared" si="310"/>
        <v>août</v>
      </c>
      <c r="F9933">
        <f t="shared" si="311"/>
        <v>18</v>
      </c>
    </row>
    <row r="9934" spans="1:6">
      <c r="A9934" t="s">
        <v>85</v>
      </c>
      <c r="B9934" s="72">
        <v>46249</v>
      </c>
      <c r="C9934" s="79">
        <v>0.79166666666666663</v>
      </c>
      <c r="D9934">
        <v>12</v>
      </c>
      <c r="E9934" t="str">
        <f t="shared" si="310"/>
        <v>août</v>
      </c>
      <c r="F9934">
        <f t="shared" si="311"/>
        <v>19</v>
      </c>
    </row>
    <row r="9935" spans="1:6">
      <c r="A9935" t="s">
        <v>85</v>
      </c>
      <c r="B9935" s="72">
        <v>46249</v>
      </c>
      <c r="C9935" s="79">
        <v>0.83333333333333337</v>
      </c>
      <c r="D9935">
        <v>0</v>
      </c>
      <c r="E9935" t="str">
        <f t="shared" si="310"/>
        <v>août</v>
      </c>
      <c r="F9935">
        <f t="shared" si="311"/>
        <v>20</v>
      </c>
    </row>
    <row r="9936" spans="1:6">
      <c r="A9936" t="s">
        <v>85</v>
      </c>
      <c r="B9936" s="72">
        <v>46249</v>
      </c>
      <c r="C9936" s="79">
        <v>0.875</v>
      </c>
      <c r="D9936">
        <v>0</v>
      </c>
      <c r="E9936" t="str">
        <f t="shared" si="310"/>
        <v>août</v>
      </c>
      <c r="F9936">
        <f t="shared" si="311"/>
        <v>21</v>
      </c>
    </row>
    <row r="9937" spans="1:6">
      <c r="A9937" t="s">
        <v>85</v>
      </c>
      <c r="B9937" s="72">
        <v>46249</v>
      </c>
      <c r="C9937" s="79">
        <v>0.91666666666666663</v>
      </c>
      <c r="D9937">
        <v>0</v>
      </c>
      <c r="E9937" t="str">
        <f t="shared" si="310"/>
        <v>août</v>
      </c>
      <c r="F9937">
        <f t="shared" si="311"/>
        <v>22</v>
      </c>
    </row>
    <row r="9938" spans="1:6">
      <c r="A9938" t="s">
        <v>85</v>
      </c>
      <c r="B9938" s="72">
        <v>46249</v>
      </c>
      <c r="C9938" s="79">
        <v>0.95833333333333337</v>
      </c>
      <c r="D9938">
        <v>0</v>
      </c>
      <c r="E9938" t="str">
        <f t="shared" si="310"/>
        <v>août</v>
      </c>
      <c r="F9938">
        <f t="shared" si="311"/>
        <v>23</v>
      </c>
    </row>
    <row r="9939" spans="1:6">
      <c r="A9939" t="s">
        <v>85</v>
      </c>
      <c r="B9939" s="72">
        <v>46250</v>
      </c>
      <c r="C9939" s="79">
        <v>0</v>
      </c>
      <c r="D9939">
        <v>0</v>
      </c>
      <c r="E9939" t="str">
        <f t="shared" si="310"/>
        <v>août</v>
      </c>
      <c r="F9939">
        <f t="shared" si="311"/>
        <v>24</v>
      </c>
    </row>
    <row r="9940" spans="1:6">
      <c r="A9940" t="s">
        <v>85</v>
      </c>
      <c r="B9940" s="72">
        <v>46250</v>
      </c>
      <c r="C9940" s="79">
        <v>4.1666666666666664E-2</v>
      </c>
      <c r="D9940">
        <v>4</v>
      </c>
      <c r="E9940" t="str">
        <f t="shared" si="310"/>
        <v>août</v>
      </c>
      <c r="F9940">
        <f t="shared" si="311"/>
        <v>1</v>
      </c>
    </row>
    <row r="9941" spans="1:6">
      <c r="A9941" t="s">
        <v>85</v>
      </c>
      <c r="B9941" s="72">
        <v>46250</v>
      </c>
      <c r="C9941" s="79">
        <v>8.3333333333333329E-2</v>
      </c>
      <c r="D9941">
        <v>0</v>
      </c>
      <c r="E9941" t="str">
        <f t="shared" si="310"/>
        <v>août</v>
      </c>
      <c r="F9941">
        <f t="shared" si="311"/>
        <v>2</v>
      </c>
    </row>
    <row r="9942" spans="1:6">
      <c r="A9942" t="s">
        <v>85</v>
      </c>
      <c r="B9942" s="72">
        <v>46250</v>
      </c>
      <c r="C9942" s="79">
        <v>0.125</v>
      </c>
      <c r="D9942">
        <v>2</v>
      </c>
      <c r="E9942" t="str">
        <f t="shared" si="310"/>
        <v>août</v>
      </c>
      <c r="F9942">
        <f t="shared" si="311"/>
        <v>3</v>
      </c>
    </row>
    <row r="9943" spans="1:6">
      <c r="A9943" t="s">
        <v>85</v>
      </c>
      <c r="B9943" s="72">
        <v>46250</v>
      </c>
      <c r="C9943" s="79">
        <v>0.16666666666666666</v>
      </c>
      <c r="D9943">
        <v>0</v>
      </c>
      <c r="E9943" t="str">
        <f t="shared" si="310"/>
        <v>août</v>
      </c>
      <c r="F9943">
        <f t="shared" si="311"/>
        <v>4</v>
      </c>
    </row>
    <row r="9944" spans="1:6">
      <c r="A9944" t="s">
        <v>85</v>
      </c>
      <c r="B9944" s="72">
        <v>46250</v>
      </c>
      <c r="C9944" s="79">
        <v>0.20833333333333334</v>
      </c>
      <c r="D9944">
        <v>0</v>
      </c>
      <c r="E9944" t="str">
        <f t="shared" si="310"/>
        <v>août</v>
      </c>
      <c r="F9944" t="e">
        <f t="shared" si="311"/>
        <v>#N/A</v>
      </c>
    </row>
    <row r="9945" spans="1:6">
      <c r="A9945" t="s">
        <v>85</v>
      </c>
      <c r="B9945" s="72">
        <v>46250</v>
      </c>
      <c r="C9945" s="79">
        <v>0.25</v>
      </c>
      <c r="D9945">
        <v>0</v>
      </c>
      <c r="E9945" t="str">
        <f t="shared" si="310"/>
        <v>août</v>
      </c>
      <c r="F9945">
        <f t="shared" si="311"/>
        <v>6</v>
      </c>
    </row>
    <row r="9946" spans="1:6">
      <c r="A9946" t="s">
        <v>85</v>
      </c>
      <c r="B9946" s="72">
        <v>46250</v>
      </c>
      <c r="C9946" s="79">
        <v>0.29166666666666669</v>
      </c>
      <c r="D9946">
        <v>0</v>
      </c>
      <c r="E9946" t="str">
        <f t="shared" si="310"/>
        <v>août</v>
      </c>
      <c r="F9946">
        <f t="shared" si="311"/>
        <v>7</v>
      </c>
    </row>
    <row r="9947" spans="1:6">
      <c r="A9947" t="s">
        <v>85</v>
      </c>
      <c r="B9947" s="72">
        <v>46250</v>
      </c>
      <c r="C9947" s="79">
        <v>0.33333333333333331</v>
      </c>
      <c r="D9947">
        <v>3</v>
      </c>
      <c r="E9947" t="str">
        <f t="shared" si="310"/>
        <v>août</v>
      </c>
      <c r="F9947">
        <f t="shared" si="311"/>
        <v>8</v>
      </c>
    </row>
    <row r="9948" spans="1:6">
      <c r="A9948" t="s">
        <v>85</v>
      </c>
      <c r="B9948" s="72">
        <v>46250</v>
      </c>
      <c r="C9948" s="79">
        <v>0.375</v>
      </c>
      <c r="D9948">
        <v>17</v>
      </c>
      <c r="E9948" t="str">
        <f t="shared" si="310"/>
        <v>août</v>
      </c>
      <c r="F9948">
        <f t="shared" si="311"/>
        <v>9</v>
      </c>
    </row>
    <row r="9949" spans="1:6">
      <c r="A9949" t="s">
        <v>85</v>
      </c>
      <c r="B9949" s="72">
        <v>46250</v>
      </c>
      <c r="C9949" s="79">
        <v>0.41666666666666669</v>
      </c>
      <c r="D9949">
        <v>5</v>
      </c>
      <c r="E9949" t="str">
        <f t="shared" si="310"/>
        <v>août</v>
      </c>
      <c r="F9949">
        <f t="shared" si="311"/>
        <v>10</v>
      </c>
    </row>
    <row r="9950" spans="1:6">
      <c r="A9950" t="s">
        <v>85</v>
      </c>
      <c r="B9950" s="72">
        <v>46250</v>
      </c>
      <c r="C9950" s="79">
        <v>0.45833333333333331</v>
      </c>
      <c r="D9950">
        <v>14</v>
      </c>
      <c r="E9950" t="str">
        <f t="shared" si="310"/>
        <v>août</v>
      </c>
      <c r="F9950">
        <f t="shared" si="311"/>
        <v>11</v>
      </c>
    </row>
    <row r="9951" spans="1:6">
      <c r="A9951" t="s">
        <v>85</v>
      </c>
      <c r="B9951" s="72">
        <v>46250</v>
      </c>
      <c r="C9951" s="79">
        <v>0.5</v>
      </c>
      <c r="D9951">
        <v>13</v>
      </c>
      <c r="E9951" t="str">
        <f t="shared" si="310"/>
        <v>août</v>
      </c>
      <c r="F9951">
        <f t="shared" si="311"/>
        <v>12</v>
      </c>
    </row>
    <row r="9952" spans="1:6">
      <c r="A9952" t="s">
        <v>85</v>
      </c>
      <c r="B9952" s="72">
        <v>46250</v>
      </c>
      <c r="C9952" s="79">
        <v>0.54166666666666663</v>
      </c>
      <c r="D9952">
        <v>12</v>
      </c>
      <c r="E9952" t="str">
        <f t="shared" si="310"/>
        <v>août</v>
      </c>
      <c r="F9952">
        <f t="shared" si="311"/>
        <v>13</v>
      </c>
    </row>
    <row r="9953" spans="1:6">
      <c r="A9953" t="s">
        <v>85</v>
      </c>
      <c r="B9953" s="72">
        <v>46250</v>
      </c>
      <c r="C9953" s="79">
        <v>0.58333333333333337</v>
      </c>
      <c r="D9953">
        <v>7</v>
      </c>
      <c r="E9953" t="str">
        <f t="shared" si="310"/>
        <v>août</v>
      </c>
      <c r="F9953">
        <f t="shared" si="311"/>
        <v>14</v>
      </c>
    </row>
    <row r="9954" spans="1:6">
      <c r="A9954" t="s">
        <v>85</v>
      </c>
      <c r="B9954" s="72">
        <v>46250</v>
      </c>
      <c r="C9954" s="79">
        <v>0.625</v>
      </c>
      <c r="D9954">
        <v>6</v>
      </c>
      <c r="E9954" t="str">
        <f t="shared" si="310"/>
        <v>août</v>
      </c>
      <c r="F9954">
        <f t="shared" si="311"/>
        <v>15</v>
      </c>
    </row>
    <row r="9955" spans="1:6">
      <c r="A9955" t="s">
        <v>85</v>
      </c>
      <c r="B9955" s="72">
        <v>46250</v>
      </c>
      <c r="C9955" s="79">
        <v>0.66666666666666663</v>
      </c>
      <c r="D9955">
        <v>8</v>
      </c>
      <c r="E9955" t="str">
        <f t="shared" si="310"/>
        <v>août</v>
      </c>
      <c r="F9955">
        <f t="shared" si="311"/>
        <v>16</v>
      </c>
    </row>
    <row r="9956" spans="1:6">
      <c r="A9956" t="s">
        <v>85</v>
      </c>
      <c r="B9956" s="72">
        <v>46250</v>
      </c>
      <c r="C9956" s="79">
        <v>0.70833333333333337</v>
      </c>
      <c r="D9956">
        <v>10</v>
      </c>
      <c r="E9956" t="str">
        <f t="shared" si="310"/>
        <v>août</v>
      </c>
      <c r="F9956">
        <f t="shared" si="311"/>
        <v>17</v>
      </c>
    </row>
    <row r="9957" spans="1:6">
      <c r="A9957" t="s">
        <v>85</v>
      </c>
      <c r="B9957" s="72">
        <v>46250</v>
      </c>
      <c r="C9957" s="79">
        <v>0.75</v>
      </c>
      <c r="D9957">
        <v>15</v>
      </c>
      <c r="E9957" t="str">
        <f t="shared" si="310"/>
        <v>août</v>
      </c>
      <c r="F9957">
        <f t="shared" si="311"/>
        <v>18</v>
      </c>
    </row>
    <row r="9958" spans="1:6">
      <c r="A9958" t="s">
        <v>85</v>
      </c>
      <c r="B9958" s="72">
        <v>46250</v>
      </c>
      <c r="C9958" s="79">
        <v>0.79166666666666663</v>
      </c>
      <c r="D9958">
        <v>2</v>
      </c>
      <c r="E9958" t="str">
        <f t="shared" si="310"/>
        <v>août</v>
      </c>
      <c r="F9958">
        <f t="shared" si="311"/>
        <v>19</v>
      </c>
    </row>
    <row r="9959" spans="1:6">
      <c r="A9959" t="s">
        <v>85</v>
      </c>
      <c r="B9959" s="72">
        <v>46250</v>
      </c>
      <c r="C9959" s="79">
        <v>0.83333333333333337</v>
      </c>
      <c r="D9959">
        <v>4</v>
      </c>
      <c r="E9959" t="str">
        <f t="shared" si="310"/>
        <v>août</v>
      </c>
      <c r="F9959">
        <f t="shared" si="311"/>
        <v>20</v>
      </c>
    </row>
    <row r="9960" spans="1:6">
      <c r="A9960" t="s">
        <v>85</v>
      </c>
      <c r="B9960" s="72">
        <v>46250</v>
      </c>
      <c r="C9960" s="79">
        <v>0.875</v>
      </c>
      <c r="D9960">
        <v>0</v>
      </c>
      <c r="E9960" t="str">
        <f t="shared" si="310"/>
        <v>août</v>
      </c>
      <c r="F9960">
        <f t="shared" si="311"/>
        <v>21</v>
      </c>
    </row>
    <row r="9961" spans="1:6">
      <c r="A9961" t="s">
        <v>85</v>
      </c>
      <c r="B9961" s="72">
        <v>46250</v>
      </c>
      <c r="C9961" s="79">
        <v>0.91666666666666663</v>
      </c>
      <c r="D9961">
        <v>2</v>
      </c>
      <c r="E9961" t="str">
        <f t="shared" si="310"/>
        <v>août</v>
      </c>
      <c r="F9961">
        <f t="shared" si="311"/>
        <v>22</v>
      </c>
    </row>
    <row r="9962" spans="1:6">
      <c r="A9962" t="s">
        <v>85</v>
      </c>
      <c r="B9962" s="72">
        <v>46250</v>
      </c>
      <c r="C9962" s="79">
        <v>0.95833333333333337</v>
      </c>
      <c r="D9962">
        <v>0</v>
      </c>
      <c r="E9962" t="str">
        <f t="shared" si="310"/>
        <v>août</v>
      </c>
      <c r="F9962">
        <f t="shared" si="311"/>
        <v>23</v>
      </c>
    </row>
    <row r="9963" spans="1:6">
      <c r="A9963" t="s">
        <v>85</v>
      </c>
      <c r="B9963" s="72">
        <v>46251</v>
      </c>
      <c r="C9963" s="79">
        <v>0</v>
      </c>
      <c r="D9963">
        <v>0</v>
      </c>
      <c r="E9963" t="str">
        <f t="shared" si="310"/>
        <v>août</v>
      </c>
      <c r="F9963">
        <f t="shared" si="311"/>
        <v>24</v>
      </c>
    </row>
    <row r="9964" spans="1:6">
      <c r="A9964" t="s">
        <v>85</v>
      </c>
      <c r="B9964" s="72">
        <v>46251</v>
      </c>
      <c r="C9964" s="79">
        <v>4.1666666666666664E-2</v>
      </c>
      <c r="D9964">
        <v>2</v>
      </c>
      <c r="E9964" t="str">
        <f t="shared" si="310"/>
        <v>août</v>
      </c>
      <c r="F9964">
        <f t="shared" si="311"/>
        <v>1</v>
      </c>
    </row>
    <row r="9965" spans="1:6">
      <c r="A9965" t="s">
        <v>85</v>
      </c>
      <c r="B9965" s="72">
        <v>46251</v>
      </c>
      <c r="C9965" s="79">
        <v>8.3333333333333329E-2</v>
      </c>
      <c r="D9965">
        <v>0</v>
      </c>
      <c r="E9965" t="str">
        <f t="shared" si="310"/>
        <v>août</v>
      </c>
      <c r="F9965">
        <f t="shared" si="311"/>
        <v>2</v>
      </c>
    </row>
    <row r="9966" spans="1:6">
      <c r="A9966" t="s">
        <v>85</v>
      </c>
      <c r="B9966" s="72">
        <v>46251</v>
      </c>
      <c r="C9966" s="79">
        <v>0.125</v>
      </c>
      <c r="D9966">
        <v>0</v>
      </c>
      <c r="E9966" t="str">
        <f t="shared" si="310"/>
        <v>août</v>
      </c>
      <c r="F9966">
        <f t="shared" si="311"/>
        <v>3</v>
      </c>
    </row>
    <row r="9967" spans="1:6">
      <c r="A9967" t="s">
        <v>85</v>
      </c>
      <c r="B9967" s="72">
        <v>46251</v>
      </c>
      <c r="C9967" s="79">
        <v>0.16666666666666666</v>
      </c>
      <c r="D9967">
        <v>0</v>
      </c>
      <c r="E9967" t="str">
        <f t="shared" si="310"/>
        <v>août</v>
      </c>
      <c r="F9967">
        <f t="shared" si="311"/>
        <v>4</v>
      </c>
    </row>
    <row r="9968" spans="1:6">
      <c r="A9968" t="s">
        <v>85</v>
      </c>
      <c r="B9968" s="72">
        <v>46251</v>
      </c>
      <c r="C9968" s="79">
        <v>0.20833333333333334</v>
      </c>
      <c r="D9968">
        <v>0</v>
      </c>
      <c r="E9968" t="str">
        <f t="shared" si="310"/>
        <v>août</v>
      </c>
      <c r="F9968" t="e">
        <f t="shared" si="311"/>
        <v>#N/A</v>
      </c>
    </row>
    <row r="9969" spans="1:6">
      <c r="A9969" t="s">
        <v>85</v>
      </c>
      <c r="B9969" s="72">
        <v>46251</v>
      </c>
      <c r="C9969" s="79">
        <v>0.25</v>
      </c>
      <c r="D9969">
        <v>0</v>
      </c>
      <c r="E9969" t="str">
        <f t="shared" si="310"/>
        <v>août</v>
      </c>
      <c r="F9969">
        <f t="shared" si="311"/>
        <v>6</v>
      </c>
    </row>
    <row r="9970" spans="1:6">
      <c r="A9970" t="s">
        <v>85</v>
      </c>
      <c r="B9970" s="72">
        <v>46251</v>
      </c>
      <c r="C9970" s="79">
        <v>0.29166666666666669</v>
      </c>
      <c r="D9970">
        <v>4</v>
      </c>
      <c r="E9970" t="str">
        <f t="shared" si="310"/>
        <v>août</v>
      </c>
      <c r="F9970">
        <f t="shared" si="311"/>
        <v>7</v>
      </c>
    </row>
    <row r="9971" spans="1:6">
      <c r="A9971" t="s">
        <v>85</v>
      </c>
      <c r="B9971" s="72">
        <v>46251</v>
      </c>
      <c r="C9971" s="79">
        <v>0.33333333333333331</v>
      </c>
      <c r="D9971">
        <v>12</v>
      </c>
      <c r="E9971" t="str">
        <f t="shared" si="310"/>
        <v>août</v>
      </c>
      <c r="F9971">
        <f t="shared" si="311"/>
        <v>8</v>
      </c>
    </row>
    <row r="9972" spans="1:6">
      <c r="A9972" t="s">
        <v>85</v>
      </c>
      <c r="B9972" s="72">
        <v>46251</v>
      </c>
      <c r="C9972" s="79">
        <v>0.375</v>
      </c>
      <c r="D9972">
        <v>24</v>
      </c>
      <c r="E9972" t="str">
        <f t="shared" si="310"/>
        <v>août</v>
      </c>
      <c r="F9972">
        <f t="shared" si="311"/>
        <v>9</v>
      </c>
    </row>
    <row r="9973" spans="1:6">
      <c r="A9973" t="s">
        <v>85</v>
      </c>
      <c r="B9973" s="72">
        <v>46251</v>
      </c>
      <c r="C9973" s="79">
        <v>0.41666666666666669</v>
      </c>
      <c r="D9973">
        <v>29</v>
      </c>
      <c r="E9973" t="str">
        <f t="shared" si="310"/>
        <v>août</v>
      </c>
      <c r="F9973">
        <f t="shared" si="311"/>
        <v>10</v>
      </c>
    </row>
    <row r="9974" spans="1:6">
      <c r="A9974" t="s">
        <v>85</v>
      </c>
      <c r="B9974" s="72">
        <v>46251</v>
      </c>
      <c r="C9974" s="79">
        <v>0.45833333333333331</v>
      </c>
      <c r="D9974">
        <v>17</v>
      </c>
      <c r="E9974" t="str">
        <f t="shared" si="310"/>
        <v>août</v>
      </c>
      <c r="F9974">
        <f t="shared" si="311"/>
        <v>11</v>
      </c>
    </row>
    <row r="9975" spans="1:6">
      <c r="A9975" t="s">
        <v>85</v>
      </c>
      <c r="B9975" s="72">
        <v>46251</v>
      </c>
      <c r="C9975" s="79">
        <v>0.5</v>
      </c>
      <c r="D9975">
        <v>20</v>
      </c>
      <c r="E9975" t="str">
        <f t="shared" si="310"/>
        <v>août</v>
      </c>
      <c r="F9975">
        <f t="shared" si="311"/>
        <v>12</v>
      </c>
    </row>
    <row r="9976" spans="1:6">
      <c r="A9976" t="s">
        <v>85</v>
      </c>
      <c r="B9976" s="72">
        <v>46251</v>
      </c>
      <c r="C9976" s="79">
        <v>0.54166666666666663</v>
      </c>
      <c r="D9976">
        <v>24</v>
      </c>
      <c r="E9976" t="str">
        <f t="shared" si="310"/>
        <v>août</v>
      </c>
      <c r="F9976">
        <f t="shared" si="311"/>
        <v>13</v>
      </c>
    </row>
    <row r="9977" spans="1:6">
      <c r="A9977" t="s">
        <v>85</v>
      </c>
      <c r="B9977" s="72">
        <v>46251</v>
      </c>
      <c r="C9977" s="79">
        <v>0.58333333333333337</v>
      </c>
      <c r="D9977">
        <v>27</v>
      </c>
      <c r="E9977" t="str">
        <f t="shared" si="310"/>
        <v>août</v>
      </c>
      <c r="F9977">
        <f t="shared" si="311"/>
        <v>14</v>
      </c>
    </row>
    <row r="9978" spans="1:6">
      <c r="A9978" t="s">
        <v>85</v>
      </c>
      <c r="B9978" s="72">
        <v>46251</v>
      </c>
      <c r="C9978" s="79">
        <v>0.625</v>
      </c>
      <c r="D9978">
        <v>23</v>
      </c>
      <c r="E9978" t="str">
        <f t="shared" si="310"/>
        <v>août</v>
      </c>
      <c r="F9978">
        <f t="shared" si="311"/>
        <v>15</v>
      </c>
    </row>
    <row r="9979" spans="1:6">
      <c r="A9979" t="s">
        <v>85</v>
      </c>
      <c r="B9979" s="72">
        <v>46251</v>
      </c>
      <c r="C9979" s="79">
        <v>0.66666666666666663</v>
      </c>
      <c r="D9979">
        <v>32</v>
      </c>
      <c r="E9979" t="str">
        <f t="shared" si="310"/>
        <v>août</v>
      </c>
      <c r="F9979">
        <f t="shared" si="311"/>
        <v>16</v>
      </c>
    </row>
    <row r="9980" spans="1:6">
      <c r="A9980" t="s">
        <v>85</v>
      </c>
      <c r="B9980" s="72">
        <v>46251</v>
      </c>
      <c r="C9980" s="79">
        <v>0.70833333333333337</v>
      </c>
      <c r="D9980">
        <v>15</v>
      </c>
      <c r="E9980" t="str">
        <f t="shared" si="310"/>
        <v>août</v>
      </c>
      <c r="F9980">
        <f t="shared" si="311"/>
        <v>17</v>
      </c>
    </row>
    <row r="9981" spans="1:6">
      <c r="A9981" t="s">
        <v>85</v>
      </c>
      <c r="B9981" s="72">
        <v>46251</v>
      </c>
      <c r="C9981" s="79">
        <v>0.75</v>
      </c>
      <c r="D9981">
        <v>13</v>
      </c>
      <c r="E9981" t="str">
        <f t="shared" si="310"/>
        <v>août</v>
      </c>
      <c r="F9981">
        <f t="shared" si="311"/>
        <v>18</v>
      </c>
    </row>
    <row r="9982" spans="1:6">
      <c r="A9982" t="s">
        <v>85</v>
      </c>
      <c r="B9982" s="72">
        <v>46251</v>
      </c>
      <c r="C9982" s="79">
        <v>0.79166666666666663</v>
      </c>
      <c r="D9982">
        <v>13</v>
      </c>
      <c r="E9982" t="str">
        <f t="shared" si="310"/>
        <v>août</v>
      </c>
      <c r="F9982">
        <f t="shared" si="311"/>
        <v>19</v>
      </c>
    </row>
    <row r="9983" spans="1:6">
      <c r="A9983" t="s">
        <v>85</v>
      </c>
      <c r="B9983" s="72">
        <v>46251</v>
      </c>
      <c r="C9983" s="79">
        <v>0.83333333333333337</v>
      </c>
      <c r="D9983">
        <v>13</v>
      </c>
      <c r="E9983" t="str">
        <f t="shared" si="310"/>
        <v>août</v>
      </c>
      <c r="F9983">
        <f t="shared" si="311"/>
        <v>20</v>
      </c>
    </row>
    <row r="9984" spans="1:6">
      <c r="A9984" t="s">
        <v>85</v>
      </c>
      <c r="B9984" s="72">
        <v>46251</v>
      </c>
      <c r="C9984" s="79">
        <v>0.875</v>
      </c>
      <c r="D9984">
        <v>2</v>
      </c>
      <c r="E9984" t="str">
        <f t="shared" si="310"/>
        <v>août</v>
      </c>
      <c r="F9984">
        <f t="shared" si="311"/>
        <v>21</v>
      </c>
    </row>
    <row r="9985" spans="1:6">
      <c r="A9985" t="s">
        <v>85</v>
      </c>
      <c r="B9985" s="72">
        <v>46251</v>
      </c>
      <c r="C9985" s="79">
        <v>0.91666666666666663</v>
      </c>
      <c r="D9985">
        <v>2</v>
      </c>
      <c r="E9985" t="str">
        <f t="shared" si="310"/>
        <v>août</v>
      </c>
      <c r="F9985">
        <f t="shared" si="311"/>
        <v>22</v>
      </c>
    </row>
    <row r="9986" spans="1:6">
      <c r="A9986" t="s">
        <v>85</v>
      </c>
      <c r="B9986" s="72">
        <v>46251</v>
      </c>
      <c r="C9986" s="79">
        <v>0.95833333333333337</v>
      </c>
      <c r="D9986">
        <v>0</v>
      </c>
      <c r="E9986" t="str">
        <f t="shared" si="310"/>
        <v>août</v>
      </c>
      <c r="F9986">
        <f t="shared" si="311"/>
        <v>23</v>
      </c>
    </row>
    <row r="9987" spans="1:6">
      <c r="A9987" t="s">
        <v>85</v>
      </c>
      <c r="B9987" s="72">
        <v>46252</v>
      </c>
      <c r="C9987" s="79">
        <v>0</v>
      </c>
      <c r="D9987">
        <v>0</v>
      </c>
      <c r="E9987" t="str">
        <f t="shared" si="310"/>
        <v>août</v>
      </c>
      <c r="F9987">
        <f t="shared" si="311"/>
        <v>24</v>
      </c>
    </row>
    <row r="9988" spans="1:6">
      <c r="A9988" t="s">
        <v>85</v>
      </c>
      <c r="B9988" s="72">
        <v>46252</v>
      </c>
      <c r="C9988" s="79">
        <v>4.1666666666666664E-2</v>
      </c>
      <c r="D9988">
        <v>0</v>
      </c>
      <c r="E9988" t="str">
        <f t="shared" ref="E9988:E10051" si="312">TEXT(B9988,"mmmm")</f>
        <v>août</v>
      </c>
      <c r="F9988">
        <f t="shared" ref="F9988:F10051" si="313">VLOOKUP(C9988,$L$1:$M$24,2,0)</f>
        <v>1</v>
      </c>
    </row>
    <row r="9989" spans="1:6">
      <c r="A9989" t="s">
        <v>85</v>
      </c>
      <c r="B9989" s="72">
        <v>46252</v>
      </c>
      <c r="C9989" s="79">
        <v>8.3333333333333329E-2</v>
      </c>
      <c r="D9989">
        <v>0</v>
      </c>
      <c r="E9989" t="str">
        <f t="shared" si="312"/>
        <v>août</v>
      </c>
      <c r="F9989">
        <f t="shared" si="313"/>
        <v>2</v>
      </c>
    </row>
    <row r="9990" spans="1:6">
      <c r="A9990" t="s">
        <v>85</v>
      </c>
      <c r="B9990" s="72">
        <v>46252</v>
      </c>
      <c r="C9990" s="79">
        <v>0.125</v>
      </c>
      <c r="D9990">
        <v>0</v>
      </c>
      <c r="E9990" t="str">
        <f t="shared" si="312"/>
        <v>août</v>
      </c>
      <c r="F9990">
        <f t="shared" si="313"/>
        <v>3</v>
      </c>
    </row>
    <row r="9991" spans="1:6">
      <c r="A9991" t="s">
        <v>85</v>
      </c>
      <c r="B9991" s="72">
        <v>46252</v>
      </c>
      <c r="C9991" s="79">
        <v>0.16666666666666666</v>
      </c>
      <c r="D9991">
        <v>0</v>
      </c>
      <c r="E9991" t="str">
        <f t="shared" si="312"/>
        <v>août</v>
      </c>
      <c r="F9991">
        <f t="shared" si="313"/>
        <v>4</v>
      </c>
    </row>
    <row r="9992" spans="1:6">
      <c r="A9992" t="s">
        <v>85</v>
      </c>
      <c r="B9992" s="72">
        <v>46252</v>
      </c>
      <c r="C9992" s="79">
        <v>0.20833333333333334</v>
      </c>
      <c r="D9992">
        <v>2</v>
      </c>
      <c r="E9992" t="str">
        <f t="shared" si="312"/>
        <v>août</v>
      </c>
      <c r="F9992" t="e">
        <f t="shared" si="313"/>
        <v>#N/A</v>
      </c>
    </row>
    <row r="9993" spans="1:6">
      <c r="A9993" t="s">
        <v>85</v>
      </c>
      <c r="B9993" s="72">
        <v>46252</v>
      </c>
      <c r="C9993" s="79">
        <v>0.25</v>
      </c>
      <c r="D9993">
        <v>2</v>
      </c>
      <c r="E9993" t="str">
        <f t="shared" si="312"/>
        <v>août</v>
      </c>
      <c r="F9993">
        <f t="shared" si="313"/>
        <v>6</v>
      </c>
    </row>
    <row r="9994" spans="1:6">
      <c r="A9994" t="s">
        <v>85</v>
      </c>
      <c r="B9994" s="72">
        <v>46252</v>
      </c>
      <c r="C9994" s="79">
        <v>0.29166666666666669</v>
      </c>
      <c r="D9994">
        <v>0</v>
      </c>
      <c r="E9994" t="str">
        <f t="shared" si="312"/>
        <v>août</v>
      </c>
      <c r="F9994">
        <f t="shared" si="313"/>
        <v>7</v>
      </c>
    </row>
    <row r="9995" spans="1:6">
      <c r="A9995" t="s">
        <v>85</v>
      </c>
      <c r="B9995" s="72">
        <v>46252</v>
      </c>
      <c r="C9995" s="79">
        <v>0.33333333333333331</v>
      </c>
      <c r="D9995">
        <v>10</v>
      </c>
      <c r="E9995" t="str">
        <f t="shared" si="312"/>
        <v>août</v>
      </c>
      <c r="F9995">
        <f t="shared" si="313"/>
        <v>8</v>
      </c>
    </row>
    <row r="9996" spans="1:6">
      <c r="A9996" t="s">
        <v>85</v>
      </c>
      <c r="B9996" s="72">
        <v>46252</v>
      </c>
      <c r="C9996" s="79">
        <v>0.375</v>
      </c>
      <c r="D9996">
        <v>19</v>
      </c>
      <c r="E9996" t="str">
        <f t="shared" si="312"/>
        <v>août</v>
      </c>
      <c r="F9996">
        <f t="shared" si="313"/>
        <v>9</v>
      </c>
    </row>
    <row r="9997" spans="1:6">
      <c r="A9997" t="s">
        <v>85</v>
      </c>
      <c r="B9997" s="72">
        <v>46252</v>
      </c>
      <c r="C9997" s="79">
        <v>0.41666666666666669</v>
      </c>
      <c r="D9997">
        <v>17</v>
      </c>
      <c r="E9997" t="str">
        <f t="shared" si="312"/>
        <v>août</v>
      </c>
      <c r="F9997">
        <f t="shared" si="313"/>
        <v>10</v>
      </c>
    </row>
    <row r="9998" spans="1:6">
      <c r="A9998" t="s">
        <v>85</v>
      </c>
      <c r="B9998" s="72">
        <v>46252</v>
      </c>
      <c r="C9998" s="79">
        <v>0.45833333333333331</v>
      </c>
      <c r="D9998">
        <v>17</v>
      </c>
      <c r="E9998" t="str">
        <f t="shared" si="312"/>
        <v>août</v>
      </c>
      <c r="F9998">
        <f t="shared" si="313"/>
        <v>11</v>
      </c>
    </row>
    <row r="9999" spans="1:6">
      <c r="A9999" t="s">
        <v>85</v>
      </c>
      <c r="B9999" s="72">
        <v>46252</v>
      </c>
      <c r="C9999" s="79">
        <v>0.5</v>
      </c>
      <c r="D9999">
        <v>18</v>
      </c>
      <c r="E9999" t="str">
        <f t="shared" si="312"/>
        <v>août</v>
      </c>
      <c r="F9999">
        <f t="shared" si="313"/>
        <v>12</v>
      </c>
    </row>
    <row r="10000" spans="1:6">
      <c r="A10000" t="s">
        <v>85</v>
      </c>
      <c r="B10000" s="72">
        <v>46252</v>
      </c>
      <c r="C10000" s="79">
        <v>0.54166666666666663</v>
      </c>
      <c r="D10000">
        <v>19</v>
      </c>
      <c r="E10000" t="str">
        <f t="shared" si="312"/>
        <v>août</v>
      </c>
      <c r="F10000">
        <f t="shared" si="313"/>
        <v>13</v>
      </c>
    </row>
    <row r="10001" spans="1:6">
      <c r="A10001" t="s">
        <v>85</v>
      </c>
      <c r="B10001" s="72">
        <v>46252</v>
      </c>
      <c r="C10001" s="79">
        <v>0.58333333333333337</v>
      </c>
      <c r="D10001">
        <v>34</v>
      </c>
      <c r="E10001" t="str">
        <f t="shared" si="312"/>
        <v>août</v>
      </c>
      <c r="F10001">
        <f t="shared" si="313"/>
        <v>14</v>
      </c>
    </row>
    <row r="10002" spans="1:6">
      <c r="A10002" t="s">
        <v>85</v>
      </c>
      <c r="B10002" s="72">
        <v>46252</v>
      </c>
      <c r="C10002" s="79">
        <v>0.625</v>
      </c>
      <c r="D10002">
        <v>19</v>
      </c>
      <c r="E10002" t="str">
        <f t="shared" si="312"/>
        <v>août</v>
      </c>
      <c r="F10002">
        <f t="shared" si="313"/>
        <v>15</v>
      </c>
    </row>
    <row r="10003" spans="1:6">
      <c r="A10003" t="s">
        <v>85</v>
      </c>
      <c r="B10003" s="72">
        <v>46252</v>
      </c>
      <c r="C10003" s="79">
        <v>0.66666666666666663</v>
      </c>
      <c r="D10003">
        <v>23</v>
      </c>
      <c r="E10003" t="str">
        <f t="shared" si="312"/>
        <v>août</v>
      </c>
      <c r="F10003">
        <f t="shared" si="313"/>
        <v>16</v>
      </c>
    </row>
    <row r="10004" spans="1:6">
      <c r="A10004" t="s">
        <v>85</v>
      </c>
      <c r="B10004" s="72">
        <v>46252</v>
      </c>
      <c r="C10004" s="79">
        <v>0.70833333333333337</v>
      </c>
      <c r="D10004">
        <v>10</v>
      </c>
      <c r="E10004" t="str">
        <f t="shared" si="312"/>
        <v>août</v>
      </c>
      <c r="F10004">
        <f t="shared" si="313"/>
        <v>17</v>
      </c>
    </row>
    <row r="10005" spans="1:6">
      <c r="A10005" t="s">
        <v>85</v>
      </c>
      <c r="B10005" s="72">
        <v>46252</v>
      </c>
      <c r="C10005" s="79">
        <v>0.75</v>
      </c>
      <c r="D10005">
        <v>8</v>
      </c>
      <c r="E10005" t="str">
        <f t="shared" si="312"/>
        <v>août</v>
      </c>
      <c r="F10005">
        <f t="shared" si="313"/>
        <v>18</v>
      </c>
    </row>
    <row r="10006" spans="1:6">
      <c r="A10006" t="s">
        <v>85</v>
      </c>
      <c r="B10006" s="72">
        <v>46252</v>
      </c>
      <c r="C10006" s="79">
        <v>0.79166666666666663</v>
      </c>
      <c r="D10006">
        <v>13</v>
      </c>
      <c r="E10006" t="str">
        <f t="shared" si="312"/>
        <v>août</v>
      </c>
      <c r="F10006">
        <f t="shared" si="313"/>
        <v>19</v>
      </c>
    </row>
    <row r="10007" spans="1:6">
      <c r="A10007" t="s">
        <v>85</v>
      </c>
      <c r="B10007" s="72">
        <v>46252</v>
      </c>
      <c r="C10007" s="79">
        <v>0.83333333333333337</v>
      </c>
      <c r="D10007">
        <v>19</v>
      </c>
      <c r="E10007" t="str">
        <f t="shared" si="312"/>
        <v>août</v>
      </c>
      <c r="F10007">
        <f t="shared" si="313"/>
        <v>20</v>
      </c>
    </row>
    <row r="10008" spans="1:6">
      <c r="A10008" t="s">
        <v>85</v>
      </c>
      <c r="B10008" s="72">
        <v>46252</v>
      </c>
      <c r="C10008" s="79">
        <v>0.875</v>
      </c>
      <c r="D10008">
        <v>10</v>
      </c>
      <c r="E10008" t="str">
        <f t="shared" si="312"/>
        <v>août</v>
      </c>
      <c r="F10008">
        <f t="shared" si="313"/>
        <v>21</v>
      </c>
    </row>
    <row r="10009" spans="1:6">
      <c r="A10009" t="s">
        <v>85</v>
      </c>
      <c r="B10009" s="72">
        <v>46252</v>
      </c>
      <c r="C10009" s="79">
        <v>0.91666666666666663</v>
      </c>
      <c r="D10009">
        <v>0</v>
      </c>
      <c r="E10009" t="str">
        <f t="shared" si="312"/>
        <v>août</v>
      </c>
      <c r="F10009">
        <f t="shared" si="313"/>
        <v>22</v>
      </c>
    </row>
    <row r="10010" spans="1:6">
      <c r="A10010" t="s">
        <v>85</v>
      </c>
      <c r="B10010" s="72">
        <v>46252</v>
      </c>
      <c r="C10010" s="79">
        <v>0.95833333333333337</v>
      </c>
      <c r="D10010">
        <v>6</v>
      </c>
      <c r="E10010" t="str">
        <f t="shared" si="312"/>
        <v>août</v>
      </c>
      <c r="F10010">
        <f t="shared" si="313"/>
        <v>23</v>
      </c>
    </row>
    <row r="10011" spans="1:6">
      <c r="A10011" t="s">
        <v>85</v>
      </c>
      <c r="B10011" s="72">
        <v>46253</v>
      </c>
      <c r="C10011" s="79">
        <v>0</v>
      </c>
      <c r="D10011">
        <v>4</v>
      </c>
      <c r="E10011" t="str">
        <f t="shared" si="312"/>
        <v>août</v>
      </c>
      <c r="F10011">
        <f t="shared" si="313"/>
        <v>24</v>
      </c>
    </row>
    <row r="10012" spans="1:6">
      <c r="A10012" t="s">
        <v>85</v>
      </c>
      <c r="B10012" s="72">
        <v>46253</v>
      </c>
      <c r="C10012" s="79">
        <v>4.1666666666666664E-2</v>
      </c>
      <c r="D10012">
        <v>6</v>
      </c>
      <c r="E10012" t="str">
        <f t="shared" si="312"/>
        <v>août</v>
      </c>
      <c r="F10012">
        <f t="shared" si="313"/>
        <v>1</v>
      </c>
    </row>
    <row r="10013" spans="1:6">
      <c r="A10013" t="s">
        <v>85</v>
      </c>
      <c r="B10013" s="72">
        <v>46253</v>
      </c>
      <c r="C10013" s="79">
        <v>8.3333333333333329E-2</v>
      </c>
      <c r="D10013">
        <v>0</v>
      </c>
      <c r="E10013" t="str">
        <f t="shared" si="312"/>
        <v>août</v>
      </c>
      <c r="F10013">
        <f t="shared" si="313"/>
        <v>2</v>
      </c>
    </row>
    <row r="10014" spans="1:6">
      <c r="A10014" t="s">
        <v>85</v>
      </c>
      <c r="B10014" s="72">
        <v>46253</v>
      </c>
      <c r="C10014" s="79">
        <v>0.125</v>
      </c>
      <c r="D10014">
        <v>0</v>
      </c>
      <c r="E10014" t="str">
        <f t="shared" si="312"/>
        <v>août</v>
      </c>
      <c r="F10014">
        <f t="shared" si="313"/>
        <v>3</v>
      </c>
    </row>
    <row r="10015" spans="1:6">
      <c r="A10015" t="s">
        <v>85</v>
      </c>
      <c r="B10015" s="72">
        <v>46253</v>
      </c>
      <c r="C10015" s="79">
        <v>0.16666666666666666</v>
      </c>
      <c r="D10015">
        <v>0</v>
      </c>
      <c r="E10015" t="str">
        <f t="shared" si="312"/>
        <v>août</v>
      </c>
      <c r="F10015">
        <f t="shared" si="313"/>
        <v>4</v>
      </c>
    </row>
    <row r="10016" spans="1:6">
      <c r="A10016" t="s">
        <v>85</v>
      </c>
      <c r="B10016" s="72">
        <v>46253</v>
      </c>
      <c r="C10016" s="79">
        <v>0.20833333333333334</v>
      </c>
      <c r="D10016">
        <v>0</v>
      </c>
      <c r="E10016" t="str">
        <f t="shared" si="312"/>
        <v>août</v>
      </c>
      <c r="F10016" t="e">
        <f t="shared" si="313"/>
        <v>#N/A</v>
      </c>
    </row>
    <row r="10017" spans="1:6">
      <c r="A10017" t="s">
        <v>85</v>
      </c>
      <c r="B10017" s="72">
        <v>46253</v>
      </c>
      <c r="C10017" s="79">
        <v>0.25</v>
      </c>
      <c r="D10017">
        <v>0</v>
      </c>
      <c r="E10017" t="str">
        <f t="shared" si="312"/>
        <v>août</v>
      </c>
      <c r="F10017">
        <f t="shared" si="313"/>
        <v>6</v>
      </c>
    </row>
    <row r="10018" spans="1:6">
      <c r="A10018" t="s">
        <v>85</v>
      </c>
      <c r="B10018" s="72">
        <v>46253</v>
      </c>
      <c r="C10018" s="79">
        <v>0.29166666666666669</v>
      </c>
      <c r="D10018">
        <v>2</v>
      </c>
      <c r="E10018" t="str">
        <f t="shared" si="312"/>
        <v>août</v>
      </c>
      <c r="F10018">
        <f t="shared" si="313"/>
        <v>7</v>
      </c>
    </row>
    <row r="10019" spans="1:6">
      <c r="A10019" t="s">
        <v>85</v>
      </c>
      <c r="B10019" s="72">
        <v>46253</v>
      </c>
      <c r="C10019" s="79">
        <v>0.33333333333333331</v>
      </c>
      <c r="D10019">
        <v>6</v>
      </c>
      <c r="E10019" t="str">
        <f t="shared" si="312"/>
        <v>août</v>
      </c>
      <c r="F10019">
        <f t="shared" si="313"/>
        <v>8</v>
      </c>
    </row>
    <row r="10020" spans="1:6">
      <c r="A10020" t="s">
        <v>85</v>
      </c>
      <c r="B10020" s="72">
        <v>46253</v>
      </c>
      <c r="C10020" s="79">
        <v>0.375</v>
      </c>
      <c r="D10020">
        <v>8</v>
      </c>
      <c r="E10020" t="str">
        <f t="shared" si="312"/>
        <v>août</v>
      </c>
      <c r="F10020">
        <f t="shared" si="313"/>
        <v>9</v>
      </c>
    </row>
    <row r="10021" spans="1:6">
      <c r="A10021" t="s">
        <v>85</v>
      </c>
      <c r="B10021" s="72">
        <v>46253</v>
      </c>
      <c r="C10021" s="79">
        <v>0.41666666666666669</v>
      </c>
      <c r="D10021">
        <v>10</v>
      </c>
      <c r="E10021" t="str">
        <f t="shared" si="312"/>
        <v>août</v>
      </c>
      <c r="F10021">
        <f t="shared" si="313"/>
        <v>10</v>
      </c>
    </row>
    <row r="10022" spans="1:6">
      <c r="A10022" t="s">
        <v>85</v>
      </c>
      <c r="B10022" s="72">
        <v>46253</v>
      </c>
      <c r="C10022" s="79">
        <v>0.45833333333333331</v>
      </c>
      <c r="D10022">
        <v>22</v>
      </c>
      <c r="E10022" t="str">
        <f t="shared" si="312"/>
        <v>août</v>
      </c>
      <c r="F10022">
        <f t="shared" si="313"/>
        <v>11</v>
      </c>
    </row>
    <row r="10023" spans="1:6">
      <c r="A10023" t="s">
        <v>85</v>
      </c>
      <c r="B10023" s="72">
        <v>46253</v>
      </c>
      <c r="C10023" s="79">
        <v>0.5</v>
      </c>
      <c r="D10023">
        <v>12</v>
      </c>
      <c r="E10023" t="str">
        <f t="shared" si="312"/>
        <v>août</v>
      </c>
      <c r="F10023">
        <f t="shared" si="313"/>
        <v>12</v>
      </c>
    </row>
    <row r="10024" spans="1:6">
      <c r="A10024" t="s">
        <v>85</v>
      </c>
      <c r="B10024" s="72">
        <v>46253</v>
      </c>
      <c r="C10024" s="79">
        <v>0.54166666666666663</v>
      </c>
      <c r="D10024">
        <v>13</v>
      </c>
      <c r="E10024" t="str">
        <f t="shared" si="312"/>
        <v>août</v>
      </c>
      <c r="F10024">
        <f t="shared" si="313"/>
        <v>13</v>
      </c>
    </row>
    <row r="10025" spans="1:6">
      <c r="A10025" t="s">
        <v>85</v>
      </c>
      <c r="B10025" s="72">
        <v>46253</v>
      </c>
      <c r="C10025" s="79">
        <v>0.58333333333333337</v>
      </c>
      <c r="D10025">
        <v>22</v>
      </c>
      <c r="E10025" t="str">
        <f t="shared" si="312"/>
        <v>août</v>
      </c>
      <c r="F10025">
        <f t="shared" si="313"/>
        <v>14</v>
      </c>
    </row>
    <row r="10026" spans="1:6">
      <c r="A10026" t="s">
        <v>85</v>
      </c>
      <c r="B10026" s="72">
        <v>46253</v>
      </c>
      <c r="C10026" s="79">
        <v>0.625</v>
      </c>
      <c r="D10026">
        <v>26</v>
      </c>
      <c r="E10026" t="str">
        <f t="shared" si="312"/>
        <v>août</v>
      </c>
      <c r="F10026">
        <f t="shared" si="313"/>
        <v>15</v>
      </c>
    </row>
    <row r="10027" spans="1:6">
      <c r="A10027" t="s">
        <v>85</v>
      </c>
      <c r="B10027" s="72">
        <v>46253</v>
      </c>
      <c r="C10027" s="79">
        <v>0.66666666666666663</v>
      </c>
      <c r="D10027">
        <v>31</v>
      </c>
      <c r="E10027" t="str">
        <f t="shared" si="312"/>
        <v>août</v>
      </c>
      <c r="F10027">
        <f t="shared" si="313"/>
        <v>16</v>
      </c>
    </row>
    <row r="10028" spans="1:6">
      <c r="A10028" t="s">
        <v>85</v>
      </c>
      <c r="B10028" s="72">
        <v>46253</v>
      </c>
      <c r="C10028" s="79">
        <v>0.70833333333333337</v>
      </c>
      <c r="D10028">
        <v>12</v>
      </c>
      <c r="E10028" t="str">
        <f t="shared" si="312"/>
        <v>août</v>
      </c>
      <c r="F10028">
        <f t="shared" si="313"/>
        <v>17</v>
      </c>
    </row>
    <row r="10029" spans="1:6">
      <c r="A10029" t="s">
        <v>85</v>
      </c>
      <c r="B10029" s="72">
        <v>46253</v>
      </c>
      <c r="C10029" s="79">
        <v>0.75</v>
      </c>
      <c r="D10029">
        <v>14</v>
      </c>
      <c r="E10029" t="str">
        <f t="shared" si="312"/>
        <v>août</v>
      </c>
      <c r="F10029">
        <f t="shared" si="313"/>
        <v>18</v>
      </c>
    </row>
    <row r="10030" spans="1:6">
      <c r="A10030" t="s">
        <v>85</v>
      </c>
      <c r="B10030" s="72">
        <v>46253</v>
      </c>
      <c r="C10030" s="79">
        <v>0.79166666666666663</v>
      </c>
      <c r="D10030">
        <v>8</v>
      </c>
      <c r="E10030" t="str">
        <f t="shared" si="312"/>
        <v>août</v>
      </c>
      <c r="F10030">
        <f t="shared" si="313"/>
        <v>19</v>
      </c>
    </row>
    <row r="10031" spans="1:6">
      <c r="A10031" t="s">
        <v>85</v>
      </c>
      <c r="B10031" s="72">
        <v>46253</v>
      </c>
      <c r="C10031" s="79">
        <v>0.83333333333333337</v>
      </c>
      <c r="D10031">
        <v>2</v>
      </c>
      <c r="E10031" t="str">
        <f t="shared" si="312"/>
        <v>août</v>
      </c>
      <c r="F10031">
        <f t="shared" si="313"/>
        <v>20</v>
      </c>
    </row>
    <row r="10032" spans="1:6">
      <c r="A10032" t="s">
        <v>85</v>
      </c>
      <c r="B10032" s="72">
        <v>46253</v>
      </c>
      <c r="C10032" s="79">
        <v>0.875</v>
      </c>
      <c r="D10032">
        <v>4</v>
      </c>
      <c r="E10032" t="str">
        <f t="shared" si="312"/>
        <v>août</v>
      </c>
      <c r="F10032">
        <f t="shared" si="313"/>
        <v>21</v>
      </c>
    </row>
    <row r="10033" spans="1:6">
      <c r="A10033" t="s">
        <v>85</v>
      </c>
      <c r="B10033" s="72">
        <v>46253</v>
      </c>
      <c r="C10033" s="79">
        <v>0.91666666666666663</v>
      </c>
      <c r="D10033">
        <v>4</v>
      </c>
      <c r="E10033" t="str">
        <f t="shared" si="312"/>
        <v>août</v>
      </c>
      <c r="F10033">
        <f t="shared" si="313"/>
        <v>22</v>
      </c>
    </row>
    <row r="10034" spans="1:6">
      <c r="A10034" t="s">
        <v>85</v>
      </c>
      <c r="B10034" s="72">
        <v>46253</v>
      </c>
      <c r="C10034" s="79">
        <v>0.95833333333333337</v>
      </c>
      <c r="D10034">
        <v>10</v>
      </c>
      <c r="E10034" t="str">
        <f t="shared" si="312"/>
        <v>août</v>
      </c>
      <c r="F10034">
        <f t="shared" si="313"/>
        <v>23</v>
      </c>
    </row>
    <row r="10035" spans="1:6">
      <c r="A10035" t="s">
        <v>85</v>
      </c>
      <c r="B10035" s="72">
        <v>46254</v>
      </c>
      <c r="C10035" s="79">
        <v>0</v>
      </c>
      <c r="D10035">
        <v>2</v>
      </c>
      <c r="E10035" t="str">
        <f t="shared" si="312"/>
        <v>août</v>
      </c>
      <c r="F10035">
        <f t="shared" si="313"/>
        <v>24</v>
      </c>
    </row>
    <row r="10036" spans="1:6">
      <c r="A10036" t="s">
        <v>85</v>
      </c>
      <c r="B10036" s="72">
        <v>46254</v>
      </c>
      <c r="C10036" s="79">
        <v>4.1666666666666664E-2</v>
      </c>
      <c r="D10036">
        <v>0</v>
      </c>
      <c r="E10036" t="str">
        <f t="shared" si="312"/>
        <v>août</v>
      </c>
      <c r="F10036">
        <f t="shared" si="313"/>
        <v>1</v>
      </c>
    </row>
    <row r="10037" spans="1:6">
      <c r="A10037" t="s">
        <v>85</v>
      </c>
      <c r="B10037" s="72">
        <v>46254</v>
      </c>
      <c r="C10037" s="79">
        <v>8.3333333333333329E-2</v>
      </c>
      <c r="D10037">
        <v>2</v>
      </c>
      <c r="E10037" t="str">
        <f t="shared" si="312"/>
        <v>août</v>
      </c>
      <c r="F10037">
        <f t="shared" si="313"/>
        <v>2</v>
      </c>
    </row>
    <row r="10038" spans="1:6">
      <c r="A10038" t="s">
        <v>85</v>
      </c>
      <c r="B10038" s="72">
        <v>46254</v>
      </c>
      <c r="C10038" s="79">
        <v>0.125</v>
      </c>
      <c r="D10038">
        <v>4</v>
      </c>
      <c r="E10038" t="str">
        <f t="shared" si="312"/>
        <v>août</v>
      </c>
      <c r="F10038">
        <f t="shared" si="313"/>
        <v>3</v>
      </c>
    </row>
    <row r="10039" spans="1:6">
      <c r="A10039" t="s">
        <v>85</v>
      </c>
      <c r="B10039" s="72">
        <v>46254</v>
      </c>
      <c r="C10039" s="79">
        <v>0.16666666666666666</v>
      </c>
      <c r="D10039">
        <v>2</v>
      </c>
      <c r="E10039" t="str">
        <f t="shared" si="312"/>
        <v>août</v>
      </c>
      <c r="F10039">
        <f t="shared" si="313"/>
        <v>4</v>
      </c>
    </row>
    <row r="10040" spans="1:6">
      <c r="A10040" t="s">
        <v>85</v>
      </c>
      <c r="B10040" s="72">
        <v>46254</v>
      </c>
      <c r="C10040" s="79">
        <v>0.20833333333333334</v>
      </c>
      <c r="D10040">
        <v>0</v>
      </c>
      <c r="E10040" t="str">
        <f t="shared" si="312"/>
        <v>août</v>
      </c>
      <c r="F10040" t="e">
        <f t="shared" si="313"/>
        <v>#N/A</v>
      </c>
    </row>
    <row r="10041" spans="1:6">
      <c r="A10041" t="s">
        <v>85</v>
      </c>
      <c r="B10041" s="72">
        <v>46254</v>
      </c>
      <c r="C10041" s="79">
        <v>0.25</v>
      </c>
      <c r="D10041">
        <v>2</v>
      </c>
      <c r="E10041" t="str">
        <f t="shared" si="312"/>
        <v>août</v>
      </c>
      <c r="F10041">
        <f t="shared" si="313"/>
        <v>6</v>
      </c>
    </row>
    <row r="10042" spans="1:6">
      <c r="A10042" t="s">
        <v>85</v>
      </c>
      <c r="B10042" s="72">
        <v>46254</v>
      </c>
      <c r="C10042" s="79">
        <v>0.29166666666666669</v>
      </c>
      <c r="D10042">
        <v>0</v>
      </c>
      <c r="E10042" t="str">
        <f t="shared" si="312"/>
        <v>août</v>
      </c>
      <c r="F10042">
        <f t="shared" si="313"/>
        <v>7</v>
      </c>
    </row>
    <row r="10043" spans="1:6">
      <c r="A10043" t="s">
        <v>85</v>
      </c>
      <c r="B10043" s="72">
        <v>46254</v>
      </c>
      <c r="C10043" s="79">
        <v>0.33333333333333331</v>
      </c>
      <c r="D10043">
        <v>10</v>
      </c>
      <c r="E10043" t="str">
        <f t="shared" si="312"/>
        <v>août</v>
      </c>
      <c r="F10043">
        <f t="shared" si="313"/>
        <v>8</v>
      </c>
    </row>
    <row r="10044" spans="1:6">
      <c r="A10044" t="s">
        <v>85</v>
      </c>
      <c r="B10044" s="72">
        <v>46254</v>
      </c>
      <c r="C10044" s="79">
        <v>0.375</v>
      </c>
      <c r="D10044">
        <v>22</v>
      </c>
      <c r="E10044" t="str">
        <f t="shared" si="312"/>
        <v>août</v>
      </c>
      <c r="F10044">
        <f t="shared" si="313"/>
        <v>9</v>
      </c>
    </row>
    <row r="10045" spans="1:6">
      <c r="A10045" t="s">
        <v>85</v>
      </c>
      <c r="B10045" s="72">
        <v>46254</v>
      </c>
      <c r="C10045" s="79">
        <v>0.41666666666666669</v>
      </c>
      <c r="D10045">
        <v>26</v>
      </c>
      <c r="E10045" t="str">
        <f t="shared" si="312"/>
        <v>août</v>
      </c>
      <c r="F10045">
        <f t="shared" si="313"/>
        <v>10</v>
      </c>
    </row>
    <row r="10046" spans="1:6">
      <c r="A10046" t="s">
        <v>85</v>
      </c>
      <c r="B10046" s="72">
        <v>46254</v>
      </c>
      <c r="C10046" s="79">
        <v>0.45833333333333331</v>
      </c>
      <c r="D10046">
        <v>29</v>
      </c>
      <c r="E10046" t="str">
        <f t="shared" si="312"/>
        <v>août</v>
      </c>
      <c r="F10046">
        <f t="shared" si="313"/>
        <v>11</v>
      </c>
    </row>
    <row r="10047" spans="1:6">
      <c r="A10047" t="s">
        <v>85</v>
      </c>
      <c r="B10047" s="72">
        <v>46254</v>
      </c>
      <c r="C10047" s="79">
        <v>0.5</v>
      </c>
      <c r="D10047">
        <v>20</v>
      </c>
      <c r="E10047" t="str">
        <f t="shared" si="312"/>
        <v>août</v>
      </c>
      <c r="F10047">
        <f t="shared" si="313"/>
        <v>12</v>
      </c>
    </row>
    <row r="10048" spans="1:6">
      <c r="A10048" t="s">
        <v>85</v>
      </c>
      <c r="B10048" s="72">
        <v>46254</v>
      </c>
      <c r="C10048" s="79">
        <v>0.54166666666666663</v>
      </c>
      <c r="D10048">
        <v>22</v>
      </c>
      <c r="E10048" t="str">
        <f t="shared" si="312"/>
        <v>août</v>
      </c>
      <c r="F10048">
        <f t="shared" si="313"/>
        <v>13</v>
      </c>
    </row>
    <row r="10049" spans="1:6">
      <c r="A10049" t="s">
        <v>85</v>
      </c>
      <c r="B10049" s="72">
        <v>46254</v>
      </c>
      <c r="C10049" s="79">
        <v>0.58333333333333337</v>
      </c>
      <c r="D10049">
        <v>36</v>
      </c>
      <c r="E10049" t="str">
        <f t="shared" si="312"/>
        <v>août</v>
      </c>
      <c r="F10049">
        <f t="shared" si="313"/>
        <v>14</v>
      </c>
    </row>
    <row r="10050" spans="1:6">
      <c r="A10050" t="s">
        <v>85</v>
      </c>
      <c r="B10050" s="72">
        <v>46254</v>
      </c>
      <c r="C10050" s="79">
        <v>0.625</v>
      </c>
      <c r="D10050">
        <v>8</v>
      </c>
      <c r="E10050" t="str">
        <f t="shared" si="312"/>
        <v>août</v>
      </c>
      <c r="F10050">
        <f t="shared" si="313"/>
        <v>15</v>
      </c>
    </row>
    <row r="10051" spans="1:6">
      <c r="A10051" t="s">
        <v>85</v>
      </c>
      <c r="B10051" s="72">
        <v>46254</v>
      </c>
      <c r="C10051" s="79">
        <v>0.66666666666666663</v>
      </c>
      <c r="D10051">
        <v>16</v>
      </c>
      <c r="E10051" t="str">
        <f t="shared" si="312"/>
        <v>août</v>
      </c>
      <c r="F10051">
        <f t="shared" si="313"/>
        <v>16</v>
      </c>
    </row>
    <row r="10052" spans="1:6">
      <c r="A10052" t="s">
        <v>85</v>
      </c>
      <c r="B10052" s="72">
        <v>46254</v>
      </c>
      <c r="C10052" s="79">
        <v>0.70833333333333337</v>
      </c>
      <c r="D10052">
        <v>16</v>
      </c>
      <c r="E10052" t="str">
        <f t="shared" ref="E10052:E10115" si="314">TEXT(B10052,"mmmm")</f>
        <v>août</v>
      </c>
      <c r="F10052">
        <f t="shared" ref="F10052:F10115" si="315">VLOOKUP(C10052,$L$1:$M$24,2,0)</f>
        <v>17</v>
      </c>
    </row>
    <row r="10053" spans="1:6">
      <c r="A10053" t="s">
        <v>85</v>
      </c>
      <c r="B10053" s="72">
        <v>46254</v>
      </c>
      <c r="C10053" s="79">
        <v>0.75</v>
      </c>
      <c r="D10053">
        <v>4</v>
      </c>
      <c r="E10053" t="str">
        <f t="shared" si="314"/>
        <v>août</v>
      </c>
      <c r="F10053">
        <f t="shared" si="315"/>
        <v>18</v>
      </c>
    </row>
    <row r="10054" spans="1:6">
      <c r="A10054" t="s">
        <v>85</v>
      </c>
      <c r="B10054" s="72">
        <v>46254</v>
      </c>
      <c r="C10054" s="79">
        <v>0.79166666666666663</v>
      </c>
      <c r="D10054">
        <v>6</v>
      </c>
      <c r="E10054" t="str">
        <f t="shared" si="314"/>
        <v>août</v>
      </c>
      <c r="F10054">
        <f t="shared" si="315"/>
        <v>19</v>
      </c>
    </row>
    <row r="10055" spans="1:6">
      <c r="A10055" t="s">
        <v>85</v>
      </c>
      <c r="B10055" s="72">
        <v>46254</v>
      </c>
      <c r="C10055" s="79">
        <v>0.83333333333333337</v>
      </c>
      <c r="D10055">
        <v>4</v>
      </c>
      <c r="E10055" t="str">
        <f t="shared" si="314"/>
        <v>août</v>
      </c>
      <c r="F10055">
        <f t="shared" si="315"/>
        <v>20</v>
      </c>
    </row>
    <row r="10056" spans="1:6">
      <c r="A10056" t="s">
        <v>85</v>
      </c>
      <c r="B10056" s="72">
        <v>46254</v>
      </c>
      <c r="C10056" s="79">
        <v>0.875</v>
      </c>
      <c r="D10056">
        <v>4</v>
      </c>
      <c r="E10056" t="str">
        <f t="shared" si="314"/>
        <v>août</v>
      </c>
      <c r="F10056">
        <f t="shared" si="315"/>
        <v>21</v>
      </c>
    </row>
    <row r="10057" spans="1:6">
      <c r="A10057" t="s">
        <v>85</v>
      </c>
      <c r="B10057" s="72">
        <v>46254</v>
      </c>
      <c r="C10057" s="79">
        <v>0.91666666666666663</v>
      </c>
      <c r="D10057">
        <v>4</v>
      </c>
      <c r="E10057" t="str">
        <f t="shared" si="314"/>
        <v>août</v>
      </c>
      <c r="F10057">
        <f t="shared" si="315"/>
        <v>22</v>
      </c>
    </row>
    <row r="10058" spans="1:6">
      <c r="A10058" t="s">
        <v>85</v>
      </c>
      <c r="B10058" s="72">
        <v>46254</v>
      </c>
      <c r="C10058" s="79">
        <v>0.95833333333333337</v>
      </c>
      <c r="D10058">
        <v>0</v>
      </c>
      <c r="E10058" t="str">
        <f t="shared" si="314"/>
        <v>août</v>
      </c>
      <c r="F10058">
        <f t="shared" si="315"/>
        <v>23</v>
      </c>
    </row>
    <row r="10059" spans="1:6">
      <c r="A10059" t="s">
        <v>85</v>
      </c>
      <c r="B10059" s="72">
        <v>46255</v>
      </c>
      <c r="C10059" s="79">
        <v>0</v>
      </c>
      <c r="D10059">
        <v>2</v>
      </c>
      <c r="E10059" t="str">
        <f t="shared" si="314"/>
        <v>août</v>
      </c>
      <c r="F10059">
        <f t="shared" si="315"/>
        <v>24</v>
      </c>
    </row>
    <row r="10060" spans="1:6">
      <c r="A10060" t="s">
        <v>85</v>
      </c>
      <c r="B10060" s="72">
        <v>46255</v>
      </c>
      <c r="C10060" s="79">
        <v>4.1666666666666664E-2</v>
      </c>
      <c r="D10060">
        <v>4</v>
      </c>
      <c r="E10060" t="str">
        <f t="shared" si="314"/>
        <v>août</v>
      </c>
      <c r="F10060">
        <f t="shared" si="315"/>
        <v>1</v>
      </c>
    </row>
    <row r="10061" spans="1:6">
      <c r="A10061" t="s">
        <v>85</v>
      </c>
      <c r="B10061" s="72">
        <v>46255</v>
      </c>
      <c r="C10061" s="79">
        <v>8.3333333333333329E-2</v>
      </c>
      <c r="D10061">
        <v>6</v>
      </c>
      <c r="E10061" t="str">
        <f t="shared" si="314"/>
        <v>août</v>
      </c>
      <c r="F10061">
        <f t="shared" si="315"/>
        <v>2</v>
      </c>
    </row>
    <row r="10062" spans="1:6">
      <c r="A10062" t="s">
        <v>85</v>
      </c>
      <c r="B10062" s="72">
        <v>46255</v>
      </c>
      <c r="C10062" s="79">
        <v>0.125</v>
      </c>
      <c r="D10062">
        <v>0</v>
      </c>
      <c r="E10062" t="str">
        <f t="shared" si="314"/>
        <v>août</v>
      </c>
      <c r="F10062">
        <f t="shared" si="315"/>
        <v>3</v>
      </c>
    </row>
    <row r="10063" spans="1:6">
      <c r="A10063" t="s">
        <v>85</v>
      </c>
      <c r="B10063" s="72">
        <v>46255</v>
      </c>
      <c r="C10063" s="79">
        <v>0.16666666666666666</v>
      </c>
      <c r="D10063">
        <v>5</v>
      </c>
      <c r="E10063" t="str">
        <f t="shared" si="314"/>
        <v>août</v>
      </c>
      <c r="F10063">
        <f t="shared" si="315"/>
        <v>4</v>
      </c>
    </row>
    <row r="10064" spans="1:6">
      <c r="A10064" t="s">
        <v>85</v>
      </c>
      <c r="B10064" s="72">
        <v>46255</v>
      </c>
      <c r="C10064" s="79">
        <v>0.20833333333333334</v>
      </c>
      <c r="D10064">
        <v>1</v>
      </c>
      <c r="E10064" t="str">
        <f t="shared" si="314"/>
        <v>août</v>
      </c>
      <c r="F10064" t="e">
        <f t="shared" si="315"/>
        <v>#N/A</v>
      </c>
    </row>
    <row r="10065" spans="1:6">
      <c r="A10065" t="s">
        <v>85</v>
      </c>
      <c r="B10065" s="72">
        <v>46255</v>
      </c>
      <c r="C10065" s="79">
        <v>0.25</v>
      </c>
      <c r="D10065">
        <v>0</v>
      </c>
      <c r="E10065" t="str">
        <f t="shared" si="314"/>
        <v>août</v>
      </c>
      <c r="F10065">
        <f t="shared" si="315"/>
        <v>6</v>
      </c>
    </row>
    <row r="10066" spans="1:6">
      <c r="A10066" t="s">
        <v>85</v>
      </c>
      <c r="B10066" s="72">
        <v>46255</v>
      </c>
      <c r="C10066" s="79">
        <v>0.29166666666666669</v>
      </c>
      <c r="D10066">
        <v>3</v>
      </c>
      <c r="E10066" t="str">
        <f t="shared" si="314"/>
        <v>août</v>
      </c>
      <c r="F10066">
        <f t="shared" si="315"/>
        <v>7</v>
      </c>
    </row>
    <row r="10067" spans="1:6">
      <c r="A10067" t="s">
        <v>85</v>
      </c>
      <c r="B10067" s="72">
        <v>46255</v>
      </c>
      <c r="C10067" s="79">
        <v>0.33333333333333331</v>
      </c>
      <c r="D10067">
        <v>14</v>
      </c>
      <c r="E10067" t="str">
        <f t="shared" si="314"/>
        <v>août</v>
      </c>
      <c r="F10067">
        <f t="shared" si="315"/>
        <v>8</v>
      </c>
    </row>
    <row r="10068" spans="1:6">
      <c r="A10068" t="s">
        <v>85</v>
      </c>
      <c r="B10068" s="72">
        <v>46255</v>
      </c>
      <c r="C10068" s="79">
        <v>0.375</v>
      </c>
      <c r="D10068">
        <v>12</v>
      </c>
      <c r="E10068" t="str">
        <f t="shared" si="314"/>
        <v>août</v>
      </c>
      <c r="F10068">
        <f t="shared" si="315"/>
        <v>9</v>
      </c>
    </row>
    <row r="10069" spans="1:6">
      <c r="A10069" t="s">
        <v>85</v>
      </c>
      <c r="B10069" s="72">
        <v>46255</v>
      </c>
      <c r="C10069" s="79">
        <v>0.41666666666666669</v>
      </c>
      <c r="D10069">
        <v>15</v>
      </c>
      <c r="E10069" t="str">
        <f t="shared" si="314"/>
        <v>août</v>
      </c>
      <c r="F10069">
        <f t="shared" si="315"/>
        <v>10</v>
      </c>
    </row>
    <row r="10070" spans="1:6">
      <c r="A10070" t="s">
        <v>85</v>
      </c>
      <c r="B10070" s="72">
        <v>46255</v>
      </c>
      <c r="C10070" s="79">
        <v>0.45833333333333331</v>
      </c>
      <c r="D10070">
        <v>19</v>
      </c>
      <c r="E10070" t="str">
        <f t="shared" si="314"/>
        <v>août</v>
      </c>
      <c r="F10070">
        <f t="shared" si="315"/>
        <v>11</v>
      </c>
    </row>
    <row r="10071" spans="1:6">
      <c r="A10071" t="s">
        <v>85</v>
      </c>
      <c r="B10071" s="72">
        <v>46255</v>
      </c>
      <c r="C10071" s="79">
        <v>0.5</v>
      </c>
      <c r="D10071">
        <v>22</v>
      </c>
      <c r="E10071" t="str">
        <f t="shared" si="314"/>
        <v>août</v>
      </c>
      <c r="F10071">
        <f t="shared" si="315"/>
        <v>12</v>
      </c>
    </row>
    <row r="10072" spans="1:6">
      <c r="A10072" t="s">
        <v>85</v>
      </c>
      <c r="B10072" s="72">
        <v>46255</v>
      </c>
      <c r="C10072" s="79">
        <v>0.54166666666666663</v>
      </c>
      <c r="D10072">
        <v>25</v>
      </c>
      <c r="E10072" t="str">
        <f t="shared" si="314"/>
        <v>août</v>
      </c>
      <c r="F10072">
        <f t="shared" si="315"/>
        <v>13</v>
      </c>
    </row>
    <row r="10073" spans="1:6">
      <c r="A10073" t="s">
        <v>85</v>
      </c>
      <c r="B10073" s="72">
        <v>46255</v>
      </c>
      <c r="C10073" s="79">
        <v>0.58333333333333337</v>
      </c>
      <c r="D10073">
        <v>30</v>
      </c>
      <c r="E10073" t="str">
        <f t="shared" si="314"/>
        <v>août</v>
      </c>
      <c r="F10073">
        <f t="shared" si="315"/>
        <v>14</v>
      </c>
    </row>
    <row r="10074" spans="1:6">
      <c r="A10074" t="s">
        <v>85</v>
      </c>
      <c r="B10074" s="72">
        <v>46255</v>
      </c>
      <c r="C10074" s="79">
        <v>0.625</v>
      </c>
      <c r="D10074">
        <v>31</v>
      </c>
      <c r="E10074" t="str">
        <f t="shared" si="314"/>
        <v>août</v>
      </c>
      <c r="F10074">
        <f t="shared" si="315"/>
        <v>15</v>
      </c>
    </row>
    <row r="10075" spans="1:6">
      <c r="A10075" t="s">
        <v>85</v>
      </c>
      <c r="B10075" s="72">
        <v>46255</v>
      </c>
      <c r="C10075" s="79">
        <v>0.66666666666666663</v>
      </c>
      <c r="D10075">
        <v>37</v>
      </c>
      <c r="E10075" t="str">
        <f t="shared" si="314"/>
        <v>août</v>
      </c>
      <c r="F10075">
        <f t="shared" si="315"/>
        <v>16</v>
      </c>
    </row>
    <row r="10076" spans="1:6">
      <c r="A10076" t="s">
        <v>85</v>
      </c>
      <c r="B10076" s="72">
        <v>46255</v>
      </c>
      <c r="C10076" s="79">
        <v>0.70833333333333337</v>
      </c>
      <c r="D10076">
        <v>26</v>
      </c>
      <c r="E10076" t="str">
        <f t="shared" si="314"/>
        <v>août</v>
      </c>
      <c r="F10076">
        <f t="shared" si="315"/>
        <v>17</v>
      </c>
    </row>
    <row r="10077" spans="1:6">
      <c r="A10077" t="s">
        <v>85</v>
      </c>
      <c r="B10077" s="72">
        <v>46255</v>
      </c>
      <c r="C10077" s="79">
        <v>0.75</v>
      </c>
      <c r="D10077">
        <v>14</v>
      </c>
      <c r="E10077" t="str">
        <f t="shared" si="314"/>
        <v>août</v>
      </c>
      <c r="F10077">
        <f t="shared" si="315"/>
        <v>18</v>
      </c>
    </row>
    <row r="10078" spans="1:6">
      <c r="A10078" t="s">
        <v>85</v>
      </c>
      <c r="B10078" s="72">
        <v>46255</v>
      </c>
      <c r="C10078" s="79">
        <v>0.79166666666666663</v>
      </c>
      <c r="D10078">
        <v>9</v>
      </c>
      <c r="E10078" t="str">
        <f t="shared" si="314"/>
        <v>août</v>
      </c>
      <c r="F10078">
        <f t="shared" si="315"/>
        <v>19</v>
      </c>
    </row>
    <row r="10079" spans="1:6">
      <c r="A10079" t="s">
        <v>85</v>
      </c>
      <c r="B10079" s="72">
        <v>46255</v>
      </c>
      <c r="C10079" s="79">
        <v>0.83333333333333337</v>
      </c>
      <c r="D10079">
        <v>6</v>
      </c>
      <c r="E10079" t="str">
        <f t="shared" si="314"/>
        <v>août</v>
      </c>
      <c r="F10079">
        <f t="shared" si="315"/>
        <v>20</v>
      </c>
    </row>
    <row r="10080" spans="1:6">
      <c r="A10080" t="s">
        <v>85</v>
      </c>
      <c r="B10080" s="72">
        <v>46255</v>
      </c>
      <c r="C10080" s="79">
        <v>0.875</v>
      </c>
      <c r="D10080">
        <v>9</v>
      </c>
      <c r="E10080" t="str">
        <f t="shared" si="314"/>
        <v>août</v>
      </c>
      <c r="F10080">
        <f t="shared" si="315"/>
        <v>21</v>
      </c>
    </row>
    <row r="10081" spans="1:6">
      <c r="A10081" t="s">
        <v>85</v>
      </c>
      <c r="B10081" s="72">
        <v>46255</v>
      </c>
      <c r="C10081" s="79">
        <v>0.91666666666666663</v>
      </c>
      <c r="D10081">
        <v>6</v>
      </c>
      <c r="E10081" t="str">
        <f t="shared" si="314"/>
        <v>août</v>
      </c>
      <c r="F10081">
        <f t="shared" si="315"/>
        <v>22</v>
      </c>
    </row>
    <row r="10082" spans="1:6">
      <c r="A10082" t="s">
        <v>85</v>
      </c>
      <c r="B10082" s="72">
        <v>46255</v>
      </c>
      <c r="C10082" s="79">
        <v>0.95833333333333337</v>
      </c>
      <c r="D10082">
        <v>3</v>
      </c>
      <c r="E10082" t="str">
        <f t="shared" si="314"/>
        <v>août</v>
      </c>
      <c r="F10082">
        <f t="shared" si="315"/>
        <v>23</v>
      </c>
    </row>
    <row r="10083" spans="1:6">
      <c r="A10083" t="s">
        <v>85</v>
      </c>
      <c r="B10083" s="72">
        <v>46256</v>
      </c>
      <c r="C10083" s="79">
        <v>0</v>
      </c>
      <c r="D10083">
        <v>0</v>
      </c>
      <c r="E10083" t="str">
        <f t="shared" si="314"/>
        <v>août</v>
      </c>
      <c r="F10083">
        <f t="shared" si="315"/>
        <v>24</v>
      </c>
    </row>
    <row r="10084" spans="1:6">
      <c r="A10084" t="s">
        <v>85</v>
      </c>
      <c r="B10084" s="72">
        <v>46256</v>
      </c>
      <c r="C10084" s="79">
        <v>4.1666666666666664E-2</v>
      </c>
      <c r="D10084">
        <v>0</v>
      </c>
      <c r="E10084" t="str">
        <f t="shared" si="314"/>
        <v>août</v>
      </c>
      <c r="F10084">
        <f t="shared" si="315"/>
        <v>1</v>
      </c>
    </row>
    <row r="10085" spans="1:6">
      <c r="A10085" t="s">
        <v>85</v>
      </c>
      <c r="B10085" s="72">
        <v>46256</v>
      </c>
      <c r="C10085" s="79">
        <v>8.3333333333333329E-2</v>
      </c>
      <c r="D10085">
        <v>0</v>
      </c>
      <c r="E10085" t="str">
        <f t="shared" si="314"/>
        <v>août</v>
      </c>
      <c r="F10085">
        <f t="shared" si="315"/>
        <v>2</v>
      </c>
    </row>
    <row r="10086" spans="1:6">
      <c r="A10086" t="s">
        <v>85</v>
      </c>
      <c r="B10086" s="72">
        <v>46256</v>
      </c>
      <c r="C10086" s="79">
        <v>0.125</v>
      </c>
      <c r="D10086">
        <v>0</v>
      </c>
      <c r="E10086" t="str">
        <f t="shared" si="314"/>
        <v>août</v>
      </c>
      <c r="F10086">
        <f t="shared" si="315"/>
        <v>3</v>
      </c>
    </row>
    <row r="10087" spans="1:6">
      <c r="A10087" t="s">
        <v>85</v>
      </c>
      <c r="B10087" s="72">
        <v>46256</v>
      </c>
      <c r="C10087" s="79">
        <v>0.16666666666666666</v>
      </c>
      <c r="D10087">
        <v>0</v>
      </c>
      <c r="E10087" t="str">
        <f t="shared" si="314"/>
        <v>août</v>
      </c>
      <c r="F10087">
        <f t="shared" si="315"/>
        <v>4</v>
      </c>
    </row>
    <row r="10088" spans="1:6">
      <c r="A10088" t="s">
        <v>85</v>
      </c>
      <c r="B10088" s="72">
        <v>46256</v>
      </c>
      <c r="C10088" s="79">
        <v>0.20833333333333334</v>
      </c>
      <c r="D10088">
        <v>0</v>
      </c>
      <c r="E10088" t="str">
        <f t="shared" si="314"/>
        <v>août</v>
      </c>
      <c r="F10088" t="e">
        <f t="shared" si="315"/>
        <v>#N/A</v>
      </c>
    </row>
    <row r="10089" spans="1:6">
      <c r="A10089" t="s">
        <v>85</v>
      </c>
      <c r="B10089" s="72">
        <v>46256</v>
      </c>
      <c r="C10089" s="79">
        <v>0.25</v>
      </c>
      <c r="D10089">
        <v>0</v>
      </c>
      <c r="E10089" t="str">
        <f t="shared" si="314"/>
        <v>août</v>
      </c>
      <c r="F10089">
        <f t="shared" si="315"/>
        <v>6</v>
      </c>
    </row>
    <row r="10090" spans="1:6">
      <c r="A10090" t="s">
        <v>85</v>
      </c>
      <c r="B10090" s="72">
        <v>46256</v>
      </c>
      <c r="C10090" s="79">
        <v>0.29166666666666669</v>
      </c>
      <c r="D10090">
        <v>0</v>
      </c>
      <c r="E10090" t="str">
        <f t="shared" si="314"/>
        <v>août</v>
      </c>
      <c r="F10090">
        <f t="shared" si="315"/>
        <v>7</v>
      </c>
    </row>
    <row r="10091" spans="1:6">
      <c r="A10091" t="s">
        <v>85</v>
      </c>
      <c r="B10091" s="72">
        <v>46256</v>
      </c>
      <c r="C10091" s="79">
        <v>0.33333333333333331</v>
      </c>
      <c r="D10091">
        <v>3</v>
      </c>
      <c r="E10091" t="str">
        <f t="shared" si="314"/>
        <v>août</v>
      </c>
      <c r="F10091">
        <f t="shared" si="315"/>
        <v>8</v>
      </c>
    </row>
    <row r="10092" spans="1:6">
      <c r="A10092" t="s">
        <v>85</v>
      </c>
      <c r="B10092" s="72">
        <v>46256</v>
      </c>
      <c r="C10092" s="79">
        <v>0.375</v>
      </c>
      <c r="D10092">
        <v>15</v>
      </c>
      <c r="E10092" t="str">
        <f t="shared" si="314"/>
        <v>août</v>
      </c>
      <c r="F10092">
        <f t="shared" si="315"/>
        <v>9</v>
      </c>
    </row>
    <row r="10093" spans="1:6">
      <c r="A10093" t="s">
        <v>85</v>
      </c>
      <c r="B10093" s="72">
        <v>46256</v>
      </c>
      <c r="C10093" s="79">
        <v>0.41666666666666669</v>
      </c>
      <c r="D10093">
        <v>17</v>
      </c>
      <c r="E10093" t="str">
        <f t="shared" si="314"/>
        <v>août</v>
      </c>
      <c r="F10093">
        <f t="shared" si="315"/>
        <v>10</v>
      </c>
    </row>
    <row r="10094" spans="1:6">
      <c r="A10094" t="s">
        <v>85</v>
      </c>
      <c r="B10094" s="72">
        <v>46256</v>
      </c>
      <c r="C10094" s="79">
        <v>0.45833333333333331</v>
      </c>
      <c r="D10094">
        <v>15</v>
      </c>
      <c r="E10094" t="str">
        <f t="shared" si="314"/>
        <v>août</v>
      </c>
      <c r="F10094">
        <f t="shared" si="315"/>
        <v>11</v>
      </c>
    </row>
    <row r="10095" spans="1:6">
      <c r="A10095" t="s">
        <v>85</v>
      </c>
      <c r="B10095" s="72">
        <v>46256</v>
      </c>
      <c r="C10095" s="79">
        <v>0.5</v>
      </c>
      <c r="D10095">
        <v>17</v>
      </c>
      <c r="E10095" t="str">
        <f t="shared" si="314"/>
        <v>août</v>
      </c>
      <c r="F10095">
        <f t="shared" si="315"/>
        <v>12</v>
      </c>
    </row>
    <row r="10096" spans="1:6">
      <c r="A10096" t="s">
        <v>85</v>
      </c>
      <c r="B10096" s="72">
        <v>46256</v>
      </c>
      <c r="C10096" s="79">
        <v>0.54166666666666663</v>
      </c>
      <c r="D10096">
        <v>25</v>
      </c>
      <c r="E10096" t="str">
        <f t="shared" si="314"/>
        <v>août</v>
      </c>
      <c r="F10096">
        <f t="shared" si="315"/>
        <v>13</v>
      </c>
    </row>
    <row r="10097" spans="1:6">
      <c r="A10097" t="s">
        <v>85</v>
      </c>
      <c r="B10097" s="72">
        <v>46256</v>
      </c>
      <c r="C10097" s="79">
        <v>0.58333333333333337</v>
      </c>
      <c r="D10097">
        <v>9</v>
      </c>
      <c r="E10097" t="str">
        <f t="shared" si="314"/>
        <v>août</v>
      </c>
      <c r="F10097">
        <f t="shared" si="315"/>
        <v>14</v>
      </c>
    </row>
    <row r="10098" spans="1:6">
      <c r="A10098" t="s">
        <v>85</v>
      </c>
      <c r="B10098" s="72">
        <v>46256</v>
      </c>
      <c r="C10098" s="79">
        <v>0.625</v>
      </c>
      <c r="D10098">
        <v>9</v>
      </c>
      <c r="E10098" t="str">
        <f t="shared" si="314"/>
        <v>août</v>
      </c>
      <c r="F10098">
        <f t="shared" si="315"/>
        <v>15</v>
      </c>
    </row>
    <row r="10099" spans="1:6">
      <c r="A10099" t="s">
        <v>85</v>
      </c>
      <c r="B10099" s="72">
        <v>46256</v>
      </c>
      <c r="C10099" s="79">
        <v>0.66666666666666663</v>
      </c>
      <c r="D10099">
        <v>23</v>
      </c>
      <c r="E10099" t="str">
        <f t="shared" si="314"/>
        <v>août</v>
      </c>
      <c r="F10099">
        <f t="shared" si="315"/>
        <v>16</v>
      </c>
    </row>
    <row r="10100" spans="1:6">
      <c r="A10100" t="s">
        <v>85</v>
      </c>
      <c r="B10100" s="72">
        <v>46256</v>
      </c>
      <c r="C10100" s="79">
        <v>0.70833333333333337</v>
      </c>
      <c r="D10100">
        <v>11</v>
      </c>
      <c r="E10100" t="str">
        <f t="shared" si="314"/>
        <v>août</v>
      </c>
      <c r="F10100">
        <f t="shared" si="315"/>
        <v>17</v>
      </c>
    </row>
    <row r="10101" spans="1:6">
      <c r="A10101" t="s">
        <v>85</v>
      </c>
      <c r="B10101" s="72">
        <v>46256</v>
      </c>
      <c r="C10101" s="79">
        <v>0.75</v>
      </c>
      <c r="D10101">
        <v>12</v>
      </c>
      <c r="E10101" t="str">
        <f t="shared" si="314"/>
        <v>août</v>
      </c>
      <c r="F10101">
        <f t="shared" si="315"/>
        <v>18</v>
      </c>
    </row>
    <row r="10102" spans="1:6">
      <c r="A10102" t="s">
        <v>85</v>
      </c>
      <c r="B10102" s="72">
        <v>46256</v>
      </c>
      <c r="C10102" s="79">
        <v>0.79166666666666663</v>
      </c>
      <c r="D10102">
        <v>14</v>
      </c>
      <c r="E10102" t="str">
        <f t="shared" si="314"/>
        <v>août</v>
      </c>
      <c r="F10102">
        <f t="shared" si="315"/>
        <v>19</v>
      </c>
    </row>
    <row r="10103" spans="1:6">
      <c r="A10103" t="s">
        <v>85</v>
      </c>
      <c r="B10103" s="72">
        <v>46256</v>
      </c>
      <c r="C10103" s="79">
        <v>0.83333333333333337</v>
      </c>
      <c r="D10103">
        <v>17</v>
      </c>
      <c r="E10103" t="str">
        <f t="shared" si="314"/>
        <v>août</v>
      </c>
      <c r="F10103">
        <f t="shared" si="315"/>
        <v>20</v>
      </c>
    </row>
    <row r="10104" spans="1:6">
      <c r="A10104" t="s">
        <v>85</v>
      </c>
      <c r="B10104" s="72">
        <v>46256</v>
      </c>
      <c r="C10104" s="79">
        <v>0.875</v>
      </c>
      <c r="D10104">
        <v>6</v>
      </c>
      <c r="E10104" t="str">
        <f t="shared" si="314"/>
        <v>août</v>
      </c>
      <c r="F10104">
        <f t="shared" si="315"/>
        <v>21</v>
      </c>
    </row>
    <row r="10105" spans="1:6">
      <c r="A10105" t="s">
        <v>85</v>
      </c>
      <c r="B10105" s="72">
        <v>46256</v>
      </c>
      <c r="C10105" s="79">
        <v>0.91666666666666663</v>
      </c>
      <c r="D10105">
        <v>6</v>
      </c>
      <c r="E10105" t="str">
        <f t="shared" si="314"/>
        <v>août</v>
      </c>
      <c r="F10105">
        <f t="shared" si="315"/>
        <v>22</v>
      </c>
    </row>
    <row r="10106" spans="1:6">
      <c r="A10106" t="s">
        <v>85</v>
      </c>
      <c r="B10106" s="72">
        <v>46256</v>
      </c>
      <c r="C10106" s="79">
        <v>0.95833333333333337</v>
      </c>
      <c r="D10106">
        <v>0</v>
      </c>
      <c r="E10106" t="str">
        <f t="shared" si="314"/>
        <v>août</v>
      </c>
      <c r="F10106">
        <f t="shared" si="315"/>
        <v>23</v>
      </c>
    </row>
    <row r="10107" spans="1:6">
      <c r="A10107" t="s">
        <v>85</v>
      </c>
      <c r="B10107" s="72">
        <v>46257</v>
      </c>
      <c r="C10107" s="79">
        <v>0</v>
      </c>
      <c r="D10107">
        <v>0</v>
      </c>
      <c r="E10107" t="str">
        <f t="shared" si="314"/>
        <v>août</v>
      </c>
      <c r="F10107">
        <f t="shared" si="315"/>
        <v>24</v>
      </c>
    </row>
    <row r="10108" spans="1:6">
      <c r="A10108" t="s">
        <v>85</v>
      </c>
      <c r="B10108" s="72">
        <v>46257</v>
      </c>
      <c r="C10108" s="79">
        <v>4.1666666666666664E-2</v>
      </c>
      <c r="D10108">
        <v>0</v>
      </c>
      <c r="E10108" t="str">
        <f t="shared" si="314"/>
        <v>août</v>
      </c>
      <c r="F10108">
        <f t="shared" si="315"/>
        <v>1</v>
      </c>
    </row>
    <row r="10109" spans="1:6">
      <c r="A10109" t="s">
        <v>85</v>
      </c>
      <c r="B10109" s="72">
        <v>46257</v>
      </c>
      <c r="C10109" s="79">
        <v>8.3333333333333329E-2</v>
      </c>
      <c r="D10109">
        <v>0</v>
      </c>
      <c r="E10109" t="str">
        <f t="shared" si="314"/>
        <v>août</v>
      </c>
      <c r="F10109">
        <f t="shared" si="315"/>
        <v>2</v>
      </c>
    </row>
    <row r="10110" spans="1:6">
      <c r="A10110" t="s">
        <v>85</v>
      </c>
      <c r="B10110" s="72">
        <v>46257</v>
      </c>
      <c r="C10110" s="79">
        <v>0.125</v>
      </c>
      <c r="D10110">
        <v>0</v>
      </c>
      <c r="E10110" t="str">
        <f t="shared" si="314"/>
        <v>août</v>
      </c>
      <c r="F10110">
        <f t="shared" si="315"/>
        <v>3</v>
      </c>
    </row>
    <row r="10111" spans="1:6">
      <c r="A10111" t="s">
        <v>85</v>
      </c>
      <c r="B10111" s="72">
        <v>46257</v>
      </c>
      <c r="C10111" s="79">
        <v>0.16666666666666666</v>
      </c>
      <c r="D10111">
        <v>0</v>
      </c>
      <c r="E10111" t="str">
        <f t="shared" si="314"/>
        <v>août</v>
      </c>
      <c r="F10111">
        <f t="shared" si="315"/>
        <v>4</v>
      </c>
    </row>
    <row r="10112" spans="1:6">
      <c r="A10112" t="s">
        <v>85</v>
      </c>
      <c r="B10112" s="72">
        <v>46257</v>
      </c>
      <c r="C10112" s="79">
        <v>0.20833333333333334</v>
      </c>
      <c r="D10112">
        <v>0</v>
      </c>
      <c r="E10112" t="str">
        <f t="shared" si="314"/>
        <v>août</v>
      </c>
      <c r="F10112" t="e">
        <f t="shared" si="315"/>
        <v>#N/A</v>
      </c>
    </row>
    <row r="10113" spans="1:6">
      <c r="A10113" t="s">
        <v>85</v>
      </c>
      <c r="B10113" s="72">
        <v>46257</v>
      </c>
      <c r="C10113" s="79">
        <v>0.25</v>
      </c>
      <c r="D10113">
        <v>4</v>
      </c>
      <c r="E10113" t="str">
        <f t="shared" si="314"/>
        <v>août</v>
      </c>
      <c r="F10113">
        <f t="shared" si="315"/>
        <v>6</v>
      </c>
    </row>
    <row r="10114" spans="1:6">
      <c r="A10114" t="s">
        <v>85</v>
      </c>
      <c r="B10114" s="72">
        <v>46257</v>
      </c>
      <c r="C10114" s="79">
        <v>0.29166666666666669</v>
      </c>
      <c r="D10114">
        <v>2</v>
      </c>
      <c r="E10114" t="str">
        <f t="shared" si="314"/>
        <v>août</v>
      </c>
      <c r="F10114">
        <f t="shared" si="315"/>
        <v>7</v>
      </c>
    </row>
    <row r="10115" spans="1:6">
      <c r="A10115" t="s">
        <v>85</v>
      </c>
      <c r="B10115" s="72">
        <v>46257</v>
      </c>
      <c r="C10115" s="79">
        <v>0.33333333333333331</v>
      </c>
      <c r="D10115">
        <v>0</v>
      </c>
      <c r="E10115" t="str">
        <f t="shared" si="314"/>
        <v>août</v>
      </c>
      <c r="F10115">
        <f t="shared" si="315"/>
        <v>8</v>
      </c>
    </row>
    <row r="10116" spans="1:6">
      <c r="A10116" t="s">
        <v>85</v>
      </c>
      <c r="B10116" s="72">
        <v>46257</v>
      </c>
      <c r="C10116" s="79">
        <v>0.375</v>
      </c>
      <c r="D10116">
        <v>0</v>
      </c>
      <c r="E10116" t="str">
        <f t="shared" ref="E10116:E10179" si="316">TEXT(B10116,"mmmm")</f>
        <v>août</v>
      </c>
      <c r="F10116">
        <f t="shared" ref="F10116:F10179" si="317">VLOOKUP(C10116,$L$1:$M$24,2,0)</f>
        <v>9</v>
      </c>
    </row>
    <row r="10117" spans="1:6">
      <c r="A10117" t="s">
        <v>85</v>
      </c>
      <c r="B10117" s="72">
        <v>46257</v>
      </c>
      <c r="C10117" s="79">
        <v>0.41666666666666669</v>
      </c>
      <c r="D10117">
        <v>8</v>
      </c>
      <c r="E10117" t="str">
        <f t="shared" si="316"/>
        <v>août</v>
      </c>
      <c r="F10117">
        <f t="shared" si="317"/>
        <v>10</v>
      </c>
    </row>
    <row r="10118" spans="1:6">
      <c r="A10118" t="s">
        <v>85</v>
      </c>
      <c r="B10118" s="72">
        <v>46257</v>
      </c>
      <c r="C10118" s="79">
        <v>0.45833333333333331</v>
      </c>
      <c r="D10118">
        <v>12</v>
      </c>
      <c r="E10118" t="str">
        <f t="shared" si="316"/>
        <v>août</v>
      </c>
      <c r="F10118">
        <f t="shared" si="317"/>
        <v>11</v>
      </c>
    </row>
    <row r="10119" spans="1:6">
      <c r="A10119" t="s">
        <v>85</v>
      </c>
      <c r="B10119" s="72">
        <v>46257</v>
      </c>
      <c r="C10119" s="79">
        <v>0.5</v>
      </c>
      <c r="D10119">
        <v>8</v>
      </c>
      <c r="E10119" t="str">
        <f t="shared" si="316"/>
        <v>août</v>
      </c>
      <c r="F10119">
        <f t="shared" si="317"/>
        <v>12</v>
      </c>
    </row>
    <row r="10120" spans="1:6">
      <c r="A10120" t="s">
        <v>85</v>
      </c>
      <c r="B10120" s="72">
        <v>46257</v>
      </c>
      <c r="C10120" s="79">
        <v>0.54166666666666663</v>
      </c>
      <c r="D10120">
        <v>10</v>
      </c>
      <c r="E10120" t="str">
        <f t="shared" si="316"/>
        <v>août</v>
      </c>
      <c r="F10120">
        <f t="shared" si="317"/>
        <v>13</v>
      </c>
    </row>
    <row r="10121" spans="1:6">
      <c r="A10121" t="s">
        <v>85</v>
      </c>
      <c r="B10121" s="72">
        <v>46257</v>
      </c>
      <c r="C10121" s="79">
        <v>0.58333333333333337</v>
      </c>
      <c r="D10121">
        <v>20</v>
      </c>
      <c r="E10121" t="str">
        <f t="shared" si="316"/>
        <v>août</v>
      </c>
      <c r="F10121">
        <f t="shared" si="317"/>
        <v>14</v>
      </c>
    </row>
    <row r="10122" spans="1:6">
      <c r="A10122" t="s">
        <v>85</v>
      </c>
      <c r="B10122" s="72">
        <v>46257</v>
      </c>
      <c r="C10122" s="79">
        <v>0.625</v>
      </c>
      <c r="D10122">
        <v>2</v>
      </c>
      <c r="E10122" t="str">
        <f t="shared" si="316"/>
        <v>août</v>
      </c>
      <c r="F10122">
        <f t="shared" si="317"/>
        <v>15</v>
      </c>
    </row>
    <row r="10123" spans="1:6">
      <c r="A10123" t="s">
        <v>85</v>
      </c>
      <c r="B10123" s="72">
        <v>46257</v>
      </c>
      <c r="C10123" s="79">
        <v>0.66666666666666663</v>
      </c>
      <c r="D10123">
        <v>8</v>
      </c>
      <c r="E10123" t="str">
        <f t="shared" si="316"/>
        <v>août</v>
      </c>
      <c r="F10123">
        <f t="shared" si="317"/>
        <v>16</v>
      </c>
    </row>
    <row r="10124" spans="1:6">
      <c r="A10124" t="s">
        <v>85</v>
      </c>
      <c r="B10124" s="72">
        <v>46257</v>
      </c>
      <c r="C10124" s="79">
        <v>0.70833333333333337</v>
      </c>
      <c r="D10124">
        <v>10</v>
      </c>
      <c r="E10124" t="str">
        <f t="shared" si="316"/>
        <v>août</v>
      </c>
      <c r="F10124">
        <f t="shared" si="317"/>
        <v>17</v>
      </c>
    </row>
    <row r="10125" spans="1:6">
      <c r="A10125" t="s">
        <v>85</v>
      </c>
      <c r="B10125" s="72">
        <v>46257</v>
      </c>
      <c r="C10125" s="79">
        <v>0.75</v>
      </c>
      <c r="D10125">
        <v>4</v>
      </c>
      <c r="E10125" t="str">
        <f t="shared" si="316"/>
        <v>août</v>
      </c>
      <c r="F10125">
        <f t="shared" si="317"/>
        <v>18</v>
      </c>
    </row>
    <row r="10126" spans="1:6">
      <c r="A10126" t="s">
        <v>85</v>
      </c>
      <c r="B10126" s="72">
        <v>46257</v>
      </c>
      <c r="C10126" s="79">
        <v>0.79166666666666663</v>
      </c>
      <c r="D10126">
        <v>8</v>
      </c>
      <c r="E10126" t="str">
        <f t="shared" si="316"/>
        <v>août</v>
      </c>
      <c r="F10126">
        <f t="shared" si="317"/>
        <v>19</v>
      </c>
    </row>
    <row r="10127" spans="1:6">
      <c r="A10127" t="s">
        <v>85</v>
      </c>
      <c r="B10127" s="72">
        <v>46257</v>
      </c>
      <c r="C10127" s="79">
        <v>0.83333333333333337</v>
      </c>
      <c r="D10127">
        <v>8</v>
      </c>
      <c r="E10127" t="str">
        <f t="shared" si="316"/>
        <v>août</v>
      </c>
      <c r="F10127">
        <f t="shared" si="317"/>
        <v>20</v>
      </c>
    </row>
    <row r="10128" spans="1:6">
      <c r="A10128" t="s">
        <v>85</v>
      </c>
      <c r="B10128" s="72">
        <v>46257</v>
      </c>
      <c r="C10128" s="79">
        <v>0.875</v>
      </c>
      <c r="D10128">
        <v>9</v>
      </c>
      <c r="E10128" t="str">
        <f t="shared" si="316"/>
        <v>août</v>
      </c>
      <c r="F10128">
        <f t="shared" si="317"/>
        <v>21</v>
      </c>
    </row>
    <row r="10129" spans="1:6">
      <c r="A10129" t="s">
        <v>85</v>
      </c>
      <c r="B10129" s="72">
        <v>46257</v>
      </c>
      <c r="C10129" s="79">
        <v>0.91666666666666663</v>
      </c>
      <c r="D10129">
        <v>10</v>
      </c>
      <c r="E10129" t="str">
        <f t="shared" si="316"/>
        <v>août</v>
      </c>
      <c r="F10129">
        <f t="shared" si="317"/>
        <v>22</v>
      </c>
    </row>
    <row r="10130" spans="1:6">
      <c r="A10130" t="s">
        <v>85</v>
      </c>
      <c r="B10130" s="72">
        <v>46257</v>
      </c>
      <c r="C10130" s="79">
        <v>0.95833333333333337</v>
      </c>
      <c r="D10130">
        <v>2</v>
      </c>
      <c r="E10130" t="str">
        <f t="shared" si="316"/>
        <v>août</v>
      </c>
      <c r="F10130">
        <f t="shared" si="317"/>
        <v>23</v>
      </c>
    </row>
    <row r="10131" spans="1:6">
      <c r="A10131" t="s">
        <v>85</v>
      </c>
      <c r="B10131" s="72">
        <v>46258</v>
      </c>
      <c r="C10131" s="79">
        <v>0</v>
      </c>
      <c r="D10131">
        <v>0</v>
      </c>
      <c r="E10131" t="str">
        <f t="shared" si="316"/>
        <v>août</v>
      </c>
      <c r="F10131">
        <f t="shared" si="317"/>
        <v>24</v>
      </c>
    </row>
    <row r="10132" spans="1:6">
      <c r="A10132" t="s">
        <v>85</v>
      </c>
      <c r="B10132" s="72">
        <v>46258</v>
      </c>
      <c r="C10132" s="79">
        <v>4.1666666666666664E-2</v>
      </c>
      <c r="D10132">
        <v>0</v>
      </c>
      <c r="E10132" t="str">
        <f t="shared" si="316"/>
        <v>août</v>
      </c>
      <c r="F10132">
        <f t="shared" si="317"/>
        <v>1</v>
      </c>
    </row>
    <row r="10133" spans="1:6">
      <c r="A10133" t="s">
        <v>85</v>
      </c>
      <c r="B10133" s="72">
        <v>46258</v>
      </c>
      <c r="C10133" s="79">
        <v>8.3333333333333329E-2</v>
      </c>
      <c r="D10133">
        <v>0</v>
      </c>
      <c r="E10133" t="str">
        <f t="shared" si="316"/>
        <v>août</v>
      </c>
      <c r="F10133">
        <f t="shared" si="317"/>
        <v>2</v>
      </c>
    </row>
    <row r="10134" spans="1:6">
      <c r="A10134" t="s">
        <v>85</v>
      </c>
      <c r="B10134" s="72">
        <v>46258</v>
      </c>
      <c r="C10134" s="79">
        <v>0.125</v>
      </c>
      <c r="D10134">
        <v>0</v>
      </c>
      <c r="E10134" t="str">
        <f t="shared" si="316"/>
        <v>août</v>
      </c>
      <c r="F10134">
        <f t="shared" si="317"/>
        <v>3</v>
      </c>
    </row>
    <row r="10135" spans="1:6">
      <c r="A10135" t="s">
        <v>85</v>
      </c>
      <c r="B10135" s="72">
        <v>46258</v>
      </c>
      <c r="C10135" s="79">
        <v>0.16666666666666666</v>
      </c>
      <c r="D10135">
        <v>0</v>
      </c>
      <c r="E10135" t="str">
        <f t="shared" si="316"/>
        <v>août</v>
      </c>
      <c r="F10135">
        <f t="shared" si="317"/>
        <v>4</v>
      </c>
    </row>
    <row r="10136" spans="1:6">
      <c r="A10136" t="s">
        <v>85</v>
      </c>
      <c r="B10136" s="72">
        <v>46258</v>
      </c>
      <c r="C10136" s="79">
        <v>0.20833333333333334</v>
      </c>
      <c r="D10136">
        <v>3</v>
      </c>
      <c r="E10136" t="str">
        <f t="shared" si="316"/>
        <v>août</v>
      </c>
      <c r="F10136" t="e">
        <f t="shared" si="317"/>
        <v>#N/A</v>
      </c>
    </row>
    <row r="10137" spans="1:6">
      <c r="A10137" t="s">
        <v>85</v>
      </c>
      <c r="B10137" s="72">
        <v>46258</v>
      </c>
      <c r="C10137" s="79">
        <v>0.25</v>
      </c>
      <c r="D10137">
        <v>0</v>
      </c>
      <c r="E10137" t="str">
        <f t="shared" si="316"/>
        <v>août</v>
      </c>
      <c r="F10137">
        <f t="shared" si="317"/>
        <v>6</v>
      </c>
    </row>
    <row r="10138" spans="1:6">
      <c r="A10138" t="s">
        <v>85</v>
      </c>
      <c r="B10138" s="72">
        <v>46258</v>
      </c>
      <c r="C10138" s="79">
        <v>0.29166666666666669</v>
      </c>
      <c r="D10138">
        <v>8</v>
      </c>
      <c r="E10138" t="str">
        <f t="shared" si="316"/>
        <v>août</v>
      </c>
      <c r="F10138">
        <f t="shared" si="317"/>
        <v>7</v>
      </c>
    </row>
    <row r="10139" spans="1:6">
      <c r="A10139" t="s">
        <v>85</v>
      </c>
      <c r="B10139" s="72">
        <v>46258</v>
      </c>
      <c r="C10139" s="79">
        <v>0.33333333333333331</v>
      </c>
      <c r="D10139">
        <v>32</v>
      </c>
      <c r="E10139" t="str">
        <f t="shared" si="316"/>
        <v>août</v>
      </c>
      <c r="F10139">
        <f t="shared" si="317"/>
        <v>8</v>
      </c>
    </row>
    <row r="10140" spans="1:6">
      <c r="A10140" t="s">
        <v>85</v>
      </c>
      <c r="B10140" s="72">
        <v>46258</v>
      </c>
      <c r="C10140" s="79">
        <v>0.375</v>
      </c>
      <c r="D10140">
        <v>14</v>
      </c>
      <c r="E10140" t="str">
        <f t="shared" si="316"/>
        <v>août</v>
      </c>
      <c r="F10140">
        <f t="shared" si="317"/>
        <v>9</v>
      </c>
    </row>
    <row r="10141" spans="1:6">
      <c r="A10141" t="s">
        <v>85</v>
      </c>
      <c r="B10141" s="72">
        <v>46258</v>
      </c>
      <c r="C10141" s="79">
        <v>0.41666666666666669</v>
      </c>
      <c r="D10141">
        <v>26</v>
      </c>
      <c r="E10141" t="str">
        <f t="shared" si="316"/>
        <v>août</v>
      </c>
      <c r="F10141">
        <f t="shared" si="317"/>
        <v>10</v>
      </c>
    </row>
    <row r="10142" spans="1:6">
      <c r="A10142" t="s">
        <v>85</v>
      </c>
      <c r="B10142" s="72">
        <v>46258</v>
      </c>
      <c r="C10142" s="79">
        <v>0.45833333333333331</v>
      </c>
      <c r="D10142">
        <v>37</v>
      </c>
      <c r="E10142" t="str">
        <f t="shared" si="316"/>
        <v>août</v>
      </c>
      <c r="F10142">
        <f t="shared" si="317"/>
        <v>11</v>
      </c>
    </row>
    <row r="10143" spans="1:6">
      <c r="A10143" t="s">
        <v>85</v>
      </c>
      <c r="B10143" s="72">
        <v>46258</v>
      </c>
      <c r="C10143" s="79">
        <v>0.5</v>
      </c>
      <c r="D10143">
        <v>30</v>
      </c>
      <c r="E10143" t="str">
        <f t="shared" si="316"/>
        <v>août</v>
      </c>
      <c r="F10143">
        <f t="shared" si="317"/>
        <v>12</v>
      </c>
    </row>
    <row r="10144" spans="1:6">
      <c r="A10144" t="s">
        <v>85</v>
      </c>
      <c r="B10144" s="72">
        <v>46258</v>
      </c>
      <c r="C10144" s="79">
        <v>0.54166666666666663</v>
      </c>
      <c r="D10144">
        <v>29</v>
      </c>
      <c r="E10144" t="str">
        <f t="shared" si="316"/>
        <v>août</v>
      </c>
      <c r="F10144">
        <f t="shared" si="317"/>
        <v>13</v>
      </c>
    </row>
    <row r="10145" spans="1:6">
      <c r="A10145" t="s">
        <v>85</v>
      </c>
      <c r="B10145" s="72">
        <v>46258</v>
      </c>
      <c r="C10145" s="79">
        <v>0.58333333333333337</v>
      </c>
      <c r="D10145">
        <v>33</v>
      </c>
      <c r="E10145" t="str">
        <f t="shared" si="316"/>
        <v>août</v>
      </c>
      <c r="F10145">
        <f t="shared" si="317"/>
        <v>14</v>
      </c>
    </row>
    <row r="10146" spans="1:6">
      <c r="A10146" t="s">
        <v>85</v>
      </c>
      <c r="B10146" s="72">
        <v>46258</v>
      </c>
      <c r="C10146" s="79">
        <v>0.625</v>
      </c>
      <c r="D10146">
        <v>25</v>
      </c>
      <c r="E10146" t="str">
        <f t="shared" si="316"/>
        <v>août</v>
      </c>
      <c r="F10146">
        <f t="shared" si="317"/>
        <v>15</v>
      </c>
    </row>
    <row r="10147" spans="1:6">
      <c r="A10147" t="s">
        <v>85</v>
      </c>
      <c r="B10147" s="72">
        <v>46258</v>
      </c>
      <c r="C10147" s="79">
        <v>0.66666666666666663</v>
      </c>
      <c r="D10147">
        <v>14</v>
      </c>
      <c r="E10147" t="str">
        <f t="shared" si="316"/>
        <v>août</v>
      </c>
      <c r="F10147">
        <f t="shared" si="317"/>
        <v>16</v>
      </c>
    </row>
    <row r="10148" spans="1:6">
      <c r="A10148" t="s">
        <v>85</v>
      </c>
      <c r="B10148" s="72">
        <v>46258</v>
      </c>
      <c r="C10148" s="79">
        <v>0.70833333333333337</v>
      </c>
      <c r="D10148">
        <v>8</v>
      </c>
      <c r="E10148" t="str">
        <f t="shared" si="316"/>
        <v>août</v>
      </c>
      <c r="F10148">
        <f t="shared" si="317"/>
        <v>17</v>
      </c>
    </row>
    <row r="10149" spans="1:6">
      <c r="A10149" t="s">
        <v>85</v>
      </c>
      <c r="B10149" s="72">
        <v>46258</v>
      </c>
      <c r="C10149" s="79">
        <v>0.75</v>
      </c>
      <c r="D10149">
        <v>10</v>
      </c>
      <c r="E10149" t="str">
        <f t="shared" si="316"/>
        <v>août</v>
      </c>
      <c r="F10149">
        <f t="shared" si="317"/>
        <v>18</v>
      </c>
    </row>
    <row r="10150" spans="1:6">
      <c r="A10150" t="s">
        <v>85</v>
      </c>
      <c r="B10150" s="72">
        <v>46258</v>
      </c>
      <c r="C10150" s="79">
        <v>0.79166666666666663</v>
      </c>
      <c r="D10150">
        <v>9</v>
      </c>
      <c r="E10150" t="str">
        <f t="shared" si="316"/>
        <v>août</v>
      </c>
      <c r="F10150">
        <f t="shared" si="317"/>
        <v>19</v>
      </c>
    </row>
    <row r="10151" spans="1:6">
      <c r="A10151" t="s">
        <v>85</v>
      </c>
      <c r="B10151" s="72">
        <v>46258</v>
      </c>
      <c r="C10151" s="79">
        <v>0.83333333333333337</v>
      </c>
      <c r="D10151">
        <v>6</v>
      </c>
      <c r="E10151" t="str">
        <f t="shared" si="316"/>
        <v>août</v>
      </c>
      <c r="F10151">
        <f t="shared" si="317"/>
        <v>20</v>
      </c>
    </row>
    <row r="10152" spans="1:6">
      <c r="A10152" t="s">
        <v>85</v>
      </c>
      <c r="B10152" s="72">
        <v>46258</v>
      </c>
      <c r="C10152" s="79">
        <v>0.875</v>
      </c>
      <c r="D10152">
        <v>3</v>
      </c>
      <c r="E10152" t="str">
        <f t="shared" si="316"/>
        <v>août</v>
      </c>
      <c r="F10152">
        <f t="shared" si="317"/>
        <v>21</v>
      </c>
    </row>
    <row r="10153" spans="1:6">
      <c r="A10153" t="s">
        <v>85</v>
      </c>
      <c r="B10153" s="72">
        <v>46258</v>
      </c>
      <c r="C10153" s="79">
        <v>0.91666666666666663</v>
      </c>
      <c r="D10153">
        <v>19</v>
      </c>
      <c r="E10153" t="str">
        <f t="shared" si="316"/>
        <v>août</v>
      </c>
      <c r="F10153">
        <f t="shared" si="317"/>
        <v>22</v>
      </c>
    </row>
    <row r="10154" spans="1:6">
      <c r="A10154" t="s">
        <v>85</v>
      </c>
      <c r="B10154" s="72">
        <v>46258</v>
      </c>
      <c r="C10154" s="79">
        <v>0.95833333333333337</v>
      </c>
      <c r="D10154">
        <v>0</v>
      </c>
      <c r="E10154" t="str">
        <f t="shared" si="316"/>
        <v>août</v>
      </c>
      <c r="F10154">
        <f t="shared" si="317"/>
        <v>23</v>
      </c>
    </row>
    <row r="10155" spans="1:6">
      <c r="A10155" t="s">
        <v>85</v>
      </c>
      <c r="B10155" s="72">
        <v>46259</v>
      </c>
      <c r="C10155" s="79">
        <v>0</v>
      </c>
      <c r="D10155">
        <v>0</v>
      </c>
      <c r="E10155" t="str">
        <f t="shared" si="316"/>
        <v>août</v>
      </c>
      <c r="F10155">
        <f t="shared" si="317"/>
        <v>24</v>
      </c>
    </row>
    <row r="10156" spans="1:6">
      <c r="A10156" t="s">
        <v>85</v>
      </c>
      <c r="B10156" s="72">
        <v>46259</v>
      </c>
      <c r="C10156" s="79">
        <v>4.1666666666666664E-2</v>
      </c>
      <c r="D10156">
        <v>0</v>
      </c>
      <c r="E10156" t="str">
        <f t="shared" si="316"/>
        <v>août</v>
      </c>
      <c r="F10156">
        <f t="shared" si="317"/>
        <v>1</v>
      </c>
    </row>
    <row r="10157" spans="1:6">
      <c r="A10157" t="s">
        <v>85</v>
      </c>
      <c r="B10157" s="72">
        <v>46259</v>
      </c>
      <c r="C10157" s="79">
        <v>8.3333333333333329E-2</v>
      </c>
      <c r="D10157">
        <v>0</v>
      </c>
      <c r="E10157" t="str">
        <f t="shared" si="316"/>
        <v>août</v>
      </c>
      <c r="F10157">
        <f t="shared" si="317"/>
        <v>2</v>
      </c>
    </row>
    <row r="10158" spans="1:6">
      <c r="A10158" t="s">
        <v>85</v>
      </c>
      <c r="B10158" s="72">
        <v>46259</v>
      </c>
      <c r="C10158" s="79">
        <v>0.125</v>
      </c>
      <c r="D10158">
        <v>2</v>
      </c>
      <c r="E10158" t="str">
        <f t="shared" si="316"/>
        <v>août</v>
      </c>
      <c r="F10158">
        <f t="shared" si="317"/>
        <v>3</v>
      </c>
    </row>
    <row r="10159" spans="1:6">
      <c r="A10159" t="s">
        <v>85</v>
      </c>
      <c r="B10159" s="72">
        <v>46259</v>
      </c>
      <c r="C10159" s="79">
        <v>0.16666666666666666</v>
      </c>
      <c r="D10159">
        <v>0</v>
      </c>
      <c r="E10159" t="str">
        <f t="shared" si="316"/>
        <v>août</v>
      </c>
      <c r="F10159">
        <f t="shared" si="317"/>
        <v>4</v>
      </c>
    </row>
    <row r="10160" spans="1:6">
      <c r="A10160" t="s">
        <v>85</v>
      </c>
      <c r="B10160" s="72">
        <v>46259</v>
      </c>
      <c r="C10160" s="79">
        <v>0.20833333333333334</v>
      </c>
      <c r="D10160">
        <v>0</v>
      </c>
      <c r="E10160" t="str">
        <f t="shared" si="316"/>
        <v>août</v>
      </c>
      <c r="F10160" t="e">
        <f t="shared" si="317"/>
        <v>#N/A</v>
      </c>
    </row>
    <row r="10161" spans="1:6">
      <c r="A10161" t="s">
        <v>85</v>
      </c>
      <c r="B10161" s="72">
        <v>46259</v>
      </c>
      <c r="C10161" s="79">
        <v>0.25</v>
      </c>
      <c r="D10161">
        <v>0</v>
      </c>
      <c r="E10161" t="str">
        <f t="shared" si="316"/>
        <v>août</v>
      </c>
      <c r="F10161">
        <f t="shared" si="317"/>
        <v>6</v>
      </c>
    </row>
    <row r="10162" spans="1:6">
      <c r="A10162" t="s">
        <v>85</v>
      </c>
      <c r="B10162" s="72">
        <v>46259</v>
      </c>
      <c r="C10162" s="79">
        <v>0.29166666666666669</v>
      </c>
      <c r="D10162">
        <v>0</v>
      </c>
      <c r="E10162" t="str">
        <f t="shared" si="316"/>
        <v>août</v>
      </c>
      <c r="F10162">
        <f t="shared" si="317"/>
        <v>7</v>
      </c>
    </row>
    <row r="10163" spans="1:6">
      <c r="A10163" t="s">
        <v>85</v>
      </c>
      <c r="B10163" s="72">
        <v>46259</v>
      </c>
      <c r="C10163" s="79">
        <v>0.33333333333333331</v>
      </c>
      <c r="D10163">
        <v>12</v>
      </c>
      <c r="E10163" t="str">
        <f t="shared" si="316"/>
        <v>août</v>
      </c>
      <c r="F10163">
        <f t="shared" si="317"/>
        <v>8</v>
      </c>
    </row>
    <row r="10164" spans="1:6">
      <c r="A10164" t="s">
        <v>85</v>
      </c>
      <c r="B10164" s="72">
        <v>46259</v>
      </c>
      <c r="C10164" s="79">
        <v>0.375</v>
      </c>
      <c r="D10164">
        <v>29</v>
      </c>
      <c r="E10164" t="str">
        <f t="shared" si="316"/>
        <v>août</v>
      </c>
      <c r="F10164">
        <f t="shared" si="317"/>
        <v>9</v>
      </c>
    </row>
    <row r="10165" spans="1:6">
      <c r="A10165" t="s">
        <v>85</v>
      </c>
      <c r="B10165" s="72">
        <v>46259</v>
      </c>
      <c r="C10165" s="79">
        <v>0.41666666666666669</v>
      </c>
      <c r="D10165">
        <v>21</v>
      </c>
      <c r="E10165" t="str">
        <f t="shared" si="316"/>
        <v>août</v>
      </c>
      <c r="F10165">
        <f t="shared" si="317"/>
        <v>10</v>
      </c>
    </row>
    <row r="10166" spans="1:6">
      <c r="A10166" t="s">
        <v>85</v>
      </c>
      <c r="B10166" s="72">
        <v>46259</v>
      </c>
      <c r="C10166" s="79">
        <v>0.45833333333333331</v>
      </c>
      <c r="D10166">
        <v>23</v>
      </c>
      <c r="E10166" t="str">
        <f t="shared" si="316"/>
        <v>août</v>
      </c>
      <c r="F10166">
        <f t="shared" si="317"/>
        <v>11</v>
      </c>
    </row>
    <row r="10167" spans="1:6">
      <c r="A10167" t="s">
        <v>85</v>
      </c>
      <c r="B10167" s="72">
        <v>46259</v>
      </c>
      <c r="C10167" s="79">
        <v>0.5</v>
      </c>
      <c r="D10167">
        <v>21</v>
      </c>
      <c r="E10167" t="str">
        <f t="shared" si="316"/>
        <v>août</v>
      </c>
      <c r="F10167">
        <f t="shared" si="317"/>
        <v>12</v>
      </c>
    </row>
    <row r="10168" spans="1:6">
      <c r="A10168" t="s">
        <v>85</v>
      </c>
      <c r="B10168" s="72">
        <v>46259</v>
      </c>
      <c r="C10168" s="79">
        <v>0.54166666666666663</v>
      </c>
      <c r="D10168">
        <v>23</v>
      </c>
      <c r="E10168" t="str">
        <f t="shared" si="316"/>
        <v>août</v>
      </c>
      <c r="F10168">
        <f t="shared" si="317"/>
        <v>13</v>
      </c>
    </row>
    <row r="10169" spans="1:6">
      <c r="A10169" t="s">
        <v>85</v>
      </c>
      <c r="B10169" s="72">
        <v>46259</v>
      </c>
      <c r="C10169" s="79">
        <v>0.58333333333333337</v>
      </c>
      <c r="D10169">
        <v>40</v>
      </c>
      <c r="E10169" t="str">
        <f t="shared" si="316"/>
        <v>août</v>
      </c>
      <c r="F10169">
        <f t="shared" si="317"/>
        <v>14</v>
      </c>
    </row>
    <row r="10170" spans="1:6">
      <c r="A10170" t="s">
        <v>85</v>
      </c>
      <c r="B10170" s="72">
        <v>46259</v>
      </c>
      <c r="C10170" s="79">
        <v>0.625</v>
      </c>
      <c r="D10170">
        <v>32</v>
      </c>
      <c r="E10170" t="str">
        <f t="shared" si="316"/>
        <v>août</v>
      </c>
      <c r="F10170">
        <f t="shared" si="317"/>
        <v>15</v>
      </c>
    </row>
    <row r="10171" spans="1:6">
      <c r="A10171" t="s">
        <v>85</v>
      </c>
      <c r="B10171" s="72">
        <v>46259</v>
      </c>
      <c r="C10171" s="79">
        <v>0.66666666666666663</v>
      </c>
      <c r="D10171">
        <v>35</v>
      </c>
      <c r="E10171" t="str">
        <f t="shared" si="316"/>
        <v>août</v>
      </c>
      <c r="F10171">
        <f t="shared" si="317"/>
        <v>16</v>
      </c>
    </row>
    <row r="10172" spans="1:6">
      <c r="A10172" t="s">
        <v>85</v>
      </c>
      <c r="B10172" s="72">
        <v>46259</v>
      </c>
      <c r="C10172" s="79">
        <v>0.70833333333333337</v>
      </c>
      <c r="D10172">
        <v>16</v>
      </c>
      <c r="E10172" t="str">
        <f t="shared" si="316"/>
        <v>août</v>
      </c>
      <c r="F10172">
        <f t="shared" si="317"/>
        <v>17</v>
      </c>
    </row>
    <row r="10173" spans="1:6">
      <c r="A10173" t="s">
        <v>85</v>
      </c>
      <c r="B10173" s="72">
        <v>46259</v>
      </c>
      <c r="C10173" s="79">
        <v>0.75</v>
      </c>
      <c r="D10173">
        <v>12</v>
      </c>
      <c r="E10173" t="str">
        <f t="shared" si="316"/>
        <v>août</v>
      </c>
      <c r="F10173">
        <f t="shared" si="317"/>
        <v>18</v>
      </c>
    </row>
    <row r="10174" spans="1:6">
      <c r="A10174" t="s">
        <v>85</v>
      </c>
      <c r="B10174" s="72">
        <v>46259</v>
      </c>
      <c r="C10174" s="79">
        <v>0.79166666666666663</v>
      </c>
      <c r="D10174">
        <v>14</v>
      </c>
      <c r="E10174" t="str">
        <f t="shared" si="316"/>
        <v>août</v>
      </c>
      <c r="F10174">
        <f t="shared" si="317"/>
        <v>19</v>
      </c>
    </row>
    <row r="10175" spans="1:6">
      <c r="A10175" t="s">
        <v>85</v>
      </c>
      <c r="B10175" s="72">
        <v>46259</v>
      </c>
      <c r="C10175" s="79">
        <v>0.83333333333333337</v>
      </c>
      <c r="D10175">
        <v>0</v>
      </c>
      <c r="E10175" t="str">
        <f t="shared" si="316"/>
        <v>août</v>
      </c>
      <c r="F10175">
        <f t="shared" si="317"/>
        <v>20</v>
      </c>
    </row>
    <row r="10176" spans="1:6">
      <c r="A10176" t="s">
        <v>85</v>
      </c>
      <c r="B10176" s="72">
        <v>46259</v>
      </c>
      <c r="C10176" s="79">
        <v>0.875</v>
      </c>
      <c r="D10176">
        <v>0</v>
      </c>
      <c r="E10176" t="str">
        <f t="shared" si="316"/>
        <v>août</v>
      </c>
      <c r="F10176">
        <f t="shared" si="317"/>
        <v>21</v>
      </c>
    </row>
    <row r="10177" spans="1:6">
      <c r="A10177" t="s">
        <v>85</v>
      </c>
      <c r="B10177" s="72">
        <v>46259</v>
      </c>
      <c r="C10177" s="79">
        <v>0.91666666666666663</v>
      </c>
      <c r="D10177">
        <v>0</v>
      </c>
      <c r="E10177" t="str">
        <f t="shared" si="316"/>
        <v>août</v>
      </c>
      <c r="F10177">
        <f t="shared" si="317"/>
        <v>22</v>
      </c>
    </row>
    <row r="10178" spans="1:6">
      <c r="A10178" t="s">
        <v>85</v>
      </c>
      <c r="B10178" s="72">
        <v>46259</v>
      </c>
      <c r="C10178" s="79">
        <v>0.95833333333333337</v>
      </c>
      <c r="D10178">
        <v>0</v>
      </c>
      <c r="E10178" t="str">
        <f t="shared" si="316"/>
        <v>août</v>
      </c>
      <c r="F10178">
        <f t="shared" si="317"/>
        <v>23</v>
      </c>
    </row>
    <row r="10179" spans="1:6">
      <c r="A10179" t="s">
        <v>85</v>
      </c>
      <c r="B10179" s="72">
        <v>46260</v>
      </c>
      <c r="C10179" s="79">
        <v>0</v>
      </c>
      <c r="D10179">
        <v>0</v>
      </c>
      <c r="E10179" t="str">
        <f t="shared" si="316"/>
        <v>août</v>
      </c>
      <c r="F10179">
        <f t="shared" si="317"/>
        <v>24</v>
      </c>
    </row>
    <row r="10180" spans="1:6">
      <c r="A10180" t="s">
        <v>85</v>
      </c>
      <c r="B10180" s="72">
        <v>46260</v>
      </c>
      <c r="C10180" s="79">
        <v>4.1666666666666664E-2</v>
      </c>
      <c r="D10180">
        <v>0</v>
      </c>
      <c r="E10180" t="str">
        <f t="shared" ref="E10180:E10243" si="318">TEXT(B10180,"mmmm")</f>
        <v>août</v>
      </c>
      <c r="F10180">
        <f t="shared" ref="F10180:F10243" si="319">VLOOKUP(C10180,$L$1:$M$24,2,0)</f>
        <v>1</v>
      </c>
    </row>
    <row r="10181" spans="1:6">
      <c r="A10181" t="s">
        <v>85</v>
      </c>
      <c r="B10181" s="72">
        <v>46260</v>
      </c>
      <c r="C10181" s="79">
        <v>8.3333333333333329E-2</v>
      </c>
      <c r="D10181">
        <v>0</v>
      </c>
      <c r="E10181" t="str">
        <f t="shared" si="318"/>
        <v>août</v>
      </c>
      <c r="F10181">
        <f t="shared" si="319"/>
        <v>2</v>
      </c>
    </row>
    <row r="10182" spans="1:6">
      <c r="A10182" t="s">
        <v>85</v>
      </c>
      <c r="B10182" s="72">
        <v>46260</v>
      </c>
      <c r="C10182" s="79">
        <v>0.125</v>
      </c>
      <c r="D10182">
        <v>0</v>
      </c>
      <c r="E10182" t="str">
        <f t="shared" si="318"/>
        <v>août</v>
      </c>
      <c r="F10182">
        <f t="shared" si="319"/>
        <v>3</v>
      </c>
    </row>
    <row r="10183" spans="1:6">
      <c r="A10183" t="s">
        <v>85</v>
      </c>
      <c r="B10183" s="72">
        <v>46260</v>
      </c>
      <c r="C10183" s="79">
        <v>0.16666666666666666</v>
      </c>
      <c r="D10183">
        <v>0</v>
      </c>
      <c r="E10183" t="str">
        <f t="shared" si="318"/>
        <v>août</v>
      </c>
      <c r="F10183">
        <f t="shared" si="319"/>
        <v>4</v>
      </c>
    </row>
    <row r="10184" spans="1:6">
      <c r="A10184" t="s">
        <v>85</v>
      </c>
      <c r="B10184" s="72">
        <v>46260</v>
      </c>
      <c r="C10184" s="79">
        <v>0.20833333333333334</v>
      </c>
      <c r="D10184">
        <v>0</v>
      </c>
      <c r="E10184" t="str">
        <f t="shared" si="318"/>
        <v>août</v>
      </c>
      <c r="F10184" t="e">
        <f t="shared" si="319"/>
        <v>#N/A</v>
      </c>
    </row>
    <row r="10185" spans="1:6">
      <c r="A10185" t="s">
        <v>85</v>
      </c>
      <c r="B10185" s="72">
        <v>46260</v>
      </c>
      <c r="C10185" s="79">
        <v>0.25</v>
      </c>
      <c r="D10185">
        <v>6</v>
      </c>
      <c r="E10185" t="str">
        <f t="shared" si="318"/>
        <v>août</v>
      </c>
      <c r="F10185">
        <f t="shared" si="319"/>
        <v>6</v>
      </c>
    </row>
    <row r="10186" spans="1:6">
      <c r="A10186" t="s">
        <v>85</v>
      </c>
      <c r="B10186" s="72">
        <v>46260</v>
      </c>
      <c r="C10186" s="79">
        <v>0.29166666666666669</v>
      </c>
      <c r="D10186">
        <v>6</v>
      </c>
      <c r="E10186" t="str">
        <f t="shared" si="318"/>
        <v>août</v>
      </c>
      <c r="F10186">
        <f t="shared" si="319"/>
        <v>7</v>
      </c>
    </row>
    <row r="10187" spans="1:6">
      <c r="A10187" t="s">
        <v>85</v>
      </c>
      <c r="B10187" s="72">
        <v>46260</v>
      </c>
      <c r="C10187" s="79">
        <v>0.33333333333333331</v>
      </c>
      <c r="D10187">
        <v>25</v>
      </c>
      <c r="E10187" t="str">
        <f t="shared" si="318"/>
        <v>août</v>
      </c>
      <c r="F10187">
        <f t="shared" si="319"/>
        <v>8</v>
      </c>
    </row>
    <row r="10188" spans="1:6">
      <c r="A10188" t="s">
        <v>85</v>
      </c>
      <c r="B10188" s="72">
        <v>46260</v>
      </c>
      <c r="C10188" s="79">
        <v>0.375</v>
      </c>
      <c r="D10188">
        <v>19</v>
      </c>
      <c r="E10188" t="str">
        <f t="shared" si="318"/>
        <v>août</v>
      </c>
      <c r="F10188">
        <f t="shared" si="319"/>
        <v>9</v>
      </c>
    </row>
    <row r="10189" spans="1:6">
      <c r="A10189" t="s">
        <v>85</v>
      </c>
      <c r="B10189" s="72">
        <v>46260</v>
      </c>
      <c r="C10189" s="79">
        <v>0.41666666666666669</v>
      </c>
      <c r="D10189">
        <v>20</v>
      </c>
      <c r="E10189" t="str">
        <f t="shared" si="318"/>
        <v>août</v>
      </c>
      <c r="F10189">
        <f t="shared" si="319"/>
        <v>10</v>
      </c>
    </row>
    <row r="10190" spans="1:6">
      <c r="A10190" t="s">
        <v>85</v>
      </c>
      <c r="B10190" s="72">
        <v>46260</v>
      </c>
      <c r="C10190" s="79">
        <v>0.45833333333333331</v>
      </c>
      <c r="D10190">
        <v>6</v>
      </c>
      <c r="E10190" t="str">
        <f t="shared" si="318"/>
        <v>août</v>
      </c>
      <c r="F10190">
        <f t="shared" si="319"/>
        <v>11</v>
      </c>
    </row>
    <row r="10191" spans="1:6">
      <c r="A10191" t="s">
        <v>85</v>
      </c>
      <c r="B10191" s="72">
        <v>46260</v>
      </c>
      <c r="C10191" s="79">
        <v>0.5</v>
      </c>
      <c r="D10191">
        <v>12</v>
      </c>
      <c r="E10191" t="str">
        <f t="shared" si="318"/>
        <v>août</v>
      </c>
      <c r="F10191">
        <f t="shared" si="319"/>
        <v>12</v>
      </c>
    </row>
    <row r="10192" spans="1:6">
      <c r="A10192" t="s">
        <v>85</v>
      </c>
      <c r="B10192" s="72">
        <v>46260</v>
      </c>
      <c r="C10192" s="79">
        <v>0.54166666666666663</v>
      </c>
      <c r="D10192">
        <v>12</v>
      </c>
      <c r="E10192" t="str">
        <f t="shared" si="318"/>
        <v>août</v>
      </c>
      <c r="F10192">
        <f t="shared" si="319"/>
        <v>13</v>
      </c>
    </row>
    <row r="10193" spans="1:6">
      <c r="A10193" t="s">
        <v>85</v>
      </c>
      <c r="B10193" s="72">
        <v>46260</v>
      </c>
      <c r="C10193" s="79">
        <v>0.58333333333333337</v>
      </c>
      <c r="D10193">
        <v>22</v>
      </c>
      <c r="E10193" t="str">
        <f t="shared" si="318"/>
        <v>août</v>
      </c>
      <c r="F10193">
        <f t="shared" si="319"/>
        <v>14</v>
      </c>
    </row>
    <row r="10194" spans="1:6">
      <c r="A10194" t="s">
        <v>85</v>
      </c>
      <c r="B10194" s="72">
        <v>46260</v>
      </c>
      <c r="C10194" s="79">
        <v>0.625</v>
      </c>
      <c r="D10194">
        <v>16</v>
      </c>
      <c r="E10194" t="str">
        <f t="shared" si="318"/>
        <v>août</v>
      </c>
      <c r="F10194">
        <f t="shared" si="319"/>
        <v>15</v>
      </c>
    </row>
    <row r="10195" spans="1:6">
      <c r="A10195" t="s">
        <v>85</v>
      </c>
      <c r="B10195" s="72">
        <v>46260</v>
      </c>
      <c r="C10195" s="79">
        <v>0.66666666666666663</v>
      </c>
      <c r="D10195">
        <v>14</v>
      </c>
      <c r="E10195" t="str">
        <f t="shared" si="318"/>
        <v>août</v>
      </c>
      <c r="F10195">
        <f t="shared" si="319"/>
        <v>16</v>
      </c>
    </row>
    <row r="10196" spans="1:6">
      <c r="A10196" t="s">
        <v>85</v>
      </c>
      <c r="B10196" s="72">
        <v>46260</v>
      </c>
      <c r="C10196" s="79">
        <v>0.70833333333333337</v>
      </c>
      <c r="D10196">
        <v>22</v>
      </c>
      <c r="E10196" t="str">
        <f t="shared" si="318"/>
        <v>août</v>
      </c>
      <c r="F10196">
        <f t="shared" si="319"/>
        <v>17</v>
      </c>
    </row>
    <row r="10197" spans="1:6">
      <c r="A10197" t="s">
        <v>85</v>
      </c>
      <c r="B10197" s="72">
        <v>46260</v>
      </c>
      <c r="C10197" s="79">
        <v>0.75</v>
      </c>
      <c r="D10197">
        <v>6</v>
      </c>
      <c r="E10197" t="str">
        <f t="shared" si="318"/>
        <v>août</v>
      </c>
      <c r="F10197">
        <f t="shared" si="319"/>
        <v>18</v>
      </c>
    </row>
    <row r="10198" spans="1:6">
      <c r="A10198" t="s">
        <v>85</v>
      </c>
      <c r="B10198" s="72">
        <v>46260</v>
      </c>
      <c r="C10198" s="79">
        <v>0.79166666666666663</v>
      </c>
      <c r="D10198">
        <v>18</v>
      </c>
      <c r="E10198" t="str">
        <f t="shared" si="318"/>
        <v>août</v>
      </c>
      <c r="F10198">
        <f t="shared" si="319"/>
        <v>19</v>
      </c>
    </row>
    <row r="10199" spans="1:6">
      <c r="A10199" t="s">
        <v>85</v>
      </c>
      <c r="B10199" s="72">
        <v>46260</v>
      </c>
      <c r="C10199" s="79">
        <v>0.83333333333333337</v>
      </c>
      <c r="D10199">
        <v>14</v>
      </c>
      <c r="E10199" t="str">
        <f t="shared" si="318"/>
        <v>août</v>
      </c>
      <c r="F10199">
        <f t="shared" si="319"/>
        <v>20</v>
      </c>
    </row>
    <row r="10200" spans="1:6">
      <c r="A10200" t="s">
        <v>85</v>
      </c>
      <c r="B10200" s="72">
        <v>46260</v>
      </c>
      <c r="C10200" s="79">
        <v>0.875</v>
      </c>
      <c r="D10200">
        <v>6</v>
      </c>
      <c r="E10200" t="str">
        <f t="shared" si="318"/>
        <v>août</v>
      </c>
      <c r="F10200">
        <f t="shared" si="319"/>
        <v>21</v>
      </c>
    </row>
    <row r="10201" spans="1:6">
      <c r="A10201" t="s">
        <v>85</v>
      </c>
      <c r="B10201" s="72">
        <v>46260</v>
      </c>
      <c r="C10201" s="79">
        <v>0.91666666666666663</v>
      </c>
      <c r="D10201">
        <v>12</v>
      </c>
      <c r="E10201" t="str">
        <f t="shared" si="318"/>
        <v>août</v>
      </c>
      <c r="F10201">
        <f t="shared" si="319"/>
        <v>22</v>
      </c>
    </row>
    <row r="10202" spans="1:6">
      <c r="A10202" t="s">
        <v>85</v>
      </c>
      <c r="B10202" s="72">
        <v>46260</v>
      </c>
      <c r="C10202" s="79">
        <v>0.95833333333333337</v>
      </c>
      <c r="D10202">
        <v>0</v>
      </c>
      <c r="E10202" t="str">
        <f t="shared" si="318"/>
        <v>août</v>
      </c>
      <c r="F10202">
        <f t="shared" si="319"/>
        <v>23</v>
      </c>
    </row>
    <row r="10203" spans="1:6">
      <c r="A10203" t="s">
        <v>85</v>
      </c>
      <c r="B10203" s="72">
        <v>46261</v>
      </c>
      <c r="C10203" s="79">
        <v>0</v>
      </c>
      <c r="D10203">
        <v>0</v>
      </c>
      <c r="E10203" t="str">
        <f t="shared" si="318"/>
        <v>août</v>
      </c>
      <c r="F10203">
        <f t="shared" si="319"/>
        <v>24</v>
      </c>
    </row>
    <row r="10204" spans="1:6">
      <c r="A10204" t="s">
        <v>85</v>
      </c>
      <c r="B10204" s="72">
        <v>46261</v>
      </c>
      <c r="C10204" s="79">
        <v>4.1666666666666664E-2</v>
      </c>
      <c r="D10204">
        <v>0</v>
      </c>
      <c r="E10204" t="str">
        <f t="shared" si="318"/>
        <v>août</v>
      </c>
      <c r="F10204">
        <f t="shared" si="319"/>
        <v>1</v>
      </c>
    </row>
    <row r="10205" spans="1:6">
      <c r="A10205" t="s">
        <v>85</v>
      </c>
      <c r="B10205" s="72">
        <v>46261</v>
      </c>
      <c r="C10205" s="79">
        <v>8.3333333333333329E-2</v>
      </c>
      <c r="D10205">
        <v>0</v>
      </c>
      <c r="E10205" t="str">
        <f t="shared" si="318"/>
        <v>août</v>
      </c>
      <c r="F10205">
        <f t="shared" si="319"/>
        <v>2</v>
      </c>
    </row>
    <row r="10206" spans="1:6">
      <c r="A10206" t="s">
        <v>85</v>
      </c>
      <c r="B10206" s="72">
        <v>46261</v>
      </c>
      <c r="C10206" s="79">
        <v>0.125</v>
      </c>
      <c r="D10206">
        <v>0</v>
      </c>
      <c r="E10206" t="str">
        <f t="shared" si="318"/>
        <v>août</v>
      </c>
      <c r="F10206">
        <f t="shared" si="319"/>
        <v>3</v>
      </c>
    </row>
    <row r="10207" spans="1:6">
      <c r="A10207" t="s">
        <v>85</v>
      </c>
      <c r="B10207" s="72">
        <v>46261</v>
      </c>
      <c r="C10207" s="79">
        <v>0.16666666666666666</v>
      </c>
      <c r="D10207">
        <v>0</v>
      </c>
      <c r="E10207" t="str">
        <f t="shared" si="318"/>
        <v>août</v>
      </c>
      <c r="F10207">
        <f t="shared" si="319"/>
        <v>4</v>
      </c>
    </row>
    <row r="10208" spans="1:6">
      <c r="A10208" t="s">
        <v>85</v>
      </c>
      <c r="B10208" s="72">
        <v>46261</v>
      </c>
      <c r="C10208" s="79">
        <v>0.20833333333333334</v>
      </c>
      <c r="D10208">
        <v>0</v>
      </c>
      <c r="E10208" t="str">
        <f t="shared" si="318"/>
        <v>août</v>
      </c>
      <c r="F10208" t="e">
        <f t="shared" si="319"/>
        <v>#N/A</v>
      </c>
    </row>
    <row r="10209" spans="1:6">
      <c r="A10209" t="s">
        <v>85</v>
      </c>
      <c r="B10209" s="72">
        <v>46261</v>
      </c>
      <c r="C10209" s="79">
        <v>0.25</v>
      </c>
      <c r="D10209">
        <v>2</v>
      </c>
      <c r="E10209" t="str">
        <f t="shared" si="318"/>
        <v>août</v>
      </c>
      <c r="F10209">
        <f t="shared" si="319"/>
        <v>6</v>
      </c>
    </row>
    <row r="10210" spans="1:6">
      <c r="A10210" t="s">
        <v>85</v>
      </c>
      <c r="B10210" s="72">
        <v>46261</v>
      </c>
      <c r="C10210" s="79">
        <v>0.29166666666666669</v>
      </c>
      <c r="D10210">
        <v>2</v>
      </c>
      <c r="E10210" t="str">
        <f t="shared" si="318"/>
        <v>août</v>
      </c>
      <c r="F10210">
        <f t="shared" si="319"/>
        <v>7</v>
      </c>
    </row>
    <row r="10211" spans="1:6">
      <c r="A10211" t="s">
        <v>85</v>
      </c>
      <c r="B10211" s="72">
        <v>46261</v>
      </c>
      <c r="C10211" s="79">
        <v>0.33333333333333331</v>
      </c>
      <c r="D10211">
        <v>11</v>
      </c>
      <c r="E10211" t="str">
        <f t="shared" si="318"/>
        <v>août</v>
      </c>
      <c r="F10211">
        <f t="shared" si="319"/>
        <v>8</v>
      </c>
    </row>
    <row r="10212" spans="1:6">
      <c r="A10212" t="s">
        <v>85</v>
      </c>
      <c r="B10212" s="72">
        <v>46261</v>
      </c>
      <c r="C10212" s="79">
        <v>0.375</v>
      </c>
      <c r="D10212">
        <v>25</v>
      </c>
      <c r="E10212" t="str">
        <f t="shared" si="318"/>
        <v>août</v>
      </c>
      <c r="F10212">
        <f t="shared" si="319"/>
        <v>9</v>
      </c>
    </row>
    <row r="10213" spans="1:6">
      <c r="A10213" t="s">
        <v>85</v>
      </c>
      <c r="B10213" s="72">
        <v>46261</v>
      </c>
      <c r="C10213" s="79">
        <v>0.41666666666666669</v>
      </c>
      <c r="D10213">
        <v>26</v>
      </c>
      <c r="E10213" t="str">
        <f t="shared" si="318"/>
        <v>août</v>
      </c>
      <c r="F10213">
        <f t="shared" si="319"/>
        <v>10</v>
      </c>
    </row>
    <row r="10214" spans="1:6">
      <c r="A10214" t="s">
        <v>85</v>
      </c>
      <c r="B10214" s="72">
        <v>46261</v>
      </c>
      <c r="C10214" s="79">
        <v>0.45833333333333331</v>
      </c>
      <c r="D10214">
        <v>17</v>
      </c>
      <c r="E10214" t="str">
        <f t="shared" si="318"/>
        <v>août</v>
      </c>
      <c r="F10214">
        <f t="shared" si="319"/>
        <v>11</v>
      </c>
    </row>
    <row r="10215" spans="1:6">
      <c r="A10215" t="s">
        <v>85</v>
      </c>
      <c r="B10215" s="72">
        <v>46261</v>
      </c>
      <c r="C10215" s="79">
        <v>0.5</v>
      </c>
      <c r="D10215">
        <v>9</v>
      </c>
      <c r="E10215" t="str">
        <f t="shared" si="318"/>
        <v>août</v>
      </c>
      <c r="F10215">
        <f t="shared" si="319"/>
        <v>12</v>
      </c>
    </row>
    <row r="10216" spans="1:6">
      <c r="A10216" t="s">
        <v>85</v>
      </c>
      <c r="B10216" s="72">
        <v>46261</v>
      </c>
      <c r="C10216" s="79">
        <v>0.54166666666666663</v>
      </c>
      <c r="D10216">
        <v>21</v>
      </c>
      <c r="E10216" t="str">
        <f t="shared" si="318"/>
        <v>août</v>
      </c>
      <c r="F10216">
        <f t="shared" si="319"/>
        <v>13</v>
      </c>
    </row>
    <row r="10217" spans="1:6">
      <c r="A10217" t="s">
        <v>85</v>
      </c>
      <c r="B10217" s="72">
        <v>46261</v>
      </c>
      <c r="C10217" s="79">
        <v>0.58333333333333337</v>
      </c>
      <c r="D10217">
        <v>29</v>
      </c>
      <c r="E10217" t="str">
        <f t="shared" si="318"/>
        <v>août</v>
      </c>
      <c r="F10217">
        <f t="shared" si="319"/>
        <v>14</v>
      </c>
    </row>
    <row r="10218" spans="1:6">
      <c r="A10218" t="s">
        <v>85</v>
      </c>
      <c r="B10218" s="72">
        <v>46261</v>
      </c>
      <c r="C10218" s="79">
        <v>0.625</v>
      </c>
      <c r="D10218">
        <v>23</v>
      </c>
      <c r="E10218" t="str">
        <f t="shared" si="318"/>
        <v>août</v>
      </c>
      <c r="F10218">
        <f t="shared" si="319"/>
        <v>15</v>
      </c>
    </row>
    <row r="10219" spans="1:6">
      <c r="A10219" t="s">
        <v>85</v>
      </c>
      <c r="B10219" s="72">
        <v>46261</v>
      </c>
      <c r="C10219" s="79">
        <v>0.66666666666666663</v>
      </c>
      <c r="D10219">
        <v>23</v>
      </c>
      <c r="E10219" t="str">
        <f t="shared" si="318"/>
        <v>août</v>
      </c>
      <c r="F10219">
        <f t="shared" si="319"/>
        <v>16</v>
      </c>
    </row>
    <row r="10220" spans="1:6">
      <c r="A10220" t="s">
        <v>85</v>
      </c>
      <c r="B10220" s="72">
        <v>46261</v>
      </c>
      <c r="C10220" s="79">
        <v>0.70833333333333337</v>
      </c>
      <c r="D10220">
        <v>33</v>
      </c>
      <c r="E10220" t="str">
        <f t="shared" si="318"/>
        <v>août</v>
      </c>
      <c r="F10220">
        <f t="shared" si="319"/>
        <v>17</v>
      </c>
    </row>
    <row r="10221" spans="1:6">
      <c r="A10221" t="s">
        <v>85</v>
      </c>
      <c r="B10221" s="72">
        <v>46261</v>
      </c>
      <c r="C10221" s="79">
        <v>0.75</v>
      </c>
      <c r="D10221">
        <v>14</v>
      </c>
      <c r="E10221" t="str">
        <f t="shared" si="318"/>
        <v>août</v>
      </c>
      <c r="F10221">
        <f t="shared" si="319"/>
        <v>18</v>
      </c>
    </row>
    <row r="10222" spans="1:6">
      <c r="A10222" t="s">
        <v>85</v>
      </c>
      <c r="B10222" s="72">
        <v>46261</v>
      </c>
      <c r="C10222" s="79">
        <v>0.79166666666666663</v>
      </c>
      <c r="D10222">
        <v>6</v>
      </c>
      <c r="E10222" t="str">
        <f t="shared" si="318"/>
        <v>août</v>
      </c>
      <c r="F10222">
        <f t="shared" si="319"/>
        <v>19</v>
      </c>
    </row>
    <row r="10223" spans="1:6">
      <c r="A10223" t="s">
        <v>85</v>
      </c>
      <c r="B10223" s="72">
        <v>46261</v>
      </c>
      <c r="C10223" s="79">
        <v>0.83333333333333337</v>
      </c>
      <c r="D10223">
        <v>13</v>
      </c>
      <c r="E10223" t="str">
        <f t="shared" si="318"/>
        <v>août</v>
      </c>
      <c r="F10223">
        <f t="shared" si="319"/>
        <v>20</v>
      </c>
    </row>
    <row r="10224" spans="1:6">
      <c r="A10224" t="s">
        <v>85</v>
      </c>
      <c r="B10224" s="72">
        <v>46261</v>
      </c>
      <c r="C10224" s="79">
        <v>0.875</v>
      </c>
      <c r="D10224">
        <v>11</v>
      </c>
      <c r="E10224" t="str">
        <f t="shared" si="318"/>
        <v>août</v>
      </c>
      <c r="F10224">
        <f t="shared" si="319"/>
        <v>21</v>
      </c>
    </row>
    <row r="10225" spans="1:6">
      <c r="A10225" t="s">
        <v>85</v>
      </c>
      <c r="B10225" s="72">
        <v>46261</v>
      </c>
      <c r="C10225" s="79">
        <v>0.91666666666666663</v>
      </c>
      <c r="D10225">
        <v>0</v>
      </c>
      <c r="E10225" t="str">
        <f t="shared" si="318"/>
        <v>août</v>
      </c>
      <c r="F10225">
        <f t="shared" si="319"/>
        <v>22</v>
      </c>
    </row>
    <row r="10226" spans="1:6">
      <c r="A10226" t="s">
        <v>85</v>
      </c>
      <c r="B10226" s="72">
        <v>46261</v>
      </c>
      <c r="C10226" s="79">
        <v>0.95833333333333337</v>
      </c>
      <c r="D10226">
        <v>0</v>
      </c>
      <c r="E10226" t="str">
        <f t="shared" si="318"/>
        <v>août</v>
      </c>
      <c r="F10226">
        <f t="shared" si="319"/>
        <v>23</v>
      </c>
    </row>
    <row r="10227" spans="1:6">
      <c r="A10227" t="s">
        <v>85</v>
      </c>
      <c r="B10227" s="72">
        <v>46262</v>
      </c>
      <c r="C10227" s="79">
        <v>0</v>
      </c>
      <c r="D10227">
        <v>0</v>
      </c>
      <c r="E10227" t="str">
        <f t="shared" si="318"/>
        <v>août</v>
      </c>
      <c r="F10227">
        <f t="shared" si="319"/>
        <v>24</v>
      </c>
    </row>
    <row r="10228" spans="1:6">
      <c r="A10228" t="s">
        <v>85</v>
      </c>
      <c r="B10228" s="72">
        <v>46262</v>
      </c>
      <c r="C10228" s="79">
        <v>4.1666666666666664E-2</v>
      </c>
      <c r="D10228">
        <v>0</v>
      </c>
      <c r="E10228" t="str">
        <f t="shared" si="318"/>
        <v>août</v>
      </c>
      <c r="F10228">
        <f t="shared" si="319"/>
        <v>1</v>
      </c>
    </row>
    <row r="10229" spans="1:6">
      <c r="A10229" t="s">
        <v>85</v>
      </c>
      <c r="B10229" s="72">
        <v>46262</v>
      </c>
      <c r="C10229" s="79">
        <v>8.3333333333333329E-2</v>
      </c>
      <c r="D10229">
        <v>0</v>
      </c>
      <c r="E10229" t="str">
        <f t="shared" si="318"/>
        <v>août</v>
      </c>
      <c r="F10229">
        <f t="shared" si="319"/>
        <v>2</v>
      </c>
    </row>
    <row r="10230" spans="1:6">
      <c r="A10230" t="s">
        <v>85</v>
      </c>
      <c r="B10230" s="72">
        <v>46262</v>
      </c>
      <c r="C10230" s="79">
        <v>0.125</v>
      </c>
      <c r="D10230">
        <v>0</v>
      </c>
      <c r="E10230" t="str">
        <f t="shared" si="318"/>
        <v>août</v>
      </c>
      <c r="F10230">
        <f t="shared" si="319"/>
        <v>3</v>
      </c>
    </row>
    <row r="10231" spans="1:6">
      <c r="A10231" t="s">
        <v>85</v>
      </c>
      <c r="B10231" s="72">
        <v>46262</v>
      </c>
      <c r="C10231" s="79">
        <v>0.16666666666666666</v>
      </c>
      <c r="D10231">
        <v>0</v>
      </c>
      <c r="E10231" t="str">
        <f t="shared" si="318"/>
        <v>août</v>
      </c>
      <c r="F10231">
        <f t="shared" si="319"/>
        <v>4</v>
      </c>
    </row>
    <row r="10232" spans="1:6">
      <c r="A10232" t="s">
        <v>85</v>
      </c>
      <c r="B10232" s="72">
        <v>46262</v>
      </c>
      <c r="C10232" s="79">
        <v>0.20833333333333334</v>
      </c>
      <c r="D10232">
        <v>0</v>
      </c>
      <c r="E10232" t="str">
        <f t="shared" si="318"/>
        <v>août</v>
      </c>
      <c r="F10232" t="e">
        <f t="shared" si="319"/>
        <v>#N/A</v>
      </c>
    </row>
    <row r="10233" spans="1:6">
      <c r="A10233" t="s">
        <v>85</v>
      </c>
      <c r="B10233" s="72">
        <v>46262</v>
      </c>
      <c r="C10233" s="79">
        <v>0.25</v>
      </c>
      <c r="D10233">
        <v>0</v>
      </c>
      <c r="E10233" t="str">
        <f t="shared" si="318"/>
        <v>août</v>
      </c>
      <c r="F10233">
        <f t="shared" si="319"/>
        <v>6</v>
      </c>
    </row>
    <row r="10234" spans="1:6">
      <c r="A10234" t="s">
        <v>85</v>
      </c>
      <c r="B10234" s="72">
        <v>46262</v>
      </c>
      <c r="C10234" s="79">
        <v>0.29166666666666669</v>
      </c>
      <c r="D10234">
        <v>8</v>
      </c>
      <c r="E10234" t="str">
        <f t="shared" si="318"/>
        <v>août</v>
      </c>
      <c r="F10234">
        <f t="shared" si="319"/>
        <v>7</v>
      </c>
    </row>
    <row r="10235" spans="1:6">
      <c r="A10235" t="s">
        <v>85</v>
      </c>
      <c r="B10235" s="72">
        <v>46262</v>
      </c>
      <c r="C10235" s="79">
        <v>0.33333333333333331</v>
      </c>
      <c r="D10235">
        <v>24</v>
      </c>
      <c r="E10235" t="str">
        <f t="shared" si="318"/>
        <v>août</v>
      </c>
      <c r="F10235">
        <f t="shared" si="319"/>
        <v>8</v>
      </c>
    </row>
    <row r="10236" spans="1:6">
      <c r="A10236" t="s">
        <v>85</v>
      </c>
      <c r="B10236" s="72">
        <v>46262</v>
      </c>
      <c r="C10236" s="79">
        <v>0.375</v>
      </c>
      <c r="D10236">
        <v>24</v>
      </c>
      <c r="E10236" t="str">
        <f t="shared" si="318"/>
        <v>août</v>
      </c>
      <c r="F10236">
        <f t="shared" si="319"/>
        <v>9</v>
      </c>
    </row>
    <row r="10237" spans="1:6">
      <c r="A10237" t="s">
        <v>85</v>
      </c>
      <c r="B10237" s="72">
        <v>46262</v>
      </c>
      <c r="C10237" s="79">
        <v>0.41666666666666669</v>
      </c>
      <c r="D10237">
        <v>14</v>
      </c>
      <c r="E10237" t="str">
        <f t="shared" si="318"/>
        <v>août</v>
      </c>
      <c r="F10237">
        <f t="shared" si="319"/>
        <v>10</v>
      </c>
    </row>
    <row r="10238" spans="1:6">
      <c r="A10238" t="s">
        <v>85</v>
      </c>
      <c r="B10238" s="72">
        <v>46262</v>
      </c>
      <c r="C10238" s="79">
        <v>0.45833333333333331</v>
      </c>
      <c r="D10238">
        <v>32</v>
      </c>
      <c r="E10238" t="str">
        <f t="shared" si="318"/>
        <v>août</v>
      </c>
      <c r="F10238">
        <f t="shared" si="319"/>
        <v>11</v>
      </c>
    </row>
    <row r="10239" spans="1:6">
      <c r="A10239" t="s">
        <v>85</v>
      </c>
      <c r="B10239" s="72">
        <v>46262</v>
      </c>
      <c r="C10239" s="79">
        <v>0.5</v>
      </c>
      <c r="D10239">
        <v>16</v>
      </c>
      <c r="E10239" t="str">
        <f t="shared" si="318"/>
        <v>août</v>
      </c>
      <c r="F10239">
        <f t="shared" si="319"/>
        <v>12</v>
      </c>
    </row>
    <row r="10240" spans="1:6">
      <c r="A10240" t="s">
        <v>85</v>
      </c>
      <c r="B10240" s="72">
        <v>46262</v>
      </c>
      <c r="C10240" s="79">
        <v>0.54166666666666663</v>
      </c>
      <c r="D10240">
        <v>27</v>
      </c>
      <c r="E10240" t="str">
        <f t="shared" si="318"/>
        <v>août</v>
      </c>
      <c r="F10240">
        <f t="shared" si="319"/>
        <v>13</v>
      </c>
    </row>
    <row r="10241" spans="1:6">
      <c r="A10241" t="s">
        <v>85</v>
      </c>
      <c r="B10241" s="72">
        <v>46262</v>
      </c>
      <c r="C10241" s="79">
        <v>0.58333333333333337</v>
      </c>
      <c r="D10241">
        <v>41</v>
      </c>
      <c r="E10241" t="str">
        <f t="shared" si="318"/>
        <v>août</v>
      </c>
      <c r="F10241">
        <f t="shared" si="319"/>
        <v>14</v>
      </c>
    </row>
    <row r="10242" spans="1:6">
      <c r="A10242" t="s">
        <v>85</v>
      </c>
      <c r="B10242" s="72">
        <v>46262</v>
      </c>
      <c r="C10242" s="79">
        <v>0.625</v>
      </c>
      <c r="D10242">
        <v>32</v>
      </c>
      <c r="E10242" t="str">
        <f t="shared" si="318"/>
        <v>août</v>
      </c>
      <c r="F10242">
        <f t="shared" si="319"/>
        <v>15</v>
      </c>
    </row>
    <row r="10243" spans="1:6">
      <c r="A10243" t="s">
        <v>85</v>
      </c>
      <c r="B10243" s="72">
        <v>46262</v>
      </c>
      <c r="C10243" s="79">
        <v>0.66666666666666663</v>
      </c>
      <c r="D10243">
        <v>14</v>
      </c>
      <c r="E10243" t="str">
        <f t="shared" si="318"/>
        <v>août</v>
      </c>
      <c r="F10243">
        <f t="shared" si="319"/>
        <v>16</v>
      </c>
    </row>
    <row r="10244" spans="1:6">
      <c r="A10244" t="s">
        <v>85</v>
      </c>
      <c r="B10244" s="72">
        <v>46262</v>
      </c>
      <c r="C10244" s="79">
        <v>0.70833333333333337</v>
      </c>
      <c r="D10244">
        <v>11</v>
      </c>
      <c r="E10244" t="str">
        <f t="shared" ref="E10244:E10307" si="320">TEXT(B10244,"mmmm")</f>
        <v>août</v>
      </c>
      <c r="F10244">
        <f t="shared" ref="F10244:F10307" si="321">VLOOKUP(C10244,$L$1:$M$24,2,0)</f>
        <v>17</v>
      </c>
    </row>
    <row r="10245" spans="1:6">
      <c r="A10245" t="s">
        <v>85</v>
      </c>
      <c r="B10245" s="72">
        <v>46262</v>
      </c>
      <c r="C10245" s="79">
        <v>0.75</v>
      </c>
      <c r="D10245">
        <v>27</v>
      </c>
      <c r="E10245" t="str">
        <f t="shared" si="320"/>
        <v>août</v>
      </c>
      <c r="F10245">
        <f t="shared" si="321"/>
        <v>18</v>
      </c>
    </row>
    <row r="10246" spans="1:6">
      <c r="A10246" t="s">
        <v>85</v>
      </c>
      <c r="B10246" s="72">
        <v>46262</v>
      </c>
      <c r="C10246" s="79">
        <v>0.79166666666666663</v>
      </c>
      <c r="D10246">
        <v>27</v>
      </c>
      <c r="E10246" t="str">
        <f t="shared" si="320"/>
        <v>août</v>
      </c>
      <c r="F10246">
        <f t="shared" si="321"/>
        <v>19</v>
      </c>
    </row>
    <row r="10247" spans="1:6">
      <c r="A10247" t="s">
        <v>85</v>
      </c>
      <c r="B10247" s="72">
        <v>46262</v>
      </c>
      <c r="C10247" s="79">
        <v>0.83333333333333337</v>
      </c>
      <c r="D10247">
        <v>10</v>
      </c>
      <c r="E10247" t="str">
        <f t="shared" si="320"/>
        <v>août</v>
      </c>
      <c r="F10247">
        <f t="shared" si="321"/>
        <v>20</v>
      </c>
    </row>
    <row r="10248" spans="1:6">
      <c r="A10248" t="s">
        <v>85</v>
      </c>
      <c r="B10248" s="72">
        <v>46262</v>
      </c>
      <c r="C10248" s="79">
        <v>0.875</v>
      </c>
      <c r="D10248">
        <v>6</v>
      </c>
      <c r="E10248" t="str">
        <f t="shared" si="320"/>
        <v>août</v>
      </c>
      <c r="F10248">
        <f t="shared" si="321"/>
        <v>21</v>
      </c>
    </row>
    <row r="10249" spans="1:6">
      <c r="A10249" t="s">
        <v>85</v>
      </c>
      <c r="B10249" s="72">
        <v>46262</v>
      </c>
      <c r="C10249" s="79">
        <v>0.91666666666666663</v>
      </c>
      <c r="D10249">
        <v>3</v>
      </c>
      <c r="E10249" t="str">
        <f t="shared" si="320"/>
        <v>août</v>
      </c>
      <c r="F10249">
        <f t="shared" si="321"/>
        <v>22</v>
      </c>
    </row>
    <row r="10250" spans="1:6">
      <c r="A10250" t="s">
        <v>85</v>
      </c>
      <c r="B10250" s="72">
        <v>46262</v>
      </c>
      <c r="C10250" s="79">
        <v>0.95833333333333337</v>
      </c>
      <c r="D10250">
        <v>3</v>
      </c>
      <c r="E10250" t="str">
        <f t="shared" si="320"/>
        <v>août</v>
      </c>
      <c r="F10250">
        <f t="shared" si="321"/>
        <v>23</v>
      </c>
    </row>
    <row r="10251" spans="1:6">
      <c r="A10251" t="s">
        <v>85</v>
      </c>
      <c r="B10251" s="72">
        <v>46263</v>
      </c>
      <c r="C10251" s="79">
        <v>0</v>
      </c>
      <c r="D10251">
        <v>0</v>
      </c>
      <c r="E10251" t="str">
        <f t="shared" si="320"/>
        <v>août</v>
      </c>
      <c r="F10251">
        <f t="shared" si="321"/>
        <v>24</v>
      </c>
    </row>
    <row r="10252" spans="1:6">
      <c r="A10252" t="s">
        <v>85</v>
      </c>
      <c r="B10252" s="72">
        <v>46263</v>
      </c>
      <c r="C10252" s="79">
        <v>4.1666666666666664E-2</v>
      </c>
      <c r="D10252">
        <v>0</v>
      </c>
      <c r="E10252" t="str">
        <f t="shared" si="320"/>
        <v>août</v>
      </c>
      <c r="F10252">
        <f t="shared" si="321"/>
        <v>1</v>
      </c>
    </row>
    <row r="10253" spans="1:6">
      <c r="A10253" t="s">
        <v>85</v>
      </c>
      <c r="B10253" s="72">
        <v>46263</v>
      </c>
      <c r="C10253" s="79">
        <v>8.3333333333333329E-2</v>
      </c>
      <c r="D10253">
        <v>0</v>
      </c>
      <c r="E10253" t="str">
        <f t="shared" si="320"/>
        <v>août</v>
      </c>
      <c r="F10253">
        <f t="shared" si="321"/>
        <v>2</v>
      </c>
    </row>
    <row r="10254" spans="1:6">
      <c r="A10254" t="s">
        <v>85</v>
      </c>
      <c r="B10254" s="72">
        <v>46263</v>
      </c>
      <c r="C10254" s="79">
        <v>0.125</v>
      </c>
      <c r="D10254">
        <v>0</v>
      </c>
      <c r="E10254" t="str">
        <f t="shared" si="320"/>
        <v>août</v>
      </c>
      <c r="F10254">
        <f t="shared" si="321"/>
        <v>3</v>
      </c>
    </row>
    <row r="10255" spans="1:6">
      <c r="A10255" t="s">
        <v>85</v>
      </c>
      <c r="B10255" s="72">
        <v>46263</v>
      </c>
      <c r="C10255" s="79">
        <v>0.16666666666666666</v>
      </c>
      <c r="D10255">
        <v>0</v>
      </c>
      <c r="E10255" t="str">
        <f t="shared" si="320"/>
        <v>août</v>
      </c>
      <c r="F10255">
        <f t="shared" si="321"/>
        <v>4</v>
      </c>
    </row>
    <row r="10256" spans="1:6">
      <c r="A10256" t="s">
        <v>85</v>
      </c>
      <c r="B10256" s="72">
        <v>46263</v>
      </c>
      <c r="C10256" s="79">
        <v>0.20833333333333334</v>
      </c>
      <c r="D10256">
        <v>3</v>
      </c>
      <c r="E10256" t="str">
        <f t="shared" si="320"/>
        <v>août</v>
      </c>
      <c r="F10256" t="e">
        <f t="shared" si="321"/>
        <v>#N/A</v>
      </c>
    </row>
    <row r="10257" spans="1:6">
      <c r="A10257" t="s">
        <v>85</v>
      </c>
      <c r="B10257" s="72">
        <v>46263</v>
      </c>
      <c r="C10257" s="79">
        <v>0.25</v>
      </c>
      <c r="D10257">
        <v>3</v>
      </c>
      <c r="E10257" t="str">
        <f t="shared" si="320"/>
        <v>août</v>
      </c>
      <c r="F10257">
        <f t="shared" si="321"/>
        <v>6</v>
      </c>
    </row>
    <row r="10258" spans="1:6">
      <c r="A10258" t="s">
        <v>85</v>
      </c>
      <c r="B10258" s="72">
        <v>46263</v>
      </c>
      <c r="C10258" s="79">
        <v>0.29166666666666669</v>
      </c>
      <c r="D10258">
        <v>0</v>
      </c>
      <c r="E10258" t="str">
        <f t="shared" si="320"/>
        <v>août</v>
      </c>
      <c r="F10258">
        <f t="shared" si="321"/>
        <v>7</v>
      </c>
    </row>
    <row r="10259" spans="1:6">
      <c r="A10259" t="s">
        <v>85</v>
      </c>
      <c r="B10259" s="72">
        <v>46263</v>
      </c>
      <c r="C10259" s="79">
        <v>0.33333333333333331</v>
      </c>
      <c r="D10259">
        <v>5</v>
      </c>
      <c r="E10259" t="str">
        <f t="shared" si="320"/>
        <v>août</v>
      </c>
      <c r="F10259">
        <f t="shared" si="321"/>
        <v>8</v>
      </c>
    </row>
    <row r="10260" spans="1:6">
      <c r="A10260" t="s">
        <v>85</v>
      </c>
      <c r="B10260" s="72">
        <v>46263</v>
      </c>
      <c r="C10260" s="79">
        <v>0.375</v>
      </c>
      <c r="D10260">
        <v>5</v>
      </c>
      <c r="E10260" t="str">
        <f t="shared" si="320"/>
        <v>août</v>
      </c>
      <c r="F10260">
        <f t="shared" si="321"/>
        <v>9</v>
      </c>
    </row>
    <row r="10261" spans="1:6">
      <c r="A10261" t="s">
        <v>85</v>
      </c>
      <c r="B10261" s="72">
        <v>46263</v>
      </c>
      <c r="C10261" s="79">
        <v>0.41666666666666669</v>
      </c>
      <c r="D10261">
        <v>21</v>
      </c>
      <c r="E10261" t="str">
        <f t="shared" si="320"/>
        <v>août</v>
      </c>
      <c r="F10261">
        <f t="shared" si="321"/>
        <v>10</v>
      </c>
    </row>
    <row r="10262" spans="1:6">
      <c r="A10262" t="s">
        <v>85</v>
      </c>
      <c r="B10262" s="72">
        <v>46263</v>
      </c>
      <c r="C10262" s="79">
        <v>0.45833333333333331</v>
      </c>
      <c r="D10262">
        <v>29</v>
      </c>
      <c r="E10262" t="str">
        <f t="shared" si="320"/>
        <v>août</v>
      </c>
      <c r="F10262">
        <f t="shared" si="321"/>
        <v>11</v>
      </c>
    </row>
    <row r="10263" spans="1:6">
      <c r="A10263" t="s">
        <v>85</v>
      </c>
      <c r="B10263" s="72">
        <v>46263</v>
      </c>
      <c r="C10263" s="79">
        <v>0.5</v>
      </c>
      <c r="D10263">
        <v>19</v>
      </c>
      <c r="E10263" t="str">
        <f t="shared" si="320"/>
        <v>août</v>
      </c>
      <c r="F10263">
        <f t="shared" si="321"/>
        <v>12</v>
      </c>
    </row>
    <row r="10264" spans="1:6">
      <c r="A10264" t="s">
        <v>85</v>
      </c>
      <c r="B10264" s="72">
        <v>46263</v>
      </c>
      <c r="C10264" s="79">
        <v>0.54166666666666663</v>
      </c>
      <c r="D10264">
        <v>13</v>
      </c>
      <c r="E10264" t="str">
        <f t="shared" si="320"/>
        <v>août</v>
      </c>
      <c r="F10264">
        <f t="shared" si="321"/>
        <v>13</v>
      </c>
    </row>
    <row r="10265" spans="1:6">
      <c r="A10265" t="s">
        <v>85</v>
      </c>
      <c r="B10265" s="72">
        <v>46263</v>
      </c>
      <c r="C10265" s="79">
        <v>0.58333333333333337</v>
      </c>
      <c r="D10265">
        <v>32</v>
      </c>
      <c r="E10265" t="str">
        <f t="shared" si="320"/>
        <v>août</v>
      </c>
      <c r="F10265">
        <f t="shared" si="321"/>
        <v>14</v>
      </c>
    </row>
    <row r="10266" spans="1:6">
      <c r="A10266" t="s">
        <v>85</v>
      </c>
      <c r="B10266" s="72">
        <v>46263</v>
      </c>
      <c r="C10266" s="79">
        <v>0.625</v>
      </c>
      <c r="D10266">
        <v>16</v>
      </c>
      <c r="E10266" t="str">
        <f t="shared" si="320"/>
        <v>août</v>
      </c>
      <c r="F10266">
        <f t="shared" si="321"/>
        <v>15</v>
      </c>
    </row>
    <row r="10267" spans="1:6">
      <c r="A10267" t="s">
        <v>85</v>
      </c>
      <c r="B10267" s="72">
        <v>46263</v>
      </c>
      <c r="C10267" s="79">
        <v>0.66666666666666663</v>
      </c>
      <c r="D10267">
        <v>9</v>
      </c>
      <c r="E10267" t="str">
        <f t="shared" si="320"/>
        <v>août</v>
      </c>
      <c r="F10267">
        <f t="shared" si="321"/>
        <v>16</v>
      </c>
    </row>
    <row r="10268" spans="1:6">
      <c r="A10268" t="s">
        <v>85</v>
      </c>
      <c r="B10268" s="72">
        <v>46263</v>
      </c>
      <c r="C10268" s="79">
        <v>0.70833333333333337</v>
      </c>
      <c r="D10268">
        <v>5</v>
      </c>
      <c r="E10268" t="str">
        <f t="shared" si="320"/>
        <v>août</v>
      </c>
      <c r="F10268">
        <f t="shared" si="321"/>
        <v>17</v>
      </c>
    </row>
    <row r="10269" spans="1:6">
      <c r="A10269" t="s">
        <v>85</v>
      </c>
      <c r="B10269" s="72">
        <v>46263</v>
      </c>
      <c r="C10269" s="79">
        <v>0.75</v>
      </c>
      <c r="D10269">
        <v>26</v>
      </c>
      <c r="E10269" t="str">
        <f t="shared" si="320"/>
        <v>août</v>
      </c>
      <c r="F10269">
        <f t="shared" si="321"/>
        <v>18</v>
      </c>
    </row>
    <row r="10270" spans="1:6">
      <c r="A10270" t="s">
        <v>85</v>
      </c>
      <c r="B10270" s="72">
        <v>46263</v>
      </c>
      <c r="C10270" s="79">
        <v>0.79166666666666663</v>
      </c>
      <c r="D10270">
        <v>23</v>
      </c>
      <c r="E10270" t="str">
        <f t="shared" si="320"/>
        <v>août</v>
      </c>
      <c r="F10270">
        <f t="shared" si="321"/>
        <v>19</v>
      </c>
    </row>
    <row r="10271" spans="1:6">
      <c r="A10271" t="s">
        <v>85</v>
      </c>
      <c r="B10271" s="72">
        <v>46263</v>
      </c>
      <c r="C10271" s="79">
        <v>0.83333333333333337</v>
      </c>
      <c r="D10271">
        <v>10</v>
      </c>
      <c r="E10271" t="str">
        <f t="shared" si="320"/>
        <v>août</v>
      </c>
      <c r="F10271">
        <f t="shared" si="321"/>
        <v>20</v>
      </c>
    </row>
    <row r="10272" spans="1:6">
      <c r="A10272" t="s">
        <v>85</v>
      </c>
      <c r="B10272" s="72">
        <v>46263</v>
      </c>
      <c r="C10272" s="79">
        <v>0.875</v>
      </c>
      <c r="D10272">
        <v>8</v>
      </c>
      <c r="E10272" t="str">
        <f t="shared" si="320"/>
        <v>août</v>
      </c>
      <c r="F10272">
        <f t="shared" si="321"/>
        <v>21</v>
      </c>
    </row>
    <row r="10273" spans="1:6">
      <c r="A10273" t="s">
        <v>85</v>
      </c>
      <c r="B10273" s="72">
        <v>46263</v>
      </c>
      <c r="C10273" s="79">
        <v>0.91666666666666663</v>
      </c>
      <c r="D10273">
        <v>3</v>
      </c>
      <c r="E10273" t="str">
        <f t="shared" si="320"/>
        <v>août</v>
      </c>
      <c r="F10273">
        <f t="shared" si="321"/>
        <v>22</v>
      </c>
    </row>
    <row r="10274" spans="1:6">
      <c r="A10274" t="s">
        <v>85</v>
      </c>
      <c r="B10274" s="72">
        <v>46263</v>
      </c>
      <c r="C10274" s="79">
        <v>0.95833333333333337</v>
      </c>
      <c r="D10274">
        <v>0</v>
      </c>
      <c r="E10274" t="str">
        <f t="shared" si="320"/>
        <v>août</v>
      </c>
      <c r="F10274">
        <f t="shared" si="321"/>
        <v>23</v>
      </c>
    </row>
    <row r="10275" spans="1:6">
      <c r="A10275" t="s">
        <v>85</v>
      </c>
      <c r="B10275" s="72">
        <v>46264</v>
      </c>
      <c r="C10275" s="79">
        <v>0</v>
      </c>
      <c r="D10275">
        <v>0</v>
      </c>
      <c r="E10275" t="str">
        <f t="shared" si="320"/>
        <v>août</v>
      </c>
      <c r="F10275">
        <f t="shared" si="321"/>
        <v>24</v>
      </c>
    </row>
    <row r="10276" spans="1:6">
      <c r="A10276" t="s">
        <v>85</v>
      </c>
      <c r="B10276" s="72">
        <v>46264</v>
      </c>
      <c r="C10276" s="79">
        <v>4.1666666666666664E-2</v>
      </c>
      <c r="D10276">
        <v>0</v>
      </c>
      <c r="E10276" t="str">
        <f t="shared" si="320"/>
        <v>août</v>
      </c>
      <c r="F10276">
        <f t="shared" si="321"/>
        <v>1</v>
      </c>
    </row>
    <row r="10277" spans="1:6">
      <c r="A10277" t="s">
        <v>85</v>
      </c>
      <c r="B10277" s="72">
        <v>46264</v>
      </c>
      <c r="C10277" s="79">
        <v>8.3333333333333329E-2</v>
      </c>
      <c r="D10277">
        <v>0</v>
      </c>
      <c r="E10277" t="str">
        <f t="shared" si="320"/>
        <v>août</v>
      </c>
      <c r="F10277">
        <f t="shared" si="321"/>
        <v>2</v>
      </c>
    </row>
    <row r="10278" spans="1:6">
      <c r="A10278" t="s">
        <v>85</v>
      </c>
      <c r="B10278" s="72">
        <v>46264</v>
      </c>
      <c r="C10278" s="79">
        <v>0.125</v>
      </c>
      <c r="D10278">
        <v>0</v>
      </c>
      <c r="E10278" t="str">
        <f t="shared" si="320"/>
        <v>août</v>
      </c>
      <c r="F10278">
        <f t="shared" si="321"/>
        <v>3</v>
      </c>
    </row>
    <row r="10279" spans="1:6">
      <c r="A10279" t="s">
        <v>85</v>
      </c>
      <c r="B10279" s="72">
        <v>46264</v>
      </c>
      <c r="C10279" s="79">
        <v>0.16666666666666666</v>
      </c>
      <c r="D10279">
        <v>0</v>
      </c>
      <c r="E10279" t="str">
        <f t="shared" si="320"/>
        <v>août</v>
      </c>
      <c r="F10279">
        <f t="shared" si="321"/>
        <v>4</v>
      </c>
    </row>
    <row r="10280" spans="1:6">
      <c r="A10280" t="s">
        <v>85</v>
      </c>
      <c r="B10280" s="72">
        <v>46264</v>
      </c>
      <c r="C10280" s="79">
        <v>0.20833333333333334</v>
      </c>
      <c r="D10280">
        <v>0</v>
      </c>
      <c r="E10280" t="str">
        <f t="shared" si="320"/>
        <v>août</v>
      </c>
      <c r="F10280" t="e">
        <f t="shared" si="321"/>
        <v>#N/A</v>
      </c>
    </row>
    <row r="10281" spans="1:6">
      <c r="A10281" t="s">
        <v>85</v>
      </c>
      <c r="B10281" s="72">
        <v>46264</v>
      </c>
      <c r="C10281" s="79">
        <v>0.25</v>
      </c>
      <c r="D10281">
        <v>5</v>
      </c>
      <c r="E10281" t="str">
        <f t="shared" si="320"/>
        <v>août</v>
      </c>
      <c r="F10281">
        <f t="shared" si="321"/>
        <v>6</v>
      </c>
    </row>
    <row r="10282" spans="1:6">
      <c r="A10282" t="s">
        <v>85</v>
      </c>
      <c r="B10282" s="72">
        <v>46264</v>
      </c>
      <c r="C10282" s="79">
        <v>0.29166666666666669</v>
      </c>
      <c r="D10282">
        <v>2</v>
      </c>
      <c r="E10282" t="str">
        <f t="shared" si="320"/>
        <v>août</v>
      </c>
      <c r="F10282">
        <f t="shared" si="321"/>
        <v>7</v>
      </c>
    </row>
    <row r="10283" spans="1:6">
      <c r="A10283" t="s">
        <v>85</v>
      </c>
      <c r="B10283" s="72">
        <v>46264</v>
      </c>
      <c r="C10283" s="79">
        <v>0.33333333333333331</v>
      </c>
      <c r="D10283">
        <v>0</v>
      </c>
      <c r="E10283" t="str">
        <f t="shared" si="320"/>
        <v>août</v>
      </c>
      <c r="F10283">
        <f t="shared" si="321"/>
        <v>8</v>
      </c>
    </row>
    <row r="10284" spans="1:6">
      <c r="A10284" t="s">
        <v>85</v>
      </c>
      <c r="B10284" s="72">
        <v>46264</v>
      </c>
      <c r="C10284" s="79">
        <v>0.375</v>
      </c>
      <c r="D10284">
        <v>0</v>
      </c>
      <c r="E10284" t="str">
        <f t="shared" si="320"/>
        <v>août</v>
      </c>
      <c r="F10284">
        <f t="shared" si="321"/>
        <v>9</v>
      </c>
    </row>
    <row r="10285" spans="1:6">
      <c r="A10285" t="s">
        <v>85</v>
      </c>
      <c r="B10285" s="72">
        <v>46264</v>
      </c>
      <c r="C10285" s="79">
        <v>0.41666666666666669</v>
      </c>
      <c r="D10285">
        <v>10</v>
      </c>
      <c r="E10285" t="str">
        <f t="shared" si="320"/>
        <v>août</v>
      </c>
      <c r="F10285">
        <f t="shared" si="321"/>
        <v>10</v>
      </c>
    </row>
    <row r="10286" spans="1:6">
      <c r="A10286" t="s">
        <v>85</v>
      </c>
      <c r="B10286" s="72">
        <v>46264</v>
      </c>
      <c r="C10286" s="79">
        <v>0.45833333333333331</v>
      </c>
      <c r="D10286">
        <v>15</v>
      </c>
      <c r="E10286" t="str">
        <f t="shared" si="320"/>
        <v>août</v>
      </c>
      <c r="F10286">
        <f t="shared" si="321"/>
        <v>11</v>
      </c>
    </row>
    <row r="10287" spans="1:6">
      <c r="A10287" t="s">
        <v>85</v>
      </c>
      <c r="B10287" s="72">
        <v>46264</v>
      </c>
      <c r="C10287" s="79">
        <v>0.5</v>
      </c>
      <c r="D10287">
        <v>10</v>
      </c>
      <c r="E10287" t="str">
        <f t="shared" si="320"/>
        <v>août</v>
      </c>
      <c r="F10287">
        <f t="shared" si="321"/>
        <v>12</v>
      </c>
    </row>
    <row r="10288" spans="1:6">
      <c r="A10288" t="s">
        <v>85</v>
      </c>
      <c r="B10288" s="72">
        <v>46264</v>
      </c>
      <c r="C10288" s="79">
        <v>0.54166666666666663</v>
      </c>
      <c r="D10288">
        <v>13</v>
      </c>
      <c r="E10288" t="str">
        <f t="shared" si="320"/>
        <v>août</v>
      </c>
      <c r="F10288">
        <f t="shared" si="321"/>
        <v>13</v>
      </c>
    </row>
    <row r="10289" spans="1:6">
      <c r="A10289" t="s">
        <v>85</v>
      </c>
      <c r="B10289" s="72">
        <v>46264</v>
      </c>
      <c r="C10289" s="79">
        <v>0.58333333333333337</v>
      </c>
      <c r="D10289">
        <v>24</v>
      </c>
      <c r="E10289" t="str">
        <f t="shared" si="320"/>
        <v>août</v>
      </c>
      <c r="F10289">
        <f t="shared" si="321"/>
        <v>14</v>
      </c>
    </row>
    <row r="10290" spans="1:6">
      <c r="A10290" t="s">
        <v>85</v>
      </c>
      <c r="B10290" s="72">
        <v>46264</v>
      </c>
      <c r="C10290" s="79">
        <v>0.625</v>
      </c>
      <c r="D10290">
        <v>3</v>
      </c>
      <c r="E10290" t="str">
        <f t="shared" si="320"/>
        <v>août</v>
      </c>
      <c r="F10290">
        <f t="shared" si="321"/>
        <v>15</v>
      </c>
    </row>
    <row r="10291" spans="1:6">
      <c r="A10291" t="s">
        <v>85</v>
      </c>
      <c r="B10291" s="72">
        <v>46264</v>
      </c>
      <c r="C10291" s="79">
        <v>0.66666666666666663</v>
      </c>
      <c r="D10291">
        <v>10</v>
      </c>
      <c r="E10291" t="str">
        <f t="shared" si="320"/>
        <v>août</v>
      </c>
      <c r="F10291">
        <f t="shared" si="321"/>
        <v>16</v>
      </c>
    </row>
    <row r="10292" spans="1:6">
      <c r="A10292" t="s">
        <v>85</v>
      </c>
      <c r="B10292" s="72">
        <v>46264</v>
      </c>
      <c r="C10292" s="79">
        <v>0.70833333333333337</v>
      </c>
      <c r="D10292">
        <v>12</v>
      </c>
      <c r="E10292" t="str">
        <f t="shared" si="320"/>
        <v>août</v>
      </c>
      <c r="F10292">
        <f t="shared" si="321"/>
        <v>17</v>
      </c>
    </row>
    <row r="10293" spans="1:6">
      <c r="A10293" t="s">
        <v>85</v>
      </c>
      <c r="B10293" s="72">
        <v>46264</v>
      </c>
      <c r="C10293" s="79">
        <v>0.75</v>
      </c>
      <c r="D10293">
        <v>5</v>
      </c>
      <c r="E10293" t="str">
        <f t="shared" si="320"/>
        <v>août</v>
      </c>
      <c r="F10293">
        <f t="shared" si="321"/>
        <v>18</v>
      </c>
    </row>
    <row r="10294" spans="1:6">
      <c r="A10294" t="s">
        <v>85</v>
      </c>
      <c r="B10294" s="72">
        <v>46264</v>
      </c>
      <c r="C10294" s="79">
        <v>0.79166666666666663</v>
      </c>
      <c r="D10294">
        <v>12</v>
      </c>
      <c r="E10294" t="str">
        <f t="shared" si="320"/>
        <v>août</v>
      </c>
      <c r="F10294">
        <f t="shared" si="321"/>
        <v>19</v>
      </c>
    </row>
    <row r="10295" spans="1:6">
      <c r="A10295" t="s">
        <v>85</v>
      </c>
      <c r="B10295" s="72">
        <v>46264</v>
      </c>
      <c r="C10295" s="79">
        <v>0.83333333333333337</v>
      </c>
      <c r="D10295">
        <v>12</v>
      </c>
      <c r="E10295" t="str">
        <f t="shared" si="320"/>
        <v>août</v>
      </c>
      <c r="F10295">
        <f t="shared" si="321"/>
        <v>20</v>
      </c>
    </row>
    <row r="10296" spans="1:6">
      <c r="A10296" t="s">
        <v>85</v>
      </c>
      <c r="B10296" s="72">
        <v>46264</v>
      </c>
      <c r="C10296" s="79">
        <v>0.875</v>
      </c>
      <c r="D10296">
        <v>11</v>
      </c>
      <c r="E10296" t="str">
        <f t="shared" si="320"/>
        <v>août</v>
      </c>
      <c r="F10296">
        <f t="shared" si="321"/>
        <v>21</v>
      </c>
    </row>
    <row r="10297" spans="1:6">
      <c r="A10297" t="s">
        <v>85</v>
      </c>
      <c r="B10297" s="72">
        <v>46264</v>
      </c>
      <c r="C10297" s="79">
        <v>0.91666666666666663</v>
      </c>
      <c r="D10297">
        <v>9</v>
      </c>
      <c r="E10297" t="str">
        <f t="shared" si="320"/>
        <v>août</v>
      </c>
      <c r="F10297">
        <f t="shared" si="321"/>
        <v>22</v>
      </c>
    </row>
    <row r="10298" spans="1:6">
      <c r="A10298" t="s">
        <v>85</v>
      </c>
      <c r="B10298" s="72">
        <v>46264</v>
      </c>
      <c r="C10298" s="79">
        <v>0.95833333333333337</v>
      </c>
      <c r="D10298">
        <v>2</v>
      </c>
      <c r="E10298" t="str">
        <f t="shared" si="320"/>
        <v>août</v>
      </c>
      <c r="F10298">
        <f t="shared" si="321"/>
        <v>23</v>
      </c>
    </row>
    <row r="10299" spans="1:6">
      <c r="A10299" t="s">
        <v>85</v>
      </c>
      <c r="B10299" s="72">
        <v>46265</v>
      </c>
      <c r="C10299" s="79">
        <v>0</v>
      </c>
      <c r="D10299">
        <v>1</v>
      </c>
      <c r="E10299" t="str">
        <f t="shared" si="320"/>
        <v>août</v>
      </c>
      <c r="F10299">
        <f t="shared" si="321"/>
        <v>24</v>
      </c>
    </row>
    <row r="10300" spans="1:6">
      <c r="A10300" t="s">
        <v>85</v>
      </c>
      <c r="B10300" s="72">
        <v>46265</v>
      </c>
      <c r="C10300" s="79">
        <v>4.1666666666666664E-2</v>
      </c>
      <c r="D10300">
        <v>1</v>
      </c>
      <c r="E10300" t="str">
        <f t="shared" si="320"/>
        <v>août</v>
      </c>
      <c r="F10300">
        <f t="shared" si="321"/>
        <v>1</v>
      </c>
    </row>
    <row r="10301" spans="1:6">
      <c r="A10301" t="s">
        <v>85</v>
      </c>
      <c r="B10301" s="72">
        <v>46265</v>
      </c>
      <c r="C10301" s="79">
        <v>8.3333333333333329E-2</v>
      </c>
      <c r="D10301">
        <v>0</v>
      </c>
      <c r="E10301" t="str">
        <f t="shared" si="320"/>
        <v>août</v>
      </c>
      <c r="F10301">
        <f t="shared" si="321"/>
        <v>2</v>
      </c>
    </row>
    <row r="10302" spans="1:6">
      <c r="A10302" t="s">
        <v>85</v>
      </c>
      <c r="B10302" s="72">
        <v>46265</v>
      </c>
      <c r="C10302" s="79">
        <v>0.125</v>
      </c>
      <c r="D10302">
        <v>0</v>
      </c>
      <c r="E10302" t="str">
        <f t="shared" si="320"/>
        <v>août</v>
      </c>
      <c r="F10302">
        <f t="shared" si="321"/>
        <v>3</v>
      </c>
    </row>
    <row r="10303" spans="1:6">
      <c r="A10303" t="s">
        <v>85</v>
      </c>
      <c r="B10303" s="72">
        <v>46265</v>
      </c>
      <c r="C10303" s="79">
        <v>0.16666666666666666</v>
      </c>
      <c r="D10303">
        <v>1</v>
      </c>
      <c r="E10303" t="str">
        <f t="shared" si="320"/>
        <v>août</v>
      </c>
      <c r="F10303">
        <f t="shared" si="321"/>
        <v>4</v>
      </c>
    </row>
    <row r="10304" spans="1:6">
      <c r="A10304" t="s">
        <v>85</v>
      </c>
      <c r="B10304" s="72">
        <v>46265</v>
      </c>
      <c r="C10304" s="79">
        <v>0.20833333333333334</v>
      </c>
      <c r="D10304">
        <v>0</v>
      </c>
      <c r="E10304" t="str">
        <f t="shared" si="320"/>
        <v>août</v>
      </c>
      <c r="F10304" t="e">
        <f t="shared" si="321"/>
        <v>#N/A</v>
      </c>
    </row>
    <row r="10305" spans="1:6">
      <c r="A10305" t="s">
        <v>85</v>
      </c>
      <c r="B10305" s="72">
        <v>46265</v>
      </c>
      <c r="C10305" s="79">
        <v>0.25</v>
      </c>
      <c r="D10305">
        <v>1</v>
      </c>
      <c r="E10305" t="str">
        <f t="shared" si="320"/>
        <v>août</v>
      </c>
      <c r="F10305">
        <f t="shared" si="321"/>
        <v>6</v>
      </c>
    </row>
    <row r="10306" spans="1:6">
      <c r="A10306" t="s">
        <v>85</v>
      </c>
      <c r="B10306" s="72">
        <v>46265</v>
      </c>
      <c r="C10306" s="79">
        <v>0.29166666666666669</v>
      </c>
      <c r="D10306">
        <v>3</v>
      </c>
      <c r="E10306" t="str">
        <f t="shared" si="320"/>
        <v>août</v>
      </c>
      <c r="F10306">
        <f t="shared" si="321"/>
        <v>7</v>
      </c>
    </row>
    <row r="10307" spans="1:6">
      <c r="A10307" t="s">
        <v>85</v>
      </c>
      <c r="B10307" s="72">
        <v>46265</v>
      </c>
      <c r="C10307" s="79">
        <v>0.33333333333333331</v>
      </c>
      <c r="D10307">
        <v>5</v>
      </c>
      <c r="E10307" t="str">
        <f t="shared" si="320"/>
        <v>août</v>
      </c>
      <c r="F10307">
        <f t="shared" si="321"/>
        <v>8</v>
      </c>
    </row>
    <row r="10308" spans="1:6">
      <c r="A10308" t="s">
        <v>85</v>
      </c>
      <c r="B10308" s="72">
        <v>46265</v>
      </c>
      <c r="C10308" s="79">
        <v>0.375</v>
      </c>
      <c r="D10308">
        <v>11</v>
      </c>
      <c r="E10308" t="str">
        <f t="shared" ref="E10308:E10371" si="322">TEXT(B10308,"mmmm")</f>
        <v>août</v>
      </c>
      <c r="F10308">
        <f t="shared" ref="F10308:F10371" si="323">VLOOKUP(C10308,$L$1:$M$24,2,0)</f>
        <v>9</v>
      </c>
    </row>
    <row r="10309" spans="1:6">
      <c r="A10309" t="s">
        <v>85</v>
      </c>
      <c r="B10309" s="72">
        <v>46265</v>
      </c>
      <c r="C10309" s="79">
        <v>0.41666666666666669</v>
      </c>
      <c r="D10309">
        <v>10</v>
      </c>
      <c r="E10309" t="str">
        <f t="shared" si="322"/>
        <v>août</v>
      </c>
      <c r="F10309">
        <f t="shared" si="323"/>
        <v>10</v>
      </c>
    </row>
    <row r="10310" spans="1:6">
      <c r="A10310" t="s">
        <v>85</v>
      </c>
      <c r="B10310" s="72">
        <v>46265</v>
      </c>
      <c r="C10310" s="79">
        <v>0.45833333333333331</v>
      </c>
      <c r="D10310">
        <v>15</v>
      </c>
      <c r="E10310" t="str">
        <f t="shared" si="322"/>
        <v>août</v>
      </c>
      <c r="F10310">
        <f t="shared" si="323"/>
        <v>11</v>
      </c>
    </row>
    <row r="10311" spans="1:6">
      <c r="A10311" t="s">
        <v>85</v>
      </c>
      <c r="B10311" s="72">
        <v>46265</v>
      </c>
      <c r="C10311" s="79">
        <v>0.5</v>
      </c>
      <c r="D10311">
        <v>16</v>
      </c>
      <c r="E10311" t="str">
        <f t="shared" si="322"/>
        <v>août</v>
      </c>
      <c r="F10311">
        <f t="shared" si="323"/>
        <v>12</v>
      </c>
    </row>
    <row r="10312" spans="1:6">
      <c r="A10312" t="s">
        <v>85</v>
      </c>
      <c r="B10312" s="72">
        <v>46265</v>
      </c>
      <c r="C10312" s="79">
        <v>0.54166666666666663</v>
      </c>
      <c r="D10312">
        <v>12</v>
      </c>
      <c r="E10312" t="str">
        <f t="shared" si="322"/>
        <v>août</v>
      </c>
      <c r="F10312">
        <f t="shared" si="323"/>
        <v>13</v>
      </c>
    </row>
    <row r="10313" spans="1:6">
      <c r="A10313" t="s">
        <v>85</v>
      </c>
      <c r="B10313" s="72">
        <v>46265</v>
      </c>
      <c r="C10313" s="79">
        <v>0.58333333333333337</v>
      </c>
      <c r="D10313">
        <v>11</v>
      </c>
      <c r="E10313" t="str">
        <f t="shared" si="322"/>
        <v>août</v>
      </c>
      <c r="F10313">
        <f t="shared" si="323"/>
        <v>14</v>
      </c>
    </row>
    <row r="10314" spans="1:6">
      <c r="A10314" t="s">
        <v>85</v>
      </c>
      <c r="B10314" s="72">
        <v>46265</v>
      </c>
      <c r="C10314" s="79">
        <v>0.625</v>
      </c>
      <c r="D10314">
        <v>10</v>
      </c>
      <c r="E10314" t="str">
        <f t="shared" si="322"/>
        <v>août</v>
      </c>
      <c r="F10314">
        <f t="shared" si="323"/>
        <v>15</v>
      </c>
    </row>
    <row r="10315" spans="1:6">
      <c r="A10315" t="s">
        <v>85</v>
      </c>
      <c r="B10315" s="72">
        <v>46265</v>
      </c>
      <c r="C10315" s="79">
        <v>0.66666666666666663</v>
      </c>
      <c r="D10315">
        <v>10</v>
      </c>
      <c r="E10315" t="str">
        <f t="shared" si="322"/>
        <v>août</v>
      </c>
      <c r="F10315">
        <f t="shared" si="323"/>
        <v>16</v>
      </c>
    </row>
    <row r="10316" spans="1:6">
      <c r="A10316" t="s">
        <v>85</v>
      </c>
      <c r="B10316" s="72">
        <v>46265</v>
      </c>
      <c r="C10316" s="79">
        <v>0.70833333333333337</v>
      </c>
      <c r="D10316">
        <v>10</v>
      </c>
      <c r="E10316" t="str">
        <f t="shared" si="322"/>
        <v>août</v>
      </c>
      <c r="F10316">
        <f t="shared" si="323"/>
        <v>17</v>
      </c>
    </row>
    <row r="10317" spans="1:6">
      <c r="A10317" t="s">
        <v>85</v>
      </c>
      <c r="B10317" s="72">
        <v>46265</v>
      </c>
      <c r="C10317" s="79">
        <v>0.75</v>
      </c>
      <c r="D10317">
        <v>8</v>
      </c>
      <c r="E10317" t="str">
        <f t="shared" si="322"/>
        <v>août</v>
      </c>
      <c r="F10317">
        <f t="shared" si="323"/>
        <v>18</v>
      </c>
    </row>
    <row r="10318" spans="1:6">
      <c r="A10318" t="s">
        <v>85</v>
      </c>
      <c r="B10318" s="72">
        <v>46265</v>
      </c>
      <c r="C10318" s="79">
        <v>0.79166666666666663</v>
      </c>
      <c r="D10318">
        <v>7</v>
      </c>
      <c r="E10318" t="str">
        <f t="shared" si="322"/>
        <v>août</v>
      </c>
      <c r="F10318">
        <f t="shared" si="323"/>
        <v>19</v>
      </c>
    </row>
    <row r="10319" spans="1:6">
      <c r="A10319" t="s">
        <v>85</v>
      </c>
      <c r="B10319" s="72">
        <v>46265</v>
      </c>
      <c r="C10319" s="79">
        <v>0.83333333333333337</v>
      </c>
      <c r="D10319">
        <v>6</v>
      </c>
      <c r="E10319" t="str">
        <f t="shared" si="322"/>
        <v>août</v>
      </c>
      <c r="F10319">
        <f t="shared" si="323"/>
        <v>20</v>
      </c>
    </row>
    <row r="10320" spans="1:6">
      <c r="A10320" t="s">
        <v>85</v>
      </c>
      <c r="B10320" s="72">
        <v>46265</v>
      </c>
      <c r="C10320" s="79">
        <v>0.875</v>
      </c>
      <c r="D10320">
        <v>5</v>
      </c>
      <c r="E10320" t="str">
        <f t="shared" si="322"/>
        <v>août</v>
      </c>
      <c r="F10320">
        <f t="shared" si="323"/>
        <v>21</v>
      </c>
    </row>
    <row r="10321" spans="1:6">
      <c r="A10321" t="s">
        <v>85</v>
      </c>
      <c r="B10321" s="72">
        <v>46265</v>
      </c>
      <c r="C10321" s="79">
        <v>0.91666666666666663</v>
      </c>
      <c r="D10321">
        <v>3</v>
      </c>
      <c r="E10321" t="str">
        <f t="shared" si="322"/>
        <v>août</v>
      </c>
      <c r="F10321">
        <f t="shared" si="323"/>
        <v>22</v>
      </c>
    </row>
    <row r="10322" spans="1:6">
      <c r="A10322" t="s">
        <v>85</v>
      </c>
      <c r="B10322" s="72">
        <v>46265</v>
      </c>
      <c r="C10322" s="79">
        <v>0.95833333333333337</v>
      </c>
      <c r="D10322">
        <v>2</v>
      </c>
      <c r="E10322" t="str">
        <f t="shared" si="322"/>
        <v>août</v>
      </c>
      <c r="F10322">
        <f t="shared" si="323"/>
        <v>23</v>
      </c>
    </row>
    <row r="10323" spans="1:6">
      <c r="A10323" t="s">
        <v>85</v>
      </c>
      <c r="B10323" s="72">
        <v>46235</v>
      </c>
      <c r="C10323" s="79">
        <v>0</v>
      </c>
      <c r="D10323">
        <v>15</v>
      </c>
      <c r="E10323" t="str">
        <f t="shared" si="322"/>
        <v>août</v>
      </c>
      <c r="F10323">
        <f t="shared" si="323"/>
        <v>24</v>
      </c>
    </row>
    <row r="10324" spans="1:6">
      <c r="A10324" t="s">
        <v>85</v>
      </c>
      <c r="B10324" s="72">
        <v>46235</v>
      </c>
      <c r="C10324" s="79">
        <v>4.1666666666666664E-2</v>
      </c>
      <c r="D10324">
        <v>13</v>
      </c>
      <c r="E10324" t="str">
        <f t="shared" si="322"/>
        <v>août</v>
      </c>
      <c r="F10324">
        <f t="shared" si="323"/>
        <v>1</v>
      </c>
    </row>
    <row r="10325" spans="1:6">
      <c r="A10325" t="s">
        <v>85</v>
      </c>
      <c r="B10325" s="72">
        <v>46235</v>
      </c>
      <c r="C10325" s="79">
        <v>8.3333333333333329E-2</v>
      </c>
      <c r="D10325">
        <v>2</v>
      </c>
      <c r="E10325" t="str">
        <f t="shared" si="322"/>
        <v>août</v>
      </c>
      <c r="F10325">
        <f t="shared" si="323"/>
        <v>2</v>
      </c>
    </row>
    <row r="10326" spans="1:6">
      <c r="A10326" t="s">
        <v>85</v>
      </c>
      <c r="B10326" s="72">
        <v>46235</v>
      </c>
      <c r="C10326" s="79">
        <v>0.125</v>
      </c>
      <c r="D10326">
        <v>1</v>
      </c>
      <c r="E10326" t="str">
        <f t="shared" si="322"/>
        <v>août</v>
      </c>
      <c r="F10326">
        <f t="shared" si="323"/>
        <v>3</v>
      </c>
    </row>
    <row r="10327" spans="1:6">
      <c r="A10327" t="s">
        <v>85</v>
      </c>
      <c r="B10327" s="72">
        <v>46235</v>
      </c>
      <c r="C10327" s="79">
        <v>0.16666666666666666</v>
      </c>
      <c r="D10327">
        <v>0</v>
      </c>
      <c r="E10327" t="str">
        <f t="shared" si="322"/>
        <v>août</v>
      </c>
      <c r="F10327">
        <f t="shared" si="323"/>
        <v>4</v>
      </c>
    </row>
    <row r="10328" spans="1:6">
      <c r="A10328" t="s">
        <v>85</v>
      </c>
      <c r="B10328" s="72">
        <v>46235</v>
      </c>
      <c r="C10328" s="79">
        <v>0.20833333333333334</v>
      </c>
      <c r="D10328">
        <v>1</v>
      </c>
      <c r="E10328" t="str">
        <f t="shared" si="322"/>
        <v>août</v>
      </c>
      <c r="F10328" t="e">
        <f t="shared" si="323"/>
        <v>#N/A</v>
      </c>
    </row>
    <row r="10329" spans="1:6">
      <c r="A10329" t="s">
        <v>85</v>
      </c>
      <c r="B10329" s="72">
        <v>46235</v>
      </c>
      <c r="C10329" s="79">
        <v>0.25</v>
      </c>
      <c r="D10329">
        <v>1</v>
      </c>
      <c r="E10329" t="str">
        <f t="shared" si="322"/>
        <v>août</v>
      </c>
      <c r="F10329">
        <f t="shared" si="323"/>
        <v>6</v>
      </c>
    </row>
    <row r="10330" spans="1:6">
      <c r="A10330" t="s">
        <v>85</v>
      </c>
      <c r="B10330" s="72">
        <v>46235</v>
      </c>
      <c r="C10330" s="79">
        <v>0.29166666666666669</v>
      </c>
      <c r="D10330">
        <v>2</v>
      </c>
      <c r="E10330" t="str">
        <f t="shared" si="322"/>
        <v>août</v>
      </c>
      <c r="F10330">
        <f t="shared" si="323"/>
        <v>7</v>
      </c>
    </row>
    <row r="10331" spans="1:6">
      <c r="A10331" t="s">
        <v>85</v>
      </c>
      <c r="B10331" s="72">
        <v>46235</v>
      </c>
      <c r="C10331" s="79">
        <v>0.33333333333333331</v>
      </c>
      <c r="D10331">
        <v>1</v>
      </c>
      <c r="E10331" t="str">
        <f t="shared" si="322"/>
        <v>août</v>
      </c>
      <c r="F10331">
        <f t="shared" si="323"/>
        <v>8</v>
      </c>
    </row>
    <row r="10332" spans="1:6">
      <c r="A10332" t="s">
        <v>85</v>
      </c>
      <c r="B10332" s="72">
        <v>46235</v>
      </c>
      <c r="C10332" s="79">
        <v>0.375</v>
      </c>
      <c r="D10332">
        <v>3</v>
      </c>
      <c r="E10332" t="str">
        <f t="shared" si="322"/>
        <v>août</v>
      </c>
      <c r="F10332">
        <f t="shared" si="323"/>
        <v>9</v>
      </c>
    </row>
    <row r="10333" spans="1:6">
      <c r="A10333" t="s">
        <v>85</v>
      </c>
      <c r="B10333" s="72">
        <v>46235</v>
      </c>
      <c r="C10333" s="79">
        <v>0.41666666666666669</v>
      </c>
      <c r="D10333">
        <v>3</v>
      </c>
      <c r="E10333" t="str">
        <f t="shared" si="322"/>
        <v>août</v>
      </c>
      <c r="F10333">
        <f t="shared" si="323"/>
        <v>10</v>
      </c>
    </row>
    <row r="10334" spans="1:6">
      <c r="A10334" t="s">
        <v>85</v>
      </c>
      <c r="B10334" s="72">
        <v>46235</v>
      </c>
      <c r="C10334" s="79">
        <v>0.45833333333333331</v>
      </c>
      <c r="D10334">
        <v>7</v>
      </c>
      <c r="E10334" t="str">
        <f t="shared" si="322"/>
        <v>août</v>
      </c>
      <c r="F10334">
        <f t="shared" si="323"/>
        <v>11</v>
      </c>
    </row>
    <row r="10335" spans="1:6">
      <c r="A10335" t="s">
        <v>85</v>
      </c>
      <c r="B10335" s="72">
        <v>46235</v>
      </c>
      <c r="C10335" s="79">
        <v>0.5</v>
      </c>
      <c r="D10335">
        <v>3</v>
      </c>
      <c r="E10335" t="str">
        <f t="shared" si="322"/>
        <v>août</v>
      </c>
      <c r="F10335">
        <f t="shared" si="323"/>
        <v>12</v>
      </c>
    </row>
    <row r="10336" spans="1:6">
      <c r="A10336" t="s">
        <v>85</v>
      </c>
      <c r="B10336" s="72">
        <v>46235</v>
      </c>
      <c r="C10336" s="79">
        <v>0.54166666666666663</v>
      </c>
      <c r="D10336">
        <v>6</v>
      </c>
      <c r="E10336" t="str">
        <f t="shared" si="322"/>
        <v>août</v>
      </c>
      <c r="F10336">
        <f t="shared" si="323"/>
        <v>13</v>
      </c>
    </row>
    <row r="10337" spans="1:6">
      <c r="A10337" t="s">
        <v>85</v>
      </c>
      <c r="B10337" s="72">
        <v>46235</v>
      </c>
      <c r="C10337" s="79">
        <v>0.58333333333333337</v>
      </c>
      <c r="D10337">
        <v>12</v>
      </c>
      <c r="E10337" t="str">
        <f t="shared" si="322"/>
        <v>août</v>
      </c>
      <c r="F10337">
        <f t="shared" si="323"/>
        <v>14</v>
      </c>
    </row>
    <row r="10338" spans="1:6">
      <c r="A10338" t="s">
        <v>85</v>
      </c>
      <c r="B10338" s="72">
        <v>46235</v>
      </c>
      <c r="C10338" s="79">
        <v>0.625</v>
      </c>
      <c r="D10338">
        <v>9</v>
      </c>
      <c r="E10338" t="str">
        <f t="shared" si="322"/>
        <v>août</v>
      </c>
      <c r="F10338">
        <f t="shared" si="323"/>
        <v>15</v>
      </c>
    </row>
    <row r="10339" spans="1:6">
      <c r="A10339" t="s">
        <v>85</v>
      </c>
      <c r="B10339" s="72">
        <v>46235</v>
      </c>
      <c r="C10339" s="79">
        <v>0.66666666666666663</v>
      </c>
      <c r="D10339">
        <v>8</v>
      </c>
      <c r="E10339" t="str">
        <f t="shared" si="322"/>
        <v>août</v>
      </c>
      <c r="F10339">
        <f t="shared" si="323"/>
        <v>16</v>
      </c>
    </row>
    <row r="10340" spans="1:6">
      <c r="A10340" t="s">
        <v>85</v>
      </c>
      <c r="B10340" s="72">
        <v>46235</v>
      </c>
      <c r="C10340" s="79">
        <v>0.70833333333333337</v>
      </c>
      <c r="D10340">
        <v>7</v>
      </c>
      <c r="E10340" t="str">
        <f t="shared" si="322"/>
        <v>août</v>
      </c>
      <c r="F10340">
        <f t="shared" si="323"/>
        <v>17</v>
      </c>
    </row>
    <row r="10341" spans="1:6">
      <c r="A10341" t="s">
        <v>85</v>
      </c>
      <c r="B10341" s="72">
        <v>46235</v>
      </c>
      <c r="C10341" s="79">
        <v>0.75</v>
      </c>
      <c r="D10341">
        <v>1</v>
      </c>
      <c r="E10341" t="str">
        <f t="shared" si="322"/>
        <v>août</v>
      </c>
      <c r="F10341">
        <f t="shared" si="323"/>
        <v>18</v>
      </c>
    </row>
    <row r="10342" spans="1:6">
      <c r="A10342" t="s">
        <v>85</v>
      </c>
      <c r="B10342" s="72">
        <v>46235</v>
      </c>
      <c r="C10342" s="79">
        <v>0.79166666666666663</v>
      </c>
      <c r="D10342">
        <v>1</v>
      </c>
      <c r="E10342" t="str">
        <f t="shared" si="322"/>
        <v>août</v>
      </c>
      <c r="F10342">
        <f t="shared" si="323"/>
        <v>19</v>
      </c>
    </row>
    <row r="10343" spans="1:6">
      <c r="A10343" t="s">
        <v>85</v>
      </c>
      <c r="B10343" s="72">
        <v>46235</v>
      </c>
      <c r="C10343" s="79">
        <v>0.83333333333333337</v>
      </c>
      <c r="D10343">
        <v>3</v>
      </c>
      <c r="E10343" t="str">
        <f t="shared" si="322"/>
        <v>août</v>
      </c>
      <c r="F10343">
        <f t="shared" si="323"/>
        <v>20</v>
      </c>
    </row>
    <row r="10344" spans="1:6">
      <c r="A10344" t="s">
        <v>85</v>
      </c>
      <c r="B10344" s="72">
        <v>46235</v>
      </c>
      <c r="C10344" s="79">
        <v>0.875</v>
      </c>
      <c r="D10344">
        <v>5</v>
      </c>
      <c r="E10344" t="str">
        <f t="shared" si="322"/>
        <v>août</v>
      </c>
      <c r="F10344">
        <f t="shared" si="323"/>
        <v>21</v>
      </c>
    </row>
    <row r="10345" spans="1:6">
      <c r="A10345" t="s">
        <v>85</v>
      </c>
      <c r="B10345" s="72">
        <v>46235</v>
      </c>
      <c r="C10345" s="79">
        <v>0.91666666666666663</v>
      </c>
      <c r="D10345">
        <v>0</v>
      </c>
      <c r="E10345" t="str">
        <f t="shared" si="322"/>
        <v>août</v>
      </c>
      <c r="F10345">
        <f t="shared" si="323"/>
        <v>22</v>
      </c>
    </row>
    <row r="10346" spans="1:6">
      <c r="A10346" t="s">
        <v>85</v>
      </c>
      <c r="B10346" s="72">
        <v>46235</v>
      </c>
      <c r="C10346" s="79">
        <v>0.95833333333333337</v>
      </c>
      <c r="D10346">
        <v>1</v>
      </c>
      <c r="E10346" t="str">
        <f t="shared" si="322"/>
        <v>août</v>
      </c>
      <c r="F10346">
        <f t="shared" si="323"/>
        <v>23</v>
      </c>
    </row>
    <row r="10347" spans="1:6">
      <c r="A10347" t="s">
        <v>85</v>
      </c>
      <c r="B10347" s="72">
        <v>46236</v>
      </c>
      <c r="C10347" s="79">
        <v>0</v>
      </c>
      <c r="D10347">
        <v>2</v>
      </c>
      <c r="E10347" t="str">
        <f t="shared" si="322"/>
        <v>août</v>
      </c>
      <c r="F10347">
        <f t="shared" si="323"/>
        <v>24</v>
      </c>
    </row>
    <row r="10348" spans="1:6">
      <c r="A10348" t="s">
        <v>85</v>
      </c>
      <c r="B10348" s="72">
        <v>46236</v>
      </c>
      <c r="C10348" s="79">
        <v>4.1666666666666664E-2</v>
      </c>
      <c r="D10348">
        <v>1</v>
      </c>
      <c r="E10348" t="str">
        <f t="shared" si="322"/>
        <v>août</v>
      </c>
      <c r="F10348">
        <f t="shared" si="323"/>
        <v>1</v>
      </c>
    </row>
    <row r="10349" spans="1:6">
      <c r="A10349" t="s">
        <v>85</v>
      </c>
      <c r="B10349" s="72">
        <v>46236</v>
      </c>
      <c r="C10349" s="79">
        <v>8.3333333333333329E-2</v>
      </c>
      <c r="D10349">
        <v>0</v>
      </c>
      <c r="E10349" t="str">
        <f t="shared" si="322"/>
        <v>août</v>
      </c>
      <c r="F10349">
        <f t="shared" si="323"/>
        <v>2</v>
      </c>
    </row>
    <row r="10350" spans="1:6">
      <c r="A10350" t="s">
        <v>85</v>
      </c>
      <c r="B10350" s="72">
        <v>46236</v>
      </c>
      <c r="C10350" s="79">
        <v>0.125</v>
      </c>
      <c r="D10350">
        <v>0</v>
      </c>
      <c r="E10350" t="str">
        <f t="shared" si="322"/>
        <v>août</v>
      </c>
      <c r="F10350">
        <f t="shared" si="323"/>
        <v>3</v>
      </c>
    </row>
    <row r="10351" spans="1:6">
      <c r="A10351" t="s">
        <v>85</v>
      </c>
      <c r="B10351" s="72">
        <v>46236</v>
      </c>
      <c r="C10351" s="79">
        <v>0.16666666666666666</v>
      </c>
      <c r="D10351">
        <v>2</v>
      </c>
      <c r="E10351" t="str">
        <f t="shared" si="322"/>
        <v>août</v>
      </c>
      <c r="F10351">
        <f t="shared" si="323"/>
        <v>4</v>
      </c>
    </row>
    <row r="10352" spans="1:6">
      <c r="A10352" t="s">
        <v>85</v>
      </c>
      <c r="B10352" s="72">
        <v>46236</v>
      </c>
      <c r="C10352" s="79">
        <v>0.20833333333333334</v>
      </c>
      <c r="D10352">
        <v>0</v>
      </c>
      <c r="E10352" t="str">
        <f t="shared" si="322"/>
        <v>août</v>
      </c>
      <c r="F10352" t="e">
        <f t="shared" si="323"/>
        <v>#N/A</v>
      </c>
    </row>
    <row r="10353" spans="1:6">
      <c r="A10353" t="s">
        <v>85</v>
      </c>
      <c r="B10353" s="72">
        <v>46236</v>
      </c>
      <c r="C10353" s="79">
        <v>0.25</v>
      </c>
      <c r="D10353">
        <v>0</v>
      </c>
      <c r="E10353" t="str">
        <f t="shared" si="322"/>
        <v>août</v>
      </c>
      <c r="F10353">
        <f t="shared" si="323"/>
        <v>6</v>
      </c>
    </row>
    <row r="10354" spans="1:6">
      <c r="A10354" t="s">
        <v>85</v>
      </c>
      <c r="B10354" s="72">
        <v>46236</v>
      </c>
      <c r="C10354" s="79">
        <v>0.29166666666666669</v>
      </c>
      <c r="D10354">
        <v>0</v>
      </c>
      <c r="E10354" t="str">
        <f t="shared" si="322"/>
        <v>août</v>
      </c>
      <c r="F10354">
        <f t="shared" si="323"/>
        <v>7</v>
      </c>
    </row>
    <row r="10355" spans="1:6">
      <c r="A10355" t="s">
        <v>85</v>
      </c>
      <c r="B10355" s="72">
        <v>46236</v>
      </c>
      <c r="C10355" s="79">
        <v>0.33333333333333331</v>
      </c>
      <c r="D10355">
        <v>3</v>
      </c>
      <c r="E10355" t="str">
        <f t="shared" si="322"/>
        <v>août</v>
      </c>
      <c r="F10355">
        <f t="shared" si="323"/>
        <v>8</v>
      </c>
    </row>
    <row r="10356" spans="1:6">
      <c r="A10356" t="s">
        <v>85</v>
      </c>
      <c r="B10356" s="72">
        <v>46236</v>
      </c>
      <c r="C10356" s="79">
        <v>0.375</v>
      </c>
      <c r="D10356">
        <v>5</v>
      </c>
      <c r="E10356" t="str">
        <f t="shared" si="322"/>
        <v>août</v>
      </c>
      <c r="F10356">
        <f t="shared" si="323"/>
        <v>9</v>
      </c>
    </row>
    <row r="10357" spans="1:6">
      <c r="A10357" t="s">
        <v>85</v>
      </c>
      <c r="B10357" s="72">
        <v>46236</v>
      </c>
      <c r="C10357" s="79">
        <v>0.41666666666666669</v>
      </c>
      <c r="D10357">
        <v>9</v>
      </c>
      <c r="E10357" t="str">
        <f t="shared" si="322"/>
        <v>août</v>
      </c>
      <c r="F10357">
        <f t="shared" si="323"/>
        <v>10</v>
      </c>
    </row>
    <row r="10358" spans="1:6">
      <c r="A10358" t="s">
        <v>85</v>
      </c>
      <c r="B10358" s="72">
        <v>46236</v>
      </c>
      <c r="C10358" s="79">
        <v>0.45833333333333331</v>
      </c>
      <c r="D10358">
        <v>4</v>
      </c>
      <c r="E10358" t="str">
        <f t="shared" si="322"/>
        <v>août</v>
      </c>
      <c r="F10358">
        <f t="shared" si="323"/>
        <v>11</v>
      </c>
    </row>
    <row r="10359" spans="1:6">
      <c r="A10359" t="s">
        <v>85</v>
      </c>
      <c r="B10359" s="72">
        <v>46236</v>
      </c>
      <c r="C10359" s="79">
        <v>0.5</v>
      </c>
      <c r="D10359">
        <v>9</v>
      </c>
      <c r="E10359" t="str">
        <f t="shared" si="322"/>
        <v>août</v>
      </c>
      <c r="F10359">
        <f t="shared" si="323"/>
        <v>12</v>
      </c>
    </row>
    <row r="10360" spans="1:6">
      <c r="A10360" t="s">
        <v>85</v>
      </c>
      <c r="B10360" s="72">
        <v>46236</v>
      </c>
      <c r="C10360" s="79">
        <v>0.54166666666666663</v>
      </c>
      <c r="D10360">
        <v>7</v>
      </c>
      <c r="E10360" t="str">
        <f t="shared" si="322"/>
        <v>août</v>
      </c>
      <c r="F10360">
        <f t="shared" si="323"/>
        <v>13</v>
      </c>
    </row>
    <row r="10361" spans="1:6">
      <c r="A10361" t="s">
        <v>85</v>
      </c>
      <c r="B10361" s="72">
        <v>46236</v>
      </c>
      <c r="C10361" s="79">
        <v>0.58333333333333337</v>
      </c>
      <c r="D10361">
        <v>7</v>
      </c>
      <c r="E10361" t="str">
        <f t="shared" si="322"/>
        <v>août</v>
      </c>
      <c r="F10361">
        <f t="shared" si="323"/>
        <v>14</v>
      </c>
    </row>
    <row r="10362" spans="1:6">
      <c r="A10362" t="s">
        <v>85</v>
      </c>
      <c r="B10362" s="72">
        <v>46236</v>
      </c>
      <c r="C10362" s="79">
        <v>0.625</v>
      </c>
      <c r="D10362">
        <v>4</v>
      </c>
      <c r="E10362" t="str">
        <f t="shared" si="322"/>
        <v>août</v>
      </c>
      <c r="F10362">
        <f t="shared" si="323"/>
        <v>15</v>
      </c>
    </row>
    <row r="10363" spans="1:6">
      <c r="A10363" t="s">
        <v>85</v>
      </c>
      <c r="B10363" s="72">
        <v>46236</v>
      </c>
      <c r="C10363" s="79">
        <v>0.66666666666666663</v>
      </c>
      <c r="D10363">
        <v>14</v>
      </c>
      <c r="E10363" t="str">
        <f t="shared" si="322"/>
        <v>août</v>
      </c>
      <c r="F10363">
        <f t="shared" si="323"/>
        <v>16</v>
      </c>
    </row>
    <row r="10364" spans="1:6">
      <c r="A10364" t="s">
        <v>85</v>
      </c>
      <c r="B10364" s="72">
        <v>46236</v>
      </c>
      <c r="C10364" s="79">
        <v>0.70833333333333337</v>
      </c>
      <c r="D10364">
        <v>5</v>
      </c>
      <c r="E10364" t="str">
        <f t="shared" si="322"/>
        <v>août</v>
      </c>
      <c r="F10364">
        <f t="shared" si="323"/>
        <v>17</v>
      </c>
    </row>
    <row r="10365" spans="1:6">
      <c r="A10365" t="s">
        <v>85</v>
      </c>
      <c r="B10365" s="72">
        <v>46236</v>
      </c>
      <c r="C10365" s="79">
        <v>0.75</v>
      </c>
      <c r="D10365">
        <v>10</v>
      </c>
      <c r="E10365" t="str">
        <f t="shared" si="322"/>
        <v>août</v>
      </c>
      <c r="F10365">
        <f t="shared" si="323"/>
        <v>18</v>
      </c>
    </row>
    <row r="10366" spans="1:6">
      <c r="A10366" t="s">
        <v>85</v>
      </c>
      <c r="B10366" s="72">
        <v>46236</v>
      </c>
      <c r="C10366" s="79">
        <v>0.79166666666666663</v>
      </c>
      <c r="D10366">
        <v>3</v>
      </c>
      <c r="E10366" t="str">
        <f t="shared" si="322"/>
        <v>août</v>
      </c>
      <c r="F10366">
        <f t="shared" si="323"/>
        <v>19</v>
      </c>
    </row>
    <row r="10367" spans="1:6">
      <c r="A10367" t="s">
        <v>85</v>
      </c>
      <c r="B10367" s="72">
        <v>46236</v>
      </c>
      <c r="C10367" s="79">
        <v>0.83333333333333337</v>
      </c>
      <c r="D10367">
        <v>3</v>
      </c>
      <c r="E10367" t="str">
        <f t="shared" si="322"/>
        <v>août</v>
      </c>
      <c r="F10367">
        <f t="shared" si="323"/>
        <v>20</v>
      </c>
    </row>
    <row r="10368" spans="1:6">
      <c r="A10368" t="s">
        <v>85</v>
      </c>
      <c r="B10368" s="72">
        <v>46236</v>
      </c>
      <c r="C10368" s="79">
        <v>0.875</v>
      </c>
      <c r="D10368">
        <v>4</v>
      </c>
      <c r="E10368" t="str">
        <f t="shared" si="322"/>
        <v>août</v>
      </c>
      <c r="F10368">
        <f t="shared" si="323"/>
        <v>21</v>
      </c>
    </row>
    <row r="10369" spans="1:6">
      <c r="A10369" t="s">
        <v>85</v>
      </c>
      <c r="B10369" s="72">
        <v>46236</v>
      </c>
      <c r="C10369" s="79">
        <v>0.91666666666666663</v>
      </c>
      <c r="D10369">
        <v>3</v>
      </c>
      <c r="E10369" t="str">
        <f t="shared" si="322"/>
        <v>août</v>
      </c>
      <c r="F10369">
        <f t="shared" si="323"/>
        <v>22</v>
      </c>
    </row>
    <row r="10370" spans="1:6">
      <c r="A10370" t="s">
        <v>85</v>
      </c>
      <c r="B10370" s="72">
        <v>46236</v>
      </c>
      <c r="C10370" s="79">
        <v>0.95833333333333337</v>
      </c>
      <c r="D10370">
        <v>0</v>
      </c>
      <c r="E10370" t="str">
        <f t="shared" si="322"/>
        <v>août</v>
      </c>
      <c r="F10370">
        <f t="shared" si="323"/>
        <v>23</v>
      </c>
    </row>
    <row r="10371" spans="1:6">
      <c r="A10371" t="s">
        <v>85</v>
      </c>
      <c r="B10371" s="72">
        <v>46237</v>
      </c>
      <c r="C10371" s="79">
        <v>0</v>
      </c>
      <c r="D10371">
        <v>2</v>
      </c>
      <c r="E10371" t="str">
        <f t="shared" si="322"/>
        <v>août</v>
      </c>
      <c r="F10371">
        <f t="shared" si="323"/>
        <v>24</v>
      </c>
    </row>
    <row r="10372" spans="1:6">
      <c r="A10372" t="s">
        <v>85</v>
      </c>
      <c r="B10372" s="72">
        <v>46237</v>
      </c>
      <c r="C10372" s="79">
        <v>4.1666666666666664E-2</v>
      </c>
      <c r="D10372">
        <v>0</v>
      </c>
      <c r="E10372" t="str">
        <f t="shared" ref="E10372:E10435" si="324">TEXT(B10372,"mmmm")</f>
        <v>août</v>
      </c>
      <c r="F10372">
        <f t="shared" ref="F10372:F10435" si="325">VLOOKUP(C10372,$L$1:$M$24,2,0)</f>
        <v>1</v>
      </c>
    </row>
    <row r="10373" spans="1:6">
      <c r="A10373" t="s">
        <v>85</v>
      </c>
      <c r="B10373" s="72">
        <v>46237</v>
      </c>
      <c r="C10373" s="79">
        <v>8.3333333333333329E-2</v>
      </c>
      <c r="D10373">
        <v>0</v>
      </c>
      <c r="E10373" t="str">
        <f t="shared" si="324"/>
        <v>août</v>
      </c>
      <c r="F10373">
        <f t="shared" si="325"/>
        <v>2</v>
      </c>
    </row>
    <row r="10374" spans="1:6">
      <c r="A10374" t="s">
        <v>85</v>
      </c>
      <c r="B10374" s="72">
        <v>46237</v>
      </c>
      <c r="C10374" s="79">
        <v>0.125</v>
      </c>
      <c r="D10374">
        <v>0</v>
      </c>
      <c r="E10374" t="str">
        <f t="shared" si="324"/>
        <v>août</v>
      </c>
      <c r="F10374">
        <f t="shared" si="325"/>
        <v>3</v>
      </c>
    </row>
    <row r="10375" spans="1:6">
      <c r="A10375" t="s">
        <v>85</v>
      </c>
      <c r="B10375" s="72">
        <v>46237</v>
      </c>
      <c r="C10375" s="79">
        <v>0.16666666666666666</v>
      </c>
      <c r="D10375">
        <v>0</v>
      </c>
      <c r="E10375" t="str">
        <f t="shared" si="324"/>
        <v>août</v>
      </c>
      <c r="F10375">
        <f t="shared" si="325"/>
        <v>4</v>
      </c>
    </row>
    <row r="10376" spans="1:6">
      <c r="A10376" t="s">
        <v>85</v>
      </c>
      <c r="B10376" s="72">
        <v>46237</v>
      </c>
      <c r="C10376" s="79">
        <v>0.20833333333333334</v>
      </c>
      <c r="D10376">
        <v>2</v>
      </c>
      <c r="E10376" t="str">
        <f t="shared" si="324"/>
        <v>août</v>
      </c>
      <c r="F10376" t="e">
        <f t="shared" si="325"/>
        <v>#N/A</v>
      </c>
    </row>
    <row r="10377" spans="1:6">
      <c r="A10377" t="s">
        <v>85</v>
      </c>
      <c r="B10377" s="72">
        <v>46237</v>
      </c>
      <c r="C10377" s="79">
        <v>0.25</v>
      </c>
      <c r="D10377">
        <v>0</v>
      </c>
      <c r="E10377" t="str">
        <f t="shared" si="324"/>
        <v>août</v>
      </c>
      <c r="F10377">
        <f t="shared" si="325"/>
        <v>6</v>
      </c>
    </row>
    <row r="10378" spans="1:6">
      <c r="A10378" t="s">
        <v>85</v>
      </c>
      <c r="B10378" s="72">
        <v>46237</v>
      </c>
      <c r="C10378" s="79">
        <v>0.29166666666666669</v>
      </c>
      <c r="D10378">
        <v>6</v>
      </c>
      <c r="E10378" t="str">
        <f t="shared" si="324"/>
        <v>août</v>
      </c>
      <c r="F10378">
        <f t="shared" si="325"/>
        <v>7</v>
      </c>
    </row>
    <row r="10379" spans="1:6">
      <c r="A10379" t="s">
        <v>85</v>
      </c>
      <c r="B10379" s="72">
        <v>46237</v>
      </c>
      <c r="C10379" s="79">
        <v>0.33333333333333331</v>
      </c>
      <c r="D10379">
        <v>6</v>
      </c>
      <c r="E10379" t="str">
        <f t="shared" si="324"/>
        <v>août</v>
      </c>
      <c r="F10379">
        <f t="shared" si="325"/>
        <v>8</v>
      </c>
    </row>
    <row r="10380" spans="1:6">
      <c r="A10380" t="s">
        <v>85</v>
      </c>
      <c r="B10380" s="72">
        <v>46237</v>
      </c>
      <c r="C10380" s="79">
        <v>0.375</v>
      </c>
      <c r="D10380">
        <v>22</v>
      </c>
      <c r="E10380" t="str">
        <f t="shared" si="324"/>
        <v>août</v>
      </c>
      <c r="F10380">
        <f t="shared" si="325"/>
        <v>9</v>
      </c>
    </row>
    <row r="10381" spans="1:6">
      <c r="A10381" t="s">
        <v>85</v>
      </c>
      <c r="B10381" s="72">
        <v>46237</v>
      </c>
      <c r="C10381" s="79">
        <v>0.41666666666666669</v>
      </c>
      <c r="D10381">
        <v>28</v>
      </c>
      <c r="E10381" t="str">
        <f t="shared" si="324"/>
        <v>août</v>
      </c>
      <c r="F10381">
        <f t="shared" si="325"/>
        <v>10</v>
      </c>
    </row>
    <row r="10382" spans="1:6">
      <c r="A10382" t="s">
        <v>85</v>
      </c>
      <c r="B10382" s="72">
        <v>46237</v>
      </c>
      <c r="C10382" s="79">
        <v>0.45833333333333331</v>
      </c>
      <c r="D10382">
        <v>40</v>
      </c>
      <c r="E10382" t="str">
        <f t="shared" si="324"/>
        <v>août</v>
      </c>
      <c r="F10382">
        <f t="shared" si="325"/>
        <v>11</v>
      </c>
    </row>
    <row r="10383" spans="1:6">
      <c r="A10383" t="s">
        <v>85</v>
      </c>
      <c r="B10383" s="72">
        <v>46237</v>
      </c>
      <c r="C10383" s="79">
        <v>0.5</v>
      </c>
      <c r="D10383">
        <v>10</v>
      </c>
      <c r="E10383" t="str">
        <f t="shared" si="324"/>
        <v>août</v>
      </c>
      <c r="F10383">
        <f t="shared" si="325"/>
        <v>12</v>
      </c>
    </row>
    <row r="10384" spans="1:6">
      <c r="A10384" t="s">
        <v>85</v>
      </c>
      <c r="B10384" s="72">
        <v>46237</v>
      </c>
      <c r="C10384" s="79">
        <v>0.54166666666666663</v>
      </c>
      <c r="D10384">
        <v>17</v>
      </c>
      <c r="E10384" t="str">
        <f t="shared" si="324"/>
        <v>août</v>
      </c>
      <c r="F10384">
        <f t="shared" si="325"/>
        <v>13</v>
      </c>
    </row>
    <row r="10385" spans="1:6">
      <c r="A10385" t="s">
        <v>85</v>
      </c>
      <c r="B10385" s="72">
        <v>46237</v>
      </c>
      <c r="C10385" s="79">
        <v>0.58333333333333337</v>
      </c>
      <c r="D10385">
        <v>14</v>
      </c>
      <c r="E10385" t="str">
        <f t="shared" si="324"/>
        <v>août</v>
      </c>
      <c r="F10385">
        <f t="shared" si="325"/>
        <v>14</v>
      </c>
    </row>
    <row r="10386" spans="1:6">
      <c r="A10386" t="s">
        <v>85</v>
      </c>
      <c r="B10386" s="72">
        <v>46237</v>
      </c>
      <c r="C10386" s="79">
        <v>0.625</v>
      </c>
      <c r="D10386">
        <v>21</v>
      </c>
      <c r="E10386" t="str">
        <f t="shared" si="324"/>
        <v>août</v>
      </c>
      <c r="F10386">
        <f t="shared" si="325"/>
        <v>15</v>
      </c>
    </row>
    <row r="10387" spans="1:6">
      <c r="A10387" t="s">
        <v>85</v>
      </c>
      <c r="B10387" s="72">
        <v>46237</v>
      </c>
      <c r="C10387" s="79">
        <v>0.66666666666666663</v>
      </c>
      <c r="D10387">
        <v>14</v>
      </c>
      <c r="E10387" t="str">
        <f t="shared" si="324"/>
        <v>août</v>
      </c>
      <c r="F10387">
        <f t="shared" si="325"/>
        <v>16</v>
      </c>
    </row>
    <row r="10388" spans="1:6">
      <c r="A10388" t="s">
        <v>85</v>
      </c>
      <c r="B10388" s="72">
        <v>46237</v>
      </c>
      <c r="C10388" s="79">
        <v>0.70833333333333337</v>
      </c>
      <c r="D10388">
        <v>3</v>
      </c>
      <c r="E10388" t="str">
        <f t="shared" si="324"/>
        <v>août</v>
      </c>
      <c r="F10388">
        <f t="shared" si="325"/>
        <v>17</v>
      </c>
    </row>
    <row r="10389" spans="1:6">
      <c r="A10389" t="s">
        <v>85</v>
      </c>
      <c r="B10389" s="72">
        <v>46237</v>
      </c>
      <c r="C10389" s="79">
        <v>0.75</v>
      </c>
      <c r="D10389">
        <v>9</v>
      </c>
      <c r="E10389" t="str">
        <f t="shared" si="324"/>
        <v>août</v>
      </c>
      <c r="F10389">
        <f t="shared" si="325"/>
        <v>18</v>
      </c>
    </row>
    <row r="10390" spans="1:6">
      <c r="A10390" t="s">
        <v>85</v>
      </c>
      <c r="B10390" s="72">
        <v>46237</v>
      </c>
      <c r="C10390" s="79">
        <v>0.79166666666666663</v>
      </c>
      <c r="D10390">
        <v>7</v>
      </c>
      <c r="E10390" t="str">
        <f t="shared" si="324"/>
        <v>août</v>
      </c>
      <c r="F10390">
        <f t="shared" si="325"/>
        <v>19</v>
      </c>
    </row>
    <row r="10391" spans="1:6">
      <c r="A10391" t="s">
        <v>85</v>
      </c>
      <c r="B10391" s="72">
        <v>46237</v>
      </c>
      <c r="C10391" s="79">
        <v>0.83333333333333337</v>
      </c>
      <c r="D10391">
        <v>8</v>
      </c>
      <c r="E10391" t="str">
        <f t="shared" si="324"/>
        <v>août</v>
      </c>
      <c r="F10391">
        <f t="shared" si="325"/>
        <v>20</v>
      </c>
    </row>
    <row r="10392" spans="1:6">
      <c r="A10392" t="s">
        <v>85</v>
      </c>
      <c r="B10392" s="72">
        <v>46237</v>
      </c>
      <c r="C10392" s="79">
        <v>0.875</v>
      </c>
      <c r="D10392">
        <v>10</v>
      </c>
      <c r="E10392" t="str">
        <f t="shared" si="324"/>
        <v>août</v>
      </c>
      <c r="F10392">
        <f t="shared" si="325"/>
        <v>21</v>
      </c>
    </row>
    <row r="10393" spans="1:6">
      <c r="A10393" t="s">
        <v>85</v>
      </c>
      <c r="B10393" s="72">
        <v>46237</v>
      </c>
      <c r="C10393" s="79">
        <v>0.91666666666666663</v>
      </c>
      <c r="D10393">
        <v>0</v>
      </c>
      <c r="E10393" t="str">
        <f t="shared" si="324"/>
        <v>août</v>
      </c>
      <c r="F10393">
        <f t="shared" si="325"/>
        <v>22</v>
      </c>
    </row>
    <row r="10394" spans="1:6">
      <c r="A10394" t="s">
        <v>85</v>
      </c>
      <c r="B10394" s="72">
        <v>46237</v>
      </c>
      <c r="C10394" s="79">
        <v>0.95833333333333337</v>
      </c>
      <c r="D10394">
        <v>0</v>
      </c>
      <c r="E10394" t="str">
        <f t="shared" si="324"/>
        <v>août</v>
      </c>
      <c r="F10394">
        <f t="shared" si="325"/>
        <v>23</v>
      </c>
    </row>
    <row r="10395" spans="1:6">
      <c r="A10395" t="s">
        <v>85</v>
      </c>
      <c r="B10395" s="72">
        <v>46238</v>
      </c>
      <c r="C10395" s="79">
        <v>0</v>
      </c>
      <c r="D10395">
        <v>0</v>
      </c>
      <c r="E10395" t="str">
        <f t="shared" si="324"/>
        <v>août</v>
      </c>
      <c r="F10395">
        <f t="shared" si="325"/>
        <v>24</v>
      </c>
    </row>
    <row r="10396" spans="1:6">
      <c r="A10396" t="s">
        <v>85</v>
      </c>
      <c r="B10396" s="72">
        <v>46238</v>
      </c>
      <c r="C10396" s="79">
        <v>4.1666666666666664E-2</v>
      </c>
      <c r="D10396">
        <v>0</v>
      </c>
      <c r="E10396" t="str">
        <f t="shared" si="324"/>
        <v>août</v>
      </c>
      <c r="F10396">
        <f t="shared" si="325"/>
        <v>1</v>
      </c>
    </row>
    <row r="10397" spans="1:6">
      <c r="A10397" t="s">
        <v>85</v>
      </c>
      <c r="B10397" s="72">
        <v>46238</v>
      </c>
      <c r="C10397" s="79">
        <v>8.3333333333333329E-2</v>
      </c>
      <c r="D10397">
        <v>0</v>
      </c>
      <c r="E10397" t="str">
        <f t="shared" si="324"/>
        <v>août</v>
      </c>
      <c r="F10397">
        <f t="shared" si="325"/>
        <v>2</v>
      </c>
    </row>
    <row r="10398" spans="1:6">
      <c r="A10398" t="s">
        <v>85</v>
      </c>
      <c r="B10398" s="72">
        <v>46238</v>
      </c>
      <c r="C10398" s="79">
        <v>0.125</v>
      </c>
      <c r="D10398">
        <v>0</v>
      </c>
      <c r="E10398" t="str">
        <f t="shared" si="324"/>
        <v>août</v>
      </c>
      <c r="F10398">
        <f t="shared" si="325"/>
        <v>3</v>
      </c>
    </row>
    <row r="10399" spans="1:6">
      <c r="A10399" t="s">
        <v>85</v>
      </c>
      <c r="B10399" s="72">
        <v>46238</v>
      </c>
      <c r="C10399" s="79">
        <v>0.16666666666666666</v>
      </c>
      <c r="D10399">
        <v>2</v>
      </c>
      <c r="E10399" t="str">
        <f t="shared" si="324"/>
        <v>août</v>
      </c>
      <c r="F10399">
        <f t="shared" si="325"/>
        <v>4</v>
      </c>
    </row>
    <row r="10400" spans="1:6">
      <c r="A10400" t="s">
        <v>85</v>
      </c>
      <c r="B10400" s="72">
        <v>46238</v>
      </c>
      <c r="C10400" s="79">
        <v>0.20833333333333334</v>
      </c>
      <c r="D10400">
        <v>0</v>
      </c>
      <c r="E10400" t="str">
        <f t="shared" si="324"/>
        <v>août</v>
      </c>
      <c r="F10400" t="e">
        <f t="shared" si="325"/>
        <v>#N/A</v>
      </c>
    </row>
    <row r="10401" spans="1:6">
      <c r="A10401" t="s">
        <v>85</v>
      </c>
      <c r="B10401" s="72">
        <v>46238</v>
      </c>
      <c r="C10401" s="79">
        <v>0.25</v>
      </c>
      <c r="D10401">
        <v>0</v>
      </c>
      <c r="E10401" t="str">
        <f t="shared" si="324"/>
        <v>août</v>
      </c>
      <c r="F10401">
        <f t="shared" si="325"/>
        <v>6</v>
      </c>
    </row>
    <row r="10402" spans="1:6">
      <c r="A10402" t="s">
        <v>85</v>
      </c>
      <c r="B10402" s="72">
        <v>46238</v>
      </c>
      <c r="C10402" s="79">
        <v>0.29166666666666669</v>
      </c>
      <c r="D10402">
        <v>6</v>
      </c>
      <c r="E10402" t="str">
        <f t="shared" si="324"/>
        <v>août</v>
      </c>
      <c r="F10402">
        <f t="shared" si="325"/>
        <v>7</v>
      </c>
    </row>
    <row r="10403" spans="1:6">
      <c r="A10403" t="s">
        <v>85</v>
      </c>
      <c r="B10403" s="72">
        <v>46238</v>
      </c>
      <c r="C10403" s="79">
        <v>0.33333333333333331</v>
      </c>
      <c r="D10403">
        <v>6</v>
      </c>
      <c r="E10403" t="str">
        <f t="shared" si="324"/>
        <v>août</v>
      </c>
      <c r="F10403">
        <f t="shared" si="325"/>
        <v>8</v>
      </c>
    </row>
    <row r="10404" spans="1:6">
      <c r="A10404" t="s">
        <v>85</v>
      </c>
      <c r="B10404" s="72">
        <v>46238</v>
      </c>
      <c r="C10404" s="79">
        <v>0.375</v>
      </c>
      <c r="D10404">
        <v>15</v>
      </c>
      <c r="E10404" t="str">
        <f t="shared" si="324"/>
        <v>août</v>
      </c>
      <c r="F10404">
        <f t="shared" si="325"/>
        <v>9</v>
      </c>
    </row>
    <row r="10405" spans="1:6">
      <c r="A10405" t="s">
        <v>85</v>
      </c>
      <c r="B10405" s="72">
        <v>46238</v>
      </c>
      <c r="C10405" s="79">
        <v>0.41666666666666669</v>
      </c>
      <c r="D10405">
        <v>23</v>
      </c>
      <c r="E10405" t="str">
        <f t="shared" si="324"/>
        <v>août</v>
      </c>
      <c r="F10405">
        <f t="shared" si="325"/>
        <v>10</v>
      </c>
    </row>
    <row r="10406" spans="1:6">
      <c r="A10406" t="s">
        <v>85</v>
      </c>
      <c r="B10406" s="72">
        <v>46238</v>
      </c>
      <c r="C10406" s="79">
        <v>0.45833333333333331</v>
      </c>
      <c r="D10406">
        <v>12</v>
      </c>
      <c r="E10406" t="str">
        <f t="shared" si="324"/>
        <v>août</v>
      </c>
      <c r="F10406">
        <f t="shared" si="325"/>
        <v>11</v>
      </c>
    </row>
    <row r="10407" spans="1:6">
      <c r="A10407" t="s">
        <v>85</v>
      </c>
      <c r="B10407" s="72">
        <v>46238</v>
      </c>
      <c r="C10407" s="79">
        <v>0.5</v>
      </c>
      <c r="D10407">
        <v>5</v>
      </c>
      <c r="E10407" t="str">
        <f t="shared" si="324"/>
        <v>août</v>
      </c>
      <c r="F10407">
        <f t="shared" si="325"/>
        <v>12</v>
      </c>
    </row>
    <row r="10408" spans="1:6">
      <c r="A10408" t="s">
        <v>85</v>
      </c>
      <c r="B10408" s="72">
        <v>46238</v>
      </c>
      <c r="C10408" s="79">
        <v>0.54166666666666663</v>
      </c>
      <c r="D10408">
        <v>9</v>
      </c>
      <c r="E10408" t="str">
        <f t="shared" si="324"/>
        <v>août</v>
      </c>
      <c r="F10408">
        <f t="shared" si="325"/>
        <v>13</v>
      </c>
    </row>
    <row r="10409" spans="1:6">
      <c r="A10409" t="s">
        <v>85</v>
      </c>
      <c r="B10409" s="72">
        <v>46238</v>
      </c>
      <c r="C10409" s="79">
        <v>0.58333333333333337</v>
      </c>
      <c r="D10409">
        <v>17</v>
      </c>
      <c r="E10409" t="str">
        <f t="shared" si="324"/>
        <v>août</v>
      </c>
      <c r="F10409">
        <f t="shared" si="325"/>
        <v>14</v>
      </c>
    </row>
    <row r="10410" spans="1:6">
      <c r="A10410" t="s">
        <v>85</v>
      </c>
      <c r="B10410" s="72">
        <v>46238</v>
      </c>
      <c r="C10410" s="79">
        <v>0.625</v>
      </c>
      <c r="D10410">
        <v>23</v>
      </c>
      <c r="E10410" t="str">
        <f t="shared" si="324"/>
        <v>août</v>
      </c>
      <c r="F10410">
        <f t="shared" si="325"/>
        <v>15</v>
      </c>
    </row>
    <row r="10411" spans="1:6">
      <c r="A10411" t="s">
        <v>85</v>
      </c>
      <c r="B10411" s="72">
        <v>46238</v>
      </c>
      <c r="C10411" s="79">
        <v>0.66666666666666663</v>
      </c>
      <c r="D10411">
        <v>21</v>
      </c>
      <c r="E10411" t="str">
        <f t="shared" si="324"/>
        <v>août</v>
      </c>
      <c r="F10411">
        <f t="shared" si="325"/>
        <v>16</v>
      </c>
    </row>
    <row r="10412" spans="1:6">
      <c r="A10412" t="s">
        <v>85</v>
      </c>
      <c r="B10412" s="72">
        <v>46238</v>
      </c>
      <c r="C10412" s="79">
        <v>0.70833333333333337</v>
      </c>
      <c r="D10412">
        <v>13</v>
      </c>
      <c r="E10412" t="str">
        <f t="shared" si="324"/>
        <v>août</v>
      </c>
      <c r="F10412">
        <f t="shared" si="325"/>
        <v>17</v>
      </c>
    </row>
    <row r="10413" spans="1:6">
      <c r="A10413" t="s">
        <v>85</v>
      </c>
      <c r="B10413" s="72">
        <v>46238</v>
      </c>
      <c r="C10413" s="79">
        <v>0.75</v>
      </c>
      <c r="D10413">
        <v>5</v>
      </c>
      <c r="E10413" t="str">
        <f t="shared" si="324"/>
        <v>août</v>
      </c>
      <c r="F10413">
        <f t="shared" si="325"/>
        <v>18</v>
      </c>
    </row>
    <row r="10414" spans="1:6">
      <c r="A10414" t="s">
        <v>85</v>
      </c>
      <c r="B10414" s="72">
        <v>46238</v>
      </c>
      <c r="C10414" s="79">
        <v>0.79166666666666663</v>
      </c>
      <c r="D10414">
        <v>4</v>
      </c>
      <c r="E10414" t="str">
        <f t="shared" si="324"/>
        <v>août</v>
      </c>
      <c r="F10414">
        <f t="shared" si="325"/>
        <v>19</v>
      </c>
    </row>
    <row r="10415" spans="1:6">
      <c r="A10415" t="s">
        <v>85</v>
      </c>
      <c r="B10415" s="72">
        <v>46238</v>
      </c>
      <c r="C10415" s="79">
        <v>0.83333333333333337</v>
      </c>
      <c r="D10415">
        <v>3</v>
      </c>
      <c r="E10415" t="str">
        <f t="shared" si="324"/>
        <v>août</v>
      </c>
      <c r="F10415">
        <f t="shared" si="325"/>
        <v>20</v>
      </c>
    </row>
    <row r="10416" spans="1:6">
      <c r="A10416" t="s">
        <v>85</v>
      </c>
      <c r="B10416" s="72">
        <v>46238</v>
      </c>
      <c r="C10416" s="79">
        <v>0.875</v>
      </c>
      <c r="D10416">
        <v>0</v>
      </c>
      <c r="E10416" t="str">
        <f t="shared" si="324"/>
        <v>août</v>
      </c>
      <c r="F10416">
        <f t="shared" si="325"/>
        <v>21</v>
      </c>
    </row>
    <row r="10417" spans="1:6">
      <c r="A10417" t="s">
        <v>85</v>
      </c>
      <c r="B10417" s="72">
        <v>46238</v>
      </c>
      <c r="C10417" s="79">
        <v>0.91666666666666663</v>
      </c>
      <c r="D10417">
        <v>0</v>
      </c>
      <c r="E10417" t="str">
        <f t="shared" si="324"/>
        <v>août</v>
      </c>
      <c r="F10417">
        <f t="shared" si="325"/>
        <v>22</v>
      </c>
    </row>
    <row r="10418" spans="1:6">
      <c r="A10418" t="s">
        <v>85</v>
      </c>
      <c r="B10418" s="72">
        <v>46238</v>
      </c>
      <c r="C10418" s="79">
        <v>0.95833333333333337</v>
      </c>
      <c r="D10418">
        <v>0</v>
      </c>
      <c r="E10418" t="str">
        <f t="shared" si="324"/>
        <v>août</v>
      </c>
      <c r="F10418">
        <f t="shared" si="325"/>
        <v>23</v>
      </c>
    </row>
    <row r="10419" spans="1:6">
      <c r="A10419" t="s">
        <v>85</v>
      </c>
      <c r="B10419" s="72">
        <v>46239</v>
      </c>
      <c r="C10419" s="79">
        <v>0</v>
      </c>
      <c r="D10419">
        <v>4</v>
      </c>
      <c r="E10419" t="str">
        <f t="shared" si="324"/>
        <v>août</v>
      </c>
      <c r="F10419">
        <f t="shared" si="325"/>
        <v>24</v>
      </c>
    </row>
    <row r="10420" spans="1:6">
      <c r="A10420" t="s">
        <v>85</v>
      </c>
      <c r="B10420" s="72">
        <v>46239</v>
      </c>
      <c r="C10420" s="79">
        <v>4.1666666666666664E-2</v>
      </c>
      <c r="D10420">
        <v>0</v>
      </c>
      <c r="E10420" t="str">
        <f t="shared" si="324"/>
        <v>août</v>
      </c>
      <c r="F10420">
        <f t="shared" si="325"/>
        <v>1</v>
      </c>
    </row>
    <row r="10421" spans="1:6">
      <c r="A10421" t="s">
        <v>85</v>
      </c>
      <c r="B10421" s="72">
        <v>46239</v>
      </c>
      <c r="C10421" s="79">
        <v>8.3333333333333329E-2</v>
      </c>
      <c r="D10421">
        <v>2</v>
      </c>
      <c r="E10421" t="str">
        <f t="shared" si="324"/>
        <v>août</v>
      </c>
      <c r="F10421">
        <f t="shared" si="325"/>
        <v>2</v>
      </c>
    </row>
    <row r="10422" spans="1:6">
      <c r="A10422" t="s">
        <v>85</v>
      </c>
      <c r="B10422" s="72">
        <v>46239</v>
      </c>
      <c r="C10422" s="79">
        <v>0.125</v>
      </c>
      <c r="D10422">
        <v>0</v>
      </c>
      <c r="E10422" t="str">
        <f t="shared" si="324"/>
        <v>août</v>
      </c>
      <c r="F10422">
        <f t="shared" si="325"/>
        <v>3</v>
      </c>
    </row>
    <row r="10423" spans="1:6">
      <c r="A10423" t="s">
        <v>85</v>
      </c>
      <c r="B10423" s="72">
        <v>46239</v>
      </c>
      <c r="C10423" s="79">
        <v>0.16666666666666666</v>
      </c>
      <c r="D10423">
        <v>0</v>
      </c>
      <c r="E10423" t="str">
        <f t="shared" si="324"/>
        <v>août</v>
      </c>
      <c r="F10423">
        <f t="shared" si="325"/>
        <v>4</v>
      </c>
    </row>
    <row r="10424" spans="1:6">
      <c r="A10424" t="s">
        <v>85</v>
      </c>
      <c r="B10424" s="72">
        <v>46239</v>
      </c>
      <c r="C10424" s="79">
        <v>0.20833333333333334</v>
      </c>
      <c r="D10424">
        <v>2</v>
      </c>
      <c r="E10424" t="str">
        <f t="shared" si="324"/>
        <v>août</v>
      </c>
      <c r="F10424" t="e">
        <f t="shared" si="325"/>
        <v>#N/A</v>
      </c>
    </row>
    <row r="10425" spans="1:6">
      <c r="A10425" t="s">
        <v>85</v>
      </c>
      <c r="B10425" s="72">
        <v>46239</v>
      </c>
      <c r="C10425" s="79">
        <v>0.25</v>
      </c>
      <c r="D10425">
        <v>2</v>
      </c>
      <c r="E10425" t="str">
        <f t="shared" si="324"/>
        <v>août</v>
      </c>
      <c r="F10425">
        <f t="shared" si="325"/>
        <v>6</v>
      </c>
    </row>
    <row r="10426" spans="1:6">
      <c r="A10426" t="s">
        <v>85</v>
      </c>
      <c r="B10426" s="72">
        <v>46239</v>
      </c>
      <c r="C10426" s="79">
        <v>0.29166666666666669</v>
      </c>
      <c r="D10426">
        <v>0</v>
      </c>
      <c r="E10426" t="str">
        <f t="shared" si="324"/>
        <v>août</v>
      </c>
      <c r="F10426">
        <f t="shared" si="325"/>
        <v>7</v>
      </c>
    </row>
    <row r="10427" spans="1:6">
      <c r="A10427" t="s">
        <v>85</v>
      </c>
      <c r="B10427" s="72">
        <v>46239</v>
      </c>
      <c r="C10427" s="79">
        <v>0.33333333333333331</v>
      </c>
      <c r="D10427">
        <v>12</v>
      </c>
      <c r="E10427" t="str">
        <f t="shared" si="324"/>
        <v>août</v>
      </c>
      <c r="F10427">
        <f t="shared" si="325"/>
        <v>8</v>
      </c>
    </row>
    <row r="10428" spans="1:6">
      <c r="A10428" t="s">
        <v>85</v>
      </c>
      <c r="B10428" s="72">
        <v>46239</v>
      </c>
      <c r="C10428" s="79">
        <v>0.375</v>
      </c>
      <c r="D10428">
        <v>6</v>
      </c>
      <c r="E10428" t="str">
        <f t="shared" si="324"/>
        <v>août</v>
      </c>
      <c r="F10428">
        <f t="shared" si="325"/>
        <v>9</v>
      </c>
    </row>
    <row r="10429" spans="1:6">
      <c r="A10429" t="s">
        <v>85</v>
      </c>
      <c r="B10429" s="72">
        <v>46239</v>
      </c>
      <c r="C10429" s="79">
        <v>0.41666666666666669</v>
      </c>
      <c r="D10429">
        <v>16</v>
      </c>
      <c r="E10429" t="str">
        <f t="shared" si="324"/>
        <v>août</v>
      </c>
      <c r="F10429">
        <f t="shared" si="325"/>
        <v>10</v>
      </c>
    </row>
    <row r="10430" spans="1:6">
      <c r="A10430" t="s">
        <v>85</v>
      </c>
      <c r="B10430" s="72">
        <v>46239</v>
      </c>
      <c r="C10430" s="79">
        <v>0.45833333333333331</v>
      </c>
      <c r="D10430">
        <v>6</v>
      </c>
      <c r="E10430" t="str">
        <f t="shared" si="324"/>
        <v>août</v>
      </c>
      <c r="F10430">
        <f t="shared" si="325"/>
        <v>11</v>
      </c>
    </row>
    <row r="10431" spans="1:6">
      <c r="A10431" t="s">
        <v>85</v>
      </c>
      <c r="B10431" s="72">
        <v>46239</v>
      </c>
      <c r="C10431" s="79">
        <v>0.5</v>
      </c>
      <c r="D10431">
        <v>10</v>
      </c>
      <c r="E10431" t="str">
        <f t="shared" si="324"/>
        <v>août</v>
      </c>
      <c r="F10431">
        <f t="shared" si="325"/>
        <v>12</v>
      </c>
    </row>
    <row r="10432" spans="1:6">
      <c r="A10432" t="s">
        <v>85</v>
      </c>
      <c r="B10432" s="72">
        <v>46239</v>
      </c>
      <c r="C10432" s="79">
        <v>0.54166666666666663</v>
      </c>
      <c r="D10432">
        <v>16</v>
      </c>
      <c r="E10432" t="str">
        <f t="shared" si="324"/>
        <v>août</v>
      </c>
      <c r="F10432">
        <f t="shared" si="325"/>
        <v>13</v>
      </c>
    </row>
    <row r="10433" spans="1:6">
      <c r="A10433" t="s">
        <v>85</v>
      </c>
      <c r="B10433" s="72">
        <v>46239</v>
      </c>
      <c r="C10433" s="79">
        <v>0.58333333333333337</v>
      </c>
      <c r="D10433">
        <v>8</v>
      </c>
      <c r="E10433" t="str">
        <f t="shared" si="324"/>
        <v>août</v>
      </c>
      <c r="F10433">
        <f t="shared" si="325"/>
        <v>14</v>
      </c>
    </row>
    <row r="10434" spans="1:6">
      <c r="A10434" t="s">
        <v>85</v>
      </c>
      <c r="B10434" s="72">
        <v>46239</v>
      </c>
      <c r="C10434" s="79">
        <v>0.625</v>
      </c>
      <c r="D10434">
        <v>22</v>
      </c>
      <c r="E10434" t="str">
        <f t="shared" si="324"/>
        <v>août</v>
      </c>
      <c r="F10434">
        <f t="shared" si="325"/>
        <v>15</v>
      </c>
    </row>
    <row r="10435" spans="1:6">
      <c r="A10435" t="s">
        <v>85</v>
      </c>
      <c r="B10435" s="72">
        <v>46239</v>
      </c>
      <c r="C10435" s="79">
        <v>0.66666666666666663</v>
      </c>
      <c r="D10435">
        <v>22</v>
      </c>
      <c r="E10435" t="str">
        <f t="shared" si="324"/>
        <v>août</v>
      </c>
      <c r="F10435">
        <f t="shared" si="325"/>
        <v>16</v>
      </c>
    </row>
    <row r="10436" spans="1:6">
      <c r="A10436" t="s">
        <v>85</v>
      </c>
      <c r="B10436" s="72">
        <v>46239</v>
      </c>
      <c r="C10436" s="79">
        <v>0.70833333333333337</v>
      </c>
      <c r="D10436">
        <v>14</v>
      </c>
      <c r="E10436" t="str">
        <f t="shared" ref="E10436:E10499" si="326">TEXT(B10436,"mmmm")</f>
        <v>août</v>
      </c>
      <c r="F10436">
        <f t="shared" ref="F10436:F10499" si="327">VLOOKUP(C10436,$L$1:$M$24,2,0)</f>
        <v>17</v>
      </c>
    </row>
    <row r="10437" spans="1:6">
      <c r="A10437" t="s">
        <v>85</v>
      </c>
      <c r="B10437" s="72">
        <v>46239</v>
      </c>
      <c r="C10437" s="79">
        <v>0.75</v>
      </c>
      <c r="D10437">
        <v>6</v>
      </c>
      <c r="E10437" t="str">
        <f t="shared" si="326"/>
        <v>août</v>
      </c>
      <c r="F10437">
        <f t="shared" si="327"/>
        <v>18</v>
      </c>
    </row>
    <row r="10438" spans="1:6">
      <c r="A10438" t="s">
        <v>85</v>
      </c>
      <c r="B10438" s="72">
        <v>46239</v>
      </c>
      <c r="C10438" s="79">
        <v>0.79166666666666663</v>
      </c>
      <c r="D10438">
        <v>12</v>
      </c>
      <c r="E10438" t="str">
        <f t="shared" si="326"/>
        <v>août</v>
      </c>
      <c r="F10438">
        <f t="shared" si="327"/>
        <v>19</v>
      </c>
    </row>
    <row r="10439" spans="1:6">
      <c r="A10439" t="s">
        <v>85</v>
      </c>
      <c r="B10439" s="72">
        <v>46239</v>
      </c>
      <c r="C10439" s="79">
        <v>0.83333333333333337</v>
      </c>
      <c r="D10439">
        <v>8</v>
      </c>
      <c r="E10439" t="str">
        <f t="shared" si="326"/>
        <v>août</v>
      </c>
      <c r="F10439">
        <f t="shared" si="327"/>
        <v>20</v>
      </c>
    </row>
    <row r="10440" spans="1:6">
      <c r="A10440" t="s">
        <v>85</v>
      </c>
      <c r="B10440" s="72">
        <v>46239</v>
      </c>
      <c r="C10440" s="79">
        <v>0.875</v>
      </c>
      <c r="D10440">
        <v>4</v>
      </c>
      <c r="E10440" t="str">
        <f t="shared" si="326"/>
        <v>août</v>
      </c>
      <c r="F10440">
        <f t="shared" si="327"/>
        <v>21</v>
      </c>
    </row>
    <row r="10441" spans="1:6">
      <c r="A10441" t="s">
        <v>85</v>
      </c>
      <c r="B10441" s="72">
        <v>46239</v>
      </c>
      <c r="C10441" s="79">
        <v>0.91666666666666663</v>
      </c>
      <c r="D10441">
        <v>2</v>
      </c>
      <c r="E10441" t="str">
        <f t="shared" si="326"/>
        <v>août</v>
      </c>
      <c r="F10441">
        <f t="shared" si="327"/>
        <v>22</v>
      </c>
    </row>
    <row r="10442" spans="1:6">
      <c r="A10442" t="s">
        <v>85</v>
      </c>
      <c r="B10442" s="72">
        <v>46239</v>
      </c>
      <c r="C10442" s="79">
        <v>0.95833333333333337</v>
      </c>
      <c r="D10442">
        <v>0</v>
      </c>
      <c r="E10442" t="str">
        <f t="shared" si="326"/>
        <v>août</v>
      </c>
      <c r="F10442">
        <f t="shared" si="327"/>
        <v>23</v>
      </c>
    </row>
    <row r="10443" spans="1:6">
      <c r="A10443" t="s">
        <v>85</v>
      </c>
      <c r="B10443" s="72">
        <v>46240</v>
      </c>
      <c r="C10443" s="79">
        <v>0</v>
      </c>
      <c r="D10443">
        <v>0</v>
      </c>
      <c r="E10443" t="str">
        <f t="shared" si="326"/>
        <v>août</v>
      </c>
      <c r="F10443">
        <f t="shared" si="327"/>
        <v>24</v>
      </c>
    </row>
    <row r="10444" spans="1:6">
      <c r="A10444" t="s">
        <v>85</v>
      </c>
      <c r="B10444" s="72">
        <v>46240</v>
      </c>
      <c r="C10444" s="79">
        <v>4.1666666666666664E-2</v>
      </c>
      <c r="D10444">
        <v>0</v>
      </c>
      <c r="E10444" t="str">
        <f t="shared" si="326"/>
        <v>août</v>
      </c>
      <c r="F10444">
        <f t="shared" si="327"/>
        <v>1</v>
      </c>
    </row>
    <row r="10445" spans="1:6">
      <c r="A10445" t="s">
        <v>85</v>
      </c>
      <c r="B10445" s="72">
        <v>46240</v>
      </c>
      <c r="C10445" s="79">
        <v>8.3333333333333329E-2</v>
      </c>
      <c r="D10445">
        <v>0</v>
      </c>
      <c r="E10445" t="str">
        <f t="shared" si="326"/>
        <v>août</v>
      </c>
      <c r="F10445">
        <f t="shared" si="327"/>
        <v>2</v>
      </c>
    </row>
    <row r="10446" spans="1:6">
      <c r="A10446" t="s">
        <v>85</v>
      </c>
      <c r="B10446" s="72">
        <v>46240</v>
      </c>
      <c r="C10446" s="79">
        <v>0.125</v>
      </c>
      <c r="D10446">
        <v>0</v>
      </c>
      <c r="E10446" t="str">
        <f t="shared" si="326"/>
        <v>août</v>
      </c>
      <c r="F10446">
        <f t="shared" si="327"/>
        <v>3</v>
      </c>
    </row>
    <row r="10447" spans="1:6">
      <c r="A10447" t="s">
        <v>85</v>
      </c>
      <c r="B10447" s="72">
        <v>46240</v>
      </c>
      <c r="C10447" s="79">
        <v>0.16666666666666666</v>
      </c>
      <c r="D10447">
        <v>0</v>
      </c>
      <c r="E10447" t="str">
        <f t="shared" si="326"/>
        <v>août</v>
      </c>
      <c r="F10447">
        <f t="shared" si="327"/>
        <v>4</v>
      </c>
    </row>
    <row r="10448" spans="1:6">
      <c r="A10448" t="s">
        <v>85</v>
      </c>
      <c r="B10448" s="72">
        <v>46240</v>
      </c>
      <c r="C10448" s="79">
        <v>0.20833333333333334</v>
      </c>
      <c r="D10448">
        <v>0</v>
      </c>
      <c r="E10448" t="str">
        <f t="shared" si="326"/>
        <v>août</v>
      </c>
      <c r="F10448" t="e">
        <f t="shared" si="327"/>
        <v>#N/A</v>
      </c>
    </row>
    <row r="10449" spans="1:6">
      <c r="A10449" t="s">
        <v>85</v>
      </c>
      <c r="B10449" s="72">
        <v>46240</v>
      </c>
      <c r="C10449" s="79">
        <v>0.25</v>
      </c>
      <c r="D10449">
        <v>0</v>
      </c>
      <c r="E10449" t="str">
        <f t="shared" si="326"/>
        <v>août</v>
      </c>
      <c r="F10449">
        <f t="shared" si="327"/>
        <v>6</v>
      </c>
    </row>
    <row r="10450" spans="1:6">
      <c r="A10450" t="s">
        <v>85</v>
      </c>
      <c r="B10450" s="72">
        <v>46240</v>
      </c>
      <c r="C10450" s="79">
        <v>0.29166666666666669</v>
      </c>
      <c r="D10450">
        <v>2</v>
      </c>
      <c r="E10450" t="str">
        <f t="shared" si="326"/>
        <v>août</v>
      </c>
      <c r="F10450">
        <f t="shared" si="327"/>
        <v>7</v>
      </c>
    </row>
    <row r="10451" spans="1:6">
      <c r="A10451" t="s">
        <v>85</v>
      </c>
      <c r="B10451" s="72">
        <v>46240</v>
      </c>
      <c r="C10451" s="79">
        <v>0.33333333333333331</v>
      </c>
      <c r="D10451">
        <v>6</v>
      </c>
      <c r="E10451" t="str">
        <f t="shared" si="326"/>
        <v>août</v>
      </c>
      <c r="F10451">
        <f t="shared" si="327"/>
        <v>8</v>
      </c>
    </row>
    <row r="10452" spans="1:6">
      <c r="A10452" t="s">
        <v>85</v>
      </c>
      <c r="B10452" s="72">
        <v>46240</v>
      </c>
      <c r="C10452" s="79">
        <v>0.375</v>
      </c>
      <c r="D10452">
        <v>14</v>
      </c>
      <c r="E10452" t="str">
        <f t="shared" si="326"/>
        <v>août</v>
      </c>
      <c r="F10452">
        <f t="shared" si="327"/>
        <v>9</v>
      </c>
    </row>
    <row r="10453" spans="1:6">
      <c r="A10453" t="s">
        <v>85</v>
      </c>
      <c r="B10453" s="72">
        <v>46240</v>
      </c>
      <c r="C10453" s="79">
        <v>0.41666666666666669</v>
      </c>
      <c r="D10453">
        <v>16</v>
      </c>
      <c r="E10453" t="str">
        <f t="shared" si="326"/>
        <v>août</v>
      </c>
      <c r="F10453">
        <f t="shared" si="327"/>
        <v>10</v>
      </c>
    </row>
    <row r="10454" spans="1:6">
      <c r="A10454" t="s">
        <v>85</v>
      </c>
      <c r="B10454" s="72">
        <v>46240</v>
      </c>
      <c r="C10454" s="79">
        <v>0.45833333333333331</v>
      </c>
      <c r="D10454">
        <v>25</v>
      </c>
      <c r="E10454" t="str">
        <f t="shared" si="326"/>
        <v>août</v>
      </c>
      <c r="F10454">
        <f t="shared" si="327"/>
        <v>11</v>
      </c>
    </row>
    <row r="10455" spans="1:6">
      <c r="A10455" t="s">
        <v>85</v>
      </c>
      <c r="B10455" s="72">
        <v>46240</v>
      </c>
      <c r="C10455" s="79">
        <v>0.5</v>
      </c>
      <c r="D10455">
        <v>5</v>
      </c>
      <c r="E10455" t="str">
        <f t="shared" si="326"/>
        <v>août</v>
      </c>
      <c r="F10455">
        <f t="shared" si="327"/>
        <v>12</v>
      </c>
    </row>
    <row r="10456" spans="1:6">
      <c r="A10456" t="s">
        <v>85</v>
      </c>
      <c r="B10456" s="72">
        <v>46240</v>
      </c>
      <c r="C10456" s="79">
        <v>0.54166666666666663</v>
      </c>
      <c r="D10456">
        <v>11</v>
      </c>
      <c r="E10456" t="str">
        <f t="shared" si="326"/>
        <v>août</v>
      </c>
      <c r="F10456">
        <f t="shared" si="327"/>
        <v>13</v>
      </c>
    </row>
    <row r="10457" spans="1:6">
      <c r="A10457" t="s">
        <v>85</v>
      </c>
      <c r="B10457" s="72">
        <v>46240</v>
      </c>
      <c r="C10457" s="79">
        <v>0.58333333333333337</v>
      </c>
      <c r="D10457">
        <v>8</v>
      </c>
      <c r="E10457" t="str">
        <f t="shared" si="326"/>
        <v>août</v>
      </c>
      <c r="F10457">
        <f t="shared" si="327"/>
        <v>14</v>
      </c>
    </row>
    <row r="10458" spans="1:6">
      <c r="A10458" t="s">
        <v>85</v>
      </c>
      <c r="B10458" s="72">
        <v>46240</v>
      </c>
      <c r="C10458" s="79">
        <v>0.625</v>
      </c>
      <c r="D10458">
        <v>16</v>
      </c>
      <c r="E10458" t="str">
        <f t="shared" si="326"/>
        <v>août</v>
      </c>
      <c r="F10458">
        <f t="shared" si="327"/>
        <v>15</v>
      </c>
    </row>
    <row r="10459" spans="1:6">
      <c r="A10459" t="s">
        <v>85</v>
      </c>
      <c r="B10459" s="72">
        <v>46240</v>
      </c>
      <c r="C10459" s="79">
        <v>0.66666666666666663</v>
      </c>
      <c r="D10459">
        <v>7</v>
      </c>
      <c r="E10459" t="str">
        <f t="shared" si="326"/>
        <v>août</v>
      </c>
      <c r="F10459">
        <f t="shared" si="327"/>
        <v>16</v>
      </c>
    </row>
    <row r="10460" spans="1:6">
      <c r="A10460" t="s">
        <v>85</v>
      </c>
      <c r="B10460" s="72">
        <v>46240</v>
      </c>
      <c r="C10460" s="79">
        <v>0.70833333333333337</v>
      </c>
      <c r="D10460">
        <v>17</v>
      </c>
      <c r="E10460" t="str">
        <f t="shared" si="326"/>
        <v>août</v>
      </c>
      <c r="F10460">
        <f t="shared" si="327"/>
        <v>17</v>
      </c>
    </row>
    <row r="10461" spans="1:6">
      <c r="A10461" t="s">
        <v>85</v>
      </c>
      <c r="B10461" s="72">
        <v>46240</v>
      </c>
      <c r="C10461" s="79">
        <v>0.75</v>
      </c>
      <c r="D10461">
        <v>13</v>
      </c>
      <c r="E10461" t="str">
        <f t="shared" si="326"/>
        <v>août</v>
      </c>
      <c r="F10461">
        <f t="shared" si="327"/>
        <v>18</v>
      </c>
    </row>
    <row r="10462" spans="1:6">
      <c r="A10462" t="s">
        <v>85</v>
      </c>
      <c r="B10462" s="72">
        <v>46240</v>
      </c>
      <c r="C10462" s="79">
        <v>0.79166666666666663</v>
      </c>
      <c r="D10462">
        <v>5</v>
      </c>
      <c r="E10462" t="str">
        <f t="shared" si="326"/>
        <v>août</v>
      </c>
      <c r="F10462">
        <f t="shared" si="327"/>
        <v>19</v>
      </c>
    </row>
    <row r="10463" spans="1:6">
      <c r="A10463" t="s">
        <v>85</v>
      </c>
      <c r="B10463" s="72">
        <v>46240</v>
      </c>
      <c r="C10463" s="79">
        <v>0.83333333333333337</v>
      </c>
      <c r="D10463">
        <v>8</v>
      </c>
      <c r="E10463" t="str">
        <f t="shared" si="326"/>
        <v>août</v>
      </c>
      <c r="F10463">
        <f t="shared" si="327"/>
        <v>20</v>
      </c>
    </row>
    <row r="10464" spans="1:6">
      <c r="A10464" t="s">
        <v>85</v>
      </c>
      <c r="B10464" s="72">
        <v>46240</v>
      </c>
      <c r="C10464" s="79">
        <v>0.875</v>
      </c>
      <c r="D10464">
        <v>4</v>
      </c>
      <c r="E10464" t="str">
        <f t="shared" si="326"/>
        <v>août</v>
      </c>
      <c r="F10464">
        <f t="shared" si="327"/>
        <v>21</v>
      </c>
    </row>
    <row r="10465" spans="1:6">
      <c r="A10465" t="s">
        <v>85</v>
      </c>
      <c r="B10465" s="72">
        <v>46240</v>
      </c>
      <c r="C10465" s="79">
        <v>0.91666666666666663</v>
      </c>
      <c r="D10465">
        <v>13</v>
      </c>
      <c r="E10465" t="str">
        <f t="shared" si="326"/>
        <v>août</v>
      </c>
      <c r="F10465">
        <f t="shared" si="327"/>
        <v>22</v>
      </c>
    </row>
    <row r="10466" spans="1:6">
      <c r="A10466" t="s">
        <v>85</v>
      </c>
      <c r="B10466" s="72">
        <v>46240</v>
      </c>
      <c r="C10466" s="79">
        <v>0.95833333333333337</v>
      </c>
      <c r="D10466">
        <v>0</v>
      </c>
      <c r="E10466" t="str">
        <f t="shared" si="326"/>
        <v>août</v>
      </c>
      <c r="F10466">
        <f t="shared" si="327"/>
        <v>23</v>
      </c>
    </row>
    <row r="10467" spans="1:6">
      <c r="A10467" t="s">
        <v>85</v>
      </c>
      <c r="B10467" s="72">
        <v>46241</v>
      </c>
      <c r="C10467" s="79">
        <v>0</v>
      </c>
      <c r="D10467">
        <v>1</v>
      </c>
      <c r="E10467" t="str">
        <f t="shared" si="326"/>
        <v>août</v>
      </c>
      <c r="F10467">
        <f t="shared" si="327"/>
        <v>24</v>
      </c>
    </row>
    <row r="10468" spans="1:6">
      <c r="A10468" t="s">
        <v>85</v>
      </c>
      <c r="B10468" s="72">
        <v>46241</v>
      </c>
      <c r="C10468" s="79">
        <v>4.1666666666666664E-2</v>
      </c>
      <c r="D10468">
        <v>0</v>
      </c>
      <c r="E10468" t="str">
        <f t="shared" si="326"/>
        <v>août</v>
      </c>
      <c r="F10468">
        <f t="shared" si="327"/>
        <v>1</v>
      </c>
    </row>
    <row r="10469" spans="1:6">
      <c r="A10469" t="s">
        <v>85</v>
      </c>
      <c r="B10469" s="72">
        <v>46241</v>
      </c>
      <c r="C10469" s="79">
        <v>8.3333333333333329E-2</v>
      </c>
      <c r="D10469">
        <v>0</v>
      </c>
      <c r="E10469" t="str">
        <f t="shared" si="326"/>
        <v>août</v>
      </c>
      <c r="F10469">
        <f t="shared" si="327"/>
        <v>2</v>
      </c>
    </row>
    <row r="10470" spans="1:6">
      <c r="A10470" t="s">
        <v>85</v>
      </c>
      <c r="B10470" s="72">
        <v>46241</v>
      </c>
      <c r="C10470" s="79">
        <v>0.125</v>
      </c>
      <c r="D10470">
        <v>1</v>
      </c>
      <c r="E10470" t="str">
        <f t="shared" si="326"/>
        <v>août</v>
      </c>
      <c r="F10470">
        <f t="shared" si="327"/>
        <v>3</v>
      </c>
    </row>
    <row r="10471" spans="1:6">
      <c r="A10471" t="s">
        <v>85</v>
      </c>
      <c r="B10471" s="72">
        <v>46241</v>
      </c>
      <c r="C10471" s="79">
        <v>0.16666666666666666</v>
      </c>
      <c r="D10471">
        <v>0</v>
      </c>
      <c r="E10471" t="str">
        <f t="shared" si="326"/>
        <v>août</v>
      </c>
      <c r="F10471">
        <f t="shared" si="327"/>
        <v>4</v>
      </c>
    </row>
    <row r="10472" spans="1:6">
      <c r="A10472" t="s">
        <v>85</v>
      </c>
      <c r="B10472" s="72">
        <v>46241</v>
      </c>
      <c r="C10472" s="79">
        <v>0.20833333333333334</v>
      </c>
      <c r="D10472">
        <v>0</v>
      </c>
      <c r="E10472" t="str">
        <f t="shared" si="326"/>
        <v>août</v>
      </c>
      <c r="F10472" t="e">
        <f t="shared" si="327"/>
        <v>#N/A</v>
      </c>
    </row>
    <row r="10473" spans="1:6">
      <c r="A10473" t="s">
        <v>85</v>
      </c>
      <c r="B10473" s="72">
        <v>46241</v>
      </c>
      <c r="C10473" s="79">
        <v>0.25</v>
      </c>
      <c r="D10473">
        <v>7</v>
      </c>
      <c r="E10473" t="str">
        <f t="shared" si="326"/>
        <v>août</v>
      </c>
      <c r="F10473">
        <f t="shared" si="327"/>
        <v>6</v>
      </c>
    </row>
    <row r="10474" spans="1:6">
      <c r="A10474" t="s">
        <v>85</v>
      </c>
      <c r="B10474" s="72">
        <v>46241</v>
      </c>
      <c r="C10474" s="79">
        <v>0.29166666666666669</v>
      </c>
      <c r="D10474">
        <v>4</v>
      </c>
      <c r="E10474" t="str">
        <f t="shared" si="326"/>
        <v>août</v>
      </c>
      <c r="F10474">
        <f t="shared" si="327"/>
        <v>7</v>
      </c>
    </row>
    <row r="10475" spans="1:6">
      <c r="A10475" t="s">
        <v>85</v>
      </c>
      <c r="B10475" s="72">
        <v>46241</v>
      </c>
      <c r="C10475" s="79">
        <v>0.33333333333333331</v>
      </c>
      <c r="D10475">
        <v>8</v>
      </c>
      <c r="E10475" t="str">
        <f t="shared" si="326"/>
        <v>août</v>
      </c>
      <c r="F10475">
        <f t="shared" si="327"/>
        <v>8</v>
      </c>
    </row>
    <row r="10476" spans="1:6">
      <c r="A10476" t="s">
        <v>85</v>
      </c>
      <c r="B10476" s="72">
        <v>46241</v>
      </c>
      <c r="C10476" s="79">
        <v>0.375</v>
      </c>
      <c r="D10476">
        <v>17</v>
      </c>
      <c r="E10476" t="str">
        <f t="shared" si="326"/>
        <v>août</v>
      </c>
      <c r="F10476">
        <f t="shared" si="327"/>
        <v>9</v>
      </c>
    </row>
    <row r="10477" spans="1:6">
      <c r="A10477" t="s">
        <v>85</v>
      </c>
      <c r="B10477" s="72">
        <v>46241</v>
      </c>
      <c r="C10477" s="79">
        <v>0.41666666666666669</v>
      </c>
      <c r="D10477">
        <v>14</v>
      </c>
      <c r="E10477" t="str">
        <f t="shared" si="326"/>
        <v>août</v>
      </c>
      <c r="F10477">
        <f t="shared" si="327"/>
        <v>10</v>
      </c>
    </row>
    <row r="10478" spans="1:6">
      <c r="A10478" t="s">
        <v>85</v>
      </c>
      <c r="B10478" s="72">
        <v>46241</v>
      </c>
      <c r="C10478" s="79">
        <v>0.45833333333333331</v>
      </c>
      <c r="D10478">
        <v>9</v>
      </c>
      <c r="E10478" t="str">
        <f t="shared" si="326"/>
        <v>août</v>
      </c>
      <c r="F10478">
        <f t="shared" si="327"/>
        <v>11</v>
      </c>
    </row>
    <row r="10479" spans="1:6">
      <c r="A10479" t="s">
        <v>85</v>
      </c>
      <c r="B10479" s="72">
        <v>46241</v>
      </c>
      <c r="C10479" s="79">
        <v>0.5</v>
      </c>
      <c r="D10479">
        <v>14</v>
      </c>
      <c r="E10479" t="str">
        <f t="shared" si="326"/>
        <v>août</v>
      </c>
      <c r="F10479">
        <f t="shared" si="327"/>
        <v>12</v>
      </c>
    </row>
    <row r="10480" spans="1:6">
      <c r="A10480" t="s">
        <v>85</v>
      </c>
      <c r="B10480" s="72">
        <v>46241</v>
      </c>
      <c r="C10480" s="79">
        <v>0.54166666666666663</v>
      </c>
      <c r="D10480">
        <v>13</v>
      </c>
      <c r="E10480" t="str">
        <f t="shared" si="326"/>
        <v>août</v>
      </c>
      <c r="F10480">
        <f t="shared" si="327"/>
        <v>13</v>
      </c>
    </row>
    <row r="10481" spans="1:6">
      <c r="A10481" t="s">
        <v>85</v>
      </c>
      <c r="B10481" s="72">
        <v>46241</v>
      </c>
      <c r="C10481" s="79">
        <v>0.58333333333333337</v>
      </c>
      <c r="D10481">
        <v>16</v>
      </c>
      <c r="E10481" t="str">
        <f t="shared" si="326"/>
        <v>août</v>
      </c>
      <c r="F10481">
        <f t="shared" si="327"/>
        <v>14</v>
      </c>
    </row>
    <row r="10482" spans="1:6">
      <c r="A10482" t="s">
        <v>85</v>
      </c>
      <c r="B10482" s="72">
        <v>46241</v>
      </c>
      <c r="C10482" s="79">
        <v>0.625</v>
      </c>
      <c r="D10482">
        <v>11</v>
      </c>
      <c r="E10482" t="str">
        <f t="shared" si="326"/>
        <v>août</v>
      </c>
      <c r="F10482">
        <f t="shared" si="327"/>
        <v>15</v>
      </c>
    </row>
    <row r="10483" spans="1:6">
      <c r="A10483" t="s">
        <v>85</v>
      </c>
      <c r="B10483" s="72">
        <v>46241</v>
      </c>
      <c r="C10483" s="79">
        <v>0.66666666666666663</v>
      </c>
      <c r="D10483">
        <v>15</v>
      </c>
      <c r="E10483" t="str">
        <f t="shared" si="326"/>
        <v>août</v>
      </c>
      <c r="F10483">
        <f t="shared" si="327"/>
        <v>16</v>
      </c>
    </row>
    <row r="10484" spans="1:6">
      <c r="A10484" t="s">
        <v>85</v>
      </c>
      <c r="B10484" s="72">
        <v>46241</v>
      </c>
      <c r="C10484" s="79">
        <v>0.70833333333333337</v>
      </c>
      <c r="D10484">
        <v>3</v>
      </c>
      <c r="E10484" t="str">
        <f t="shared" si="326"/>
        <v>août</v>
      </c>
      <c r="F10484">
        <f t="shared" si="327"/>
        <v>17</v>
      </c>
    </row>
    <row r="10485" spans="1:6">
      <c r="A10485" t="s">
        <v>85</v>
      </c>
      <c r="B10485" s="72">
        <v>46241</v>
      </c>
      <c r="C10485" s="79">
        <v>0.75</v>
      </c>
      <c r="D10485">
        <v>10</v>
      </c>
      <c r="E10485" t="str">
        <f t="shared" si="326"/>
        <v>août</v>
      </c>
      <c r="F10485">
        <f t="shared" si="327"/>
        <v>18</v>
      </c>
    </row>
    <row r="10486" spans="1:6">
      <c r="A10486" t="s">
        <v>85</v>
      </c>
      <c r="B10486" s="72">
        <v>46241</v>
      </c>
      <c r="C10486" s="79">
        <v>0.79166666666666663</v>
      </c>
      <c r="D10486">
        <v>4</v>
      </c>
      <c r="E10486" t="str">
        <f t="shared" si="326"/>
        <v>août</v>
      </c>
      <c r="F10486">
        <f t="shared" si="327"/>
        <v>19</v>
      </c>
    </row>
    <row r="10487" spans="1:6">
      <c r="A10487" t="s">
        <v>85</v>
      </c>
      <c r="B10487" s="72">
        <v>46241</v>
      </c>
      <c r="C10487" s="79">
        <v>0.83333333333333337</v>
      </c>
      <c r="D10487">
        <v>9</v>
      </c>
      <c r="E10487" t="str">
        <f t="shared" si="326"/>
        <v>août</v>
      </c>
      <c r="F10487">
        <f t="shared" si="327"/>
        <v>20</v>
      </c>
    </row>
    <row r="10488" spans="1:6">
      <c r="A10488" t="s">
        <v>85</v>
      </c>
      <c r="B10488" s="72">
        <v>46241</v>
      </c>
      <c r="C10488" s="79">
        <v>0.875</v>
      </c>
      <c r="D10488">
        <v>9</v>
      </c>
      <c r="E10488" t="str">
        <f t="shared" si="326"/>
        <v>août</v>
      </c>
      <c r="F10488">
        <f t="shared" si="327"/>
        <v>21</v>
      </c>
    </row>
    <row r="10489" spans="1:6">
      <c r="A10489" t="s">
        <v>85</v>
      </c>
      <c r="B10489" s="72">
        <v>46241</v>
      </c>
      <c r="C10489" s="79">
        <v>0.91666666666666663</v>
      </c>
      <c r="D10489">
        <v>1</v>
      </c>
      <c r="E10489" t="str">
        <f t="shared" si="326"/>
        <v>août</v>
      </c>
      <c r="F10489">
        <f t="shared" si="327"/>
        <v>22</v>
      </c>
    </row>
    <row r="10490" spans="1:6">
      <c r="A10490" t="s">
        <v>85</v>
      </c>
      <c r="B10490" s="72">
        <v>46241</v>
      </c>
      <c r="C10490" s="79">
        <v>0.95833333333333337</v>
      </c>
      <c r="D10490">
        <v>1</v>
      </c>
      <c r="E10490" t="str">
        <f t="shared" si="326"/>
        <v>août</v>
      </c>
      <c r="F10490">
        <f t="shared" si="327"/>
        <v>23</v>
      </c>
    </row>
    <row r="10491" spans="1:6">
      <c r="A10491" t="s">
        <v>85</v>
      </c>
      <c r="B10491" s="72">
        <v>46242</v>
      </c>
      <c r="C10491" s="79">
        <v>0</v>
      </c>
      <c r="D10491">
        <v>5</v>
      </c>
      <c r="E10491" t="str">
        <f t="shared" si="326"/>
        <v>août</v>
      </c>
      <c r="F10491">
        <f t="shared" si="327"/>
        <v>24</v>
      </c>
    </row>
    <row r="10492" spans="1:6">
      <c r="A10492" t="s">
        <v>85</v>
      </c>
      <c r="B10492" s="72">
        <v>46242</v>
      </c>
      <c r="C10492" s="79">
        <v>4.1666666666666664E-2</v>
      </c>
      <c r="D10492">
        <v>0</v>
      </c>
      <c r="E10492" t="str">
        <f t="shared" si="326"/>
        <v>août</v>
      </c>
      <c r="F10492">
        <f t="shared" si="327"/>
        <v>1</v>
      </c>
    </row>
    <row r="10493" spans="1:6">
      <c r="A10493" t="s">
        <v>85</v>
      </c>
      <c r="B10493" s="72">
        <v>46242</v>
      </c>
      <c r="C10493" s="79">
        <v>8.3333333333333329E-2</v>
      </c>
      <c r="D10493">
        <v>0</v>
      </c>
      <c r="E10493" t="str">
        <f t="shared" si="326"/>
        <v>août</v>
      </c>
      <c r="F10493">
        <f t="shared" si="327"/>
        <v>2</v>
      </c>
    </row>
    <row r="10494" spans="1:6">
      <c r="A10494" t="s">
        <v>85</v>
      </c>
      <c r="B10494" s="72">
        <v>46242</v>
      </c>
      <c r="C10494" s="79">
        <v>0.125</v>
      </c>
      <c r="D10494">
        <v>0</v>
      </c>
      <c r="E10494" t="str">
        <f t="shared" si="326"/>
        <v>août</v>
      </c>
      <c r="F10494">
        <f t="shared" si="327"/>
        <v>3</v>
      </c>
    </row>
    <row r="10495" spans="1:6">
      <c r="A10495" t="s">
        <v>85</v>
      </c>
      <c r="B10495" s="72">
        <v>46242</v>
      </c>
      <c r="C10495" s="79">
        <v>0.16666666666666666</v>
      </c>
      <c r="D10495">
        <v>2</v>
      </c>
      <c r="E10495" t="str">
        <f t="shared" si="326"/>
        <v>août</v>
      </c>
      <c r="F10495">
        <f t="shared" si="327"/>
        <v>4</v>
      </c>
    </row>
    <row r="10496" spans="1:6">
      <c r="A10496" t="s">
        <v>85</v>
      </c>
      <c r="B10496" s="72">
        <v>46242</v>
      </c>
      <c r="C10496" s="79">
        <v>0.20833333333333334</v>
      </c>
      <c r="D10496">
        <v>0</v>
      </c>
      <c r="E10496" t="str">
        <f t="shared" si="326"/>
        <v>août</v>
      </c>
      <c r="F10496" t="e">
        <f t="shared" si="327"/>
        <v>#N/A</v>
      </c>
    </row>
    <row r="10497" spans="1:6">
      <c r="A10497" t="s">
        <v>85</v>
      </c>
      <c r="B10497" s="72">
        <v>46242</v>
      </c>
      <c r="C10497" s="79">
        <v>0.25</v>
      </c>
      <c r="D10497">
        <v>0</v>
      </c>
      <c r="E10497" t="str">
        <f t="shared" si="326"/>
        <v>août</v>
      </c>
      <c r="F10497">
        <f t="shared" si="327"/>
        <v>6</v>
      </c>
    </row>
    <row r="10498" spans="1:6">
      <c r="A10498" t="s">
        <v>85</v>
      </c>
      <c r="B10498" s="72">
        <v>46242</v>
      </c>
      <c r="C10498" s="79">
        <v>0.29166666666666669</v>
      </c>
      <c r="D10498">
        <v>4</v>
      </c>
      <c r="E10498" t="str">
        <f t="shared" si="326"/>
        <v>août</v>
      </c>
      <c r="F10498">
        <f t="shared" si="327"/>
        <v>7</v>
      </c>
    </row>
    <row r="10499" spans="1:6">
      <c r="A10499" t="s">
        <v>85</v>
      </c>
      <c r="B10499" s="72">
        <v>46242</v>
      </c>
      <c r="C10499" s="79">
        <v>0.33333333333333331</v>
      </c>
      <c r="D10499">
        <v>4</v>
      </c>
      <c r="E10499" t="str">
        <f t="shared" si="326"/>
        <v>août</v>
      </c>
      <c r="F10499">
        <f t="shared" si="327"/>
        <v>8</v>
      </c>
    </row>
    <row r="10500" spans="1:6">
      <c r="A10500" t="s">
        <v>85</v>
      </c>
      <c r="B10500" s="72">
        <v>46242</v>
      </c>
      <c r="C10500" s="79">
        <v>0.375</v>
      </c>
      <c r="D10500">
        <v>4</v>
      </c>
      <c r="E10500" t="str">
        <f t="shared" ref="E10500:E10563" si="328">TEXT(B10500,"mmmm")</f>
        <v>août</v>
      </c>
      <c r="F10500">
        <f t="shared" ref="F10500:F10563" si="329">VLOOKUP(C10500,$L$1:$M$24,2,0)</f>
        <v>9</v>
      </c>
    </row>
    <row r="10501" spans="1:6">
      <c r="A10501" t="s">
        <v>85</v>
      </c>
      <c r="B10501" s="72">
        <v>46242</v>
      </c>
      <c r="C10501" s="79">
        <v>0.41666666666666669</v>
      </c>
      <c r="D10501">
        <v>8</v>
      </c>
      <c r="E10501" t="str">
        <f t="shared" si="328"/>
        <v>août</v>
      </c>
      <c r="F10501">
        <f t="shared" si="329"/>
        <v>10</v>
      </c>
    </row>
    <row r="10502" spans="1:6">
      <c r="A10502" t="s">
        <v>85</v>
      </c>
      <c r="B10502" s="72">
        <v>46242</v>
      </c>
      <c r="C10502" s="79">
        <v>0.45833333333333331</v>
      </c>
      <c r="D10502">
        <v>8</v>
      </c>
      <c r="E10502" t="str">
        <f t="shared" si="328"/>
        <v>août</v>
      </c>
      <c r="F10502">
        <f t="shared" si="329"/>
        <v>11</v>
      </c>
    </row>
    <row r="10503" spans="1:6">
      <c r="A10503" t="s">
        <v>85</v>
      </c>
      <c r="B10503" s="72">
        <v>46242</v>
      </c>
      <c r="C10503" s="79">
        <v>0.5</v>
      </c>
      <c r="D10503">
        <v>4</v>
      </c>
      <c r="E10503" t="str">
        <f t="shared" si="328"/>
        <v>août</v>
      </c>
      <c r="F10503">
        <f t="shared" si="329"/>
        <v>12</v>
      </c>
    </row>
    <row r="10504" spans="1:6">
      <c r="A10504" t="s">
        <v>85</v>
      </c>
      <c r="B10504" s="72">
        <v>46242</v>
      </c>
      <c r="C10504" s="79">
        <v>0.54166666666666663</v>
      </c>
      <c r="D10504">
        <v>6</v>
      </c>
      <c r="E10504" t="str">
        <f t="shared" si="328"/>
        <v>août</v>
      </c>
      <c r="F10504">
        <f t="shared" si="329"/>
        <v>13</v>
      </c>
    </row>
    <row r="10505" spans="1:6">
      <c r="A10505" t="s">
        <v>85</v>
      </c>
      <c r="B10505" s="72">
        <v>46242</v>
      </c>
      <c r="C10505" s="79">
        <v>0.58333333333333337</v>
      </c>
      <c r="D10505">
        <v>8</v>
      </c>
      <c r="E10505" t="str">
        <f t="shared" si="328"/>
        <v>août</v>
      </c>
      <c r="F10505">
        <f t="shared" si="329"/>
        <v>14</v>
      </c>
    </row>
    <row r="10506" spans="1:6">
      <c r="A10506" t="s">
        <v>85</v>
      </c>
      <c r="B10506" s="72">
        <v>46242</v>
      </c>
      <c r="C10506" s="79">
        <v>0.625</v>
      </c>
      <c r="D10506">
        <v>4</v>
      </c>
      <c r="E10506" t="str">
        <f t="shared" si="328"/>
        <v>août</v>
      </c>
      <c r="F10506">
        <f t="shared" si="329"/>
        <v>15</v>
      </c>
    </row>
    <row r="10507" spans="1:6">
      <c r="A10507" t="s">
        <v>85</v>
      </c>
      <c r="B10507" s="72">
        <v>46242</v>
      </c>
      <c r="C10507" s="79">
        <v>0.66666666666666663</v>
      </c>
      <c r="D10507">
        <v>11</v>
      </c>
      <c r="E10507" t="str">
        <f t="shared" si="328"/>
        <v>août</v>
      </c>
      <c r="F10507">
        <f t="shared" si="329"/>
        <v>16</v>
      </c>
    </row>
    <row r="10508" spans="1:6">
      <c r="A10508" t="s">
        <v>85</v>
      </c>
      <c r="B10508" s="72">
        <v>46242</v>
      </c>
      <c r="C10508" s="79">
        <v>0.70833333333333337</v>
      </c>
      <c r="D10508">
        <v>10</v>
      </c>
      <c r="E10508" t="str">
        <f t="shared" si="328"/>
        <v>août</v>
      </c>
      <c r="F10508">
        <f t="shared" si="329"/>
        <v>17</v>
      </c>
    </row>
    <row r="10509" spans="1:6">
      <c r="A10509" t="s">
        <v>85</v>
      </c>
      <c r="B10509" s="72">
        <v>46242</v>
      </c>
      <c r="C10509" s="79">
        <v>0.75</v>
      </c>
      <c r="D10509">
        <v>0</v>
      </c>
      <c r="E10509" t="str">
        <f t="shared" si="328"/>
        <v>août</v>
      </c>
      <c r="F10509">
        <f t="shared" si="329"/>
        <v>18</v>
      </c>
    </row>
    <row r="10510" spans="1:6">
      <c r="A10510" t="s">
        <v>85</v>
      </c>
      <c r="B10510" s="72">
        <v>46242</v>
      </c>
      <c r="C10510" s="79">
        <v>0.79166666666666663</v>
      </c>
      <c r="D10510">
        <v>8</v>
      </c>
      <c r="E10510" t="str">
        <f t="shared" si="328"/>
        <v>août</v>
      </c>
      <c r="F10510">
        <f t="shared" si="329"/>
        <v>19</v>
      </c>
    </row>
    <row r="10511" spans="1:6">
      <c r="A10511" t="s">
        <v>85</v>
      </c>
      <c r="B10511" s="72">
        <v>46242</v>
      </c>
      <c r="C10511" s="79">
        <v>0.83333333333333337</v>
      </c>
      <c r="D10511">
        <v>6</v>
      </c>
      <c r="E10511" t="str">
        <f t="shared" si="328"/>
        <v>août</v>
      </c>
      <c r="F10511">
        <f t="shared" si="329"/>
        <v>20</v>
      </c>
    </row>
    <row r="10512" spans="1:6">
      <c r="A10512" t="s">
        <v>85</v>
      </c>
      <c r="B10512" s="72">
        <v>46242</v>
      </c>
      <c r="C10512" s="79">
        <v>0.875</v>
      </c>
      <c r="D10512">
        <v>13</v>
      </c>
      <c r="E10512" t="str">
        <f t="shared" si="328"/>
        <v>août</v>
      </c>
      <c r="F10512">
        <f t="shared" si="329"/>
        <v>21</v>
      </c>
    </row>
    <row r="10513" spans="1:6">
      <c r="A10513" t="s">
        <v>85</v>
      </c>
      <c r="B10513" s="72">
        <v>46242</v>
      </c>
      <c r="C10513" s="79">
        <v>0.91666666666666663</v>
      </c>
      <c r="D10513">
        <v>4</v>
      </c>
      <c r="E10513" t="str">
        <f t="shared" si="328"/>
        <v>août</v>
      </c>
      <c r="F10513">
        <f t="shared" si="329"/>
        <v>22</v>
      </c>
    </row>
    <row r="10514" spans="1:6">
      <c r="A10514" t="s">
        <v>85</v>
      </c>
      <c r="B10514" s="72">
        <v>46242</v>
      </c>
      <c r="C10514" s="79">
        <v>0.95833333333333337</v>
      </c>
      <c r="D10514">
        <v>5</v>
      </c>
      <c r="E10514" t="str">
        <f t="shared" si="328"/>
        <v>août</v>
      </c>
      <c r="F10514">
        <f t="shared" si="329"/>
        <v>23</v>
      </c>
    </row>
    <row r="10515" spans="1:6">
      <c r="A10515" t="s">
        <v>85</v>
      </c>
      <c r="B10515" s="72">
        <v>46243</v>
      </c>
      <c r="C10515" s="79">
        <v>0</v>
      </c>
      <c r="D10515">
        <v>7</v>
      </c>
      <c r="E10515" t="str">
        <f t="shared" si="328"/>
        <v>août</v>
      </c>
      <c r="F10515">
        <f t="shared" si="329"/>
        <v>24</v>
      </c>
    </row>
    <row r="10516" spans="1:6">
      <c r="A10516" t="s">
        <v>85</v>
      </c>
      <c r="B10516" s="72">
        <v>46243</v>
      </c>
      <c r="C10516" s="79">
        <v>4.1666666666666664E-2</v>
      </c>
      <c r="D10516">
        <v>3</v>
      </c>
      <c r="E10516" t="str">
        <f t="shared" si="328"/>
        <v>août</v>
      </c>
      <c r="F10516">
        <f t="shared" si="329"/>
        <v>1</v>
      </c>
    </row>
    <row r="10517" spans="1:6">
      <c r="A10517" t="s">
        <v>85</v>
      </c>
      <c r="B10517" s="72">
        <v>46243</v>
      </c>
      <c r="C10517" s="79">
        <v>8.3333333333333329E-2</v>
      </c>
      <c r="D10517">
        <v>3</v>
      </c>
      <c r="E10517" t="str">
        <f t="shared" si="328"/>
        <v>août</v>
      </c>
      <c r="F10517">
        <f t="shared" si="329"/>
        <v>2</v>
      </c>
    </row>
    <row r="10518" spans="1:6">
      <c r="A10518" t="s">
        <v>85</v>
      </c>
      <c r="B10518" s="72">
        <v>46243</v>
      </c>
      <c r="C10518" s="79">
        <v>0.125</v>
      </c>
      <c r="D10518">
        <v>0</v>
      </c>
      <c r="E10518" t="str">
        <f t="shared" si="328"/>
        <v>août</v>
      </c>
      <c r="F10518">
        <f t="shared" si="329"/>
        <v>3</v>
      </c>
    </row>
    <row r="10519" spans="1:6">
      <c r="A10519" t="s">
        <v>85</v>
      </c>
      <c r="B10519" s="72">
        <v>46243</v>
      </c>
      <c r="C10519" s="79">
        <v>0.16666666666666666</v>
      </c>
      <c r="D10519">
        <v>0</v>
      </c>
      <c r="E10519" t="str">
        <f t="shared" si="328"/>
        <v>août</v>
      </c>
      <c r="F10519">
        <f t="shared" si="329"/>
        <v>4</v>
      </c>
    </row>
    <row r="10520" spans="1:6">
      <c r="A10520" t="s">
        <v>85</v>
      </c>
      <c r="B10520" s="72">
        <v>46243</v>
      </c>
      <c r="C10520" s="79">
        <v>0.20833333333333334</v>
      </c>
      <c r="D10520">
        <v>0</v>
      </c>
      <c r="E10520" t="str">
        <f t="shared" si="328"/>
        <v>août</v>
      </c>
      <c r="F10520" t="e">
        <f t="shared" si="329"/>
        <v>#N/A</v>
      </c>
    </row>
    <row r="10521" spans="1:6">
      <c r="A10521" t="s">
        <v>85</v>
      </c>
      <c r="B10521" s="72">
        <v>46243</v>
      </c>
      <c r="C10521" s="79">
        <v>0.25</v>
      </c>
      <c r="D10521">
        <v>0</v>
      </c>
      <c r="E10521" t="str">
        <f t="shared" si="328"/>
        <v>août</v>
      </c>
      <c r="F10521">
        <f t="shared" si="329"/>
        <v>6</v>
      </c>
    </row>
    <row r="10522" spans="1:6">
      <c r="A10522" t="s">
        <v>85</v>
      </c>
      <c r="B10522" s="72">
        <v>46243</v>
      </c>
      <c r="C10522" s="79">
        <v>0.29166666666666669</v>
      </c>
      <c r="D10522">
        <v>0</v>
      </c>
      <c r="E10522" t="str">
        <f t="shared" si="328"/>
        <v>août</v>
      </c>
      <c r="F10522">
        <f t="shared" si="329"/>
        <v>7</v>
      </c>
    </row>
    <row r="10523" spans="1:6">
      <c r="A10523" t="s">
        <v>85</v>
      </c>
      <c r="B10523" s="72">
        <v>46243</v>
      </c>
      <c r="C10523" s="79">
        <v>0.33333333333333331</v>
      </c>
      <c r="D10523">
        <v>4</v>
      </c>
      <c r="E10523" t="str">
        <f t="shared" si="328"/>
        <v>août</v>
      </c>
      <c r="F10523">
        <f t="shared" si="329"/>
        <v>8</v>
      </c>
    </row>
    <row r="10524" spans="1:6">
      <c r="A10524" t="s">
        <v>85</v>
      </c>
      <c r="B10524" s="72">
        <v>46243</v>
      </c>
      <c r="C10524" s="79">
        <v>0.375</v>
      </c>
      <c r="D10524">
        <v>3</v>
      </c>
      <c r="E10524" t="str">
        <f t="shared" si="328"/>
        <v>août</v>
      </c>
      <c r="F10524">
        <f t="shared" si="329"/>
        <v>9</v>
      </c>
    </row>
    <row r="10525" spans="1:6">
      <c r="A10525" t="s">
        <v>85</v>
      </c>
      <c r="B10525" s="72">
        <v>46243</v>
      </c>
      <c r="C10525" s="79">
        <v>0.41666666666666669</v>
      </c>
      <c r="D10525">
        <v>3</v>
      </c>
      <c r="E10525" t="str">
        <f t="shared" si="328"/>
        <v>août</v>
      </c>
      <c r="F10525">
        <f t="shared" si="329"/>
        <v>10</v>
      </c>
    </row>
    <row r="10526" spans="1:6">
      <c r="A10526" t="s">
        <v>85</v>
      </c>
      <c r="B10526" s="72">
        <v>46243</v>
      </c>
      <c r="C10526" s="79">
        <v>0.45833333333333331</v>
      </c>
      <c r="D10526">
        <v>6</v>
      </c>
      <c r="E10526" t="str">
        <f t="shared" si="328"/>
        <v>août</v>
      </c>
      <c r="F10526">
        <f t="shared" si="329"/>
        <v>11</v>
      </c>
    </row>
    <row r="10527" spans="1:6">
      <c r="A10527" t="s">
        <v>85</v>
      </c>
      <c r="B10527" s="72">
        <v>46243</v>
      </c>
      <c r="C10527" s="79">
        <v>0.5</v>
      </c>
      <c r="D10527">
        <v>12</v>
      </c>
      <c r="E10527" t="str">
        <f t="shared" si="328"/>
        <v>août</v>
      </c>
      <c r="F10527">
        <f t="shared" si="329"/>
        <v>12</v>
      </c>
    </row>
    <row r="10528" spans="1:6">
      <c r="A10528" t="s">
        <v>85</v>
      </c>
      <c r="B10528" s="72">
        <v>46243</v>
      </c>
      <c r="C10528" s="79">
        <v>0.54166666666666663</v>
      </c>
      <c r="D10528">
        <v>10</v>
      </c>
      <c r="E10528" t="str">
        <f t="shared" si="328"/>
        <v>août</v>
      </c>
      <c r="F10528">
        <f t="shared" si="329"/>
        <v>13</v>
      </c>
    </row>
    <row r="10529" spans="1:6">
      <c r="A10529" t="s">
        <v>85</v>
      </c>
      <c r="B10529" s="72">
        <v>46243</v>
      </c>
      <c r="C10529" s="79">
        <v>0.58333333333333337</v>
      </c>
      <c r="D10529">
        <v>11</v>
      </c>
      <c r="E10529" t="str">
        <f t="shared" si="328"/>
        <v>août</v>
      </c>
      <c r="F10529">
        <f t="shared" si="329"/>
        <v>14</v>
      </c>
    </row>
    <row r="10530" spans="1:6">
      <c r="A10530" t="s">
        <v>85</v>
      </c>
      <c r="B10530" s="72">
        <v>46243</v>
      </c>
      <c r="C10530" s="79">
        <v>0.625</v>
      </c>
      <c r="D10530">
        <v>7</v>
      </c>
      <c r="E10530" t="str">
        <f t="shared" si="328"/>
        <v>août</v>
      </c>
      <c r="F10530">
        <f t="shared" si="329"/>
        <v>15</v>
      </c>
    </row>
    <row r="10531" spans="1:6">
      <c r="A10531" t="s">
        <v>85</v>
      </c>
      <c r="B10531" s="72">
        <v>46243</v>
      </c>
      <c r="C10531" s="79">
        <v>0.66666666666666663</v>
      </c>
      <c r="D10531">
        <v>8</v>
      </c>
      <c r="E10531" t="str">
        <f t="shared" si="328"/>
        <v>août</v>
      </c>
      <c r="F10531">
        <f t="shared" si="329"/>
        <v>16</v>
      </c>
    </row>
    <row r="10532" spans="1:6">
      <c r="A10532" t="s">
        <v>85</v>
      </c>
      <c r="B10532" s="72">
        <v>46243</v>
      </c>
      <c r="C10532" s="79">
        <v>0.70833333333333337</v>
      </c>
      <c r="D10532">
        <v>5</v>
      </c>
      <c r="E10532" t="str">
        <f t="shared" si="328"/>
        <v>août</v>
      </c>
      <c r="F10532">
        <f t="shared" si="329"/>
        <v>17</v>
      </c>
    </row>
    <row r="10533" spans="1:6">
      <c r="A10533" t="s">
        <v>85</v>
      </c>
      <c r="B10533" s="72">
        <v>46243</v>
      </c>
      <c r="C10533" s="79">
        <v>0.75</v>
      </c>
      <c r="D10533">
        <v>4</v>
      </c>
      <c r="E10533" t="str">
        <f t="shared" si="328"/>
        <v>août</v>
      </c>
      <c r="F10533">
        <f t="shared" si="329"/>
        <v>18</v>
      </c>
    </row>
    <row r="10534" spans="1:6">
      <c r="A10534" t="s">
        <v>85</v>
      </c>
      <c r="B10534" s="72">
        <v>46243</v>
      </c>
      <c r="C10534" s="79">
        <v>0.79166666666666663</v>
      </c>
      <c r="D10534">
        <v>4</v>
      </c>
      <c r="E10534" t="str">
        <f t="shared" si="328"/>
        <v>août</v>
      </c>
      <c r="F10534">
        <f t="shared" si="329"/>
        <v>19</v>
      </c>
    </row>
    <row r="10535" spans="1:6">
      <c r="A10535" t="s">
        <v>85</v>
      </c>
      <c r="B10535" s="72">
        <v>46243</v>
      </c>
      <c r="C10535" s="79">
        <v>0.83333333333333337</v>
      </c>
      <c r="D10535">
        <v>0</v>
      </c>
      <c r="E10535" t="str">
        <f t="shared" si="328"/>
        <v>août</v>
      </c>
      <c r="F10535">
        <f t="shared" si="329"/>
        <v>20</v>
      </c>
    </row>
    <row r="10536" spans="1:6">
      <c r="A10536" t="s">
        <v>85</v>
      </c>
      <c r="B10536" s="72">
        <v>46243</v>
      </c>
      <c r="C10536" s="79">
        <v>0.875</v>
      </c>
      <c r="D10536">
        <v>3</v>
      </c>
      <c r="E10536" t="str">
        <f t="shared" si="328"/>
        <v>août</v>
      </c>
      <c r="F10536">
        <f t="shared" si="329"/>
        <v>21</v>
      </c>
    </row>
    <row r="10537" spans="1:6">
      <c r="A10537" t="s">
        <v>85</v>
      </c>
      <c r="B10537" s="72">
        <v>46243</v>
      </c>
      <c r="C10537" s="79">
        <v>0.91666666666666663</v>
      </c>
      <c r="D10537">
        <v>0</v>
      </c>
      <c r="E10537" t="str">
        <f t="shared" si="328"/>
        <v>août</v>
      </c>
      <c r="F10537">
        <f t="shared" si="329"/>
        <v>22</v>
      </c>
    </row>
    <row r="10538" spans="1:6">
      <c r="A10538" t="s">
        <v>85</v>
      </c>
      <c r="B10538" s="72">
        <v>46243</v>
      </c>
      <c r="C10538" s="79">
        <v>0.95833333333333337</v>
      </c>
      <c r="D10538">
        <v>0</v>
      </c>
      <c r="E10538" t="str">
        <f t="shared" si="328"/>
        <v>août</v>
      </c>
      <c r="F10538">
        <f t="shared" si="329"/>
        <v>23</v>
      </c>
    </row>
    <row r="10539" spans="1:6">
      <c r="A10539" t="s">
        <v>85</v>
      </c>
      <c r="B10539" s="72">
        <v>46244</v>
      </c>
      <c r="C10539" s="79">
        <v>0</v>
      </c>
      <c r="D10539">
        <v>1</v>
      </c>
      <c r="E10539" t="str">
        <f t="shared" si="328"/>
        <v>août</v>
      </c>
      <c r="F10539">
        <f t="shared" si="329"/>
        <v>24</v>
      </c>
    </row>
    <row r="10540" spans="1:6">
      <c r="A10540" t="s">
        <v>85</v>
      </c>
      <c r="B10540" s="72">
        <v>46244</v>
      </c>
      <c r="C10540" s="79">
        <v>4.1666666666666664E-2</v>
      </c>
      <c r="D10540">
        <v>0</v>
      </c>
      <c r="E10540" t="str">
        <f t="shared" si="328"/>
        <v>août</v>
      </c>
      <c r="F10540">
        <f t="shared" si="329"/>
        <v>1</v>
      </c>
    </row>
    <row r="10541" spans="1:6">
      <c r="A10541" t="s">
        <v>85</v>
      </c>
      <c r="B10541" s="72">
        <v>46244</v>
      </c>
      <c r="C10541" s="79">
        <v>8.3333333333333329E-2</v>
      </c>
      <c r="D10541">
        <v>1</v>
      </c>
      <c r="E10541" t="str">
        <f t="shared" si="328"/>
        <v>août</v>
      </c>
      <c r="F10541">
        <f t="shared" si="329"/>
        <v>2</v>
      </c>
    </row>
    <row r="10542" spans="1:6">
      <c r="A10542" t="s">
        <v>85</v>
      </c>
      <c r="B10542" s="72">
        <v>46244</v>
      </c>
      <c r="C10542" s="79">
        <v>0.125</v>
      </c>
      <c r="D10542">
        <v>0</v>
      </c>
      <c r="E10542" t="str">
        <f t="shared" si="328"/>
        <v>août</v>
      </c>
      <c r="F10542">
        <f t="shared" si="329"/>
        <v>3</v>
      </c>
    </row>
    <row r="10543" spans="1:6">
      <c r="A10543" t="s">
        <v>85</v>
      </c>
      <c r="B10543" s="72">
        <v>46244</v>
      </c>
      <c r="C10543" s="79">
        <v>0.16666666666666666</v>
      </c>
      <c r="D10543">
        <v>0</v>
      </c>
      <c r="E10543" t="str">
        <f t="shared" si="328"/>
        <v>août</v>
      </c>
      <c r="F10543">
        <f t="shared" si="329"/>
        <v>4</v>
      </c>
    </row>
    <row r="10544" spans="1:6">
      <c r="A10544" t="s">
        <v>85</v>
      </c>
      <c r="B10544" s="72">
        <v>46244</v>
      </c>
      <c r="C10544" s="79">
        <v>0.20833333333333334</v>
      </c>
      <c r="D10544">
        <v>0</v>
      </c>
      <c r="E10544" t="str">
        <f t="shared" si="328"/>
        <v>août</v>
      </c>
      <c r="F10544" t="e">
        <f t="shared" si="329"/>
        <v>#N/A</v>
      </c>
    </row>
    <row r="10545" spans="1:6">
      <c r="A10545" t="s">
        <v>85</v>
      </c>
      <c r="B10545" s="72">
        <v>46244</v>
      </c>
      <c r="C10545" s="79">
        <v>0.25</v>
      </c>
      <c r="D10545">
        <v>0</v>
      </c>
      <c r="E10545" t="str">
        <f t="shared" si="328"/>
        <v>août</v>
      </c>
      <c r="F10545">
        <f t="shared" si="329"/>
        <v>6</v>
      </c>
    </row>
    <row r="10546" spans="1:6">
      <c r="A10546" t="s">
        <v>85</v>
      </c>
      <c r="B10546" s="72">
        <v>46244</v>
      </c>
      <c r="C10546" s="79">
        <v>0.29166666666666669</v>
      </c>
      <c r="D10546">
        <v>2</v>
      </c>
      <c r="E10546" t="str">
        <f t="shared" si="328"/>
        <v>août</v>
      </c>
      <c r="F10546">
        <f t="shared" si="329"/>
        <v>7</v>
      </c>
    </row>
    <row r="10547" spans="1:6">
      <c r="A10547" t="s">
        <v>85</v>
      </c>
      <c r="B10547" s="72">
        <v>46244</v>
      </c>
      <c r="C10547" s="79">
        <v>0.33333333333333331</v>
      </c>
      <c r="D10547">
        <v>6</v>
      </c>
      <c r="E10547" t="str">
        <f t="shared" si="328"/>
        <v>août</v>
      </c>
      <c r="F10547">
        <f t="shared" si="329"/>
        <v>8</v>
      </c>
    </row>
    <row r="10548" spans="1:6">
      <c r="A10548" t="s">
        <v>85</v>
      </c>
      <c r="B10548" s="72">
        <v>46244</v>
      </c>
      <c r="C10548" s="79">
        <v>0.375</v>
      </c>
      <c r="D10548">
        <v>21</v>
      </c>
      <c r="E10548" t="str">
        <f t="shared" si="328"/>
        <v>août</v>
      </c>
      <c r="F10548">
        <f t="shared" si="329"/>
        <v>9</v>
      </c>
    </row>
    <row r="10549" spans="1:6">
      <c r="A10549" t="s">
        <v>85</v>
      </c>
      <c r="B10549" s="72">
        <v>46244</v>
      </c>
      <c r="C10549" s="79">
        <v>0.41666666666666669</v>
      </c>
      <c r="D10549">
        <v>17</v>
      </c>
      <c r="E10549" t="str">
        <f t="shared" si="328"/>
        <v>août</v>
      </c>
      <c r="F10549">
        <f t="shared" si="329"/>
        <v>10</v>
      </c>
    </row>
    <row r="10550" spans="1:6">
      <c r="A10550" t="s">
        <v>85</v>
      </c>
      <c r="B10550" s="72">
        <v>46244</v>
      </c>
      <c r="C10550" s="79">
        <v>0.45833333333333331</v>
      </c>
      <c r="D10550">
        <v>25</v>
      </c>
      <c r="E10550" t="str">
        <f t="shared" si="328"/>
        <v>août</v>
      </c>
      <c r="F10550">
        <f t="shared" si="329"/>
        <v>11</v>
      </c>
    </row>
    <row r="10551" spans="1:6">
      <c r="A10551" t="s">
        <v>85</v>
      </c>
      <c r="B10551" s="72">
        <v>46244</v>
      </c>
      <c r="C10551" s="79">
        <v>0.5</v>
      </c>
      <c r="D10551">
        <v>15</v>
      </c>
      <c r="E10551" t="str">
        <f t="shared" si="328"/>
        <v>août</v>
      </c>
      <c r="F10551">
        <f t="shared" si="329"/>
        <v>12</v>
      </c>
    </row>
    <row r="10552" spans="1:6">
      <c r="A10552" t="s">
        <v>85</v>
      </c>
      <c r="B10552" s="72">
        <v>46244</v>
      </c>
      <c r="C10552" s="79">
        <v>0.54166666666666663</v>
      </c>
      <c r="D10552">
        <v>8</v>
      </c>
      <c r="E10552" t="str">
        <f t="shared" si="328"/>
        <v>août</v>
      </c>
      <c r="F10552">
        <f t="shared" si="329"/>
        <v>13</v>
      </c>
    </row>
    <row r="10553" spans="1:6">
      <c r="A10553" t="s">
        <v>85</v>
      </c>
      <c r="B10553" s="72">
        <v>46244</v>
      </c>
      <c r="C10553" s="79">
        <v>0.58333333333333337</v>
      </c>
      <c r="D10553">
        <v>22</v>
      </c>
      <c r="E10553" t="str">
        <f t="shared" si="328"/>
        <v>août</v>
      </c>
      <c r="F10553">
        <f t="shared" si="329"/>
        <v>14</v>
      </c>
    </row>
    <row r="10554" spans="1:6">
      <c r="A10554" t="s">
        <v>85</v>
      </c>
      <c r="B10554" s="72">
        <v>46244</v>
      </c>
      <c r="C10554" s="79">
        <v>0.625</v>
      </c>
      <c r="D10554">
        <v>9</v>
      </c>
      <c r="E10554" t="str">
        <f t="shared" si="328"/>
        <v>août</v>
      </c>
      <c r="F10554">
        <f t="shared" si="329"/>
        <v>15</v>
      </c>
    </row>
    <row r="10555" spans="1:6">
      <c r="A10555" t="s">
        <v>85</v>
      </c>
      <c r="B10555" s="72">
        <v>46244</v>
      </c>
      <c r="C10555" s="79">
        <v>0.66666666666666663</v>
      </c>
      <c r="D10555">
        <v>15</v>
      </c>
      <c r="E10555" t="str">
        <f t="shared" si="328"/>
        <v>août</v>
      </c>
      <c r="F10555">
        <f t="shared" si="329"/>
        <v>16</v>
      </c>
    </row>
    <row r="10556" spans="1:6">
      <c r="A10556" t="s">
        <v>85</v>
      </c>
      <c r="B10556" s="72">
        <v>46244</v>
      </c>
      <c r="C10556" s="79">
        <v>0.70833333333333337</v>
      </c>
      <c r="D10556">
        <v>16</v>
      </c>
      <c r="E10556" t="str">
        <f t="shared" si="328"/>
        <v>août</v>
      </c>
      <c r="F10556">
        <f t="shared" si="329"/>
        <v>17</v>
      </c>
    </row>
    <row r="10557" spans="1:6">
      <c r="A10557" t="s">
        <v>85</v>
      </c>
      <c r="B10557" s="72">
        <v>46244</v>
      </c>
      <c r="C10557" s="79">
        <v>0.75</v>
      </c>
      <c r="D10557">
        <v>12</v>
      </c>
      <c r="E10557" t="str">
        <f t="shared" si="328"/>
        <v>août</v>
      </c>
      <c r="F10557">
        <f t="shared" si="329"/>
        <v>18</v>
      </c>
    </row>
    <row r="10558" spans="1:6">
      <c r="A10558" t="s">
        <v>85</v>
      </c>
      <c r="B10558" s="72">
        <v>46244</v>
      </c>
      <c r="C10558" s="79">
        <v>0.79166666666666663</v>
      </c>
      <c r="D10558">
        <v>6</v>
      </c>
      <c r="E10558" t="str">
        <f t="shared" si="328"/>
        <v>août</v>
      </c>
      <c r="F10558">
        <f t="shared" si="329"/>
        <v>19</v>
      </c>
    </row>
    <row r="10559" spans="1:6">
      <c r="A10559" t="s">
        <v>85</v>
      </c>
      <c r="B10559" s="72">
        <v>46244</v>
      </c>
      <c r="C10559" s="79">
        <v>0.83333333333333337</v>
      </c>
      <c r="D10559">
        <v>2</v>
      </c>
      <c r="E10559" t="str">
        <f t="shared" si="328"/>
        <v>août</v>
      </c>
      <c r="F10559">
        <f t="shared" si="329"/>
        <v>20</v>
      </c>
    </row>
    <row r="10560" spans="1:6">
      <c r="A10560" t="s">
        <v>85</v>
      </c>
      <c r="B10560" s="72">
        <v>46244</v>
      </c>
      <c r="C10560" s="79">
        <v>0.875</v>
      </c>
      <c r="D10560">
        <v>1</v>
      </c>
      <c r="E10560" t="str">
        <f t="shared" si="328"/>
        <v>août</v>
      </c>
      <c r="F10560">
        <f t="shared" si="329"/>
        <v>21</v>
      </c>
    </row>
    <row r="10561" spans="1:6">
      <c r="A10561" t="s">
        <v>85</v>
      </c>
      <c r="B10561" s="72">
        <v>46244</v>
      </c>
      <c r="C10561" s="79">
        <v>0.91666666666666663</v>
      </c>
      <c r="D10561">
        <v>0</v>
      </c>
      <c r="E10561" t="str">
        <f t="shared" si="328"/>
        <v>août</v>
      </c>
      <c r="F10561">
        <f t="shared" si="329"/>
        <v>22</v>
      </c>
    </row>
    <row r="10562" spans="1:6">
      <c r="A10562" t="s">
        <v>85</v>
      </c>
      <c r="B10562" s="72">
        <v>46244</v>
      </c>
      <c r="C10562" s="79">
        <v>0.95833333333333337</v>
      </c>
      <c r="D10562">
        <v>0</v>
      </c>
      <c r="E10562" t="str">
        <f t="shared" si="328"/>
        <v>août</v>
      </c>
      <c r="F10562">
        <f t="shared" si="329"/>
        <v>23</v>
      </c>
    </row>
    <row r="10563" spans="1:6">
      <c r="A10563" t="s">
        <v>85</v>
      </c>
      <c r="B10563" s="72">
        <v>46245</v>
      </c>
      <c r="C10563" s="79">
        <v>0</v>
      </c>
      <c r="D10563">
        <v>3</v>
      </c>
      <c r="E10563" t="str">
        <f t="shared" si="328"/>
        <v>août</v>
      </c>
      <c r="F10563">
        <f t="shared" si="329"/>
        <v>24</v>
      </c>
    </row>
    <row r="10564" spans="1:6">
      <c r="A10564" t="s">
        <v>85</v>
      </c>
      <c r="B10564" s="72">
        <v>46245</v>
      </c>
      <c r="C10564" s="79">
        <v>4.1666666666666664E-2</v>
      </c>
      <c r="D10564">
        <v>0</v>
      </c>
      <c r="E10564" t="str">
        <f t="shared" ref="E10564:E10627" si="330">TEXT(B10564,"mmmm")</f>
        <v>août</v>
      </c>
      <c r="F10564">
        <f t="shared" ref="F10564:F10627" si="331">VLOOKUP(C10564,$L$1:$M$24,2,0)</f>
        <v>1</v>
      </c>
    </row>
    <row r="10565" spans="1:6">
      <c r="A10565" t="s">
        <v>85</v>
      </c>
      <c r="B10565" s="72">
        <v>46245</v>
      </c>
      <c r="C10565" s="79">
        <v>8.3333333333333329E-2</v>
      </c>
      <c r="D10565">
        <v>0</v>
      </c>
      <c r="E10565" t="str">
        <f t="shared" si="330"/>
        <v>août</v>
      </c>
      <c r="F10565">
        <f t="shared" si="331"/>
        <v>2</v>
      </c>
    </row>
    <row r="10566" spans="1:6">
      <c r="A10566" t="s">
        <v>85</v>
      </c>
      <c r="B10566" s="72">
        <v>46245</v>
      </c>
      <c r="C10566" s="79">
        <v>0.125</v>
      </c>
      <c r="D10566">
        <v>0</v>
      </c>
      <c r="E10566" t="str">
        <f t="shared" si="330"/>
        <v>août</v>
      </c>
      <c r="F10566">
        <f t="shared" si="331"/>
        <v>3</v>
      </c>
    </row>
    <row r="10567" spans="1:6">
      <c r="A10567" t="s">
        <v>85</v>
      </c>
      <c r="B10567" s="72">
        <v>46245</v>
      </c>
      <c r="C10567" s="79">
        <v>0.16666666666666666</v>
      </c>
      <c r="D10567">
        <v>0</v>
      </c>
      <c r="E10567" t="str">
        <f t="shared" si="330"/>
        <v>août</v>
      </c>
      <c r="F10567">
        <f t="shared" si="331"/>
        <v>4</v>
      </c>
    </row>
    <row r="10568" spans="1:6">
      <c r="A10568" t="s">
        <v>85</v>
      </c>
      <c r="B10568" s="72">
        <v>46245</v>
      </c>
      <c r="C10568" s="79">
        <v>0.20833333333333334</v>
      </c>
      <c r="D10568">
        <v>3</v>
      </c>
      <c r="E10568" t="str">
        <f t="shared" si="330"/>
        <v>août</v>
      </c>
      <c r="F10568" t="e">
        <f t="shared" si="331"/>
        <v>#N/A</v>
      </c>
    </row>
    <row r="10569" spans="1:6">
      <c r="A10569" t="s">
        <v>85</v>
      </c>
      <c r="B10569" s="72">
        <v>46245</v>
      </c>
      <c r="C10569" s="79">
        <v>0.25</v>
      </c>
      <c r="D10569">
        <v>2</v>
      </c>
      <c r="E10569" t="str">
        <f t="shared" si="330"/>
        <v>août</v>
      </c>
      <c r="F10569">
        <f t="shared" si="331"/>
        <v>6</v>
      </c>
    </row>
    <row r="10570" spans="1:6">
      <c r="A10570" t="s">
        <v>85</v>
      </c>
      <c r="B10570" s="72">
        <v>46245</v>
      </c>
      <c r="C10570" s="79">
        <v>0.29166666666666669</v>
      </c>
      <c r="D10570">
        <v>4</v>
      </c>
      <c r="E10570" t="str">
        <f t="shared" si="330"/>
        <v>août</v>
      </c>
      <c r="F10570">
        <f t="shared" si="331"/>
        <v>7</v>
      </c>
    </row>
    <row r="10571" spans="1:6">
      <c r="A10571" t="s">
        <v>85</v>
      </c>
      <c r="B10571" s="72">
        <v>46245</v>
      </c>
      <c r="C10571" s="79">
        <v>0.33333333333333331</v>
      </c>
      <c r="D10571">
        <v>7</v>
      </c>
      <c r="E10571" t="str">
        <f t="shared" si="330"/>
        <v>août</v>
      </c>
      <c r="F10571">
        <f t="shared" si="331"/>
        <v>8</v>
      </c>
    </row>
    <row r="10572" spans="1:6">
      <c r="A10572" t="s">
        <v>85</v>
      </c>
      <c r="B10572" s="72">
        <v>46245</v>
      </c>
      <c r="C10572" s="79">
        <v>0.375</v>
      </c>
      <c r="D10572">
        <v>14</v>
      </c>
      <c r="E10572" t="str">
        <f t="shared" si="330"/>
        <v>août</v>
      </c>
      <c r="F10572">
        <f t="shared" si="331"/>
        <v>9</v>
      </c>
    </row>
    <row r="10573" spans="1:6">
      <c r="A10573" t="s">
        <v>85</v>
      </c>
      <c r="B10573" s="72">
        <v>46245</v>
      </c>
      <c r="C10573" s="79">
        <v>0.41666666666666669</v>
      </c>
      <c r="D10573">
        <v>12</v>
      </c>
      <c r="E10573" t="str">
        <f t="shared" si="330"/>
        <v>août</v>
      </c>
      <c r="F10573">
        <f t="shared" si="331"/>
        <v>10</v>
      </c>
    </row>
    <row r="10574" spans="1:6">
      <c r="A10574" t="s">
        <v>85</v>
      </c>
      <c r="B10574" s="72">
        <v>46245</v>
      </c>
      <c r="C10574" s="79">
        <v>0.45833333333333331</v>
      </c>
      <c r="D10574">
        <v>10</v>
      </c>
      <c r="E10574" t="str">
        <f t="shared" si="330"/>
        <v>août</v>
      </c>
      <c r="F10574">
        <f t="shared" si="331"/>
        <v>11</v>
      </c>
    </row>
    <row r="10575" spans="1:6">
      <c r="A10575" t="s">
        <v>85</v>
      </c>
      <c r="B10575" s="72">
        <v>46245</v>
      </c>
      <c r="C10575" s="79">
        <v>0.5</v>
      </c>
      <c r="D10575">
        <v>8</v>
      </c>
      <c r="E10575" t="str">
        <f t="shared" si="330"/>
        <v>août</v>
      </c>
      <c r="F10575">
        <f t="shared" si="331"/>
        <v>12</v>
      </c>
    </row>
    <row r="10576" spans="1:6">
      <c r="A10576" t="s">
        <v>85</v>
      </c>
      <c r="B10576" s="72">
        <v>46245</v>
      </c>
      <c r="C10576" s="79">
        <v>0.54166666666666663</v>
      </c>
      <c r="D10576">
        <v>15</v>
      </c>
      <c r="E10576" t="str">
        <f t="shared" si="330"/>
        <v>août</v>
      </c>
      <c r="F10576">
        <f t="shared" si="331"/>
        <v>13</v>
      </c>
    </row>
    <row r="10577" spans="1:6">
      <c r="A10577" t="s">
        <v>85</v>
      </c>
      <c r="B10577" s="72">
        <v>46245</v>
      </c>
      <c r="C10577" s="79">
        <v>0.58333333333333337</v>
      </c>
      <c r="D10577">
        <v>16</v>
      </c>
      <c r="E10577" t="str">
        <f t="shared" si="330"/>
        <v>août</v>
      </c>
      <c r="F10577">
        <f t="shared" si="331"/>
        <v>14</v>
      </c>
    </row>
    <row r="10578" spans="1:6">
      <c r="A10578" t="s">
        <v>85</v>
      </c>
      <c r="B10578" s="72">
        <v>46245</v>
      </c>
      <c r="C10578" s="79">
        <v>0.625</v>
      </c>
      <c r="D10578">
        <v>13</v>
      </c>
      <c r="E10578" t="str">
        <f t="shared" si="330"/>
        <v>août</v>
      </c>
      <c r="F10578">
        <f t="shared" si="331"/>
        <v>15</v>
      </c>
    </row>
    <row r="10579" spans="1:6">
      <c r="A10579" t="s">
        <v>85</v>
      </c>
      <c r="B10579" s="72">
        <v>46245</v>
      </c>
      <c r="C10579" s="79">
        <v>0.66666666666666663</v>
      </c>
      <c r="D10579">
        <v>8</v>
      </c>
      <c r="E10579" t="str">
        <f t="shared" si="330"/>
        <v>août</v>
      </c>
      <c r="F10579">
        <f t="shared" si="331"/>
        <v>16</v>
      </c>
    </row>
    <row r="10580" spans="1:6">
      <c r="A10580" t="s">
        <v>85</v>
      </c>
      <c r="B10580" s="72">
        <v>46245</v>
      </c>
      <c r="C10580" s="79">
        <v>0.70833333333333337</v>
      </c>
      <c r="D10580">
        <v>9</v>
      </c>
      <c r="E10580" t="str">
        <f t="shared" si="330"/>
        <v>août</v>
      </c>
      <c r="F10580">
        <f t="shared" si="331"/>
        <v>17</v>
      </c>
    </row>
    <row r="10581" spans="1:6">
      <c r="A10581" t="s">
        <v>85</v>
      </c>
      <c r="B10581" s="72">
        <v>46245</v>
      </c>
      <c r="C10581" s="79">
        <v>0.75</v>
      </c>
      <c r="D10581">
        <v>9</v>
      </c>
      <c r="E10581" t="str">
        <f t="shared" si="330"/>
        <v>août</v>
      </c>
      <c r="F10581">
        <f t="shared" si="331"/>
        <v>18</v>
      </c>
    </row>
    <row r="10582" spans="1:6">
      <c r="A10582" t="s">
        <v>85</v>
      </c>
      <c r="B10582" s="72">
        <v>46245</v>
      </c>
      <c r="C10582" s="79">
        <v>0.79166666666666663</v>
      </c>
      <c r="D10582">
        <v>7</v>
      </c>
      <c r="E10582" t="str">
        <f t="shared" si="330"/>
        <v>août</v>
      </c>
      <c r="F10582">
        <f t="shared" si="331"/>
        <v>19</v>
      </c>
    </row>
    <row r="10583" spans="1:6">
      <c r="A10583" t="s">
        <v>85</v>
      </c>
      <c r="B10583" s="72">
        <v>46245</v>
      </c>
      <c r="C10583" s="79">
        <v>0.83333333333333337</v>
      </c>
      <c r="D10583">
        <v>6</v>
      </c>
      <c r="E10583" t="str">
        <f t="shared" si="330"/>
        <v>août</v>
      </c>
      <c r="F10583">
        <f t="shared" si="331"/>
        <v>20</v>
      </c>
    </row>
    <row r="10584" spans="1:6">
      <c r="A10584" t="s">
        <v>85</v>
      </c>
      <c r="B10584" s="72">
        <v>46245</v>
      </c>
      <c r="C10584" s="79">
        <v>0.875</v>
      </c>
      <c r="D10584">
        <v>5</v>
      </c>
      <c r="E10584" t="str">
        <f t="shared" si="330"/>
        <v>août</v>
      </c>
      <c r="F10584">
        <f t="shared" si="331"/>
        <v>21</v>
      </c>
    </row>
    <row r="10585" spans="1:6">
      <c r="A10585" t="s">
        <v>85</v>
      </c>
      <c r="B10585" s="72">
        <v>46245</v>
      </c>
      <c r="C10585" s="79">
        <v>0.91666666666666663</v>
      </c>
      <c r="D10585">
        <v>6</v>
      </c>
      <c r="E10585" t="str">
        <f t="shared" si="330"/>
        <v>août</v>
      </c>
      <c r="F10585">
        <f t="shared" si="331"/>
        <v>22</v>
      </c>
    </row>
    <row r="10586" spans="1:6">
      <c r="A10586" t="s">
        <v>85</v>
      </c>
      <c r="B10586" s="72">
        <v>46245</v>
      </c>
      <c r="C10586" s="79">
        <v>0.95833333333333337</v>
      </c>
      <c r="D10586">
        <v>4</v>
      </c>
      <c r="E10586" t="str">
        <f t="shared" si="330"/>
        <v>août</v>
      </c>
      <c r="F10586">
        <f t="shared" si="331"/>
        <v>23</v>
      </c>
    </row>
    <row r="10587" spans="1:6">
      <c r="A10587" t="s">
        <v>85</v>
      </c>
      <c r="B10587" s="72">
        <v>46246</v>
      </c>
      <c r="C10587" s="79">
        <v>0</v>
      </c>
      <c r="D10587">
        <v>7</v>
      </c>
      <c r="E10587" t="str">
        <f t="shared" si="330"/>
        <v>août</v>
      </c>
      <c r="F10587">
        <f t="shared" si="331"/>
        <v>24</v>
      </c>
    </row>
    <row r="10588" spans="1:6">
      <c r="A10588" t="s">
        <v>85</v>
      </c>
      <c r="B10588" s="72">
        <v>46246</v>
      </c>
      <c r="C10588" s="79">
        <v>4.1666666666666664E-2</v>
      </c>
      <c r="D10588">
        <v>1</v>
      </c>
      <c r="E10588" t="str">
        <f t="shared" si="330"/>
        <v>août</v>
      </c>
      <c r="F10588">
        <f t="shared" si="331"/>
        <v>1</v>
      </c>
    </row>
    <row r="10589" spans="1:6">
      <c r="A10589" t="s">
        <v>85</v>
      </c>
      <c r="B10589" s="72">
        <v>46246</v>
      </c>
      <c r="C10589" s="79">
        <v>8.3333333333333329E-2</v>
      </c>
      <c r="D10589">
        <v>0</v>
      </c>
      <c r="E10589" t="str">
        <f t="shared" si="330"/>
        <v>août</v>
      </c>
      <c r="F10589">
        <f t="shared" si="331"/>
        <v>2</v>
      </c>
    </row>
    <row r="10590" spans="1:6">
      <c r="A10590" t="s">
        <v>85</v>
      </c>
      <c r="B10590" s="72">
        <v>46246</v>
      </c>
      <c r="C10590" s="79">
        <v>0.125</v>
      </c>
      <c r="D10590">
        <v>0</v>
      </c>
      <c r="E10590" t="str">
        <f t="shared" si="330"/>
        <v>août</v>
      </c>
      <c r="F10590">
        <f t="shared" si="331"/>
        <v>3</v>
      </c>
    </row>
    <row r="10591" spans="1:6">
      <c r="A10591" t="s">
        <v>85</v>
      </c>
      <c r="B10591" s="72">
        <v>46246</v>
      </c>
      <c r="C10591" s="79">
        <v>0.16666666666666666</v>
      </c>
      <c r="D10591">
        <v>0</v>
      </c>
      <c r="E10591" t="str">
        <f t="shared" si="330"/>
        <v>août</v>
      </c>
      <c r="F10591">
        <f t="shared" si="331"/>
        <v>4</v>
      </c>
    </row>
    <row r="10592" spans="1:6">
      <c r="A10592" t="s">
        <v>85</v>
      </c>
      <c r="B10592" s="72">
        <v>46246</v>
      </c>
      <c r="C10592" s="79">
        <v>0.20833333333333334</v>
      </c>
      <c r="D10592">
        <v>0</v>
      </c>
      <c r="E10592" t="str">
        <f t="shared" si="330"/>
        <v>août</v>
      </c>
      <c r="F10592" t="e">
        <f t="shared" si="331"/>
        <v>#N/A</v>
      </c>
    </row>
    <row r="10593" spans="1:6">
      <c r="A10593" t="s">
        <v>85</v>
      </c>
      <c r="B10593" s="72">
        <v>46246</v>
      </c>
      <c r="C10593" s="79">
        <v>0.25</v>
      </c>
      <c r="D10593">
        <v>4</v>
      </c>
      <c r="E10593" t="str">
        <f t="shared" si="330"/>
        <v>août</v>
      </c>
      <c r="F10593">
        <f t="shared" si="331"/>
        <v>6</v>
      </c>
    </row>
    <row r="10594" spans="1:6">
      <c r="A10594" t="s">
        <v>85</v>
      </c>
      <c r="B10594" s="72">
        <v>46246</v>
      </c>
      <c r="C10594" s="79">
        <v>0.29166666666666669</v>
      </c>
      <c r="D10594">
        <v>4</v>
      </c>
      <c r="E10594" t="str">
        <f t="shared" si="330"/>
        <v>août</v>
      </c>
      <c r="F10594">
        <f t="shared" si="331"/>
        <v>7</v>
      </c>
    </row>
    <row r="10595" spans="1:6">
      <c r="A10595" t="s">
        <v>85</v>
      </c>
      <c r="B10595" s="72">
        <v>46246</v>
      </c>
      <c r="C10595" s="79">
        <v>0.33333333333333331</v>
      </c>
      <c r="D10595">
        <v>7</v>
      </c>
      <c r="E10595" t="str">
        <f t="shared" si="330"/>
        <v>août</v>
      </c>
      <c r="F10595">
        <f t="shared" si="331"/>
        <v>8</v>
      </c>
    </row>
    <row r="10596" spans="1:6">
      <c r="A10596" t="s">
        <v>85</v>
      </c>
      <c r="B10596" s="72">
        <v>46246</v>
      </c>
      <c r="C10596" s="79">
        <v>0.375</v>
      </c>
      <c r="D10596">
        <v>12</v>
      </c>
      <c r="E10596" t="str">
        <f t="shared" si="330"/>
        <v>août</v>
      </c>
      <c r="F10596">
        <f t="shared" si="331"/>
        <v>9</v>
      </c>
    </row>
    <row r="10597" spans="1:6">
      <c r="A10597" t="s">
        <v>85</v>
      </c>
      <c r="B10597" s="72">
        <v>46246</v>
      </c>
      <c r="C10597" s="79">
        <v>0.41666666666666669</v>
      </c>
      <c r="D10597">
        <v>22</v>
      </c>
      <c r="E10597" t="str">
        <f t="shared" si="330"/>
        <v>août</v>
      </c>
      <c r="F10597">
        <f t="shared" si="331"/>
        <v>10</v>
      </c>
    </row>
    <row r="10598" spans="1:6">
      <c r="A10598" t="s">
        <v>85</v>
      </c>
      <c r="B10598" s="72">
        <v>46246</v>
      </c>
      <c r="C10598" s="79">
        <v>0.45833333333333331</v>
      </c>
      <c r="D10598">
        <v>0</v>
      </c>
      <c r="E10598" t="str">
        <f t="shared" si="330"/>
        <v>août</v>
      </c>
      <c r="F10598">
        <f t="shared" si="331"/>
        <v>11</v>
      </c>
    </row>
    <row r="10599" spans="1:6">
      <c r="A10599" t="s">
        <v>85</v>
      </c>
      <c r="B10599" s="72">
        <v>46246</v>
      </c>
      <c r="C10599" s="79">
        <v>0.5</v>
      </c>
      <c r="D10599">
        <v>6</v>
      </c>
      <c r="E10599" t="str">
        <f t="shared" si="330"/>
        <v>août</v>
      </c>
      <c r="F10599">
        <f t="shared" si="331"/>
        <v>12</v>
      </c>
    </row>
    <row r="10600" spans="1:6">
      <c r="A10600" t="s">
        <v>85</v>
      </c>
      <c r="B10600" s="72">
        <v>46246</v>
      </c>
      <c r="C10600" s="79">
        <v>0.54166666666666663</v>
      </c>
      <c r="D10600">
        <v>11</v>
      </c>
      <c r="E10600" t="str">
        <f t="shared" si="330"/>
        <v>août</v>
      </c>
      <c r="F10600">
        <f t="shared" si="331"/>
        <v>13</v>
      </c>
    </row>
    <row r="10601" spans="1:6">
      <c r="A10601" t="s">
        <v>85</v>
      </c>
      <c r="B10601" s="72">
        <v>46246</v>
      </c>
      <c r="C10601" s="79">
        <v>0.58333333333333337</v>
      </c>
      <c r="D10601">
        <v>16</v>
      </c>
      <c r="E10601" t="str">
        <f t="shared" si="330"/>
        <v>août</v>
      </c>
      <c r="F10601">
        <f t="shared" si="331"/>
        <v>14</v>
      </c>
    </row>
    <row r="10602" spans="1:6">
      <c r="A10602" t="s">
        <v>85</v>
      </c>
      <c r="B10602" s="72">
        <v>46246</v>
      </c>
      <c r="C10602" s="79">
        <v>0.625</v>
      </c>
      <c r="D10602">
        <v>10</v>
      </c>
      <c r="E10602" t="str">
        <f t="shared" si="330"/>
        <v>août</v>
      </c>
      <c r="F10602">
        <f t="shared" si="331"/>
        <v>15</v>
      </c>
    </row>
    <row r="10603" spans="1:6">
      <c r="A10603" t="s">
        <v>85</v>
      </c>
      <c r="B10603" s="72">
        <v>46246</v>
      </c>
      <c r="C10603" s="79">
        <v>0.66666666666666663</v>
      </c>
      <c r="D10603">
        <v>11</v>
      </c>
      <c r="E10603" t="str">
        <f t="shared" si="330"/>
        <v>août</v>
      </c>
      <c r="F10603">
        <f t="shared" si="331"/>
        <v>16</v>
      </c>
    </row>
    <row r="10604" spans="1:6">
      <c r="A10604" t="s">
        <v>85</v>
      </c>
      <c r="B10604" s="72">
        <v>46246</v>
      </c>
      <c r="C10604" s="79">
        <v>0.70833333333333337</v>
      </c>
      <c r="D10604">
        <v>7</v>
      </c>
      <c r="E10604" t="str">
        <f t="shared" si="330"/>
        <v>août</v>
      </c>
      <c r="F10604">
        <f t="shared" si="331"/>
        <v>17</v>
      </c>
    </row>
    <row r="10605" spans="1:6">
      <c r="A10605" t="s">
        <v>85</v>
      </c>
      <c r="B10605" s="72">
        <v>46246</v>
      </c>
      <c r="C10605" s="79">
        <v>0.75</v>
      </c>
      <c r="D10605">
        <v>9</v>
      </c>
      <c r="E10605" t="str">
        <f t="shared" si="330"/>
        <v>août</v>
      </c>
      <c r="F10605">
        <f t="shared" si="331"/>
        <v>18</v>
      </c>
    </row>
    <row r="10606" spans="1:6">
      <c r="A10606" t="s">
        <v>85</v>
      </c>
      <c r="B10606" s="72">
        <v>46246</v>
      </c>
      <c r="C10606" s="79">
        <v>0.79166666666666663</v>
      </c>
      <c r="D10606">
        <v>8</v>
      </c>
      <c r="E10606" t="str">
        <f t="shared" si="330"/>
        <v>août</v>
      </c>
      <c r="F10606">
        <f t="shared" si="331"/>
        <v>19</v>
      </c>
    </row>
    <row r="10607" spans="1:6">
      <c r="A10607" t="s">
        <v>85</v>
      </c>
      <c r="B10607" s="72">
        <v>46246</v>
      </c>
      <c r="C10607" s="79">
        <v>0.83333333333333337</v>
      </c>
      <c r="D10607">
        <v>2</v>
      </c>
      <c r="E10607" t="str">
        <f t="shared" si="330"/>
        <v>août</v>
      </c>
      <c r="F10607">
        <f t="shared" si="331"/>
        <v>20</v>
      </c>
    </row>
    <row r="10608" spans="1:6">
      <c r="A10608" t="s">
        <v>85</v>
      </c>
      <c r="B10608" s="72">
        <v>46246</v>
      </c>
      <c r="C10608" s="79">
        <v>0.875</v>
      </c>
      <c r="D10608">
        <v>2</v>
      </c>
      <c r="E10608" t="str">
        <f t="shared" si="330"/>
        <v>août</v>
      </c>
      <c r="F10608">
        <f t="shared" si="331"/>
        <v>21</v>
      </c>
    </row>
    <row r="10609" spans="1:6">
      <c r="A10609" t="s">
        <v>85</v>
      </c>
      <c r="B10609" s="72">
        <v>46246</v>
      </c>
      <c r="C10609" s="79">
        <v>0.91666666666666663</v>
      </c>
      <c r="D10609">
        <v>5</v>
      </c>
      <c r="E10609" t="str">
        <f t="shared" si="330"/>
        <v>août</v>
      </c>
      <c r="F10609">
        <f t="shared" si="331"/>
        <v>22</v>
      </c>
    </row>
    <row r="10610" spans="1:6">
      <c r="A10610" t="s">
        <v>85</v>
      </c>
      <c r="B10610" s="72">
        <v>46246</v>
      </c>
      <c r="C10610" s="79">
        <v>0.95833333333333337</v>
      </c>
      <c r="D10610">
        <v>5</v>
      </c>
      <c r="E10610" t="str">
        <f t="shared" si="330"/>
        <v>août</v>
      </c>
      <c r="F10610">
        <f t="shared" si="331"/>
        <v>23</v>
      </c>
    </row>
    <row r="10611" spans="1:6">
      <c r="A10611" t="s">
        <v>85</v>
      </c>
      <c r="B10611" s="72">
        <v>46247</v>
      </c>
      <c r="C10611" s="79">
        <v>0</v>
      </c>
      <c r="D10611">
        <v>3</v>
      </c>
      <c r="E10611" t="str">
        <f t="shared" si="330"/>
        <v>août</v>
      </c>
      <c r="F10611">
        <f t="shared" si="331"/>
        <v>24</v>
      </c>
    </row>
    <row r="10612" spans="1:6">
      <c r="A10612" t="s">
        <v>85</v>
      </c>
      <c r="B10612" s="72">
        <v>46247</v>
      </c>
      <c r="C10612" s="79">
        <v>4.1666666666666664E-2</v>
      </c>
      <c r="D10612">
        <v>0</v>
      </c>
      <c r="E10612" t="str">
        <f t="shared" si="330"/>
        <v>août</v>
      </c>
      <c r="F10612">
        <f t="shared" si="331"/>
        <v>1</v>
      </c>
    </row>
    <row r="10613" spans="1:6">
      <c r="A10613" t="s">
        <v>85</v>
      </c>
      <c r="B10613" s="72">
        <v>46247</v>
      </c>
      <c r="C10613" s="79">
        <v>8.3333333333333329E-2</v>
      </c>
      <c r="D10613">
        <v>0</v>
      </c>
      <c r="E10613" t="str">
        <f t="shared" si="330"/>
        <v>août</v>
      </c>
      <c r="F10613">
        <f t="shared" si="331"/>
        <v>2</v>
      </c>
    </row>
    <row r="10614" spans="1:6">
      <c r="A10614" t="s">
        <v>85</v>
      </c>
      <c r="B10614" s="72">
        <v>46247</v>
      </c>
      <c r="C10614" s="79">
        <v>0.125</v>
      </c>
      <c r="D10614">
        <v>0</v>
      </c>
      <c r="E10614" t="str">
        <f t="shared" si="330"/>
        <v>août</v>
      </c>
      <c r="F10614">
        <f t="shared" si="331"/>
        <v>3</v>
      </c>
    </row>
    <row r="10615" spans="1:6">
      <c r="A10615" t="s">
        <v>85</v>
      </c>
      <c r="B10615" s="72">
        <v>46247</v>
      </c>
      <c r="C10615" s="79">
        <v>0.16666666666666666</v>
      </c>
      <c r="D10615">
        <v>0</v>
      </c>
      <c r="E10615" t="str">
        <f t="shared" si="330"/>
        <v>août</v>
      </c>
      <c r="F10615">
        <f t="shared" si="331"/>
        <v>4</v>
      </c>
    </row>
    <row r="10616" spans="1:6">
      <c r="A10616" t="s">
        <v>85</v>
      </c>
      <c r="B10616" s="72">
        <v>46247</v>
      </c>
      <c r="C10616" s="79">
        <v>0.20833333333333334</v>
      </c>
      <c r="D10616">
        <v>0</v>
      </c>
      <c r="E10616" t="str">
        <f t="shared" si="330"/>
        <v>août</v>
      </c>
      <c r="F10616" t="e">
        <f t="shared" si="331"/>
        <v>#N/A</v>
      </c>
    </row>
    <row r="10617" spans="1:6">
      <c r="A10617" t="s">
        <v>85</v>
      </c>
      <c r="B10617" s="72">
        <v>46247</v>
      </c>
      <c r="C10617" s="79">
        <v>0.25</v>
      </c>
      <c r="D10617">
        <v>0</v>
      </c>
      <c r="E10617" t="str">
        <f t="shared" si="330"/>
        <v>août</v>
      </c>
      <c r="F10617">
        <f t="shared" si="331"/>
        <v>6</v>
      </c>
    </row>
    <row r="10618" spans="1:6">
      <c r="A10618" t="s">
        <v>85</v>
      </c>
      <c r="B10618" s="72">
        <v>46247</v>
      </c>
      <c r="C10618" s="79">
        <v>0.29166666666666669</v>
      </c>
      <c r="D10618">
        <v>6</v>
      </c>
      <c r="E10618" t="str">
        <f t="shared" si="330"/>
        <v>août</v>
      </c>
      <c r="F10618">
        <f t="shared" si="331"/>
        <v>7</v>
      </c>
    </row>
    <row r="10619" spans="1:6">
      <c r="A10619" t="s">
        <v>85</v>
      </c>
      <c r="B10619" s="72">
        <v>46247</v>
      </c>
      <c r="C10619" s="79">
        <v>0.33333333333333331</v>
      </c>
      <c r="D10619">
        <v>7</v>
      </c>
      <c r="E10619" t="str">
        <f t="shared" si="330"/>
        <v>août</v>
      </c>
      <c r="F10619">
        <f t="shared" si="331"/>
        <v>8</v>
      </c>
    </row>
    <row r="10620" spans="1:6">
      <c r="A10620" t="s">
        <v>85</v>
      </c>
      <c r="B10620" s="72">
        <v>46247</v>
      </c>
      <c r="C10620" s="79">
        <v>0.375</v>
      </c>
      <c r="D10620">
        <v>15</v>
      </c>
      <c r="E10620" t="str">
        <f t="shared" si="330"/>
        <v>août</v>
      </c>
      <c r="F10620">
        <f t="shared" si="331"/>
        <v>9</v>
      </c>
    </row>
    <row r="10621" spans="1:6">
      <c r="A10621" t="s">
        <v>85</v>
      </c>
      <c r="B10621" s="72">
        <v>46247</v>
      </c>
      <c r="C10621" s="79">
        <v>0.41666666666666669</v>
      </c>
      <c r="D10621">
        <v>16</v>
      </c>
      <c r="E10621" t="str">
        <f t="shared" si="330"/>
        <v>août</v>
      </c>
      <c r="F10621">
        <f t="shared" si="331"/>
        <v>10</v>
      </c>
    </row>
    <row r="10622" spans="1:6">
      <c r="A10622" t="s">
        <v>85</v>
      </c>
      <c r="B10622" s="72">
        <v>46247</v>
      </c>
      <c r="C10622" s="79">
        <v>0.45833333333333331</v>
      </c>
      <c r="D10622">
        <v>18</v>
      </c>
      <c r="E10622" t="str">
        <f t="shared" si="330"/>
        <v>août</v>
      </c>
      <c r="F10622">
        <f t="shared" si="331"/>
        <v>11</v>
      </c>
    </row>
    <row r="10623" spans="1:6">
      <c r="A10623" t="s">
        <v>85</v>
      </c>
      <c r="B10623" s="72">
        <v>46247</v>
      </c>
      <c r="C10623" s="79">
        <v>0.5</v>
      </c>
      <c r="D10623">
        <v>9</v>
      </c>
      <c r="E10623" t="str">
        <f t="shared" si="330"/>
        <v>août</v>
      </c>
      <c r="F10623">
        <f t="shared" si="331"/>
        <v>12</v>
      </c>
    </row>
    <row r="10624" spans="1:6">
      <c r="A10624" t="s">
        <v>85</v>
      </c>
      <c r="B10624" s="72">
        <v>46247</v>
      </c>
      <c r="C10624" s="79">
        <v>0.54166666666666663</v>
      </c>
      <c r="D10624">
        <v>24</v>
      </c>
      <c r="E10624" t="str">
        <f t="shared" si="330"/>
        <v>août</v>
      </c>
      <c r="F10624">
        <f t="shared" si="331"/>
        <v>13</v>
      </c>
    </row>
    <row r="10625" spans="1:6">
      <c r="A10625" t="s">
        <v>85</v>
      </c>
      <c r="B10625" s="72">
        <v>46247</v>
      </c>
      <c r="C10625" s="79">
        <v>0.58333333333333337</v>
      </c>
      <c r="D10625">
        <v>9</v>
      </c>
      <c r="E10625" t="str">
        <f t="shared" si="330"/>
        <v>août</v>
      </c>
      <c r="F10625">
        <f t="shared" si="331"/>
        <v>14</v>
      </c>
    </row>
    <row r="10626" spans="1:6">
      <c r="A10626" t="s">
        <v>85</v>
      </c>
      <c r="B10626" s="72">
        <v>46247</v>
      </c>
      <c r="C10626" s="79">
        <v>0.625</v>
      </c>
      <c r="D10626">
        <v>9</v>
      </c>
      <c r="E10626" t="str">
        <f t="shared" si="330"/>
        <v>août</v>
      </c>
      <c r="F10626">
        <f t="shared" si="331"/>
        <v>15</v>
      </c>
    </row>
    <row r="10627" spans="1:6">
      <c r="A10627" t="s">
        <v>85</v>
      </c>
      <c r="B10627" s="72">
        <v>46247</v>
      </c>
      <c r="C10627" s="79">
        <v>0.66666666666666663</v>
      </c>
      <c r="D10627">
        <v>14</v>
      </c>
      <c r="E10627" t="str">
        <f t="shared" si="330"/>
        <v>août</v>
      </c>
      <c r="F10627">
        <f t="shared" si="331"/>
        <v>16</v>
      </c>
    </row>
    <row r="10628" spans="1:6">
      <c r="A10628" t="s">
        <v>85</v>
      </c>
      <c r="B10628" s="72">
        <v>46247</v>
      </c>
      <c r="C10628" s="79">
        <v>0.70833333333333337</v>
      </c>
      <c r="D10628">
        <v>13</v>
      </c>
      <c r="E10628" t="str">
        <f t="shared" ref="E10628:E10691" si="332">TEXT(B10628,"mmmm")</f>
        <v>août</v>
      </c>
      <c r="F10628">
        <f t="shared" ref="F10628:F10691" si="333">VLOOKUP(C10628,$L$1:$M$24,2,0)</f>
        <v>17</v>
      </c>
    </row>
    <row r="10629" spans="1:6">
      <c r="A10629" t="s">
        <v>85</v>
      </c>
      <c r="B10629" s="72">
        <v>46247</v>
      </c>
      <c r="C10629" s="79">
        <v>0.75</v>
      </c>
      <c r="D10629">
        <v>2</v>
      </c>
      <c r="E10629" t="str">
        <f t="shared" si="332"/>
        <v>août</v>
      </c>
      <c r="F10629">
        <f t="shared" si="333"/>
        <v>18</v>
      </c>
    </row>
    <row r="10630" spans="1:6">
      <c r="A10630" t="s">
        <v>85</v>
      </c>
      <c r="B10630" s="72">
        <v>46247</v>
      </c>
      <c r="C10630" s="79">
        <v>0.79166666666666663</v>
      </c>
      <c r="D10630">
        <v>1</v>
      </c>
      <c r="E10630" t="str">
        <f t="shared" si="332"/>
        <v>août</v>
      </c>
      <c r="F10630">
        <f t="shared" si="333"/>
        <v>19</v>
      </c>
    </row>
    <row r="10631" spans="1:6">
      <c r="A10631" t="s">
        <v>85</v>
      </c>
      <c r="B10631" s="72">
        <v>46247</v>
      </c>
      <c r="C10631" s="79">
        <v>0.83333333333333337</v>
      </c>
      <c r="D10631">
        <v>1</v>
      </c>
      <c r="E10631" t="str">
        <f t="shared" si="332"/>
        <v>août</v>
      </c>
      <c r="F10631">
        <f t="shared" si="333"/>
        <v>20</v>
      </c>
    </row>
    <row r="10632" spans="1:6">
      <c r="A10632" t="s">
        <v>85</v>
      </c>
      <c r="B10632" s="72">
        <v>46247</v>
      </c>
      <c r="C10632" s="79">
        <v>0.875</v>
      </c>
      <c r="D10632">
        <v>1</v>
      </c>
      <c r="E10632" t="str">
        <f t="shared" si="332"/>
        <v>août</v>
      </c>
      <c r="F10632">
        <f t="shared" si="333"/>
        <v>21</v>
      </c>
    </row>
    <row r="10633" spans="1:6">
      <c r="A10633" t="s">
        <v>85</v>
      </c>
      <c r="B10633" s="72">
        <v>46247</v>
      </c>
      <c r="C10633" s="79">
        <v>0.91666666666666663</v>
      </c>
      <c r="D10633">
        <v>0</v>
      </c>
      <c r="E10633" t="str">
        <f t="shared" si="332"/>
        <v>août</v>
      </c>
      <c r="F10633">
        <f t="shared" si="333"/>
        <v>22</v>
      </c>
    </row>
    <row r="10634" spans="1:6">
      <c r="A10634" t="s">
        <v>85</v>
      </c>
      <c r="B10634" s="72">
        <v>46247</v>
      </c>
      <c r="C10634" s="79">
        <v>0.95833333333333337</v>
      </c>
      <c r="D10634">
        <v>1</v>
      </c>
      <c r="E10634" t="str">
        <f t="shared" si="332"/>
        <v>août</v>
      </c>
      <c r="F10634">
        <f t="shared" si="333"/>
        <v>23</v>
      </c>
    </row>
    <row r="10635" spans="1:6">
      <c r="A10635" t="s">
        <v>85</v>
      </c>
      <c r="B10635" s="72">
        <v>46248</v>
      </c>
      <c r="C10635" s="79">
        <v>0</v>
      </c>
      <c r="D10635">
        <v>2</v>
      </c>
      <c r="E10635" t="str">
        <f t="shared" si="332"/>
        <v>août</v>
      </c>
      <c r="F10635">
        <f t="shared" si="333"/>
        <v>24</v>
      </c>
    </row>
    <row r="10636" spans="1:6">
      <c r="A10636" t="s">
        <v>85</v>
      </c>
      <c r="B10636" s="72">
        <v>46248</v>
      </c>
      <c r="C10636" s="79">
        <v>4.1666666666666664E-2</v>
      </c>
      <c r="D10636">
        <v>0</v>
      </c>
      <c r="E10636" t="str">
        <f t="shared" si="332"/>
        <v>août</v>
      </c>
      <c r="F10636">
        <f t="shared" si="333"/>
        <v>1</v>
      </c>
    </row>
    <row r="10637" spans="1:6">
      <c r="A10637" t="s">
        <v>85</v>
      </c>
      <c r="B10637" s="72">
        <v>46248</v>
      </c>
      <c r="C10637" s="79">
        <v>8.3333333333333329E-2</v>
      </c>
      <c r="D10637">
        <v>0</v>
      </c>
      <c r="E10637" t="str">
        <f t="shared" si="332"/>
        <v>août</v>
      </c>
      <c r="F10637">
        <f t="shared" si="333"/>
        <v>2</v>
      </c>
    </row>
    <row r="10638" spans="1:6">
      <c r="A10638" t="s">
        <v>85</v>
      </c>
      <c r="B10638" s="72">
        <v>46248</v>
      </c>
      <c r="C10638" s="79">
        <v>0.125</v>
      </c>
      <c r="D10638">
        <v>0</v>
      </c>
      <c r="E10638" t="str">
        <f t="shared" si="332"/>
        <v>août</v>
      </c>
      <c r="F10638">
        <f t="shared" si="333"/>
        <v>3</v>
      </c>
    </row>
    <row r="10639" spans="1:6">
      <c r="A10639" t="s">
        <v>85</v>
      </c>
      <c r="B10639" s="72">
        <v>46248</v>
      </c>
      <c r="C10639" s="79">
        <v>0.16666666666666666</v>
      </c>
      <c r="D10639">
        <v>0</v>
      </c>
      <c r="E10639" t="str">
        <f t="shared" si="332"/>
        <v>août</v>
      </c>
      <c r="F10639">
        <f t="shared" si="333"/>
        <v>4</v>
      </c>
    </row>
    <row r="10640" spans="1:6">
      <c r="A10640" t="s">
        <v>85</v>
      </c>
      <c r="B10640" s="72">
        <v>46248</v>
      </c>
      <c r="C10640" s="79">
        <v>0.20833333333333334</v>
      </c>
      <c r="D10640">
        <v>0</v>
      </c>
      <c r="E10640" t="str">
        <f t="shared" si="332"/>
        <v>août</v>
      </c>
      <c r="F10640" t="e">
        <f t="shared" si="333"/>
        <v>#N/A</v>
      </c>
    </row>
    <row r="10641" spans="1:6">
      <c r="A10641" t="s">
        <v>85</v>
      </c>
      <c r="B10641" s="72">
        <v>46248</v>
      </c>
      <c r="C10641" s="79">
        <v>0.25</v>
      </c>
      <c r="D10641">
        <v>0</v>
      </c>
      <c r="E10641" t="str">
        <f t="shared" si="332"/>
        <v>août</v>
      </c>
      <c r="F10641">
        <f t="shared" si="333"/>
        <v>6</v>
      </c>
    </row>
    <row r="10642" spans="1:6">
      <c r="A10642" t="s">
        <v>85</v>
      </c>
      <c r="B10642" s="72">
        <v>46248</v>
      </c>
      <c r="C10642" s="79">
        <v>0.29166666666666669</v>
      </c>
      <c r="D10642">
        <v>0</v>
      </c>
      <c r="E10642" t="str">
        <f t="shared" si="332"/>
        <v>août</v>
      </c>
      <c r="F10642">
        <f t="shared" si="333"/>
        <v>7</v>
      </c>
    </row>
    <row r="10643" spans="1:6">
      <c r="A10643" t="s">
        <v>85</v>
      </c>
      <c r="B10643" s="72">
        <v>46248</v>
      </c>
      <c r="C10643" s="79">
        <v>0.33333333333333331</v>
      </c>
      <c r="D10643">
        <v>4</v>
      </c>
      <c r="E10643" t="str">
        <f t="shared" si="332"/>
        <v>août</v>
      </c>
      <c r="F10643">
        <f t="shared" si="333"/>
        <v>8</v>
      </c>
    </row>
    <row r="10644" spans="1:6">
      <c r="A10644" t="s">
        <v>85</v>
      </c>
      <c r="B10644" s="72">
        <v>46248</v>
      </c>
      <c r="C10644" s="79">
        <v>0.375</v>
      </c>
      <c r="D10644">
        <v>7</v>
      </c>
      <c r="E10644" t="str">
        <f t="shared" si="332"/>
        <v>août</v>
      </c>
      <c r="F10644">
        <f t="shared" si="333"/>
        <v>9</v>
      </c>
    </row>
    <row r="10645" spans="1:6">
      <c r="A10645" t="s">
        <v>85</v>
      </c>
      <c r="B10645" s="72">
        <v>46248</v>
      </c>
      <c r="C10645" s="79">
        <v>0.41666666666666669</v>
      </c>
      <c r="D10645">
        <v>21</v>
      </c>
      <c r="E10645" t="str">
        <f t="shared" si="332"/>
        <v>août</v>
      </c>
      <c r="F10645">
        <f t="shared" si="333"/>
        <v>10</v>
      </c>
    </row>
    <row r="10646" spans="1:6">
      <c r="A10646" t="s">
        <v>85</v>
      </c>
      <c r="B10646" s="72">
        <v>46248</v>
      </c>
      <c r="C10646" s="79">
        <v>0.45833333333333331</v>
      </c>
      <c r="D10646">
        <v>11</v>
      </c>
      <c r="E10646" t="str">
        <f t="shared" si="332"/>
        <v>août</v>
      </c>
      <c r="F10646">
        <f t="shared" si="333"/>
        <v>11</v>
      </c>
    </row>
    <row r="10647" spans="1:6">
      <c r="A10647" t="s">
        <v>85</v>
      </c>
      <c r="B10647" s="72">
        <v>46248</v>
      </c>
      <c r="C10647" s="79">
        <v>0.5</v>
      </c>
      <c r="D10647">
        <v>7</v>
      </c>
      <c r="E10647" t="str">
        <f t="shared" si="332"/>
        <v>août</v>
      </c>
      <c r="F10647">
        <f t="shared" si="333"/>
        <v>12</v>
      </c>
    </row>
    <row r="10648" spans="1:6">
      <c r="A10648" t="s">
        <v>85</v>
      </c>
      <c r="B10648" s="72">
        <v>46248</v>
      </c>
      <c r="C10648" s="79">
        <v>0.54166666666666663</v>
      </c>
      <c r="D10648">
        <v>14</v>
      </c>
      <c r="E10648" t="str">
        <f t="shared" si="332"/>
        <v>août</v>
      </c>
      <c r="F10648">
        <f t="shared" si="333"/>
        <v>13</v>
      </c>
    </row>
    <row r="10649" spans="1:6">
      <c r="A10649" t="s">
        <v>85</v>
      </c>
      <c r="B10649" s="72">
        <v>46248</v>
      </c>
      <c r="C10649" s="79">
        <v>0.58333333333333337</v>
      </c>
      <c r="D10649">
        <v>2</v>
      </c>
      <c r="E10649" t="str">
        <f t="shared" si="332"/>
        <v>août</v>
      </c>
      <c r="F10649">
        <f t="shared" si="333"/>
        <v>14</v>
      </c>
    </row>
    <row r="10650" spans="1:6">
      <c r="A10650" t="s">
        <v>85</v>
      </c>
      <c r="B10650" s="72">
        <v>46248</v>
      </c>
      <c r="C10650" s="79">
        <v>0.625</v>
      </c>
      <c r="D10650">
        <v>12</v>
      </c>
      <c r="E10650" t="str">
        <f t="shared" si="332"/>
        <v>août</v>
      </c>
      <c r="F10650">
        <f t="shared" si="333"/>
        <v>15</v>
      </c>
    </row>
    <row r="10651" spans="1:6">
      <c r="A10651" t="s">
        <v>85</v>
      </c>
      <c r="B10651" s="72">
        <v>46248</v>
      </c>
      <c r="C10651" s="79">
        <v>0.66666666666666663</v>
      </c>
      <c r="D10651">
        <v>16</v>
      </c>
      <c r="E10651" t="str">
        <f t="shared" si="332"/>
        <v>août</v>
      </c>
      <c r="F10651">
        <f t="shared" si="333"/>
        <v>16</v>
      </c>
    </row>
    <row r="10652" spans="1:6">
      <c r="A10652" t="s">
        <v>85</v>
      </c>
      <c r="B10652" s="72">
        <v>46248</v>
      </c>
      <c r="C10652" s="79">
        <v>0.70833333333333337</v>
      </c>
      <c r="D10652">
        <v>7</v>
      </c>
      <c r="E10652" t="str">
        <f t="shared" si="332"/>
        <v>août</v>
      </c>
      <c r="F10652">
        <f t="shared" si="333"/>
        <v>17</v>
      </c>
    </row>
    <row r="10653" spans="1:6">
      <c r="A10653" t="s">
        <v>85</v>
      </c>
      <c r="B10653" s="72">
        <v>46248</v>
      </c>
      <c r="C10653" s="79">
        <v>0.75</v>
      </c>
      <c r="D10653">
        <v>24</v>
      </c>
      <c r="E10653" t="str">
        <f t="shared" si="332"/>
        <v>août</v>
      </c>
      <c r="F10653">
        <f t="shared" si="333"/>
        <v>18</v>
      </c>
    </row>
    <row r="10654" spans="1:6">
      <c r="A10654" t="s">
        <v>85</v>
      </c>
      <c r="B10654" s="72">
        <v>46248</v>
      </c>
      <c r="C10654" s="79">
        <v>0.79166666666666663</v>
      </c>
      <c r="D10654">
        <v>4</v>
      </c>
      <c r="E10654" t="str">
        <f t="shared" si="332"/>
        <v>août</v>
      </c>
      <c r="F10654">
        <f t="shared" si="333"/>
        <v>19</v>
      </c>
    </row>
    <row r="10655" spans="1:6">
      <c r="A10655" t="s">
        <v>85</v>
      </c>
      <c r="B10655" s="72">
        <v>46248</v>
      </c>
      <c r="C10655" s="79">
        <v>0.83333333333333337</v>
      </c>
      <c r="D10655">
        <v>4</v>
      </c>
      <c r="E10655" t="str">
        <f t="shared" si="332"/>
        <v>août</v>
      </c>
      <c r="F10655">
        <f t="shared" si="333"/>
        <v>20</v>
      </c>
    </row>
    <row r="10656" spans="1:6">
      <c r="A10656" t="s">
        <v>85</v>
      </c>
      <c r="B10656" s="72">
        <v>46248</v>
      </c>
      <c r="C10656" s="79">
        <v>0.875</v>
      </c>
      <c r="D10656">
        <v>5</v>
      </c>
      <c r="E10656" t="str">
        <f t="shared" si="332"/>
        <v>août</v>
      </c>
      <c r="F10656">
        <f t="shared" si="333"/>
        <v>21</v>
      </c>
    </row>
    <row r="10657" spans="1:6">
      <c r="A10657" t="s">
        <v>85</v>
      </c>
      <c r="B10657" s="72">
        <v>46248</v>
      </c>
      <c r="C10657" s="79">
        <v>0.91666666666666663</v>
      </c>
      <c r="D10657">
        <v>0</v>
      </c>
      <c r="E10657" t="str">
        <f t="shared" si="332"/>
        <v>août</v>
      </c>
      <c r="F10657">
        <f t="shared" si="333"/>
        <v>22</v>
      </c>
    </row>
    <row r="10658" spans="1:6">
      <c r="A10658" t="s">
        <v>85</v>
      </c>
      <c r="B10658" s="72">
        <v>46248</v>
      </c>
      <c r="C10658" s="79">
        <v>0.95833333333333337</v>
      </c>
      <c r="D10658">
        <v>4</v>
      </c>
      <c r="E10658" t="str">
        <f t="shared" si="332"/>
        <v>août</v>
      </c>
      <c r="F10658">
        <f t="shared" si="333"/>
        <v>23</v>
      </c>
    </row>
    <row r="10659" spans="1:6">
      <c r="A10659" t="s">
        <v>85</v>
      </c>
      <c r="B10659" s="72">
        <v>46249</v>
      </c>
      <c r="C10659" s="79">
        <v>0</v>
      </c>
      <c r="D10659">
        <v>0</v>
      </c>
      <c r="E10659" t="str">
        <f t="shared" si="332"/>
        <v>août</v>
      </c>
      <c r="F10659">
        <f t="shared" si="333"/>
        <v>24</v>
      </c>
    </row>
    <row r="10660" spans="1:6">
      <c r="A10660" t="s">
        <v>85</v>
      </c>
      <c r="B10660" s="72">
        <v>46249</v>
      </c>
      <c r="C10660" s="79">
        <v>4.1666666666666664E-2</v>
      </c>
      <c r="D10660">
        <v>6</v>
      </c>
      <c r="E10660" t="str">
        <f t="shared" si="332"/>
        <v>août</v>
      </c>
      <c r="F10660">
        <f t="shared" si="333"/>
        <v>1</v>
      </c>
    </row>
    <row r="10661" spans="1:6">
      <c r="A10661" t="s">
        <v>85</v>
      </c>
      <c r="B10661" s="72">
        <v>46249</v>
      </c>
      <c r="C10661" s="79">
        <v>8.3333333333333329E-2</v>
      </c>
      <c r="D10661">
        <v>1</v>
      </c>
      <c r="E10661" t="str">
        <f t="shared" si="332"/>
        <v>août</v>
      </c>
      <c r="F10661">
        <f t="shared" si="333"/>
        <v>2</v>
      </c>
    </row>
    <row r="10662" spans="1:6">
      <c r="A10662" t="s">
        <v>85</v>
      </c>
      <c r="B10662" s="72">
        <v>46249</v>
      </c>
      <c r="C10662" s="79">
        <v>0.125</v>
      </c>
      <c r="D10662">
        <v>0</v>
      </c>
      <c r="E10662" t="str">
        <f t="shared" si="332"/>
        <v>août</v>
      </c>
      <c r="F10662">
        <f t="shared" si="333"/>
        <v>3</v>
      </c>
    </row>
    <row r="10663" spans="1:6">
      <c r="A10663" t="s">
        <v>85</v>
      </c>
      <c r="B10663" s="72">
        <v>46249</v>
      </c>
      <c r="C10663" s="79">
        <v>0.16666666666666666</v>
      </c>
      <c r="D10663">
        <v>0</v>
      </c>
      <c r="E10663" t="str">
        <f t="shared" si="332"/>
        <v>août</v>
      </c>
      <c r="F10663">
        <f t="shared" si="333"/>
        <v>4</v>
      </c>
    </row>
    <row r="10664" spans="1:6">
      <c r="A10664" t="s">
        <v>85</v>
      </c>
      <c r="B10664" s="72">
        <v>46249</v>
      </c>
      <c r="C10664" s="79">
        <v>0.20833333333333334</v>
      </c>
      <c r="D10664">
        <v>0</v>
      </c>
      <c r="E10664" t="str">
        <f t="shared" si="332"/>
        <v>août</v>
      </c>
      <c r="F10664" t="e">
        <f t="shared" si="333"/>
        <v>#N/A</v>
      </c>
    </row>
    <row r="10665" spans="1:6">
      <c r="A10665" t="s">
        <v>85</v>
      </c>
      <c r="B10665" s="72">
        <v>46249</v>
      </c>
      <c r="C10665" s="79">
        <v>0.25</v>
      </c>
      <c r="D10665">
        <v>0</v>
      </c>
      <c r="E10665" t="str">
        <f t="shared" si="332"/>
        <v>août</v>
      </c>
      <c r="F10665">
        <f t="shared" si="333"/>
        <v>6</v>
      </c>
    </row>
    <row r="10666" spans="1:6">
      <c r="A10666" t="s">
        <v>85</v>
      </c>
      <c r="B10666" s="72">
        <v>46249</v>
      </c>
      <c r="C10666" s="79">
        <v>0.29166666666666669</v>
      </c>
      <c r="D10666">
        <v>0</v>
      </c>
      <c r="E10666" t="str">
        <f t="shared" si="332"/>
        <v>août</v>
      </c>
      <c r="F10666">
        <f t="shared" si="333"/>
        <v>7</v>
      </c>
    </row>
    <row r="10667" spans="1:6">
      <c r="A10667" t="s">
        <v>85</v>
      </c>
      <c r="B10667" s="72">
        <v>46249</v>
      </c>
      <c r="C10667" s="79">
        <v>0.33333333333333331</v>
      </c>
      <c r="D10667">
        <v>7</v>
      </c>
      <c r="E10667" t="str">
        <f t="shared" si="332"/>
        <v>août</v>
      </c>
      <c r="F10667">
        <f t="shared" si="333"/>
        <v>8</v>
      </c>
    </row>
    <row r="10668" spans="1:6">
      <c r="A10668" t="s">
        <v>85</v>
      </c>
      <c r="B10668" s="72">
        <v>46249</v>
      </c>
      <c r="C10668" s="79">
        <v>0.375</v>
      </c>
      <c r="D10668">
        <v>9</v>
      </c>
      <c r="E10668" t="str">
        <f t="shared" si="332"/>
        <v>août</v>
      </c>
      <c r="F10668">
        <f t="shared" si="333"/>
        <v>9</v>
      </c>
    </row>
    <row r="10669" spans="1:6">
      <c r="A10669" t="s">
        <v>85</v>
      </c>
      <c r="B10669" s="72">
        <v>46249</v>
      </c>
      <c r="C10669" s="79">
        <v>0.41666666666666669</v>
      </c>
      <c r="D10669">
        <v>10</v>
      </c>
      <c r="E10669" t="str">
        <f t="shared" si="332"/>
        <v>août</v>
      </c>
      <c r="F10669">
        <f t="shared" si="333"/>
        <v>10</v>
      </c>
    </row>
    <row r="10670" spans="1:6">
      <c r="A10670" t="s">
        <v>85</v>
      </c>
      <c r="B10670" s="72">
        <v>46249</v>
      </c>
      <c r="C10670" s="79">
        <v>0.45833333333333331</v>
      </c>
      <c r="D10670">
        <v>10</v>
      </c>
      <c r="E10670" t="str">
        <f t="shared" si="332"/>
        <v>août</v>
      </c>
      <c r="F10670">
        <f t="shared" si="333"/>
        <v>11</v>
      </c>
    </row>
    <row r="10671" spans="1:6">
      <c r="A10671" t="s">
        <v>85</v>
      </c>
      <c r="B10671" s="72">
        <v>46249</v>
      </c>
      <c r="C10671" s="79">
        <v>0.5</v>
      </c>
      <c r="D10671">
        <v>6</v>
      </c>
      <c r="E10671" t="str">
        <f t="shared" si="332"/>
        <v>août</v>
      </c>
      <c r="F10671">
        <f t="shared" si="333"/>
        <v>12</v>
      </c>
    </row>
    <row r="10672" spans="1:6">
      <c r="A10672" t="s">
        <v>85</v>
      </c>
      <c r="B10672" s="72">
        <v>46249</v>
      </c>
      <c r="C10672" s="79">
        <v>0.54166666666666663</v>
      </c>
      <c r="D10672">
        <v>4</v>
      </c>
      <c r="E10672" t="str">
        <f t="shared" si="332"/>
        <v>août</v>
      </c>
      <c r="F10672">
        <f t="shared" si="333"/>
        <v>13</v>
      </c>
    </row>
    <row r="10673" spans="1:6">
      <c r="A10673" t="s">
        <v>85</v>
      </c>
      <c r="B10673" s="72">
        <v>46249</v>
      </c>
      <c r="C10673" s="79">
        <v>0.58333333333333337</v>
      </c>
      <c r="D10673">
        <v>4</v>
      </c>
      <c r="E10673" t="str">
        <f t="shared" si="332"/>
        <v>août</v>
      </c>
      <c r="F10673">
        <f t="shared" si="333"/>
        <v>14</v>
      </c>
    </row>
    <row r="10674" spans="1:6">
      <c r="A10674" t="s">
        <v>85</v>
      </c>
      <c r="B10674" s="72">
        <v>46249</v>
      </c>
      <c r="C10674" s="79">
        <v>0.625</v>
      </c>
      <c r="D10674">
        <v>24</v>
      </c>
      <c r="E10674" t="str">
        <f t="shared" si="332"/>
        <v>août</v>
      </c>
      <c r="F10674">
        <f t="shared" si="333"/>
        <v>15</v>
      </c>
    </row>
    <row r="10675" spans="1:6">
      <c r="A10675" t="s">
        <v>85</v>
      </c>
      <c r="B10675" s="72">
        <v>46249</v>
      </c>
      <c r="C10675" s="79">
        <v>0.66666666666666663</v>
      </c>
      <c r="D10675">
        <v>4</v>
      </c>
      <c r="E10675" t="str">
        <f t="shared" si="332"/>
        <v>août</v>
      </c>
      <c r="F10675">
        <f t="shared" si="333"/>
        <v>16</v>
      </c>
    </row>
    <row r="10676" spans="1:6">
      <c r="A10676" t="s">
        <v>85</v>
      </c>
      <c r="B10676" s="72">
        <v>46249</v>
      </c>
      <c r="C10676" s="79">
        <v>0.70833333333333337</v>
      </c>
      <c r="D10676">
        <v>6</v>
      </c>
      <c r="E10676" t="str">
        <f t="shared" si="332"/>
        <v>août</v>
      </c>
      <c r="F10676">
        <f t="shared" si="333"/>
        <v>17</v>
      </c>
    </row>
    <row r="10677" spans="1:6">
      <c r="A10677" t="s">
        <v>85</v>
      </c>
      <c r="B10677" s="72">
        <v>46249</v>
      </c>
      <c r="C10677" s="79">
        <v>0.75</v>
      </c>
      <c r="D10677">
        <v>8</v>
      </c>
      <c r="E10677" t="str">
        <f t="shared" si="332"/>
        <v>août</v>
      </c>
      <c r="F10677">
        <f t="shared" si="333"/>
        <v>18</v>
      </c>
    </row>
    <row r="10678" spans="1:6">
      <c r="A10678" t="s">
        <v>85</v>
      </c>
      <c r="B10678" s="72">
        <v>46249</v>
      </c>
      <c r="C10678" s="79">
        <v>0.79166666666666663</v>
      </c>
      <c r="D10678">
        <v>8</v>
      </c>
      <c r="E10678" t="str">
        <f t="shared" si="332"/>
        <v>août</v>
      </c>
      <c r="F10678">
        <f t="shared" si="333"/>
        <v>19</v>
      </c>
    </row>
    <row r="10679" spans="1:6">
      <c r="A10679" t="s">
        <v>85</v>
      </c>
      <c r="B10679" s="72">
        <v>46249</v>
      </c>
      <c r="C10679" s="79">
        <v>0.83333333333333337</v>
      </c>
      <c r="D10679">
        <v>0</v>
      </c>
      <c r="E10679" t="str">
        <f t="shared" si="332"/>
        <v>août</v>
      </c>
      <c r="F10679">
        <f t="shared" si="333"/>
        <v>20</v>
      </c>
    </row>
    <row r="10680" spans="1:6">
      <c r="A10680" t="s">
        <v>85</v>
      </c>
      <c r="B10680" s="72">
        <v>46249</v>
      </c>
      <c r="C10680" s="79">
        <v>0.875</v>
      </c>
      <c r="D10680">
        <v>0</v>
      </c>
      <c r="E10680" t="str">
        <f t="shared" si="332"/>
        <v>août</v>
      </c>
      <c r="F10680">
        <f t="shared" si="333"/>
        <v>21</v>
      </c>
    </row>
    <row r="10681" spans="1:6">
      <c r="A10681" t="s">
        <v>85</v>
      </c>
      <c r="B10681" s="72">
        <v>46249</v>
      </c>
      <c r="C10681" s="79">
        <v>0.91666666666666663</v>
      </c>
      <c r="D10681">
        <v>0</v>
      </c>
      <c r="E10681" t="str">
        <f t="shared" si="332"/>
        <v>août</v>
      </c>
      <c r="F10681">
        <f t="shared" si="333"/>
        <v>22</v>
      </c>
    </row>
    <row r="10682" spans="1:6">
      <c r="A10682" t="s">
        <v>85</v>
      </c>
      <c r="B10682" s="72">
        <v>46249</v>
      </c>
      <c r="C10682" s="79">
        <v>0.95833333333333337</v>
      </c>
      <c r="D10682">
        <v>0</v>
      </c>
      <c r="E10682" t="str">
        <f t="shared" si="332"/>
        <v>août</v>
      </c>
      <c r="F10682">
        <f t="shared" si="333"/>
        <v>23</v>
      </c>
    </row>
    <row r="10683" spans="1:6">
      <c r="A10683" t="s">
        <v>85</v>
      </c>
      <c r="B10683" s="72">
        <v>46250</v>
      </c>
      <c r="C10683" s="79">
        <v>0</v>
      </c>
      <c r="D10683">
        <v>0</v>
      </c>
      <c r="E10683" t="str">
        <f t="shared" si="332"/>
        <v>août</v>
      </c>
      <c r="F10683">
        <f t="shared" si="333"/>
        <v>24</v>
      </c>
    </row>
    <row r="10684" spans="1:6">
      <c r="A10684" t="s">
        <v>85</v>
      </c>
      <c r="B10684" s="72">
        <v>46250</v>
      </c>
      <c r="C10684" s="79">
        <v>4.1666666666666664E-2</v>
      </c>
      <c r="D10684">
        <v>2</v>
      </c>
      <c r="E10684" t="str">
        <f t="shared" si="332"/>
        <v>août</v>
      </c>
      <c r="F10684">
        <f t="shared" si="333"/>
        <v>1</v>
      </c>
    </row>
    <row r="10685" spans="1:6">
      <c r="A10685" t="s">
        <v>85</v>
      </c>
      <c r="B10685" s="72">
        <v>46250</v>
      </c>
      <c r="C10685" s="79">
        <v>8.3333333333333329E-2</v>
      </c>
      <c r="D10685">
        <v>0</v>
      </c>
      <c r="E10685" t="str">
        <f t="shared" si="332"/>
        <v>août</v>
      </c>
      <c r="F10685">
        <f t="shared" si="333"/>
        <v>2</v>
      </c>
    </row>
    <row r="10686" spans="1:6">
      <c r="A10686" t="s">
        <v>85</v>
      </c>
      <c r="B10686" s="72">
        <v>46250</v>
      </c>
      <c r="C10686" s="79">
        <v>0.125</v>
      </c>
      <c r="D10686">
        <v>1</v>
      </c>
      <c r="E10686" t="str">
        <f t="shared" si="332"/>
        <v>août</v>
      </c>
      <c r="F10686">
        <f t="shared" si="333"/>
        <v>3</v>
      </c>
    </row>
    <row r="10687" spans="1:6">
      <c r="A10687" t="s">
        <v>85</v>
      </c>
      <c r="B10687" s="72">
        <v>46250</v>
      </c>
      <c r="C10687" s="79">
        <v>0.16666666666666666</v>
      </c>
      <c r="D10687">
        <v>0</v>
      </c>
      <c r="E10687" t="str">
        <f t="shared" si="332"/>
        <v>août</v>
      </c>
      <c r="F10687">
        <f t="shared" si="333"/>
        <v>4</v>
      </c>
    </row>
    <row r="10688" spans="1:6">
      <c r="A10688" t="s">
        <v>85</v>
      </c>
      <c r="B10688" s="72">
        <v>46250</v>
      </c>
      <c r="C10688" s="79">
        <v>0.20833333333333334</v>
      </c>
      <c r="D10688">
        <v>0</v>
      </c>
      <c r="E10688" t="str">
        <f t="shared" si="332"/>
        <v>août</v>
      </c>
      <c r="F10688" t="e">
        <f t="shared" si="333"/>
        <v>#N/A</v>
      </c>
    </row>
    <row r="10689" spans="1:6">
      <c r="A10689" t="s">
        <v>85</v>
      </c>
      <c r="B10689" s="72">
        <v>46250</v>
      </c>
      <c r="C10689" s="79">
        <v>0.25</v>
      </c>
      <c r="D10689">
        <v>0</v>
      </c>
      <c r="E10689" t="str">
        <f t="shared" si="332"/>
        <v>août</v>
      </c>
      <c r="F10689">
        <f t="shared" si="333"/>
        <v>6</v>
      </c>
    </row>
    <row r="10690" spans="1:6">
      <c r="A10690" t="s">
        <v>85</v>
      </c>
      <c r="B10690" s="72">
        <v>46250</v>
      </c>
      <c r="C10690" s="79">
        <v>0.29166666666666669</v>
      </c>
      <c r="D10690">
        <v>0</v>
      </c>
      <c r="E10690" t="str">
        <f t="shared" si="332"/>
        <v>août</v>
      </c>
      <c r="F10690">
        <f t="shared" si="333"/>
        <v>7</v>
      </c>
    </row>
    <row r="10691" spans="1:6">
      <c r="A10691" t="s">
        <v>85</v>
      </c>
      <c r="B10691" s="72">
        <v>46250</v>
      </c>
      <c r="C10691" s="79">
        <v>0.33333333333333331</v>
      </c>
      <c r="D10691">
        <v>2</v>
      </c>
      <c r="E10691" t="str">
        <f t="shared" si="332"/>
        <v>août</v>
      </c>
      <c r="F10691">
        <f t="shared" si="333"/>
        <v>8</v>
      </c>
    </row>
    <row r="10692" spans="1:6">
      <c r="A10692" t="s">
        <v>85</v>
      </c>
      <c r="B10692" s="72">
        <v>46250</v>
      </c>
      <c r="C10692" s="79">
        <v>0.375</v>
      </c>
      <c r="D10692">
        <v>12</v>
      </c>
      <c r="E10692" t="str">
        <f t="shared" ref="E10692:E10755" si="334">TEXT(B10692,"mmmm")</f>
        <v>août</v>
      </c>
      <c r="F10692">
        <f t="shared" ref="F10692:F10755" si="335">VLOOKUP(C10692,$L$1:$M$24,2,0)</f>
        <v>9</v>
      </c>
    </row>
    <row r="10693" spans="1:6">
      <c r="A10693" t="s">
        <v>85</v>
      </c>
      <c r="B10693" s="72">
        <v>46250</v>
      </c>
      <c r="C10693" s="79">
        <v>0.41666666666666669</v>
      </c>
      <c r="D10693">
        <v>3</v>
      </c>
      <c r="E10693" t="str">
        <f t="shared" si="334"/>
        <v>août</v>
      </c>
      <c r="F10693">
        <f t="shared" si="335"/>
        <v>10</v>
      </c>
    </row>
    <row r="10694" spans="1:6">
      <c r="A10694" t="s">
        <v>85</v>
      </c>
      <c r="B10694" s="72">
        <v>46250</v>
      </c>
      <c r="C10694" s="79">
        <v>0.45833333333333331</v>
      </c>
      <c r="D10694">
        <v>10</v>
      </c>
      <c r="E10694" t="str">
        <f t="shared" si="334"/>
        <v>août</v>
      </c>
      <c r="F10694">
        <f t="shared" si="335"/>
        <v>11</v>
      </c>
    </row>
    <row r="10695" spans="1:6">
      <c r="A10695" t="s">
        <v>85</v>
      </c>
      <c r="B10695" s="72">
        <v>46250</v>
      </c>
      <c r="C10695" s="79">
        <v>0.5</v>
      </c>
      <c r="D10695">
        <v>9</v>
      </c>
      <c r="E10695" t="str">
        <f t="shared" si="334"/>
        <v>août</v>
      </c>
      <c r="F10695">
        <f t="shared" si="335"/>
        <v>12</v>
      </c>
    </row>
    <row r="10696" spans="1:6">
      <c r="A10696" t="s">
        <v>85</v>
      </c>
      <c r="B10696" s="72">
        <v>46250</v>
      </c>
      <c r="C10696" s="79">
        <v>0.54166666666666663</v>
      </c>
      <c r="D10696">
        <v>8</v>
      </c>
      <c r="E10696" t="str">
        <f t="shared" si="334"/>
        <v>août</v>
      </c>
      <c r="F10696">
        <f t="shared" si="335"/>
        <v>13</v>
      </c>
    </row>
    <row r="10697" spans="1:6">
      <c r="A10697" t="s">
        <v>85</v>
      </c>
      <c r="B10697" s="72">
        <v>46250</v>
      </c>
      <c r="C10697" s="79">
        <v>0.58333333333333337</v>
      </c>
      <c r="D10697">
        <v>5</v>
      </c>
      <c r="E10697" t="str">
        <f t="shared" si="334"/>
        <v>août</v>
      </c>
      <c r="F10697">
        <f t="shared" si="335"/>
        <v>14</v>
      </c>
    </row>
    <row r="10698" spans="1:6">
      <c r="A10698" t="s">
        <v>85</v>
      </c>
      <c r="B10698" s="72">
        <v>46250</v>
      </c>
      <c r="C10698" s="79">
        <v>0.625</v>
      </c>
      <c r="D10698">
        <v>3</v>
      </c>
      <c r="E10698" t="str">
        <f t="shared" si="334"/>
        <v>août</v>
      </c>
      <c r="F10698">
        <f t="shared" si="335"/>
        <v>15</v>
      </c>
    </row>
    <row r="10699" spans="1:6">
      <c r="A10699" t="s">
        <v>85</v>
      </c>
      <c r="B10699" s="72">
        <v>46250</v>
      </c>
      <c r="C10699" s="79">
        <v>0.66666666666666663</v>
      </c>
      <c r="D10699">
        <v>6</v>
      </c>
      <c r="E10699" t="str">
        <f t="shared" si="334"/>
        <v>août</v>
      </c>
      <c r="F10699">
        <f t="shared" si="335"/>
        <v>16</v>
      </c>
    </row>
    <row r="10700" spans="1:6">
      <c r="A10700" t="s">
        <v>85</v>
      </c>
      <c r="B10700" s="72">
        <v>46250</v>
      </c>
      <c r="C10700" s="79">
        <v>0.70833333333333337</v>
      </c>
      <c r="D10700">
        <v>6</v>
      </c>
      <c r="E10700" t="str">
        <f t="shared" si="334"/>
        <v>août</v>
      </c>
      <c r="F10700">
        <f t="shared" si="335"/>
        <v>17</v>
      </c>
    </row>
    <row r="10701" spans="1:6">
      <c r="A10701" t="s">
        <v>85</v>
      </c>
      <c r="B10701" s="72">
        <v>46250</v>
      </c>
      <c r="C10701" s="79">
        <v>0.75</v>
      </c>
      <c r="D10701">
        <v>10</v>
      </c>
      <c r="E10701" t="str">
        <f t="shared" si="334"/>
        <v>août</v>
      </c>
      <c r="F10701">
        <f t="shared" si="335"/>
        <v>18</v>
      </c>
    </row>
    <row r="10702" spans="1:6">
      <c r="A10702" t="s">
        <v>85</v>
      </c>
      <c r="B10702" s="72">
        <v>46250</v>
      </c>
      <c r="C10702" s="79">
        <v>0.79166666666666663</v>
      </c>
      <c r="D10702">
        <v>1</v>
      </c>
      <c r="E10702" t="str">
        <f t="shared" si="334"/>
        <v>août</v>
      </c>
      <c r="F10702">
        <f t="shared" si="335"/>
        <v>19</v>
      </c>
    </row>
    <row r="10703" spans="1:6">
      <c r="A10703" t="s">
        <v>85</v>
      </c>
      <c r="B10703" s="72">
        <v>46250</v>
      </c>
      <c r="C10703" s="79">
        <v>0.83333333333333337</v>
      </c>
      <c r="D10703">
        <v>2</v>
      </c>
      <c r="E10703" t="str">
        <f t="shared" si="334"/>
        <v>août</v>
      </c>
      <c r="F10703">
        <f t="shared" si="335"/>
        <v>20</v>
      </c>
    </row>
    <row r="10704" spans="1:6">
      <c r="A10704" t="s">
        <v>85</v>
      </c>
      <c r="B10704" s="72">
        <v>46250</v>
      </c>
      <c r="C10704" s="79">
        <v>0.875</v>
      </c>
      <c r="D10704">
        <v>0</v>
      </c>
      <c r="E10704" t="str">
        <f t="shared" si="334"/>
        <v>août</v>
      </c>
      <c r="F10704">
        <f t="shared" si="335"/>
        <v>21</v>
      </c>
    </row>
    <row r="10705" spans="1:6">
      <c r="A10705" t="s">
        <v>85</v>
      </c>
      <c r="B10705" s="72">
        <v>46250</v>
      </c>
      <c r="C10705" s="79">
        <v>0.91666666666666663</v>
      </c>
      <c r="D10705">
        <v>1</v>
      </c>
      <c r="E10705" t="str">
        <f t="shared" si="334"/>
        <v>août</v>
      </c>
      <c r="F10705">
        <f t="shared" si="335"/>
        <v>22</v>
      </c>
    </row>
    <row r="10706" spans="1:6">
      <c r="A10706" t="s">
        <v>85</v>
      </c>
      <c r="B10706" s="72">
        <v>46250</v>
      </c>
      <c r="C10706" s="79">
        <v>0.95833333333333337</v>
      </c>
      <c r="D10706">
        <v>0</v>
      </c>
      <c r="E10706" t="str">
        <f t="shared" si="334"/>
        <v>août</v>
      </c>
      <c r="F10706">
        <f t="shared" si="335"/>
        <v>23</v>
      </c>
    </row>
    <row r="10707" spans="1:6">
      <c r="A10707" t="s">
        <v>85</v>
      </c>
      <c r="B10707" s="72">
        <v>46251</v>
      </c>
      <c r="C10707" s="79">
        <v>0</v>
      </c>
      <c r="D10707">
        <v>0</v>
      </c>
      <c r="E10707" t="str">
        <f t="shared" si="334"/>
        <v>août</v>
      </c>
      <c r="F10707">
        <f t="shared" si="335"/>
        <v>24</v>
      </c>
    </row>
    <row r="10708" spans="1:6">
      <c r="A10708" t="s">
        <v>85</v>
      </c>
      <c r="B10708" s="72">
        <v>46251</v>
      </c>
      <c r="C10708" s="79">
        <v>4.1666666666666664E-2</v>
      </c>
      <c r="D10708">
        <v>1</v>
      </c>
      <c r="E10708" t="str">
        <f t="shared" si="334"/>
        <v>août</v>
      </c>
      <c r="F10708">
        <f t="shared" si="335"/>
        <v>1</v>
      </c>
    </row>
    <row r="10709" spans="1:6">
      <c r="A10709" t="s">
        <v>85</v>
      </c>
      <c r="B10709" s="72">
        <v>46251</v>
      </c>
      <c r="C10709" s="79">
        <v>8.3333333333333329E-2</v>
      </c>
      <c r="D10709">
        <v>0</v>
      </c>
      <c r="E10709" t="str">
        <f t="shared" si="334"/>
        <v>août</v>
      </c>
      <c r="F10709">
        <f t="shared" si="335"/>
        <v>2</v>
      </c>
    </row>
    <row r="10710" spans="1:6">
      <c r="A10710" t="s">
        <v>85</v>
      </c>
      <c r="B10710" s="72">
        <v>46251</v>
      </c>
      <c r="C10710" s="79">
        <v>0.125</v>
      </c>
      <c r="D10710">
        <v>0</v>
      </c>
      <c r="E10710" t="str">
        <f t="shared" si="334"/>
        <v>août</v>
      </c>
      <c r="F10710">
        <f t="shared" si="335"/>
        <v>3</v>
      </c>
    </row>
    <row r="10711" spans="1:6">
      <c r="A10711" t="s">
        <v>85</v>
      </c>
      <c r="B10711" s="72">
        <v>46251</v>
      </c>
      <c r="C10711" s="79">
        <v>0.16666666666666666</v>
      </c>
      <c r="D10711">
        <v>0</v>
      </c>
      <c r="E10711" t="str">
        <f t="shared" si="334"/>
        <v>août</v>
      </c>
      <c r="F10711">
        <f t="shared" si="335"/>
        <v>4</v>
      </c>
    </row>
    <row r="10712" spans="1:6">
      <c r="A10712" t="s">
        <v>85</v>
      </c>
      <c r="B10712" s="72">
        <v>46251</v>
      </c>
      <c r="C10712" s="79">
        <v>0.20833333333333334</v>
      </c>
      <c r="D10712">
        <v>0</v>
      </c>
      <c r="E10712" t="str">
        <f t="shared" si="334"/>
        <v>août</v>
      </c>
      <c r="F10712" t="e">
        <f t="shared" si="335"/>
        <v>#N/A</v>
      </c>
    </row>
    <row r="10713" spans="1:6">
      <c r="A10713" t="s">
        <v>85</v>
      </c>
      <c r="B10713" s="72">
        <v>46251</v>
      </c>
      <c r="C10713" s="79">
        <v>0.25</v>
      </c>
      <c r="D10713">
        <v>0</v>
      </c>
      <c r="E10713" t="str">
        <f t="shared" si="334"/>
        <v>août</v>
      </c>
      <c r="F10713">
        <f t="shared" si="335"/>
        <v>6</v>
      </c>
    </row>
    <row r="10714" spans="1:6">
      <c r="A10714" t="s">
        <v>85</v>
      </c>
      <c r="B10714" s="72">
        <v>46251</v>
      </c>
      <c r="C10714" s="79">
        <v>0.29166666666666669</v>
      </c>
      <c r="D10714">
        <v>2</v>
      </c>
      <c r="E10714" t="str">
        <f t="shared" si="334"/>
        <v>août</v>
      </c>
      <c r="F10714">
        <f t="shared" si="335"/>
        <v>7</v>
      </c>
    </row>
    <row r="10715" spans="1:6">
      <c r="A10715" t="s">
        <v>85</v>
      </c>
      <c r="B10715" s="72">
        <v>46251</v>
      </c>
      <c r="C10715" s="79">
        <v>0.33333333333333331</v>
      </c>
      <c r="D10715">
        <v>7</v>
      </c>
      <c r="E10715" t="str">
        <f t="shared" si="334"/>
        <v>août</v>
      </c>
      <c r="F10715">
        <f t="shared" si="335"/>
        <v>8</v>
      </c>
    </row>
    <row r="10716" spans="1:6">
      <c r="A10716" t="s">
        <v>85</v>
      </c>
      <c r="B10716" s="72">
        <v>46251</v>
      </c>
      <c r="C10716" s="79">
        <v>0.375</v>
      </c>
      <c r="D10716">
        <v>14</v>
      </c>
      <c r="E10716" t="str">
        <f t="shared" si="334"/>
        <v>août</v>
      </c>
      <c r="F10716">
        <f t="shared" si="335"/>
        <v>9</v>
      </c>
    </row>
    <row r="10717" spans="1:6">
      <c r="A10717" t="s">
        <v>85</v>
      </c>
      <c r="B10717" s="72">
        <v>46251</v>
      </c>
      <c r="C10717" s="79">
        <v>0.41666666666666669</v>
      </c>
      <c r="D10717">
        <v>18</v>
      </c>
      <c r="E10717" t="str">
        <f t="shared" si="334"/>
        <v>août</v>
      </c>
      <c r="F10717">
        <f t="shared" si="335"/>
        <v>10</v>
      </c>
    </row>
    <row r="10718" spans="1:6">
      <c r="A10718" t="s">
        <v>85</v>
      </c>
      <c r="B10718" s="72">
        <v>46251</v>
      </c>
      <c r="C10718" s="79">
        <v>0.45833333333333331</v>
      </c>
      <c r="D10718">
        <v>10</v>
      </c>
      <c r="E10718" t="str">
        <f t="shared" si="334"/>
        <v>août</v>
      </c>
      <c r="F10718">
        <f t="shared" si="335"/>
        <v>11</v>
      </c>
    </row>
    <row r="10719" spans="1:6">
      <c r="A10719" t="s">
        <v>85</v>
      </c>
      <c r="B10719" s="72">
        <v>46251</v>
      </c>
      <c r="C10719" s="79">
        <v>0.5</v>
      </c>
      <c r="D10719">
        <v>12</v>
      </c>
      <c r="E10719" t="str">
        <f t="shared" si="334"/>
        <v>août</v>
      </c>
      <c r="F10719">
        <f t="shared" si="335"/>
        <v>12</v>
      </c>
    </row>
    <row r="10720" spans="1:6">
      <c r="A10720" t="s">
        <v>85</v>
      </c>
      <c r="B10720" s="72">
        <v>46251</v>
      </c>
      <c r="C10720" s="79">
        <v>0.54166666666666663</v>
      </c>
      <c r="D10720">
        <v>15</v>
      </c>
      <c r="E10720" t="str">
        <f t="shared" si="334"/>
        <v>août</v>
      </c>
      <c r="F10720">
        <f t="shared" si="335"/>
        <v>13</v>
      </c>
    </row>
    <row r="10721" spans="1:6">
      <c r="A10721" t="s">
        <v>85</v>
      </c>
      <c r="B10721" s="72">
        <v>46251</v>
      </c>
      <c r="C10721" s="79">
        <v>0.58333333333333337</v>
      </c>
      <c r="D10721">
        <v>16</v>
      </c>
      <c r="E10721" t="str">
        <f t="shared" si="334"/>
        <v>août</v>
      </c>
      <c r="F10721">
        <f t="shared" si="335"/>
        <v>14</v>
      </c>
    </row>
    <row r="10722" spans="1:6">
      <c r="A10722" t="s">
        <v>85</v>
      </c>
      <c r="B10722" s="72">
        <v>46251</v>
      </c>
      <c r="C10722" s="79">
        <v>0.625</v>
      </c>
      <c r="D10722">
        <v>14</v>
      </c>
      <c r="E10722" t="str">
        <f t="shared" si="334"/>
        <v>août</v>
      </c>
      <c r="F10722">
        <f t="shared" si="335"/>
        <v>15</v>
      </c>
    </row>
    <row r="10723" spans="1:6">
      <c r="A10723" t="s">
        <v>85</v>
      </c>
      <c r="B10723" s="72">
        <v>46251</v>
      </c>
      <c r="C10723" s="79">
        <v>0.66666666666666663</v>
      </c>
      <c r="D10723">
        <v>20</v>
      </c>
      <c r="E10723" t="str">
        <f t="shared" si="334"/>
        <v>août</v>
      </c>
      <c r="F10723">
        <f t="shared" si="335"/>
        <v>16</v>
      </c>
    </row>
    <row r="10724" spans="1:6">
      <c r="A10724" t="s">
        <v>85</v>
      </c>
      <c r="B10724" s="72">
        <v>46251</v>
      </c>
      <c r="C10724" s="79">
        <v>0.70833333333333337</v>
      </c>
      <c r="D10724">
        <v>9</v>
      </c>
      <c r="E10724" t="str">
        <f t="shared" si="334"/>
        <v>août</v>
      </c>
      <c r="F10724">
        <f t="shared" si="335"/>
        <v>17</v>
      </c>
    </row>
    <row r="10725" spans="1:6">
      <c r="A10725" t="s">
        <v>85</v>
      </c>
      <c r="B10725" s="72">
        <v>46251</v>
      </c>
      <c r="C10725" s="79">
        <v>0.75</v>
      </c>
      <c r="D10725">
        <v>8</v>
      </c>
      <c r="E10725" t="str">
        <f t="shared" si="334"/>
        <v>août</v>
      </c>
      <c r="F10725">
        <f t="shared" si="335"/>
        <v>18</v>
      </c>
    </row>
    <row r="10726" spans="1:6">
      <c r="A10726" t="s">
        <v>85</v>
      </c>
      <c r="B10726" s="72">
        <v>46251</v>
      </c>
      <c r="C10726" s="79">
        <v>0.79166666666666663</v>
      </c>
      <c r="D10726">
        <v>8</v>
      </c>
      <c r="E10726" t="str">
        <f t="shared" si="334"/>
        <v>août</v>
      </c>
      <c r="F10726">
        <f t="shared" si="335"/>
        <v>19</v>
      </c>
    </row>
    <row r="10727" spans="1:6">
      <c r="A10727" t="s">
        <v>85</v>
      </c>
      <c r="B10727" s="72">
        <v>46251</v>
      </c>
      <c r="C10727" s="79">
        <v>0.83333333333333337</v>
      </c>
      <c r="D10727">
        <v>8</v>
      </c>
      <c r="E10727" t="str">
        <f t="shared" si="334"/>
        <v>août</v>
      </c>
      <c r="F10727">
        <f t="shared" si="335"/>
        <v>20</v>
      </c>
    </row>
    <row r="10728" spans="1:6">
      <c r="A10728" t="s">
        <v>85</v>
      </c>
      <c r="B10728" s="72">
        <v>46251</v>
      </c>
      <c r="C10728" s="79">
        <v>0.875</v>
      </c>
      <c r="D10728">
        <v>1</v>
      </c>
      <c r="E10728" t="str">
        <f t="shared" si="334"/>
        <v>août</v>
      </c>
      <c r="F10728">
        <f t="shared" si="335"/>
        <v>21</v>
      </c>
    </row>
    <row r="10729" spans="1:6">
      <c r="A10729" t="s">
        <v>85</v>
      </c>
      <c r="B10729" s="72">
        <v>46251</v>
      </c>
      <c r="C10729" s="79">
        <v>0.91666666666666663</v>
      </c>
      <c r="D10729">
        <v>1</v>
      </c>
      <c r="E10729" t="str">
        <f t="shared" si="334"/>
        <v>août</v>
      </c>
      <c r="F10729">
        <f t="shared" si="335"/>
        <v>22</v>
      </c>
    </row>
    <row r="10730" spans="1:6">
      <c r="A10730" t="s">
        <v>85</v>
      </c>
      <c r="B10730" s="72">
        <v>46251</v>
      </c>
      <c r="C10730" s="79">
        <v>0.95833333333333337</v>
      </c>
      <c r="D10730">
        <v>0</v>
      </c>
      <c r="E10730" t="str">
        <f t="shared" si="334"/>
        <v>août</v>
      </c>
      <c r="F10730">
        <f t="shared" si="335"/>
        <v>23</v>
      </c>
    </row>
    <row r="10731" spans="1:6">
      <c r="A10731" t="s">
        <v>85</v>
      </c>
      <c r="B10731" s="72">
        <v>46252</v>
      </c>
      <c r="C10731" s="79">
        <v>0</v>
      </c>
      <c r="D10731">
        <v>0</v>
      </c>
      <c r="E10731" t="str">
        <f t="shared" si="334"/>
        <v>août</v>
      </c>
      <c r="F10731">
        <f t="shared" si="335"/>
        <v>24</v>
      </c>
    </row>
    <row r="10732" spans="1:6">
      <c r="A10732" t="s">
        <v>85</v>
      </c>
      <c r="B10732" s="72">
        <v>46252</v>
      </c>
      <c r="C10732" s="79">
        <v>4.1666666666666664E-2</v>
      </c>
      <c r="D10732">
        <v>0</v>
      </c>
      <c r="E10732" t="str">
        <f t="shared" si="334"/>
        <v>août</v>
      </c>
      <c r="F10732">
        <f t="shared" si="335"/>
        <v>1</v>
      </c>
    </row>
    <row r="10733" spans="1:6">
      <c r="A10733" t="s">
        <v>85</v>
      </c>
      <c r="B10733" s="72">
        <v>46252</v>
      </c>
      <c r="C10733" s="79">
        <v>8.3333333333333329E-2</v>
      </c>
      <c r="D10733">
        <v>0</v>
      </c>
      <c r="E10733" t="str">
        <f t="shared" si="334"/>
        <v>août</v>
      </c>
      <c r="F10733">
        <f t="shared" si="335"/>
        <v>2</v>
      </c>
    </row>
    <row r="10734" spans="1:6">
      <c r="A10734" t="s">
        <v>85</v>
      </c>
      <c r="B10734" s="72">
        <v>46252</v>
      </c>
      <c r="C10734" s="79">
        <v>0.125</v>
      </c>
      <c r="D10734">
        <v>0</v>
      </c>
      <c r="E10734" t="str">
        <f t="shared" si="334"/>
        <v>août</v>
      </c>
      <c r="F10734">
        <f t="shared" si="335"/>
        <v>3</v>
      </c>
    </row>
    <row r="10735" spans="1:6">
      <c r="A10735" t="s">
        <v>85</v>
      </c>
      <c r="B10735" s="72">
        <v>46252</v>
      </c>
      <c r="C10735" s="79">
        <v>0.16666666666666666</v>
      </c>
      <c r="D10735">
        <v>0</v>
      </c>
      <c r="E10735" t="str">
        <f t="shared" si="334"/>
        <v>août</v>
      </c>
      <c r="F10735">
        <f t="shared" si="335"/>
        <v>4</v>
      </c>
    </row>
    <row r="10736" spans="1:6">
      <c r="A10736" t="s">
        <v>85</v>
      </c>
      <c r="B10736" s="72">
        <v>46252</v>
      </c>
      <c r="C10736" s="79">
        <v>0.20833333333333334</v>
      </c>
      <c r="D10736">
        <v>1</v>
      </c>
      <c r="E10736" t="str">
        <f t="shared" si="334"/>
        <v>août</v>
      </c>
      <c r="F10736" t="e">
        <f t="shared" si="335"/>
        <v>#N/A</v>
      </c>
    </row>
    <row r="10737" spans="1:6">
      <c r="A10737" t="s">
        <v>85</v>
      </c>
      <c r="B10737" s="72">
        <v>46252</v>
      </c>
      <c r="C10737" s="79">
        <v>0.25</v>
      </c>
      <c r="D10737">
        <v>1</v>
      </c>
      <c r="E10737" t="str">
        <f t="shared" si="334"/>
        <v>août</v>
      </c>
      <c r="F10737">
        <f t="shared" si="335"/>
        <v>6</v>
      </c>
    </row>
    <row r="10738" spans="1:6">
      <c r="A10738" t="s">
        <v>85</v>
      </c>
      <c r="B10738" s="72">
        <v>46252</v>
      </c>
      <c r="C10738" s="79">
        <v>0.29166666666666669</v>
      </c>
      <c r="D10738">
        <v>0</v>
      </c>
      <c r="E10738" t="str">
        <f t="shared" si="334"/>
        <v>août</v>
      </c>
      <c r="F10738">
        <f t="shared" si="335"/>
        <v>7</v>
      </c>
    </row>
    <row r="10739" spans="1:6">
      <c r="A10739" t="s">
        <v>85</v>
      </c>
      <c r="B10739" s="72">
        <v>46252</v>
      </c>
      <c r="C10739" s="79">
        <v>0.33333333333333331</v>
      </c>
      <c r="D10739">
        <v>5</v>
      </c>
      <c r="E10739" t="str">
        <f t="shared" si="334"/>
        <v>août</v>
      </c>
      <c r="F10739">
        <f t="shared" si="335"/>
        <v>8</v>
      </c>
    </row>
    <row r="10740" spans="1:6">
      <c r="A10740" t="s">
        <v>85</v>
      </c>
      <c r="B10740" s="72">
        <v>46252</v>
      </c>
      <c r="C10740" s="79">
        <v>0.375</v>
      </c>
      <c r="D10740">
        <v>11</v>
      </c>
      <c r="E10740" t="str">
        <f t="shared" si="334"/>
        <v>août</v>
      </c>
      <c r="F10740">
        <f t="shared" si="335"/>
        <v>9</v>
      </c>
    </row>
    <row r="10741" spans="1:6">
      <c r="A10741" t="s">
        <v>85</v>
      </c>
      <c r="B10741" s="72">
        <v>46252</v>
      </c>
      <c r="C10741" s="79">
        <v>0.41666666666666669</v>
      </c>
      <c r="D10741">
        <v>8</v>
      </c>
      <c r="E10741" t="str">
        <f t="shared" si="334"/>
        <v>août</v>
      </c>
      <c r="F10741">
        <f t="shared" si="335"/>
        <v>10</v>
      </c>
    </row>
    <row r="10742" spans="1:6">
      <c r="A10742" t="s">
        <v>85</v>
      </c>
      <c r="B10742" s="72">
        <v>46252</v>
      </c>
      <c r="C10742" s="79">
        <v>0.45833333333333331</v>
      </c>
      <c r="D10742">
        <v>9</v>
      </c>
      <c r="E10742" t="str">
        <f t="shared" si="334"/>
        <v>août</v>
      </c>
      <c r="F10742">
        <f t="shared" si="335"/>
        <v>11</v>
      </c>
    </row>
    <row r="10743" spans="1:6">
      <c r="A10743" t="s">
        <v>85</v>
      </c>
      <c r="B10743" s="72">
        <v>46252</v>
      </c>
      <c r="C10743" s="79">
        <v>0.5</v>
      </c>
      <c r="D10743">
        <v>9</v>
      </c>
      <c r="E10743" t="str">
        <f t="shared" si="334"/>
        <v>août</v>
      </c>
      <c r="F10743">
        <f t="shared" si="335"/>
        <v>12</v>
      </c>
    </row>
    <row r="10744" spans="1:6">
      <c r="A10744" t="s">
        <v>85</v>
      </c>
      <c r="B10744" s="72">
        <v>46252</v>
      </c>
      <c r="C10744" s="79">
        <v>0.54166666666666663</v>
      </c>
      <c r="D10744">
        <v>10</v>
      </c>
      <c r="E10744" t="str">
        <f t="shared" si="334"/>
        <v>août</v>
      </c>
      <c r="F10744">
        <f t="shared" si="335"/>
        <v>13</v>
      </c>
    </row>
    <row r="10745" spans="1:6">
      <c r="A10745" t="s">
        <v>85</v>
      </c>
      <c r="B10745" s="72">
        <v>46252</v>
      </c>
      <c r="C10745" s="79">
        <v>0.58333333333333337</v>
      </c>
      <c r="D10745">
        <v>18</v>
      </c>
      <c r="E10745" t="str">
        <f t="shared" si="334"/>
        <v>août</v>
      </c>
      <c r="F10745">
        <f t="shared" si="335"/>
        <v>14</v>
      </c>
    </row>
    <row r="10746" spans="1:6">
      <c r="A10746" t="s">
        <v>85</v>
      </c>
      <c r="B10746" s="72">
        <v>46252</v>
      </c>
      <c r="C10746" s="79">
        <v>0.625</v>
      </c>
      <c r="D10746">
        <v>10</v>
      </c>
      <c r="E10746" t="str">
        <f t="shared" si="334"/>
        <v>août</v>
      </c>
      <c r="F10746">
        <f t="shared" si="335"/>
        <v>15</v>
      </c>
    </row>
    <row r="10747" spans="1:6">
      <c r="A10747" t="s">
        <v>85</v>
      </c>
      <c r="B10747" s="72">
        <v>46252</v>
      </c>
      <c r="C10747" s="79">
        <v>0.66666666666666663</v>
      </c>
      <c r="D10747">
        <v>12</v>
      </c>
      <c r="E10747" t="str">
        <f t="shared" si="334"/>
        <v>août</v>
      </c>
      <c r="F10747">
        <f t="shared" si="335"/>
        <v>16</v>
      </c>
    </row>
    <row r="10748" spans="1:6">
      <c r="A10748" t="s">
        <v>85</v>
      </c>
      <c r="B10748" s="72">
        <v>46252</v>
      </c>
      <c r="C10748" s="79">
        <v>0.70833333333333337</v>
      </c>
      <c r="D10748">
        <v>5</v>
      </c>
      <c r="E10748" t="str">
        <f t="shared" si="334"/>
        <v>août</v>
      </c>
      <c r="F10748">
        <f t="shared" si="335"/>
        <v>17</v>
      </c>
    </row>
    <row r="10749" spans="1:6">
      <c r="A10749" t="s">
        <v>85</v>
      </c>
      <c r="B10749" s="72">
        <v>46252</v>
      </c>
      <c r="C10749" s="79">
        <v>0.75</v>
      </c>
      <c r="D10749">
        <v>4</v>
      </c>
      <c r="E10749" t="str">
        <f t="shared" si="334"/>
        <v>août</v>
      </c>
      <c r="F10749">
        <f t="shared" si="335"/>
        <v>18</v>
      </c>
    </row>
    <row r="10750" spans="1:6">
      <c r="A10750" t="s">
        <v>85</v>
      </c>
      <c r="B10750" s="72">
        <v>46252</v>
      </c>
      <c r="C10750" s="79">
        <v>0.79166666666666663</v>
      </c>
      <c r="D10750">
        <v>7</v>
      </c>
      <c r="E10750" t="str">
        <f t="shared" si="334"/>
        <v>août</v>
      </c>
      <c r="F10750">
        <f t="shared" si="335"/>
        <v>19</v>
      </c>
    </row>
    <row r="10751" spans="1:6">
      <c r="A10751" t="s">
        <v>85</v>
      </c>
      <c r="B10751" s="72">
        <v>46252</v>
      </c>
      <c r="C10751" s="79">
        <v>0.83333333333333337</v>
      </c>
      <c r="D10751">
        <v>10</v>
      </c>
      <c r="E10751" t="str">
        <f t="shared" si="334"/>
        <v>août</v>
      </c>
      <c r="F10751">
        <f t="shared" si="335"/>
        <v>20</v>
      </c>
    </row>
    <row r="10752" spans="1:6">
      <c r="A10752" t="s">
        <v>85</v>
      </c>
      <c r="B10752" s="72">
        <v>46252</v>
      </c>
      <c r="C10752" s="79">
        <v>0.875</v>
      </c>
      <c r="D10752">
        <v>5</v>
      </c>
      <c r="E10752" t="str">
        <f t="shared" si="334"/>
        <v>août</v>
      </c>
      <c r="F10752">
        <f t="shared" si="335"/>
        <v>21</v>
      </c>
    </row>
    <row r="10753" spans="1:6">
      <c r="A10753" t="s">
        <v>85</v>
      </c>
      <c r="B10753" s="72">
        <v>46252</v>
      </c>
      <c r="C10753" s="79">
        <v>0.91666666666666663</v>
      </c>
      <c r="D10753">
        <v>0</v>
      </c>
      <c r="E10753" t="str">
        <f t="shared" si="334"/>
        <v>août</v>
      </c>
      <c r="F10753">
        <f t="shared" si="335"/>
        <v>22</v>
      </c>
    </row>
    <row r="10754" spans="1:6">
      <c r="A10754" t="s">
        <v>85</v>
      </c>
      <c r="B10754" s="72">
        <v>46252</v>
      </c>
      <c r="C10754" s="79">
        <v>0.95833333333333337</v>
      </c>
      <c r="D10754">
        <v>3</v>
      </c>
      <c r="E10754" t="str">
        <f t="shared" si="334"/>
        <v>août</v>
      </c>
      <c r="F10754">
        <f t="shared" si="335"/>
        <v>23</v>
      </c>
    </row>
    <row r="10755" spans="1:6">
      <c r="A10755" t="s">
        <v>85</v>
      </c>
      <c r="B10755" s="72">
        <v>46253</v>
      </c>
      <c r="C10755" s="79">
        <v>0</v>
      </c>
      <c r="D10755">
        <v>2</v>
      </c>
      <c r="E10755" t="str">
        <f t="shared" si="334"/>
        <v>août</v>
      </c>
      <c r="F10755">
        <f t="shared" si="335"/>
        <v>24</v>
      </c>
    </row>
    <row r="10756" spans="1:6">
      <c r="A10756" t="s">
        <v>85</v>
      </c>
      <c r="B10756" s="72">
        <v>46253</v>
      </c>
      <c r="C10756" s="79">
        <v>4.1666666666666664E-2</v>
      </c>
      <c r="D10756">
        <v>3</v>
      </c>
      <c r="E10756" t="str">
        <f t="shared" ref="E10756:E10819" si="336">TEXT(B10756,"mmmm")</f>
        <v>août</v>
      </c>
      <c r="F10756">
        <f t="shared" ref="F10756:F10819" si="337">VLOOKUP(C10756,$L$1:$M$24,2,0)</f>
        <v>1</v>
      </c>
    </row>
    <row r="10757" spans="1:6">
      <c r="A10757" t="s">
        <v>85</v>
      </c>
      <c r="B10757" s="72">
        <v>46253</v>
      </c>
      <c r="C10757" s="79">
        <v>8.3333333333333329E-2</v>
      </c>
      <c r="D10757">
        <v>0</v>
      </c>
      <c r="E10757" t="str">
        <f t="shared" si="336"/>
        <v>août</v>
      </c>
      <c r="F10757">
        <f t="shared" si="337"/>
        <v>2</v>
      </c>
    </row>
    <row r="10758" spans="1:6">
      <c r="A10758" t="s">
        <v>85</v>
      </c>
      <c r="B10758" s="72">
        <v>46253</v>
      </c>
      <c r="C10758" s="79">
        <v>0.125</v>
      </c>
      <c r="D10758">
        <v>0</v>
      </c>
      <c r="E10758" t="str">
        <f t="shared" si="336"/>
        <v>août</v>
      </c>
      <c r="F10758">
        <f t="shared" si="337"/>
        <v>3</v>
      </c>
    </row>
    <row r="10759" spans="1:6">
      <c r="A10759" t="s">
        <v>85</v>
      </c>
      <c r="B10759" s="72">
        <v>46253</v>
      </c>
      <c r="C10759" s="79">
        <v>0.16666666666666666</v>
      </c>
      <c r="D10759">
        <v>0</v>
      </c>
      <c r="E10759" t="str">
        <f t="shared" si="336"/>
        <v>août</v>
      </c>
      <c r="F10759">
        <f t="shared" si="337"/>
        <v>4</v>
      </c>
    </row>
    <row r="10760" spans="1:6">
      <c r="A10760" t="s">
        <v>85</v>
      </c>
      <c r="B10760" s="72">
        <v>46253</v>
      </c>
      <c r="C10760" s="79">
        <v>0.20833333333333334</v>
      </c>
      <c r="D10760">
        <v>0</v>
      </c>
      <c r="E10760" t="str">
        <f t="shared" si="336"/>
        <v>août</v>
      </c>
      <c r="F10760" t="e">
        <f t="shared" si="337"/>
        <v>#N/A</v>
      </c>
    </row>
    <row r="10761" spans="1:6">
      <c r="A10761" t="s">
        <v>85</v>
      </c>
      <c r="B10761" s="72">
        <v>46253</v>
      </c>
      <c r="C10761" s="79">
        <v>0.25</v>
      </c>
      <c r="D10761">
        <v>0</v>
      </c>
      <c r="E10761" t="str">
        <f t="shared" si="336"/>
        <v>août</v>
      </c>
      <c r="F10761">
        <f t="shared" si="337"/>
        <v>6</v>
      </c>
    </row>
    <row r="10762" spans="1:6">
      <c r="A10762" t="s">
        <v>85</v>
      </c>
      <c r="B10762" s="72">
        <v>46253</v>
      </c>
      <c r="C10762" s="79">
        <v>0.29166666666666669</v>
      </c>
      <c r="D10762">
        <v>1</v>
      </c>
      <c r="E10762" t="str">
        <f t="shared" si="336"/>
        <v>août</v>
      </c>
      <c r="F10762">
        <f t="shared" si="337"/>
        <v>7</v>
      </c>
    </row>
    <row r="10763" spans="1:6">
      <c r="A10763" t="s">
        <v>85</v>
      </c>
      <c r="B10763" s="72">
        <v>46253</v>
      </c>
      <c r="C10763" s="79">
        <v>0.33333333333333331</v>
      </c>
      <c r="D10763">
        <v>3</v>
      </c>
      <c r="E10763" t="str">
        <f t="shared" si="336"/>
        <v>août</v>
      </c>
      <c r="F10763">
        <f t="shared" si="337"/>
        <v>8</v>
      </c>
    </row>
    <row r="10764" spans="1:6">
      <c r="A10764" t="s">
        <v>85</v>
      </c>
      <c r="B10764" s="72">
        <v>46253</v>
      </c>
      <c r="C10764" s="79">
        <v>0.375</v>
      </c>
      <c r="D10764">
        <v>4</v>
      </c>
      <c r="E10764" t="str">
        <f t="shared" si="336"/>
        <v>août</v>
      </c>
      <c r="F10764">
        <f t="shared" si="337"/>
        <v>9</v>
      </c>
    </row>
    <row r="10765" spans="1:6">
      <c r="A10765" t="s">
        <v>85</v>
      </c>
      <c r="B10765" s="72">
        <v>46253</v>
      </c>
      <c r="C10765" s="79">
        <v>0.41666666666666669</v>
      </c>
      <c r="D10765">
        <v>5</v>
      </c>
      <c r="E10765" t="str">
        <f t="shared" si="336"/>
        <v>août</v>
      </c>
      <c r="F10765">
        <f t="shared" si="337"/>
        <v>10</v>
      </c>
    </row>
    <row r="10766" spans="1:6">
      <c r="A10766" t="s">
        <v>85</v>
      </c>
      <c r="B10766" s="72">
        <v>46253</v>
      </c>
      <c r="C10766" s="79">
        <v>0.45833333333333331</v>
      </c>
      <c r="D10766">
        <v>14</v>
      </c>
      <c r="E10766" t="str">
        <f t="shared" si="336"/>
        <v>août</v>
      </c>
      <c r="F10766">
        <f t="shared" si="337"/>
        <v>11</v>
      </c>
    </row>
    <row r="10767" spans="1:6">
      <c r="A10767" t="s">
        <v>85</v>
      </c>
      <c r="B10767" s="72">
        <v>46253</v>
      </c>
      <c r="C10767" s="79">
        <v>0.5</v>
      </c>
      <c r="D10767">
        <v>9</v>
      </c>
      <c r="E10767" t="str">
        <f t="shared" si="336"/>
        <v>août</v>
      </c>
      <c r="F10767">
        <f t="shared" si="337"/>
        <v>12</v>
      </c>
    </row>
    <row r="10768" spans="1:6">
      <c r="A10768" t="s">
        <v>85</v>
      </c>
      <c r="B10768" s="72">
        <v>46253</v>
      </c>
      <c r="C10768" s="79">
        <v>0.54166666666666663</v>
      </c>
      <c r="D10768">
        <v>8</v>
      </c>
      <c r="E10768" t="str">
        <f t="shared" si="336"/>
        <v>août</v>
      </c>
      <c r="F10768">
        <f t="shared" si="337"/>
        <v>13</v>
      </c>
    </row>
    <row r="10769" spans="1:6">
      <c r="A10769" t="s">
        <v>85</v>
      </c>
      <c r="B10769" s="72">
        <v>46253</v>
      </c>
      <c r="C10769" s="79">
        <v>0.58333333333333337</v>
      </c>
      <c r="D10769">
        <v>14</v>
      </c>
      <c r="E10769" t="str">
        <f t="shared" si="336"/>
        <v>août</v>
      </c>
      <c r="F10769">
        <f t="shared" si="337"/>
        <v>14</v>
      </c>
    </row>
    <row r="10770" spans="1:6">
      <c r="A10770" t="s">
        <v>85</v>
      </c>
      <c r="B10770" s="72">
        <v>46253</v>
      </c>
      <c r="C10770" s="79">
        <v>0.625</v>
      </c>
      <c r="D10770">
        <v>16</v>
      </c>
      <c r="E10770" t="str">
        <f t="shared" si="336"/>
        <v>août</v>
      </c>
      <c r="F10770">
        <f t="shared" si="337"/>
        <v>15</v>
      </c>
    </row>
    <row r="10771" spans="1:6">
      <c r="A10771" t="s">
        <v>85</v>
      </c>
      <c r="B10771" s="72">
        <v>46253</v>
      </c>
      <c r="C10771" s="79">
        <v>0.66666666666666663</v>
      </c>
      <c r="D10771">
        <v>20</v>
      </c>
      <c r="E10771" t="str">
        <f t="shared" si="336"/>
        <v>août</v>
      </c>
      <c r="F10771">
        <f t="shared" si="337"/>
        <v>16</v>
      </c>
    </row>
    <row r="10772" spans="1:6">
      <c r="A10772" t="s">
        <v>85</v>
      </c>
      <c r="B10772" s="72">
        <v>46253</v>
      </c>
      <c r="C10772" s="79">
        <v>0.70833333333333337</v>
      </c>
      <c r="D10772">
        <v>9</v>
      </c>
      <c r="E10772" t="str">
        <f t="shared" si="336"/>
        <v>août</v>
      </c>
      <c r="F10772">
        <f t="shared" si="337"/>
        <v>17</v>
      </c>
    </row>
    <row r="10773" spans="1:6">
      <c r="A10773" t="s">
        <v>85</v>
      </c>
      <c r="B10773" s="72">
        <v>46253</v>
      </c>
      <c r="C10773" s="79">
        <v>0.75</v>
      </c>
      <c r="D10773">
        <v>7</v>
      </c>
      <c r="E10773" t="str">
        <f t="shared" si="336"/>
        <v>août</v>
      </c>
      <c r="F10773">
        <f t="shared" si="337"/>
        <v>18</v>
      </c>
    </row>
    <row r="10774" spans="1:6">
      <c r="A10774" t="s">
        <v>85</v>
      </c>
      <c r="B10774" s="72">
        <v>46253</v>
      </c>
      <c r="C10774" s="79">
        <v>0.79166666666666663</v>
      </c>
      <c r="D10774">
        <v>4</v>
      </c>
      <c r="E10774" t="str">
        <f t="shared" si="336"/>
        <v>août</v>
      </c>
      <c r="F10774">
        <f t="shared" si="337"/>
        <v>19</v>
      </c>
    </row>
    <row r="10775" spans="1:6">
      <c r="A10775" t="s">
        <v>85</v>
      </c>
      <c r="B10775" s="72">
        <v>46253</v>
      </c>
      <c r="C10775" s="79">
        <v>0.83333333333333337</v>
      </c>
      <c r="D10775">
        <v>1</v>
      </c>
      <c r="E10775" t="str">
        <f t="shared" si="336"/>
        <v>août</v>
      </c>
      <c r="F10775">
        <f t="shared" si="337"/>
        <v>20</v>
      </c>
    </row>
    <row r="10776" spans="1:6">
      <c r="A10776" t="s">
        <v>85</v>
      </c>
      <c r="B10776" s="72">
        <v>46253</v>
      </c>
      <c r="C10776" s="79">
        <v>0.875</v>
      </c>
      <c r="D10776">
        <v>2</v>
      </c>
      <c r="E10776" t="str">
        <f t="shared" si="336"/>
        <v>août</v>
      </c>
      <c r="F10776">
        <f t="shared" si="337"/>
        <v>21</v>
      </c>
    </row>
    <row r="10777" spans="1:6">
      <c r="A10777" t="s">
        <v>85</v>
      </c>
      <c r="B10777" s="72">
        <v>46253</v>
      </c>
      <c r="C10777" s="79">
        <v>0.91666666666666663</v>
      </c>
      <c r="D10777">
        <v>2</v>
      </c>
      <c r="E10777" t="str">
        <f t="shared" si="336"/>
        <v>août</v>
      </c>
      <c r="F10777">
        <f t="shared" si="337"/>
        <v>22</v>
      </c>
    </row>
    <row r="10778" spans="1:6">
      <c r="A10778" t="s">
        <v>85</v>
      </c>
      <c r="B10778" s="72">
        <v>46253</v>
      </c>
      <c r="C10778" s="79">
        <v>0.95833333333333337</v>
      </c>
      <c r="D10778">
        <v>5</v>
      </c>
      <c r="E10778" t="str">
        <f t="shared" si="336"/>
        <v>août</v>
      </c>
      <c r="F10778">
        <f t="shared" si="337"/>
        <v>23</v>
      </c>
    </row>
    <row r="10779" spans="1:6">
      <c r="A10779" t="s">
        <v>85</v>
      </c>
      <c r="B10779" s="72">
        <v>46254</v>
      </c>
      <c r="C10779" s="79">
        <v>0</v>
      </c>
      <c r="D10779">
        <v>1</v>
      </c>
      <c r="E10779" t="str">
        <f t="shared" si="336"/>
        <v>août</v>
      </c>
      <c r="F10779">
        <f t="shared" si="337"/>
        <v>24</v>
      </c>
    </row>
    <row r="10780" spans="1:6">
      <c r="A10780" t="s">
        <v>85</v>
      </c>
      <c r="B10780" s="72">
        <v>46254</v>
      </c>
      <c r="C10780" s="79">
        <v>4.1666666666666664E-2</v>
      </c>
      <c r="D10780">
        <v>0</v>
      </c>
      <c r="E10780" t="str">
        <f t="shared" si="336"/>
        <v>août</v>
      </c>
      <c r="F10780">
        <f t="shared" si="337"/>
        <v>1</v>
      </c>
    </row>
    <row r="10781" spans="1:6">
      <c r="A10781" t="s">
        <v>85</v>
      </c>
      <c r="B10781" s="72">
        <v>46254</v>
      </c>
      <c r="C10781" s="79">
        <v>8.3333333333333329E-2</v>
      </c>
      <c r="D10781">
        <v>1</v>
      </c>
      <c r="E10781" t="str">
        <f t="shared" si="336"/>
        <v>août</v>
      </c>
      <c r="F10781">
        <f t="shared" si="337"/>
        <v>2</v>
      </c>
    </row>
    <row r="10782" spans="1:6">
      <c r="A10782" t="s">
        <v>85</v>
      </c>
      <c r="B10782" s="72">
        <v>46254</v>
      </c>
      <c r="C10782" s="79">
        <v>0.125</v>
      </c>
      <c r="D10782">
        <v>2</v>
      </c>
      <c r="E10782" t="str">
        <f t="shared" si="336"/>
        <v>août</v>
      </c>
      <c r="F10782">
        <f t="shared" si="337"/>
        <v>3</v>
      </c>
    </row>
    <row r="10783" spans="1:6">
      <c r="A10783" t="s">
        <v>85</v>
      </c>
      <c r="B10783" s="72">
        <v>46254</v>
      </c>
      <c r="C10783" s="79">
        <v>0.16666666666666666</v>
      </c>
      <c r="D10783">
        <v>1</v>
      </c>
      <c r="E10783" t="str">
        <f t="shared" si="336"/>
        <v>août</v>
      </c>
      <c r="F10783">
        <f t="shared" si="337"/>
        <v>4</v>
      </c>
    </row>
    <row r="10784" spans="1:6">
      <c r="A10784" t="s">
        <v>85</v>
      </c>
      <c r="B10784" s="72">
        <v>46254</v>
      </c>
      <c r="C10784" s="79">
        <v>0.20833333333333334</v>
      </c>
      <c r="D10784">
        <v>0</v>
      </c>
      <c r="E10784" t="str">
        <f t="shared" si="336"/>
        <v>août</v>
      </c>
      <c r="F10784" t="e">
        <f t="shared" si="337"/>
        <v>#N/A</v>
      </c>
    </row>
    <row r="10785" spans="1:6">
      <c r="A10785" t="s">
        <v>85</v>
      </c>
      <c r="B10785" s="72">
        <v>46254</v>
      </c>
      <c r="C10785" s="79">
        <v>0.25</v>
      </c>
      <c r="D10785">
        <v>1</v>
      </c>
      <c r="E10785" t="str">
        <f t="shared" si="336"/>
        <v>août</v>
      </c>
      <c r="F10785">
        <f t="shared" si="337"/>
        <v>6</v>
      </c>
    </row>
    <row r="10786" spans="1:6">
      <c r="A10786" t="s">
        <v>85</v>
      </c>
      <c r="B10786" s="72">
        <v>46254</v>
      </c>
      <c r="C10786" s="79">
        <v>0.29166666666666669</v>
      </c>
      <c r="D10786">
        <v>2</v>
      </c>
      <c r="E10786" t="str">
        <f t="shared" si="336"/>
        <v>août</v>
      </c>
      <c r="F10786">
        <f t="shared" si="337"/>
        <v>7</v>
      </c>
    </row>
    <row r="10787" spans="1:6">
      <c r="A10787" t="s">
        <v>85</v>
      </c>
      <c r="B10787" s="72">
        <v>46254</v>
      </c>
      <c r="C10787" s="79">
        <v>0.33333333333333331</v>
      </c>
      <c r="D10787">
        <v>5</v>
      </c>
      <c r="E10787" t="str">
        <f t="shared" si="336"/>
        <v>août</v>
      </c>
      <c r="F10787">
        <f t="shared" si="337"/>
        <v>8</v>
      </c>
    </row>
    <row r="10788" spans="1:6">
      <c r="A10788" t="s">
        <v>85</v>
      </c>
      <c r="B10788" s="72">
        <v>46254</v>
      </c>
      <c r="C10788" s="79">
        <v>0.375</v>
      </c>
      <c r="D10788">
        <v>14</v>
      </c>
      <c r="E10788" t="str">
        <f t="shared" si="336"/>
        <v>août</v>
      </c>
      <c r="F10788">
        <f t="shared" si="337"/>
        <v>9</v>
      </c>
    </row>
    <row r="10789" spans="1:6">
      <c r="A10789" t="s">
        <v>85</v>
      </c>
      <c r="B10789" s="72">
        <v>46254</v>
      </c>
      <c r="C10789" s="79">
        <v>0.41666666666666669</v>
      </c>
      <c r="D10789">
        <v>15</v>
      </c>
      <c r="E10789" t="str">
        <f t="shared" si="336"/>
        <v>août</v>
      </c>
      <c r="F10789">
        <f t="shared" si="337"/>
        <v>10</v>
      </c>
    </row>
    <row r="10790" spans="1:6">
      <c r="A10790" t="s">
        <v>85</v>
      </c>
      <c r="B10790" s="72">
        <v>46254</v>
      </c>
      <c r="C10790" s="79">
        <v>0.45833333333333331</v>
      </c>
      <c r="D10790">
        <v>17</v>
      </c>
      <c r="E10790" t="str">
        <f t="shared" si="336"/>
        <v>août</v>
      </c>
      <c r="F10790">
        <f t="shared" si="337"/>
        <v>11</v>
      </c>
    </row>
    <row r="10791" spans="1:6">
      <c r="A10791" t="s">
        <v>85</v>
      </c>
      <c r="B10791" s="72">
        <v>46254</v>
      </c>
      <c r="C10791" s="79">
        <v>0.5</v>
      </c>
      <c r="D10791">
        <v>11</v>
      </c>
      <c r="E10791" t="str">
        <f t="shared" si="336"/>
        <v>août</v>
      </c>
      <c r="F10791">
        <f t="shared" si="337"/>
        <v>12</v>
      </c>
    </row>
    <row r="10792" spans="1:6">
      <c r="A10792" t="s">
        <v>85</v>
      </c>
      <c r="B10792" s="72">
        <v>46254</v>
      </c>
      <c r="C10792" s="79">
        <v>0.54166666666666663</v>
      </c>
      <c r="D10792">
        <v>13</v>
      </c>
      <c r="E10792" t="str">
        <f t="shared" si="336"/>
        <v>août</v>
      </c>
      <c r="F10792">
        <f t="shared" si="337"/>
        <v>13</v>
      </c>
    </row>
    <row r="10793" spans="1:6">
      <c r="A10793" t="s">
        <v>85</v>
      </c>
      <c r="B10793" s="72">
        <v>46254</v>
      </c>
      <c r="C10793" s="79">
        <v>0.58333333333333337</v>
      </c>
      <c r="D10793">
        <v>20</v>
      </c>
      <c r="E10793" t="str">
        <f t="shared" si="336"/>
        <v>août</v>
      </c>
      <c r="F10793">
        <f t="shared" si="337"/>
        <v>14</v>
      </c>
    </row>
    <row r="10794" spans="1:6">
      <c r="A10794" t="s">
        <v>85</v>
      </c>
      <c r="B10794" s="72">
        <v>46254</v>
      </c>
      <c r="C10794" s="79">
        <v>0.625</v>
      </c>
      <c r="D10794">
        <v>5</v>
      </c>
      <c r="E10794" t="str">
        <f t="shared" si="336"/>
        <v>août</v>
      </c>
      <c r="F10794">
        <f t="shared" si="337"/>
        <v>15</v>
      </c>
    </row>
    <row r="10795" spans="1:6">
      <c r="A10795" t="s">
        <v>85</v>
      </c>
      <c r="B10795" s="72">
        <v>46254</v>
      </c>
      <c r="C10795" s="79">
        <v>0.66666666666666663</v>
      </c>
      <c r="D10795">
        <v>9</v>
      </c>
      <c r="E10795" t="str">
        <f t="shared" si="336"/>
        <v>août</v>
      </c>
      <c r="F10795">
        <f t="shared" si="337"/>
        <v>16</v>
      </c>
    </row>
    <row r="10796" spans="1:6">
      <c r="A10796" t="s">
        <v>85</v>
      </c>
      <c r="B10796" s="72">
        <v>46254</v>
      </c>
      <c r="C10796" s="79">
        <v>0.70833333333333337</v>
      </c>
      <c r="D10796">
        <v>9</v>
      </c>
      <c r="E10796" t="str">
        <f t="shared" si="336"/>
        <v>août</v>
      </c>
      <c r="F10796">
        <f t="shared" si="337"/>
        <v>17</v>
      </c>
    </row>
    <row r="10797" spans="1:6">
      <c r="A10797" t="s">
        <v>85</v>
      </c>
      <c r="B10797" s="72">
        <v>46254</v>
      </c>
      <c r="C10797" s="79">
        <v>0.75</v>
      </c>
      <c r="D10797">
        <v>2</v>
      </c>
      <c r="E10797" t="str">
        <f t="shared" si="336"/>
        <v>août</v>
      </c>
      <c r="F10797">
        <f t="shared" si="337"/>
        <v>18</v>
      </c>
    </row>
    <row r="10798" spans="1:6">
      <c r="A10798" t="s">
        <v>85</v>
      </c>
      <c r="B10798" s="72">
        <v>46254</v>
      </c>
      <c r="C10798" s="79">
        <v>0.79166666666666663</v>
      </c>
      <c r="D10798">
        <v>3</v>
      </c>
      <c r="E10798" t="str">
        <f t="shared" si="336"/>
        <v>août</v>
      </c>
      <c r="F10798">
        <f t="shared" si="337"/>
        <v>19</v>
      </c>
    </row>
    <row r="10799" spans="1:6">
      <c r="A10799" t="s">
        <v>85</v>
      </c>
      <c r="B10799" s="72">
        <v>46254</v>
      </c>
      <c r="C10799" s="79">
        <v>0.83333333333333337</v>
      </c>
      <c r="D10799">
        <v>2</v>
      </c>
      <c r="E10799" t="str">
        <f t="shared" si="336"/>
        <v>août</v>
      </c>
      <c r="F10799">
        <f t="shared" si="337"/>
        <v>20</v>
      </c>
    </row>
    <row r="10800" spans="1:6">
      <c r="A10800" t="s">
        <v>85</v>
      </c>
      <c r="B10800" s="72">
        <v>46254</v>
      </c>
      <c r="C10800" s="79">
        <v>0.875</v>
      </c>
      <c r="D10800">
        <v>2</v>
      </c>
      <c r="E10800" t="str">
        <f t="shared" si="336"/>
        <v>août</v>
      </c>
      <c r="F10800">
        <f t="shared" si="337"/>
        <v>21</v>
      </c>
    </row>
    <row r="10801" spans="1:6">
      <c r="A10801" t="s">
        <v>85</v>
      </c>
      <c r="B10801" s="72">
        <v>46254</v>
      </c>
      <c r="C10801" s="79">
        <v>0.91666666666666663</v>
      </c>
      <c r="D10801">
        <v>2</v>
      </c>
      <c r="E10801" t="str">
        <f t="shared" si="336"/>
        <v>août</v>
      </c>
      <c r="F10801">
        <f t="shared" si="337"/>
        <v>22</v>
      </c>
    </row>
    <row r="10802" spans="1:6">
      <c r="A10802" t="s">
        <v>85</v>
      </c>
      <c r="B10802" s="72">
        <v>46254</v>
      </c>
      <c r="C10802" s="79">
        <v>0.95833333333333337</v>
      </c>
      <c r="D10802">
        <v>0</v>
      </c>
      <c r="E10802" t="str">
        <f t="shared" si="336"/>
        <v>août</v>
      </c>
      <c r="F10802">
        <f t="shared" si="337"/>
        <v>23</v>
      </c>
    </row>
    <row r="10803" spans="1:6">
      <c r="A10803" t="s">
        <v>85</v>
      </c>
      <c r="B10803" s="72">
        <v>46255</v>
      </c>
      <c r="C10803" s="79">
        <v>0</v>
      </c>
      <c r="D10803">
        <v>0</v>
      </c>
      <c r="E10803" t="str">
        <f t="shared" si="336"/>
        <v>août</v>
      </c>
      <c r="F10803">
        <f t="shared" si="337"/>
        <v>24</v>
      </c>
    </row>
    <row r="10804" spans="1:6">
      <c r="A10804" t="s">
        <v>85</v>
      </c>
      <c r="B10804" s="72">
        <v>46255</v>
      </c>
      <c r="C10804" s="79">
        <v>4.1666666666666664E-2</v>
      </c>
      <c r="D10804">
        <v>2</v>
      </c>
      <c r="E10804" t="str">
        <f t="shared" si="336"/>
        <v>août</v>
      </c>
      <c r="F10804">
        <f t="shared" si="337"/>
        <v>1</v>
      </c>
    </row>
    <row r="10805" spans="1:6">
      <c r="A10805" t="s">
        <v>85</v>
      </c>
      <c r="B10805" s="72">
        <v>46255</v>
      </c>
      <c r="C10805" s="79">
        <v>8.3333333333333329E-2</v>
      </c>
      <c r="D10805">
        <v>2</v>
      </c>
      <c r="E10805" t="str">
        <f t="shared" si="336"/>
        <v>août</v>
      </c>
      <c r="F10805">
        <f t="shared" si="337"/>
        <v>2</v>
      </c>
    </row>
    <row r="10806" spans="1:6">
      <c r="A10806" t="s">
        <v>85</v>
      </c>
      <c r="B10806" s="72">
        <v>46255</v>
      </c>
      <c r="C10806" s="79">
        <v>0.125</v>
      </c>
      <c r="D10806">
        <v>0</v>
      </c>
      <c r="E10806" t="str">
        <f t="shared" si="336"/>
        <v>août</v>
      </c>
      <c r="F10806">
        <f t="shared" si="337"/>
        <v>3</v>
      </c>
    </row>
    <row r="10807" spans="1:6">
      <c r="A10807" t="s">
        <v>85</v>
      </c>
      <c r="B10807" s="72">
        <v>46255</v>
      </c>
      <c r="C10807" s="79">
        <v>0.16666666666666666</v>
      </c>
      <c r="D10807">
        <v>2</v>
      </c>
      <c r="E10807" t="str">
        <f t="shared" si="336"/>
        <v>août</v>
      </c>
      <c r="F10807">
        <f t="shared" si="337"/>
        <v>4</v>
      </c>
    </row>
    <row r="10808" spans="1:6">
      <c r="A10808" t="s">
        <v>85</v>
      </c>
      <c r="B10808" s="72">
        <v>46255</v>
      </c>
      <c r="C10808" s="79">
        <v>0.20833333333333334</v>
      </c>
      <c r="D10808">
        <v>0</v>
      </c>
      <c r="E10808" t="str">
        <f t="shared" si="336"/>
        <v>août</v>
      </c>
      <c r="F10808" t="e">
        <f t="shared" si="337"/>
        <v>#N/A</v>
      </c>
    </row>
    <row r="10809" spans="1:6">
      <c r="A10809" t="s">
        <v>85</v>
      </c>
      <c r="B10809" s="72">
        <v>46255</v>
      </c>
      <c r="C10809" s="79">
        <v>0.25</v>
      </c>
      <c r="D10809">
        <v>0</v>
      </c>
      <c r="E10809" t="str">
        <f t="shared" si="336"/>
        <v>août</v>
      </c>
      <c r="F10809">
        <f t="shared" si="337"/>
        <v>6</v>
      </c>
    </row>
    <row r="10810" spans="1:6">
      <c r="A10810" t="s">
        <v>85</v>
      </c>
      <c r="B10810" s="72">
        <v>46255</v>
      </c>
      <c r="C10810" s="79">
        <v>0.29166666666666669</v>
      </c>
      <c r="D10810">
        <v>2</v>
      </c>
      <c r="E10810" t="str">
        <f t="shared" si="336"/>
        <v>août</v>
      </c>
      <c r="F10810">
        <f t="shared" si="337"/>
        <v>7</v>
      </c>
    </row>
    <row r="10811" spans="1:6">
      <c r="A10811" t="s">
        <v>85</v>
      </c>
      <c r="B10811" s="72">
        <v>46255</v>
      </c>
      <c r="C10811" s="79">
        <v>0.33333333333333331</v>
      </c>
      <c r="D10811">
        <v>7</v>
      </c>
      <c r="E10811" t="str">
        <f t="shared" si="336"/>
        <v>août</v>
      </c>
      <c r="F10811">
        <f t="shared" si="337"/>
        <v>8</v>
      </c>
    </row>
    <row r="10812" spans="1:6">
      <c r="A10812" t="s">
        <v>85</v>
      </c>
      <c r="B10812" s="72">
        <v>46255</v>
      </c>
      <c r="C10812" s="79">
        <v>0.375</v>
      </c>
      <c r="D10812">
        <v>7</v>
      </c>
      <c r="E10812" t="str">
        <f t="shared" si="336"/>
        <v>août</v>
      </c>
      <c r="F10812">
        <f t="shared" si="337"/>
        <v>9</v>
      </c>
    </row>
    <row r="10813" spans="1:6">
      <c r="A10813" t="s">
        <v>85</v>
      </c>
      <c r="B10813" s="72">
        <v>46255</v>
      </c>
      <c r="C10813" s="79">
        <v>0.41666666666666669</v>
      </c>
      <c r="D10813">
        <v>6</v>
      </c>
      <c r="E10813" t="str">
        <f t="shared" si="336"/>
        <v>août</v>
      </c>
      <c r="F10813">
        <f t="shared" si="337"/>
        <v>10</v>
      </c>
    </row>
    <row r="10814" spans="1:6">
      <c r="A10814" t="s">
        <v>85</v>
      </c>
      <c r="B10814" s="72">
        <v>46255</v>
      </c>
      <c r="C10814" s="79">
        <v>0.45833333333333331</v>
      </c>
      <c r="D10814">
        <v>9</v>
      </c>
      <c r="E10814" t="str">
        <f t="shared" si="336"/>
        <v>août</v>
      </c>
      <c r="F10814">
        <f t="shared" si="337"/>
        <v>11</v>
      </c>
    </row>
    <row r="10815" spans="1:6">
      <c r="A10815" t="s">
        <v>85</v>
      </c>
      <c r="B10815" s="72">
        <v>46255</v>
      </c>
      <c r="C10815" s="79">
        <v>0.5</v>
      </c>
      <c r="D10815">
        <v>10</v>
      </c>
      <c r="E10815" t="str">
        <f t="shared" si="336"/>
        <v>août</v>
      </c>
      <c r="F10815">
        <f t="shared" si="337"/>
        <v>12</v>
      </c>
    </row>
    <row r="10816" spans="1:6">
      <c r="A10816" t="s">
        <v>85</v>
      </c>
      <c r="B10816" s="72">
        <v>46255</v>
      </c>
      <c r="C10816" s="79">
        <v>0.54166666666666663</v>
      </c>
      <c r="D10816">
        <v>11</v>
      </c>
      <c r="E10816" t="str">
        <f t="shared" si="336"/>
        <v>août</v>
      </c>
      <c r="F10816">
        <f t="shared" si="337"/>
        <v>13</v>
      </c>
    </row>
    <row r="10817" spans="1:6">
      <c r="A10817" t="s">
        <v>85</v>
      </c>
      <c r="B10817" s="72">
        <v>46255</v>
      </c>
      <c r="C10817" s="79">
        <v>0.58333333333333337</v>
      </c>
      <c r="D10817">
        <v>16</v>
      </c>
      <c r="E10817" t="str">
        <f t="shared" si="336"/>
        <v>août</v>
      </c>
      <c r="F10817">
        <f t="shared" si="337"/>
        <v>14</v>
      </c>
    </row>
    <row r="10818" spans="1:6">
      <c r="A10818" t="s">
        <v>85</v>
      </c>
      <c r="B10818" s="72">
        <v>46255</v>
      </c>
      <c r="C10818" s="79">
        <v>0.625</v>
      </c>
      <c r="D10818">
        <v>13</v>
      </c>
      <c r="E10818" t="str">
        <f t="shared" si="336"/>
        <v>août</v>
      </c>
      <c r="F10818">
        <f t="shared" si="337"/>
        <v>15</v>
      </c>
    </row>
    <row r="10819" spans="1:6">
      <c r="A10819" t="s">
        <v>85</v>
      </c>
      <c r="B10819" s="72">
        <v>46255</v>
      </c>
      <c r="C10819" s="79">
        <v>0.66666666666666663</v>
      </c>
      <c r="D10819">
        <v>15</v>
      </c>
      <c r="E10819" t="str">
        <f t="shared" si="336"/>
        <v>août</v>
      </c>
      <c r="F10819">
        <f t="shared" si="337"/>
        <v>16</v>
      </c>
    </row>
    <row r="10820" spans="1:6">
      <c r="A10820" t="s">
        <v>85</v>
      </c>
      <c r="B10820" s="72">
        <v>46255</v>
      </c>
      <c r="C10820" s="79">
        <v>0.70833333333333337</v>
      </c>
      <c r="D10820">
        <v>10</v>
      </c>
      <c r="E10820" t="str">
        <f t="shared" ref="E10820:E10883" si="338">TEXT(B10820,"mmmm")</f>
        <v>août</v>
      </c>
      <c r="F10820">
        <f t="shared" ref="F10820:F10883" si="339">VLOOKUP(C10820,$L$1:$M$24,2,0)</f>
        <v>17</v>
      </c>
    </row>
    <row r="10821" spans="1:6">
      <c r="A10821" t="s">
        <v>85</v>
      </c>
      <c r="B10821" s="72">
        <v>46255</v>
      </c>
      <c r="C10821" s="79">
        <v>0.75</v>
      </c>
      <c r="D10821">
        <v>6</v>
      </c>
      <c r="E10821" t="str">
        <f t="shared" si="338"/>
        <v>août</v>
      </c>
      <c r="F10821">
        <f t="shared" si="339"/>
        <v>18</v>
      </c>
    </row>
    <row r="10822" spans="1:6">
      <c r="A10822" t="s">
        <v>85</v>
      </c>
      <c r="B10822" s="72">
        <v>46255</v>
      </c>
      <c r="C10822" s="79">
        <v>0.79166666666666663</v>
      </c>
      <c r="D10822">
        <v>3</v>
      </c>
      <c r="E10822" t="str">
        <f t="shared" si="338"/>
        <v>août</v>
      </c>
      <c r="F10822">
        <f t="shared" si="339"/>
        <v>19</v>
      </c>
    </row>
    <row r="10823" spans="1:6">
      <c r="A10823" t="s">
        <v>85</v>
      </c>
      <c r="B10823" s="72">
        <v>46255</v>
      </c>
      <c r="C10823" s="79">
        <v>0.83333333333333337</v>
      </c>
      <c r="D10823">
        <v>2</v>
      </c>
      <c r="E10823" t="str">
        <f t="shared" si="338"/>
        <v>août</v>
      </c>
      <c r="F10823">
        <f t="shared" si="339"/>
        <v>20</v>
      </c>
    </row>
    <row r="10824" spans="1:6">
      <c r="A10824" t="s">
        <v>85</v>
      </c>
      <c r="B10824" s="72">
        <v>46255</v>
      </c>
      <c r="C10824" s="79">
        <v>0.875</v>
      </c>
      <c r="D10824">
        <v>3</v>
      </c>
      <c r="E10824" t="str">
        <f t="shared" si="338"/>
        <v>août</v>
      </c>
      <c r="F10824">
        <f t="shared" si="339"/>
        <v>21</v>
      </c>
    </row>
    <row r="10825" spans="1:6">
      <c r="A10825" t="s">
        <v>85</v>
      </c>
      <c r="B10825" s="72">
        <v>46255</v>
      </c>
      <c r="C10825" s="79">
        <v>0.91666666666666663</v>
      </c>
      <c r="D10825">
        <v>2</v>
      </c>
      <c r="E10825" t="str">
        <f t="shared" si="338"/>
        <v>août</v>
      </c>
      <c r="F10825">
        <f t="shared" si="339"/>
        <v>22</v>
      </c>
    </row>
    <row r="10826" spans="1:6">
      <c r="A10826" t="s">
        <v>85</v>
      </c>
      <c r="B10826" s="72">
        <v>46255</v>
      </c>
      <c r="C10826" s="79">
        <v>0.95833333333333337</v>
      </c>
      <c r="D10826">
        <v>1</v>
      </c>
      <c r="E10826" t="str">
        <f t="shared" si="338"/>
        <v>août</v>
      </c>
      <c r="F10826">
        <f t="shared" si="339"/>
        <v>23</v>
      </c>
    </row>
    <row r="10827" spans="1:6">
      <c r="A10827" t="s">
        <v>85</v>
      </c>
      <c r="B10827" s="72">
        <v>46256</v>
      </c>
      <c r="C10827" s="79">
        <v>0</v>
      </c>
      <c r="D10827">
        <v>0</v>
      </c>
      <c r="E10827" t="str">
        <f t="shared" si="338"/>
        <v>août</v>
      </c>
      <c r="F10827">
        <f t="shared" si="339"/>
        <v>24</v>
      </c>
    </row>
    <row r="10828" spans="1:6">
      <c r="A10828" t="s">
        <v>85</v>
      </c>
      <c r="B10828" s="72">
        <v>46256</v>
      </c>
      <c r="C10828" s="79">
        <v>4.1666666666666664E-2</v>
      </c>
      <c r="D10828">
        <v>1</v>
      </c>
      <c r="E10828" t="str">
        <f t="shared" si="338"/>
        <v>août</v>
      </c>
      <c r="F10828">
        <f t="shared" si="339"/>
        <v>1</v>
      </c>
    </row>
    <row r="10829" spans="1:6">
      <c r="A10829" t="s">
        <v>85</v>
      </c>
      <c r="B10829" s="72">
        <v>46256</v>
      </c>
      <c r="C10829" s="79">
        <v>8.3333333333333329E-2</v>
      </c>
      <c r="D10829">
        <v>1</v>
      </c>
      <c r="E10829" t="str">
        <f t="shared" si="338"/>
        <v>août</v>
      </c>
      <c r="F10829">
        <f t="shared" si="339"/>
        <v>2</v>
      </c>
    </row>
    <row r="10830" spans="1:6">
      <c r="A10830" t="s">
        <v>85</v>
      </c>
      <c r="B10830" s="72">
        <v>46256</v>
      </c>
      <c r="C10830" s="79">
        <v>0.125</v>
      </c>
      <c r="D10830">
        <v>0</v>
      </c>
      <c r="E10830" t="str">
        <f t="shared" si="338"/>
        <v>août</v>
      </c>
      <c r="F10830">
        <f t="shared" si="339"/>
        <v>3</v>
      </c>
    </row>
    <row r="10831" spans="1:6">
      <c r="A10831" t="s">
        <v>85</v>
      </c>
      <c r="B10831" s="72">
        <v>46256</v>
      </c>
      <c r="C10831" s="79">
        <v>0.16666666666666666</v>
      </c>
      <c r="D10831">
        <v>1</v>
      </c>
      <c r="E10831" t="str">
        <f t="shared" si="338"/>
        <v>août</v>
      </c>
      <c r="F10831">
        <f t="shared" si="339"/>
        <v>4</v>
      </c>
    </row>
    <row r="10832" spans="1:6">
      <c r="A10832" t="s">
        <v>85</v>
      </c>
      <c r="B10832" s="72">
        <v>46256</v>
      </c>
      <c r="C10832" s="79">
        <v>0.20833333333333334</v>
      </c>
      <c r="D10832">
        <v>0</v>
      </c>
      <c r="E10832" t="str">
        <f t="shared" si="338"/>
        <v>août</v>
      </c>
      <c r="F10832" t="e">
        <f t="shared" si="339"/>
        <v>#N/A</v>
      </c>
    </row>
    <row r="10833" spans="1:6">
      <c r="A10833" t="s">
        <v>85</v>
      </c>
      <c r="B10833" s="72">
        <v>46256</v>
      </c>
      <c r="C10833" s="79">
        <v>0.25</v>
      </c>
      <c r="D10833">
        <v>0</v>
      </c>
      <c r="E10833" t="str">
        <f t="shared" si="338"/>
        <v>août</v>
      </c>
      <c r="F10833">
        <f t="shared" si="339"/>
        <v>6</v>
      </c>
    </row>
    <row r="10834" spans="1:6">
      <c r="A10834" t="s">
        <v>85</v>
      </c>
      <c r="B10834" s="72">
        <v>46256</v>
      </c>
      <c r="C10834" s="79">
        <v>0.29166666666666669</v>
      </c>
      <c r="D10834">
        <v>2</v>
      </c>
      <c r="E10834" t="str">
        <f t="shared" si="338"/>
        <v>août</v>
      </c>
      <c r="F10834">
        <f t="shared" si="339"/>
        <v>7</v>
      </c>
    </row>
    <row r="10835" spans="1:6">
      <c r="A10835" t="s">
        <v>85</v>
      </c>
      <c r="B10835" s="72">
        <v>46256</v>
      </c>
      <c r="C10835" s="79">
        <v>0.33333333333333331</v>
      </c>
      <c r="D10835">
        <v>2</v>
      </c>
      <c r="E10835" t="str">
        <f t="shared" si="338"/>
        <v>août</v>
      </c>
      <c r="F10835">
        <f t="shared" si="339"/>
        <v>8</v>
      </c>
    </row>
    <row r="10836" spans="1:6">
      <c r="A10836" t="s">
        <v>85</v>
      </c>
      <c r="B10836" s="72">
        <v>46256</v>
      </c>
      <c r="C10836" s="79">
        <v>0.375</v>
      </c>
      <c r="D10836">
        <v>7</v>
      </c>
      <c r="E10836" t="str">
        <f t="shared" si="338"/>
        <v>août</v>
      </c>
      <c r="F10836">
        <f t="shared" si="339"/>
        <v>9</v>
      </c>
    </row>
    <row r="10837" spans="1:6">
      <c r="A10837" t="s">
        <v>85</v>
      </c>
      <c r="B10837" s="72">
        <v>46256</v>
      </c>
      <c r="C10837" s="79">
        <v>0.41666666666666669</v>
      </c>
      <c r="D10837">
        <v>8</v>
      </c>
      <c r="E10837" t="str">
        <f t="shared" si="338"/>
        <v>août</v>
      </c>
      <c r="F10837">
        <f t="shared" si="339"/>
        <v>10</v>
      </c>
    </row>
    <row r="10838" spans="1:6">
      <c r="A10838" t="s">
        <v>85</v>
      </c>
      <c r="B10838" s="72">
        <v>46256</v>
      </c>
      <c r="C10838" s="79">
        <v>0.45833333333333331</v>
      </c>
      <c r="D10838">
        <v>5</v>
      </c>
      <c r="E10838" t="str">
        <f t="shared" si="338"/>
        <v>août</v>
      </c>
      <c r="F10838">
        <f t="shared" si="339"/>
        <v>11</v>
      </c>
    </row>
    <row r="10839" spans="1:6">
      <c r="A10839" t="s">
        <v>85</v>
      </c>
      <c r="B10839" s="72">
        <v>46256</v>
      </c>
      <c r="C10839" s="79">
        <v>0.5</v>
      </c>
      <c r="D10839">
        <v>7</v>
      </c>
      <c r="E10839" t="str">
        <f t="shared" si="338"/>
        <v>août</v>
      </c>
      <c r="F10839">
        <f t="shared" si="339"/>
        <v>12</v>
      </c>
    </row>
    <row r="10840" spans="1:6">
      <c r="A10840" t="s">
        <v>85</v>
      </c>
      <c r="B10840" s="72">
        <v>46256</v>
      </c>
      <c r="C10840" s="79">
        <v>0.54166666666666663</v>
      </c>
      <c r="D10840">
        <v>11</v>
      </c>
      <c r="E10840" t="str">
        <f t="shared" si="338"/>
        <v>août</v>
      </c>
      <c r="F10840">
        <f t="shared" si="339"/>
        <v>13</v>
      </c>
    </row>
    <row r="10841" spans="1:6">
      <c r="A10841" t="s">
        <v>85</v>
      </c>
      <c r="B10841" s="72">
        <v>46256</v>
      </c>
      <c r="C10841" s="79">
        <v>0.58333333333333337</v>
      </c>
      <c r="D10841">
        <v>3</v>
      </c>
      <c r="E10841" t="str">
        <f t="shared" si="338"/>
        <v>août</v>
      </c>
      <c r="F10841">
        <f t="shared" si="339"/>
        <v>14</v>
      </c>
    </row>
    <row r="10842" spans="1:6">
      <c r="A10842" t="s">
        <v>85</v>
      </c>
      <c r="B10842" s="72">
        <v>46256</v>
      </c>
      <c r="C10842" s="79">
        <v>0.625</v>
      </c>
      <c r="D10842">
        <v>3</v>
      </c>
      <c r="E10842" t="str">
        <f t="shared" si="338"/>
        <v>août</v>
      </c>
      <c r="F10842">
        <f t="shared" si="339"/>
        <v>15</v>
      </c>
    </row>
    <row r="10843" spans="1:6">
      <c r="A10843" t="s">
        <v>85</v>
      </c>
      <c r="B10843" s="72">
        <v>46256</v>
      </c>
      <c r="C10843" s="79">
        <v>0.66666666666666663</v>
      </c>
      <c r="D10843">
        <v>9</v>
      </c>
      <c r="E10843" t="str">
        <f t="shared" si="338"/>
        <v>août</v>
      </c>
      <c r="F10843">
        <f t="shared" si="339"/>
        <v>16</v>
      </c>
    </row>
    <row r="10844" spans="1:6">
      <c r="A10844" t="s">
        <v>85</v>
      </c>
      <c r="B10844" s="72">
        <v>46256</v>
      </c>
      <c r="C10844" s="79">
        <v>0.70833333333333337</v>
      </c>
      <c r="D10844">
        <v>5</v>
      </c>
      <c r="E10844" t="str">
        <f t="shared" si="338"/>
        <v>août</v>
      </c>
      <c r="F10844">
        <f t="shared" si="339"/>
        <v>17</v>
      </c>
    </row>
    <row r="10845" spans="1:6">
      <c r="A10845" t="s">
        <v>85</v>
      </c>
      <c r="B10845" s="72">
        <v>46256</v>
      </c>
      <c r="C10845" s="79">
        <v>0.75</v>
      </c>
      <c r="D10845">
        <v>4</v>
      </c>
      <c r="E10845" t="str">
        <f t="shared" si="338"/>
        <v>août</v>
      </c>
      <c r="F10845">
        <f t="shared" si="339"/>
        <v>18</v>
      </c>
    </row>
    <row r="10846" spans="1:6">
      <c r="A10846" t="s">
        <v>85</v>
      </c>
      <c r="B10846" s="72">
        <v>46256</v>
      </c>
      <c r="C10846" s="79">
        <v>0.79166666666666663</v>
      </c>
      <c r="D10846">
        <v>6</v>
      </c>
      <c r="E10846" t="str">
        <f t="shared" si="338"/>
        <v>août</v>
      </c>
      <c r="F10846">
        <f t="shared" si="339"/>
        <v>19</v>
      </c>
    </row>
    <row r="10847" spans="1:6">
      <c r="A10847" t="s">
        <v>85</v>
      </c>
      <c r="B10847" s="72">
        <v>46256</v>
      </c>
      <c r="C10847" s="79">
        <v>0.83333333333333337</v>
      </c>
      <c r="D10847">
        <v>7</v>
      </c>
      <c r="E10847" t="str">
        <f t="shared" si="338"/>
        <v>août</v>
      </c>
      <c r="F10847">
        <f t="shared" si="339"/>
        <v>20</v>
      </c>
    </row>
    <row r="10848" spans="1:6">
      <c r="A10848" t="s">
        <v>85</v>
      </c>
      <c r="B10848" s="72">
        <v>46256</v>
      </c>
      <c r="C10848" s="79">
        <v>0.875</v>
      </c>
      <c r="D10848">
        <v>2</v>
      </c>
      <c r="E10848" t="str">
        <f t="shared" si="338"/>
        <v>août</v>
      </c>
      <c r="F10848">
        <f t="shared" si="339"/>
        <v>21</v>
      </c>
    </row>
    <row r="10849" spans="1:6">
      <c r="A10849" t="s">
        <v>85</v>
      </c>
      <c r="B10849" s="72">
        <v>46256</v>
      </c>
      <c r="C10849" s="79">
        <v>0.91666666666666663</v>
      </c>
      <c r="D10849">
        <v>2</v>
      </c>
      <c r="E10849" t="str">
        <f t="shared" si="338"/>
        <v>août</v>
      </c>
      <c r="F10849">
        <f t="shared" si="339"/>
        <v>22</v>
      </c>
    </row>
    <row r="10850" spans="1:6">
      <c r="A10850" t="s">
        <v>85</v>
      </c>
      <c r="B10850" s="72">
        <v>46256</v>
      </c>
      <c r="C10850" s="79">
        <v>0.95833333333333337</v>
      </c>
      <c r="D10850">
        <v>0</v>
      </c>
      <c r="E10850" t="str">
        <f t="shared" si="338"/>
        <v>août</v>
      </c>
      <c r="F10850">
        <f t="shared" si="339"/>
        <v>23</v>
      </c>
    </row>
    <row r="10851" spans="1:6">
      <c r="A10851" t="s">
        <v>85</v>
      </c>
      <c r="B10851" s="72">
        <v>46257</v>
      </c>
      <c r="C10851" s="79">
        <v>0</v>
      </c>
      <c r="D10851">
        <v>2</v>
      </c>
      <c r="E10851" t="str">
        <f t="shared" si="338"/>
        <v>août</v>
      </c>
      <c r="F10851">
        <f t="shared" si="339"/>
        <v>24</v>
      </c>
    </row>
    <row r="10852" spans="1:6">
      <c r="A10852" t="s">
        <v>85</v>
      </c>
      <c r="B10852" s="72">
        <v>46257</v>
      </c>
      <c r="C10852" s="79">
        <v>4.1666666666666664E-2</v>
      </c>
      <c r="D10852">
        <v>1</v>
      </c>
      <c r="E10852" t="str">
        <f t="shared" si="338"/>
        <v>août</v>
      </c>
      <c r="F10852">
        <f t="shared" si="339"/>
        <v>1</v>
      </c>
    </row>
    <row r="10853" spans="1:6">
      <c r="A10853" t="s">
        <v>85</v>
      </c>
      <c r="B10853" s="72">
        <v>46257</v>
      </c>
      <c r="C10853" s="79">
        <v>8.3333333333333329E-2</v>
      </c>
      <c r="D10853">
        <v>2</v>
      </c>
      <c r="E10853" t="str">
        <f t="shared" si="338"/>
        <v>août</v>
      </c>
      <c r="F10853">
        <f t="shared" si="339"/>
        <v>2</v>
      </c>
    </row>
    <row r="10854" spans="1:6">
      <c r="A10854" t="s">
        <v>85</v>
      </c>
      <c r="B10854" s="72">
        <v>46257</v>
      </c>
      <c r="C10854" s="79">
        <v>0.125</v>
      </c>
      <c r="D10854">
        <v>1</v>
      </c>
      <c r="E10854" t="str">
        <f t="shared" si="338"/>
        <v>août</v>
      </c>
      <c r="F10854">
        <f t="shared" si="339"/>
        <v>3</v>
      </c>
    </row>
    <row r="10855" spans="1:6">
      <c r="A10855" t="s">
        <v>85</v>
      </c>
      <c r="B10855" s="72">
        <v>46257</v>
      </c>
      <c r="C10855" s="79">
        <v>0.16666666666666666</v>
      </c>
      <c r="D10855">
        <v>1</v>
      </c>
      <c r="E10855" t="str">
        <f t="shared" si="338"/>
        <v>août</v>
      </c>
      <c r="F10855">
        <f t="shared" si="339"/>
        <v>4</v>
      </c>
    </row>
    <row r="10856" spans="1:6">
      <c r="A10856" t="s">
        <v>85</v>
      </c>
      <c r="B10856" s="72">
        <v>46257</v>
      </c>
      <c r="C10856" s="79">
        <v>0.20833333333333334</v>
      </c>
      <c r="D10856">
        <v>0</v>
      </c>
      <c r="E10856" t="str">
        <f t="shared" si="338"/>
        <v>août</v>
      </c>
      <c r="F10856" t="e">
        <f t="shared" si="339"/>
        <v>#N/A</v>
      </c>
    </row>
    <row r="10857" spans="1:6">
      <c r="A10857" t="s">
        <v>85</v>
      </c>
      <c r="B10857" s="72">
        <v>46257</v>
      </c>
      <c r="C10857" s="79">
        <v>0.25</v>
      </c>
      <c r="D10857">
        <v>2</v>
      </c>
      <c r="E10857" t="str">
        <f t="shared" si="338"/>
        <v>août</v>
      </c>
      <c r="F10857">
        <f t="shared" si="339"/>
        <v>6</v>
      </c>
    </row>
    <row r="10858" spans="1:6">
      <c r="A10858" t="s">
        <v>85</v>
      </c>
      <c r="B10858" s="72">
        <v>46257</v>
      </c>
      <c r="C10858" s="79">
        <v>0.29166666666666669</v>
      </c>
      <c r="D10858">
        <v>1</v>
      </c>
      <c r="E10858" t="str">
        <f t="shared" si="338"/>
        <v>août</v>
      </c>
      <c r="F10858">
        <f t="shared" si="339"/>
        <v>7</v>
      </c>
    </row>
    <row r="10859" spans="1:6">
      <c r="A10859" t="s">
        <v>85</v>
      </c>
      <c r="B10859" s="72">
        <v>46257</v>
      </c>
      <c r="C10859" s="79">
        <v>0.33333333333333331</v>
      </c>
      <c r="D10859">
        <v>1</v>
      </c>
      <c r="E10859" t="str">
        <f t="shared" si="338"/>
        <v>août</v>
      </c>
      <c r="F10859">
        <f t="shared" si="339"/>
        <v>8</v>
      </c>
    </row>
    <row r="10860" spans="1:6">
      <c r="A10860" t="s">
        <v>85</v>
      </c>
      <c r="B10860" s="72">
        <v>46257</v>
      </c>
      <c r="C10860" s="79">
        <v>0.375</v>
      </c>
      <c r="D10860">
        <v>1</v>
      </c>
      <c r="E10860" t="str">
        <f t="shared" si="338"/>
        <v>août</v>
      </c>
      <c r="F10860">
        <f t="shared" si="339"/>
        <v>9</v>
      </c>
    </row>
    <row r="10861" spans="1:6">
      <c r="A10861" t="s">
        <v>85</v>
      </c>
      <c r="B10861" s="72">
        <v>46257</v>
      </c>
      <c r="C10861" s="79">
        <v>0.41666666666666669</v>
      </c>
      <c r="D10861">
        <v>4</v>
      </c>
      <c r="E10861" t="str">
        <f t="shared" si="338"/>
        <v>août</v>
      </c>
      <c r="F10861">
        <f t="shared" si="339"/>
        <v>10</v>
      </c>
    </row>
    <row r="10862" spans="1:6">
      <c r="A10862" t="s">
        <v>85</v>
      </c>
      <c r="B10862" s="72">
        <v>46257</v>
      </c>
      <c r="C10862" s="79">
        <v>0.45833333333333331</v>
      </c>
      <c r="D10862">
        <v>7</v>
      </c>
      <c r="E10862" t="str">
        <f t="shared" si="338"/>
        <v>août</v>
      </c>
      <c r="F10862">
        <f t="shared" si="339"/>
        <v>11</v>
      </c>
    </row>
    <row r="10863" spans="1:6">
      <c r="A10863" t="s">
        <v>85</v>
      </c>
      <c r="B10863" s="72">
        <v>46257</v>
      </c>
      <c r="C10863" s="79">
        <v>0.5</v>
      </c>
      <c r="D10863">
        <v>4</v>
      </c>
      <c r="E10863" t="str">
        <f t="shared" si="338"/>
        <v>août</v>
      </c>
      <c r="F10863">
        <f t="shared" si="339"/>
        <v>12</v>
      </c>
    </row>
    <row r="10864" spans="1:6">
      <c r="A10864" t="s">
        <v>85</v>
      </c>
      <c r="B10864" s="72">
        <v>46257</v>
      </c>
      <c r="C10864" s="79">
        <v>0.54166666666666663</v>
      </c>
      <c r="D10864">
        <v>6</v>
      </c>
      <c r="E10864" t="str">
        <f t="shared" si="338"/>
        <v>août</v>
      </c>
      <c r="F10864">
        <f t="shared" si="339"/>
        <v>13</v>
      </c>
    </row>
    <row r="10865" spans="1:6">
      <c r="A10865" t="s">
        <v>85</v>
      </c>
      <c r="B10865" s="72">
        <v>46257</v>
      </c>
      <c r="C10865" s="79">
        <v>0.58333333333333337</v>
      </c>
      <c r="D10865">
        <v>13</v>
      </c>
      <c r="E10865" t="str">
        <f t="shared" si="338"/>
        <v>août</v>
      </c>
      <c r="F10865">
        <f t="shared" si="339"/>
        <v>14</v>
      </c>
    </row>
    <row r="10866" spans="1:6">
      <c r="A10866" t="s">
        <v>85</v>
      </c>
      <c r="B10866" s="72">
        <v>46257</v>
      </c>
      <c r="C10866" s="79">
        <v>0.625</v>
      </c>
      <c r="D10866">
        <v>1</v>
      </c>
      <c r="E10866" t="str">
        <f t="shared" si="338"/>
        <v>août</v>
      </c>
      <c r="F10866">
        <f t="shared" si="339"/>
        <v>15</v>
      </c>
    </row>
    <row r="10867" spans="1:6">
      <c r="A10867" t="s">
        <v>85</v>
      </c>
      <c r="B10867" s="72">
        <v>46257</v>
      </c>
      <c r="C10867" s="79">
        <v>0.66666666666666663</v>
      </c>
      <c r="D10867">
        <v>4</v>
      </c>
      <c r="E10867" t="str">
        <f t="shared" si="338"/>
        <v>août</v>
      </c>
      <c r="F10867">
        <f t="shared" si="339"/>
        <v>16</v>
      </c>
    </row>
    <row r="10868" spans="1:6">
      <c r="A10868" t="s">
        <v>85</v>
      </c>
      <c r="B10868" s="72">
        <v>46257</v>
      </c>
      <c r="C10868" s="79">
        <v>0.70833333333333337</v>
      </c>
      <c r="D10868">
        <v>5</v>
      </c>
      <c r="E10868" t="str">
        <f t="shared" si="338"/>
        <v>août</v>
      </c>
      <c r="F10868">
        <f t="shared" si="339"/>
        <v>17</v>
      </c>
    </row>
    <row r="10869" spans="1:6">
      <c r="A10869" t="s">
        <v>85</v>
      </c>
      <c r="B10869" s="72">
        <v>46257</v>
      </c>
      <c r="C10869" s="79">
        <v>0.75</v>
      </c>
      <c r="D10869">
        <v>2</v>
      </c>
      <c r="E10869" t="str">
        <f t="shared" si="338"/>
        <v>août</v>
      </c>
      <c r="F10869">
        <f t="shared" si="339"/>
        <v>18</v>
      </c>
    </row>
    <row r="10870" spans="1:6">
      <c r="A10870" t="s">
        <v>85</v>
      </c>
      <c r="B10870" s="72">
        <v>46257</v>
      </c>
      <c r="C10870" s="79">
        <v>0.79166666666666663</v>
      </c>
      <c r="D10870">
        <v>5</v>
      </c>
      <c r="E10870" t="str">
        <f t="shared" si="338"/>
        <v>août</v>
      </c>
      <c r="F10870">
        <f t="shared" si="339"/>
        <v>19</v>
      </c>
    </row>
    <row r="10871" spans="1:6">
      <c r="A10871" t="s">
        <v>85</v>
      </c>
      <c r="B10871" s="72">
        <v>46257</v>
      </c>
      <c r="C10871" s="79">
        <v>0.83333333333333337</v>
      </c>
      <c r="D10871">
        <v>4</v>
      </c>
      <c r="E10871" t="str">
        <f t="shared" si="338"/>
        <v>août</v>
      </c>
      <c r="F10871">
        <f t="shared" si="339"/>
        <v>20</v>
      </c>
    </row>
    <row r="10872" spans="1:6">
      <c r="A10872" t="s">
        <v>85</v>
      </c>
      <c r="B10872" s="72">
        <v>46257</v>
      </c>
      <c r="C10872" s="79">
        <v>0.875</v>
      </c>
      <c r="D10872">
        <v>3</v>
      </c>
      <c r="E10872" t="str">
        <f t="shared" si="338"/>
        <v>août</v>
      </c>
      <c r="F10872">
        <f t="shared" si="339"/>
        <v>21</v>
      </c>
    </row>
    <row r="10873" spans="1:6">
      <c r="A10873" t="s">
        <v>85</v>
      </c>
      <c r="B10873" s="72">
        <v>46257</v>
      </c>
      <c r="C10873" s="79">
        <v>0.91666666666666663</v>
      </c>
      <c r="D10873">
        <v>7</v>
      </c>
      <c r="E10873" t="str">
        <f t="shared" si="338"/>
        <v>août</v>
      </c>
      <c r="F10873">
        <f t="shared" si="339"/>
        <v>22</v>
      </c>
    </row>
    <row r="10874" spans="1:6">
      <c r="A10874" t="s">
        <v>85</v>
      </c>
      <c r="B10874" s="72">
        <v>46257</v>
      </c>
      <c r="C10874" s="79">
        <v>0.95833333333333337</v>
      </c>
      <c r="D10874">
        <v>1</v>
      </c>
      <c r="E10874" t="str">
        <f t="shared" si="338"/>
        <v>août</v>
      </c>
      <c r="F10874">
        <f t="shared" si="339"/>
        <v>23</v>
      </c>
    </row>
    <row r="10875" spans="1:6">
      <c r="A10875" t="s">
        <v>85</v>
      </c>
      <c r="B10875" s="72">
        <v>46258</v>
      </c>
      <c r="C10875" s="79">
        <v>0</v>
      </c>
      <c r="D10875">
        <v>0</v>
      </c>
      <c r="E10875" t="str">
        <f t="shared" si="338"/>
        <v>août</v>
      </c>
      <c r="F10875">
        <f t="shared" si="339"/>
        <v>24</v>
      </c>
    </row>
    <row r="10876" spans="1:6">
      <c r="A10876" t="s">
        <v>85</v>
      </c>
      <c r="B10876" s="72">
        <v>46258</v>
      </c>
      <c r="C10876" s="79">
        <v>4.1666666666666664E-2</v>
      </c>
      <c r="D10876">
        <v>0</v>
      </c>
      <c r="E10876" t="str">
        <f t="shared" si="338"/>
        <v>août</v>
      </c>
      <c r="F10876">
        <f t="shared" si="339"/>
        <v>1</v>
      </c>
    </row>
    <row r="10877" spans="1:6">
      <c r="A10877" t="s">
        <v>85</v>
      </c>
      <c r="B10877" s="72">
        <v>46258</v>
      </c>
      <c r="C10877" s="79">
        <v>8.3333333333333329E-2</v>
      </c>
      <c r="D10877">
        <v>0</v>
      </c>
      <c r="E10877" t="str">
        <f t="shared" si="338"/>
        <v>août</v>
      </c>
      <c r="F10877">
        <f t="shared" si="339"/>
        <v>2</v>
      </c>
    </row>
    <row r="10878" spans="1:6">
      <c r="A10878" t="s">
        <v>85</v>
      </c>
      <c r="B10878" s="72">
        <v>46258</v>
      </c>
      <c r="C10878" s="79">
        <v>0.125</v>
      </c>
      <c r="D10878">
        <v>0</v>
      </c>
      <c r="E10878" t="str">
        <f t="shared" si="338"/>
        <v>août</v>
      </c>
      <c r="F10878">
        <f t="shared" si="339"/>
        <v>3</v>
      </c>
    </row>
    <row r="10879" spans="1:6">
      <c r="A10879" t="s">
        <v>85</v>
      </c>
      <c r="B10879" s="72">
        <v>46258</v>
      </c>
      <c r="C10879" s="79">
        <v>0.16666666666666666</v>
      </c>
      <c r="D10879">
        <v>0</v>
      </c>
      <c r="E10879" t="str">
        <f t="shared" si="338"/>
        <v>août</v>
      </c>
      <c r="F10879">
        <f t="shared" si="339"/>
        <v>4</v>
      </c>
    </row>
    <row r="10880" spans="1:6">
      <c r="A10880" t="s">
        <v>85</v>
      </c>
      <c r="B10880" s="72">
        <v>46258</v>
      </c>
      <c r="C10880" s="79">
        <v>0.20833333333333334</v>
      </c>
      <c r="D10880">
        <v>2</v>
      </c>
      <c r="E10880" t="str">
        <f t="shared" si="338"/>
        <v>août</v>
      </c>
      <c r="F10880" t="e">
        <f t="shared" si="339"/>
        <v>#N/A</v>
      </c>
    </row>
    <row r="10881" spans="1:6">
      <c r="A10881" t="s">
        <v>85</v>
      </c>
      <c r="B10881" s="72">
        <v>46258</v>
      </c>
      <c r="C10881" s="79">
        <v>0.25</v>
      </c>
      <c r="D10881">
        <v>0</v>
      </c>
      <c r="E10881" t="str">
        <f t="shared" si="338"/>
        <v>août</v>
      </c>
      <c r="F10881">
        <f t="shared" si="339"/>
        <v>6</v>
      </c>
    </row>
    <row r="10882" spans="1:6">
      <c r="A10882" t="s">
        <v>85</v>
      </c>
      <c r="B10882" s="72">
        <v>46258</v>
      </c>
      <c r="C10882" s="79">
        <v>0.29166666666666669</v>
      </c>
      <c r="D10882">
        <v>5</v>
      </c>
      <c r="E10882" t="str">
        <f t="shared" si="338"/>
        <v>août</v>
      </c>
      <c r="F10882">
        <f t="shared" si="339"/>
        <v>7</v>
      </c>
    </row>
    <row r="10883" spans="1:6">
      <c r="A10883" t="s">
        <v>85</v>
      </c>
      <c r="B10883" s="72">
        <v>46258</v>
      </c>
      <c r="C10883" s="79">
        <v>0.33333333333333331</v>
      </c>
      <c r="D10883">
        <v>20</v>
      </c>
      <c r="E10883" t="str">
        <f t="shared" si="338"/>
        <v>août</v>
      </c>
      <c r="F10883">
        <f t="shared" si="339"/>
        <v>8</v>
      </c>
    </row>
    <row r="10884" spans="1:6">
      <c r="A10884" t="s">
        <v>85</v>
      </c>
      <c r="B10884" s="72">
        <v>46258</v>
      </c>
      <c r="C10884" s="79">
        <v>0.375</v>
      </c>
      <c r="D10884">
        <v>9</v>
      </c>
      <c r="E10884" t="str">
        <f t="shared" ref="E10884:E10947" si="340">TEXT(B10884,"mmmm")</f>
        <v>août</v>
      </c>
      <c r="F10884">
        <f t="shared" ref="F10884:F10947" si="341">VLOOKUP(C10884,$L$1:$M$24,2,0)</f>
        <v>9</v>
      </c>
    </row>
    <row r="10885" spans="1:6">
      <c r="A10885" t="s">
        <v>85</v>
      </c>
      <c r="B10885" s="72">
        <v>46258</v>
      </c>
      <c r="C10885" s="79">
        <v>0.41666666666666669</v>
      </c>
      <c r="D10885">
        <v>16</v>
      </c>
      <c r="E10885" t="str">
        <f t="shared" si="340"/>
        <v>août</v>
      </c>
      <c r="F10885">
        <f t="shared" si="341"/>
        <v>10</v>
      </c>
    </row>
    <row r="10886" spans="1:6">
      <c r="A10886" t="s">
        <v>85</v>
      </c>
      <c r="B10886" s="72">
        <v>46258</v>
      </c>
      <c r="C10886" s="79">
        <v>0.45833333333333331</v>
      </c>
      <c r="D10886">
        <v>23</v>
      </c>
      <c r="E10886" t="str">
        <f t="shared" si="340"/>
        <v>août</v>
      </c>
      <c r="F10886">
        <f t="shared" si="341"/>
        <v>11</v>
      </c>
    </row>
    <row r="10887" spans="1:6">
      <c r="A10887" t="s">
        <v>85</v>
      </c>
      <c r="B10887" s="72">
        <v>46258</v>
      </c>
      <c r="C10887" s="79">
        <v>0.5</v>
      </c>
      <c r="D10887">
        <v>18</v>
      </c>
      <c r="E10887" t="str">
        <f t="shared" si="340"/>
        <v>août</v>
      </c>
      <c r="F10887">
        <f t="shared" si="341"/>
        <v>12</v>
      </c>
    </row>
    <row r="10888" spans="1:6">
      <c r="A10888" t="s">
        <v>85</v>
      </c>
      <c r="B10888" s="72">
        <v>46258</v>
      </c>
      <c r="C10888" s="79">
        <v>0.54166666666666663</v>
      </c>
      <c r="D10888">
        <v>18</v>
      </c>
      <c r="E10888" t="str">
        <f t="shared" si="340"/>
        <v>août</v>
      </c>
      <c r="F10888">
        <f t="shared" si="341"/>
        <v>13</v>
      </c>
    </row>
    <row r="10889" spans="1:6">
      <c r="A10889" t="s">
        <v>85</v>
      </c>
      <c r="B10889" s="72">
        <v>46258</v>
      </c>
      <c r="C10889" s="79">
        <v>0.58333333333333337</v>
      </c>
      <c r="D10889">
        <v>20</v>
      </c>
      <c r="E10889" t="str">
        <f t="shared" si="340"/>
        <v>août</v>
      </c>
      <c r="F10889">
        <f t="shared" si="341"/>
        <v>14</v>
      </c>
    </row>
    <row r="10890" spans="1:6">
      <c r="A10890" t="s">
        <v>85</v>
      </c>
      <c r="B10890" s="72">
        <v>46258</v>
      </c>
      <c r="C10890" s="79">
        <v>0.625</v>
      </c>
      <c r="D10890">
        <v>16</v>
      </c>
      <c r="E10890" t="str">
        <f t="shared" si="340"/>
        <v>août</v>
      </c>
      <c r="F10890">
        <f t="shared" si="341"/>
        <v>15</v>
      </c>
    </row>
    <row r="10891" spans="1:6">
      <c r="A10891" t="s">
        <v>85</v>
      </c>
      <c r="B10891" s="72">
        <v>46258</v>
      </c>
      <c r="C10891" s="79">
        <v>0.66666666666666663</v>
      </c>
      <c r="D10891">
        <v>9</v>
      </c>
      <c r="E10891" t="str">
        <f t="shared" si="340"/>
        <v>août</v>
      </c>
      <c r="F10891">
        <f t="shared" si="341"/>
        <v>16</v>
      </c>
    </row>
    <row r="10892" spans="1:6">
      <c r="A10892" t="s">
        <v>85</v>
      </c>
      <c r="B10892" s="72">
        <v>46258</v>
      </c>
      <c r="C10892" s="79">
        <v>0.70833333333333337</v>
      </c>
      <c r="D10892">
        <v>5</v>
      </c>
      <c r="E10892" t="str">
        <f t="shared" si="340"/>
        <v>août</v>
      </c>
      <c r="F10892">
        <f t="shared" si="341"/>
        <v>17</v>
      </c>
    </row>
    <row r="10893" spans="1:6">
      <c r="A10893" t="s">
        <v>85</v>
      </c>
      <c r="B10893" s="72">
        <v>46258</v>
      </c>
      <c r="C10893" s="79">
        <v>0.75</v>
      </c>
      <c r="D10893">
        <v>6</v>
      </c>
      <c r="E10893" t="str">
        <f t="shared" si="340"/>
        <v>août</v>
      </c>
      <c r="F10893">
        <f t="shared" si="341"/>
        <v>18</v>
      </c>
    </row>
    <row r="10894" spans="1:6">
      <c r="A10894" t="s">
        <v>85</v>
      </c>
      <c r="B10894" s="72">
        <v>46258</v>
      </c>
      <c r="C10894" s="79">
        <v>0.79166666666666663</v>
      </c>
      <c r="D10894">
        <v>6</v>
      </c>
      <c r="E10894" t="str">
        <f t="shared" si="340"/>
        <v>août</v>
      </c>
      <c r="F10894">
        <f t="shared" si="341"/>
        <v>19</v>
      </c>
    </row>
    <row r="10895" spans="1:6">
      <c r="A10895" t="s">
        <v>85</v>
      </c>
      <c r="B10895" s="72">
        <v>46258</v>
      </c>
      <c r="C10895" s="79">
        <v>0.83333333333333337</v>
      </c>
      <c r="D10895">
        <v>4</v>
      </c>
      <c r="E10895" t="str">
        <f t="shared" si="340"/>
        <v>août</v>
      </c>
      <c r="F10895">
        <f t="shared" si="341"/>
        <v>20</v>
      </c>
    </row>
    <row r="10896" spans="1:6">
      <c r="A10896" t="s">
        <v>85</v>
      </c>
      <c r="B10896" s="72">
        <v>46258</v>
      </c>
      <c r="C10896" s="79">
        <v>0.875</v>
      </c>
      <c r="D10896">
        <v>2</v>
      </c>
      <c r="E10896" t="str">
        <f t="shared" si="340"/>
        <v>août</v>
      </c>
      <c r="F10896">
        <f t="shared" si="341"/>
        <v>21</v>
      </c>
    </row>
    <row r="10897" spans="1:6">
      <c r="A10897" t="s">
        <v>85</v>
      </c>
      <c r="B10897" s="72">
        <v>46258</v>
      </c>
      <c r="C10897" s="79">
        <v>0.91666666666666663</v>
      </c>
      <c r="D10897">
        <v>12</v>
      </c>
      <c r="E10897" t="str">
        <f t="shared" si="340"/>
        <v>août</v>
      </c>
      <c r="F10897">
        <f t="shared" si="341"/>
        <v>22</v>
      </c>
    </row>
    <row r="10898" spans="1:6">
      <c r="A10898" t="s">
        <v>85</v>
      </c>
      <c r="B10898" s="72">
        <v>46258</v>
      </c>
      <c r="C10898" s="79">
        <v>0.95833333333333337</v>
      </c>
      <c r="D10898">
        <v>0</v>
      </c>
      <c r="E10898" t="str">
        <f t="shared" si="340"/>
        <v>août</v>
      </c>
      <c r="F10898">
        <f t="shared" si="341"/>
        <v>23</v>
      </c>
    </row>
    <row r="10899" spans="1:6">
      <c r="A10899" t="s">
        <v>85</v>
      </c>
      <c r="B10899" s="72">
        <v>46259</v>
      </c>
      <c r="C10899" s="79">
        <v>0</v>
      </c>
      <c r="D10899">
        <v>0</v>
      </c>
      <c r="E10899" t="str">
        <f t="shared" si="340"/>
        <v>août</v>
      </c>
      <c r="F10899">
        <f t="shared" si="341"/>
        <v>24</v>
      </c>
    </row>
    <row r="10900" spans="1:6">
      <c r="A10900" t="s">
        <v>85</v>
      </c>
      <c r="B10900" s="72">
        <v>46259</v>
      </c>
      <c r="C10900" s="79">
        <v>4.1666666666666664E-2</v>
      </c>
      <c r="D10900">
        <v>0</v>
      </c>
      <c r="E10900" t="str">
        <f t="shared" si="340"/>
        <v>août</v>
      </c>
      <c r="F10900">
        <f t="shared" si="341"/>
        <v>1</v>
      </c>
    </row>
    <row r="10901" spans="1:6">
      <c r="A10901" t="s">
        <v>85</v>
      </c>
      <c r="B10901" s="72">
        <v>46259</v>
      </c>
      <c r="C10901" s="79">
        <v>8.3333333333333329E-2</v>
      </c>
      <c r="D10901">
        <v>0</v>
      </c>
      <c r="E10901" t="str">
        <f t="shared" si="340"/>
        <v>août</v>
      </c>
      <c r="F10901">
        <f t="shared" si="341"/>
        <v>2</v>
      </c>
    </row>
    <row r="10902" spans="1:6">
      <c r="A10902" t="s">
        <v>85</v>
      </c>
      <c r="B10902" s="72">
        <v>46259</v>
      </c>
      <c r="C10902" s="79">
        <v>0.125</v>
      </c>
      <c r="D10902">
        <v>1</v>
      </c>
      <c r="E10902" t="str">
        <f t="shared" si="340"/>
        <v>août</v>
      </c>
      <c r="F10902">
        <f t="shared" si="341"/>
        <v>3</v>
      </c>
    </row>
    <row r="10903" spans="1:6">
      <c r="A10903" t="s">
        <v>85</v>
      </c>
      <c r="B10903" s="72">
        <v>46259</v>
      </c>
      <c r="C10903" s="79">
        <v>0.16666666666666666</v>
      </c>
      <c r="D10903">
        <v>0</v>
      </c>
      <c r="E10903" t="str">
        <f t="shared" si="340"/>
        <v>août</v>
      </c>
      <c r="F10903">
        <f t="shared" si="341"/>
        <v>4</v>
      </c>
    </row>
    <row r="10904" spans="1:6">
      <c r="A10904" t="s">
        <v>85</v>
      </c>
      <c r="B10904" s="72">
        <v>46259</v>
      </c>
      <c r="C10904" s="79">
        <v>0.20833333333333334</v>
      </c>
      <c r="D10904">
        <v>0</v>
      </c>
      <c r="E10904" t="str">
        <f t="shared" si="340"/>
        <v>août</v>
      </c>
      <c r="F10904" t="e">
        <f t="shared" si="341"/>
        <v>#N/A</v>
      </c>
    </row>
    <row r="10905" spans="1:6">
      <c r="A10905" t="s">
        <v>85</v>
      </c>
      <c r="B10905" s="72">
        <v>46259</v>
      </c>
      <c r="C10905" s="79">
        <v>0.25</v>
      </c>
      <c r="D10905">
        <v>0</v>
      </c>
      <c r="E10905" t="str">
        <f t="shared" si="340"/>
        <v>août</v>
      </c>
      <c r="F10905">
        <f t="shared" si="341"/>
        <v>6</v>
      </c>
    </row>
    <row r="10906" spans="1:6">
      <c r="A10906" t="s">
        <v>85</v>
      </c>
      <c r="B10906" s="72">
        <v>46259</v>
      </c>
      <c r="C10906" s="79">
        <v>0.29166666666666669</v>
      </c>
      <c r="D10906">
        <v>0</v>
      </c>
      <c r="E10906" t="str">
        <f t="shared" si="340"/>
        <v>août</v>
      </c>
      <c r="F10906">
        <f t="shared" si="341"/>
        <v>7</v>
      </c>
    </row>
    <row r="10907" spans="1:6">
      <c r="A10907" t="s">
        <v>85</v>
      </c>
      <c r="B10907" s="72">
        <v>46259</v>
      </c>
      <c r="C10907" s="79">
        <v>0.33333333333333331</v>
      </c>
      <c r="D10907">
        <v>6</v>
      </c>
      <c r="E10907" t="str">
        <f t="shared" si="340"/>
        <v>août</v>
      </c>
      <c r="F10907">
        <f t="shared" si="341"/>
        <v>8</v>
      </c>
    </row>
    <row r="10908" spans="1:6">
      <c r="A10908" t="s">
        <v>85</v>
      </c>
      <c r="B10908" s="72">
        <v>46259</v>
      </c>
      <c r="C10908" s="79">
        <v>0.375</v>
      </c>
      <c r="D10908">
        <v>16</v>
      </c>
      <c r="E10908" t="str">
        <f t="shared" si="340"/>
        <v>août</v>
      </c>
      <c r="F10908">
        <f t="shared" si="341"/>
        <v>9</v>
      </c>
    </row>
    <row r="10909" spans="1:6">
      <c r="A10909" t="s">
        <v>85</v>
      </c>
      <c r="B10909" s="72">
        <v>46259</v>
      </c>
      <c r="C10909" s="79">
        <v>0.41666666666666669</v>
      </c>
      <c r="D10909">
        <v>11</v>
      </c>
      <c r="E10909" t="str">
        <f t="shared" si="340"/>
        <v>août</v>
      </c>
      <c r="F10909">
        <f t="shared" si="341"/>
        <v>10</v>
      </c>
    </row>
    <row r="10910" spans="1:6">
      <c r="A10910" t="s">
        <v>85</v>
      </c>
      <c r="B10910" s="72">
        <v>46259</v>
      </c>
      <c r="C10910" s="79">
        <v>0.45833333333333331</v>
      </c>
      <c r="D10910">
        <v>11</v>
      </c>
      <c r="E10910" t="str">
        <f t="shared" si="340"/>
        <v>août</v>
      </c>
      <c r="F10910">
        <f t="shared" si="341"/>
        <v>11</v>
      </c>
    </row>
    <row r="10911" spans="1:6">
      <c r="A10911" t="s">
        <v>85</v>
      </c>
      <c r="B10911" s="72">
        <v>46259</v>
      </c>
      <c r="C10911" s="79">
        <v>0.5</v>
      </c>
      <c r="D10911">
        <v>11</v>
      </c>
      <c r="E10911" t="str">
        <f t="shared" si="340"/>
        <v>août</v>
      </c>
      <c r="F10911">
        <f t="shared" si="341"/>
        <v>12</v>
      </c>
    </row>
    <row r="10912" spans="1:6">
      <c r="A10912" t="s">
        <v>85</v>
      </c>
      <c r="B10912" s="72">
        <v>46259</v>
      </c>
      <c r="C10912" s="79">
        <v>0.54166666666666663</v>
      </c>
      <c r="D10912">
        <v>12</v>
      </c>
      <c r="E10912" t="str">
        <f t="shared" si="340"/>
        <v>août</v>
      </c>
      <c r="F10912">
        <f t="shared" si="341"/>
        <v>13</v>
      </c>
    </row>
    <row r="10913" spans="1:6">
      <c r="A10913" t="s">
        <v>85</v>
      </c>
      <c r="B10913" s="72">
        <v>46259</v>
      </c>
      <c r="C10913" s="79">
        <v>0.58333333333333337</v>
      </c>
      <c r="D10913">
        <v>19</v>
      </c>
      <c r="E10913" t="str">
        <f t="shared" si="340"/>
        <v>août</v>
      </c>
      <c r="F10913">
        <f t="shared" si="341"/>
        <v>14</v>
      </c>
    </row>
    <row r="10914" spans="1:6">
      <c r="A10914" t="s">
        <v>85</v>
      </c>
      <c r="B10914" s="72">
        <v>46259</v>
      </c>
      <c r="C10914" s="79">
        <v>0.625</v>
      </c>
      <c r="D10914">
        <v>17</v>
      </c>
      <c r="E10914" t="str">
        <f t="shared" si="340"/>
        <v>août</v>
      </c>
      <c r="F10914">
        <f t="shared" si="341"/>
        <v>15</v>
      </c>
    </row>
    <row r="10915" spans="1:6">
      <c r="A10915" t="s">
        <v>85</v>
      </c>
      <c r="B10915" s="72">
        <v>46259</v>
      </c>
      <c r="C10915" s="79">
        <v>0.66666666666666663</v>
      </c>
      <c r="D10915">
        <v>17</v>
      </c>
      <c r="E10915" t="str">
        <f t="shared" si="340"/>
        <v>août</v>
      </c>
      <c r="F10915">
        <f t="shared" si="341"/>
        <v>16</v>
      </c>
    </row>
    <row r="10916" spans="1:6">
      <c r="A10916" t="s">
        <v>85</v>
      </c>
      <c r="B10916" s="72">
        <v>46259</v>
      </c>
      <c r="C10916" s="79">
        <v>0.70833333333333337</v>
      </c>
      <c r="D10916">
        <v>8</v>
      </c>
      <c r="E10916" t="str">
        <f t="shared" si="340"/>
        <v>août</v>
      </c>
      <c r="F10916">
        <f t="shared" si="341"/>
        <v>17</v>
      </c>
    </row>
    <row r="10917" spans="1:6">
      <c r="A10917" t="s">
        <v>85</v>
      </c>
      <c r="B10917" s="72">
        <v>46259</v>
      </c>
      <c r="C10917" s="79">
        <v>0.75</v>
      </c>
      <c r="D10917">
        <v>5</v>
      </c>
      <c r="E10917" t="str">
        <f t="shared" si="340"/>
        <v>août</v>
      </c>
      <c r="F10917">
        <f t="shared" si="341"/>
        <v>18</v>
      </c>
    </row>
    <row r="10918" spans="1:6">
      <c r="A10918" t="s">
        <v>85</v>
      </c>
      <c r="B10918" s="72">
        <v>46259</v>
      </c>
      <c r="C10918" s="79">
        <v>0.79166666666666663</v>
      </c>
      <c r="D10918">
        <v>8</v>
      </c>
      <c r="E10918" t="str">
        <f t="shared" si="340"/>
        <v>août</v>
      </c>
      <c r="F10918">
        <f t="shared" si="341"/>
        <v>19</v>
      </c>
    </row>
    <row r="10919" spans="1:6">
      <c r="A10919" t="s">
        <v>85</v>
      </c>
      <c r="B10919" s="72">
        <v>46259</v>
      </c>
      <c r="C10919" s="79">
        <v>0.83333333333333337</v>
      </c>
      <c r="D10919">
        <v>0</v>
      </c>
      <c r="E10919" t="str">
        <f t="shared" si="340"/>
        <v>août</v>
      </c>
      <c r="F10919">
        <f t="shared" si="341"/>
        <v>20</v>
      </c>
    </row>
    <row r="10920" spans="1:6">
      <c r="A10920" t="s">
        <v>85</v>
      </c>
      <c r="B10920" s="72">
        <v>46259</v>
      </c>
      <c r="C10920" s="79">
        <v>0.875</v>
      </c>
      <c r="D10920">
        <v>0</v>
      </c>
      <c r="E10920" t="str">
        <f t="shared" si="340"/>
        <v>août</v>
      </c>
      <c r="F10920">
        <f t="shared" si="341"/>
        <v>21</v>
      </c>
    </row>
    <row r="10921" spans="1:6">
      <c r="A10921" t="s">
        <v>85</v>
      </c>
      <c r="B10921" s="72">
        <v>46259</v>
      </c>
      <c r="C10921" s="79">
        <v>0.91666666666666663</v>
      </c>
      <c r="D10921">
        <v>0</v>
      </c>
      <c r="E10921" t="str">
        <f t="shared" si="340"/>
        <v>août</v>
      </c>
      <c r="F10921">
        <f t="shared" si="341"/>
        <v>22</v>
      </c>
    </row>
    <row r="10922" spans="1:6">
      <c r="A10922" t="s">
        <v>85</v>
      </c>
      <c r="B10922" s="72">
        <v>46259</v>
      </c>
      <c r="C10922" s="79">
        <v>0.95833333333333337</v>
      </c>
      <c r="D10922">
        <v>0</v>
      </c>
      <c r="E10922" t="str">
        <f t="shared" si="340"/>
        <v>août</v>
      </c>
      <c r="F10922">
        <f t="shared" si="341"/>
        <v>23</v>
      </c>
    </row>
    <row r="10923" spans="1:6">
      <c r="A10923" t="s">
        <v>85</v>
      </c>
      <c r="B10923" s="72">
        <v>46260</v>
      </c>
      <c r="C10923" s="79">
        <v>0</v>
      </c>
      <c r="D10923">
        <v>0</v>
      </c>
      <c r="E10923" t="str">
        <f t="shared" si="340"/>
        <v>août</v>
      </c>
      <c r="F10923">
        <f t="shared" si="341"/>
        <v>24</v>
      </c>
    </row>
    <row r="10924" spans="1:6">
      <c r="A10924" t="s">
        <v>85</v>
      </c>
      <c r="B10924" s="72">
        <v>46260</v>
      </c>
      <c r="C10924" s="79">
        <v>4.1666666666666664E-2</v>
      </c>
      <c r="D10924">
        <v>0</v>
      </c>
      <c r="E10924" t="str">
        <f t="shared" si="340"/>
        <v>août</v>
      </c>
      <c r="F10924">
        <f t="shared" si="341"/>
        <v>1</v>
      </c>
    </row>
    <row r="10925" spans="1:6">
      <c r="A10925" t="s">
        <v>85</v>
      </c>
      <c r="B10925" s="72">
        <v>46260</v>
      </c>
      <c r="C10925" s="79">
        <v>8.3333333333333329E-2</v>
      </c>
      <c r="D10925">
        <v>0</v>
      </c>
      <c r="E10925" t="str">
        <f t="shared" si="340"/>
        <v>août</v>
      </c>
      <c r="F10925">
        <f t="shared" si="341"/>
        <v>2</v>
      </c>
    </row>
    <row r="10926" spans="1:6">
      <c r="A10926" t="s">
        <v>85</v>
      </c>
      <c r="B10926" s="72">
        <v>46260</v>
      </c>
      <c r="C10926" s="79">
        <v>0.125</v>
      </c>
      <c r="D10926">
        <v>1</v>
      </c>
      <c r="E10926" t="str">
        <f t="shared" si="340"/>
        <v>août</v>
      </c>
      <c r="F10926">
        <f t="shared" si="341"/>
        <v>3</v>
      </c>
    </row>
    <row r="10927" spans="1:6">
      <c r="A10927" t="s">
        <v>85</v>
      </c>
      <c r="B10927" s="72">
        <v>46260</v>
      </c>
      <c r="C10927" s="79">
        <v>0.16666666666666666</v>
      </c>
      <c r="D10927">
        <v>1</v>
      </c>
      <c r="E10927" t="str">
        <f t="shared" si="340"/>
        <v>août</v>
      </c>
      <c r="F10927">
        <f t="shared" si="341"/>
        <v>4</v>
      </c>
    </row>
    <row r="10928" spans="1:6">
      <c r="A10928" t="s">
        <v>85</v>
      </c>
      <c r="B10928" s="72">
        <v>46260</v>
      </c>
      <c r="C10928" s="79">
        <v>0.20833333333333334</v>
      </c>
      <c r="D10928">
        <v>0</v>
      </c>
      <c r="E10928" t="str">
        <f t="shared" si="340"/>
        <v>août</v>
      </c>
      <c r="F10928" t="e">
        <f t="shared" si="341"/>
        <v>#N/A</v>
      </c>
    </row>
    <row r="10929" spans="1:6">
      <c r="A10929" t="s">
        <v>85</v>
      </c>
      <c r="B10929" s="72">
        <v>46260</v>
      </c>
      <c r="C10929" s="79">
        <v>0.25</v>
      </c>
      <c r="D10929">
        <v>3</v>
      </c>
      <c r="E10929" t="str">
        <f t="shared" si="340"/>
        <v>août</v>
      </c>
      <c r="F10929">
        <f t="shared" si="341"/>
        <v>6</v>
      </c>
    </row>
    <row r="10930" spans="1:6">
      <c r="A10930" t="s">
        <v>85</v>
      </c>
      <c r="B10930" s="72">
        <v>46260</v>
      </c>
      <c r="C10930" s="79">
        <v>0.29166666666666669</v>
      </c>
      <c r="D10930">
        <v>3</v>
      </c>
      <c r="E10930" t="str">
        <f t="shared" si="340"/>
        <v>août</v>
      </c>
      <c r="F10930">
        <f t="shared" si="341"/>
        <v>7</v>
      </c>
    </row>
    <row r="10931" spans="1:6">
      <c r="A10931" t="s">
        <v>85</v>
      </c>
      <c r="B10931" s="72">
        <v>46260</v>
      </c>
      <c r="C10931" s="79">
        <v>0.33333333333333331</v>
      </c>
      <c r="D10931">
        <v>19</v>
      </c>
      <c r="E10931" t="str">
        <f t="shared" si="340"/>
        <v>août</v>
      </c>
      <c r="F10931">
        <f t="shared" si="341"/>
        <v>8</v>
      </c>
    </row>
    <row r="10932" spans="1:6">
      <c r="A10932" t="s">
        <v>85</v>
      </c>
      <c r="B10932" s="72">
        <v>46260</v>
      </c>
      <c r="C10932" s="79">
        <v>0.375</v>
      </c>
      <c r="D10932">
        <v>13</v>
      </c>
      <c r="E10932" t="str">
        <f t="shared" si="340"/>
        <v>août</v>
      </c>
      <c r="F10932">
        <f t="shared" si="341"/>
        <v>9</v>
      </c>
    </row>
    <row r="10933" spans="1:6">
      <c r="A10933" t="s">
        <v>85</v>
      </c>
      <c r="B10933" s="72">
        <v>46260</v>
      </c>
      <c r="C10933" s="79">
        <v>0.41666666666666669</v>
      </c>
      <c r="D10933">
        <v>14</v>
      </c>
      <c r="E10933" t="str">
        <f t="shared" si="340"/>
        <v>août</v>
      </c>
      <c r="F10933">
        <f t="shared" si="341"/>
        <v>10</v>
      </c>
    </row>
    <row r="10934" spans="1:6">
      <c r="A10934" t="s">
        <v>85</v>
      </c>
      <c r="B10934" s="72">
        <v>46260</v>
      </c>
      <c r="C10934" s="79">
        <v>0.45833333333333331</v>
      </c>
      <c r="D10934">
        <v>4</v>
      </c>
      <c r="E10934" t="str">
        <f t="shared" si="340"/>
        <v>août</v>
      </c>
      <c r="F10934">
        <f t="shared" si="341"/>
        <v>11</v>
      </c>
    </row>
    <row r="10935" spans="1:6">
      <c r="A10935" t="s">
        <v>85</v>
      </c>
      <c r="B10935" s="72">
        <v>46260</v>
      </c>
      <c r="C10935" s="79">
        <v>0.5</v>
      </c>
      <c r="D10935">
        <v>8</v>
      </c>
      <c r="E10935" t="str">
        <f t="shared" si="340"/>
        <v>août</v>
      </c>
      <c r="F10935">
        <f t="shared" si="341"/>
        <v>12</v>
      </c>
    </row>
    <row r="10936" spans="1:6">
      <c r="A10936" t="s">
        <v>85</v>
      </c>
      <c r="B10936" s="72">
        <v>46260</v>
      </c>
      <c r="C10936" s="79">
        <v>0.54166666666666663</v>
      </c>
      <c r="D10936">
        <v>9</v>
      </c>
      <c r="E10936" t="str">
        <f t="shared" si="340"/>
        <v>août</v>
      </c>
      <c r="F10936">
        <f t="shared" si="341"/>
        <v>13</v>
      </c>
    </row>
    <row r="10937" spans="1:6">
      <c r="A10937" t="s">
        <v>85</v>
      </c>
      <c r="B10937" s="72">
        <v>46260</v>
      </c>
      <c r="C10937" s="79">
        <v>0.58333333333333337</v>
      </c>
      <c r="D10937">
        <v>14</v>
      </c>
      <c r="E10937" t="str">
        <f t="shared" si="340"/>
        <v>août</v>
      </c>
      <c r="F10937">
        <f t="shared" si="341"/>
        <v>14</v>
      </c>
    </row>
    <row r="10938" spans="1:6">
      <c r="A10938" t="s">
        <v>85</v>
      </c>
      <c r="B10938" s="72">
        <v>46260</v>
      </c>
      <c r="C10938" s="79">
        <v>0.625</v>
      </c>
      <c r="D10938">
        <v>10</v>
      </c>
      <c r="E10938" t="str">
        <f t="shared" si="340"/>
        <v>août</v>
      </c>
      <c r="F10938">
        <f t="shared" si="341"/>
        <v>15</v>
      </c>
    </row>
    <row r="10939" spans="1:6">
      <c r="A10939" t="s">
        <v>85</v>
      </c>
      <c r="B10939" s="72">
        <v>46260</v>
      </c>
      <c r="C10939" s="79">
        <v>0.66666666666666663</v>
      </c>
      <c r="D10939">
        <v>9</v>
      </c>
      <c r="E10939" t="str">
        <f t="shared" si="340"/>
        <v>août</v>
      </c>
      <c r="F10939">
        <f t="shared" si="341"/>
        <v>16</v>
      </c>
    </row>
    <row r="10940" spans="1:6">
      <c r="A10940" t="s">
        <v>85</v>
      </c>
      <c r="B10940" s="72">
        <v>46260</v>
      </c>
      <c r="C10940" s="79">
        <v>0.70833333333333337</v>
      </c>
      <c r="D10940">
        <v>15</v>
      </c>
      <c r="E10940" t="str">
        <f t="shared" si="340"/>
        <v>août</v>
      </c>
      <c r="F10940">
        <f t="shared" si="341"/>
        <v>17</v>
      </c>
    </row>
    <row r="10941" spans="1:6">
      <c r="A10941" t="s">
        <v>85</v>
      </c>
      <c r="B10941" s="72">
        <v>46260</v>
      </c>
      <c r="C10941" s="79">
        <v>0.75</v>
      </c>
      <c r="D10941">
        <v>3</v>
      </c>
      <c r="E10941" t="str">
        <f t="shared" si="340"/>
        <v>août</v>
      </c>
      <c r="F10941">
        <f t="shared" si="341"/>
        <v>18</v>
      </c>
    </row>
    <row r="10942" spans="1:6">
      <c r="A10942" t="s">
        <v>85</v>
      </c>
      <c r="B10942" s="72">
        <v>46260</v>
      </c>
      <c r="C10942" s="79">
        <v>0.79166666666666663</v>
      </c>
      <c r="D10942">
        <v>11</v>
      </c>
      <c r="E10942" t="str">
        <f t="shared" si="340"/>
        <v>août</v>
      </c>
      <c r="F10942">
        <f t="shared" si="341"/>
        <v>19</v>
      </c>
    </row>
    <row r="10943" spans="1:6">
      <c r="A10943" t="s">
        <v>85</v>
      </c>
      <c r="B10943" s="72">
        <v>46260</v>
      </c>
      <c r="C10943" s="79">
        <v>0.83333333333333337</v>
      </c>
      <c r="D10943">
        <v>9</v>
      </c>
      <c r="E10943" t="str">
        <f t="shared" si="340"/>
        <v>août</v>
      </c>
      <c r="F10943">
        <f t="shared" si="341"/>
        <v>20</v>
      </c>
    </row>
    <row r="10944" spans="1:6">
      <c r="A10944" t="s">
        <v>85</v>
      </c>
      <c r="B10944" s="72">
        <v>46260</v>
      </c>
      <c r="C10944" s="79">
        <v>0.875</v>
      </c>
      <c r="D10944">
        <v>4</v>
      </c>
      <c r="E10944" t="str">
        <f t="shared" si="340"/>
        <v>août</v>
      </c>
      <c r="F10944">
        <f t="shared" si="341"/>
        <v>21</v>
      </c>
    </row>
    <row r="10945" spans="1:6">
      <c r="A10945" t="s">
        <v>85</v>
      </c>
      <c r="B10945" s="72">
        <v>46260</v>
      </c>
      <c r="C10945" s="79">
        <v>0.91666666666666663</v>
      </c>
      <c r="D10945">
        <v>5</v>
      </c>
      <c r="E10945" t="str">
        <f t="shared" si="340"/>
        <v>août</v>
      </c>
      <c r="F10945">
        <f t="shared" si="341"/>
        <v>22</v>
      </c>
    </row>
    <row r="10946" spans="1:6">
      <c r="A10946" t="s">
        <v>85</v>
      </c>
      <c r="B10946" s="72">
        <v>46260</v>
      </c>
      <c r="C10946" s="79">
        <v>0.95833333333333337</v>
      </c>
      <c r="D10946">
        <v>0</v>
      </c>
      <c r="E10946" t="str">
        <f t="shared" si="340"/>
        <v>août</v>
      </c>
      <c r="F10946">
        <f t="shared" si="341"/>
        <v>23</v>
      </c>
    </row>
    <row r="10947" spans="1:6">
      <c r="A10947" t="s">
        <v>85</v>
      </c>
      <c r="B10947" s="72">
        <v>46261</v>
      </c>
      <c r="C10947" s="79">
        <v>0</v>
      </c>
      <c r="D10947">
        <v>0</v>
      </c>
      <c r="E10947" t="str">
        <f t="shared" si="340"/>
        <v>août</v>
      </c>
      <c r="F10947">
        <f t="shared" si="341"/>
        <v>24</v>
      </c>
    </row>
    <row r="10948" spans="1:6">
      <c r="A10948" t="s">
        <v>85</v>
      </c>
      <c r="B10948" s="72">
        <v>46261</v>
      </c>
      <c r="C10948" s="79">
        <v>4.1666666666666664E-2</v>
      </c>
      <c r="D10948">
        <v>1</v>
      </c>
      <c r="E10948" t="str">
        <f t="shared" ref="E10948:E11011" si="342">TEXT(B10948,"mmmm")</f>
        <v>août</v>
      </c>
      <c r="F10948">
        <f t="shared" ref="F10948:F11011" si="343">VLOOKUP(C10948,$L$1:$M$24,2,0)</f>
        <v>1</v>
      </c>
    </row>
    <row r="10949" spans="1:6">
      <c r="A10949" t="s">
        <v>85</v>
      </c>
      <c r="B10949" s="72">
        <v>46261</v>
      </c>
      <c r="C10949" s="79">
        <v>8.3333333333333329E-2</v>
      </c>
      <c r="D10949">
        <v>0</v>
      </c>
      <c r="E10949" t="str">
        <f t="shared" si="342"/>
        <v>août</v>
      </c>
      <c r="F10949">
        <f t="shared" si="343"/>
        <v>2</v>
      </c>
    </row>
    <row r="10950" spans="1:6">
      <c r="A10950" t="s">
        <v>85</v>
      </c>
      <c r="B10950" s="72">
        <v>46261</v>
      </c>
      <c r="C10950" s="79">
        <v>0.125</v>
      </c>
      <c r="D10950">
        <v>1</v>
      </c>
      <c r="E10950" t="str">
        <f t="shared" si="342"/>
        <v>août</v>
      </c>
      <c r="F10950">
        <f t="shared" si="343"/>
        <v>3</v>
      </c>
    </row>
    <row r="10951" spans="1:6">
      <c r="A10951" t="s">
        <v>85</v>
      </c>
      <c r="B10951" s="72">
        <v>46261</v>
      </c>
      <c r="C10951" s="79">
        <v>0.16666666666666666</v>
      </c>
      <c r="D10951">
        <v>0</v>
      </c>
      <c r="E10951" t="str">
        <f t="shared" si="342"/>
        <v>août</v>
      </c>
      <c r="F10951">
        <f t="shared" si="343"/>
        <v>4</v>
      </c>
    </row>
    <row r="10952" spans="1:6">
      <c r="A10952" t="s">
        <v>85</v>
      </c>
      <c r="B10952" s="72">
        <v>46261</v>
      </c>
      <c r="C10952" s="79">
        <v>0.20833333333333334</v>
      </c>
      <c r="D10952">
        <v>0</v>
      </c>
      <c r="E10952" t="str">
        <f t="shared" si="342"/>
        <v>août</v>
      </c>
      <c r="F10952" t="e">
        <f t="shared" si="343"/>
        <v>#N/A</v>
      </c>
    </row>
    <row r="10953" spans="1:6">
      <c r="A10953" t="s">
        <v>85</v>
      </c>
      <c r="B10953" s="72">
        <v>46261</v>
      </c>
      <c r="C10953" s="79">
        <v>0.25</v>
      </c>
      <c r="D10953">
        <v>1</v>
      </c>
      <c r="E10953" t="str">
        <f t="shared" si="342"/>
        <v>août</v>
      </c>
      <c r="F10953">
        <f t="shared" si="343"/>
        <v>6</v>
      </c>
    </row>
    <row r="10954" spans="1:6">
      <c r="A10954" t="s">
        <v>85</v>
      </c>
      <c r="B10954" s="72">
        <v>46261</v>
      </c>
      <c r="C10954" s="79">
        <v>0.29166666666666669</v>
      </c>
      <c r="D10954">
        <v>1</v>
      </c>
      <c r="E10954" t="str">
        <f t="shared" si="342"/>
        <v>août</v>
      </c>
      <c r="F10954">
        <f t="shared" si="343"/>
        <v>7</v>
      </c>
    </row>
    <row r="10955" spans="1:6">
      <c r="A10955" t="s">
        <v>85</v>
      </c>
      <c r="B10955" s="72">
        <v>46261</v>
      </c>
      <c r="C10955" s="79">
        <v>0.33333333333333331</v>
      </c>
      <c r="D10955">
        <v>6</v>
      </c>
      <c r="E10955" t="str">
        <f t="shared" si="342"/>
        <v>août</v>
      </c>
      <c r="F10955">
        <f t="shared" si="343"/>
        <v>8</v>
      </c>
    </row>
    <row r="10956" spans="1:6">
      <c r="A10956" t="s">
        <v>85</v>
      </c>
      <c r="B10956" s="72">
        <v>46261</v>
      </c>
      <c r="C10956" s="79">
        <v>0.375</v>
      </c>
      <c r="D10956">
        <v>11</v>
      </c>
      <c r="E10956" t="str">
        <f t="shared" si="342"/>
        <v>août</v>
      </c>
      <c r="F10956">
        <f t="shared" si="343"/>
        <v>9</v>
      </c>
    </row>
    <row r="10957" spans="1:6">
      <c r="A10957" t="s">
        <v>85</v>
      </c>
      <c r="B10957" s="72">
        <v>46261</v>
      </c>
      <c r="C10957" s="79">
        <v>0.41666666666666669</v>
      </c>
      <c r="D10957">
        <v>20</v>
      </c>
      <c r="E10957" t="str">
        <f t="shared" si="342"/>
        <v>août</v>
      </c>
      <c r="F10957">
        <f t="shared" si="343"/>
        <v>10</v>
      </c>
    </row>
    <row r="10958" spans="1:6">
      <c r="A10958" t="s">
        <v>85</v>
      </c>
      <c r="B10958" s="72">
        <v>46261</v>
      </c>
      <c r="C10958" s="79">
        <v>0.45833333333333331</v>
      </c>
      <c r="D10958">
        <v>8</v>
      </c>
      <c r="E10958" t="str">
        <f t="shared" si="342"/>
        <v>août</v>
      </c>
      <c r="F10958">
        <f t="shared" si="343"/>
        <v>11</v>
      </c>
    </row>
    <row r="10959" spans="1:6">
      <c r="A10959" t="s">
        <v>85</v>
      </c>
      <c r="B10959" s="72">
        <v>46261</v>
      </c>
      <c r="C10959" s="79">
        <v>0.5</v>
      </c>
      <c r="D10959">
        <v>5</v>
      </c>
      <c r="E10959" t="str">
        <f t="shared" si="342"/>
        <v>août</v>
      </c>
      <c r="F10959">
        <f t="shared" si="343"/>
        <v>12</v>
      </c>
    </row>
    <row r="10960" spans="1:6">
      <c r="A10960" t="s">
        <v>85</v>
      </c>
      <c r="B10960" s="72">
        <v>46261</v>
      </c>
      <c r="C10960" s="79">
        <v>0.54166666666666663</v>
      </c>
      <c r="D10960">
        <v>12</v>
      </c>
      <c r="E10960" t="str">
        <f t="shared" si="342"/>
        <v>août</v>
      </c>
      <c r="F10960">
        <f t="shared" si="343"/>
        <v>13</v>
      </c>
    </row>
    <row r="10961" spans="1:6">
      <c r="A10961" t="s">
        <v>85</v>
      </c>
      <c r="B10961" s="72">
        <v>46261</v>
      </c>
      <c r="C10961" s="79">
        <v>0.58333333333333337</v>
      </c>
      <c r="D10961">
        <v>17</v>
      </c>
      <c r="E10961" t="str">
        <f t="shared" si="342"/>
        <v>août</v>
      </c>
      <c r="F10961">
        <f t="shared" si="343"/>
        <v>14</v>
      </c>
    </row>
    <row r="10962" spans="1:6">
      <c r="A10962" t="s">
        <v>85</v>
      </c>
      <c r="B10962" s="72">
        <v>46261</v>
      </c>
      <c r="C10962" s="79">
        <v>0.625</v>
      </c>
      <c r="D10962">
        <v>9</v>
      </c>
      <c r="E10962" t="str">
        <f t="shared" si="342"/>
        <v>août</v>
      </c>
      <c r="F10962">
        <f t="shared" si="343"/>
        <v>15</v>
      </c>
    </row>
    <row r="10963" spans="1:6">
      <c r="A10963" t="s">
        <v>85</v>
      </c>
      <c r="B10963" s="72">
        <v>46261</v>
      </c>
      <c r="C10963" s="79">
        <v>0.66666666666666663</v>
      </c>
      <c r="D10963">
        <v>11</v>
      </c>
      <c r="E10963" t="str">
        <f t="shared" si="342"/>
        <v>août</v>
      </c>
      <c r="F10963">
        <f t="shared" si="343"/>
        <v>16</v>
      </c>
    </row>
    <row r="10964" spans="1:6">
      <c r="A10964" t="s">
        <v>85</v>
      </c>
      <c r="B10964" s="72">
        <v>46261</v>
      </c>
      <c r="C10964" s="79">
        <v>0.70833333333333337</v>
      </c>
      <c r="D10964">
        <v>30</v>
      </c>
      <c r="E10964" t="str">
        <f t="shared" si="342"/>
        <v>août</v>
      </c>
      <c r="F10964">
        <f t="shared" si="343"/>
        <v>17</v>
      </c>
    </row>
    <row r="10965" spans="1:6">
      <c r="A10965" t="s">
        <v>85</v>
      </c>
      <c r="B10965" s="72">
        <v>46261</v>
      </c>
      <c r="C10965" s="79">
        <v>0.75</v>
      </c>
      <c r="D10965">
        <v>6</v>
      </c>
      <c r="E10965" t="str">
        <f t="shared" si="342"/>
        <v>août</v>
      </c>
      <c r="F10965">
        <f t="shared" si="343"/>
        <v>18</v>
      </c>
    </row>
    <row r="10966" spans="1:6">
      <c r="A10966" t="s">
        <v>85</v>
      </c>
      <c r="B10966" s="72">
        <v>46261</v>
      </c>
      <c r="C10966" s="79">
        <v>0.79166666666666663</v>
      </c>
      <c r="D10966">
        <v>2</v>
      </c>
      <c r="E10966" t="str">
        <f t="shared" si="342"/>
        <v>août</v>
      </c>
      <c r="F10966">
        <f t="shared" si="343"/>
        <v>19</v>
      </c>
    </row>
    <row r="10967" spans="1:6">
      <c r="A10967" t="s">
        <v>85</v>
      </c>
      <c r="B10967" s="72">
        <v>46261</v>
      </c>
      <c r="C10967" s="79">
        <v>0.83333333333333337</v>
      </c>
      <c r="D10967">
        <v>7</v>
      </c>
      <c r="E10967" t="str">
        <f t="shared" si="342"/>
        <v>août</v>
      </c>
      <c r="F10967">
        <f t="shared" si="343"/>
        <v>20</v>
      </c>
    </row>
    <row r="10968" spans="1:6">
      <c r="A10968" t="s">
        <v>85</v>
      </c>
      <c r="B10968" s="72">
        <v>46261</v>
      </c>
      <c r="C10968" s="79">
        <v>0.875</v>
      </c>
      <c r="D10968">
        <v>6</v>
      </c>
      <c r="E10968" t="str">
        <f t="shared" si="342"/>
        <v>août</v>
      </c>
      <c r="F10968">
        <f t="shared" si="343"/>
        <v>21</v>
      </c>
    </row>
    <row r="10969" spans="1:6">
      <c r="A10969" t="s">
        <v>85</v>
      </c>
      <c r="B10969" s="72">
        <v>46261</v>
      </c>
      <c r="C10969" s="79">
        <v>0.91666666666666663</v>
      </c>
      <c r="D10969">
        <v>0</v>
      </c>
      <c r="E10969" t="str">
        <f t="shared" si="342"/>
        <v>août</v>
      </c>
      <c r="F10969">
        <f t="shared" si="343"/>
        <v>22</v>
      </c>
    </row>
    <row r="10970" spans="1:6">
      <c r="A10970" t="s">
        <v>85</v>
      </c>
      <c r="B10970" s="72">
        <v>46261</v>
      </c>
      <c r="C10970" s="79">
        <v>0.95833333333333337</v>
      </c>
      <c r="D10970">
        <v>0</v>
      </c>
      <c r="E10970" t="str">
        <f t="shared" si="342"/>
        <v>août</v>
      </c>
      <c r="F10970">
        <f t="shared" si="343"/>
        <v>23</v>
      </c>
    </row>
    <row r="10971" spans="1:6">
      <c r="A10971" t="s">
        <v>85</v>
      </c>
      <c r="B10971" s="72">
        <v>46262</v>
      </c>
      <c r="C10971" s="79">
        <v>0</v>
      </c>
      <c r="D10971">
        <v>0</v>
      </c>
      <c r="E10971" t="str">
        <f t="shared" si="342"/>
        <v>août</v>
      </c>
      <c r="F10971">
        <f t="shared" si="343"/>
        <v>24</v>
      </c>
    </row>
    <row r="10972" spans="1:6">
      <c r="A10972" t="s">
        <v>85</v>
      </c>
      <c r="B10972" s="72">
        <v>46262</v>
      </c>
      <c r="C10972" s="79">
        <v>4.1666666666666664E-2</v>
      </c>
      <c r="D10972">
        <v>1</v>
      </c>
      <c r="E10972" t="str">
        <f t="shared" si="342"/>
        <v>août</v>
      </c>
      <c r="F10972">
        <f t="shared" si="343"/>
        <v>1</v>
      </c>
    </row>
    <row r="10973" spans="1:6">
      <c r="A10973" t="s">
        <v>85</v>
      </c>
      <c r="B10973" s="72">
        <v>46262</v>
      </c>
      <c r="C10973" s="79">
        <v>8.3333333333333329E-2</v>
      </c>
      <c r="D10973">
        <v>0</v>
      </c>
      <c r="E10973" t="str">
        <f t="shared" si="342"/>
        <v>août</v>
      </c>
      <c r="F10973">
        <f t="shared" si="343"/>
        <v>2</v>
      </c>
    </row>
    <row r="10974" spans="1:6">
      <c r="A10974" t="s">
        <v>85</v>
      </c>
      <c r="B10974" s="72">
        <v>46262</v>
      </c>
      <c r="C10974" s="79">
        <v>0.125</v>
      </c>
      <c r="D10974">
        <v>0</v>
      </c>
      <c r="E10974" t="str">
        <f t="shared" si="342"/>
        <v>août</v>
      </c>
      <c r="F10974">
        <f t="shared" si="343"/>
        <v>3</v>
      </c>
    </row>
    <row r="10975" spans="1:6">
      <c r="A10975" t="s">
        <v>85</v>
      </c>
      <c r="B10975" s="72">
        <v>46262</v>
      </c>
      <c r="C10975" s="79">
        <v>0.16666666666666666</v>
      </c>
      <c r="D10975">
        <v>1</v>
      </c>
      <c r="E10975" t="str">
        <f t="shared" si="342"/>
        <v>août</v>
      </c>
      <c r="F10975">
        <f t="shared" si="343"/>
        <v>4</v>
      </c>
    </row>
    <row r="10976" spans="1:6">
      <c r="A10976" t="s">
        <v>85</v>
      </c>
      <c r="B10976" s="72">
        <v>46262</v>
      </c>
      <c r="C10976" s="79">
        <v>0.20833333333333334</v>
      </c>
      <c r="D10976">
        <v>0</v>
      </c>
      <c r="E10976" t="str">
        <f t="shared" si="342"/>
        <v>août</v>
      </c>
      <c r="F10976" t="e">
        <f t="shared" si="343"/>
        <v>#N/A</v>
      </c>
    </row>
    <row r="10977" spans="1:6">
      <c r="A10977" t="s">
        <v>85</v>
      </c>
      <c r="B10977" s="72">
        <v>46262</v>
      </c>
      <c r="C10977" s="79">
        <v>0.25</v>
      </c>
      <c r="D10977">
        <v>0</v>
      </c>
      <c r="E10977" t="str">
        <f t="shared" si="342"/>
        <v>août</v>
      </c>
      <c r="F10977">
        <f t="shared" si="343"/>
        <v>6</v>
      </c>
    </row>
    <row r="10978" spans="1:6">
      <c r="A10978" t="s">
        <v>85</v>
      </c>
      <c r="B10978" s="72">
        <v>46262</v>
      </c>
      <c r="C10978" s="79">
        <v>0.29166666666666669</v>
      </c>
      <c r="D10978">
        <v>3</v>
      </c>
      <c r="E10978" t="str">
        <f t="shared" si="342"/>
        <v>août</v>
      </c>
      <c r="F10978">
        <f t="shared" si="343"/>
        <v>7</v>
      </c>
    </row>
    <row r="10979" spans="1:6">
      <c r="A10979" t="s">
        <v>85</v>
      </c>
      <c r="B10979" s="72">
        <v>46262</v>
      </c>
      <c r="C10979" s="79">
        <v>0.33333333333333331</v>
      </c>
      <c r="D10979">
        <v>11</v>
      </c>
      <c r="E10979" t="str">
        <f t="shared" si="342"/>
        <v>août</v>
      </c>
      <c r="F10979">
        <f t="shared" si="343"/>
        <v>8</v>
      </c>
    </row>
    <row r="10980" spans="1:6">
      <c r="A10980" t="s">
        <v>85</v>
      </c>
      <c r="B10980" s="72">
        <v>46262</v>
      </c>
      <c r="C10980" s="79">
        <v>0.375</v>
      </c>
      <c r="D10980">
        <v>12</v>
      </c>
      <c r="E10980" t="str">
        <f t="shared" si="342"/>
        <v>août</v>
      </c>
      <c r="F10980">
        <f t="shared" si="343"/>
        <v>9</v>
      </c>
    </row>
    <row r="10981" spans="1:6">
      <c r="A10981" t="s">
        <v>85</v>
      </c>
      <c r="B10981" s="72">
        <v>46262</v>
      </c>
      <c r="C10981" s="79">
        <v>0.41666666666666669</v>
      </c>
      <c r="D10981">
        <v>6</v>
      </c>
      <c r="E10981" t="str">
        <f t="shared" si="342"/>
        <v>août</v>
      </c>
      <c r="F10981">
        <f t="shared" si="343"/>
        <v>10</v>
      </c>
    </row>
    <row r="10982" spans="1:6">
      <c r="A10982" t="s">
        <v>85</v>
      </c>
      <c r="B10982" s="72">
        <v>46262</v>
      </c>
      <c r="C10982" s="79">
        <v>0.45833333333333331</v>
      </c>
      <c r="D10982">
        <v>14</v>
      </c>
      <c r="E10982" t="str">
        <f t="shared" si="342"/>
        <v>août</v>
      </c>
      <c r="F10982">
        <f t="shared" si="343"/>
        <v>11</v>
      </c>
    </row>
    <row r="10983" spans="1:6">
      <c r="A10983" t="s">
        <v>85</v>
      </c>
      <c r="B10983" s="72">
        <v>46262</v>
      </c>
      <c r="C10983" s="79">
        <v>0.5</v>
      </c>
      <c r="D10983">
        <v>7</v>
      </c>
      <c r="E10983" t="str">
        <f t="shared" si="342"/>
        <v>août</v>
      </c>
      <c r="F10983">
        <f t="shared" si="343"/>
        <v>12</v>
      </c>
    </row>
    <row r="10984" spans="1:6">
      <c r="A10984" t="s">
        <v>85</v>
      </c>
      <c r="B10984" s="72">
        <v>46262</v>
      </c>
      <c r="C10984" s="79">
        <v>0.54166666666666663</v>
      </c>
      <c r="D10984">
        <v>12</v>
      </c>
      <c r="E10984" t="str">
        <f t="shared" si="342"/>
        <v>août</v>
      </c>
      <c r="F10984">
        <f t="shared" si="343"/>
        <v>13</v>
      </c>
    </row>
    <row r="10985" spans="1:6">
      <c r="A10985" t="s">
        <v>85</v>
      </c>
      <c r="B10985" s="72">
        <v>46262</v>
      </c>
      <c r="C10985" s="79">
        <v>0.58333333333333337</v>
      </c>
      <c r="D10985">
        <v>19</v>
      </c>
      <c r="E10985" t="str">
        <f t="shared" si="342"/>
        <v>août</v>
      </c>
      <c r="F10985">
        <f t="shared" si="343"/>
        <v>14</v>
      </c>
    </row>
    <row r="10986" spans="1:6">
      <c r="A10986" t="s">
        <v>85</v>
      </c>
      <c r="B10986" s="72">
        <v>46262</v>
      </c>
      <c r="C10986" s="79">
        <v>0.625</v>
      </c>
      <c r="D10986">
        <v>14</v>
      </c>
      <c r="E10986" t="str">
        <f t="shared" si="342"/>
        <v>août</v>
      </c>
      <c r="F10986">
        <f t="shared" si="343"/>
        <v>15</v>
      </c>
    </row>
    <row r="10987" spans="1:6">
      <c r="A10987" t="s">
        <v>85</v>
      </c>
      <c r="B10987" s="72">
        <v>46262</v>
      </c>
      <c r="C10987" s="79">
        <v>0.66666666666666663</v>
      </c>
      <c r="D10987">
        <v>5</v>
      </c>
      <c r="E10987" t="str">
        <f t="shared" si="342"/>
        <v>août</v>
      </c>
      <c r="F10987">
        <f t="shared" si="343"/>
        <v>16</v>
      </c>
    </row>
    <row r="10988" spans="1:6">
      <c r="A10988" t="s">
        <v>85</v>
      </c>
      <c r="B10988" s="72">
        <v>46262</v>
      </c>
      <c r="C10988" s="79">
        <v>0.70833333333333337</v>
      </c>
      <c r="D10988">
        <v>4</v>
      </c>
      <c r="E10988" t="str">
        <f t="shared" si="342"/>
        <v>août</v>
      </c>
      <c r="F10988">
        <f t="shared" si="343"/>
        <v>17</v>
      </c>
    </row>
    <row r="10989" spans="1:6">
      <c r="A10989" t="s">
        <v>85</v>
      </c>
      <c r="B10989" s="72">
        <v>46262</v>
      </c>
      <c r="C10989" s="79">
        <v>0.75</v>
      </c>
      <c r="D10989">
        <v>12</v>
      </c>
      <c r="E10989" t="str">
        <f t="shared" si="342"/>
        <v>août</v>
      </c>
      <c r="F10989">
        <f t="shared" si="343"/>
        <v>18</v>
      </c>
    </row>
    <row r="10990" spans="1:6">
      <c r="A10990" t="s">
        <v>85</v>
      </c>
      <c r="B10990" s="72">
        <v>46262</v>
      </c>
      <c r="C10990" s="79">
        <v>0.79166666666666663</v>
      </c>
      <c r="D10990">
        <v>12</v>
      </c>
      <c r="E10990" t="str">
        <f t="shared" si="342"/>
        <v>août</v>
      </c>
      <c r="F10990">
        <f t="shared" si="343"/>
        <v>19</v>
      </c>
    </row>
    <row r="10991" spans="1:6">
      <c r="A10991" t="s">
        <v>85</v>
      </c>
      <c r="B10991" s="72">
        <v>46262</v>
      </c>
      <c r="C10991" s="79">
        <v>0.83333333333333337</v>
      </c>
      <c r="D10991">
        <v>4</v>
      </c>
      <c r="E10991" t="str">
        <f t="shared" si="342"/>
        <v>août</v>
      </c>
      <c r="F10991">
        <f t="shared" si="343"/>
        <v>20</v>
      </c>
    </row>
    <row r="10992" spans="1:6">
      <c r="A10992" t="s">
        <v>85</v>
      </c>
      <c r="B10992" s="72">
        <v>46262</v>
      </c>
      <c r="C10992" s="79">
        <v>0.875</v>
      </c>
      <c r="D10992">
        <v>2</v>
      </c>
      <c r="E10992" t="str">
        <f t="shared" si="342"/>
        <v>août</v>
      </c>
      <c r="F10992">
        <f t="shared" si="343"/>
        <v>21</v>
      </c>
    </row>
    <row r="10993" spans="1:6">
      <c r="A10993" t="s">
        <v>85</v>
      </c>
      <c r="B10993" s="72">
        <v>46262</v>
      </c>
      <c r="C10993" s="79">
        <v>0.91666666666666663</v>
      </c>
      <c r="D10993">
        <v>1</v>
      </c>
      <c r="E10993" t="str">
        <f t="shared" si="342"/>
        <v>août</v>
      </c>
      <c r="F10993">
        <f t="shared" si="343"/>
        <v>22</v>
      </c>
    </row>
    <row r="10994" spans="1:6">
      <c r="A10994" t="s">
        <v>85</v>
      </c>
      <c r="B10994" s="72">
        <v>46262</v>
      </c>
      <c r="C10994" s="79">
        <v>0.95833333333333337</v>
      </c>
      <c r="D10994">
        <v>1</v>
      </c>
      <c r="E10994" t="str">
        <f t="shared" si="342"/>
        <v>août</v>
      </c>
      <c r="F10994">
        <f t="shared" si="343"/>
        <v>23</v>
      </c>
    </row>
    <row r="10995" spans="1:6">
      <c r="A10995" t="s">
        <v>85</v>
      </c>
      <c r="B10995" s="72">
        <v>46263</v>
      </c>
      <c r="C10995" s="79">
        <v>0</v>
      </c>
      <c r="D10995">
        <v>1</v>
      </c>
      <c r="E10995" t="str">
        <f t="shared" si="342"/>
        <v>août</v>
      </c>
      <c r="F10995">
        <f t="shared" si="343"/>
        <v>24</v>
      </c>
    </row>
    <row r="10996" spans="1:6">
      <c r="A10996" t="s">
        <v>85</v>
      </c>
      <c r="B10996" s="72">
        <v>46263</v>
      </c>
      <c r="C10996" s="79">
        <v>4.1666666666666664E-2</v>
      </c>
      <c r="D10996">
        <v>0</v>
      </c>
      <c r="E10996" t="str">
        <f t="shared" si="342"/>
        <v>août</v>
      </c>
      <c r="F10996">
        <f t="shared" si="343"/>
        <v>1</v>
      </c>
    </row>
    <row r="10997" spans="1:6">
      <c r="A10997" t="s">
        <v>85</v>
      </c>
      <c r="B10997" s="72">
        <v>46263</v>
      </c>
      <c r="C10997" s="79">
        <v>8.3333333333333329E-2</v>
      </c>
      <c r="D10997">
        <v>1</v>
      </c>
      <c r="E10997" t="str">
        <f t="shared" si="342"/>
        <v>août</v>
      </c>
      <c r="F10997">
        <f t="shared" si="343"/>
        <v>2</v>
      </c>
    </row>
    <row r="10998" spans="1:6">
      <c r="A10998" t="s">
        <v>85</v>
      </c>
      <c r="B10998" s="72">
        <v>46263</v>
      </c>
      <c r="C10998" s="79">
        <v>0.125</v>
      </c>
      <c r="D10998">
        <v>0</v>
      </c>
      <c r="E10998" t="str">
        <f t="shared" si="342"/>
        <v>août</v>
      </c>
      <c r="F10998">
        <f t="shared" si="343"/>
        <v>3</v>
      </c>
    </row>
    <row r="10999" spans="1:6">
      <c r="A10999" t="s">
        <v>85</v>
      </c>
      <c r="B10999" s="72">
        <v>46263</v>
      </c>
      <c r="C10999" s="79">
        <v>0.16666666666666666</v>
      </c>
      <c r="D10999">
        <v>0</v>
      </c>
      <c r="E10999" t="str">
        <f t="shared" si="342"/>
        <v>août</v>
      </c>
      <c r="F10999">
        <f t="shared" si="343"/>
        <v>4</v>
      </c>
    </row>
    <row r="11000" spans="1:6">
      <c r="A11000" t="s">
        <v>85</v>
      </c>
      <c r="B11000" s="72">
        <v>46263</v>
      </c>
      <c r="C11000" s="79">
        <v>0.20833333333333334</v>
      </c>
      <c r="D11000">
        <v>1</v>
      </c>
      <c r="E11000" t="str">
        <f t="shared" si="342"/>
        <v>août</v>
      </c>
      <c r="F11000" t="e">
        <f t="shared" si="343"/>
        <v>#N/A</v>
      </c>
    </row>
    <row r="11001" spans="1:6">
      <c r="A11001" t="s">
        <v>85</v>
      </c>
      <c r="B11001" s="72">
        <v>46263</v>
      </c>
      <c r="C11001" s="79">
        <v>0.25</v>
      </c>
      <c r="D11001">
        <v>1</v>
      </c>
      <c r="E11001" t="str">
        <f t="shared" si="342"/>
        <v>août</v>
      </c>
      <c r="F11001">
        <f t="shared" si="343"/>
        <v>6</v>
      </c>
    </row>
    <row r="11002" spans="1:6">
      <c r="A11002" t="s">
        <v>85</v>
      </c>
      <c r="B11002" s="72">
        <v>46263</v>
      </c>
      <c r="C11002" s="79">
        <v>0.29166666666666669</v>
      </c>
      <c r="D11002">
        <v>3</v>
      </c>
      <c r="E11002" t="str">
        <f t="shared" si="342"/>
        <v>août</v>
      </c>
      <c r="F11002">
        <f t="shared" si="343"/>
        <v>7</v>
      </c>
    </row>
    <row r="11003" spans="1:6">
      <c r="A11003" t="s">
        <v>85</v>
      </c>
      <c r="B11003" s="72">
        <v>46263</v>
      </c>
      <c r="C11003" s="79">
        <v>0.33333333333333331</v>
      </c>
      <c r="D11003">
        <v>2</v>
      </c>
      <c r="E11003" t="str">
        <f t="shared" si="342"/>
        <v>août</v>
      </c>
      <c r="F11003">
        <f t="shared" si="343"/>
        <v>8</v>
      </c>
    </row>
    <row r="11004" spans="1:6">
      <c r="A11004" t="s">
        <v>85</v>
      </c>
      <c r="B11004" s="72">
        <v>46263</v>
      </c>
      <c r="C11004" s="79">
        <v>0.375</v>
      </c>
      <c r="D11004">
        <v>2</v>
      </c>
      <c r="E11004" t="str">
        <f t="shared" si="342"/>
        <v>août</v>
      </c>
      <c r="F11004">
        <f t="shared" si="343"/>
        <v>9</v>
      </c>
    </row>
    <row r="11005" spans="1:6">
      <c r="A11005" t="s">
        <v>85</v>
      </c>
      <c r="B11005" s="72">
        <v>46263</v>
      </c>
      <c r="C11005" s="79">
        <v>0.41666666666666669</v>
      </c>
      <c r="D11005">
        <v>8</v>
      </c>
      <c r="E11005" t="str">
        <f t="shared" si="342"/>
        <v>août</v>
      </c>
      <c r="F11005">
        <f t="shared" si="343"/>
        <v>10</v>
      </c>
    </row>
    <row r="11006" spans="1:6">
      <c r="A11006" t="s">
        <v>85</v>
      </c>
      <c r="B11006" s="72">
        <v>46263</v>
      </c>
      <c r="C11006" s="79">
        <v>0.45833333333333331</v>
      </c>
      <c r="D11006">
        <v>12</v>
      </c>
      <c r="E11006" t="str">
        <f t="shared" si="342"/>
        <v>août</v>
      </c>
      <c r="F11006">
        <f t="shared" si="343"/>
        <v>11</v>
      </c>
    </row>
    <row r="11007" spans="1:6">
      <c r="A11007" t="s">
        <v>85</v>
      </c>
      <c r="B11007" s="72">
        <v>46263</v>
      </c>
      <c r="C11007" s="79">
        <v>0.5</v>
      </c>
      <c r="D11007">
        <v>7</v>
      </c>
      <c r="E11007" t="str">
        <f t="shared" si="342"/>
        <v>août</v>
      </c>
      <c r="F11007">
        <f t="shared" si="343"/>
        <v>12</v>
      </c>
    </row>
    <row r="11008" spans="1:6">
      <c r="A11008" t="s">
        <v>85</v>
      </c>
      <c r="B11008" s="72">
        <v>46263</v>
      </c>
      <c r="C11008" s="79">
        <v>0.54166666666666663</v>
      </c>
      <c r="D11008">
        <v>5</v>
      </c>
      <c r="E11008" t="str">
        <f t="shared" si="342"/>
        <v>août</v>
      </c>
      <c r="F11008">
        <f t="shared" si="343"/>
        <v>13</v>
      </c>
    </row>
    <row r="11009" spans="1:6">
      <c r="A11009" t="s">
        <v>85</v>
      </c>
      <c r="B11009" s="72">
        <v>46263</v>
      </c>
      <c r="C11009" s="79">
        <v>0.58333333333333337</v>
      </c>
      <c r="D11009">
        <v>13</v>
      </c>
      <c r="E11009" t="str">
        <f t="shared" si="342"/>
        <v>août</v>
      </c>
      <c r="F11009">
        <f t="shared" si="343"/>
        <v>14</v>
      </c>
    </row>
    <row r="11010" spans="1:6">
      <c r="A11010" t="s">
        <v>85</v>
      </c>
      <c r="B11010" s="72">
        <v>46263</v>
      </c>
      <c r="C11010" s="79">
        <v>0.625</v>
      </c>
      <c r="D11010">
        <v>6</v>
      </c>
      <c r="E11010" t="str">
        <f t="shared" si="342"/>
        <v>août</v>
      </c>
      <c r="F11010">
        <f t="shared" si="343"/>
        <v>15</v>
      </c>
    </row>
    <row r="11011" spans="1:6">
      <c r="A11011" t="s">
        <v>85</v>
      </c>
      <c r="B11011" s="72">
        <v>46263</v>
      </c>
      <c r="C11011" s="79">
        <v>0.66666666666666663</v>
      </c>
      <c r="D11011">
        <v>3</v>
      </c>
      <c r="E11011" t="str">
        <f t="shared" si="342"/>
        <v>août</v>
      </c>
      <c r="F11011">
        <f t="shared" si="343"/>
        <v>16</v>
      </c>
    </row>
    <row r="11012" spans="1:6">
      <c r="A11012" t="s">
        <v>85</v>
      </c>
      <c r="B11012" s="72">
        <v>46263</v>
      </c>
      <c r="C11012" s="79">
        <v>0.70833333333333337</v>
      </c>
      <c r="D11012">
        <v>2</v>
      </c>
      <c r="E11012" t="str">
        <f t="shared" ref="E11012:E11075" si="344">TEXT(B11012,"mmmm")</f>
        <v>août</v>
      </c>
      <c r="F11012">
        <f t="shared" ref="F11012:F11075" si="345">VLOOKUP(C11012,$L$1:$M$24,2,0)</f>
        <v>17</v>
      </c>
    </row>
    <row r="11013" spans="1:6">
      <c r="A11013" t="s">
        <v>85</v>
      </c>
      <c r="B11013" s="72">
        <v>46263</v>
      </c>
      <c r="C11013" s="79">
        <v>0.75</v>
      </c>
      <c r="D11013">
        <v>10</v>
      </c>
      <c r="E11013" t="str">
        <f t="shared" si="344"/>
        <v>août</v>
      </c>
      <c r="F11013">
        <f t="shared" si="345"/>
        <v>18</v>
      </c>
    </row>
    <row r="11014" spans="1:6">
      <c r="A11014" t="s">
        <v>85</v>
      </c>
      <c r="B11014" s="72">
        <v>46263</v>
      </c>
      <c r="C11014" s="79">
        <v>0.79166666666666663</v>
      </c>
      <c r="D11014">
        <v>10</v>
      </c>
      <c r="E11014" t="str">
        <f t="shared" si="344"/>
        <v>août</v>
      </c>
      <c r="F11014">
        <f t="shared" si="345"/>
        <v>19</v>
      </c>
    </row>
    <row r="11015" spans="1:6">
      <c r="A11015" t="s">
        <v>85</v>
      </c>
      <c r="B11015" s="72">
        <v>46263</v>
      </c>
      <c r="C11015" s="79">
        <v>0.83333333333333337</v>
      </c>
      <c r="D11015">
        <v>4</v>
      </c>
      <c r="E11015" t="str">
        <f t="shared" si="344"/>
        <v>août</v>
      </c>
      <c r="F11015">
        <f t="shared" si="345"/>
        <v>20</v>
      </c>
    </row>
    <row r="11016" spans="1:6">
      <c r="A11016" t="s">
        <v>85</v>
      </c>
      <c r="B11016" s="72">
        <v>46263</v>
      </c>
      <c r="C11016" s="79">
        <v>0.875</v>
      </c>
      <c r="D11016">
        <v>3</v>
      </c>
      <c r="E11016" t="str">
        <f t="shared" si="344"/>
        <v>août</v>
      </c>
      <c r="F11016">
        <f t="shared" si="345"/>
        <v>21</v>
      </c>
    </row>
    <row r="11017" spans="1:6">
      <c r="A11017" t="s">
        <v>85</v>
      </c>
      <c r="B11017" s="72">
        <v>46263</v>
      </c>
      <c r="C11017" s="79">
        <v>0.91666666666666663</v>
      </c>
      <c r="D11017">
        <v>1</v>
      </c>
      <c r="E11017" t="str">
        <f t="shared" si="344"/>
        <v>août</v>
      </c>
      <c r="F11017">
        <f t="shared" si="345"/>
        <v>22</v>
      </c>
    </row>
    <row r="11018" spans="1:6">
      <c r="A11018" t="s">
        <v>85</v>
      </c>
      <c r="B11018" s="72">
        <v>46263</v>
      </c>
      <c r="C11018" s="79">
        <v>0.95833333333333337</v>
      </c>
      <c r="D11018">
        <v>0</v>
      </c>
      <c r="E11018" t="str">
        <f t="shared" si="344"/>
        <v>août</v>
      </c>
      <c r="F11018">
        <f t="shared" si="345"/>
        <v>23</v>
      </c>
    </row>
    <row r="11019" spans="1:6">
      <c r="A11019" t="s">
        <v>85</v>
      </c>
      <c r="B11019" s="72">
        <v>46264</v>
      </c>
      <c r="C11019" s="79">
        <v>0</v>
      </c>
      <c r="D11019">
        <v>2</v>
      </c>
      <c r="E11019" t="str">
        <f t="shared" si="344"/>
        <v>août</v>
      </c>
      <c r="F11019">
        <f t="shared" si="345"/>
        <v>24</v>
      </c>
    </row>
    <row r="11020" spans="1:6">
      <c r="A11020" t="s">
        <v>85</v>
      </c>
      <c r="B11020" s="72">
        <v>46264</v>
      </c>
      <c r="C11020" s="79">
        <v>4.1666666666666664E-2</v>
      </c>
      <c r="D11020">
        <v>0</v>
      </c>
      <c r="E11020" t="str">
        <f t="shared" si="344"/>
        <v>août</v>
      </c>
      <c r="F11020">
        <f t="shared" si="345"/>
        <v>1</v>
      </c>
    </row>
    <row r="11021" spans="1:6">
      <c r="A11021" t="s">
        <v>85</v>
      </c>
      <c r="B11021" s="72">
        <v>46264</v>
      </c>
      <c r="C11021" s="79">
        <v>8.3333333333333329E-2</v>
      </c>
      <c r="D11021">
        <v>0</v>
      </c>
      <c r="E11021" t="str">
        <f t="shared" si="344"/>
        <v>août</v>
      </c>
      <c r="F11021">
        <f t="shared" si="345"/>
        <v>2</v>
      </c>
    </row>
    <row r="11022" spans="1:6">
      <c r="A11022" t="s">
        <v>85</v>
      </c>
      <c r="B11022" s="72">
        <v>46264</v>
      </c>
      <c r="C11022" s="79">
        <v>0.125</v>
      </c>
      <c r="D11022">
        <v>0</v>
      </c>
      <c r="E11022" t="str">
        <f t="shared" si="344"/>
        <v>août</v>
      </c>
      <c r="F11022">
        <f t="shared" si="345"/>
        <v>3</v>
      </c>
    </row>
    <row r="11023" spans="1:6">
      <c r="A11023" t="s">
        <v>85</v>
      </c>
      <c r="B11023" s="72">
        <v>46264</v>
      </c>
      <c r="C11023" s="79">
        <v>0.16666666666666666</v>
      </c>
      <c r="D11023">
        <v>1</v>
      </c>
      <c r="E11023" t="str">
        <f t="shared" si="344"/>
        <v>août</v>
      </c>
      <c r="F11023">
        <f t="shared" si="345"/>
        <v>4</v>
      </c>
    </row>
    <row r="11024" spans="1:6">
      <c r="A11024" t="s">
        <v>85</v>
      </c>
      <c r="B11024" s="72">
        <v>46264</v>
      </c>
      <c r="C11024" s="79">
        <v>0.20833333333333334</v>
      </c>
      <c r="D11024">
        <v>0</v>
      </c>
      <c r="E11024" t="str">
        <f t="shared" si="344"/>
        <v>août</v>
      </c>
      <c r="F11024" t="e">
        <f t="shared" si="345"/>
        <v>#N/A</v>
      </c>
    </row>
    <row r="11025" spans="1:6">
      <c r="A11025" t="s">
        <v>85</v>
      </c>
      <c r="B11025" s="72">
        <v>46264</v>
      </c>
      <c r="C11025" s="79">
        <v>0.25</v>
      </c>
      <c r="D11025">
        <v>3</v>
      </c>
      <c r="E11025" t="str">
        <f t="shared" si="344"/>
        <v>août</v>
      </c>
      <c r="F11025">
        <f t="shared" si="345"/>
        <v>6</v>
      </c>
    </row>
    <row r="11026" spans="1:6">
      <c r="A11026" t="s">
        <v>85</v>
      </c>
      <c r="B11026" s="72">
        <v>46264</v>
      </c>
      <c r="C11026" s="79">
        <v>0.29166666666666669</v>
      </c>
      <c r="D11026">
        <v>1</v>
      </c>
      <c r="E11026" t="str">
        <f t="shared" si="344"/>
        <v>août</v>
      </c>
      <c r="F11026">
        <f t="shared" si="345"/>
        <v>7</v>
      </c>
    </row>
    <row r="11027" spans="1:6">
      <c r="A11027" t="s">
        <v>85</v>
      </c>
      <c r="B11027" s="72">
        <v>46264</v>
      </c>
      <c r="C11027" s="79">
        <v>0.33333333333333331</v>
      </c>
      <c r="D11027">
        <v>2</v>
      </c>
      <c r="E11027" t="str">
        <f t="shared" si="344"/>
        <v>août</v>
      </c>
      <c r="F11027">
        <f t="shared" si="345"/>
        <v>8</v>
      </c>
    </row>
    <row r="11028" spans="1:6">
      <c r="A11028" t="s">
        <v>85</v>
      </c>
      <c r="B11028" s="72">
        <v>46264</v>
      </c>
      <c r="C11028" s="79">
        <v>0.375</v>
      </c>
      <c r="D11028">
        <v>5</v>
      </c>
      <c r="E11028" t="str">
        <f t="shared" si="344"/>
        <v>août</v>
      </c>
      <c r="F11028">
        <f t="shared" si="345"/>
        <v>9</v>
      </c>
    </row>
    <row r="11029" spans="1:6">
      <c r="A11029" t="s">
        <v>85</v>
      </c>
      <c r="B11029" s="72">
        <v>46264</v>
      </c>
      <c r="C11029" s="79">
        <v>0.41666666666666669</v>
      </c>
      <c r="D11029">
        <v>4</v>
      </c>
      <c r="E11029" t="str">
        <f t="shared" si="344"/>
        <v>août</v>
      </c>
      <c r="F11029">
        <f t="shared" si="345"/>
        <v>10</v>
      </c>
    </row>
    <row r="11030" spans="1:6">
      <c r="A11030" t="s">
        <v>85</v>
      </c>
      <c r="B11030" s="72">
        <v>46264</v>
      </c>
      <c r="C11030" s="79">
        <v>0.45833333333333331</v>
      </c>
      <c r="D11030">
        <v>8</v>
      </c>
      <c r="E11030" t="str">
        <f t="shared" si="344"/>
        <v>août</v>
      </c>
      <c r="F11030">
        <f t="shared" si="345"/>
        <v>11</v>
      </c>
    </row>
    <row r="11031" spans="1:6">
      <c r="A11031" t="s">
        <v>85</v>
      </c>
      <c r="B11031" s="72">
        <v>46264</v>
      </c>
      <c r="C11031" s="79">
        <v>0.5</v>
      </c>
      <c r="D11031">
        <v>6</v>
      </c>
      <c r="E11031" t="str">
        <f t="shared" si="344"/>
        <v>août</v>
      </c>
      <c r="F11031">
        <f t="shared" si="345"/>
        <v>12</v>
      </c>
    </row>
    <row r="11032" spans="1:6">
      <c r="A11032" t="s">
        <v>85</v>
      </c>
      <c r="B11032" s="72">
        <v>46264</v>
      </c>
      <c r="C11032" s="79">
        <v>0.54166666666666663</v>
      </c>
      <c r="D11032">
        <v>6</v>
      </c>
      <c r="E11032" t="str">
        <f t="shared" si="344"/>
        <v>août</v>
      </c>
      <c r="F11032">
        <f t="shared" si="345"/>
        <v>13</v>
      </c>
    </row>
    <row r="11033" spans="1:6">
      <c r="A11033" t="s">
        <v>85</v>
      </c>
      <c r="B11033" s="72">
        <v>46264</v>
      </c>
      <c r="C11033" s="79">
        <v>0.58333333333333337</v>
      </c>
      <c r="D11033">
        <v>13</v>
      </c>
      <c r="E11033" t="str">
        <f t="shared" si="344"/>
        <v>août</v>
      </c>
      <c r="F11033">
        <f t="shared" si="345"/>
        <v>14</v>
      </c>
    </row>
    <row r="11034" spans="1:6">
      <c r="A11034" t="s">
        <v>85</v>
      </c>
      <c r="B11034" s="72">
        <v>46264</v>
      </c>
      <c r="C11034" s="79">
        <v>0.625</v>
      </c>
      <c r="D11034">
        <v>1</v>
      </c>
      <c r="E11034" t="str">
        <f t="shared" si="344"/>
        <v>août</v>
      </c>
      <c r="F11034">
        <f t="shared" si="345"/>
        <v>15</v>
      </c>
    </row>
    <row r="11035" spans="1:6">
      <c r="A11035" t="s">
        <v>85</v>
      </c>
      <c r="B11035" s="72">
        <v>46264</v>
      </c>
      <c r="C11035" s="79">
        <v>0.66666666666666663</v>
      </c>
      <c r="D11035">
        <v>5</v>
      </c>
      <c r="E11035" t="str">
        <f t="shared" si="344"/>
        <v>août</v>
      </c>
      <c r="F11035">
        <f t="shared" si="345"/>
        <v>16</v>
      </c>
    </row>
    <row r="11036" spans="1:6">
      <c r="A11036" t="s">
        <v>85</v>
      </c>
      <c r="B11036" s="72">
        <v>46264</v>
      </c>
      <c r="C11036" s="79">
        <v>0.70833333333333337</v>
      </c>
      <c r="D11036">
        <v>7</v>
      </c>
      <c r="E11036" t="str">
        <f t="shared" si="344"/>
        <v>août</v>
      </c>
      <c r="F11036">
        <f t="shared" si="345"/>
        <v>17</v>
      </c>
    </row>
    <row r="11037" spans="1:6">
      <c r="A11037" t="s">
        <v>85</v>
      </c>
      <c r="B11037" s="72">
        <v>46264</v>
      </c>
      <c r="C11037" s="79">
        <v>0.75</v>
      </c>
      <c r="D11037">
        <v>2</v>
      </c>
      <c r="E11037" t="str">
        <f t="shared" si="344"/>
        <v>août</v>
      </c>
      <c r="F11037">
        <f t="shared" si="345"/>
        <v>18</v>
      </c>
    </row>
    <row r="11038" spans="1:6">
      <c r="A11038" t="s">
        <v>85</v>
      </c>
      <c r="B11038" s="72">
        <v>46264</v>
      </c>
      <c r="C11038" s="79">
        <v>0.79166666666666663</v>
      </c>
      <c r="D11038">
        <v>5</v>
      </c>
      <c r="E11038" t="str">
        <f t="shared" si="344"/>
        <v>août</v>
      </c>
      <c r="F11038">
        <f t="shared" si="345"/>
        <v>19</v>
      </c>
    </row>
    <row r="11039" spans="1:6">
      <c r="A11039" t="s">
        <v>85</v>
      </c>
      <c r="B11039" s="72">
        <v>46264</v>
      </c>
      <c r="C11039" s="79">
        <v>0.83333333333333337</v>
      </c>
      <c r="D11039">
        <v>5</v>
      </c>
      <c r="E11039" t="str">
        <f t="shared" si="344"/>
        <v>août</v>
      </c>
      <c r="F11039">
        <f t="shared" si="345"/>
        <v>20</v>
      </c>
    </row>
    <row r="11040" spans="1:6">
      <c r="A11040" t="s">
        <v>85</v>
      </c>
      <c r="B11040" s="72">
        <v>46264</v>
      </c>
      <c r="C11040" s="79">
        <v>0.875</v>
      </c>
      <c r="D11040">
        <v>4</v>
      </c>
      <c r="E11040" t="str">
        <f t="shared" si="344"/>
        <v>août</v>
      </c>
      <c r="F11040">
        <f t="shared" si="345"/>
        <v>21</v>
      </c>
    </row>
    <row r="11041" spans="1:6">
      <c r="A11041" t="s">
        <v>85</v>
      </c>
      <c r="B11041" s="72">
        <v>46264</v>
      </c>
      <c r="C11041" s="79">
        <v>0.91666666666666663</v>
      </c>
      <c r="D11041">
        <v>6</v>
      </c>
      <c r="E11041" t="str">
        <f t="shared" si="344"/>
        <v>août</v>
      </c>
      <c r="F11041">
        <f t="shared" si="345"/>
        <v>22</v>
      </c>
    </row>
    <row r="11042" spans="1:6">
      <c r="A11042" t="s">
        <v>85</v>
      </c>
      <c r="B11042" s="72">
        <v>46264</v>
      </c>
      <c r="C11042" s="79">
        <v>0.95833333333333337</v>
      </c>
      <c r="D11042">
        <v>1</v>
      </c>
      <c r="E11042" t="str">
        <f t="shared" si="344"/>
        <v>août</v>
      </c>
      <c r="F11042">
        <f t="shared" si="345"/>
        <v>23</v>
      </c>
    </row>
    <row r="11043" spans="1:6">
      <c r="A11043" t="s">
        <v>85</v>
      </c>
      <c r="B11043" s="72">
        <v>46265</v>
      </c>
      <c r="C11043" s="79">
        <v>0</v>
      </c>
      <c r="D11043">
        <v>1</v>
      </c>
      <c r="E11043" t="str">
        <f t="shared" si="344"/>
        <v>août</v>
      </c>
      <c r="F11043">
        <f t="shared" si="345"/>
        <v>24</v>
      </c>
    </row>
    <row r="11044" spans="1:6">
      <c r="A11044" t="s">
        <v>85</v>
      </c>
      <c r="B11044" s="72">
        <v>46265</v>
      </c>
      <c r="C11044" s="79">
        <v>4.1666666666666664E-2</v>
      </c>
      <c r="D11044">
        <v>0</v>
      </c>
      <c r="E11044" t="str">
        <f t="shared" si="344"/>
        <v>août</v>
      </c>
      <c r="F11044">
        <f t="shared" si="345"/>
        <v>1</v>
      </c>
    </row>
    <row r="11045" spans="1:6">
      <c r="A11045" t="s">
        <v>85</v>
      </c>
      <c r="B11045" s="72">
        <v>46265</v>
      </c>
      <c r="C11045" s="79">
        <v>8.3333333333333329E-2</v>
      </c>
      <c r="D11045">
        <v>1</v>
      </c>
      <c r="E11045" t="str">
        <f t="shared" si="344"/>
        <v>août</v>
      </c>
      <c r="F11045">
        <f t="shared" si="345"/>
        <v>2</v>
      </c>
    </row>
    <row r="11046" spans="1:6">
      <c r="A11046" t="s">
        <v>85</v>
      </c>
      <c r="B11046" s="72">
        <v>46265</v>
      </c>
      <c r="C11046" s="79">
        <v>0.125</v>
      </c>
      <c r="D11046">
        <v>0</v>
      </c>
      <c r="E11046" t="str">
        <f t="shared" si="344"/>
        <v>août</v>
      </c>
      <c r="F11046">
        <f t="shared" si="345"/>
        <v>3</v>
      </c>
    </row>
    <row r="11047" spans="1:6">
      <c r="A11047" t="s">
        <v>85</v>
      </c>
      <c r="B11047" s="72">
        <v>46265</v>
      </c>
      <c r="C11047" s="79">
        <v>0.16666666666666666</v>
      </c>
      <c r="D11047">
        <v>1</v>
      </c>
      <c r="E11047" t="str">
        <f t="shared" si="344"/>
        <v>août</v>
      </c>
      <c r="F11047">
        <f t="shared" si="345"/>
        <v>4</v>
      </c>
    </row>
    <row r="11048" spans="1:6">
      <c r="A11048" t="s">
        <v>85</v>
      </c>
      <c r="B11048" s="72">
        <v>46265</v>
      </c>
      <c r="C11048" s="79">
        <v>0.20833333333333334</v>
      </c>
      <c r="D11048">
        <v>0</v>
      </c>
      <c r="E11048" t="str">
        <f t="shared" si="344"/>
        <v>août</v>
      </c>
      <c r="F11048" t="e">
        <f t="shared" si="345"/>
        <v>#N/A</v>
      </c>
    </row>
    <row r="11049" spans="1:6">
      <c r="A11049" t="s">
        <v>85</v>
      </c>
      <c r="B11049" s="72">
        <v>46265</v>
      </c>
      <c r="C11049" s="79">
        <v>0.25</v>
      </c>
      <c r="D11049">
        <v>1</v>
      </c>
      <c r="E11049" t="str">
        <f t="shared" si="344"/>
        <v>août</v>
      </c>
      <c r="F11049">
        <f t="shared" si="345"/>
        <v>6</v>
      </c>
    </row>
    <row r="11050" spans="1:6">
      <c r="A11050" t="s">
        <v>85</v>
      </c>
      <c r="B11050" s="72">
        <v>46265</v>
      </c>
      <c r="C11050" s="79">
        <v>0.29166666666666669</v>
      </c>
      <c r="D11050">
        <v>1</v>
      </c>
      <c r="E11050" t="str">
        <f t="shared" si="344"/>
        <v>août</v>
      </c>
      <c r="F11050">
        <f t="shared" si="345"/>
        <v>7</v>
      </c>
    </row>
    <row r="11051" spans="1:6">
      <c r="A11051" t="s">
        <v>85</v>
      </c>
      <c r="B11051" s="72">
        <v>46265</v>
      </c>
      <c r="C11051" s="79">
        <v>0.33333333333333331</v>
      </c>
      <c r="D11051">
        <v>2</v>
      </c>
      <c r="E11051" t="str">
        <f t="shared" si="344"/>
        <v>août</v>
      </c>
      <c r="F11051">
        <f t="shared" si="345"/>
        <v>8</v>
      </c>
    </row>
    <row r="11052" spans="1:6">
      <c r="A11052" t="s">
        <v>85</v>
      </c>
      <c r="B11052" s="72">
        <v>46265</v>
      </c>
      <c r="C11052" s="79">
        <v>0.375</v>
      </c>
      <c r="D11052">
        <v>5</v>
      </c>
      <c r="E11052" t="str">
        <f t="shared" si="344"/>
        <v>août</v>
      </c>
      <c r="F11052">
        <f t="shared" si="345"/>
        <v>9</v>
      </c>
    </row>
    <row r="11053" spans="1:6">
      <c r="A11053" t="s">
        <v>85</v>
      </c>
      <c r="B11053" s="72">
        <v>46265</v>
      </c>
      <c r="C11053" s="79">
        <v>0.41666666666666669</v>
      </c>
      <c r="D11053">
        <v>8</v>
      </c>
      <c r="E11053" t="str">
        <f t="shared" si="344"/>
        <v>août</v>
      </c>
      <c r="F11053">
        <f t="shared" si="345"/>
        <v>10</v>
      </c>
    </row>
    <row r="11054" spans="1:6">
      <c r="A11054" t="s">
        <v>85</v>
      </c>
      <c r="B11054" s="72">
        <v>46265</v>
      </c>
      <c r="C11054" s="79">
        <v>0.45833333333333331</v>
      </c>
      <c r="D11054">
        <v>11</v>
      </c>
      <c r="E11054" t="str">
        <f t="shared" si="344"/>
        <v>août</v>
      </c>
      <c r="F11054">
        <f t="shared" si="345"/>
        <v>11</v>
      </c>
    </row>
    <row r="11055" spans="1:6">
      <c r="A11055" t="s">
        <v>85</v>
      </c>
      <c r="B11055" s="72">
        <v>46265</v>
      </c>
      <c r="C11055" s="79">
        <v>0.5</v>
      </c>
      <c r="D11055">
        <v>14</v>
      </c>
      <c r="E11055" t="str">
        <f t="shared" si="344"/>
        <v>août</v>
      </c>
      <c r="F11055">
        <f t="shared" si="345"/>
        <v>12</v>
      </c>
    </row>
    <row r="11056" spans="1:6">
      <c r="A11056" t="s">
        <v>85</v>
      </c>
      <c r="B11056" s="72">
        <v>46265</v>
      </c>
      <c r="C11056" s="79">
        <v>0.54166666666666663</v>
      </c>
      <c r="D11056">
        <v>12</v>
      </c>
      <c r="E11056" t="str">
        <f t="shared" si="344"/>
        <v>août</v>
      </c>
      <c r="F11056">
        <f t="shared" si="345"/>
        <v>13</v>
      </c>
    </row>
    <row r="11057" spans="1:6">
      <c r="A11057" t="s">
        <v>85</v>
      </c>
      <c r="B11057" s="72">
        <v>46265</v>
      </c>
      <c r="C11057" s="79">
        <v>0.58333333333333337</v>
      </c>
      <c r="D11057">
        <v>9</v>
      </c>
      <c r="E11057" t="str">
        <f t="shared" si="344"/>
        <v>août</v>
      </c>
      <c r="F11057">
        <f t="shared" si="345"/>
        <v>14</v>
      </c>
    </row>
    <row r="11058" spans="1:6">
      <c r="A11058" t="s">
        <v>85</v>
      </c>
      <c r="B11058" s="72">
        <v>46265</v>
      </c>
      <c r="C11058" s="79">
        <v>0.625</v>
      </c>
      <c r="D11058">
        <v>9</v>
      </c>
      <c r="E11058" t="str">
        <f t="shared" si="344"/>
        <v>août</v>
      </c>
      <c r="F11058">
        <f t="shared" si="345"/>
        <v>15</v>
      </c>
    </row>
    <row r="11059" spans="1:6">
      <c r="A11059" t="s">
        <v>85</v>
      </c>
      <c r="B11059" s="72">
        <v>46265</v>
      </c>
      <c r="C11059" s="79">
        <v>0.66666666666666663</v>
      </c>
      <c r="D11059">
        <v>9</v>
      </c>
      <c r="E11059" t="str">
        <f t="shared" si="344"/>
        <v>août</v>
      </c>
      <c r="F11059">
        <f t="shared" si="345"/>
        <v>16</v>
      </c>
    </row>
    <row r="11060" spans="1:6">
      <c r="A11060" t="s">
        <v>85</v>
      </c>
      <c r="B11060" s="72">
        <v>46265</v>
      </c>
      <c r="C11060" s="79">
        <v>0.70833333333333337</v>
      </c>
      <c r="D11060">
        <v>10</v>
      </c>
      <c r="E11060" t="str">
        <f t="shared" si="344"/>
        <v>août</v>
      </c>
      <c r="F11060">
        <f t="shared" si="345"/>
        <v>17</v>
      </c>
    </row>
    <row r="11061" spans="1:6">
      <c r="A11061" t="s">
        <v>85</v>
      </c>
      <c r="B11061" s="72">
        <v>46265</v>
      </c>
      <c r="C11061" s="79">
        <v>0.75</v>
      </c>
      <c r="D11061">
        <v>7</v>
      </c>
      <c r="E11061" t="str">
        <f t="shared" si="344"/>
        <v>août</v>
      </c>
      <c r="F11061">
        <f t="shared" si="345"/>
        <v>18</v>
      </c>
    </row>
    <row r="11062" spans="1:6">
      <c r="A11062" t="s">
        <v>85</v>
      </c>
      <c r="B11062" s="72">
        <v>46265</v>
      </c>
      <c r="C11062" s="79">
        <v>0.79166666666666663</v>
      </c>
      <c r="D11062">
        <v>9</v>
      </c>
      <c r="E11062" t="str">
        <f t="shared" si="344"/>
        <v>août</v>
      </c>
      <c r="F11062">
        <f t="shared" si="345"/>
        <v>19</v>
      </c>
    </row>
    <row r="11063" spans="1:6">
      <c r="A11063" t="s">
        <v>85</v>
      </c>
      <c r="B11063" s="72">
        <v>46265</v>
      </c>
      <c r="C11063" s="79">
        <v>0.83333333333333337</v>
      </c>
      <c r="D11063">
        <v>5</v>
      </c>
      <c r="E11063" t="str">
        <f t="shared" si="344"/>
        <v>août</v>
      </c>
      <c r="F11063">
        <f t="shared" si="345"/>
        <v>20</v>
      </c>
    </row>
    <row r="11064" spans="1:6">
      <c r="A11064" t="s">
        <v>85</v>
      </c>
      <c r="B11064" s="72">
        <v>46265</v>
      </c>
      <c r="C11064" s="79">
        <v>0.875</v>
      </c>
      <c r="D11064">
        <v>5</v>
      </c>
      <c r="E11064" t="str">
        <f t="shared" si="344"/>
        <v>août</v>
      </c>
      <c r="F11064">
        <f t="shared" si="345"/>
        <v>21</v>
      </c>
    </row>
    <row r="11065" spans="1:6">
      <c r="A11065" t="s">
        <v>85</v>
      </c>
      <c r="B11065" s="72">
        <v>46265</v>
      </c>
      <c r="C11065" s="79">
        <v>0.91666666666666663</v>
      </c>
      <c r="D11065">
        <v>3</v>
      </c>
      <c r="E11065" t="str">
        <f t="shared" si="344"/>
        <v>août</v>
      </c>
      <c r="F11065">
        <f t="shared" si="345"/>
        <v>22</v>
      </c>
    </row>
    <row r="11066" spans="1:6">
      <c r="A11066" t="s">
        <v>85</v>
      </c>
      <c r="B11066" s="72">
        <v>46265</v>
      </c>
      <c r="C11066" s="79">
        <v>0.95833333333333337</v>
      </c>
      <c r="D11066">
        <v>4</v>
      </c>
      <c r="E11066" t="str">
        <f t="shared" si="344"/>
        <v>août</v>
      </c>
      <c r="F11066">
        <f t="shared" si="345"/>
        <v>23</v>
      </c>
    </row>
    <row r="11067" spans="1:6">
      <c r="A11067" t="s">
        <v>68</v>
      </c>
      <c r="B11067" s="72">
        <v>46266</v>
      </c>
      <c r="C11067" s="79">
        <v>0</v>
      </c>
      <c r="D11067">
        <v>3</v>
      </c>
      <c r="E11067" t="str">
        <f t="shared" si="344"/>
        <v>septembre</v>
      </c>
      <c r="F11067">
        <f t="shared" si="345"/>
        <v>24</v>
      </c>
    </row>
    <row r="11068" spans="1:6">
      <c r="A11068" t="s">
        <v>68</v>
      </c>
      <c r="B11068" s="72">
        <v>46266</v>
      </c>
      <c r="C11068" s="79">
        <v>4.1666666666666664E-2</v>
      </c>
      <c r="D11068">
        <v>1</v>
      </c>
      <c r="E11068" t="str">
        <f t="shared" si="344"/>
        <v>septembre</v>
      </c>
      <c r="F11068">
        <f t="shared" si="345"/>
        <v>1</v>
      </c>
    </row>
    <row r="11069" spans="1:6">
      <c r="A11069" t="s">
        <v>68</v>
      </c>
      <c r="B11069" s="72">
        <v>46266</v>
      </c>
      <c r="C11069" s="79">
        <v>8.3333333333333329E-2</v>
      </c>
      <c r="D11069">
        <v>1</v>
      </c>
      <c r="E11069" t="str">
        <f t="shared" si="344"/>
        <v>septembre</v>
      </c>
      <c r="F11069">
        <f t="shared" si="345"/>
        <v>2</v>
      </c>
    </row>
    <row r="11070" spans="1:6">
      <c r="A11070" t="s">
        <v>68</v>
      </c>
      <c r="B11070" s="72">
        <v>46266</v>
      </c>
      <c r="C11070" s="79">
        <v>0.125</v>
      </c>
      <c r="D11070">
        <v>0</v>
      </c>
      <c r="E11070" t="str">
        <f t="shared" si="344"/>
        <v>septembre</v>
      </c>
      <c r="F11070">
        <f t="shared" si="345"/>
        <v>3</v>
      </c>
    </row>
    <row r="11071" spans="1:6">
      <c r="A11071" t="s">
        <v>68</v>
      </c>
      <c r="B11071" s="72">
        <v>46266</v>
      </c>
      <c r="C11071" s="79">
        <v>0.16666666666666666</v>
      </c>
      <c r="D11071">
        <v>0</v>
      </c>
      <c r="E11071" t="str">
        <f t="shared" si="344"/>
        <v>septembre</v>
      </c>
      <c r="F11071">
        <f t="shared" si="345"/>
        <v>4</v>
      </c>
    </row>
    <row r="11072" spans="1:6">
      <c r="A11072" t="s">
        <v>68</v>
      </c>
      <c r="B11072" s="72">
        <v>46266</v>
      </c>
      <c r="C11072" s="79">
        <v>0.20833333333333334</v>
      </c>
      <c r="D11072">
        <v>2</v>
      </c>
      <c r="E11072" t="str">
        <f t="shared" si="344"/>
        <v>septembre</v>
      </c>
      <c r="F11072" t="e">
        <f t="shared" si="345"/>
        <v>#N/A</v>
      </c>
    </row>
    <row r="11073" spans="1:6">
      <c r="A11073" t="s">
        <v>68</v>
      </c>
      <c r="B11073" s="72">
        <v>46266</v>
      </c>
      <c r="C11073" s="79">
        <v>0.25</v>
      </c>
      <c r="D11073">
        <v>5</v>
      </c>
      <c r="E11073" t="str">
        <f t="shared" si="344"/>
        <v>septembre</v>
      </c>
      <c r="F11073">
        <f t="shared" si="345"/>
        <v>6</v>
      </c>
    </row>
    <row r="11074" spans="1:6">
      <c r="A11074" t="s">
        <v>68</v>
      </c>
      <c r="B11074" s="72">
        <v>46266</v>
      </c>
      <c r="C11074" s="79">
        <v>0.29166666666666669</v>
      </c>
      <c r="D11074">
        <v>13</v>
      </c>
      <c r="E11074" t="str">
        <f t="shared" si="344"/>
        <v>septembre</v>
      </c>
      <c r="F11074">
        <f t="shared" si="345"/>
        <v>7</v>
      </c>
    </row>
    <row r="11075" spans="1:6">
      <c r="A11075" t="s">
        <v>68</v>
      </c>
      <c r="B11075" s="72">
        <v>46266</v>
      </c>
      <c r="C11075" s="79">
        <v>0.33333333333333331</v>
      </c>
      <c r="D11075">
        <v>44</v>
      </c>
      <c r="E11075" t="str">
        <f t="shared" si="344"/>
        <v>septembre</v>
      </c>
      <c r="F11075">
        <f t="shared" si="345"/>
        <v>8</v>
      </c>
    </row>
    <row r="11076" spans="1:6">
      <c r="A11076" t="s">
        <v>68</v>
      </c>
      <c r="B11076" s="72">
        <v>46266</v>
      </c>
      <c r="C11076" s="79">
        <v>0.375</v>
      </c>
      <c r="D11076">
        <v>51</v>
      </c>
      <c r="E11076" t="str">
        <f t="shared" ref="E11076:E11139" si="346">TEXT(B11076,"mmmm")</f>
        <v>septembre</v>
      </c>
      <c r="F11076">
        <f t="shared" ref="F11076:F11139" si="347">VLOOKUP(C11076,$L$1:$M$24,2,0)</f>
        <v>9</v>
      </c>
    </row>
    <row r="11077" spans="1:6">
      <c r="A11077" t="s">
        <v>68</v>
      </c>
      <c r="B11077" s="72">
        <v>46266</v>
      </c>
      <c r="C11077" s="79">
        <v>0.41666666666666669</v>
      </c>
      <c r="D11077">
        <v>63</v>
      </c>
      <c r="E11077" t="str">
        <f t="shared" si="346"/>
        <v>septembre</v>
      </c>
      <c r="F11077">
        <f t="shared" si="347"/>
        <v>10</v>
      </c>
    </row>
    <row r="11078" spans="1:6">
      <c r="A11078" t="s">
        <v>68</v>
      </c>
      <c r="B11078" s="72">
        <v>46266</v>
      </c>
      <c r="C11078" s="79">
        <v>0.45833333333333331</v>
      </c>
      <c r="D11078">
        <v>55</v>
      </c>
      <c r="E11078" t="str">
        <f t="shared" si="346"/>
        <v>septembre</v>
      </c>
      <c r="F11078">
        <f t="shared" si="347"/>
        <v>11</v>
      </c>
    </row>
    <row r="11079" spans="1:6">
      <c r="A11079" t="s">
        <v>68</v>
      </c>
      <c r="B11079" s="72">
        <v>46266</v>
      </c>
      <c r="C11079" s="79">
        <v>0.5</v>
      </c>
      <c r="D11079">
        <v>62</v>
      </c>
      <c r="E11079" t="str">
        <f t="shared" si="346"/>
        <v>septembre</v>
      </c>
      <c r="F11079">
        <f t="shared" si="347"/>
        <v>12</v>
      </c>
    </row>
    <row r="11080" spans="1:6">
      <c r="A11080" t="s">
        <v>68</v>
      </c>
      <c r="B11080" s="72">
        <v>46266</v>
      </c>
      <c r="C11080" s="79">
        <v>0.54166666666666663</v>
      </c>
      <c r="D11080">
        <v>62</v>
      </c>
      <c r="E11080" t="str">
        <f t="shared" si="346"/>
        <v>septembre</v>
      </c>
      <c r="F11080">
        <f t="shared" si="347"/>
        <v>13</v>
      </c>
    </row>
    <row r="11081" spans="1:6">
      <c r="A11081" t="s">
        <v>68</v>
      </c>
      <c r="B11081" s="72">
        <v>46266</v>
      </c>
      <c r="C11081" s="79">
        <v>0.58333333333333337</v>
      </c>
      <c r="D11081">
        <v>52</v>
      </c>
      <c r="E11081" t="str">
        <f t="shared" si="346"/>
        <v>septembre</v>
      </c>
      <c r="F11081">
        <f t="shared" si="347"/>
        <v>14</v>
      </c>
    </row>
    <row r="11082" spans="1:6">
      <c r="A11082" t="s">
        <v>68</v>
      </c>
      <c r="B11082" s="72">
        <v>46266</v>
      </c>
      <c r="C11082" s="79">
        <v>0.625</v>
      </c>
      <c r="D11082">
        <v>54</v>
      </c>
      <c r="E11082" t="str">
        <f t="shared" si="346"/>
        <v>septembre</v>
      </c>
      <c r="F11082">
        <f t="shared" si="347"/>
        <v>15</v>
      </c>
    </row>
    <row r="11083" spans="1:6">
      <c r="A11083" t="s">
        <v>68</v>
      </c>
      <c r="B11083" s="72">
        <v>46266</v>
      </c>
      <c r="C11083" s="79">
        <v>0.66666666666666663</v>
      </c>
      <c r="D11083">
        <v>52</v>
      </c>
      <c r="E11083" t="str">
        <f t="shared" si="346"/>
        <v>septembre</v>
      </c>
      <c r="F11083">
        <f t="shared" si="347"/>
        <v>16</v>
      </c>
    </row>
    <row r="11084" spans="1:6">
      <c r="A11084" t="s">
        <v>68</v>
      </c>
      <c r="B11084" s="72">
        <v>46266</v>
      </c>
      <c r="C11084" s="79">
        <v>0.70833333333333337</v>
      </c>
      <c r="D11084">
        <v>45</v>
      </c>
      <c r="E11084" t="str">
        <f t="shared" si="346"/>
        <v>septembre</v>
      </c>
      <c r="F11084">
        <f t="shared" si="347"/>
        <v>17</v>
      </c>
    </row>
    <row r="11085" spans="1:6">
      <c r="A11085" t="s">
        <v>68</v>
      </c>
      <c r="B11085" s="72">
        <v>46266</v>
      </c>
      <c r="C11085" s="79">
        <v>0.75</v>
      </c>
      <c r="D11085">
        <v>30</v>
      </c>
      <c r="E11085" t="str">
        <f t="shared" si="346"/>
        <v>septembre</v>
      </c>
      <c r="F11085">
        <f t="shared" si="347"/>
        <v>18</v>
      </c>
    </row>
    <row r="11086" spans="1:6">
      <c r="A11086" t="s">
        <v>68</v>
      </c>
      <c r="B11086" s="72">
        <v>46266</v>
      </c>
      <c r="C11086" s="79">
        <v>0.79166666666666663</v>
      </c>
      <c r="D11086">
        <v>22</v>
      </c>
      <c r="E11086" t="str">
        <f t="shared" si="346"/>
        <v>septembre</v>
      </c>
      <c r="F11086">
        <f t="shared" si="347"/>
        <v>19</v>
      </c>
    </row>
    <row r="11087" spans="1:6">
      <c r="A11087" t="s">
        <v>68</v>
      </c>
      <c r="B11087" s="72">
        <v>46266</v>
      </c>
      <c r="C11087" s="79">
        <v>0.83333333333333337</v>
      </c>
      <c r="D11087">
        <v>11</v>
      </c>
      <c r="E11087" t="str">
        <f t="shared" si="346"/>
        <v>septembre</v>
      </c>
      <c r="F11087">
        <f t="shared" si="347"/>
        <v>20</v>
      </c>
    </row>
    <row r="11088" spans="1:6">
      <c r="A11088" t="s">
        <v>68</v>
      </c>
      <c r="B11088" s="72">
        <v>46266</v>
      </c>
      <c r="C11088" s="79">
        <v>0.875</v>
      </c>
      <c r="D11088">
        <v>7</v>
      </c>
      <c r="E11088" t="str">
        <f t="shared" si="346"/>
        <v>septembre</v>
      </c>
      <c r="F11088">
        <f t="shared" si="347"/>
        <v>21</v>
      </c>
    </row>
    <row r="11089" spans="1:6">
      <c r="A11089" t="s">
        <v>68</v>
      </c>
      <c r="B11089" s="72">
        <v>46266</v>
      </c>
      <c r="C11089" s="79">
        <v>0.91666666666666663</v>
      </c>
      <c r="D11089">
        <v>6</v>
      </c>
      <c r="E11089" t="str">
        <f t="shared" si="346"/>
        <v>septembre</v>
      </c>
      <c r="F11089">
        <f t="shared" si="347"/>
        <v>22</v>
      </c>
    </row>
    <row r="11090" spans="1:6">
      <c r="A11090" t="s">
        <v>68</v>
      </c>
      <c r="B11090" s="72">
        <v>46266</v>
      </c>
      <c r="C11090" s="79">
        <v>0.95833333333333337</v>
      </c>
      <c r="D11090">
        <v>6</v>
      </c>
      <c r="E11090" t="str">
        <f t="shared" si="346"/>
        <v>septembre</v>
      </c>
      <c r="F11090">
        <f t="shared" si="347"/>
        <v>23</v>
      </c>
    </row>
    <row r="11091" spans="1:6">
      <c r="A11091" t="s">
        <v>68</v>
      </c>
      <c r="B11091" s="72">
        <v>46267</v>
      </c>
      <c r="C11091" s="79">
        <v>0</v>
      </c>
      <c r="D11091">
        <v>0</v>
      </c>
      <c r="E11091" t="str">
        <f t="shared" si="346"/>
        <v>septembre</v>
      </c>
      <c r="F11091">
        <f t="shared" si="347"/>
        <v>24</v>
      </c>
    </row>
    <row r="11092" spans="1:6">
      <c r="A11092" t="s">
        <v>68</v>
      </c>
      <c r="B11092" s="72">
        <v>46267</v>
      </c>
      <c r="C11092" s="79">
        <v>4.1666666666666664E-2</v>
      </c>
      <c r="D11092">
        <v>0</v>
      </c>
      <c r="E11092" t="str">
        <f t="shared" si="346"/>
        <v>septembre</v>
      </c>
      <c r="F11092">
        <f t="shared" si="347"/>
        <v>1</v>
      </c>
    </row>
    <row r="11093" spans="1:6">
      <c r="A11093" t="s">
        <v>68</v>
      </c>
      <c r="B11093" s="72">
        <v>46267</v>
      </c>
      <c r="C11093" s="79">
        <v>8.3333333333333329E-2</v>
      </c>
      <c r="D11093">
        <v>0</v>
      </c>
      <c r="E11093" t="str">
        <f t="shared" si="346"/>
        <v>septembre</v>
      </c>
      <c r="F11093">
        <f t="shared" si="347"/>
        <v>2</v>
      </c>
    </row>
    <row r="11094" spans="1:6">
      <c r="A11094" t="s">
        <v>68</v>
      </c>
      <c r="B11094" s="72">
        <v>46267</v>
      </c>
      <c r="C11094" s="79">
        <v>0.125</v>
      </c>
      <c r="D11094">
        <v>0</v>
      </c>
      <c r="E11094" t="str">
        <f t="shared" si="346"/>
        <v>septembre</v>
      </c>
      <c r="F11094">
        <f t="shared" si="347"/>
        <v>3</v>
      </c>
    </row>
    <row r="11095" spans="1:6">
      <c r="A11095" t="s">
        <v>68</v>
      </c>
      <c r="B11095" s="72">
        <v>46267</v>
      </c>
      <c r="C11095" s="79">
        <v>0.16666666666666666</v>
      </c>
      <c r="D11095">
        <v>0</v>
      </c>
      <c r="E11095" t="str">
        <f t="shared" si="346"/>
        <v>septembre</v>
      </c>
      <c r="F11095">
        <f t="shared" si="347"/>
        <v>4</v>
      </c>
    </row>
    <row r="11096" spans="1:6">
      <c r="A11096" t="s">
        <v>68</v>
      </c>
      <c r="B11096" s="72">
        <v>46267</v>
      </c>
      <c r="C11096" s="79">
        <v>0.20833333333333334</v>
      </c>
      <c r="D11096">
        <v>0</v>
      </c>
      <c r="E11096" t="str">
        <f t="shared" si="346"/>
        <v>septembre</v>
      </c>
      <c r="F11096" t="e">
        <f t="shared" si="347"/>
        <v>#N/A</v>
      </c>
    </row>
    <row r="11097" spans="1:6">
      <c r="A11097" t="s">
        <v>68</v>
      </c>
      <c r="B11097" s="72">
        <v>46267</v>
      </c>
      <c r="C11097" s="79">
        <v>0.25</v>
      </c>
      <c r="D11097">
        <v>5</v>
      </c>
      <c r="E11097" t="str">
        <f t="shared" si="346"/>
        <v>septembre</v>
      </c>
      <c r="F11097">
        <f t="shared" si="347"/>
        <v>6</v>
      </c>
    </row>
    <row r="11098" spans="1:6">
      <c r="A11098" t="s">
        <v>68</v>
      </c>
      <c r="B11098" s="72">
        <v>46267</v>
      </c>
      <c r="C11098" s="79">
        <v>0.29166666666666669</v>
      </c>
      <c r="D11098">
        <v>13</v>
      </c>
      <c r="E11098" t="str">
        <f t="shared" si="346"/>
        <v>septembre</v>
      </c>
      <c r="F11098">
        <f t="shared" si="347"/>
        <v>7</v>
      </c>
    </row>
    <row r="11099" spans="1:6">
      <c r="A11099" t="s">
        <v>68</v>
      </c>
      <c r="B11099" s="72">
        <v>46267</v>
      </c>
      <c r="C11099" s="79">
        <v>0.33333333333333331</v>
      </c>
      <c r="D11099">
        <v>42</v>
      </c>
      <c r="E11099" t="str">
        <f t="shared" si="346"/>
        <v>septembre</v>
      </c>
      <c r="F11099">
        <f t="shared" si="347"/>
        <v>8</v>
      </c>
    </row>
    <row r="11100" spans="1:6">
      <c r="A11100" t="s">
        <v>68</v>
      </c>
      <c r="B11100" s="72">
        <v>46267</v>
      </c>
      <c r="C11100" s="79">
        <v>0.375</v>
      </c>
      <c r="D11100">
        <v>62</v>
      </c>
      <c r="E11100" t="str">
        <f t="shared" si="346"/>
        <v>septembre</v>
      </c>
      <c r="F11100">
        <f t="shared" si="347"/>
        <v>9</v>
      </c>
    </row>
    <row r="11101" spans="1:6">
      <c r="A11101" t="s">
        <v>68</v>
      </c>
      <c r="B11101" s="72">
        <v>46267</v>
      </c>
      <c r="C11101" s="79">
        <v>0.41666666666666669</v>
      </c>
      <c r="D11101">
        <v>55</v>
      </c>
      <c r="E11101" t="str">
        <f t="shared" si="346"/>
        <v>septembre</v>
      </c>
      <c r="F11101">
        <f t="shared" si="347"/>
        <v>10</v>
      </c>
    </row>
    <row r="11102" spans="1:6">
      <c r="A11102" t="s">
        <v>68</v>
      </c>
      <c r="B11102" s="72">
        <v>46267</v>
      </c>
      <c r="C11102" s="79">
        <v>0.45833333333333331</v>
      </c>
      <c r="D11102">
        <v>53</v>
      </c>
      <c r="E11102" t="str">
        <f t="shared" si="346"/>
        <v>septembre</v>
      </c>
      <c r="F11102">
        <f t="shared" si="347"/>
        <v>11</v>
      </c>
    </row>
    <row r="11103" spans="1:6">
      <c r="A11103" t="s">
        <v>68</v>
      </c>
      <c r="B11103" s="72">
        <v>46267</v>
      </c>
      <c r="C11103" s="79">
        <v>0.5</v>
      </c>
      <c r="D11103">
        <v>56</v>
      </c>
      <c r="E11103" t="str">
        <f t="shared" si="346"/>
        <v>septembre</v>
      </c>
      <c r="F11103">
        <f t="shared" si="347"/>
        <v>12</v>
      </c>
    </row>
    <row r="11104" spans="1:6">
      <c r="A11104" t="s">
        <v>68</v>
      </c>
      <c r="B11104" s="72">
        <v>46267</v>
      </c>
      <c r="C11104" s="79">
        <v>0.54166666666666663</v>
      </c>
      <c r="D11104">
        <v>55</v>
      </c>
      <c r="E11104" t="str">
        <f t="shared" si="346"/>
        <v>septembre</v>
      </c>
      <c r="F11104">
        <f t="shared" si="347"/>
        <v>13</v>
      </c>
    </row>
    <row r="11105" spans="1:6">
      <c r="A11105" t="s">
        <v>68</v>
      </c>
      <c r="B11105" s="72">
        <v>46267</v>
      </c>
      <c r="C11105" s="79">
        <v>0.58333333333333337</v>
      </c>
      <c r="D11105">
        <v>52</v>
      </c>
      <c r="E11105" t="str">
        <f t="shared" si="346"/>
        <v>septembre</v>
      </c>
      <c r="F11105">
        <f t="shared" si="347"/>
        <v>14</v>
      </c>
    </row>
    <row r="11106" spans="1:6">
      <c r="A11106" t="s">
        <v>68</v>
      </c>
      <c r="B11106" s="72">
        <v>46267</v>
      </c>
      <c r="C11106" s="79">
        <v>0.625</v>
      </c>
      <c r="D11106">
        <v>45</v>
      </c>
      <c r="E11106" t="str">
        <f t="shared" si="346"/>
        <v>septembre</v>
      </c>
      <c r="F11106">
        <f t="shared" si="347"/>
        <v>15</v>
      </c>
    </row>
    <row r="11107" spans="1:6">
      <c r="A11107" t="s">
        <v>68</v>
      </c>
      <c r="B11107" s="72">
        <v>46267</v>
      </c>
      <c r="C11107" s="79">
        <v>0.66666666666666663</v>
      </c>
      <c r="D11107">
        <v>48</v>
      </c>
      <c r="E11107" t="str">
        <f t="shared" si="346"/>
        <v>septembre</v>
      </c>
      <c r="F11107">
        <f t="shared" si="347"/>
        <v>16</v>
      </c>
    </row>
    <row r="11108" spans="1:6">
      <c r="A11108" t="s">
        <v>68</v>
      </c>
      <c r="B11108" s="72">
        <v>46267</v>
      </c>
      <c r="C11108" s="79">
        <v>0.70833333333333337</v>
      </c>
      <c r="D11108">
        <v>40</v>
      </c>
      <c r="E11108" t="str">
        <f t="shared" si="346"/>
        <v>septembre</v>
      </c>
      <c r="F11108">
        <f t="shared" si="347"/>
        <v>17</v>
      </c>
    </row>
    <row r="11109" spans="1:6">
      <c r="A11109" t="s">
        <v>68</v>
      </c>
      <c r="B11109" s="72">
        <v>46267</v>
      </c>
      <c r="C11109" s="79">
        <v>0.75</v>
      </c>
      <c r="D11109">
        <v>25</v>
      </c>
      <c r="E11109" t="str">
        <f t="shared" si="346"/>
        <v>septembre</v>
      </c>
      <c r="F11109">
        <f t="shared" si="347"/>
        <v>18</v>
      </c>
    </row>
    <row r="11110" spans="1:6">
      <c r="A11110" t="s">
        <v>68</v>
      </c>
      <c r="B11110" s="72">
        <v>46267</v>
      </c>
      <c r="C11110" s="79">
        <v>0.79166666666666663</v>
      </c>
      <c r="D11110">
        <v>13</v>
      </c>
      <c r="E11110" t="str">
        <f t="shared" si="346"/>
        <v>septembre</v>
      </c>
      <c r="F11110">
        <f t="shared" si="347"/>
        <v>19</v>
      </c>
    </row>
    <row r="11111" spans="1:6">
      <c r="A11111" t="s">
        <v>68</v>
      </c>
      <c r="B11111" s="72">
        <v>46267</v>
      </c>
      <c r="C11111" s="79">
        <v>0.83333333333333337</v>
      </c>
      <c r="D11111">
        <v>11</v>
      </c>
      <c r="E11111" t="str">
        <f t="shared" si="346"/>
        <v>septembre</v>
      </c>
      <c r="F11111">
        <f t="shared" si="347"/>
        <v>20</v>
      </c>
    </row>
    <row r="11112" spans="1:6">
      <c r="A11112" t="s">
        <v>68</v>
      </c>
      <c r="B11112" s="72">
        <v>46267</v>
      </c>
      <c r="C11112" s="79">
        <v>0.875</v>
      </c>
      <c r="D11112">
        <v>8</v>
      </c>
      <c r="E11112" t="str">
        <f t="shared" si="346"/>
        <v>septembre</v>
      </c>
      <c r="F11112">
        <f t="shared" si="347"/>
        <v>21</v>
      </c>
    </row>
    <row r="11113" spans="1:6">
      <c r="A11113" t="s">
        <v>68</v>
      </c>
      <c r="B11113" s="72">
        <v>46267</v>
      </c>
      <c r="C11113" s="79">
        <v>0.91666666666666663</v>
      </c>
      <c r="D11113">
        <v>6</v>
      </c>
      <c r="E11113" t="str">
        <f t="shared" si="346"/>
        <v>septembre</v>
      </c>
      <c r="F11113">
        <f t="shared" si="347"/>
        <v>22</v>
      </c>
    </row>
    <row r="11114" spans="1:6">
      <c r="A11114" t="s">
        <v>68</v>
      </c>
      <c r="B11114" s="72">
        <v>46267</v>
      </c>
      <c r="C11114" s="79">
        <v>0.95833333333333337</v>
      </c>
      <c r="D11114">
        <v>5</v>
      </c>
      <c r="E11114" t="str">
        <f t="shared" si="346"/>
        <v>septembre</v>
      </c>
      <c r="F11114">
        <f t="shared" si="347"/>
        <v>23</v>
      </c>
    </row>
    <row r="11115" spans="1:6">
      <c r="A11115" t="s">
        <v>68</v>
      </c>
      <c r="B11115" s="72">
        <v>46268</v>
      </c>
      <c r="C11115" s="79">
        <v>0</v>
      </c>
      <c r="D11115">
        <v>4</v>
      </c>
      <c r="E11115" t="str">
        <f t="shared" si="346"/>
        <v>septembre</v>
      </c>
      <c r="F11115">
        <f t="shared" si="347"/>
        <v>24</v>
      </c>
    </row>
    <row r="11116" spans="1:6">
      <c r="A11116" t="s">
        <v>68</v>
      </c>
      <c r="B11116" s="72">
        <v>46268</v>
      </c>
      <c r="C11116" s="79">
        <v>4.1666666666666664E-2</v>
      </c>
      <c r="D11116">
        <v>2</v>
      </c>
      <c r="E11116" t="str">
        <f t="shared" si="346"/>
        <v>septembre</v>
      </c>
      <c r="F11116">
        <f t="shared" si="347"/>
        <v>1</v>
      </c>
    </row>
    <row r="11117" spans="1:6">
      <c r="A11117" t="s">
        <v>68</v>
      </c>
      <c r="B11117" s="72">
        <v>46268</v>
      </c>
      <c r="C11117" s="79">
        <v>8.3333333333333329E-2</v>
      </c>
      <c r="D11117">
        <v>1</v>
      </c>
      <c r="E11117" t="str">
        <f t="shared" si="346"/>
        <v>septembre</v>
      </c>
      <c r="F11117">
        <f t="shared" si="347"/>
        <v>2</v>
      </c>
    </row>
    <row r="11118" spans="1:6">
      <c r="A11118" t="s">
        <v>68</v>
      </c>
      <c r="B11118" s="72">
        <v>46268</v>
      </c>
      <c r="C11118" s="79">
        <v>0.125</v>
      </c>
      <c r="D11118">
        <v>1</v>
      </c>
      <c r="E11118" t="str">
        <f t="shared" si="346"/>
        <v>septembre</v>
      </c>
      <c r="F11118">
        <f t="shared" si="347"/>
        <v>3</v>
      </c>
    </row>
    <row r="11119" spans="1:6">
      <c r="A11119" t="s">
        <v>68</v>
      </c>
      <c r="B11119" s="72">
        <v>46268</v>
      </c>
      <c r="C11119" s="79">
        <v>0.16666666666666666</v>
      </c>
      <c r="D11119">
        <v>0</v>
      </c>
      <c r="E11119" t="str">
        <f t="shared" si="346"/>
        <v>septembre</v>
      </c>
      <c r="F11119">
        <f t="shared" si="347"/>
        <v>4</v>
      </c>
    </row>
    <row r="11120" spans="1:6">
      <c r="A11120" t="s">
        <v>68</v>
      </c>
      <c r="B11120" s="72">
        <v>46268</v>
      </c>
      <c r="C11120" s="79">
        <v>0.20833333333333334</v>
      </c>
      <c r="D11120">
        <v>3</v>
      </c>
      <c r="E11120" t="str">
        <f t="shared" si="346"/>
        <v>septembre</v>
      </c>
      <c r="F11120" t="e">
        <f t="shared" si="347"/>
        <v>#N/A</v>
      </c>
    </row>
    <row r="11121" spans="1:6">
      <c r="A11121" t="s">
        <v>68</v>
      </c>
      <c r="B11121" s="72">
        <v>46268</v>
      </c>
      <c r="C11121" s="79">
        <v>0.25</v>
      </c>
      <c r="D11121">
        <v>2</v>
      </c>
      <c r="E11121" t="str">
        <f t="shared" si="346"/>
        <v>septembre</v>
      </c>
      <c r="F11121">
        <f t="shared" si="347"/>
        <v>6</v>
      </c>
    </row>
    <row r="11122" spans="1:6">
      <c r="A11122" t="s">
        <v>68</v>
      </c>
      <c r="B11122" s="72">
        <v>46268</v>
      </c>
      <c r="C11122" s="79">
        <v>0.29166666666666669</v>
      </c>
      <c r="D11122">
        <v>15</v>
      </c>
      <c r="E11122" t="str">
        <f t="shared" si="346"/>
        <v>septembre</v>
      </c>
      <c r="F11122">
        <f t="shared" si="347"/>
        <v>7</v>
      </c>
    </row>
    <row r="11123" spans="1:6">
      <c r="A11123" t="s">
        <v>68</v>
      </c>
      <c r="B11123" s="72">
        <v>46268</v>
      </c>
      <c r="C11123" s="79">
        <v>0.33333333333333331</v>
      </c>
      <c r="D11123">
        <v>43</v>
      </c>
      <c r="E11123" t="str">
        <f t="shared" si="346"/>
        <v>septembre</v>
      </c>
      <c r="F11123">
        <f t="shared" si="347"/>
        <v>8</v>
      </c>
    </row>
    <row r="11124" spans="1:6">
      <c r="A11124" t="s">
        <v>68</v>
      </c>
      <c r="B11124" s="72">
        <v>46268</v>
      </c>
      <c r="C11124" s="79">
        <v>0.375</v>
      </c>
      <c r="D11124">
        <v>56</v>
      </c>
      <c r="E11124" t="str">
        <f t="shared" si="346"/>
        <v>septembre</v>
      </c>
      <c r="F11124">
        <f t="shared" si="347"/>
        <v>9</v>
      </c>
    </row>
    <row r="11125" spans="1:6">
      <c r="A11125" t="s">
        <v>68</v>
      </c>
      <c r="B11125" s="72">
        <v>46268</v>
      </c>
      <c r="C11125" s="79">
        <v>0.41666666666666669</v>
      </c>
      <c r="D11125">
        <v>58</v>
      </c>
      <c r="E11125" t="str">
        <f t="shared" si="346"/>
        <v>septembre</v>
      </c>
      <c r="F11125">
        <f t="shared" si="347"/>
        <v>10</v>
      </c>
    </row>
    <row r="11126" spans="1:6">
      <c r="A11126" t="s">
        <v>68</v>
      </c>
      <c r="B11126" s="72">
        <v>46268</v>
      </c>
      <c r="C11126" s="79">
        <v>0.45833333333333331</v>
      </c>
      <c r="D11126">
        <v>61</v>
      </c>
      <c r="E11126" t="str">
        <f t="shared" si="346"/>
        <v>septembre</v>
      </c>
      <c r="F11126">
        <f t="shared" si="347"/>
        <v>11</v>
      </c>
    </row>
    <row r="11127" spans="1:6">
      <c r="A11127" t="s">
        <v>68</v>
      </c>
      <c r="B11127" s="72">
        <v>46268</v>
      </c>
      <c r="C11127" s="79">
        <v>0.5</v>
      </c>
      <c r="D11127">
        <v>62</v>
      </c>
      <c r="E11127" t="str">
        <f t="shared" si="346"/>
        <v>septembre</v>
      </c>
      <c r="F11127">
        <f t="shared" si="347"/>
        <v>12</v>
      </c>
    </row>
    <row r="11128" spans="1:6">
      <c r="A11128" t="s">
        <v>68</v>
      </c>
      <c r="B11128" s="72">
        <v>46268</v>
      </c>
      <c r="C11128" s="79">
        <v>0.54166666666666663</v>
      </c>
      <c r="D11128">
        <v>56</v>
      </c>
      <c r="E11128" t="str">
        <f t="shared" si="346"/>
        <v>septembre</v>
      </c>
      <c r="F11128">
        <f t="shared" si="347"/>
        <v>13</v>
      </c>
    </row>
    <row r="11129" spans="1:6">
      <c r="A11129" t="s">
        <v>68</v>
      </c>
      <c r="B11129" s="72">
        <v>46268</v>
      </c>
      <c r="C11129" s="79">
        <v>0.58333333333333337</v>
      </c>
      <c r="D11129">
        <v>58</v>
      </c>
      <c r="E11129" t="str">
        <f t="shared" si="346"/>
        <v>septembre</v>
      </c>
      <c r="F11129">
        <f t="shared" si="347"/>
        <v>14</v>
      </c>
    </row>
    <row r="11130" spans="1:6">
      <c r="A11130" t="s">
        <v>68</v>
      </c>
      <c r="B11130" s="72">
        <v>46268</v>
      </c>
      <c r="C11130" s="79">
        <v>0.625</v>
      </c>
      <c r="D11130">
        <v>45</v>
      </c>
      <c r="E11130" t="str">
        <f t="shared" si="346"/>
        <v>septembre</v>
      </c>
      <c r="F11130">
        <f t="shared" si="347"/>
        <v>15</v>
      </c>
    </row>
    <row r="11131" spans="1:6">
      <c r="A11131" t="s">
        <v>68</v>
      </c>
      <c r="B11131" s="72">
        <v>46268</v>
      </c>
      <c r="C11131" s="79">
        <v>0.66666666666666663</v>
      </c>
      <c r="D11131">
        <v>49</v>
      </c>
      <c r="E11131" t="str">
        <f t="shared" si="346"/>
        <v>septembre</v>
      </c>
      <c r="F11131">
        <f t="shared" si="347"/>
        <v>16</v>
      </c>
    </row>
    <row r="11132" spans="1:6">
      <c r="A11132" t="s">
        <v>68</v>
      </c>
      <c r="B11132" s="72">
        <v>46268</v>
      </c>
      <c r="C11132" s="79">
        <v>0.70833333333333337</v>
      </c>
      <c r="D11132">
        <v>49</v>
      </c>
      <c r="E11132" t="str">
        <f t="shared" si="346"/>
        <v>septembre</v>
      </c>
      <c r="F11132">
        <f t="shared" si="347"/>
        <v>17</v>
      </c>
    </row>
    <row r="11133" spans="1:6">
      <c r="A11133" t="s">
        <v>68</v>
      </c>
      <c r="B11133" s="72">
        <v>46268</v>
      </c>
      <c r="C11133" s="79">
        <v>0.75</v>
      </c>
      <c r="D11133">
        <v>27</v>
      </c>
      <c r="E11133" t="str">
        <f t="shared" si="346"/>
        <v>septembre</v>
      </c>
      <c r="F11133">
        <f t="shared" si="347"/>
        <v>18</v>
      </c>
    </row>
    <row r="11134" spans="1:6">
      <c r="A11134" t="s">
        <v>68</v>
      </c>
      <c r="B11134" s="72">
        <v>46268</v>
      </c>
      <c r="C11134" s="79">
        <v>0.79166666666666663</v>
      </c>
      <c r="D11134">
        <v>20</v>
      </c>
      <c r="E11134" t="str">
        <f t="shared" si="346"/>
        <v>septembre</v>
      </c>
      <c r="F11134">
        <f t="shared" si="347"/>
        <v>19</v>
      </c>
    </row>
    <row r="11135" spans="1:6">
      <c r="A11135" t="s">
        <v>68</v>
      </c>
      <c r="B11135" s="72">
        <v>46268</v>
      </c>
      <c r="C11135" s="79">
        <v>0.83333333333333337</v>
      </c>
      <c r="D11135">
        <v>16</v>
      </c>
      <c r="E11135" t="str">
        <f t="shared" si="346"/>
        <v>septembre</v>
      </c>
      <c r="F11135">
        <f t="shared" si="347"/>
        <v>20</v>
      </c>
    </row>
    <row r="11136" spans="1:6">
      <c r="A11136" t="s">
        <v>68</v>
      </c>
      <c r="B11136" s="72">
        <v>46268</v>
      </c>
      <c r="C11136" s="79">
        <v>0.875</v>
      </c>
      <c r="D11136">
        <v>13</v>
      </c>
      <c r="E11136" t="str">
        <f t="shared" si="346"/>
        <v>septembre</v>
      </c>
      <c r="F11136">
        <f t="shared" si="347"/>
        <v>21</v>
      </c>
    </row>
    <row r="11137" spans="1:6">
      <c r="A11137" t="s">
        <v>68</v>
      </c>
      <c r="B11137" s="72">
        <v>46268</v>
      </c>
      <c r="C11137" s="79">
        <v>0.91666666666666663</v>
      </c>
      <c r="D11137">
        <v>8</v>
      </c>
      <c r="E11137" t="str">
        <f t="shared" si="346"/>
        <v>septembre</v>
      </c>
      <c r="F11137">
        <f t="shared" si="347"/>
        <v>22</v>
      </c>
    </row>
    <row r="11138" spans="1:6">
      <c r="A11138" t="s">
        <v>68</v>
      </c>
      <c r="B11138" s="72">
        <v>46268</v>
      </c>
      <c r="C11138" s="79">
        <v>0.95833333333333337</v>
      </c>
      <c r="D11138">
        <v>5</v>
      </c>
      <c r="E11138" t="str">
        <f t="shared" si="346"/>
        <v>septembre</v>
      </c>
      <c r="F11138">
        <f t="shared" si="347"/>
        <v>23</v>
      </c>
    </row>
    <row r="11139" spans="1:6">
      <c r="A11139" t="s">
        <v>68</v>
      </c>
      <c r="B11139" s="72">
        <v>46269</v>
      </c>
      <c r="C11139" s="79">
        <v>0</v>
      </c>
      <c r="D11139">
        <v>2</v>
      </c>
      <c r="E11139" t="str">
        <f t="shared" si="346"/>
        <v>septembre</v>
      </c>
      <c r="F11139">
        <f t="shared" si="347"/>
        <v>24</v>
      </c>
    </row>
    <row r="11140" spans="1:6">
      <c r="A11140" t="s">
        <v>68</v>
      </c>
      <c r="B11140" s="72">
        <v>46269</v>
      </c>
      <c r="C11140" s="79">
        <v>4.1666666666666664E-2</v>
      </c>
      <c r="D11140">
        <v>0</v>
      </c>
      <c r="E11140" t="str">
        <f t="shared" ref="E11140:E11203" si="348">TEXT(B11140,"mmmm")</f>
        <v>septembre</v>
      </c>
      <c r="F11140">
        <f t="shared" ref="F11140:F11203" si="349">VLOOKUP(C11140,$L$1:$M$24,2,0)</f>
        <v>1</v>
      </c>
    </row>
    <row r="11141" spans="1:6">
      <c r="A11141" t="s">
        <v>68</v>
      </c>
      <c r="B11141" s="72">
        <v>46269</v>
      </c>
      <c r="C11141" s="79">
        <v>8.3333333333333329E-2</v>
      </c>
      <c r="D11141">
        <v>1</v>
      </c>
      <c r="E11141" t="str">
        <f t="shared" si="348"/>
        <v>septembre</v>
      </c>
      <c r="F11141">
        <f t="shared" si="349"/>
        <v>2</v>
      </c>
    </row>
    <row r="11142" spans="1:6">
      <c r="A11142" t="s">
        <v>68</v>
      </c>
      <c r="B11142" s="72">
        <v>46269</v>
      </c>
      <c r="C11142" s="79">
        <v>0.125</v>
      </c>
      <c r="D11142">
        <v>3</v>
      </c>
      <c r="E11142" t="str">
        <f t="shared" si="348"/>
        <v>septembre</v>
      </c>
      <c r="F11142">
        <f t="shared" si="349"/>
        <v>3</v>
      </c>
    </row>
    <row r="11143" spans="1:6">
      <c r="A11143" t="s">
        <v>68</v>
      </c>
      <c r="B11143" s="72">
        <v>46269</v>
      </c>
      <c r="C11143" s="79">
        <v>0.16666666666666666</v>
      </c>
      <c r="D11143">
        <v>0</v>
      </c>
      <c r="E11143" t="str">
        <f t="shared" si="348"/>
        <v>septembre</v>
      </c>
      <c r="F11143">
        <f t="shared" si="349"/>
        <v>4</v>
      </c>
    </row>
    <row r="11144" spans="1:6">
      <c r="A11144" t="s">
        <v>68</v>
      </c>
      <c r="B11144" s="72">
        <v>46269</v>
      </c>
      <c r="C11144" s="79">
        <v>0.20833333333333334</v>
      </c>
      <c r="D11144">
        <v>3</v>
      </c>
      <c r="E11144" t="str">
        <f t="shared" si="348"/>
        <v>septembre</v>
      </c>
      <c r="F11144" t="e">
        <f t="shared" si="349"/>
        <v>#N/A</v>
      </c>
    </row>
    <row r="11145" spans="1:6">
      <c r="A11145" t="s">
        <v>68</v>
      </c>
      <c r="B11145" s="72">
        <v>46269</v>
      </c>
      <c r="C11145" s="79">
        <v>0.25</v>
      </c>
      <c r="D11145">
        <v>6</v>
      </c>
      <c r="E11145" t="str">
        <f t="shared" si="348"/>
        <v>septembre</v>
      </c>
      <c r="F11145">
        <f t="shared" si="349"/>
        <v>6</v>
      </c>
    </row>
    <row r="11146" spans="1:6">
      <c r="A11146" t="s">
        <v>68</v>
      </c>
      <c r="B11146" s="72">
        <v>46269</v>
      </c>
      <c r="C11146" s="79">
        <v>0.29166666666666669</v>
      </c>
      <c r="D11146">
        <v>11</v>
      </c>
      <c r="E11146" t="str">
        <f t="shared" si="348"/>
        <v>septembre</v>
      </c>
      <c r="F11146">
        <f t="shared" si="349"/>
        <v>7</v>
      </c>
    </row>
    <row r="11147" spans="1:6">
      <c r="A11147" t="s">
        <v>68</v>
      </c>
      <c r="B11147" s="72">
        <v>46269</v>
      </c>
      <c r="C11147" s="79">
        <v>0.33333333333333331</v>
      </c>
      <c r="D11147">
        <v>42</v>
      </c>
      <c r="E11147" t="str">
        <f t="shared" si="348"/>
        <v>septembre</v>
      </c>
      <c r="F11147">
        <f t="shared" si="349"/>
        <v>8</v>
      </c>
    </row>
    <row r="11148" spans="1:6">
      <c r="A11148" t="s">
        <v>68</v>
      </c>
      <c r="B11148" s="72">
        <v>46269</v>
      </c>
      <c r="C11148" s="79">
        <v>0.375</v>
      </c>
      <c r="D11148">
        <v>60</v>
      </c>
      <c r="E11148" t="str">
        <f t="shared" si="348"/>
        <v>septembre</v>
      </c>
      <c r="F11148">
        <f t="shared" si="349"/>
        <v>9</v>
      </c>
    </row>
    <row r="11149" spans="1:6">
      <c r="A11149" t="s">
        <v>68</v>
      </c>
      <c r="B11149" s="72">
        <v>46269</v>
      </c>
      <c r="C11149" s="79">
        <v>0.41666666666666669</v>
      </c>
      <c r="D11149">
        <v>55</v>
      </c>
      <c r="E11149" t="str">
        <f t="shared" si="348"/>
        <v>septembre</v>
      </c>
      <c r="F11149">
        <f t="shared" si="349"/>
        <v>10</v>
      </c>
    </row>
    <row r="11150" spans="1:6">
      <c r="A11150" t="s">
        <v>68</v>
      </c>
      <c r="B11150" s="72">
        <v>46269</v>
      </c>
      <c r="C11150" s="79">
        <v>0.45833333333333331</v>
      </c>
      <c r="D11150">
        <v>61</v>
      </c>
      <c r="E11150" t="str">
        <f t="shared" si="348"/>
        <v>septembre</v>
      </c>
      <c r="F11150">
        <f t="shared" si="349"/>
        <v>11</v>
      </c>
    </row>
    <row r="11151" spans="1:6">
      <c r="A11151" t="s">
        <v>68</v>
      </c>
      <c r="B11151" s="72">
        <v>46269</v>
      </c>
      <c r="C11151" s="79">
        <v>0.5</v>
      </c>
      <c r="D11151">
        <v>52</v>
      </c>
      <c r="E11151" t="str">
        <f t="shared" si="348"/>
        <v>septembre</v>
      </c>
      <c r="F11151">
        <f t="shared" si="349"/>
        <v>12</v>
      </c>
    </row>
    <row r="11152" spans="1:6">
      <c r="A11152" t="s">
        <v>68</v>
      </c>
      <c r="B11152" s="72">
        <v>46269</v>
      </c>
      <c r="C11152" s="79">
        <v>0.54166666666666663</v>
      </c>
      <c r="D11152">
        <v>61</v>
      </c>
      <c r="E11152" t="str">
        <f t="shared" si="348"/>
        <v>septembre</v>
      </c>
      <c r="F11152">
        <f t="shared" si="349"/>
        <v>13</v>
      </c>
    </row>
    <row r="11153" spans="1:6">
      <c r="A11153" t="s">
        <v>68</v>
      </c>
      <c r="B11153" s="72">
        <v>46269</v>
      </c>
      <c r="C11153" s="79">
        <v>0.58333333333333337</v>
      </c>
      <c r="D11153">
        <v>52</v>
      </c>
      <c r="E11153" t="str">
        <f t="shared" si="348"/>
        <v>septembre</v>
      </c>
      <c r="F11153">
        <f t="shared" si="349"/>
        <v>14</v>
      </c>
    </row>
    <row r="11154" spans="1:6">
      <c r="A11154" t="s">
        <v>68</v>
      </c>
      <c r="B11154" s="72">
        <v>46269</v>
      </c>
      <c r="C11154" s="79">
        <v>0.625</v>
      </c>
      <c r="D11154">
        <v>57</v>
      </c>
      <c r="E11154" t="str">
        <f t="shared" si="348"/>
        <v>septembre</v>
      </c>
      <c r="F11154">
        <f t="shared" si="349"/>
        <v>15</v>
      </c>
    </row>
    <row r="11155" spans="1:6">
      <c r="A11155" t="s">
        <v>68</v>
      </c>
      <c r="B11155" s="72">
        <v>46269</v>
      </c>
      <c r="C11155" s="79">
        <v>0.66666666666666663</v>
      </c>
      <c r="D11155">
        <v>56</v>
      </c>
      <c r="E11155" t="str">
        <f t="shared" si="348"/>
        <v>septembre</v>
      </c>
      <c r="F11155">
        <f t="shared" si="349"/>
        <v>16</v>
      </c>
    </row>
    <row r="11156" spans="1:6">
      <c r="A11156" t="s">
        <v>68</v>
      </c>
      <c r="B11156" s="72">
        <v>46269</v>
      </c>
      <c r="C11156" s="79">
        <v>0.70833333333333337</v>
      </c>
      <c r="D11156">
        <v>45</v>
      </c>
      <c r="E11156" t="str">
        <f t="shared" si="348"/>
        <v>septembre</v>
      </c>
      <c r="F11156">
        <f t="shared" si="349"/>
        <v>17</v>
      </c>
    </row>
    <row r="11157" spans="1:6">
      <c r="A11157" t="s">
        <v>68</v>
      </c>
      <c r="B11157" s="72">
        <v>46269</v>
      </c>
      <c r="C11157" s="79">
        <v>0.75</v>
      </c>
      <c r="D11157">
        <v>32</v>
      </c>
      <c r="E11157" t="str">
        <f t="shared" si="348"/>
        <v>septembre</v>
      </c>
      <c r="F11157">
        <f t="shared" si="349"/>
        <v>18</v>
      </c>
    </row>
    <row r="11158" spans="1:6">
      <c r="A11158" t="s">
        <v>68</v>
      </c>
      <c r="B11158" s="72">
        <v>46269</v>
      </c>
      <c r="C11158" s="79">
        <v>0.79166666666666663</v>
      </c>
      <c r="D11158">
        <v>21</v>
      </c>
      <c r="E11158" t="str">
        <f t="shared" si="348"/>
        <v>septembre</v>
      </c>
      <c r="F11158">
        <f t="shared" si="349"/>
        <v>19</v>
      </c>
    </row>
    <row r="11159" spans="1:6">
      <c r="A11159" t="s">
        <v>68</v>
      </c>
      <c r="B11159" s="72">
        <v>46269</v>
      </c>
      <c r="C11159" s="79">
        <v>0.83333333333333337</v>
      </c>
      <c r="D11159">
        <v>13</v>
      </c>
      <c r="E11159" t="str">
        <f t="shared" si="348"/>
        <v>septembre</v>
      </c>
      <c r="F11159">
        <f t="shared" si="349"/>
        <v>20</v>
      </c>
    </row>
    <row r="11160" spans="1:6">
      <c r="A11160" t="s">
        <v>68</v>
      </c>
      <c r="B11160" s="72">
        <v>46269</v>
      </c>
      <c r="C11160" s="79">
        <v>0.875</v>
      </c>
      <c r="D11160">
        <v>9</v>
      </c>
      <c r="E11160" t="str">
        <f t="shared" si="348"/>
        <v>septembre</v>
      </c>
      <c r="F11160">
        <f t="shared" si="349"/>
        <v>21</v>
      </c>
    </row>
    <row r="11161" spans="1:6">
      <c r="A11161" t="s">
        <v>68</v>
      </c>
      <c r="B11161" s="72">
        <v>46269</v>
      </c>
      <c r="C11161" s="79">
        <v>0.91666666666666663</v>
      </c>
      <c r="D11161">
        <v>6</v>
      </c>
      <c r="E11161" t="str">
        <f t="shared" si="348"/>
        <v>septembre</v>
      </c>
      <c r="F11161">
        <f t="shared" si="349"/>
        <v>22</v>
      </c>
    </row>
    <row r="11162" spans="1:6">
      <c r="A11162" t="s">
        <v>68</v>
      </c>
      <c r="B11162" s="72">
        <v>46269</v>
      </c>
      <c r="C11162" s="79">
        <v>0.95833333333333337</v>
      </c>
      <c r="D11162">
        <v>5</v>
      </c>
      <c r="E11162" t="str">
        <f t="shared" si="348"/>
        <v>septembre</v>
      </c>
      <c r="F11162">
        <f t="shared" si="349"/>
        <v>23</v>
      </c>
    </row>
    <row r="11163" spans="1:6">
      <c r="A11163" t="s">
        <v>68</v>
      </c>
      <c r="B11163" s="72">
        <v>46270</v>
      </c>
      <c r="C11163" s="79">
        <v>0</v>
      </c>
      <c r="D11163">
        <v>7</v>
      </c>
      <c r="E11163" t="str">
        <f t="shared" si="348"/>
        <v>septembre</v>
      </c>
      <c r="F11163">
        <f t="shared" si="349"/>
        <v>24</v>
      </c>
    </row>
    <row r="11164" spans="1:6">
      <c r="A11164" t="s">
        <v>68</v>
      </c>
      <c r="B11164" s="72">
        <v>46270</v>
      </c>
      <c r="C11164" s="79">
        <v>4.1666666666666664E-2</v>
      </c>
      <c r="D11164">
        <v>3</v>
      </c>
      <c r="E11164" t="str">
        <f t="shared" si="348"/>
        <v>septembre</v>
      </c>
      <c r="F11164">
        <f t="shared" si="349"/>
        <v>1</v>
      </c>
    </row>
    <row r="11165" spans="1:6">
      <c r="A11165" t="s">
        <v>68</v>
      </c>
      <c r="B11165" s="72">
        <v>46270</v>
      </c>
      <c r="C11165" s="79">
        <v>8.3333333333333329E-2</v>
      </c>
      <c r="D11165">
        <v>2</v>
      </c>
      <c r="E11165" t="str">
        <f t="shared" si="348"/>
        <v>septembre</v>
      </c>
      <c r="F11165">
        <f t="shared" si="349"/>
        <v>2</v>
      </c>
    </row>
    <row r="11166" spans="1:6">
      <c r="A11166" t="s">
        <v>68</v>
      </c>
      <c r="B11166" s="72">
        <v>46270</v>
      </c>
      <c r="C11166" s="79">
        <v>0.125</v>
      </c>
      <c r="D11166">
        <v>2</v>
      </c>
      <c r="E11166" t="str">
        <f t="shared" si="348"/>
        <v>septembre</v>
      </c>
      <c r="F11166">
        <f t="shared" si="349"/>
        <v>3</v>
      </c>
    </row>
    <row r="11167" spans="1:6">
      <c r="A11167" t="s">
        <v>68</v>
      </c>
      <c r="B11167" s="72">
        <v>46270</v>
      </c>
      <c r="C11167" s="79">
        <v>0.16666666666666666</v>
      </c>
      <c r="D11167">
        <v>1</v>
      </c>
      <c r="E11167" t="str">
        <f t="shared" si="348"/>
        <v>septembre</v>
      </c>
      <c r="F11167">
        <f t="shared" si="349"/>
        <v>4</v>
      </c>
    </row>
    <row r="11168" spans="1:6">
      <c r="A11168" t="s">
        <v>68</v>
      </c>
      <c r="B11168" s="72">
        <v>46270</v>
      </c>
      <c r="C11168" s="79">
        <v>0.20833333333333334</v>
      </c>
      <c r="D11168">
        <v>3</v>
      </c>
      <c r="E11168" t="str">
        <f t="shared" si="348"/>
        <v>septembre</v>
      </c>
      <c r="F11168" t="e">
        <f t="shared" si="349"/>
        <v>#N/A</v>
      </c>
    </row>
    <row r="11169" spans="1:6">
      <c r="A11169" t="s">
        <v>68</v>
      </c>
      <c r="B11169" s="72">
        <v>46270</v>
      </c>
      <c r="C11169" s="79">
        <v>0.25</v>
      </c>
      <c r="D11169">
        <v>4</v>
      </c>
      <c r="E11169" t="str">
        <f t="shared" si="348"/>
        <v>septembre</v>
      </c>
      <c r="F11169">
        <f t="shared" si="349"/>
        <v>6</v>
      </c>
    </row>
    <row r="11170" spans="1:6">
      <c r="A11170" t="s">
        <v>68</v>
      </c>
      <c r="B11170" s="72">
        <v>46270</v>
      </c>
      <c r="C11170" s="79">
        <v>0.29166666666666669</v>
      </c>
      <c r="D11170">
        <v>12</v>
      </c>
      <c r="E11170" t="str">
        <f t="shared" si="348"/>
        <v>septembre</v>
      </c>
      <c r="F11170">
        <f t="shared" si="349"/>
        <v>7</v>
      </c>
    </row>
    <row r="11171" spans="1:6">
      <c r="A11171" t="s">
        <v>68</v>
      </c>
      <c r="B11171" s="72">
        <v>46270</v>
      </c>
      <c r="C11171" s="79">
        <v>0.33333333333333331</v>
      </c>
      <c r="D11171">
        <v>19</v>
      </c>
      <c r="E11171" t="str">
        <f t="shared" si="348"/>
        <v>septembre</v>
      </c>
      <c r="F11171">
        <f t="shared" si="349"/>
        <v>8</v>
      </c>
    </row>
    <row r="11172" spans="1:6">
      <c r="A11172" t="s">
        <v>68</v>
      </c>
      <c r="B11172" s="72">
        <v>46270</v>
      </c>
      <c r="C11172" s="79">
        <v>0.375</v>
      </c>
      <c r="D11172">
        <v>46</v>
      </c>
      <c r="E11172" t="str">
        <f t="shared" si="348"/>
        <v>septembre</v>
      </c>
      <c r="F11172">
        <f t="shared" si="349"/>
        <v>9</v>
      </c>
    </row>
    <row r="11173" spans="1:6">
      <c r="A11173" t="s">
        <v>68</v>
      </c>
      <c r="B11173" s="72">
        <v>46270</v>
      </c>
      <c r="C11173" s="79">
        <v>0.41666666666666669</v>
      </c>
      <c r="D11173">
        <v>56</v>
      </c>
      <c r="E11173" t="str">
        <f t="shared" si="348"/>
        <v>septembre</v>
      </c>
      <c r="F11173">
        <f t="shared" si="349"/>
        <v>10</v>
      </c>
    </row>
    <row r="11174" spans="1:6">
      <c r="A11174" t="s">
        <v>68</v>
      </c>
      <c r="B11174" s="72">
        <v>46270</v>
      </c>
      <c r="C11174" s="79">
        <v>0.45833333333333331</v>
      </c>
      <c r="D11174">
        <v>56</v>
      </c>
      <c r="E11174" t="str">
        <f t="shared" si="348"/>
        <v>septembre</v>
      </c>
      <c r="F11174">
        <f t="shared" si="349"/>
        <v>11</v>
      </c>
    </row>
    <row r="11175" spans="1:6">
      <c r="A11175" t="s">
        <v>68</v>
      </c>
      <c r="B11175" s="72">
        <v>46270</v>
      </c>
      <c r="C11175" s="79">
        <v>0.5</v>
      </c>
      <c r="D11175">
        <v>60</v>
      </c>
      <c r="E11175" t="str">
        <f t="shared" si="348"/>
        <v>septembre</v>
      </c>
      <c r="F11175">
        <f t="shared" si="349"/>
        <v>12</v>
      </c>
    </row>
    <row r="11176" spans="1:6">
      <c r="A11176" t="s">
        <v>68</v>
      </c>
      <c r="B11176" s="72">
        <v>46270</v>
      </c>
      <c r="C11176" s="79">
        <v>0.54166666666666663</v>
      </c>
      <c r="D11176">
        <v>62</v>
      </c>
      <c r="E11176" t="str">
        <f t="shared" si="348"/>
        <v>septembre</v>
      </c>
      <c r="F11176">
        <f t="shared" si="349"/>
        <v>13</v>
      </c>
    </row>
    <row r="11177" spans="1:6">
      <c r="A11177" t="s">
        <v>68</v>
      </c>
      <c r="B11177" s="72">
        <v>46270</v>
      </c>
      <c r="C11177" s="79">
        <v>0.58333333333333337</v>
      </c>
      <c r="D11177">
        <v>54</v>
      </c>
      <c r="E11177" t="str">
        <f t="shared" si="348"/>
        <v>septembre</v>
      </c>
      <c r="F11177">
        <f t="shared" si="349"/>
        <v>14</v>
      </c>
    </row>
    <row r="11178" spans="1:6">
      <c r="A11178" t="s">
        <v>68</v>
      </c>
      <c r="B11178" s="72">
        <v>46270</v>
      </c>
      <c r="C11178" s="79">
        <v>0.625</v>
      </c>
      <c r="D11178">
        <v>46</v>
      </c>
      <c r="E11178" t="str">
        <f t="shared" si="348"/>
        <v>septembre</v>
      </c>
      <c r="F11178">
        <f t="shared" si="349"/>
        <v>15</v>
      </c>
    </row>
    <row r="11179" spans="1:6">
      <c r="A11179" t="s">
        <v>68</v>
      </c>
      <c r="B11179" s="72">
        <v>46270</v>
      </c>
      <c r="C11179" s="79">
        <v>0.66666666666666663</v>
      </c>
      <c r="D11179">
        <v>37</v>
      </c>
      <c r="E11179" t="str">
        <f t="shared" si="348"/>
        <v>septembre</v>
      </c>
      <c r="F11179">
        <f t="shared" si="349"/>
        <v>16</v>
      </c>
    </row>
    <row r="11180" spans="1:6">
      <c r="A11180" t="s">
        <v>68</v>
      </c>
      <c r="B11180" s="72">
        <v>46270</v>
      </c>
      <c r="C11180" s="79">
        <v>0.70833333333333337</v>
      </c>
      <c r="D11180">
        <v>29</v>
      </c>
      <c r="E11180" t="str">
        <f t="shared" si="348"/>
        <v>septembre</v>
      </c>
      <c r="F11180">
        <f t="shared" si="349"/>
        <v>17</v>
      </c>
    </row>
    <row r="11181" spans="1:6">
      <c r="A11181" t="s">
        <v>68</v>
      </c>
      <c r="B11181" s="72">
        <v>46270</v>
      </c>
      <c r="C11181" s="79">
        <v>0.75</v>
      </c>
      <c r="D11181">
        <v>26</v>
      </c>
      <c r="E11181" t="str">
        <f t="shared" si="348"/>
        <v>septembre</v>
      </c>
      <c r="F11181">
        <f t="shared" si="349"/>
        <v>18</v>
      </c>
    </row>
    <row r="11182" spans="1:6">
      <c r="A11182" t="s">
        <v>68</v>
      </c>
      <c r="B11182" s="72">
        <v>46270</v>
      </c>
      <c r="C11182" s="79">
        <v>0.79166666666666663</v>
      </c>
      <c r="D11182">
        <v>23</v>
      </c>
      <c r="E11182" t="str">
        <f t="shared" si="348"/>
        <v>septembre</v>
      </c>
      <c r="F11182">
        <f t="shared" si="349"/>
        <v>19</v>
      </c>
    </row>
    <row r="11183" spans="1:6">
      <c r="A11183" t="s">
        <v>68</v>
      </c>
      <c r="B11183" s="72">
        <v>46270</v>
      </c>
      <c r="C11183" s="79">
        <v>0.83333333333333337</v>
      </c>
      <c r="D11183">
        <v>24</v>
      </c>
      <c r="E11183" t="str">
        <f t="shared" si="348"/>
        <v>septembre</v>
      </c>
      <c r="F11183">
        <f t="shared" si="349"/>
        <v>20</v>
      </c>
    </row>
    <row r="11184" spans="1:6">
      <c r="A11184" t="s">
        <v>68</v>
      </c>
      <c r="B11184" s="72">
        <v>46270</v>
      </c>
      <c r="C11184" s="79">
        <v>0.875</v>
      </c>
      <c r="D11184">
        <v>11</v>
      </c>
      <c r="E11184" t="str">
        <f t="shared" si="348"/>
        <v>septembre</v>
      </c>
      <c r="F11184">
        <f t="shared" si="349"/>
        <v>21</v>
      </c>
    </row>
    <row r="11185" spans="1:6">
      <c r="A11185" t="s">
        <v>68</v>
      </c>
      <c r="B11185" s="72">
        <v>46270</v>
      </c>
      <c r="C11185" s="79">
        <v>0.91666666666666663</v>
      </c>
      <c r="D11185">
        <v>9</v>
      </c>
      <c r="E11185" t="str">
        <f t="shared" si="348"/>
        <v>septembre</v>
      </c>
      <c r="F11185">
        <f t="shared" si="349"/>
        <v>22</v>
      </c>
    </row>
    <row r="11186" spans="1:6">
      <c r="A11186" t="s">
        <v>68</v>
      </c>
      <c r="B11186" s="72">
        <v>46270</v>
      </c>
      <c r="C11186" s="79">
        <v>0.95833333333333337</v>
      </c>
      <c r="D11186">
        <v>5</v>
      </c>
      <c r="E11186" t="str">
        <f t="shared" si="348"/>
        <v>septembre</v>
      </c>
      <c r="F11186">
        <f t="shared" si="349"/>
        <v>23</v>
      </c>
    </row>
    <row r="11187" spans="1:6">
      <c r="A11187" t="s">
        <v>68</v>
      </c>
      <c r="B11187" s="72">
        <v>46271</v>
      </c>
      <c r="C11187" s="79">
        <v>0</v>
      </c>
      <c r="D11187">
        <v>5</v>
      </c>
      <c r="E11187" t="str">
        <f t="shared" si="348"/>
        <v>septembre</v>
      </c>
      <c r="F11187">
        <f t="shared" si="349"/>
        <v>24</v>
      </c>
    </row>
    <row r="11188" spans="1:6">
      <c r="A11188" t="s">
        <v>68</v>
      </c>
      <c r="B11188" s="72">
        <v>46271</v>
      </c>
      <c r="C11188" s="79">
        <v>4.1666666666666664E-2</v>
      </c>
      <c r="D11188">
        <v>4</v>
      </c>
      <c r="E11188" t="str">
        <f t="shared" si="348"/>
        <v>septembre</v>
      </c>
      <c r="F11188">
        <f t="shared" si="349"/>
        <v>1</v>
      </c>
    </row>
    <row r="11189" spans="1:6">
      <c r="A11189" t="s">
        <v>68</v>
      </c>
      <c r="B11189" s="72">
        <v>46271</v>
      </c>
      <c r="C11189" s="79">
        <v>8.3333333333333329E-2</v>
      </c>
      <c r="D11189">
        <v>2</v>
      </c>
      <c r="E11189" t="str">
        <f t="shared" si="348"/>
        <v>septembre</v>
      </c>
      <c r="F11189">
        <f t="shared" si="349"/>
        <v>2</v>
      </c>
    </row>
    <row r="11190" spans="1:6">
      <c r="A11190" t="s">
        <v>68</v>
      </c>
      <c r="B11190" s="72">
        <v>46271</v>
      </c>
      <c r="C11190" s="79">
        <v>0.125</v>
      </c>
      <c r="D11190">
        <v>1</v>
      </c>
      <c r="E11190" t="str">
        <f t="shared" si="348"/>
        <v>septembre</v>
      </c>
      <c r="F11190">
        <f t="shared" si="349"/>
        <v>3</v>
      </c>
    </row>
    <row r="11191" spans="1:6">
      <c r="A11191" t="s">
        <v>68</v>
      </c>
      <c r="B11191" s="72">
        <v>46271</v>
      </c>
      <c r="C11191" s="79">
        <v>0.16666666666666666</v>
      </c>
      <c r="D11191">
        <v>1</v>
      </c>
      <c r="E11191" t="str">
        <f t="shared" si="348"/>
        <v>septembre</v>
      </c>
      <c r="F11191">
        <f t="shared" si="349"/>
        <v>4</v>
      </c>
    </row>
    <row r="11192" spans="1:6">
      <c r="A11192" t="s">
        <v>68</v>
      </c>
      <c r="B11192" s="72">
        <v>46271</v>
      </c>
      <c r="C11192" s="79">
        <v>0.20833333333333334</v>
      </c>
      <c r="D11192">
        <v>0</v>
      </c>
      <c r="E11192" t="str">
        <f t="shared" si="348"/>
        <v>septembre</v>
      </c>
      <c r="F11192" t="e">
        <f t="shared" si="349"/>
        <v>#N/A</v>
      </c>
    </row>
    <row r="11193" spans="1:6">
      <c r="A11193" t="s">
        <v>68</v>
      </c>
      <c r="B11193" s="72">
        <v>46271</v>
      </c>
      <c r="C11193" s="79">
        <v>0.25</v>
      </c>
      <c r="D11193">
        <v>3</v>
      </c>
      <c r="E11193" t="str">
        <f t="shared" si="348"/>
        <v>septembre</v>
      </c>
      <c r="F11193">
        <f t="shared" si="349"/>
        <v>6</v>
      </c>
    </row>
    <row r="11194" spans="1:6">
      <c r="A11194" t="s">
        <v>68</v>
      </c>
      <c r="B11194" s="72">
        <v>46271</v>
      </c>
      <c r="C11194" s="79">
        <v>0.29166666666666669</v>
      </c>
      <c r="D11194">
        <v>7</v>
      </c>
      <c r="E11194" t="str">
        <f t="shared" si="348"/>
        <v>septembre</v>
      </c>
      <c r="F11194">
        <f t="shared" si="349"/>
        <v>7</v>
      </c>
    </row>
    <row r="11195" spans="1:6">
      <c r="A11195" t="s">
        <v>68</v>
      </c>
      <c r="B11195" s="72">
        <v>46271</v>
      </c>
      <c r="C11195" s="79">
        <v>0.33333333333333331</v>
      </c>
      <c r="D11195">
        <v>16</v>
      </c>
      <c r="E11195" t="str">
        <f t="shared" si="348"/>
        <v>septembre</v>
      </c>
      <c r="F11195">
        <f t="shared" si="349"/>
        <v>8</v>
      </c>
    </row>
    <row r="11196" spans="1:6">
      <c r="A11196" t="s">
        <v>68</v>
      </c>
      <c r="B11196" s="72">
        <v>46271</v>
      </c>
      <c r="C11196" s="79">
        <v>0.375</v>
      </c>
      <c r="D11196">
        <v>24</v>
      </c>
      <c r="E11196" t="str">
        <f t="shared" si="348"/>
        <v>septembre</v>
      </c>
      <c r="F11196">
        <f t="shared" si="349"/>
        <v>9</v>
      </c>
    </row>
    <row r="11197" spans="1:6">
      <c r="A11197" t="s">
        <v>68</v>
      </c>
      <c r="B11197" s="72">
        <v>46271</v>
      </c>
      <c r="C11197" s="79">
        <v>0.41666666666666669</v>
      </c>
      <c r="D11197">
        <v>37</v>
      </c>
      <c r="E11197" t="str">
        <f t="shared" si="348"/>
        <v>septembre</v>
      </c>
      <c r="F11197">
        <f t="shared" si="349"/>
        <v>10</v>
      </c>
    </row>
    <row r="11198" spans="1:6">
      <c r="A11198" t="s">
        <v>68</v>
      </c>
      <c r="B11198" s="72">
        <v>46271</v>
      </c>
      <c r="C11198" s="79">
        <v>0.45833333333333331</v>
      </c>
      <c r="D11198">
        <v>47</v>
      </c>
      <c r="E11198" t="str">
        <f t="shared" si="348"/>
        <v>septembre</v>
      </c>
      <c r="F11198">
        <f t="shared" si="349"/>
        <v>11</v>
      </c>
    </row>
    <row r="11199" spans="1:6">
      <c r="A11199" t="s">
        <v>68</v>
      </c>
      <c r="B11199" s="72">
        <v>46271</v>
      </c>
      <c r="C11199" s="79">
        <v>0.5</v>
      </c>
      <c r="D11199">
        <v>37</v>
      </c>
      <c r="E11199" t="str">
        <f t="shared" si="348"/>
        <v>septembre</v>
      </c>
      <c r="F11199">
        <f t="shared" si="349"/>
        <v>12</v>
      </c>
    </row>
    <row r="11200" spans="1:6">
      <c r="A11200" t="s">
        <v>68</v>
      </c>
      <c r="B11200" s="72">
        <v>46271</v>
      </c>
      <c r="C11200" s="79">
        <v>0.54166666666666663</v>
      </c>
      <c r="D11200">
        <v>46</v>
      </c>
      <c r="E11200" t="str">
        <f t="shared" si="348"/>
        <v>septembre</v>
      </c>
      <c r="F11200">
        <f t="shared" si="349"/>
        <v>13</v>
      </c>
    </row>
    <row r="11201" spans="1:6">
      <c r="A11201" t="s">
        <v>68</v>
      </c>
      <c r="B11201" s="72">
        <v>46271</v>
      </c>
      <c r="C11201" s="79">
        <v>0.58333333333333337</v>
      </c>
      <c r="D11201">
        <v>41</v>
      </c>
      <c r="E11201" t="str">
        <f t="shared" si="348"/>
        <v>septembre</v>
      </c>
      <c r="F11201">
        <f t="shared" si="349"/>
        <v>14</v>
      </c>
    </row>
    <row r="11202" spans="1:6">
      <c r="A11202" t="s">
        <v>68</v>
      </c>
      <c r="B11202" s="72">
        <v>46271</v>
      </c>
      <c r="C11202" s="79">
        <v>0.625</v>
      </c>
      <c r="D11202">
        <v>43</v>
      </c>
      <c r="E11202" t="str">
        <f t="shared" si="348"/>
        <v>septembre</v>
      </c>
      <c r="F11202">
        <f t="shared" si="349"/>
        <v>15</v>
      </c>
    </row>
    <row r="11203" spans="1:6">
      <c r="A11203" t="s">
        <v>68</v>
      </c>
      <c r="B11203" s="72">
        <v>46271</v>
      </c>
      <c r="C11203" s="79">
        <v>0.66666666666666663</v>
      </c>
      <c r="D11203">
        <v>38</v>
      </c>
      <c r="E11203" t="str">
        <f t="shared" si="348"/>
        <v>septembre</v>
      </c>
      <c r="F11203">
        <f t="shared" si="349"/>
        <v>16</v>
      </c>
    </row>
    <row r="11204" spans="1:6">
      <c r="A11204" t="s">
        <v>68</v>
      </c>
      <c r="B11204" s="72">
        <v>46271</v>
      </c>
      <c r="C11204" s="79">
        <v>0.70833333333333337</v>
      </c>
      <c r="D11204">
        <v>23</v>
      </c>
      <c r="E11204" t="str">
        <f t="shared" ref="E11204:E11267" si="350">TEXT(B11204,"mmmm")</f>
        <v>septembre</v>
      </c>
      <c r="F11204">
        <f t="shared" ref="F11204:F11267" si="351">VLOOKUP(C11204,$L$1:$M$24,2,0)</f>
        <v>17</v>
      </c>
    </row>
    <row r="11205" spans="1:6">
      <c r="A11205" t="s">
        <v>68</v>
      </c>
      <c r="B11205" s="72">
        <v>46271</v>
      </c>
      <c r="C11205" s="79">
        <v>0.75</v>
      </c>
      <c r="D11205">
        <v>29</v>
      </c>
      <c r="E11205" t="str">
        <f t="shared" si="350"/>
        <v>septembre</v>
      </c>
      <c r="F11205">
        <f t="shared" si="351"/>
        <v>18</v>
      </c>
    </row>
    <row r="11206" spans="1:6">
      <c r="A11206" t="s">
        <v>68</v>
      </c>
      <c r="B11206" s="72">
        <v>46271</v>
      </c>
      <c r="C11206" s="79">
        <v>0.79166666666666663</v>
      </c>
      <c r="D11206">
        <v>21</v>
      </c>
      <c r="E11206" t="str">
        <f t="shared" si="350"/>
        <v>septembre</v>
      </c>
      <c r="F11206">
        <f t="shared" si="351"/>
        <v>19</v>
      </c>
    </row>
    <row r="11207" spans="1:6">
      <c r="A11207" t="s">
        <v>68</v>
      </c>
      <c r="B11207" s="72">
        <v>46271</v>
      </c>
      <c r="C11207" s="79">
        <v>0.83333333333333337</v>
      </c>
      <c r="D11207">
        <v>19</v>
      </c>
      <c r="E11207" t="str">
        <f t="shared" si="350"/>
        <v>septembre</v>
      </c>
      <c r="F11207">
        <f t="shared" si="351"/>
        <v>20</v>
      </c>
    </row>
    <row r="11208" spans="1:6">
      <c r="A11208" t="s">
        <v>68</v>
      </c>
      <c r="B11208" s="72">
        <v>46271</v>
      </c>
      <c r="C11208" s="79">
        <v>0.875</v>
      </c>
      <c r="D11208">
        <v>13</v>
      </c>
      <c r="E11208" t="str">
        <f t="shared" si="350"/>
        <v>septembre</v>
      </c>
      <c r="F11208">
        <f t="shared" si="351"/>
        <v>21</v>
      </c>
    </row>
    <row r="11209" spans="1:6">
      <c r="A11209" t="s">
        <v>68</v>
      </c>
      <c r="B11209" s="72">
        <v>46271</v>
      </c>
      <c r="C11209" s="79">
        <v>0.91666666666666663</v>
      </c>
      <c r="D11209">
        <v>7</v>
      </c>
      <c r="E11209" t="str">
        <f t="shared" si="350"/>
        <v>septembre</v>
      </c>
      <c r="F11209">
        <f t="shared" si="351"/>
        <v>22</v>
      </c>
    </row>
    <row r="11210" spans="1:6">
      <c r="A11210" t="s">
        <v>68</v>
      </c>
      <c r="B11210" s="72">
        <v>46271</v>
      </c>
      <c r="C11210" s="79">
        <v>0.95833333333333337</v>
      </c>
      <c r="D11210">
        <v>4</v>
      </c>
      <c r="E11210" t="str">
        <f t="shared" si="350"/>
        <v>septembre</v>
      </c>
      <c r="F11210">
        <f t="shared" si="351"/>
        <v>23</v>
      </c>
    </row>
    <row r="11211" spans="1:6">
      <c r="A11211" t="s">
        <v>68</v>
      </c>
      <c r="B11211" s="72">
        <v>46272</v>
      </c>
      <c r="C11211" s="79">
        <v>0</v>
      </c>
      <c r="D11211">
        <v>4</v>
      </c>
      <c r="E11211" t="str">
        <f t="shared" si="350"/>
        <v>septembre</v>
      </c>
      <c r="F11211">
        <f t="shared" si="351"/>
        <v>24</v>
      </c>
    </row>
    <row r="11212" spans="1:6">
      <c r="A11212" t="s">
        <v>68</v>
      </c>
      <c r="B11212" s="72">
        <v>46272</v>
      </c>
      <c r="C11212" s="79">
        <v>4.1666666666666664E-2</v>
      </c>
      <c r="D11212">
        <v>0</v>
      </c>
      <c r="E11212" t="str">
        <f t="shared" si="350"/>
        <v>septembre</v>
      </c>
      <c r="F11212">
        <f t="shared" si="351"/>
        <v>1</v>
      </c>
    </row>
    <row r="11213" spans="1:6">
      <c r="A11213" t="s">
        <v>68</v>
      </c>
      <c r="B11213" s="72">
        <v>46272</v>
      </c>
      <c r="C11213" s="79">
        <v>8.3333333333333329E-2</v>
      </c>
      <c r="D11213">
        <v>0</v>
      </c>
      <c r="E11213" t="str">
        <f t="shared" si="350"/>
        <v>septembre</v>
      </c>
      <c r="F11213">
        <f t="shared" si="351"/>
        <v>2</v>
      </c>
    </row>
    <row r="11214" spans="1:6">
      <c r="A11214" t="s">
        <v>68</v>
      </c>
      <c r="B11214" s="72">
        <v>46272</v>
      </c>
      <c r="C11214" s="79">
        <v>0.125</v>
      </c>
      <c r="D11214">
        <v>1</v>
      </c>
      <c r="E11214" t="str">
        <f t="shared" si="350"/>
        <v>septembre</v>
      </c>
      <c r="F11214">
        <f t="shared" si="351"/>
        <v>3</v>
      </c>
    </row>
    <row r="11215" spans="1:6">
      <c r="A11215" t="s">
        <v>68</v>
      </c>
      <c r="B11215" s="72">
        <v>46272</v>
      </c>
      <c r="C11215" s="79">
        <v>0.16666666666666666</v>
      </c>
      <c r="D11215">
        <v>0</v>
      </c>
      <c r="E11215" t="str">
        <f t="shared" si="350"/>
        <v>septembre</v>
      </c>
      <c r="F11215">
        <f t="shared" si="351"/>
        <v>4</v>
      </c>
    </row>
    <row r="11216" spans="1:6">
      <c r="A11216" t="s">
        <v>68</v>
      </c>
      <c r="B11216" s="72">
        <v>46272</v>
      </c>
      <c r="C11216" s="79">
        <v>0.20833333333333334</v>
      </c>
      <c r="D11216">
        <v>1</v>
      </c>
      <c r="E11216" t="str">
        <f t="shared" si="350"/>
        <v>septembre</v>
      </c>
      <c r="F11216" t="e">
        <f t="shared" si="351"/>
        <v>#N/A</v>
      </c>
    </row>
    <row r="11217" spans="1:6">
      <c r="A11217" t="s">
        <v>68</v>
      </c>
      <c r="B11217" s="72">
        <v>46272</v>
      </c>
      <c r="C11217" s="79">
        <v>0.25</v>
      </c>
      <c r="D11217">
        <v>7</v>
      </c>
      <c r="E11217" t="str">
        <f t="shared" si="350"/>
        <v>septembre</v>
      </c>
      <c r="F11217">
        <f t="shared" si="351"/>
        <v>6</v>
      </c>
    </row>
    <row r="11218" spans="1:6">
      <c r="A11218" t="s">
        <v>68</v>
      </c>
      <c r="B11218" s="72">
        <v>46272</v>
      </c>
      <c r="C11218" s="79">
        <v>0.29166666666666669</v>
      </c>
      <c r="D11218">
        <v>22</v>
      </c>
      <c r="E11218" t="str">
        <f t="shared" si="350"/>
        <v>septembre</v>
      </c>
      <c r="F11218">
        <f t="shared" si="351"/>
        <v>7</v>
      </c>
    </row>
    <row r="11219" spans="1:6">
      <c r="A11219" t="s">
        <v>68</v>
      </c>
      <c r="B11219" s="72">
        <v>46272</v>
      </c>
      <c r="C11219" s="79">
        <v>0.33333333333333331</v>
      </c>
      <c r="D11219">
        <v>67</v>
      </c>
      <c r="E11219" t="str">
        <f t="shared" si="350"/>
        <v>septembre</v>
      </c>
      <c r="F11219">
        <f t="shared" si="351"/>
        <v>8</v>
      </c>
    </row>
    <row r="11220" spans="1:6">
      <c r="A11220" t="s">
        <v>68</v>
      </c>
      <c r="B11220" s="72">
        <v>46272</v>
      </c>
      <c r="C11220" s="79">
        <v>0.375</v>
      </c>
      <c r="D11220">
        <v>78</v>
      </c>
      <c r="E11220" t="str">
        <f t="shared" si="350"/>
        <v>septembre</v>
      </c>
      <c r="F11220">
        <f t="shared" si="351"/>
        <v>9</v>
      </c>
    </row>
    <row r="11221" spans="1:6">
      <c r="A11221" t="s">
        <v>68</v>
      </c>
      <c r="B11221" s="72">
        <v>46272</v>
      </c>
      <c r="C11221" s="79">
        <v>0.41666666666666669</v>
      </c>
      <c r="D11221">
        <v>82</v>
      </c>
      <c r="E11221" t="str">
        <f t="shared" si="350"/>
        <v>septembre</v>
      </c>
      <c r="F11221">
        <f t="shared" si="351"/>
        <v>10</v>
      </c>
    </row>
    <row r="11222" spans="1:6">
      <c r="A11222" t="s">
        <v>68</v>
      </c>
      <c r="B11222" s="72">
        <v>46272</v>
      </c>
      <c r="C11222" s="79">
        <v>0.45833333333333331</v>
      </c>
      <c r="D11222">
        <v>68</v>
      </c>
      <c r="E11222" t="str">
        <f t="shared" si="350"/>
        <v>septembre</v>
      </c>
      <c r="F11222">
        <f t="shared" si="351"/>
        <v>11</v>
      </c>
    </row>
    <row r="11223" spans="1:6">
      <c r="A11223" t="s">
        <v>68</v>
      </c>
      <c r="B11223" s="72">
        <v>46272</v>
      </c>
      <c r="C11223" s="79">
        <v>0.5</v>
      </c>
      <c r="D11223">
        <v>59</v>
      </c>
      <c r="E11223" t="str">
        <f t="shared" si="350"/>
        <v>septembre</v>
      </c>
      <c r="F11223">
        <f t="shared" si="351"/>
        <v>12</v>
      </c>
    </row>
    <row r="11224" spans="1:6">
      <c r="A11224" t="s">
        <v>68</v>
      </c>
      <c r="B11224" s="72">
        <v>46272</v>
      </c>
      <c r="C11224" s="79">
        <v>0.54166666666666663</v>
      </c>
      <c r="D11224">
        <v>67</v>
      </c>
      <c r="E11224" t="str">
        <f t="shared" si="350"/>
        <v>septembre</v>
      </c>
      <c r="F11224">
        <f t="shared" si="351"/>
        <v>13</v>
      </c>
    </row>
    <row r="11225" spans="1:6">
      <c r="A11225" t="s">
        <v>68</v>
      </c>
      <c r="B11225" s="72">
        <v>46272</v>
      </c>
      <c r="C11225" s="79">
        <v>0.58333333333333337</v>
      </c>
      <c r="D11225">
        <v>71</v>
      </c>
      <c r="E11225" t="str">
        <f t="shared" si="350"/>
        <v>septembre</v>
      </c>
      <c r="F11225">
        <f t="shared" si="351"/>
        <v>14</v>
      </c>
    </row>
    <row r="11226" spans="1:6">
      <c r="A11226" t="s">
        <v>68</v>
      </c>
      <c r="B11226" s="72">
        <v>46272</v>
      </c>
      <c r="C11226" s="79">
        <v>0.625</v>
      </c>
      <c r="D11226">
        <v>53</v>
      </c>
      <c r="E11226" t="str">
        <f t="shared" si="350"/>
        <v>septembre</v>
      </c>
      <c r="F11226">
        <f t="shared" si="351"/>
        <v>15</v>
      </c>
    </row>
    <row r="11227" spans="1:6">
      <c r="A11227" t="s">
        <v>68</v>
      </c>
      <c r="B11227" s="72">
        <v>46272</v>
      </c>
      <c r="C11227" s="79">
        <v>0.66666666666666663</v>
      </c>
      <c r="D11227">
        <v>63</v>
      </c>
      <c r="E11227" t="str">
        <f t="shared" si="350"/>
        <v>septembre</v>
      </c>
      <c r="F11227">
        <f t="shared" si="351"/>
        <v>16</v>
      </c>
    </row>
    <row r="11228" spans="1:6">
      <c r="A11228" t="s">
        <v>68</v>
      </c>
      <c r="B11228" s="72">
        <v>46272</v>
      </c>
      <c r="C11228" s="79">
        <v>0.70833333333333337</v>
      </c>
      <c r="D11228">
        <v>43</v>
      </c>
      <c r="E11228" t="str">
        <f t="shared" si="350"/>
        <v>septembre</v>
      </c>
      <c r="F11228">
        <f t="shared" si="351"/>
        <v>17</v>
      </c>
    </row>
    <row r="11229" spans="1:6">
      <c r="A11229" t="s">
        <v>68</v>
      </c>
      <c r="B11229" s="72">
        <v>46272</v>
      </c>
      <c r="C11229" s="79">
        <v>0.75</v>
      </c>
      <c r="D11229">
        <v>24</v>
      </c>
      <c r="E11229" t="str">
        <f t="shared" si="350"/>
        <v>septembre</v>
      </c>
      <c r="F11229">
        <f t="shared" si="351"/>
        <v>18</v>
      </c>
    </row>
    <row r="11230" spans="1:6">
      <c r="A11230" t="s">
        <v>68</v>
      </c>
      <c r="B11230" s="72">
        <v>46272</v>
      </c>
      <c r="C11230" s="79">
        <v>0.79166666666666663</v>
      </c>
      <c r="D11230">
        <v>14</v>
      </c>
      <c r="E11230" t="str">
        <f t="shared" si="350"/>
        <v>septembre</v>
      </c>
      <c r="F11230">
        <f t="shared" si="351"/>
        <v>19</v>
      </c>
    </row>
    <row r="11231" spans="1:6">
      <c r="A11231" t="s">
        <v>68</v>
      </c>
      <c r="B11231" s="72">
        <v>46272</v>
      </c>
      <c r="C11231" s="79">
        <v>0.83333333333333337</v>
      </c>
      <c r="D11231">
        <v>10</v>
      </c>
      <c r="E11231" t="str">
        <f t="shared" si="350"/>
        <v>septembre</v>
      </c>
      <c r="F11231">
        <f t="shared" si="351"/>
        <v>20</v>
      </c>
    </row>
    <row r="11232" spans="1:6">
      <c r="A11232" t="s">
        <v>68</v>
      </c>
      <c r="B11232" s="72">
        <v>46272</v>
      </c>
      <c r="C11232" s="79">
        <v>0.875</v>
      </c>
      <c r="D11232">
        <v>6</v>
      </c>
      <c r="E11232" t="str">
        <f t="shared" si="350"/>
        <v>septembre</v>
      </c>
      <c r="F11232">
        <f t="shared" si="351"/>
        <v>21</v>
      </c>
    </row>
    <row r="11233" spans="1:6">
      <c r="A11233" t="s">
        <v>68</v>
      </c>
      <c r="B11233" s="72">
        <v>46272</v>
      </c>
      <c r="C11233" s="79">
        <v>0.91666666666666663</v>
      </c>
      <c r="D11233">
        <v>6</v>
      </c>
      <c r="E11233" t="str">
        <f t="shared" si="350"/>
        <v>septembre</v>
      </c>
      <c r="F11233">
        <f t="shared" si="351"/>
        <v>22</v>
      </c>
    </row>
    <row r="11234" spans="1:6">
      <c r="A11234" t="s">
        <v>68</v>
      </c>
      <c r="B11234" s="72">
        <v>46272</v>
      </c>
      <c r="C11234" s="79">
        <v>0.95833333333333337</v>
      </c>
      <c r="D11234">
        <v>7</v>
      </c>
      <c r="E11234" t="str">
        <f t="shared" si="350"/>
        <v>septembre</v>
      </c>
      <c r="F11234">
        <f t="shared" si="351"/>
        <v>23</v>
      </c>
    </row>
    <row r="11235" spans="1:6">
      <c r="A11235" t="s">
        <v>68</v>
      </c>
      <c r="B11235" s="72">
        <v>46273</v>
      </c>
      <c r="C11235" s="79">
        <v>0</v>
      </c>
      <c r="D11235">
        <v>3</v>
      </c>
      <c r="E11235" t="str">
        <f t="shared" si="350"/>
        <v>septembre</v>
      </c>
      <c r="F11235">
        <f t="shared" si="351"/>
        <v>24</v>
      </c>
    </row>
    <row r="11236" spans="1:6">
      <c r="A11236" t="s">
        <v>68</v>
      </c>
      <c r="B11236" s="72">
        <v>46273</v>
      </c>
      <c r="C11236" s="79">
        <v>4.1666666666666664E-2</v>
      </c>
      <c r="D11236">
        <v>1</v>
      </c>
      <c r="E11236" t="str">
        <f t="shared" si="350"/>
        <v>septembre</v>
      </c>
      <c r="F11236">
        <f t="shared" si="351"/>
        <v>1</v>
      </c>
    </row>
    <row r="11237" spans="1:6">
      <c r="A11237" t="s">
        <v>68</v>
      </c>
      <c r="B11237" s="72">
        <v>46273</v>
      </c>
      <c r="C11237" s="79">
        <v>8.3333333333333329E-2</v>
      </c>
      <c r="D11237">
        <v>1</v>
      </c>
      <c r="E11237" t="str">
        <f t="shared" si="350"/>
        <v>septembre</v>
      </c>
      <c r="F11237">
        <f t="shared" si="351"/>
        <v>2</v>
      </c>
    </row>
    <row r="11238" spans="1:6">
      <c r="A11238" t="s">
        <v>68</v>
      </c>
      <c r="B11238" s="72">
        <v>46273</v>
      </c>
      <c r="C11238" s="79">
        <v>0.125</v>
      </c>
      <c r="D11238">
        <v>0</v>
      </c>
      <c r="E11238" t="str">
        <f t="shared" si="350"/>
        <v>septembre</v>
      </c>
      <c r="F11238">
        <f t="shared" si="351"/>
        <v>3</v>
      </c>
    </row>
    <row r="11239" spans="1:6">
      <c r="A11239" t="s">
        <v>68</v>
      </c>
      <c r="B11239" s="72">
        <v>46273</v>
      </c>
      <c r="C11239" s="79">
        <v>0.16666666666666666</v>
      </c>
      <c r="D11239">
        <v>0</v>
      </c>
      <c r="E11239" t="str">
        <f t="shared" si="350"/>
        <v>septembre</v>
      </c>
      <c r="F11239">
        <f t="shared" si="351"/>
        <v>4</v>
      </c>
    </row>
    <row r="11240" spans="1:6">
      <c r="A11240" t="s">
        <v>68</v>
      </c>
      <c r="B11240" s="72">
        <v>46273</v>
      </c>
      <c r="C11240" s="79">
        <v>0.20833333333333334</v>
      </c>
      <c r="D11240">
        <v>2</v>
      </c>
      <c r="E11240" t="str">
        <f t="shared" si="350"/>
        <v>septembre</v>
      </c>
      <c r="F11240" t="e">
        <f t="shared" si="351"/>
        <v>#N/A</v>
      </c>
    </row>
    <row r="11241" spans="1:6">
      <c r="A11241" t="s">
        <v>68</v>
      </c>
      <c r="B11241" s="72">
        <v>46273</v>
      </c>
      <c r="C11241" s="79">
        <v>0.25</v>
      </c>
      <c r="D11241">
        <v>5</v>
      </c>
      <c r="E11241" t="str">
        <f t="shared" si="350"/>
        <v>septembre</v>
      </c>
      <c r="F11241">
        <f t="shared" si="351"/>
        <v>6</v>
      </c>
    </row>
    <row r="11242" spans="1:6">
      <c r="A11242" t="s">
        <v>68</v>
      </c>
      <c r="B11242" s="72">
        <v>46273</v>
      </c>
      <c r="C11242" s="79">
        <v>0.29166666666666669</v>
      </c>
      <c r="D11242">
        <v>13</v>
      </c>
      <c r="E11242" t="str">
        <f t="shared" si="350"/>
        <v>septembre</v>
      </c>
      <c r="F11242">
        <f t="shared" si="351"/>
        <v>7</v>
      </c>
    </row>
    <row r="11243" spans="1:6">
      <c r="A11243" t="s">
        <v>68</v>
      </c>
      <c r="B11243" s="72">
        <v>46273</v>
      </c>
      <c r="C11243" s="79">
        <v>0.33333333333333331</v>
      </c>
      <c r="D11243">
        <v>44</v>
      </c>
      <c r="E11243" t="str">
        <f t="shared" si="350"/>
        <v>septembre</v>
      </c>
      <c r="F11243">
        <f t="shared" si="351"/>
        <v>8</v>
      </c>
    </row>
    <row r="11244" spans="1:6">
      <c r="A11244" t="s">
        <v>68</v>
      </c>
      <c r="B11244" s="72">
        <v>46273</v>
      </c>
      <c r="C11244" s="79">
        <v>0.375</v>
      </c>
      <c r="D11244">
        <v>51</v>
      </c>
      <c r="E11244" t="str">
        <f t="shared" si="350"/>
        <v>septembre</v>
      </c>
      <c r="F11244">
        <f t="shared" si="351"/>
        <v>9</v>
      </c>
    </row>
    <row r="11245" spans="1:6">
      <c r="A11245" t="s">
        <v>68</v>
      </c>
      <c r="B11245" s="72">
        <v>46273</v>
      </c>
      <c r="C11245" s="79">
        <v>0.41666666666666669</v>
      </c>
      <c r="D11245">
        <v>63</v>
      </c>
      <c r="E11245" t="str">
        <f t="shared" si="350"/>
        <v>septembre</v>
      </c>
      <c r="F11245">
        <f t="shared" si="351"/>
        <v>10</v>
      </c>
    </row>
    <row r="11246" spans="1:6">
      <c r="A11246" t="s">
        <v>68</v>
      </c>
      <c r="B11246" s="72">
        <v>46273</v>
      </c>
      <c r="C11246" s="79">
        <v>0.45833333333333331</v>
      </c>
      <c r="D11246">
        <v>55</v>
      </c>
      <c r="E11246" t="str">
        <f t="shared" si="350"/>
        <v>septembre</v>
      </c>
      <c r="F11246">
        <f t="shared" si="351"/>
        <v>11</v>
      </c>
    </row>
    <row r="11247" spans="1:6">
      <c r="A11247" t="s">
        <v>68</v>
      </c>
      <c r="B11247" s="72">
        <v>46273</v>
      </c>
      <c r="C11247" s="79">
        <v>0.5</v>
      </c>
      <c r="D11247">
        <v>62</v>
      </c>
      <c r="E11247" t="str">
        <f t="shared" si="350"/>
        <v>septembre</v>
      </c>
      <c r="F11247">
        <f t="shared" si="351"/>
        <v>12</v>
      </c>
    </row>
    <row r="11248" spans="1:6">
      <c r="A11248" t="s">
        <v>68</v>
      </c>
      <c r="B11248" s="72">
        <v>46273</v>
      </c>
      <c r="C11248" s="79">
        <v>0.54166666666666663</v>
      </c>
      <c r="D11248">
        <v>62</v>
      </c>
      <c r="E11248" t="str">
        <f t="shared" si="350"/>
        <v>septembre</v>
      </c>
      <c r="F11248">
        <f t="shared" si="351"/>
        <v>13</v>
      </c>
    </row>
    <row r="11249" spans="1:6">
      <c r="A11249" t="s">
        <v>68</v>
      </c>
      <c r="B11249" s="72">
        <v>46273</v>
      </c>
      <c r="C11249" s="79">
        <v>0.58333333333333337</v>
      </c>
      <c r="D11249">
        <v>52</v>
      </c>
      <c r="E11249" t="str">
        <f t="shared" si="350"/>
        <v>septembre</v>
      </c>
      <c r="F11249">
        <f t="shared" si="351"/>
        <v>14</v>
      </c>
    </row>
    <row r="11250" spans="1:6">
      <c r="A11250" t="s">
        <v>68</v>
      </c>
      <c r="B11250" s="72">
        <v>46273</v>
      </c>
      <c r="C11250" s="79">
        <v>0.625</v>
      </c>
      <c r="D11250">
        <v>54</v>
      </c>
      <c r="E11250" t="str">
        <f t="shared" si="350"/>
        <v>septembre</v>
      </c>
      <c r="F11250">
        <f t="shared" si="351"/>
        <v>15</v>
      </c>
    </row>
    <row r="11251" spans="1:6">
      <c r="A11251" t="s">
        <v>68</v>
      </c>
      <c r="B11251" s="72">
        <v>46273</v>
      </c>
      <c r="C11251" s="79">
        <v>0.66666666666666663</v>
      </c>
      <c r="D11251">
        <v>52</v>
      </c>
      <c r="E11251" t="str">
        <f t="shared" si="350"/>
        <v>septembre</v>
      </c>
      <c r="F11251">
        <f t="shared" si="351"/>
        <v>16</v>
      </c>
    </row>
    <row r="11252" spans="1:6">
      <c r="A11252" t="s">
        <v>68</v>
      </c>
      <c r="B11252" s="72">
        <v>46273</v>
      </c>
      <c r="C11252" s="79">
        <v>0.70833333333333337</v>
      </c>
      <c r="D11252">
        <v>45</v>
      </c>
      <c r="E11252" t="str">
        <f t="shared" si="350"/>
        <v>septembre</v>
      </c>
      <c r="F11252">
        <f t="shared" si="351"/>
        <v>17</v>
      </c>
    </row>
    <row r="11253" spans="1:6">
      <c r="A11253" t="s">
        <v>68</v>
      </c>
      <c r="B11253" s="72">
        <v>46273</v>
      </c>
      <c r="C11253" s="79">
        <v>0.75</v>
      </c>
      <c r="D11253">
        <v>30</v>
      </c>
      <c r="E11253" t="str">
        <f t="shared" si="350"/>
        <v>septembre</v>
      </c>
      <c r="F11253">
        <f t="shared" si="351"/>
        <v>18</v>
      </c>
    </row>
    <row r="11254" spans="1:6">
      <c r="A11254" t="s">
        <v>68</v>
      </c>
      <c r="B11254" s="72">
        <v>46273</v>
      </c>
      <c r="C11254" s="79">
        <v>0.79166666666666663</v>
      </c>
      <c r="D11254">
        <v>22</v>
      </c>
      <c r="E11254" t="str">
        <f t="shared" si="350"/>
        <v>septembre</v>
      </c>
      <c r="F11254">
        <f t="shared" si="351"/>
        <v>19</v>
      </c>
    </row>
    <row r="11255" spans="1:6">
      <c r="A11255" t="s">
        <v>68</v>
      </c>
      <c r="B11255" s="72">
        <v>46273</v>
      </c>
      <c r="C11255" s="79">
        <v>0.83333333333333337</v>
      </c>
      <c r="D11255">
        <v>11</v>
      </c>
      <c r="E11255" t="str">
        <f t="shared" si="350"/>
        <v>septembre</v>
      </c>
      <c r="F11255">
        <f t="shared" si="351"/>
        <v>20</v>
      </c>
    </row>
    <row r="11256" spans="1:6">
      <c r="A11256" t="s">
        <v>68</v>
      </c>
      <c r="B11256" s="72">
        <v>46273</v>
      </c>
      <c r="C11256" s="79">
        <v>0.875</v>
      </c>
      <c r="D11256">
        <v>7</v>
      </c>
      <c r="E11256" t="str">
        <f t="shared" si="350"/>
        <v>septembre</v>
      </c>
      <c r="F11256">
        <f t="shared" si="351"/>
        <v>21</v>
      </c>
    </row>
    <row r="11257" spans="1:6">
      <c r="A11257" t="s">
        <v>68</v>
      </c>
      <c r="B11257" s="72">
        <v>46273</v>
      </c>
      <c r="C11257" s="79">
        <v>0.91666666666666663</v>
      </c>
      <c r="D11257">
        <v>6</v>
      </c>
      <c r="E11257" t="str">
        <f t="shared" si="350"/>
        <v>septembre</v>
      </c>
      <c r="F11257">
        <f t="shared" si="351"/>
        <v>22</v>
      </c>
    </row>
    <row r="11258" spans="1:6">
      <c r="A11258" t="s">
        <v>68</v>
      </c>
      <c r="B11258" s="72">
        <v>46273</v>
      </c>
      <c r="C11258" s="79">
        <v>0.95833333333333337</v>
      </c>
      <c r="D11258">
        <v>6</v>
      </c>
      <c r="E11258" t="str">
        <f t="shared" si="350"/>
        <v>septembre</v>
      </c>
      <c r="F11258">
        <f t="shared" si="351"/>
        <v>23</v>
      </c>
    </row>
    <row r="11259" spans="1:6">
      <c r="A11259" t="s">
        <v>68</v>
      </c>
      <c r="B11259" s="72">
        <v>46274</v>
      </c>
      <c r="C11259" s="79">
        <v>0</v>
      </c>
      <c r="D11259">
        <v>0</v>
      </c>
      <c r="E11259" t="str">
        <f t="shared" si="350"/>
        <v>septembre</v>
      </c>
      <c r="F11259">
        <f t="shared" si="351"/>
        <v>24</v>
      </c>
    </row>
    <row r="11260" spans="1:6">
      <c r="A11260" t="s">
        <v>68</v>
      </c>
      <c r="B11260" s="72">
        <v>46274</v>
      </c>
      <c r="C11260" s="79">
        <v>4.1666666666666664E-2</v>
      </c>
      <c r="D11260">
        <v>0</v>
      </c>
      <c r="E11260" t="str">
        <f t="shared" si="350"/>
        <v>septembre</v>
      </c>
      <c r="F11260">
        <f t="shared" si="351"/>
        <v>1</v>
      </c>
    </row>
    <row r="11261" spans="1:6">
      <c r="A11261" t="s">
        <v>68</v>
      </c>
      <c r="B11261" s="72">
        <v>46274</v>
      </c>
      <c r="C11261" s="79">
        <v>8.3333333333333329E-2</v>
      </c>
      <c r="D11261">
        <v>0</v>
      </c>
      <c r="E11261" t="str">
        <f t="shared" si="350"/>
        <v>septembre</v>
      </c>
      <c r="F11261">
        <f t="shared" si="351"/>
        <v>2</v>
      </c>
    </row>
    <row r="11262" spans="1:6">
      <c r="A11262" t="s">
        <v>68</v>
      </c>
      <c r="B11262" s="72">
        <v>46274</v>
      </c>
      <c r="C11262" s="79">
        <v>0.125</v>
      </c>
      <c r="D11262">
        <v>0</v>
      </c>
      <c r="E11262" t="str">
        <f t="shared" si="350"/>
        <v>septembre</v>
      </c>
      <c r="F11262">
        <f t="shared" si="351"/>
        <v>3</v>
      </c>
    </row>
    <row r="11263" spans="1:6">
      <c r="A11263" t="s">
        <v>68</v>
      </c>
      <c r="B11263" s="72">
        <v>46274</v>
      </c>
      <c r="C11263" s="79">
        <v>0.16666666666666666</v>
      </c>
      <c r="D11263">
        <v>0</v>
      </c>
      <c r="E11263" t="str">
        <f t="shared" si="350"/>
        <v>septembre</v>
      </c>
      <c r="F11263">
        <f t="shared" si="351"/>
        <v>4</v>
      </c>
    </row>
    <row r="11264" spans="1:6">
      <c r="A11264" t="s">
        <v>68</v>
      </c>
      <c r="B11264" s="72">
        <v>46274</v>
      </c>
      <c r="C11264" s="79">
        <v>0.20833333333333334</v>
      </c>
      <c r="D11264">
        <v>0</v>
      </c>
      <c r="E11264" t="str">
        <f t="shared" si="350"/>
        <v>septembre</v>
      </c>
      <c r="F11264" t="e">
        <f t="shared" si="351"/>
        <v>#N/A</v>
      </c>
    </row>
    <row r="11265" spans="1:6">
      <c r="A11265" t="s">
        <v>68</v>
      </c>
      <c r="B11265" s="72">
        <v>46274</v>
      </c>
      <c r="C11265" s="79">
        <v>0.25</v>
      </c>
      <c r="D11265">
        <v>5</v>
      </c>
      <c r="E11265" t="str">
        <f t="shared" si="350"/>
        <v>septembre</v>
      </c>
      <c r="F11265">
        <f t="shared" si="351"/>
        <v>6</v>
      </c>
    </row>
    <row r="11266" spans="1:6">
      <c r="A11266" t="s">
        <v>68</v>
      </c>
      <c r="B11266" s="72">
        <v>46274</v>
      </c>
      <c r="C11266" s="79">
        <v>0.29166666666666669</v>
      </c>
      <c r="D11266">
        <v>13</v>
      </c>
      <c r="E11266" t="str">
        <f t="shared" si="350"/>
        <v>septembre</v>
      </c>
      <c r="F11266">
        <f t="shared" si="351"/>
        <v>7</v>
      </c>
    </row>
    <row r="11267" spans="1:6">
      <c r="A11267" t="s">
        <v>68</v>
      </c>
      <c r="B11267" s="72">
        <v>46274</v>
      </c>
      <c r="C11267" s="79">
        <v>0.33333333333333331</v>
      </c>
      <c r="D11267">
        <v>42</v>
      </c>
      <c r="E11267" t="str">
        <f t="shared" si="350"/>
        <v>septembre</v>
      </c>
      <c r="F11267">
        <f t="shared" si="351"/>
        <v>8</v>
      </c>
    </row>
    <row r="11268" spans="1:6">
      <c r="A11268" t="s">
        <v>68</v>
      </c>
      <c r="B11268" s="72">
        <v>46274</v>
      </c>
      <c r="C11268" s="79">
        <v>0.375</v>
      </c>
      <c r="D11268">
        <v>62</v>
      </c>
      <c r="E11268" t="str">
        <f t="shared" ref="E11268:E11331" si="352">TEXT(B11268,"mmmm")</f>
        <v>septembre</v>
      </c>
      <c r="F11268">
        <f t="shared" ref="F11268:F11331" si="353">VLOOKUP(C11268,$L$1:$M$24,2,0)</f>
        <v>9</v>
      </c>
    </row>
    <row r="11269" spans="1:6">
      <c r="A11269" t="s">
        <v>68</v>
      </c>
      <c r="B11269" s="72">
        <v>46274</v>
      </c>
      <c r="C11269" s="79">
        <v>0.41666666666666669</v>
      </c>
      <c r="D11269">
        <v>55</v>
      </c>
      <c r="E11269" t="str">
        <f t="shared" si="352"/>
        <v>septembre</v>
      </c>
      <c r="F11269">
        <f t="shared" si="353"/>
        <v>10</v>
      </c>
    </row>
    <row r="11270" spans="1:6">
      <c r="A11270" t="s">
        <v>68</v>
      </c>
      <c r="B11270" s="72">
        <v>46274</v>
      </c>
      <c r="C11270" s="79">
        <v>0.45833333333333331</v>
      </c>
      <c r="D11270">
        <v>53</v>
      </c>
      <c r="E11270" t="str">
        <f t="shared" si="352"/>
        <v>septembre</v>
      </c>
      <c r="F11270">
        <f t="shared" si="353"/>
        <v>11</v>
      </c>
    </row>
    <row r="11271" spans="1:6">
      <c r="A11271" t="s">
        <v>68</v>
      </c>
      <c r="B11271" s="72">
        <v>46274</v>
      </c>
      <c r="C11271" s="79">
        <v>0.5</v>
      </c>
      <c r="D11271">
        <v>56</v>
      </c>
      <c r="E11271" t="str">
        <f t="shared" si="352"/>
        <v>septembre</v>
      </c>
      <c r="F11271">
        <f t="shared" si="353"/>
        <v>12</v>
      </c>
    </row>
    <row r="11272" spans="1:6">
      <c r="A11272" t="s">
        <v>68</v>
      </c>
      <c r="B11272" s="72">
        <v>46274</v>
      </c>
      <c r="C11272" s="79">
        <v>0.54166666666666663</v>
      </c>
      <c r="D11272">
        <v>55</v>
      </c>
      <c r="E11272" t="str">
        <f t="shared" si="352"/>
        <v>septembre</v>
      </c>
      <c r="F11272">
        <f t="shared" si="353"/>
        <v>13</v>
      </c>
    </row>
    <row r="11273" spans="1:6">
      <c r="A11273" t="s">
        <v>68</v>
      </c>
      <c r="B11273" s="72">
        <v>46274</v>
      </c>
      <c r="C11273" s="79">
        <v>0.58333333333333337</v>
      </c>
      <c r="D11273">
        <v>52</v>
      </c>
      <c r="E11273" t="str">
        <f t="shared" si="352"/>
        <v>septembre</v>
      </c>
      <c r="F11273">
        <f t="shared" si="353"/>
        <v>14</v>
      </c>
    </row>
    <row r="11274" spans="1:6">
      <c r="A11274" t="s">
        <v>68</v>
      </c>
      <c r="B11274" s="72">
        <v>46274</v>
      </c>
      <c r="C11274" s="79">
        <v>0.625</v>
      </c>
      <c r="D11274">
        <v>45</v>
      </c>
      <c r="E11274" t="str">
        <f t="shared" si="352"/>
        <v>septembre</v>
      </c>
      <c r="F11274">
        <f t="shared" si="353"/>
        <v>15</v>
      </c>
    </row>
    <row r="11275" spans="1:6">
      <c r="A11275" t="s">
        <v>68</v>
      </c>
      <c r="B11275" s="72">
        <v>46274</v>
      </c>
      <c r="C11275" s="79">
        <v>0.66666666666666663</v>
      </c>
      <c r="D11275">
        <v>48</v>
      </c>
      <c r="E11275" t="str">
        <f t="shared" si="352"/>
        <v>septembre</v>
      </c>
      <c r="F11275">
        <f t="shared" si="353"/>
        <v>16</v>
      </c>
    </row>
    <row r="11276" spans="1:6">
      <c r="A11276" t="s">
        <v>68</v>
      </c>
      <c r="B11276" s="72">
        <v>46274</v>
      </c>
      <c r="C11276" s="79">
        <v>0.70833333333333337</v>
      </c>
      <c r="D11276">
        <v>40</v>
      </c>
      <c r="E11276" t="str">
        <f t="shared" si="352"/>
        <v>septembre</v>
      </c>
      <c r="F11276">
        <f t="shared" si="353"/>
        <v>17</v>
      </c>
    </row>
    <row r="11277" spans="1:6">
      <c r="A11277" t="s">
        <v>68</v>
      </c>
      <c r="B11277" s="72">
        <v>46274</v>
      </c>
      <c r="C11277" s="79">
        <v>0.75</v>
      </c>
      <c r="D11277">
        <v>25</v>
      </c>
      <c r="E11277" t="str">
        <f t="shared" si="352"/>
        <v>septembre</v>
      </c>
      <c r="F11277">
        <f t="shared" si="353"/>
        <v>18</v>
      </c>
    </row>
    <row r="11278" spans="1:6">
      <c r="A11278" t="s">
        <v>68</v>
      </c>
      <c r="B11278" s="72">
        <v>46274</v>
      </c>
      <c r="C11278" s="79">
        <v>0.79166666666666663</v>
      </c>
      <c r="D11278">
        <v>13</v>
      </c>
      <c r="E11278" t="str">
        <f t="shared" si="352"/>
        <v>septembre</v>
      </c>
      <c r="F11278">
        <f t="shared" si="353"/>
        <v>19</v>
      </c>
    </row>
    <row r="11279" spans="1:6">
      <c r="A11279" t="s">
        <v>68</v>
      </c>
      <c r="B11279" s="72">
        <v>46274</v>
      </c>
      <c r="C11279" s="79">
        <v>0.83333333333333337</v>
      </c>
      <c r="D11279">
        <v>11</v>
      </c>
      <c r="E11279" t="str">
        <f t="shared" si="352"/>
        <v>septembre</v>
      </c>
      <c r="F11279">
        <f t="shared" si="353"/>
        <v>20</v>
      </c>
    </row>
    <row r="11280" spans="1:6">
      <c r="A11280" t="s">
        <v>68</v>
      </c>
      <c r="B11280" s="72">
        <v>46274</v>
      </c>
      <c r="C11280" s="79">
        <v>0.875</v>
      </c>
      <c r="D11280">
        <v>8</v>
      </c>
      <c r="E11280" t="str">
        <f t="shared" si="352"/>
        <v>septembre</v>
      </c>
      <c r="F11280">
        <f t="shared" si="353"/>
        <v>21</v>
      </c>
    </row>
    <row r="11281" spans="1:6">
      <c r="A11281" t="s">
        <v>68</v>
      </c>
      <c r="B11281" s="72">
        <v>46274</v>
      </c>
      <c r="C11281" s="79">
        <v>0.91666666666666663</v>
      </c>
      <c r="D11281">
        <v>6</v>
      </c>
      <c r="E11281" t="str">
        <f t="shared" si="352"/>
        <v>septembre</v>
      </c>
      <c r="F11281">
        <f t="shared" si="353"/>
        <v>22</v>
      </c>
    </row>
    <row r="11282" spans="1:6">
      <c r="A11282" t="s">
        <v>68</v>
      </c>
      <c r="B11282" s="72">
        <v>46274</v>
      </c>
      <c r="C11282" s="79">
        <v>0.95833333333333337</v>
      </c>
      <c r="D11282">
        <v>5</v>
      </c>
      <c r="E11282" t="str">
        <f t="shared" si="352"/>
        <v>septembre</v>
      </c>
      <c r="F11282">
        <f t="shared" si="353"/>
        <v>23</v>
      </c>
    </row>
    <row r="11283" spans="1:6">
      <c r="A11283" t="s">
        <v>68</v>
      </c>
      <c r="B11283" s="72">
        <v>46275</v>
      </c>
      <c r="C11283" s="79">
        <v>0</v>
      </c>
      <c r="D11283">
        <v>4</v>
      </c>
      <c r="E11283" t="str">
        <f t="shared" si="352"/>
        <v>septembre</v>
      </c>
      <c r="F11283">
        <f t="shared" si="353"/>
        <v>24</v>
      </c>
    </row>
    <row r="11284" spans="1:6">
      <c r="A11284" t="s">
        <v>68</v>
      </c>
      <c r="B11284" s="72">
        <v>46275</v>
      </c>
      <c r="C11284" s="79">
        <v>4.1666666666666664E-2</v>
      </c>
      <c r="D11284">
        <v>2</v>
      </c>
      <c r="E11284" t="str">
        <f t="shared" si="352"/>
        <v>septembre</v>
      </c>
      <c r="F11284">
        <f t="shared" si="353"/>
        <v>1</v>
      </c>
    </row>
    <row r="11285" spans="1:6">
      <c r="A11285" t="s">
        <v>68</v>
      </c>
      <c r="B11285" s="72">
        <v>46275</v>
      </c>
      <c r="C11285" s="79">
        <v>8.3333333333333329E-2</v>
      </c>
      <c r="D11285">
        <v>1</v>
      </c>
      <c r="E11285" t="str">
        <f t="shared" si="352"/>
        <v>septembre</v>
      </c>
      <c r="F11285">
        <f t="shared" si="353"/>
        <v>2</v>
      </c>
    </row>
    <row r="11286" spans="1:6">
      <c r="A11286" t="s">
        <v>68</v>
      </c>
      <c r="B11286" s="72">
        <v>46275</v>
      </c>
      <c r="C11286" s="79">
        <v>0.125</v>
      </c>
      <c r="D11286">
        <v>1</v>
      </c>
      <c r="E11286" t="str">
        <f t="shared" si="352"/>
        <v>septembre</v>
      </c>
      <c r="F11286">
        <f t="shared" si="353"/>
        <v>3</v>
      </c>
    </row>
    <row r="11287" spans="1:6">
      <c r="A11287" t="s">
        <v>68</v>
      </c>
      <c r="B11287" s="72">
        <v>46275</v>
      </c>
      <c r="C11287" s="79">
        <v>0.16666666666666666</v>
      </c>
      <c r="D11287">
        <v>0</v>
      </c>
      <c r="E11287" t="str">
        <f t="shared" si="352"/>
        <v>septembre</v>
      </c>
      <c r="F11287">
        <f t="shared" si="353"/>
        <v>4</v>
      </c>
    </row>
    <row r="11288" spans="1:6">
      <c r="A11288" t="s">
        <v>68</v>
      </c>
      <c r="B11288" s="72">
        <v>46275</v>
      </c>
      <c r="C11288" s="79">
        <v>0.20833333333333334</v>
      </c>
      <c r="D11288">
        <v>3</v>
      </c>
      <c r="E11288" t="str">
        <f t="shared" si="352"/>
        <v>septembre</v>
      </c>
      <c r="F11288" t="e">
        <f t="shared" si="353"/>
        <v>#N/A</v>
      </c>
    </row>
    <row r="11289" spans="1:6">
      <c r="A11289" t="s">
        <v>68</v>
      </c>
      <c r="B11289" s="72">
        <v>46275</v>
      </c>
      <c r="C11289" s="79">
        <v>0.25</v>
      </c>
      <c r="D11289">
        <v>2</v>
      </c>
      <c r="E11289" t="str">
        <f t="shared" si="352"/>
        <v>septembre</v>
      </c>
      <c r="F11289">
        <f t="shared" si="353"/>
        <v>6</v>
      </c>
    </row>
    <row r="11290" spans="1:6">
      <c r="A11290" t="s">
        <v>68</v>
      </c>
      <c r="B11290" s="72">
        <v>46275</v>
      </c>
      <c r="C11290" s="79">
        <v>0.29166666666666669</v>
      </c>
      <c r="D11290">
        <v>15</v>
      </c>
      <c r="E11290" t="str">
        <f t="shared" si="352"/>
        <v>septembre</v>
      </c>
      <c r="F11290">
        <f t="shared" si="353"/>
        <v>7</v>
      </c>
    </row>
    <row r="11291" spans="1:6">
      <c r="A11291" t="s">
        <v>68</v>
      </c>
      <c r="B11291" s="72">
        <v>46275</v>
      </c>
      <c r="C11291" s="79">
        <v>0.33333333333333331</v>
      </c>
      <c r="D11291">
        <v>43</v>
      </c>
      <c r="E11291" t="str">
        <f t="shared" si="352"/>
        <v>septembre</v>
      </c>
      <c r="F11291">
        <f t="shared" si="353"/>
        <v>8</v>
      </c>
    </row>
    <row r="11292" spans="1:6">
      <c r="A11292" t="s">
        <v>68</v>
      </c>
      <c r="B11292" s="72">
        <v>46275</v>
      </c>
      <c r="C11292" s="79">
        <v>0.375</v>
      </c>
      <c r="D11292">
        <v>56</v>
      </c>
      <c r="E11292" t="str">
        <f t="shared" si="352"/>
        <v>septembre</v>
      </c>
      <c r="F11292">
        <f t="shared" si="353"/>
        <v>9</v>
      </c>
    </row>
    <row r="11293" spans="1:6">
      <c r="A11293" t="s">
        <v>68</v>
      </c>
      <c r="B11293" s="72">
        <v>46275</v>
      </c>
      <c r="C11293" s="79">
        <v>0.41666666666666669</v>
      </c>
      <c r="D11293">
        <v>58</v>
      </c>
      <c r="E11293" t="str">
        <f t="shared" si="352"/>
        <v>septembre</v>
      </c>
      <c r="F11293">
        <f t="shared" si="353"/>
        <v>10</v>
      </c>
    </row>
    <row r="11294" spans="1:6">
      <c r="A11294" t="s">
        <v>68</v>
      </c>
      <c r="B11294" s="72">
        <v>46275</v>
      </c>
      <c r="C11294" s="79">
        <v>0.45833333333333331</v>
      </c>
      <c r="D11294">
        <v>61</v>
      </c>
      <c r="E11294" t="str">
        <f t="shared" si="352"/>
        <v>septembre</v>
      </c>
      <c r="F11294">
        <f t="shared" si="353"/>
        <v>11</v>
      </c>
    </row>
    <row r="11295" spans="1:6">
      <c r="A11295" t="s">
        <v>68</v>
      </c>
      <c r="B11295" s="72">
        <v>46275</v>
      </c>
      <c r="C11295" s="79">
        <v>0.5</v>
      </c>
      <c r="D11295">
        <v>62</v>
      </c>
      <c r="E11295" t="str">
        <f t="shared" si="352"/>
        <v>septembre</v>
      </c>
      <c r="F11295">
        <f t="shared" si="353"/>
        <v>12</v>
      </c>
    </row>
    <row r="11296" spans="1:6">
      <c r="A11296" t="s">
        <v>68</v>
      </c>
      <c r="B11296" s="72">
        <v>46275</v>
      </c>
      <c r="C11296" s="79">
        <v>0.54166666666666663</v>
      </c>
      <c r="D11296">
        <v>56</v>
      </c>
      <c r="E11296" t="str">
        <f t="shared" si="352"/>
        <v>septembre</v>
      </c>
      <c r="F11296">
        <f t="shared" si="353"/>
        <v>13</v>
      </c>
    </row>
    <row r="11297" spans="1:6">
      <c r="A11297" t="s">
        <v>68</v>
      </c>
      <c r="B11297" s="72">
        <v>46275</v>
      </c>
      <c r="C11297" s="79">
        <v>0.58333333333333337</v>
      </c>
      <c r="D11297">
        <v>58</v>
      </c>
      <c r="E11297" t="str">
        <f t="shared" si="352"/>
        <v>septembre</v>
      </c>
      <c r="F11297">
        <f t="shared" si="353"/>
        <v>14</v>
      </c>
    </row>
    <row r="11298" spans="1:6">
      <c r="A11298" t="s">
        <v>68</v>
      </c>
      <c r="B11298" s="72">
        <v>46275</v>
      </c>
      <c r="C11298" s="79">
        <v>0.625</v>
      </c>
      <c r="D11298">
        <v>45</v>
      </c>
      <c r="E11298" t="str">
        <f t="shared" si="352"/>
        <v>septembre</v>
      </c>
      <c r="F11298">
        <f t="shared" si="353"/>
        <v>15</v>
      </c>
    </row>
    <row r="11299" spans="1:6">
      <c r="A11299" t="s">
        <v>68</v>
      </c>
      <c r="B11299" s="72">
        <v>46275</v>
      </c>
      <c r="C11299" s="79">
        <v>0.66666666666666663</v>
      </c>
      <c r="D11299">
        <v>49</v>
      </c>
      <c r="E11299" t="str">
        <f t="shared" si="352"/>
        <v>septembre</v>
      </c>
      <c r="F11299">
        <f t="shared" si="353"/>
        <v>16</v>
      </c>
    </row>
    <row r="11300" spans="1:6">
      <c r="A11300" t="s">
        <v>68</v>
      </c>
      <c r="B11300" s="72">
        <v>46275</v>
      </c>
      <c r="C11300" s="79">
        <v>0.70833333333333337</v>
      </c>
      <c r="D11300">
        <v>49</v>
      </c>
      <c r="E11300" t="str">
        <f t="shared" si="352"/>
        <v>septembre</v>
      </c>
      <c r="F11300">
        <f t="shared" si="353"/>
        <v>17</v>
      </c>
    </row>
    <row r="11301" spans="1:6">
      <c r="A11301" t="s">
        <v>68</v>
      </c>
      <c r="B11301" s="72">
        <v>46275</v>
      </c>
      <c r="C11301" s="79">
        <v>0.75</v>
      </c>
      <c r="D11301">
        <v>27</v>
      </c>
      <c r="E11301" t="str">
        <f t="shared" si="352"/>
        <v>septembre</v>
      </c>
      <c r="F11301">
        <f t="shared" si="353"/>
        <v>18</v>
      </c>
    </row>
    <row r="11302" spans="1:6">
      <c r="A11302" t="s">
        <v>68</v>
      </c>
      <c r="B11302" s="72">
        <v>46275</v>
      </c>
      <c r="C11302" s="79">
        <v>0.79166666666666663</v>
      </c>
      <c r="D11302">
        <v>20</v>
      </c>
      <c r="E11302" t="str">
        <f t="shared" si="352"/>
        <v>septembre</v>
      </c>
      <c r="F11302">
        <f t="shared" si="353"/>
        <v>19</v>
      </c>
    </row>
    <row r="11303" spans="1:6">
      <c r="A11303" t="s">
        <v>68</v>
      </c>
      <c r="B11303" s="72">
        <v>46275</v>
      </c>
      <c r="C11303" s="79">
        <v>0.83333333333333337</v>
      </c>
      <c r="D11303">
        <v>16</v>
      </c>
      <c r="E11303" t="str">
        <f t="shared" si="352"/>
        <v>septembre</v>
      </c>
      <c r="F11303">
        <f t="shared" si="353"/>
        <v>20</v>
      </c>
    </row>
    <row r="11304" spans="1:6">
      <c r="A11304" t="s">
        <v>68</v>
      </c>
      <c r="B11304" s="72">
        <v>46275</v>
      </c>
      <c r="C11304" s="79">
        <v>0.875</v>
      </c>
      <c r="D11304">
        <v>13</v>
      </c>
      <c r="E11304" t="str">
        <f t="shared" si="352"/>
        <v>septembre</v>
      </c>
      <c r="F11304">
        <f t="shared" si="353"/>
        <v>21</v>
      </c>
    </row>
    <row r="11305" spans="1:6">
      <c r="A11305" t="s">
        <v>68</v>
      </c>
      <c r="B11305" s="72">
        <v>46275</v>
      </c>
      <c r="C11305" s="79">
        <v>0.91666666666666663</v>
      </c>
      <c r="D11305">
        <v>8</v>
      </c>
      <c r="E11305" t="str">
        <f t="shared" si="352"/>
        <v>septembre</v>
      </c>
      <c r="F11305">
        <f t="shared" si="353"/>
        <v>22</v>
      </c>
    </row>
    <row r="11306" spans="1:6">
      <c r="A11306" t="s">
        <v>68</v>
      </c>
      <c r="B11306" s="72">
        <v>46275</v>
      </c>
      <c r="C11306" s="79">
        <v>0.95833333333333337</v>
      </c>
      <c r="D11306">
        <v>5</v>
      </c>
      <c r="E11306" t="str">
        <f t="shared" si="352"/>
        <v>septembre</v>
      </c>
      <c r="F11306">
        <f t="shared" si="353"/>
        <v>23</v>
      </c>
    </row>
    <row r="11307" spans="1:6">
      <c r="A11307" t="s">
        <v>68</v>
      </c>
      <c r="B11307" s="72">
        <v>46276</v>
      </c>
      <c r="C11307" s="79">
        <v>0</v>
      </c>
      <c r="D11307">
        <v>2</v>
      </c>
      <c r="E11307" t="str">
        <f t="shared" si="352"/>
        <v>septembre</v>
      </c>
      <c r="F11307">
        <f t="shared" si="353"/>
        <v>24</v>
      </c>
    </row>
    <row r="11308" spans="1:6">
      <c r="A11308" t="s">
        <v>68</v>
      </c>
      <c r="B11308" s="72">
        <v>46276</v>
      </c>
      <c r="C11308" s="79">
        <v>4.1666666666666664E-2</v>
      </c>
      <c r="D11308">
        <v>0</v>
      </c>
      <c r="E11308" t="str">
        <f t="shared" si="352"/>
        <v>septembre</v>
      </c>
      <c r="F11308">
        <f t="shared" si="353"/>
        <v>1</v>
      </c>
    </row>
    <row r="11309" spans="1:6">
      <c r="A11309" t="s">
        <v>68</v>
      </c>
      <c r="B11309" s="72">
        <v>46276</v>
      </c>
      <c r="C11309" s="79">
        <v>8.3333333333333329E-2</v>
      </c>
      <c r="D11309">
        <v>1</v>
      </c>
      <c r="E11309" t="str">
        <f t="shared" si="352"/>
        <v>septembre</v>
      </c>
      <c r="F11309">
        <f t="shared" si="353"/>
        <v>2</v>
      </c>
    </row>
    <row r="11310" spans="1:6">
      <c r="A11310" t="s">
        <v>68</v>
      </c>
      <c r="B11310" s="72">
        <v>46276</v>
      </c>
      <c r="C11310" s="79">
        <v>0.125</v>
      </c>
      <c r="D11310">
        <v>3</v>
      </c>
      <c r="E11310" t="str">
        <f t="shared" si="352"/>
        <v>septembre</v>
      </c>
      <c r="F11310">
        <f t="shared" si="353"/>
        <v>3</v>
      </c>
    </row>
    <row r="11311" spans="1:6">
      <c r="A11311" t="s">
        <v>68</v>
      </c>
      <c r="B11311" s="72">
        <v>46276</v>
      </c>
      <c r="C11311" s="79">
        <v>0.16666666666666666</v>
      </c>
      <c r="D11311">
        <v>0</v>
      </c>
      <c r="E11311" t="str">
        <f t="shared" si="352"/>
        <v>septembre</v>
      </c>
      <c r="F11311">
        <f t="shared" si="353"/>
        <v>4</v>
      </c>
    </row>
    <row r="11312" spans="1:6">
      <c r="A11312" t="s">
        <v>68</v>
      </c>
      <c r="B11312" s="72">
        <v>46276</v>
      </c>
      <c r="C11312" s="79">
        <v>0.20833333333333334</v>
      </c>
      <c r="D11312">
        <v>3</v>
      </c>
      <c r="E11312" t="str">
        <f t="shared" si="352"/>
        <v>septembre</v>
      </c>
      <c r="F11312" t="e">
        <f t="shared" si="353"/>
        <v>#N/A</v>
      </c>
    </row>
    <row r="11313" spans="1:6">
      <c r="A11313" t="s">
        <v>68</v>
      </c>
      <c r="B11313" s="72">
        <v>46276</v>
      </c>
      <c r="C11313" s="79">
        <v>0.25</v>
      </c>
      <c r="D11313">
        <v>6</v>
      </c>
      <c r="E11313" t="str">
        <f t="shared" si="352"/>
        <v>septembre</v>
      </c>
      <c r="F11313">
        <f t="shared" si="353"/>
        <v>6</v>
      </c>
    </row>
    <row r="11314" spans="1:6">
      <c r="A11314" t="s">
        <v>68</v>
      </c>
      <c r="B11314" s="72">
        <v>46276</v>
      </c>
      <c r="C11314" s="79">
        <v>0.29166666666666669</v>
      </c>
      <c r="D11314">
        <v>11</v>
      </c>
      <c r="E11314" t="str">
        <f t="shared" si="352"/>
        <v>septembre</v>
      </c>
      <c r="F11314">
        <f t="shared" si="353"/>
        <v>7</v>
      </c>
    </row>
    <row r="11315" spans="1:6">
      <c r="A11315" t="s">
        <v>68</v>
      </c>
      <c r="B11315" s="72">
        <v>46276</v>
      </c>
      <c r="C11315" s="79">
        <v>0.33333333333333331</v>
      </c>
      <c r="D11315">
        <v>42</v>
      </c>
      <c r="E11315" t="str">
        <f t="shared" si="352"/>
        <v>septembre</v>
      </c>
      <c r="F11315">
        <f t="shared" si="353"/>
        <v>8</v>
      </c>
    </row>
    <row r="11316" spans="1:6">
      <c r="A11316" t="s">
        <v>68</v>
      </c>
      <c r="B11316" s="72">
        <v>46276</v>
      </c>
      <c r="C11316" s="79">
        <v>0.375</v>
      </c>
      <c r="D11316">
        <v>60</v>
      </c>
      <c r="E11316" t="str">
        <f t="shared" si="352"/>
        <v>septembre</v>
      </c>
      <c r="F11316">
        <f t="shared" si="353"/>
        <v>9</v>
      </c>
    </row>
    <row r="11317" spans="1:6">
      <c r="A11317" t="s">
        <v>68</v>
      </c>
      <c r="B11317" s="72">
        <v>46276</v>
      </c>
      <c r="C11317" s="79">
        <v>0.41666666666666669</v>
      </c>
      <c r="D11317">
        <v>55</v>
      </c>
      <c r="E11317" t="str">
        <f t="shared" si="352"/>
        <v>septembre</v>
      </c>
      <c r="F11317">
        <f t="shared" si="353"/>
        <v>10</v>
      </c>
    </row>
    <row r="11318" spans="1:6">
      <c r="A11318" t="s">
        <v>68</v>
      </c>
      <c r="B11318" s="72">
        <v>46276</v>
      </c>
      <c r="C11318" s="79">
        <v>0.45833333333333331</v>
      </c>
      <c r="D11318">
        <v>61</v>
      </c>
      <c r="E11318" t="str">
        <f t="shared" si="352"/>
        <v>septembre</v>
      </c>
      <c r="F11318">
        <f t="shared" si="353"/>
        <v>11</v>
      </c>
    </row>
    <row r="11319" spans="1:6">
      <c r="A11319" t="s">
        <v>68</v>
      </c>
      <c r="B11319" s="72">
        <v>46276</v>
      </c>
      <c r="C11319" s="79">
        <v>0.5</v>
      </c>
      <c r="D11319">
        <v>52</v>
      </c>
      <c r="E11319" t="str">
        <f t="shared" si="352"/>
        <v>septembre</v>
      </c>
      <c r="F11319">
        <f t="shared" si="353"/>
        <v>12</v>
      </c>
    </row>
    <row r="11320" spans="1:6">
      <c r="A11320" t="s">
        <v>68</v>
      </c>
      <c r="B11320" s="72">
        <v>46276</v>
      </c>
      <c r="C11320" s="79">
        <v>0.54166666666666663</v>
      </c>
      <c r="D11320">
        <v>61</v>
      </c>
      <c r="E11320" t="str">
        <f t="shared" si="352"/>
        <v>septembre</v>
      </c>
      <c r="F11320">
        <f t="shared" si="353"/>
        <v>13</v>
      </c>
    </row>
    <row r="11321" spans="1:6">
      <c r="A11321" t="s">
        <v>68</v>
      </c>
      <c r="B11321" s="72">
        <v>46276</v>
      </c>
      <c r="C11321" s="79">
        <v>0.58333333333333337</v>
      </c>
      <c r="D11321">
        <v>52</v>
      </c>
      <c r="E11321" t="str">
        <f t="shared" si="352"/>
        <v>septembre</v>
      </c>
      <c r="F11321">
        <f t="shared" si="353"/>
        <v>14</v>
      </c>
    </row>
    <row r="11322" spans="1:6">
      <c r="A11322" t="s">
        <v>68</v>
      </c>
      <c r="B11322" s="72">
        <v>46276</v>
      </c>
      <c r="C11322" s="79">
        <v>0.625</v>
      </c>
      <c r="D11322">
        <v>57</v>
      </c>
      <c r="E11322" t="str">
        <f t="shared" si="352"/>
        <v>septembre</v>
      </c>
      <c r="F11322">
        <f t="shared" si="353"/>
        <v>15</v>
      </c>
    </row>
    <row r="11323" spans="1:6">
      <c r="A11323" t="s">
        <v>68</v>
      </c>
      <c r="B11323" s="72">
        <v>46276</v>
      </c>
      <c r="C11323" s="79">
        <v>0.66666666666666663</v>
      </c>
      <c r="D11323">
        <v>56</v>
      </c>
      <c r="E11323" t="str">
        <f t="shared" si="352"/>
        <v>septembre</v>
      </c>
      <c r="F11323">
        <f t="shared" si="353"/>
        <v>16</v>
      </c>
    </row>
    <row r="11324" spans="1:6">
      <c r="A11324" t="s">
        <v>68</v>
      </c>
      <c r="B11324" s="72">
        <v>46276</v>
      </c>
      <c r="C11324" s="79">
        <v>0.70833333333333337</v>
      </c>
      <c r="D11324">
        <v>45</v>
      </c>
      <c r="E11324" t="str">
        <f t="shared" si="352"/>
        <v>septembre</v>
      </c>
      <c r="F11324">
        <f t="shared" si="353"/>
        <v>17</v>
      </c>
    </row>
    <row r="11325" spans="1:6">
      <c r="A11325" t="s">
        <v>68</v>
      </c>
      <c r="B11325" s="72">
        <v>46276</v>
      </c>
      <c r="C11325" s="79">
        <v>0.75</v>
      </c>
      <c r="D11325">
        <v>32</v>
      </c>
      <c r="E11325" t="str">
        <f t="shared" si="352"/>
        <v>septembre</v>
      </c>
      <c r="F11325">
        <f t="shared" si="353"/>
        <v>18</v>
      </c>
    </row>
    <row r="11326" spans="1:6">
      <c r="A11326" t="s">
        <v>68</v>
      </c>
      <c r="B11326" s="72">
        <v>46276</v>
      </c>
      <c r="C11326" s="79">
        <v>0.79166666666666663</v>
      </c>
      <c r="D11326">
        <v>21</v>
      </c>
      <c r="E11326" t="str">
        <f t="shared" si="352"/>
        <v>septembre</v>
      </c>
      <c r="F11326">
        <f t="shared" si="353"/>
        <v>19</v>
      </c>
    </row>
    <row r="11327" spans="1:6">
      <c r="A11327" t="s">
        <v>68</v>
      </c>
      <c r="B11327" s="72">
        <v>46276</v>
      </c>
      <c r="C11327" s="79">
        <v>0.83333333333333337</v>
      </c>
      <c r="D11327">
        <v>13</v>
      </c>
      <c r="E11327" t="str">
        <f t="shared" si="352"/>
        <v>septembre</v>
      </c>
      <c r="F11327">
        <f t="shared" si="353"/>
        <v>20</v>
      </c>
    </row>
    <row r="11328" spans="1:6">
      <c r="A11328" t="s">
        <v>68</v>
      </c>
      <c r="B11328" s="72">
        <v>46276</v>
      </c>
      <c r="C11328" s="79">
        <v>0.875</v>
      </c>
      <c r="D11328">
        <v>9</v>
      </c>
      <c r="E11328" t="str">
        <f t="shared" si="352"/>
        <v>septembre</v>
      </c>
      <c r="F11328">
        <f t="shared" si="353"/>
        <v>21</v>
      </c>
    </row>
    <row r="11329" spans="1:6">
      <c r="A11329" t="s">
        <v>68</v>
      </c>
      <c r="B11329" s="72">
        <v>46276</v>
      </c>
      <c r="C11329" s="79">
        <v>0.91666666666666663</v>
      </c>
      <c r="D11329">
        <v>6</v>
      </c>
      <c r="E11329" t="str">
        <f t="shared" si="352"/>
        <v>septembre</v>
      </c>
      <c r="F11329">
        <f t="shared" si="353"/>
        <v>22</v>
      </c>
    </row>
    <row r="11330" spans="1:6">
      <c r="A11330" t="s">
        <v>68</v>
      </c>
      <c r="B11330" s="72">
        <v>46276</v>
      </c>
      <c r="C11330" s="79">
        <v>0.95833333333333337</v>
      </c>
      <c r="D11330">
        <v>5</v>
      </c>
      <c r="E11330" t="str">
        <f t="shared" si="352"/>
        <v>septembre</v>
      </c>
      <c r="F11330">
        <f t="shared" si="353"/>
        <v>23</v>
      </c>
    </row>
    <row r="11331" spans="1:6">
      <c r="A11331" t="s">
        <v>68</v>
      </c>
      <c r="B11331" s="72">
        <v>46277</v>
      </c>
      <c r="C11331" s="79">
        <v>0</v>
      </c>
      <c r="D11331">
        <v>7</v>
      </c>
      <c r="E11331" t="str">
        <f t="shared" si="352"/>
        <v>septembre</v>
      </c>
      <c r="F11331">
        <f t="shared" si="353"/>
        <v>24</v>
      </c>
    </row>
    <row r="11332" spans="1:6">
      <c r="A11332" t="s">
        <v>68</v>
      </c>
      <c r="B11332" s="72">
        <v>46277</v>
      </c>
      <c r="C11332" s="79">
        <v>4.1666666666666664E-2</v>
      </c>
      <c r="D11332">
        <v>3</v>
      </c>
      <c r="E11332" t="str">
        <f t="shared" ref="E11332:E11395" si="354">TEXT(B11332,"mmmm")</f>
        <v>septembre</v>
      </c>
      <c r="F11332">
        <f t="shared" ref="F11332:F11395" si="355">VLOOKUP(C11332,$L$1:$M$24,2,0)</f>
        <v>1</v>
      </c>
    </row>
    <row r="11333" spans="1:6">
      <c r="A11333" t="s">
        <v>68</v>
      </c>
      <c r="B11333" s="72">
        <v>46277</v>
      </c>
      <c r="C11333" s="79">
        <v>8.3333333333333329E-2</v>
      </c>
      <c r="D11333">
        <v>2</v>
      </c>
      <c r="E11333" t="str">
        <f t="shared" si="354"/>
        <v>septembre</v>
      </c>
      <c r="F11333">
        <f t="shared" si="355"/>
        <v>2</v>
      </c>
    </row>
    <row r="11334" spans="1:6">
      <c r="A11334" t="s">
        <v>68</v>
      </c>
      <c r="B11334" s="72">
        <v>46277</v>
      </c>
      <c r="C11334" s="79">
        <v>0.125</v>
      </c>
      <c r="D11334">
        <v>2</v>
      </c>
      <c r="E11334" t="str">
        <f t="shared" si="354"/>
        <v>septembre</v>
      </c>
      <c r="F11334">
        <f t="shared" si="355"/>
        <v>3</v>
      </c>
    </row>
    <row r="11335" spans="1:6">
      <c r="A11335" t="s">
        <v>68</v>
      </c>
      <c r="B11335" s="72">
        <v>46277</v>
      </c>
      <c r="C11335" s="79">
        <v>0.16666666666666666</v>
      </c>
      <c r="D11335">
        <v>1</v>
      </c>
      <c r="E11335" t="str">
        <f t="shared" si="354"/>
        <v>septembre</v>
      </c>
      <c r="F11335">
        <f t="shared" si="355"/>
        <v>4</v>
      </c>
    </row>
    <row r="11336" spans="1:6">
      <c r="A11336" t="s">
        <v>68</v>
      </c>
      <c r="B11336" s="72">
        <v>46277</v>
      </c>
      <c r="C11336" s="79">
        <v>0.20833333333333334</v>
      </c>
      <c r="D11336">
        <v>3</v>
      </c>
      <c r="E11336" t="str">
        <f t="shared" si="354"/>
        <v>septembre</v>
      </c>
      <c r="F11336" t="e">
        <f t="shared" si="355"/>
        <v>#N/A</v>
      </c>
    </row>
    <row r="11337" spans="1:6">
      <c r="A11337" t="s">
        <v>68</v>
      </c>
      <c r="B11337" s="72">
        <v>46277</v>
      </c>
      <c r="C11337" s="79">
        <v>0.25</v>
      </c>
      <c r="D11337">
        <v>4</v>
      </c>
      <c r="E11337" t="str">
        <f t="shared" si="354"/>
        <v>septembre</v>
      </c>
      <c r="F11337">
        <f t="shared" si="355"/>
        <v>6</v>
      </c>
    </row>
    <row r="11338" spans="1:6">
      <c r="A11338" t="s">
        <v>68</v>
      </c>
      <c r="B11338" s="72">
        <v>46277</v>
      </c>
      <c r="C11338" s="79">
        <v>0.29166666666666669</v>
      </c>
      <c r="D11338">
        <v>12</v>
      </c>
      <c r="E11338" t="str">
        <f t="shared" si="354"/>
        <v>septembre</v>
      </c>
      <c r="F11338">
        <f t="shared" si="355"/>
        <v>7</v>
      </c>
    </row>
    <row r="11339" spans="1:6">
      <c r="A11339" t="s">
        <v>68</v>
      </c>
      <c r="B11339" s="72">
        <v>46277</v>
      </c>
      <c r="C11339" s="79">
        <v>0.33333333333333331</v>
      </c>
      <c r="D11339">
        <v>19</v>
      </c>
      <c r="E11339" t="str">
        <f t="shared" si="354"/>
        <v>septembre</v>
      </c>
      <c r="F11339">
        <f t="shared" si="355"/>
        <v>8</v>
      </c>
    </row>
    <row r="11340" spans="1:6">
      <c r="A11340" t="s">
        <v>68</v>
      </c>
      <c r="B11340" s="72">
        <v>46277</v>
      </c>
      <c r="C11340" s="79">
        <v>0.375</v>
      </c>
      <c r="D11340">
        <v>46</v>
      </c>
      <c r="E11340" t="str">
        <f t="shared" si="354"/>
        <v>septembre</v>
      </c>
      <c r="F11340">
        <f t="shared" si="355"/>
        <v>9</v>
      </c>
    </row>
    <row r="11341" spans="1:6">
      <c r="A11341" t="s">
        <v>68</v>
      </c>
      <c r="B11341" s="72">
        <v>46277</v>
      </c>
      <c r="C11341" s="79">
        <v>0.41666666666666669</v>
      </c>
      <c r="D11341">
        <v>56</v>
      </c>
      <c r="E11341" t="str">
        <f t="shared" si="354"/>
        <v>septembre</v>
      </c>
      <c r="F11341">
        <f t="shared" si="355"/>
        <v>10</v>
      </c>
    </row>
    <row r="11342" spans="1:6">
      <c r="A11342" t="s">
        <v>68</v>
      </c>
      <c r="B11342" s="72">
        <v>46277</v>
      </c>
      <c r="C11342" s="79">
        <v>0.45833333333333331</v>
      </c>
      <c r="D11342">
        <v>56</v>
      </c>
      <c r="E11342" t="str">
        <f t="shared" si="354"/>
        <v>septembre</v>
      </c>
      <c r="F11342">
        <f t="shared" si="355"/>
        <v>11</v>
      </c>
    </row>
    <row r="11343" spans="1:6">
      <c r="A11343" t="s">
        <v>68</v>
      </c>
      <c r="B11343" s="72">
        <v>46277</v>
      </c>
      <c r="C11343" s="79">
        <v>0.5</v>
      </c>
      <c r="D11343">
        <v>60</v>
      </c>
      <c r="E11343" t="str">
        <f t="shared" si="354"/>
        <v>septembre</v>
      </c>
      <c r="F11343">
        <f t="shared" si="355"/>
        <v>12</v>
      </c>
    </row>
    <row r="11344" spans="1:6">
      <c r="A11344" t="s">
        <v>68</v>
      </c>
      <c r="B11344" s="72">
        <v>46277</v>
      </c>
      <c r="C11344" s="79">
        <v>0.54166666666666663</v>
      </c>
      <c r="D11344">
        <v>62</v>
      </c>
      <c r="E11344" t="str">
        <f t="shared" si="354"/>
        <v>septembre</v>
      </c>
      <c r="F11344">
        <f t="shared" si="355"/>
        <v>13</v>
      </c>
    </row>
    <row r="11345" spans="1:6">
      <c r="A11345" t="s">
        <v>68</v>
      </c>
      <c r="B11345" s="72">
        <v>46277</v>
      </c>
      <c r="C11345" s="79">
        <v>0.58333333333333337</v>
      </c>
      <c r="D11345">
        <v>54</v>
      </c>
      <c r="E11345" t="str">
        <f t="shared" si="354"/>
        <v>septembre</v>
      </c>
      <c r="F11345">
        <f t="shared" si="355"/>
        <v>14</v>
      </c>
    </row>
    <row r="11346" spans="1:6">
      <c r="A11346" t="s">
        <v>68</v>
      </c>
      <c r="B11346" s="72">
        <v>46277</v>
      </c>
      <c r="C11346" s="79">
        <v>0.625</v>
      </c>
      <c r="D11346">
        <v>46</v>
      </c>
      <c r="E11346" t="str">
        <f t="shared" si="354"/>
        <v>septembre</v>
      </c>
      <c r="F11346">
        <f t="shared" si="355"/>
        <v>15</v>
      </c>
    </row>
    <row r="11347" spans="1:6">
      <c r="A11347" t="s">
        <v>68</v>
      </c>
      <c r="B11347" s="72">
        <v>46277</v>
      </c>
      <c r="C11347" s="79">
        <v>0.66666666666666663</v>
      </c>
      <c r="D11347">
        <v>37</v>
      </c>
      <c r="E11347" t="str">
        <f t="shared" si="354"/>
        <v>septembre</v>
      </c>
      <c r="F11347">
        <f t="shared" si="355"/>
        <v>16</v>
      </c>
    </row>
    <row r="11348" spans="1:6">
      <c r="A11348" t="s">
        <v>68</v>
      </c>
      <c r="B11348" s="72">
        <v>46277</v>
      </c>
      <c r="C11348" s="79">
        <v>0.70833333333333337</v>
      </c>
      <c r="D11348">
        <v>29</v>
      </c>
      <c r="E11348" t="str">
        <f t="shared" si="354"/>
        <v>septembre</v>
      </c>
      <c r="F11348">
        <f t="shared" si="355"/>
        <v>17</v>
      </c>
    </row>
    <row r="11349" spans="1:6">
      <c r="A11349" t="s">
        <v>68</v>
      </c>
      <c r="B11349" s="72">
        <v>46277</v>
      </c>
      <c r="C11349" s="79">
        <v>0.75</v>
      </c>
      <c r="D11349">
        <v>26</v>
      </c>
      <c r="E11349" t="str">
        <f t="shared" si="354"/>
        <v>septembre</v>
      </c>
      <c r="F11349">
        <f t="shared" si="355"/>
        <v>18</v>
      </c>
    </row>
    <row r="11350" spans="1:6">
      <c r="A11350" t="s">
        <v>68</v>
      </c>
      <c r="B11350" s="72">
        <v>46277</v>
      </c>
      <c r="C11350" s="79">
        <v>0.79166666666666663</v>
      </c>
      <c r="D11350">
        <v>23</v>
      </c>
      <c r="E11350" t="str">
        <f t="shared" si="354"/>
        <v>septembre</v>
      </c>
      <c r="F11350">
        <f t="shared" si="355"/>
        <v>19</v>
      </c>
    </row>
    <row r="11351" spans="1:6">
      <c r="A11351" t="s">
        <v>68</v>
      </c>
      <c r="B11351" s="72">
        <v>46277</v>
      </c>
      <c r="C11351" s="79">
        <v>0.83333333333333337</v>
      </c>
      <c r="D11351">
        <v>24</v>
      </c>
      <c r="E11351" t="str">
        <f t="shared" si="354"/>
        <v>septembre</v>
      </c>
      <c r="F11351">
        <f t="shared" si="355"/>
        <v>20</v>
      </c>
    </row>
    <row r="11352" spans="1:6">
      <c r="A11352" t="s">
        <v>68</v>
      </c>
      <c r="B11352" s="72">
        <v>46277</v>
      </c>
      <c r="C11352" s="79">
        <v>0.875</v>
      </c>
      <c r="D11352">
        <v>11</v>
      </c>
      <c r="E11352" t="str">
        <f t="shared" si="354"/>
        <v>septembre</v>
      </c>
      <c r="F11352">
        <f t="shared" si="355"/>
        <v>21</v>
      </c>
    </row>
    <row r="11353" spans="1:6">
      <c r="A11353" t="s">
        <v>68</v>
      </c>
      <c r="B11353" s="72">
        <v>46277</v>
      </c>
      <c r="C11353" s="79">
        <v>0.91666666666666663</v>
      </c>
      <c r="D11353">
        <v>9</v>
      </c>
      <c r="E11353" t="str">
        <f t="shared" si="354"/>
        <v>septembre</v>
      </c>
      <c r="F11353">
        <f t="shared" si="355"/>
        <v>22</v>
      </c>
    </row>
    <row r="11354" spans="1:6">
      <c r="A11354" t="s">
        <v>68</v>
      </c>
      <c r="B11354" s="72">
        <v>46277</v>
      </c>
      <c r="C11354" s="79">
        <v>0.95833333333333337</v>
      </c>
      <c r="D11354">
        <v>5</v>
      </c>
      <c r="E11354" t="str">
        <f t="shared" si="354"/>
        <v>septembre</v>
      </c>
      <c r="F11354">
        <f t="shared" si="355"/>
        <v>23</v>
      </c>
    </row>
    <row r="11355" spans="1:6">
      <c r="A11355" t="s">
        <v>68</v>
      </c>
      <c r="B11355" s="72">
        <v>46278</v>
      </c>
      <c r="C11355" s="79">
        <v>0</v>
      </c>
      <c r="D11355">
        <v>5</v>
      </c>
      <c r="E11355" t="str">
        <f t="shared" si="354"/>
        <v>septembre</v>
      </c>
      <c r="F11355">
        <f t="shared" si="355"/>
        <v>24</v>
      </c>
    </row>
    <row r="11356" spans="1:6">
      <c r="A11356" t="s">
        <v>68</v>
      </c>
      <c r="B11356" s="72">
        <v>46278</v>
      </c>
      <c r="C11356" s="79">
        <v>4.1666666666666664E-2</v>
      </c>
      <c r="D11356">
        <v>4</v>
      </c>
      <c r="E11356" t="str">
        <f t="shared" si="354"/>
        <v>septembre</v>
      </c>
      <c r="F11356">
        <f t="shared" si="355"/>
        <v>1</v>
      </c>
    </row>
    <row r="11357" spans="1:6">
      <c r="A11357" t="s">
        <v>68</v>
      </c>
      <c r="B11357" s="72">
        <v>46278</v>
      </c>
      <c r="C11357" s="79">
        <v>8.3333333333333329E-2</v>
      </c>
      <c r="D11357">
        <v>2</v>
      </c>
      <c r="E11357" t="str">
        <f t="shared" si="354"/>
        <v>septembre</v>
      </c>
      <c r="F11357">
        <f t="shared" si="355"/>
        <v>2</v>
      </c>
    </row>
    <row r="11358" spans="1:6">
      <c r="A11358" t="s">
        <v>68</v>
      </c>
      <c r="B11358" s="72">
        <v>46278</v>
      </c>
      <c r="C11358" s="79">
        <v>0.125</v>
      </c>
      <c r="D11358">
        <v>1</v>
      </c>
      <c r="E11358" t="str">
        <f t="shared" si="354"/>
        <v>septembre</v>
      </c>
      <c r="F11358">
        <f t="shared" si="355"/>
        <v>3</v>
      </c>
    </row>
    <row r="11359" spans="1:6">
      <c r="A11359" t="s">
        <v>68</v>
      </c>
      <c r="B11359" s="72">
        <v>46278</v>
      </c>
      <c r="C11359" s="79">
        <v>0.16666666666666666</v>
      </c>
      <c r="D11359">
        <v>1</v>
      </c>
      <c r="E11359" t="str">
        <f t="shared" si="354"/>
        <v>septembre</v>
      </c>
      <c r="F11359">
        <f t="shared" si="355"/>
        <v>4</v>
      </c>
    </row>
    <row r="11360" spans="1:6">
      <c r="A11360" t="s">
        <v>68</v>
      </c>
      <c r="B11360" s="72">
        <v>46278</v>
      </c>
      <c r="C11360" s="79">
        <v>0.20833333333333334</v>
      </c>
      <c r="D11360">
        <v>0</v>
      </c>
      <c r="E11360" t="str">
        <f t="shared" si="354"/>
        <v>septembre</v>
      </c>
      <c r="F11360" t="e">
        <f t="shared" si="355"/>
        <v>#N/A</v>
      </c>
    </row>
    <row r="11361" spans="1:6">
      <c r="A11361" t="s">
        <v>68</v>
      </c>
      <c r="B11361" s="72">
        <v>46278</v>
      </c>
      <c r="C11361" s="79">
        <v>0.25</v>
      </c>
      <c r="D11361">
        <v>3</v>
      </c>
      <c r="E11361" t="str">
        <f t="shared" si="354"/>
        <v>septembre</v>
      </c>
      <c r="F11361">
        <f t="shared" si="355"/>
        <v>6</v>
      </c>
    </row>
    <row r="11362" spans="1:6">
      <c r="A11362" t="s">
        <v>68</v>
      </c>
      <c r="B11362" s="72">
        <v>46278</v>
      </c>
      <c r="C11362" s="79">
        <v>0.29166666666666669</v>
      </c>
      <c r="D11362">
        <v>7</v>
      </c>
      <c r="E11362" t="str">
        <f t="shared" si="354"/>
        <v>septembre</v>
      </c>
      <c r="F11362">
        <f t="shared" si="355"/>
        <v>7</v>
      </c>
    </row>
    <row r="11363" spans="1:6">
      <c r="A11363" t="s">
        <v>68</v>
      </c>
      <c r="B11363" s="72">
        <v>46278</v>
      </c>
      <c r="C11363" s="79">
        <v>0.33333333333333331</v>
      </c>
      <c r="D11363">
        <v>16</v>
      </c>
      <c r="E11363" t="str">
        <f t="shared" si="354"/>
        <v>septembre</v>
      </c>
      <c r="F11363">
        <f t="shared" si="355"/>
        <v>8</v>
      </c>
    </row>
    <row r="11364" spans="1:6">
      <c r="A11364" t="s">
        <v>68</v>
      </c>
      <c r="B11364" s="72">
        <v>46278</v>
      </c>
      <c r="C11364" s="79">
        <v>0.375</v>
      </c>
      <c r="D11364">
        <v>24</v>
      </c>
      <c r="E11364" t="str">
        <f t="shared" si="354"/>
        <v>septembre</v>
      </c>
      <c r="F11364">
        <f t="shared" si="355"/>
        <v>9</v>
      </c>
    </row>
    <row r="11365" spans="1:6">
      <c r="A11365" t="s">
        <v>68</v>
      </c>
      <c r="B11365" s="72">
        <v>46278</v>
      </c>
      <c r="C11365" s="79">
        <v>0.41666666666666669</v>
      </c>
      <c r="D11365">
        <v>37</v>
      </c>
      <c r="E11365" t="str">
        <f t="shared" si="354"/>
        <v>septembre</v>
      </c>
      <c r="F11365">
        <f t="shared" si="355"/>
        <v>10</v>
      </c>
    </row>
    <row r="11366" spans="1:6">
      <c r="A11366" t="s">
        <v>68</v>
      </c>
      <c r="B11366" s="72">
        <v>46278</v>
      </c>
      <c r="C11366" s="79">
        <v>0.45833333333333331</v>
      </c>
      <c r="D11366">
        <v>47</v>
      </c>
      <c r="E11366" t="str">
        <f t="shared" si="354"/>
        <v>septembre</v>
      </c>
      <c r="F11366">
        <f t="shared" si="355"/>
        <v>11</v>
      </c>
    </row>
    <row r="11367" spans="1:6">
      <c r="A11367" t="s">
        <v>68</v>
      </c>
      <c r="B11367" s="72">
        <v>46278</v>
      </c>
      <c r="C11367" s="79">
        <v>0.5</v>
      </c>
      <c r="D11367">
        <v>37</v>
      </c>
      <c r="E11367" t="str">
        <f t="shared" si="354"/>
        <v>septembre</v>
      </c>
      <c r="F11367">
        <f t="shared" si="355"/>
        <v>12</v>
      </c>
    </row>
    <row r="11368" spans="1:6">
      <c r="A11368" t="s">
        <v>68</v>
      </c>
      <c r="B11368" s="72">
        <v>46278</v>
      </c>
      <c r="C11368" s="79">
        <v>0.54166666666666663</v>
      </c>
      <c r="D11368">
        <v>46</v>
      </c>
      <c r="E11368" t="str">
        <f t="shared" si="354"/>
        <v>septembre</v>
      </c>
      <c r="F11368">
        <f t="shared" si="355"/>
        <v>13</v>
      </c>
    </row>
    <row r="11369" spans="1:6">
      <c r="A11369" t="s">
        <v>68</v>
      </c>
      <c r="B11369" s="72">
        <v>46278</v>
      </c>
      <c r="C11369" s="79">
        <v>0.58333333333333337</v>
      </c>
      <c r="D11369">
        <v>41</v>
      </c>
      <c r="E11369" t="str">
        <f t="shared" si="354"/>
        <v>septembre</v>
      </c>
      <c r="F11369">
        <f t="shared" si="355"/>
        <v>14</v>
      </c>
    </row>
    <row r="11370" spans="1:6">
      <c r="A11370" t="s">
        <v>68</v>
      </c>
      <c r="B11370" s="72">
        <v>46278</v>
      </c>
      <c r="C11370" s="79">
        <v>0.625</v>
      </c>
      <c r="D11370">
        <v>43</v>
      </c>
      <c r="E11370" t="str">
        <f t="shared" si="354"/>
        <v>septembre</v>
      </c>
      <c r="F11370">
        <f t="shared" si="355"/>
        <v>15</v>
      </c>
    </row>
    <row r="11371" spans="1:6">
      <c r="A11371" t="s">
        <v>68</v>
      </c>
      <c r="B11371" s="72">
        <v>46278</v>
      </c>
      <c r="C11371" s="79">
        <v>0.66666666666666663</v>
      </c>
      <c r="D11371">
        <v>38</v>
      </c>
      <c r="E11371" t="str">
        <f t="shared" si="354"/>
        <v>septembre</v>
      </c>
      <c r="F11371">
        <f t="shared" si="355"/>
        <v>16</v>
      </c>
    </row>
    <row r="11372" spans="1:6">
      <c r="A11372" t="s">
        <v>68</v>
      </c>
      <c r="B11372" s="72">
        <v>46278</v>
      </c>
      <c r="C11372" s="79">
        <v>0.70833333333333337</v>
      </c>
      <c r="D11372">
        <v>23</v>
      </c>
      <c r="E11372" t="str">
        <f t="shared" si="354"/>
        <v>septembre</v>
      </c>
      <c r="F11372">
        <f t="shared" si="355"/>
        <v>17</v>
      </c>
    </row>
    <row r="11373" spans="1:6">
      <c r="A11373" t="s">
        <v>68</v>
      </c>
      <c r="B11373" s="72">
        <v>46278</v>
      </c>
      <c r="C11373" s="79">
        <v>0.75</v>
      </c>
      <c r="D11373">
        <v>29</v>
      </c>
      <c r="E11373" t="str">
        <f t="shared" si="354"/>
        <v>septembre</v>
      </c>
      <c r="F11373">
        <f t="shared" si="355"/>
        <v>18</v>
      </c>
    </row>
    <row r="11374" spans="1:6">
      <c r="A11374" t="s">
        <v>68</v>
      </c>
      <c r="B11374" s="72">
        <v>46278</v>
      </c>
      <c r="C11374" s="79">
        <v>0.79166666666666663</v>
      </c>
      <c r="D11374">
        <v>21</v>
      </c>
      <c r="E11374" t="str">
        <f t="shared" si="354"/>
        <v>septembre</v>
      </c>
      <c r="F11374">
        <f t="shared" si="355"/>
        <v>19</v>
      </c>
    </row>
    <row r="11375" spans="1:6">
      <c r="A11375" t="s">
        <v>68</v>
      </c>
      <c r="B11375" s="72">
        <v>46278</v>
      </c>
      <c r="C11375" s="79">
        <v>0.83333333333333337</v>
      </c>
      <c r="D11375">
        <v>19</v>
      </c>
      <c r="E11375" t="str">
        <f t="shared" si="354"/>
        <v>septembre</v>
      </c>
      <c r="F11375">
        <f t="shared" si="355"/>
        <v>20</v>
      </c>
    </row>
    <row r="11376" spans="1:6">
      <c r="A11376" t="s">
        <v>68</v>
      </c>
      <c r="B11376" s="72">
        <v>46278</v>
      </c>
      <c r="C11376" s="79">
        <v>0.875</v>
      </c>
      <c r="D11376">
        <v>13</v>
      </c>
      <c r="E11376" t="str">
        <f t="shared" si="354"/>
        <v>septembre</v>
      </c>
      <c r="F11376">
        <f t="shared" si="355"/>
        <v>21</v>
      </c>
    </row>
    <row r="11377" spans="1:6">
      <c r="A11377" t="s">
        <v>68</v>
      </c>
      <c r="B11377" s="72">
        <v>46278</v>
      </c>
      <c r="C11377" s="79">
        <v>0.91666666666666663</v>
      </c>
      <c r="D11377">
        <v>7</v>
      </c>
      <c r="E11377" t="str">
        <f t="shared" si="354"/>
        <v>septembre</v>
      </c>
      <c r="F11377">
        <f t="shared" si="355"/>
        <v>22</v>
      </c>
    </row>
    <row r="11378" spans="1:6">
      <c r="A11378" t="s">
        <v>68</v>
      </c>
      <c r="B11378" s="72">
        <v>46278</v>
      </c>
      <c r="C11378" s="79">
        <v>0.95833333333333337</v>
      </c>
      <c r="D11378">
        <v>4</v>
      </c>
      <c r="E11378" t="str">
        <f t="shared" si="354"/>
        <v>septembre</v>
      </c>
      <c r="F11378">
        <f t="shared" si="355"/>
        <v>23</v>
      </c>
    </row>
    <row r="11379" spans="1:6">
      <c r="A11379" t="s">
        <v>68</v>
      </c>
      <c r="B11379" s="72">
        <v>46279</v>
      </c>
      <c r="C11379" s="79">
        <v>0</v>
      </c>
      <c r="D11379">
        <v>4</v>
      </c>
      <c r="E11379" t="str">
        <f t="shared" si="354"/>
        <v>septembre</v>
      </c>
      <c r="F11379">
        <f t="shared" si="355"/>
        <v>24</v>
      </c>
    </row>
    <row r="11380" spans="1:6">
      <c r="A11380" t="s">
        <v>68</v>
      </c>
      <c r="B11380" s="72">
        <v>46279</v>
      </c>
      <c r="C11380" s="79">
        <v>4.1666666666666664E-2</v>
      </c>
      <c r="D11380">
        <v>0</v>
      </c>
      <c r="E11380" t="str">
        <f t="shared" si="354"/>
        <v>septembre</v>
      </c>
      <c r="F11380">
        <f t="shared" si="355"/>
        <v>1</v>
      </c>
    </row>
    <row r="11381" spans="1:6">
      <c r="A11381" t="s">
        <v>68</v>
      </c>
      <c r="B11381" s="72">
        <v>46279</v>
      </c>
      <c r="C11381" s="79">
        <v>8.3333333333333329E-2</v>
      </c>
      <c r="D11381">
        <v>0</v>
      </c>
      <c r="E11381" t="str">
        <f t="shared" si="354"/>
        <v>septembre</v>
      </c>
      <c r="F11381">
        <f t="shared" si="355"/>
        <v>2</v>
      </c>
    </row>
    <row r="11382" spans="1:6">
      <c r="A11382" t="s">
        <v>68</v>
      </c>
      <c r="B11382" s="72">
        <v>46279</v>
      </c>
      <c r="C11382" s="79">
        <v>0.125</v>
      </c>
      <c r="D11382">
        <v>1</v>
      </c>
      <c r="E11382" t="str">
        <f t="shared" si="354"/>
        <v>septembre</v>
      </c>
      <c r="F11382">
        <f t="shared" si="355"/>
        <v>3</v>
      </c>
    </row>
    <row r="11383" spans="1:6">
      <c r="A11383" t="s">
        <v>68</v>
      </c>
      <c r="B11383" s="72">
        <v>46279</v>
      </c>
      <c r="C11383" s="79">
        <v>0.16666666666666666</v>
      </c>
      <c r="D11383">
        <v>0</v>
      </c>
      <c r="E11383" t="str">
        <f t="shared" si="354"/>
        <v>septembre</v>
      </c>
      <c r="F11383">
        <f t="shared" si="355"/>
        <v>4</v>
      </c>
    </row>
    <row r="11384" spans="1:6">
      <c r="A11384" t="s">
        <v>68</v>
      </c>
      <c r="B11384" s="72">
        <v>46279</v>
      </c>
      <c r="C11384" s="79">
        <v>0.20833333333333334</v>
      </c>
      <c r="D11384">
        <v>1</v>
      </c>
      <c r="E11384" t="str">
        <f t="shared" si="354"/>
        <v>septembre</v>
      </c>
      <c r="F11384" t="e">
        <f t="shared" si="355"/>
        <v>#N/A</v>
      </c>
    </row>
    <row r="11385" spans="1:6">
      <c r="A11385" t="s">
        <v>68</v>
      </c>
      <c r="B11385" s="72">
        <v>46279</v>
      </c>
      <c r="C11385" s="79">
        <v>0.25</v>
      </c>
      <c r="D11385">
        <v>7</v>
      </c>
      <c r="E11385" t="str">
        <f t="shared" si="354"/>
        <v>septembre</v>
      </c>
      <c r="F11385">
        <f t="shared" si="355"/>
        <v>6</v>
      </c>
    </row>
    <row r="11386" spans="1:6">
      <c r="A11386" t="s">
        <v>68</v>
      </c>
      <c r="B11386" s="72">
        <v>46279</v>
      </c>
      <c r="C11386" s="79">
        <v>0.29166666666666669</v>
      </c>
      <c r="D11386">
        <v>22</v>
      </c>
      <c r="E11386" t="str">
        <f t="shared" si="354"/>
        <v>septembre</v>
      </c>
      <c r="F11386">
        <f t="shared" si="355"/>
        <v>7</v>
      </c>
    </row>
    <row r="11387" spans="1:6">
      <c r="A11387" t="s">
        <v>68</v>
      </c>
      <c r="B11387" s="72">
        <v>46279</v>
      </c>
      <c r="C11387" s="79">
        <v>0.33333333333333331</v>
      </c>
      <c r="D11387">
        <v>67</v>
      </c>
      <c r="E11387" t="str">
        <f t="shared" si="354"/>
        <v>septembre</v>
      </c>
      <c r="F11387">
        <f t="shared" si="355"/>
        <v>8</v>
      </c>
    </row>
    <row r="11388" spans="1:6">
      <c r="A11388" t="s">
        <v>68</v>
      </c>
      <c r="B11388" s="72">
        <v>46279</v>
      </c>
      <c r="C11388" s="79">
        <v>0.375</v>
      </c>
      <c r="D11388">
        <v>78</v>
      </c>
      <c r="E11388" t="str">
        <f t="shared" si="354"/>
        <v>septembre</v>
      </c>
      <c r="F11388">
        <f t="shared" si="355"/>
        <v>9</v>
      </c>
    </row>
    <row r="11389" spans="1:6">
      <c r="A11389" t="s">
        <v>68</v>
      </c>
      <c r="B11389" s="72">
        <v>46279</v>
      </c>
      <c r="C11389" s="79">
        <v>0.41666666666666669</v>
      </c>
      <c r="D11389">
        <v>82</v>
      </c>
      <c r="E11389" t="str">
        <f t="shared" si="354"/>
        <v>septembre</v>
      </c>
      <c r="F11389">
        <f t="shared" si="355"/>
        <v>10</v>
      </c>
    </row>
    <row r="11390" spans="1:6">
      <c r="A11390" t="s">
        <v>68</v>
      </c>
      <c r="B11390" s="72">
        <v>46279</v>
      </c>
      <c r="C11390" s="79">
        <v>0.45833333333333331</v>
      </c>
      <c r="D11390">
        <v>68</v>
      </c>
      <c r="E11390" t="str">
        <f t="shared" si="354"/>
        <v>septembre</v>
      </c>
      <c r="F11390">
        <f t="shared" si="355"/>
        <v>11</v>
      </c>
    </row>
    <row r="11391" spans="1:6">
      <c r="A11391" t="s">
        <v>68</v>
      </c>
      <c r="B11391" s="72">
        <v>46279</v>
      </c>
      <c r="C11391" s="79">
        <v>0.5</v>
      </c>
      <c r="D11391">
        <v>59</v>
      </c>
      <c r="E11391" t="str">
        <f t="shared" si="354"/>
        <v>septembre</v>
      </c>
      <c r="F11391">
        <f t="shared" si="355"/>
        <v>12</v>
      </c>
    </row>
    <row r="11392" spans="1:6">
      <c r="A11392" t="s">
        <v>68</v>
      </c>
      <c r="B11392" s="72">
        <v>46279</v>
      </c>
      <c r="C11392" s="79">
        <v>0.54166666666666663</v>
      </c>
      <c r="D11392">
        <v>67</v>
      </c>
      <c r="E11392" t="str">
        <f t="shared" si="354"/>
        <v>septembre</v>
      </c>
      <c r="F11392">
        <f t="shared" si="355"/>
        <v>13</v>
      </c>
    </row>
    <row r="11393" spans="1:6">
      <c r="A11393" t="s">
        <v>68</v>
      </c>
      <c r="B11393" s="72">
        <v>46279</v>
      </c>
      <c r="C11393" s="79">
        <v>0.58333333333333337</v>
      </c>
      <c r="D11393">
        <v>71</v>
      </c>
      <c r="E11393" t="str">
        <f t="shared" si="354"/>
        <v>septembre</v>
      </c>
      <c r="F11393">
        <f t="shared" si="355"/>
        <v>14</v>
      </c>
    </row>
    <row r="11394" spans="1:6">
      <c r="A11394" t="s">
        <v>68</v>
      </c>
      <c r="B11394" s="72">
        <v>46279</v>
      </c>
      <c r="C11394" s="79">
        <v>0.625</v>
      </c>
      <c r="D11394">
        <v>53</v>
      </c>
      <c r="E11394" t="str">
        <f t="shared" si="354"/>
        <v>septembre</v>
      </c>
      <c r="F11394">
        <f t="shared" si="355"/>
        <v>15</v>
      </c>
    </row>
    <row r="11395" spans="1:6">
      <c r="A11395" t="s">
        <v>68</v>
      </c>
      <c r="B11395" s="72">
        <v>46279</v>
      </c>
      <c r="C11395" s="79">
        <v>0.66666666666666663</v>
      </c>
      <c r="D11395">
        <v>63</v>
      </c>
      <c r="E11395" t="str">
        <f t="shared" si="354"/>
        <v>septembre</v>
      </c>
      <c r="F11395">
        <f t="shared" si="355"/>
        <v>16</v>
      </c>
    </row>
    <row r="11396" spans="1:6">
      <c r="A11396" t="s">
        <v>68</v>
      </c>
      <c r="B11396" s="72">
        <v>46279</v>
      </c>
      <c r="C11396" s="79">
        <v>0.70833333333333337</v>
      </c>
      <c r="D11396">
        <v>43</v>
      </c>
      <c r="E11396" t="str">
        <f t="shared" ref="E11396:E11459" si="356">TEXT(B11396,"mmmm")</f>
        <v>septembre</v>
      </c>
      <c r="F11396">
        <f t="shared" ref="F11396:F11459" si="357">VLOOKUP(C11396,$L$1:$M$24,2,0)</f>
        <v>17</v>
      </c>
    </row>
    <row r="11397" spans="1:6">
      <c r="A11397" t="s">
        <v>68</v>
      </c>
      <c r="B11397" s="72">
        <v>46279</v>
      </c>
      <c r="C11397" s="79">
        <v>0.75</v>
      </c>
      <c r="D11397">
        <v>24</v>
      </c>
      <c r="E11397" t="str">
        <f t="shared" si="356"/>
        <v>septembre</v>
      </c>
      <c r="F11397">
        <f t="shared" si="357"/>
        <v>18</v>
      </c>
    </row>
    <row r="11398" spans="1:6">
      <c r="A11398" t="s">
        <v>68</v>
      </c>
      <c r="B11398" s="72">
        <v>46279</v>
      </c>
      <c r="C11398" s="79">
        <v>0.79166666666666663</v>
      </c>
      <c r="D11398">
        <v>14</v>
      </c>
      <c r="E11398" t="str">
        <f t="shared" si="356"/>
        <v>septembre</v>
      </c>
      <c r="F11398">
        <f t="shared" si="357"/>
        <v>19</v>
      </c>
    </row>
    <row r="11399" spans="1:6">
      <c r="A11399" t="s">
        <v>68</v>
      </c>
      <c r="B11399" s="72">
        <v>46279</v>
      </c>
      <c r="C11399" s="79">
        <v>0.83333333333333337</v>
      </c>
      <c r="D11399">
        <v>10</v>
      </c>
      <c r="E11399" t="str">
        <f t="shared" si="356"/>
        <v>septembre</v>
      </c>
      <c r="F11399">
        <f t="shared" si="357"/>
        <v>20</v>
      </c>
    </row>
    <row r="11400" spans="1:6">
      <c r="A11400" t="s">
        <v>68</v>
      </c>
      <c r="B11400" s="72">
        <v>46279</v>
      </c>
      <c r="C11400" s="79">
        <v>0.875</v>
      </c>
      <c r="D11400">
        <v>6</v>
      </c>
      <c r="E11400" t="str">
        <f t="shared" si="356"/>
        <v>septembre</v>
      </c>
      <c r="F11400">
        <f t="shared" si="357"/>
        <v>21</v>
      </c>
    </row>
    <row r="11401" spans="1:6">
      <c r="A11401" t="s">
        <v>68</v>
      </c>
      <c r="B11401" s="72">
        <v>46279</v>
      </c>
      <c r="C11401" s="79">
        <v>0.91666666666666663</v>
      </c>
      <c r="D11401">
        <v>6</v>
      </c>
      <c r="E11401" t="str">
        <f t="shared" si="356"/>
        <v>septembre</v>
      </c>
      <c r="F11401">
        <f t="shared" si="357"/>
        <v>22</v>
      </c>
    </row>
    <row r="11402" spans="1:6">
      <c r="A11402" t="s">
        <v>68</v>
      </c>
      <c r="B11402" s="72">
        <v>46279</v>
      </c>
      <c r="C11402" s="79">
        <v>0.95833333333333337</v>
      </c>
      <c r="D11402">
        <v>7</v>
      </c>
      <c r="E11402" t="str">
        <f t="shared" si="356"/>
        <v>septembre</v>
      </c>
      <c r="F11402">
        <f t="shared" si="357"/>
        <v>23</v>
      </c>
    </row>
    <row r="11403" spans="1:6">
      <c r="A11403" t="s">
        <v>68</v>
      </c>
      <c r="B11403" s="72">
        <v>46280</v>
      </c>
      <c r="C11403" s="79">
        <v>0</v>
      </c>
      <c r="D11403">
        <v>3</v>
      </c>
      <c r="E11403" t="str">
        <f t="shared" si="356"/>
        <v>septembre</v>
      </c>
      <c r="F11403">
        <f t="shared" si="357"/>
        <v>24</v>
      </c>
    </row>
    <row r="11404" spans="1:6">
      <c r="A11404" t="s">
        <v>68</v>
      </c>
      <c r="B11404" s="72">
        <v>46280</v>
      </c>
      <c r="C11404" s="79">
        <v>4.1666666666666664E-2</v>
      </c>
      <c r="D11404">
        <v>1</v>
      </c>
      <c r="E11404" t="str">
        <f t="shared" si="356"/>
        <v>septembre</v>
      </c>
      <c r="F11404">
        <f t="shared" si="357"/>
        <v>1</v>
      </c>
    </row>
    <row r="11405" spans="1:6">
      <c r="A11405" t="s">
        <v>68</v>
      </c>
      <c r="B11405" s="72">
        <v>46280</v>
      </c>
      <c r="C11405" s="79">
        <v>8.3333333333333329E-2</v>
      </c>
      <c r="D11405">
        <v>1</v>
      </c>
      <c r="E11405" t="str">
        <f t="shared" si="356"/>
        <v>septembre</v>
      </c>
      <c r="F11405">
        <f t="shared" si="357"/>
        <v>2</v>
      </c>
    </row>
    <row r="11406" spans="1:6">
      <c r="A11406" t="s">
        <v>68</v>
      </c>
      <c r="B11406" s="72">
        <v>46280</v>
      </c>
      <c r="C11406" s="79">
        <v>0.125</v>
      </c>
      <c r="D11406">
        <v>0</v>
      </c>
      <c r="E11406" t="str">
        <f t="shared" si="356"/>
        <v>septembre</v>
      </c>
      <c r="F11406">
        <f t="shared" si="357"/>
        <v>3</v>
      </c>
    </row>
    <row r="11407" spans="1:6">
      <c r="A11407" t="s">
        <v>68</v>
      </c>
      <c r="B11407" s="72">
        <v>46280</v>
      </c>
      <c r="C11407" s="79">
        <v>0.16666666666666666</v>
      </c>
      <c r="D11407">
        <v>0</v>
      </c>
      <c r="E11407" t="str">
        <f t="shared" si="356"/>
        <v>septembre</v>
      </c>
      <c r="F11407">
        <f t="shared" si="357"/>
        <v>4</v>
      </c>
    </row>
    <row r="11408" spans="1:6">
      <c r="A11408" t="s">
        <v>68</v>
      </c>
      <c r="B11408" s="72">
        <v>46280</v>
      </c>
      <c r="C11408" s="79">
        <v>0.20833333333333334</v>
      </c>
      <c r="D11408">
        <v>2</v>
      </c>
      <c r="E11408" t="str">
        <f t="shared" si="356"/>
        <v>septembre</v>
      </c>
      <c r="F11408" t="e">
        <f t="shared" si="357"/>
        <v>#N/A</v>
      </c>
    </row>
    <row r="11409" spans="1:6">
      <c r="A11409" t="s">
        <v>68</v>
      </c>
      <c r="B11409" s="72">
        <v>46280</v>
      </c>
      <c r="C11409" s="79">
        <v>0.25</v>
      </c>
      <c r="D11409">
        <v>5</v>
      </c>
      <c r="E11409" t="str">
        <f t="shared" si="356"/>
        <v>septembre</v>
      </c>
      <c r="F11409">
        <f t="shared" si="357"/>
        <v>6</v>
      </c>
    </row>
    <row r="11410" spans="1:6">
      <c r="A11410" t="s">
        <v>68</v>
      </c>
      <c r="B11410" s="72">
        <v>46280</v>
      </c>
      <c r="C11410" s="79">
        <v>0.29166666666666669</v>
      </c>
      <c r="D11410">
        <v>13</v>
      </c>
      <c r="E11410" t="str">
        <f t="shared" si="356"/>
        <v>septembre</v>
      </c>
      <c r="F11410">
        <f t="shared" si="357"/>
        <v>7</v>
      </c>
    </row>
    <row r="11411" spans="1:6">
      <c r="A11411" t="s">
        <v>68</v>
      </c>
      <c r="B11411" s="72">
        <v>46280</v>
      </c>
      <c r="C11411" s="79">
        <v>0.33333333333333331</v>
      </c>
      <c r="D11411">
        <v>44</v>
      </c>
      <c r="E11411" t="str">
        <f t="shared" si="356"/>
        <v>septembre</v>
      </c>
      <c r="F11411">
        <f t="shared" si="357"/>
        <v>8</v>
      </c>
    </row>
    <row r="11412" spans="1:6">
      <c r="A11412" t="s">
        <v>68</v>
      </c>
      <c r="B11412" s="72">
        <v>46280</v>
      </c>
      <c r="C11412" s="79">
        <v>0.375</v>
      </c>
      <c r="D11412">
        <v>51</v>
      </c>
      <c r="E11412" t="str">
        <f t="shared" si="356"/>
        <v>septembre</v>
      </c>
      <c r="F11412">
        <f t="shared" si="357"/>
        <v>9</v>
      </c>
    </row>
    <row r="11413" spans="1:6">
      <c r="A11413" t="s">
        <v>68</v>
      </c>
      <c r="B11413" s="72">
        <v>46280</v>
      </c>
      <c r="C11413" s="79">
        <v>0.41666666666666669</v>
      </c>
      <c r="D11413">
        <v>63</v>
      </c>
      <c r="E11413" t="str">
        <f t="shared" si="356"/>
        <v>septembre</v>
      </c>
      <c r="F11413">
        <f t="shared" si="357"/>
        <v>10</v>
      </c>
    </row>
    <row r="11414" spans="1:6">
      <c r="A11414" t="s">
        <v>68</v>
      </c>
      <c r="B11414" s="72">
        <v>46280</v>
      </c>
      <c r="C11414" s="79">
        <v>0.45833333333333331</v>
      </c>
      <c r="D11414">
        <v>55</v>
      </c>
      <c r="E11414" t="str">
        <f t="shared" si="356"/>
        <v>septembre</v>
      </c>
      <c r="F11414">
        <f t="shared" si="357"/>
        <v>11</v>
      </c>
    </row>
    <row r="11415" spans="1:6">
      <c r="A11415" t="s">
        <v>68</v>
      </c>
      <c r="B11415" s="72">
        <v>46280</v>
      </c>
      <c r="C11415" s="79">
        <v>0.5</v>
      </c>
      <c r="D11415">
        <v>62</v>
      </c>
      <c r="E11415" t="str">
        <f t="shared" si="356"/>
        <v>septembre</v>
      </c>
      <c r="F11415">
        <f t="shared" si="357"/>
        <v>12</v>
      </c>
    </row>
    <row r="11416" spans="1:6">
      <c r="A11416" t="s">
        <v>68</v>
      </c>
      <c r="B11416" s="72">
        <v>46280</v>
      </c>
      <c r="C11416" s="79">
        <v>0.54166666666666663</v>
      </c>
      <c r="D11416">
        <v>62</v>
      </c>
      <c r="E11416" t="str">
        <f t="shared" si="356"/>
        <v>septembre</v>
      </c>
      <c r="F11416">
        <f t="shared" si="357"/>
        <v>13</v>
      </c>
    </row>
    <row r="11417" spans="1:6">
      <c r="A11417" t="s">
        <v>68</v>
      </c>
      <c r="B11417" s="72">
        <v>46280</v>
      </c>
      <c r="C11417" s="79">
        <v>0.58333333333333337</v>
      </c>
      <c r="D11417">
        <v>52</v>
      </c>
      <c r="E11417" t="str">
        <f t="shared" si="356"/>
        <v>septembre</v>
      </c>
      <c r="F11417">
        <f t="shared" si="357"/>
        <v>14</v>
      </c>
    </row>
    <row r="11418" spans="1:6">
      <c r="A11418" t="s">
        <v>68</v>
      </c>
      <c r="B11418" s="72">
        <v>46280</v>
      </c>
      <c r="C11418" s="79">
        <v>0.625</v>
      </c>
      <c r="D11418">
        <v>54</v>
      </c>
      <c r="E11418" t="str">
        <f t="shared" si="356"/>
        <v>septembre</v>
      </c>
      <c r="F11418">
        <f t="shared" si="357"/>
        <v>15</v>
      </c>
    </row>
    <row r="11419" spans="1:6">
      <c r="A11419" t="s">
        <v>68</v>
      </c>
      <c r="B11419" s="72">
        <v>46280</v>
      </c>
      <c r="C11419" s="79">
        <v>0.66666666666666663</v>
      </c>
      <c r="D11419">
        <v>52</v>
      </c>
      <c r="E11419" t="str">
        <f t="shared" si="356"/>
        <v>septembre</v>
      </c>
      <c r="F11419">
        <f t="shared" si="357"/>
        <v>16</v>
      </c>
    </row>
    <row r="11420" spans="1:6">
      <c r="A11420" t="s">
        <v>68</v>
      </c>
      <c r="B11420" s="72">
        <v>46280</v>
      </c>
      <c r="C11420" s="79">
        <v>0.70833333333333337</v>
      </c>
      <c r="D11420">
        <v>45</v>
      </c>
      <c r="E11420" t="str">
        <f t="shared" si="356"/>
        <v>septembre</v>
      </c>
      <c r="F11420">
        <f t="shared" si="357"/>
        <v>17</v>
      </c>
    </row>
    <row r="11421" spans="1:6">
      <c r="A11421" t="s">
        <v>68</v>
      </c>
      <c r="B11421" s="72">
        <v>46280</v>
      </c>
      <c r="C11421" s="79">
        <v>0.75</v>
      </c>
      <c r="D11421">
        <v>30</v>
      </c>
      <c r="E11421" t="str">
        <f t="shared" si="356"/>
        <v>septembre</v>
      </c>
      <c r="F11421">
        <f t="shared" si="357"/>
        <v>18</v>
      </c>
    </row>
    <row r="11422" spans="1:6">
      <c r="A11422" t="s">
        <v>68</v>
      </c>
      <c r="B11422" s="72">
        <v>46280</v>
      </c>
      <c r="C11422" s="79">
        <v>0.79166666666666663</v>
      </c>
      <c r="D11422">
        <v>22</v>
      </c>
      <c r="E11422" t="str">
        <f t="shared" si="356"/>
        <v>septembre</v>
      </c>
      <c r="F11422">
        <f t="shared" si="357"/>
        <v>19</v>
      </c>
    </row>
    <row r="11423" spans="1:6">
      <c r="A11423" t="s">
        <v>68</v>
      </c>
      <c r="B11423" s="72">
        <v>46280</v>
      </c>
      <c r="C11423" s="79">
        <v>0.83333333333333337</v>
      </c>
      <c r="D11423">
        <v>11</v>
      </c>
      <c r="E11423" t="str">
        <f t="shared" si="356"/>
        <v>septembre</v>
      </c>
      <c r="F11423">
        <f t="shared" si="357"/>
        <v>20</v>
      </c>
    </row>
    <row r="11424" spans="1:6">
      <c r="A11424" t="s">
        <v>68</v>
      </c>
      <c r="B11424" s="72">
        <v>46280</v>
      </c>
      <c r="C11424" s="79">
        <v>0.875</v>
      </c>
      <c r="D11424">
        <v>7</v>
      </c>
      <c r="E11424" t="str">
        <f t="shared" si="356"/>
        <v>septembre</v>
      </c>
      <c r="F11424">
        <f t="shared" si="357"/>
        <v>21</v>
      </c>
    </row>
    <row r="11425" spans="1:6">
      <c r="A11425" t="s">
        <v>68</v>
      </c>
      <c r="B11425" s="72">
        <v>46280</v>
      </c>
      <c r="C11425" s="79">
        <v>0.91666666666666663</v>
      </c>
      <c r="D11425">
        <v>6</v>
      </c>
      <c r="E11425" t="str">
        <f t="shared" si="356"/>
        <v>septembre</v>
      </c>
      <c r="F11425">
        <f t="shared" si="357"/>
        <v>22</v>
      </c>
    </row>
    <row r="11426" spans="1:6">
      <c r="A11426" t="s">
        <v>68</v>
      </c>
      <c r="B11426" s="72">
        <v>46280</v>
      </c>
      <c r="C11426" s="79">
        <v>0.95833333333333337</v>
      </c>
      <c r="D11426">
        <v>6</v>
      </c>
      <c r="E11426" t="str">
        <f t="shared" si="356"/>
        <v>septembre</v>
      </c>
      <c r="F11426">
        <f t="shared" si="357"/>
        <v>23</v>
      </c>
    </row>
    <row r="11427" spans="1:6">
      <c r="A11427" t="s">
        <v>68</v>
      </c>
      <c r="B11427" s="72">
        <v>46281</v>
      </c>
      <c r="C11427" s="79">
        <v>0</v>
      </c>
      <c r="D11427">
        <v>0</v>
      </c>
      <c r="E11427" t="str">
        <f t="shared" si="356"/>
        <v>septembre</v>
      </c>
      <c r="F11427">
        <f t="shared" si="357"/>
        <v>24</v>
      </c>
    </row>
    <row r="11428" spans="1:6">
      <c r="A11428" t="s">
        <v>68</v>
      </c>
      <c r="B11428" s="72">
        <v>46281</v>
      </c>
      <c r="C11428" s="79">
        <v>4.1666666666666664E-2</v>
      </c>
      <c r="D11428">
        <v>0</v>
      </c>
      <c r="E11428" t="str">
        <f t="shared" si="356"/>
        <v>septembre</v>
      </c>
      <c r="F11428">
        <f t="shared" si="357"/>
        <v>1</v>
      </c>
    </row>
    <row r="11429" spans="1:6">
      <c r="A11429" t="s">
        <v>68</v>
      </c>
      <c r="B11429" s="72">
        <v>46281</v>
      </c>
      <c r="C11429" s="79">
        <v>8.3333333333333329E-2</v>
      </c>
      <c r="D11429">
        <v>0</v>
      </c>
      <c r="E11429" t="str">
        <f t="shared" si="356"/>
        <v>septembre</v>
      </c>
      <c r="F11429">
        <f t="shared" si="357"/>
        <v>2</v>
      </c>
    </row>
    <row r="11430" spans="1:6">
      <c r="A11430" t="s">
        <v>68</v>
      </c>
      <c r="B11430" s="72">
        <v>46281</v>
      </c>
      <c r="C11430" s="79">
        <v>0.125</v>
      </c>
      <c r="D11430">
        <v>0</v>
      </c>
      <c r="E11430" t="str">
        <f t="shared" si="356"/>
        <v>septembre</v>
      </c>
      <c r="F11430">
        <f t="shared" si="357"/>
        <v>3</v>
      </c>
    </row>
    <row r="11431" spans="1:6">
      <c r="A11431" t="s">
        <v>68</v>
      </c>
      <c r="B11431" s="72">
        <v>46281</v>
      </c>
      <c r="C11431" s="79">
        <v>0.16666666666666666</v>
      </c>
      <c r="D11431">
        <v>0</v>
      </c>
      <c r="E11431" t="str">
        <f t="shared" si="356"/>
        <v>septembre</v>
      </c>
      <c r="F11431">
        <f t="shared" si="357"/>
        <v>4</v>
      </c>
    </row>
    <row r="11432" spans="1:6">
      <c r="A11432" t="s">
        <v>68</v>
      </c>
      <c r="B11432" s="72">
        <v>46281</v>
      </c>
      <c r="C11432" s="79">
        <v>0.20833333333333334</v>
      </c>
      <c r="D11432">
        <v>0</v>
      </c>
      <c r="E11432" t="str">
        <f t="shared" si="356"/>
        <v>septembre</v>
      </c>
      <c r="F11432" t="e">
        <f t="shared" si="357"/>
        <v>#N/A</v>
      </c>
    </row>
    <row r="11433" spans="1:6">
      <c r="A11433" t="s">
        <v>68</v>
      </c>
      <c r="B11433" s="72">
        <v>46281</v>
      </c>
      <c r="C11433" s="79">
        <v>0.25</v>
      </c>
      <c r="D11433">
        <v>5</v>
      </c>
      <c r="E11433" t="str">
        <f t="shared" si="356"/>
        <v>septembre</v>
      </c>
      <c r="F11433">
        <f t="shared" si="357"/>
        <v>6</v>
      </c>
    </row>
    <row r="11434" spans="1:6">
      <c r="A11434" t="s">
        <v>68</v>
      </c>
      <c r="B11434" s="72">
        <v>46281</v>
      </c>
      <c r="C11434" s="79">
        <v>0.29166666666666669</v>
      </c>
      <c r="D11434">
        <v>13</v>
      </c>
      <c r="E11434" t="str">
        <f t="shared" si="356"/>
        <v>septembre</v>
      </c>
      <c r="F11434">
        <f t="shared" si="357"/>
        <v>7</v>
      </c>
    </row>
    <row r="11435" spans="1:6">
      <c r="A11435" t="s">
        <v>68</v>
      </c>
      <c r="B11435" s="72">
        <v>46281</v>
      </c>
      <c r="C11435" s="79">
        <v>0.33333333333333331</v>
      </c>
      <c r="D11435">
        <v>42</v>
      </c>
      <c r="E11435" t="str">
        <f t="shared" si="356"/>
        <v>septembre</v>
      </c>
      <c r="F11435">
        <f t="shared" si="357"/>
        <v>8</v>
      </c>
    </row>
    <row r="11436" spans="1:6">
      <c r="A11436" t="s">
        <v>68</v>
      </c>
      <c r="B11436" s="72">
        <v>46281</v>
      </c>
      <c r="C11436" s="79">
        <v>0.375</v>
      </c>
      <c r="D11436">
        <v>62</v>
      </c>
      <c r="E11436" t="str">
        <f t="shared" si="356"/>
        <v>septembre</v>
      </c>
      <c r="F11436">
        <f t="shared" si="357"/>
        <v>9</v>
      </c>
    </row>
    <row r="11437" spans="1:6">
      <c r="A11437" t="s">
        <v>68</v>
      </c>
      <c r="B11437" s="72">
        <v>46281</v>
      </c>
      <c r="C11437" s="79">
        <v>0.41666666666666669</v>
      </c>
      <c r="D11437">
        <v>55</v>
      </c>
      <c r="E11437" t="str">
        <f t="shared" si="356"/>
        <v>septembre</v>
      </c>
      <c r="F11437">
        <f t="shared" si="357"/>
        <v>10</v>
      </c>
    </row>
    <row r="11438" spans="1:6">
      <c r="A11438" t="s">
        <v>68</v>
      </c>
      <c r="B11438" s="72">
        <v>46281</v>
      </c>
      <c r="C11438" s="79">
        <v>0.45833333333333331</v>
      </c>
      <c r="D11438">
        <v>53</v>
      </c>
      <c r="E11438" t="str">
        <f t="shared" si="356"/>
        <v>septembre</v>
      </c>
      <c r="F11438">
        <f t="shared" si="357"/>
        <v>11</v>
      </c>
    </row>
    <row r="11439" spans="1:6">
      <c r="A11439" t="s">
        <v>68</v>
      </c>
      <c r="B11439" s="72">
        <v>46281</v>
      </c>
      <c r="C11439" s="79">
        <v>0.5</v>
      </c>
      <c r="D11439">
        <v>56</v>
      </c>
      <c r="E11439" t="str">
        <f t="shared" si="356"/>
        <v>septembre</v>
      </c>
      <c r="F11439">
        <f t="shared" si="357"/>
        <v>12</v>
      </c>
    </row>
    <row r="11440" spans="1:6">
      <c r="A11440" t="s">
        <v>68</v>
      </c>
      <c r="B11440" s="72">
        <v>46281</v>
      </c>
      <c r="C11440" s="79">
        <v>0.54166666666666663</v>
      </c>
      <c r="D11440">
        <v>55</v>
      </c>
      <c r="E11440" t="str">
        <f t="shared" si="356"/>
        <v>septembre</v>
      </c>
      <c r="F11440">
        <f t="shared" si="357"/>
        <v>13</v>
      </c>
    </row>
    <row r="11441" spans="1:6">
      <c r="A11441" t="s">
        <v>68</v>
      </c>
      <c r="B11441" s="72">
        <v>46281</v>
      </c>
      <c r="C11441" s="79">
        <v>0.58333333333333337</v>
      </c>
      <c r="D11441">
        <v>52</v>
      </c>
      <c r="E11441" t="str">
        <f t="shared" si="356"/>
        <v>septembre</v>
      </c>
      <c r="F11441">
        <f t="shared" si="357"/>
        <v>14</v>
      </c>
    </row>
    <row r="11442" spans="1:6">
      <c r="A11442" t="s">
        <v>68</v>
      </c>
      <c r="B11442" s="72">
        <v>46281</v>
      </c>
      <c r="C11442" s="79">
        <v>0.625</v>
      </c>
      <c r="D11442">
        <v>45</v>
      </c>
      <c r="E11442" t="str">
        <f t="shared" si="356"/>
        <v>septembre</v>
      </c>
      <c r="F11442">
        <f t="shared" si="357"/>
        <v>15</v>
      </c>
    </row>
    <row r="11443" spans="1:6">
      <c r="A11443" t="s">
        <v>68</v>
      </c>
      <c r="B11443" s="72">
        <v>46281</v>
      </c>
      <c r="C11443" s="79">
        <v>0.66666666666666663</v>
      </c>
      <c r="D11443">
        <v>48</v>
      </c>
      <c r="E11443" t="str">
        <f t="shared" si="356"/>
        <v>septembre</v>
      </c>
      <c r="F11443">
        <f t="shared" si="357"/>
        <v>16</v>
      </c>
    </row>
    <row r="11444" spans="1:6">
      <c r="A11444" t="s">
        <v>68</v>
      </c>
      <c r="B11444" s="72">
        <v>46281</v>
      </c>
      <c r="C11444" s="79">
        <v>0.70833333333333337</v>
      </c>
      <c r="D11444">
        <v>40</v>
      </c>
      <c r="E11444" t="str">
        <f t="shared" si="356"/>
        <v>septembre</v>
      </c>
      <c r="F11444">
        <f t="shared" si="357"/>
        <v>17</v>
      </c>
    </row>
    <row r="11445" spans="1:6">
      <c r="A11445" t="s">
        <v>68</v>
      </c>
      <c r="B11445" s="72">
        <v>46281</v>
      </c>
      <c r="C11445" s="79">
        <v>0.75</v>
      </c>
      <c r="D11445">
        <v>25</v>
      </c>
      <c r="E11445" t="str">
        <f t="shared" si="356"/>
        <v>septembre</v>
      </c>
      <c r="F11445">
        <f t="shared" si="357"/>
        <v>18</v>
      </c>
    </row>
    <row r="11446" spans="1:6">
      <c r="A11446" t="s">
        <v>68</v>
      </c>
      <c r="B11446" s="72">
        <v>46281</v>
      </c>
      <c r="C11446" s="79">
        <v>0.79166666666666663</v>
      </c>
      <c r="D11446">
        <v>13</v>
      </c>
      <c r="E11446" t="str">
        <f t="shared" si="356"/>
        <v>septembre</v>
      </c>
      <c r="F11446">
        <f t="shared" si="357"/>
        <v>19</v>
      </c>
    </row>
    <row r="11447" spans="1:6">
      <c r="A11447" t="s">
        <v>68</v>
      </c>
      <c r="B11447" s="72">
        <v>46281</v>
      </c>
      <c r="C11447" s="79">
        <v>0.83333333333333337</v>
      </c>
      <c r="D11447">
        <v>11</v>
      </c>
      <c r="E11447" t="str">
        <f t="shared" si="356"/>
        <v>septembre</v>
      </c>
      <c r="F11447">
        <f t="shared" si="357"/>
        <v>20</v>
      </c>
    </row>
    <row r="11448" spans="1:6">
      <c r="A11448" t="s">
        <v>68</v>
      </c>
      <c r="B11448" s="72">
        <v>46281</v>
      </c>
      <c r="C11448" s="79">
        <v>0.875</v>
      </c>
      <c r="D11448">
        <v>8</v>
      </c>
      <c r="E11448" t="str">
        <f t="shared" si="356"/>
        <v>septembre</v>
      </c>
      <c r="F11448">
        <f t="shared" si="357"/>
        <v>21</v>
      </c>
    </row>
    <row r="11449" spans="1:6">
      <c r="A11449" t="s">
        <v>68</v>
      </c>
      <c r="B11449" s="72">
        <v>46281</v>
      </c>
      <c r="C11449" s="79">
        <v>0.91666666666666663</v>
      </c>
      <c r="D11449">
        <v>6</v>
      </c>
      <c r="E11449" t="str">
        <f t="shared" si="356"/>
        <v>septembre</v>
      </c>
      <c r="F11449">
        <f t="shared" si="357"/>
        <v>22</v>
      </c>
    </row>
    <row r="11450" spans="1:6">
      <c r="A11450" t="s">
        <v>68</v>
      </c>
      <c r="B11450" s="72">
        <v>46281</v>
      </c>
      <c r="C11450" s="79">
        <v>0.95833333333333337</v>
      </c>
      <c r="D11450">
        <v>5</v>
      </c>
      <c r="E11450" t="str">
        <f t="shared" si="356"/>
        <v>septembre</v>
      </c>
      <c r="F11450">
        <f t="shared" si="357"/>
        <v>23</v>
      </c>
    </row>
    <row r="11451" spans="1:6">
      <c r="A11451" t="s">
        <v>68</v>
      </c>
      <c r="B11451" s="72">
        <v>46282</v>
      </c>
      <c r="C11451" s="79">
        <v>0</v>
      </c>
      <c r="D11451">
        <v>4</v>
      </c>
      <c r="E11451" t="str">
        <f t="shared" si="356"/>
        <v>septembre</v>
      </c>
      <c r="F11451">
        <f t="shared" si="357"/>
        <v>24</v>
      </c>
    </row>
    <row r="11452" spans="1:6">
      <c r="A11452" t="s">
        <v>68</v>
      </c>
      <c r="B11452" s="72">
        <v>46282</v>
      </c>
      <c r="C11452" s="79">
        <v>4.1666666666666664E-2</v>
      </c>
      <c r="D11452">
        <v>2</v>
      </c>
      <c r="E11452" t="str">
        <f t="shared" si="356"/>
        <v>septembre</v>
      </c>
      <c r="F11452">
        <f t="shared" si="357"/>
        <v>1</v>
      </c>
    </row>
    <row r="11453" spans="1:6">
      <c r="A11453" t="s">
        <v>68</v>
      </c>
      <c r="B11453" s="72">
        <v>46282</v>
      </c>
      <c r="C11453" s="79">
        <v>8.3333333333333329E-2</v>
      </c>
      <c r="D11453">
        <v>1</v>
      </c>
      <c r="E11453" t="str">
        <f t="shared" si="356"/>
        <v>septembre</v>
      </c>
      <c r="F11453">
        <f t="shared" si="357"/>
        <v>2</v>
      </c>
    </row>
    <row r="11454" spans="1:6">
      <c r="A11454" t="s">
        <v>68</v>
      </c>
      <c r="B11454" s="72">
        <v>46282</v>
      </c>
      <c r="C11454" s="79">
        <v>0.125</v>
      </c>
      <c r="D11454">
        <v>1</v>
      </c>
      <c r="E11454" t="str">
        <f t="shared" si="356"/>
        <v>septembre</v>
      </c>
      <c r="F11454">
        <f t="shared" si="357"/>
        <v>3</v>
      </c>
    </row>
    <row r="11455" spans="1:6">
      <c r="A11455" t="s">
        <v>68</v>
      </c>
      <c r="B11455" s="72">
        <v>46282</v>
      </c>
      <c r="C11455" s="79">
        <v>0.16666666666666666</v>
      </c>
      <c r="D11455">
        <v>0</v>
      </c>
      <c r="E11455" t="str">
        <f t="shared" si="356"/>
        <v>septembre</v>
      </c>
      <c r="F11455">
        <f t="shared" si="357"/>
        <v>4</v>
      </c>
    </row>
    <row r="11456" spans="1:6">
      <c r="A11456" t="s">
        <v>68</v>
      </c>
      <c r="B11456" s="72">
        <v>46282</v>
      </c>
      <c r="C11456" s="79">
        <v>0.20833333333333334</v>
      </c>
      <c r="D11456">
        <v>3</v>
      </c>
      <c r="E11456" t="str">
        <f t="shared" si="356"/>
        <v>septembre</v>
      </c>
      <c r="F11456" t="e">
        <f t="shared" si="357"/>
        <v>#N/A</v>
      </c>
    </row>
    <row r="11457" spans="1:6">
      <c r="A11457" t="s">
        <v>68</v>
      </c>
      <c r="B11457" s="72">
        <v>46282</v>
      </c>
      <c r="C11457" s="79">
        <v>0.25</v>
      </c>
      <c r="D11457">
        <v>2</v>
      </c>
      <c r="E11457" t="str">
        <f t="shared" si="356"/>
        <v>septembre</v>
      </c>
      <c r="F11457">
        <f t="shared" si="357"/>
        <v>6</v>
      </c>
    </row>
    <row r="11458" spans="1:6">
      <c r="A11458" t="s">
        <v>68</v>
      </c>
      <c r="B11458" s="72">
        <v>46282</v>
      </c>
      <c r="C11458" s="79">
        <v>0.29166666666666669</v>
      </c>
      <c r="D11458">
        <v>15</v>
      </c>
      <c r="E11458" t="str">
        <f t="shared" si="356"/>
        <v>septembre</v>
      </c>
      <c r="F11458">
        <f t="shared" si="357"/>
        <v>7</v>
      </c>
    </row>
    <row r="11459" spans="1:6">
      <c r="A11459" t="s">
        <v>68</v>
      </c>
      <c r="B11459" s="72">
        <v>46282</v>
      </c>
      <c r="C11459" s="79">
        <v>0.33333333333333331</v>
      </c>
      <c r="D11459">
        <v>43</v>
      </c>
      <c r="E11459" t="str">
        <f t="shared" si="356"/>
        <v>septembre</v>
      </c>
      <c r="F11459">
        <f t="shared" si="357"/>
        <v>8</v>
      </c>
    </row>
    <row r="11460" spans="1:6">
      <c r="A11460" t="s">
        <v>68</v>
      </c>
      <c r="B11460" s="72">
        <v>46282</v>
      </c>
      <c r="C11460" s="79">
        <v>0.375</v>
      </c>
      <c r="D11460">
        <v>56</v>
      </c>
      <c r="E11460" t="str">
        <f t="shared" ref="E11460:E11523" si="358">TEXT(B11460,"mmmm")</f>
        <v>septembre</v>
      </c>
      <c r="F11460">
        <f t="shared" ref="F11460:F11523" si="359">VLOOKUP(C11460,$L$1:$M$24,2,0)</f>
        <v>9</v>
      </c>
    </row>
    <row r="11461" spans="1:6">
      <c r="A11461" t="s">
        <v>68</v>
      </c>
      <c r="B11461" s="72">
        <v>46282</v>
      </c>
      <c r="C11461" s="79">
        <v>0.41666666666666669</v>
      </c>
      <c r="D11461">
        <v>58</v>
      </c>
      <c r="E11461" t="str">
        <f t="shared" si="358"/>
        <v>septembre</v>
      </c>
      <c r="F11461">
        <f t="shared" si="359"/>
        <v>10</v>
      </c>
    </row>
    <row r="11462" spans="1:6">
      <c r="A11462" t="s">
        <v>68</v>
      </c>
      <c r="B11462" s="72">
        <v>46282</v>
      </c>
      <c r="C11462" s="79">
        <v>0.45833333333333331</v>
      </c>
      <c r="D11462">
        <v>61</v>
      </c>
      <c r="E11462" t="str">
        <f t="shared" si="358"/>
        <v>septembre</v>
      </c>
      <c r="F11462">
        <f t="shared" si="359"/>
        <v>11</v>
      </c>
    </row>
    <row r="11463" spans="1:6">
      <c r="A11463" t="s">
        <v>68</v>
      </c>
      <c r="B11463" s="72">
        <v>46282</v>
      </c>
      <c r="C11463" s="79">
        <v>0.5</v>
      </c>
      <c r="D11463">
        <v>62</v>
      </c>
      <c r="E11463" t="str">
        <f t="shared" si="358"/>
        <v>septembre</v>
      </c>
      <c r="F11463">
        <f t="shared" si="359"/>
        <v>12</v>
      </c>
    </row>
    <row r="11464" spans="1:6">
      <c r="A11464" t="s">
        <v>68</v>
      </c>
      <c r="B11464" s="72">
        <v>46282</v>
      </c>
      <c r="C11464" s="79">
        <v>0.54166666666666663</v>
      </c>
      <c r="D11464">
        <v>56</v>
      </c>
      <c r="E11464" t="str">
        <f t="shared" si="358"/>
        <v>septembre</v>
      </c>
      <c r="F11464">
        <f t="shared" si="359"/>
        <v>13</v>
      </c>
    </row>
    <row r="11465" spans="1:6">
      <c r="A11465" t="s">
        <v>68</v>
      </c>
      <c r="B11465" s="72">
        <v>46282</v>
      </c>
      <c r="C11465" s="79">
        <v>0.58333333333333337</v>
      </c>
      <c r="D11465">
        <v>58</v>
      </c>
      <c r="E11465" t="str">
        <f t="shared" si="358"/>
        <v>septembre</v>
      </c>
      <c r="F11465">
        <f t="shared" si="359"/>
        <v>14</v>
      </c>
    </row>
    <row r="11466" spans="1:6">
      <c r="A11466" t="s">
        <v>68</v>
      </c>
      <c r="B11466" s="72">
        <v>46282</v>
      </c>
      <c r="C11466" s="79">
        <v>0.625</v>
      </c>
      <c r="D11466">
        <v>45</v>
      </c>
      <c r="E11466" t="str">
        <f t="shared" si="358"/>
        <v>septembre</v>
      </c>
      <c r="F11466">
        <f t="shared" si="359"/>
        <v>15</v>
      </c>
    </row>
    <row r="11467" spans="1:6">
      <c r="A11467" t="s">
        <v>68</v>
      </c>
      <c r="B11467" s="72">
        <v>46282</v>
      </c>
      <c r="C11467" s="79">
        <v>0.66666666666666663</v>
      </c>
      <c r="D11467">
        <v>49</v>
      </c>
      <c r="E11467" t="str">
        <f t="shared" si="358"/>
        <v>septembre</v>
      </c>
      <c r="F11467">
        <f t="shared" si="359"/>
        <v>16</v>
      </c>
    </row>
    <row r="11468" spans="1:6">
      <c r="A11468" t="s">
        <v>68</v>
      </c>
      <c r="B11468" s="72">
        <v>46282</v>
      </c>
      <c r="C11468" s="79">
        <v>0.70833333333333337</v>
      </c>
      <c r="D11468">
        <v>49</v>
      </c>
      <c r="E11468" t="str">
        <f t="shared" si="358"/>
        <v>septembre</v>
      </c>
      <c r="F11468">
        <f t="shared" si="359"/>
        <v>17</v>
      </c>
    </row>
    <row r="11469" spans="1:6">
      <c r="A11469" t="s">
        <v>68</v>
      </c>
      <c r="B11469" s="72">
        <v>46282</v>
      </c>
      <c r="C11469" s="79">
        <v>0.75</v>
      </c>
      <c r="D11469">
        <v>27</v>
      </c>
      <c r="E11469" t="str">
        <f t="shared" si="358"/>
        <v>septembre</v>
      </c>
      <c r="F11469">
        <f t="shared" si="359"/>
        <v>18</v>
      </c>
    </row>
    <row r="11470" spans="1:6">
      <c r="A11470" t="s">
        <v>68</v>
      </c>
      <c r="B11470" s="72">
        <v>46282</v>
      </c>
      <c r="C11470" s="79">
        <v>0.79166666666666663</v>
      </c>
      <c r="D11470">
        <v>20</v>
      </c>
      <c r="E11470" t="str">
        <f t="shared" si="358"/>
        <v>septembre</v>
      </c>
      <c r="F11470">
        <f t="shared" si="359"/>
        <v>19</v>
      </c>
    </row>
    <row r="11471" spans="1:6">
      <c r="A11471" t="s">
        <v>68</v>
      </c>
      <c r="B11471" s="72">
        <v>46282</v>
      </c>
      <c r="C11471" s="79">
        <v>0.83333333333333337</v>
      </c>
      <c r="D11471">
        <v>16</v>
      </c>
      <c r="E11471" t="str">
        <f t="shared" si="358"/>
        <v>septembre</v>
      </c>
      <c r="F11471">
        <f t="shared" si="359"/>
        <v>20</v>
      </c>
    </row>
    <row r="11472" spans="1:6">
      <c r="A11472" t="s">
        <v>68</v>
      </c>
      <c r="B11472" s="72">
        <v>46282</v>
      </c>
      <c r="C11472" s="79">
        <v>0.875</v>
      </c>
      <c r="D11472">
        <v>13</v>
      </c>
      <c r="E11472" t="str">
        <f t="shared" si="358"/>
        <v>septembre</v>
      </c>
      <c r="F11472">
        <f t="shared" si="359"/>
        <v>21</v>
      </c>
    </row>
    <row r="11473" spans="1:6">
      <c r="A11473" t="s">
        <v>68</v>
      </c>
      <c r="B11473" s="72">
        <v>46282</v>
      </c>
      <c r="C11473" s="79">
        <v>0.91666666666666663</v>
      </c>
      <c r="D11473">
        <v>8</v>
      </c>
      <c r="E11473" t="str">
        <f t="shared" si="358"/>
        <v>septembre</v>
      </c>
      <c r="F11473">
        <f t="shared" si="359"/>
        <v>22</v>
      </c>
    </row>
    <row r="11474" spans="1:6">
      <c r="A11474" t="s">
        <v>68</v>
      </c>
      <c r="B11474" s="72">
        <v>46282</v>
      </c>
      <c r="C11474" s="79">
        <v>0.95833333333333337</v>
      </c>
      <c r="D11474">
        <v>5</v>
      </c>
      <c r="E11474" t="str">
        <f t="shared" si="358"/>
        <v>septembre</v>
      </c>
      <c r="F11474">
        <f t="shared" si="359"/>
        <v>23</v>
      </c>
    </row>
    <row r="11475" spans="1:6">
      <c r="A11475" t="s">
        <v>68</v>
      </c>
      <c r="B11475" s="72">
        <v>46283</v>
      </c>
      <c r="C11475" s="79">
        <v>0</v>
      </c>
      <c r="D11475">
        <v>2</v>
      </c>
      <c r="E11475" t="str">
        <f t="shared" si="358"/>
        <v>septembre</v>
      </c>
      <c r="F11475">
        <f t="shared" si="359"/>
        <v>24</v>
      </c>
    </row>
    <row r="11476" spans="1:6">
      <c r="A11476" t="s">
        <v>68</v>
      </c>
      <c r="B11476" s="72">
        <v>46283</v>
      </c>
      <c r="C11476" s="79">
        <v>4.1666666666666664E-2</v>
      </c>
      <c r="D11476">
        <v>0</v>
      </c>
      <c r="E11476" t="str">
        <f t="shared" si="358"/>
        <v>septembre</v>
      </c>
      <c r="F11476">
        <f t="shared" si="359"/>
        <v>1</v>
      </c>
    </row>
    <row r="11477" spans="1:6">
      <c r="A11477" t="s">
        <v>68</v>
      </c>
      <c r="B11477" s="72">
        <v>46283</v>
      </c>
      <c r="C11477" s="79">
        <v>8.3333333333333329E-2</v>
      </c>
      <c r="D11477">
        <v>1</v>
      </c>
      <c r="E11477" t="str">
        <f t="shared" si="358"/>
        <v>septembre</v>
      </c>
      <c r="F11477">
        <f t="shared" si="359"/>
        <v>2</v>
      </c>
    </row>
    <row r="11478" spans="1:6">
      <c r="A11478" t="s">
        <v>68</v>
      </c>
      <c r="B11478" s="72">
        <v>46283</v>
      </c>
      <c r="C11478" s="79">
        <v>0.125</v>
      </c>
      <c r="D11478">
        <v>3</v>
      </c>
      <c r="E11478" t="str">
        <f t="shared" si="358"/>
        <v>septembre</v>
      </c>
      <c r="F11478">
        <f t="shared" si="359"/>
        <v>3</v>
      </c>
    </row>
    <row r="11479" spans="1:6">
      <c r="A11479" t="s">
        <v>68</v>
      </c>
      <c r="B11479" s="72">
        <v>46283</v>
      </c>
      <c r="C11479" s="79">
        <v>0.16666666666666666</v>
      </c>
      <c r="D11479">
        <v>0</v>
      </c>
      <c r="E11479" t="str">
        <f t="shared" si="358"/>
        <v>septembre</v>
      </c>
      <c r="F11479">
        <f t="shared" si="359"/>
        <v>4</v>
      </c>
    </row>
    <row r="11480" spans="1:6">
      <c r="A11480" t="s">
        <v>68</v>
      </c>
      <c r="B11480" s="72">
        <v>46283</v>
      </c>
      <c r="C11480" s="79">
        <v>0.20833333333333334</v>
      </c>
      <c r="D11480">
        <v>3</v>
      </c>
      <c r="E11480" t="str">
        <f t="shared" si="358"/>
        <v>septembre</v>
      </c>
      <c r="F11480" t="e">
        <f t="shared" si="359"/>
        <v>#N/A</v>
      </c>
    </row>
    <row r="11481" spans="1:6">
      <c r="A11481" t="s">
        <v>68</v>
      </c>
      <c r="B11481" s="72">
        <v>46283</v>
      </c>
      <c r="C11481" s="79">
        <v>0.25</v>
      </c>
      <c r="D11481">
        <v>6</v>
      </c>
      <c r="E11481" t="str">
        <f t="shared" si="358"/>
        <v>septembre</v>
      </c>
      <c r="F11481">
        <f t="shared" si="359"/>
        <v>6</v>
      </c>
    </row>
    <row r="11482" spans="1:6">
      <c r="A11482" t="s">
        <v>68</v>
      </c>
      <c r="B11482" s="72">
        <v>46283</v>
      </c>
      <c r="C11482" s="79">
        <v>0.29166666666666669</v>
      </c>
      <c r="D11482">
        <v>11</v>
      </c>
      <c r="E11482" t="str">
        <f t="shared" si="358"/>
        <v>septembre</v>
      </c>
      <c r="F11482">
        <f t="shared" si="359"/>
        <v>7</v>
      </c>
    </row>
    <row r="11483" spans="1:6">
      <c r="A11483" t="s">
        <v>68</v>
      </c>
      <c r="B11483" s="72">
        <v>46283</v>
      </c>
      <c r="C11483" s="79">
        <v>0.33333333333333331</v>
      </c>
      <c r="D11483">
        <v>42</v>
      </c>
      <c r="E11483" t="str">
        <f t="shared" si="358"/>
        <v>septembre</v>
      </c>
      <c r="F11483">
        <f t="shared" si="359"/>
        <v>8</v>
      </c>
    </row>
    <row r="11484" spans="1:6">
      <c r="A11484" t="s">
        <v>68</v>
      </c>
      <c r="B11484" s="72">
        <v>46283</v>
      </c>
      <c r="C11484" s="79">
        <v>0.375</v>
      </c>
      <c r="D11484">
        <v>60</v>
      </c>
      <c r="E11484" t="str">
        <f t="shared" si="358"/>
        <v>septembre</v>
      </c>
      <c r="F11484">
        <f t="shared" si="359"/>
        <v>9</v>
      </c>
    </row>
    <row r="11485" spans="1:6">
      <c r="A11485" t="s">
        <v>68</v>
      </c>
      <c r="B11485" s="72">
        <v>46283</v>
      </c>
      <c r="C11485" s="79">
        <v>0.41666666666666669</v>
      </c>
      <c r="D11485">
        <v>55</v>
      </c>
      <c r="E11485" t="str">
        <f t="shared" si="358"/>
        <v>septembre</v>
      </c>
      <c r="F11485">
        <f t="shared" si="359"/>
        <v>10</v>
      </c>
    </row>
    <row r="11486" spans="1:6">
      <c r="A11486" t="s">
        <v>68</v>
      </c>
      <c r="B11486" s="72">
        <v>46283</v>
      </c>
      <c r="C11486" s="79">
        <v>0.45833333333333331</v>
      </c>
      <c r="D11486">
        <v>61</v>
      </c>
      <c r="E11486" t="str">
        <f t="shared" si="358"/>
        <v>septembre</v>
      </c>
      <c r="F11486">
        <f t="shared" si="359"/>
        <v>11</v>
      </c>
    </row>
    <row r="11487" spans="1:6">
      <c r="A11487" t="s">
        <v>68</v>
      </c>
      <c r="B11487" s="72">
        <v>46283</v>
      </c>
      <c r="C11487" s="79">
        <v>0.5</v>
      </c>
      <c r="D11487">
        <v>52</v>
      </c>
      <c r="E11487" t="str">
        <f t="shared" si="358"/>
        <v>septembre</v>
      </c>
      <c r="F11487">
        <f t="shared" si="359"/>
        <v>12</v>
      </c>
    </row>
    <row r="11488" spans="1:6">
      <c r="A11488" t="s">
        <v>68</v>
      </c>
      <c r="B11488" s="72">
        <v>46283</v>
      </c>
      <c r="C11488" s="79">
        <v>0.54166666666666663</v>
      </c>
      <c r="D11488">
        <v>61</v>
      </c>
      <c r="E11488" t="str">
        <f t="shared" si="358"/>
        <v>septembre</v>
      </c>
      <c r="F11488">
        <f t="shared" si="359"/>
        <v>13</v>
      </c>
    </row>
    <row r="11489" spans="1:6">
      <c r="A11489" t="s">
        <v>68</v>
      </c>
      <c r="B11489" s="72">
        <v>46283</v>
      </c>
      <c r="C11489" s="79">
        <v>0.58333333333333337</v>
      </c>
      <c r="D11489">
        <v>52</v>
      </c>
      <c r="E11489" t="str">
        <f t="shared" si="358"/>
        <v>septembre</v>
      </c>
      <c r="F11489">
        <f t="shared" si="359"/>
        <v>14</v>
      </c>
    </row>
    <row r="11490" spans="1:6">
      <c r="A11490" t="s">
        <v>68</v>
      </c>
      <c r="B11490" s="72">
        <v>46283</v>
      </c>
      <c r="C11490" s="79">
        <v>0.625</v>
      </c>
      <c r="D11490">
        <v>57</v>
      </c>
      <c r="E11490" t="str">
        <f t="shared" si="358"/>
        <v>septembre</v>
      </c>
      <c r="F11490">
        <f t="shared" si="359"/>
        <v>15</v>
      </c>
    </row>
    <row r="11491" spans="1:6">
      <c r="A11491" t="s">
        <v>68</v>
      </c>
      <c r="B11491" s="72">
        <v>46283</v>
      </c>
      <c r="C11491" s="79">
        <v>0.66666666666666663</v>
      </c>
      <c r="D11491">
        <v>56</v>
      </c>
      <c r="E11491" t="str">
        <f t="shared" si="358"/>
        <v>septembre</v>
      </c>
      <c r="F11491">
        <f t="shared" si="359"/>
        <v>16</v>
      </c>
    </row>
    <row r="11492" spans="1:6">
      <c r="A11492" t="s">
        <v>68</v>
      </c>
      <c r="B11492" s="72">
        <v>46283</v>
      </c>
      <c r="C11492" s="79">
        <v>0.70833333333333337</v>
      </c>
      <c r="D11492">
        <v>45</v>
      </c>
      <c r="E11492" t="str">
        <f t="shared" si="358"/>
        <v>septembre</v>
      </c>
      <c r="F11492">
        <f t="shared" si="359"/>
        <v>17</v>
      </c>
    </row>
    <row r="11493" spans="1:6">
      <c r="A11493" t="s">
        <v>68</v>
      </c>
      <c r="B11493" s="72">
        <v>46283</v>
      </c>
      <c r="C11493" s="79">
        <v>0.75</v>
      </c>
      <c r="D11493">
        <v>32</v>
      </c>
      <c r="E11493" t="str">
        <f t="shared" si="358"/>
        <v>septembre</v>
      </c>
      <c r="F11493">
        <f t="shared" si="359"/>
        <v>18</v>
      </c>
    </row>
    <row r="11494" spans="1:6">
      <c r="A11494" t="s">
        <v>68</v>
      </c>
      <c r="B11494" s="72">
        <v>46283</v>
      </c>
      <c r="C11494" s="79">
        <v>0.79166666666666663</v>
      </c>
      <c r="D11494">
        <v>21</v>
      </c>
      <c r="E11494" t="str">
        <f t="shared" si="358"/>
        <v>septembre</v>
      </c>
      <c r="F11494">
        <f t="shared" si="359"/>
        <v>19</v>
      </c>
    </row>
    <row r="11495" spans="1:6">
      <c r="A11495" t="s">
        <v>68</v>
      </c>
      <c r="B11495" s="72">
        <v>46283</v>
      </c>
      <c r="C11495" s="79">
        <v>0.83333333333333337</v>
      </c>
      <c r="D11495">
        <v>13</v>
      </c>
      <c r="E11495" t="str">
        <f t="shared" si="358"/>
        <v>septembre</v>
      </c>
      <c r="F11495">
        <f t="shared" si="359"/>
        <v>20</v>
      </c>
    </row>
    <row r="11496" spans="1:6">
      <c r="A11496" t="s">
        <v>68</v>
      </c>
      <c r="B11496" s="72">
        <v>46283</v>
      </c>
      <c r="C11496" s="79">
        <v>0.875</v>
      </c>
      <c r="D11496">
        <v>9</v>
      </c>
      <c r="E11496" t="str">
        <f t="shared" si="358"/>
        <v>septembre</v>
      </c>
      <c r="F11496">
        <f t="shared" si="359"/>
        <v>21</v>
      </c>
    </row>
    <row r="11497" spans="1:6">
      <c r="A11497" t="s">
        <v>68</v>
      </c>
      <c r="B11497" s="72">
        <v>46283</v>
      </c>
      <c r="C11497" s="79">
        <v>0.91666666666666663</v>
      </c>
      <c r="D11497">
        <v>6</v>
      </c>
      <c r="E11497" t="str">
        <f t="shared" si="358"/>
        <v>septembre</v>
      </c>
      <c r="F11497">
        <f t="shared" si="359"/>
        <v>22</v>
      </c>
    </row>
    <row r="11498" spans="1:6">
      <c r="A11498" t="s">
        <v>68</v>
      </c>
      <c r="B11498" s="72">
        <v>46283</v>
      </c>
      <c r="C11498" s="79">
        <v>0.95833333333333337</v>
      </c>
      <c r="D11498">
        <v>5</v>
      </c>
      <c r="E11498" t="str">
        <f t="shared" si="358"/>
        <v>septembre</v>
      </c>
      <c r="F11498">
        <f t="shared" si="359"/>
        <v>23</v>
      </c>
    </row>
    <row r="11499" spans="1:6">
      <c r="A11499" t="s">
        <v>68</v>
      </c>
      <c r="B11499" s="72">
        <v>46284</v>
      </c>
      <c r="C11499" s="79">
        <v>0</v>
      </c>
      <c r="D11499">
        <v>7</v>
      </c>
      <c r="E11499" t="str">
        <f t="shared" si="358"/>
        <v>septembre</v>
      </c>
      <c r="F11499">
        <f t="shared" si="359"/>
        <v>24</v>
      </c>
    </row>
    <row r="11500" spans="1:6">
      <c r="A11500" t="s">
        <v>68</v>
      </c>
      <c r="B11500" s="72">
        <v>46284</v>
      </c>
      <c r="C11500" s="79">
        <v>4.1666666666666664E-2</v>
      </c>
      <c r="D11500">
        <v>3</v>
      </c>
      <c r="E11500" t="str">
        <f t="shared" si="358"/>
        <v>septembre</v>
      </c>
      <c r="F11500">
        <f t="shared" si="359"/>
        <v>1</v>
      </c>
    </row>
    <row r="11501" spans="1:6">
      <c r="A11501" t="s">
        <v>68</v>
      </c>
      <c r="B11501" s="72">
        <v>46284</v>
      </c>
      <c r="C11501" s="79">
        <v>8.3333333333333329E-2</v>
      </c>
      <c r="D11501">
        <v>2</v>
      </c>
      <c r="E11501" t="str">
        <f t="shared" si="358"/>
        <v>septembre</v>
      </c>
      <c r="F11501">
        <f t="shared" si="359"/>
        <v>2</v>
      </c>
    </row>
    <row r="11502" spans="1:6">
      <c r="A11502" t="s">
        <v>68</v>
      </c>
      <c r="B11502" s="72">
        <v>46284</v>
      </c>
      <c r="C11502" s="79">
        <v>0.125</v>
      </c>
      <c r="D11502">
        <v>2</v>
      </c>
      <c r="E11502" t="str">
        <f t="shared" si="358"/>
        <v>septembre</v>
      </c>
      <c r="F11502">
        <f t="shared" si="359"/>
        <v>3</v>
      </c>
    </row>
    <row r="11503" spans="1:6">
      <c r="A11503" t="s">
        <v>68</v>
      </c>
      <c r="B11503" s="72">
        <v>46284</v>
      </c>
      <c r="C11503" s="79">
        <v>0.16666666666666666</v>
      </c>
      <c r="D11503">
        <v>1</v>
      </c>
      <c r="E11503" t="str">
        <f t="shared" si="358"/>
        <v>septembre</v>
      </c>
      <c r="F11503">
        <f t="shared" si="359"/>
        <v>4</v>
      </c>
    </row>
    <row r="11504" spans="1:6">
      <c r="A11504" t="s">
        <v>68</v>
      </c>
      <c r="B11504" s="72">
        <v>46284</v>
      </c>
      <c r="C11504" s="79">
        <v>0.20833333333333334</v>
      </c>
      <c r="D11504">
        <v>3</v>
      </c>
      <c r="E11504" t="str">
        <f t="shared" si="358"/>
        <v>septembre</v>
      </c>
      <c r="F11504" t="e">
        <f t="shared" si="359"/>
        <v>#N/A</v>
      </c>
    </row>
    <row r="11505" spans="1:6">
      <c r="A11505" t="s">
        <v>68</v>
      </c>
      <c r="B11505" s="72">
        <v>46284</v>
      </c>
      <c r="C11505" s="79">
        <v>0.25</v>
      </c>
      <c r="D11505">
        <v>4</v>
      </c>
      <c r="E11505" t="str">
        <f t="shared" si="358"/>
        <v>septembre</v>
      </c>
      <c r="F11505">
        <f t="shared" si="359"/>
        <v>6</v>
      </c>
    </row>
    <row r="11506" spans="1:6">
      <c r="A11506" t="s">
        <v>68</v>
      </c>
      <c r="B11506" s="72">
        <v>46284</v>
      </c>
      <c r="C11506" s="79">
        <v>0.29166666666666669</v>
      </c>
      <c r="D11506">
        <v>12</v>
      </c>
      <c r="E11506" t="str">
        <f t="shared" si="358"/>
        <v>septembre</v>
      </c>
      <c r="F11506">
        <f t="shared" si="359"/>
        <v>7</v>
      </c>
    </row>
    <row r="11507" spans="1:6">
      <c r="A11507" t="s">
        <v>68</v>
      </c>
      <c r="B11507" s="72">
        <v>46284</v>
      </c>
      <c r="C11507" s="79">
        <v>0.33333333333333331</v>
      </c>
      <c r="D11507">
        <v>19</v>
      </c>
      <c r="E11507" t="str">
        <f t="shared" si="358"/>
        <v>septembre</v>
      </c>
      <c r="F11507">
        <f t="shared" si="359"/>
        <v>8</v>
      </c>
    </row>
    <row r="11508" spans="1:6">
      <c r="A11508" t="s">
        <v>68</v>
      </c>
      <c r="B11508" s="72">
        <v>46284</v>
      </c>
      <c r="C11508" s="79">
        <v>0.375</v>
      </c>
      <c r="D11508">
        <v>46</v>
      </c>
      <c r="E11508" t="str">
        <f t="shared" si="358"/>
        <v>septembre</v>
      </c>
      <c r="F11508">
        <f t="shared" si="359"/>
        <v>9</v>
      </c>
    </row>
    <row r="11509" spans="1:6">
      <c r="A11509" t="s">
        <v>68</v>
      </c>
      <c r="B11509" s="72">
        <v>46284</v>
      </c>
      <c r="C11509" s="79">
        <v>0.41666666666666669</v>
      </c>
      <c r="D11509">
        <v>56</v>
      </c>
      <c r="E11509" t="str">
        <f t="shared" si="358"/>
        <v>septembre</v>
      </c>
      <c r="F11509">
        <f t="shared" si="359"/>
        <v>10</v>
      </c>
    </row>
    <row r="11510" spans="1:6">
      <c r="A11510" t="s">
        <v>68</v>
      </c>
      <c r="B11510" s="72">
        <v>46284</v>
      </c>
      <c r="C11510" s="79">
        <v>0.45833333333333331</v>
      </c>
      <c r="D11510">
        <v>56</v>
      </c>
      <c r="E11510" t="str">
        <f t="shared" si="358"/>
        <v>septembre</v>
      </c>
      <c r="F11510">
        <f t="shared" si="359"/>
        <v>11</v>
      </c>
    </row>
    <row r="11511" spans="1:6">
      <c r="A11511" t="s">
        <v>68</v>
      </c>
      <c r="B11511" s="72">
        <v>46284</v>
      </c>
      <c r="C11511" s="79">
        <v>0.5</v>
      </c>
      <c r="D11511">
        <v>60</v>
      </c>
      <c r="E11511" t="str">
        <f t="shared" si="358"/>
        <v>septembre</v>
      </c>
      <c r="F11511">
        <f t="shared" si="359"/>
        <v>12</v>
      </c>
    </row>
    <row r="11512" spans="1:6">
      <c r="A11512" t="s">
        <v>68</v>
      </c>
      <c r="B11512" s="72">
        <v>46284</v>
      </c>
      <c r="C11512" s="79">
        <v>0.54166666666666663</v>
      </c>
      <c r="D11512">
        <v>62</v>
      </c>
      <c r="E11512" t="str">
        <f t="shared" si="358"/>
        <v>septembre</v>
      </c>
      <c r="F11512">
        <f t="shared" si="359"/>
        <v>13</v>
      </c>
    </row>
    <row r="11513" spans="1:6">
      <c r="A11513" t="s">
        <v>68</v>
      </c>
      <c r="B11513" s="72">
        <v>46284</v>
      </c>
      <c r="C11513" s="79">
        <v>0.58333333333333337</v>
      </c>
      <c r="D11513">
        <v>54</v>
      </c>
      <c r="E11513" t="str">
        <f t="shared" si="358"/>
        <v>septembre</v>
      </c>
      <c r="F11513">
        <f t="shared" si="359"/>
        <v>14</v>
      </c>
    </row>
    <row r="11514" spans="1:6">
      <c r="A11514" t="s">
        <v>68</v>
      </c>
      <c r="B11514" s="72">
        <v>46284</v>
      </c>
      <c r="C11514" s="79">
        <v>0.625</v>
      </c>
      <c r="D11514">
        <v>46</v>
      </c>
      <c r="E11514" t="str">
        <f t="shared" si="358"/>
        <v>septembre</v>
      </c>
      <c r="F11514">
        <f t="shared" si="359"/>
        <v>15</v>
      </c>
    </row>
    <row r="11515" spans="1:6">
      <c r="A11515" t="s">
        <v>68</v>
      </c>
      <c r="B11515" s="72">
        <v>46284</v>
      </c>
      <c r="C11515" s="79">
        <v>0.66666666666666663</v>
      </c>
      <c r="D11515">
        <v>37</v>
      </c>
      <c r="E11515" t="str">
        <f t="shared" si="358"/>
        <v>septembre</v>
      </c>
      <c r="F11515">
        <f t="shared" si="359"/>
        <v>16</v>
      </c>
    </row>
    <row r="11516" spans="1:6">
      <c r="A11516" t="s">
        <v>68</v>
      </c>
      <c r="B11516" s="72">
        <v>46284</v>
      </c>
      <c r="C11516" s="79">
        <v>0.70833333333333337</v>
      </c>
      <c r="D11516">
        <v>29</v>
      </c>
      <c r="E11516" t="str">
        <f t="shared" si="358"/>
        <v>septembre</v>
      </c>
      <c r="F11516">
        <f t="shared" si="359"/>
        <v>17</v>
      </c>
    </row>
    <row r="11517" spans="1:6">
      <c r="A11517" t="s">
        <v>68</v>
      </c>
      <c r="B11517" s="72">
        <v>46284</v>
      </c>
      <c r="C11517" s="79">
        <v>0.75</v>
      </c>
      <c r="D11517">
        <v>26</v>
      </c>
      <c r="E11517" t="str">
        <f t="shared" si="358"/>
        <v>septembre</v>
      </c>
      <c r="F11517">
        <f t="shared" si="359"/>
        <v>18</v>
      </c>
    </row>
    <row r="11518" spans="1:6">
      <c r="A11518" t="s">
        <v>68</v>
      </c>
      <c r="B11518" s="72">
        <v>46284</v>
      </c>
      <c r="C11518" s="79">
        <v>0.79166666666666663</v>
      </c>
      <c r="D11518">
        <v>23</v>
      </c>
      <c r="E11518" t="str">
        <f t="shared" si="358"/>
        <v>septembre</v>
      </c>
      <c r="F11518">
        <f t="shared" si="359"/>
        <v>19</v>
      </c>
    </row>
    <row r="11519" spans="1:6">
      <c r="A11519" t="s">
        <v>68</v>
      </c>
      <c r="B11519" s="72">
        <v>46284</v>
      </c>
      <c r="C11519" s="79">
        <v>0.83333333333333337</v>
      </c>
      <c r="D11519">
        <v>24</v>
      </c>
      <c r="E11519" t="str">
        <f t="shared" si="358"/>
        <v>septembre</v>
      </c>
      <c r="F11519">
        <f t="shared" si="359"/>
        <v>20</v>
      </c>
    </row>
    <row r="11520" spans="1:6">
      <c r="A11520" t="s">
        <v>68</v>
      </c>
      <c r="B11520" s="72">
        <v>46284</v>
      </c>
      <c r="C11520" s="79">
        <v>0.875</v>
      </c>
      <c r="D11520">
        <v>11</v>
      </c>
      <c r="E11520" t="str">
        <f t="shared" si="358"/>
        <v>septembre</v>
      </c>
      <c r="F11520">
        <f t="shared" si="359"/>
        <v>21</v>
      </c>
    </row>
    <row r="11521" spans="1:6">
      <c r="A11521" t="s">
        <v>68</v>
      </c>
      <c r="B11521" s="72">
        <v>46284</v>
      </c>
      <c r="C11521" s="79">
        <v>0.91666666666666663</v>
      </c>
      <c r="D11521">
        <v>9</v>
      </c>
      <c r="E11521" t="str">
        <f t="shared" si="358"/>
        <v>septembre</v>
      </c>
      <c r="F11521">
        <f t="shared" si="359"/>
        <v>22</v>
      </c>
    </row>
    <row r="11522" spans="1:6">
      <c r="A11522" t="s">
        <v>68</v>
      </c>
      <c r="B11522" s="72">
        <v>46284</v>
      </c>
      <c r="C11522" s="79">
        <v>0.95833333333333337</v>
      </c>
      <c r="D11522">
        <v>5</v>
      </c>
      <c r="E11522" t="str">
        <f t="shared" si="358"/>
        <v>septembre</v>
      </c>
      <c r="F11522">
        <f t="shared" si="359"/>
        <v>23</v>
      </c>
    </row>
    <row r="11523" spans="1:6">
      <c r="A11523" t="s">
        <v>68</v>
      </c>
      <c r="B11523" s="72">
        <v>46285</v>
      </c>
      <c r="C11523" s="79">
        <v>0</v>
      </c>
      <c r="D11523">
        <v>5</v>
      </c>
      <c r="E11523" t="str">
        <f t="shared" si="358"/>
        <v>septembre</v>
      </c>
      <c r="F11523">
        <f t="shared" si="359"/>
        <v>24</v>
      </c>
    </row>
    <row r="11524" spans="1:6">
      <c r="A11524" t="s">
        <v>68</v>
      </c>
      <c r="B11524" s="72">
        <v>46285</v>
      </c>
      <c r="C11524" s="79">
        <v>4.1666666666666664E-2</v>
      </c>
      <c r="D11524">
        <v>4</v>
      </c>
      <c r="E11524" t="str">
        <f t="shared" ref="E11524:E11587" si="360">TEXT(B11524,"mmmm")</f>
        <v>septembre</v>
      </c>
      <c r="F11524">
        <f t="shared" ref="F11524:F11587" si="361">VLOOKUP(C11524,$L$1:$M$24,2,0)</f>
        <v>1</v>
      </c>
    </row>
    <row r="11525" spans="1:6">
      <c r="A11525" t="s">
        <v>68</v>
      </c>
      <c r="B11525" s="72">
        <v>46285</v>
      </c>
      <c r="C11525" s="79">
        <v>8.3333333333333329E-2</v>
      </c>
      <c r="D11525">
        <v>2</v>
      </c>
      <c r="E11525" t="str">
        <f t="shared" si="360"/>
        <v>septembre</v>
      </c>
      <c r="F11525">
        <f t="shared" si="361"/>
        <v>2</v>
      </c>
    </row>
    <row r="11526" spans="1:6">
      <c r="A11526" t="s">
        <v>68</v>
      </c>
      <c r="B11526" s="72">
        <v>46285</v>
      </c>
      <c r="C11526" s="79">
        <v>0.125</v>
      </c>
      <c r="D11526">
        <v>1</v>
      </c>
      <c r="E11526" t="str">
        <f t="shared" si="360"/>
        <v>septembre</v>
      </c>
      <c r="F11526">
        <f t="shared" si="361"/>
        <v>3</v>
      </c>
    </row>
    <row r="11527" spans="1:6">
      <c r="A11527" t="s">
        <v>68</v>
      </c>
      <c r="B11527" s="72">
        <v>46285</v>
      </c>
      <c r="C11527" s="79">
        <v>0.16666666666666666</v>
      </c>
      <c r="D11527">
        <v>1</v>
      </c>
      <c r="E11527" t="str">
        <f t="shared" si="360"/>
        <v>septembre</v>
      </c>
      <c r="F11527">
        <f t="shared" si="361"/>
        <v>4</v>
      </c>
    </row>
    <row r="11528" spans="1:6">
      <c r="A11528" t="s">
        <v>68</v>
      </c>
      <c r="B11528" s="72">
        <v>46285</v>
      </c>
      <c r="C11528" s="79">
        <v>0.20833333333333334</v>
      </c>
      <c r="D11528">
        <v>0</v>
      </c>
      <c r="E11528" t="str">
        <f t="shared" si="360"/>
        <v>septembre</v>
      </c>
      <c r="F11528" t="e">
        <f t="shared" si="361"/>
        <v>#N/A</v>
      </c>
    </row>
    <row r="11529" spans="1:6">
      <c r="A11529" t="s">
        <v>68</v>
      </c>
      <c r="B11529" s="72">
        <v>46285</v>
      </c>
      <c r="C11529" s="79">
        <v>0.25</v>
      </c>
      <c r="D11529">
        <v>3</v>
      </c>
      <c r="E11529" t="str">
        <f t="shared" si="360"/>
        <v>septembre</v>
      </c>
      <c r="F11529">
        <f t="shared" si="361"/>
        <v>6</v>
      </c>
    </row>
    <row r="11530" spans="1:6">
      <c r="A11530" t="s">
        <v>68</v>
      </c>
      <c r="B11530" s="72">
        <v>46285</v>
      </c>
      <c r="C11530" s="79">
        <v>0.29166666666666669</v>
      </c>
      <c r="D11530">
        <v>7</v>
      </c>
      <c r="E11530" t="str">
        <f t="shared" si="360"/>
        <v>septembre</v>
      </c>
      <c r="F11530">
        <f t="shared" si="361"/>
        <v>7</v>
      </c>
    </row>
    <row r="11531" spans="1:6">
      <c r="A11531" t="s">
        <v>68</v>
      </c>
      <c r="B11531" s="72">
        <v>46285</v>
      </c>
      <c r="C11531" s="79">
        <v>0.33333333333333331</v>
      </c>
      <c r="D11531">
        <v>16</v>
      </c>
      <c r="E11531" t="str">
        <f t="shared" si="360"/>
        <v>septembre</v>
      </c>
      <c r="F11531">
        <f t="shared" si="361"/>
        <v>8</v>
      </c>
    </row>
    <row r="11532" spans="1:6">
      <c r="A11532" t="s">
        <v>68</v>
      </c>
      <c r="B11532" s="72">
        <v>46285</v>
      </c>
      <c r="C11532" s="79">
        <v>0.375</v>
      </c>
      <c r="D11532">
        <v>24</v>
      </c>
      <c r="E11532" t="str">
        <f t="shared" si="360"/>
        <v>septembre</v>
      </c>
      <c r="F11532">
        <f t="shared" si="361"/>
        <v>9</v>
      </c>
    </row>
    <row r="11533" spans="1:6">
      <c r="A11533" t="s">
        <v>68</v>
      </c>
      <c r="B11533" s="72">
        <v>46285</v>
      </c>
      <c r="C11533" s="79">
        <v>0.41666666666666669</v>
      </c>
      <c r="D11533">
        <v>37</v>
      </c>
      <c r="E11533" t="str">
        <f t="shared" si="360"/>
        <v>septembre</v>
      </c>
      <c r="F11533">
        <f t="shared" si="361"/>
        <v>10</v>
      </c>
    </row>
    <row r="11534" spans="1:6">
      <c r="A11534" t="s">
        <v>68</v>
      </c>
      <c r="B11534" s="72">
        <v>46285</v>
      </c>
      <c r="C11534" s="79">
        <v>0.45833333333333331</v>
      </c>
      <c r="D11534">
        <v>47</v>
      </c>
      <c r="E11534" t="str">
        <f t="shared" si="360"/>
        <v>septembre</v>
      </c>
      <c r="F11534">
        <f t="shared" si="361"/>
        <v>11</v>
      </c>
    </row>
    <row r="11535" spans="1:6">
      <c r="A11535" t="s">
        <v>68</v>
      </c>
      <c r="B11535" s="72">
        <v>46285</v>
      </c>
      <c r="C11535" s="79">
        <v>0.5</v>
      </c>
      <c r="D11535">
        <v>37</v>
      </c>
      <c r="E11535" t="str">
        <f t="shared" si="360"/>
        <v>septembre</v>
      </c>
      <c r="F11535">
        <f t="shared" si="361"/>
        <v>12</v>
      </c>
    </row>
    <row r="11536" spans="1:6">
      <c r="A11536" t="s">
        <v>68</v>
      </c>
      <c r="B11536" s="72">
        <v>46285</v>
      </c>
      <c r="C11536" s="79">
        <v>0.54166666666666663</v>
      </c>
      <c r="D11536">
        <v>46</v>
      </c>
      <c r="E11536" t="str">
        <f t="shared" si="360"/>
        <v>septembre</v>
      </c>
      <c r="F11536">
        <f t="shared" si="361"/>
        <v>13</v>
      </c>
    </row>
    <row r="11537" spans="1:6">
      <c r="A11537" t="s">
        <v>68</v>
      </c>
      <c r="B11537" s="72">
        <v>46285</v>
      </c>
      <c r="C11537" s="79">
        <v>0.58333333333333337</v>
      </c>
      <c r="D11537">
        <v>41</v>
      </c>
      <c r="E11537" t="str">
        <f t="shared" si="360"/>
        <v>septembre</v>
      </c>
      <c r="F11537">
        <f t="shared" si="361"/>
        <v>14</v>
      </c>
    </row>
    <row r="11538" spans="1:6">
      <c r="A11538" t="s">
        <v>68</v>
      </c>
      <c r="B11538" s="72">
        <v>46285</v>
      </c>
      <c r="C11538" s="79">
        <v>0.625</v>
      </c>
      <c r="D11538">
        <v>43</v>
      </c>
      <c r="E11538" t="str">
        <f t="shared" si="360"/>
        <v>septembre</v>
      </c>
      <c r="F11538">
        <f t="shared" si="361"/>
        <v>15</v>
      </c>
    </row>
    <row r="11539" spans="1:6">
      <c r="A11539" t="s">
        <v>68</v>
      </c>
      <c r="B11539" s="72">
        <v>46285</v>
      </c>
      <c r="C11539" s="79">
        <v>0.66666666666666663</v>
      </c>
      <c r="D11539">
        <v>38</v>
      </c>
      <c r="E11539" t="str">
        <f t="shared" si="360"/>
        <v>septembre</v>
      </c>
      <c r="F11539">
        <f t="shared" si="361"/>
        <v>16</v>
      </c>
    </row>
    <row r="11540" spans="1:6">
      <c r="A11540" t="s">
        <v>68</v>
      </c>
      <c r="B11540" s="72">
        <v>46285</v>
      </c>
      <c r="C11540" s="79">
        <v>0.70833333333333337</v>
      </c>
      <c r="D11540">
        <v>23</v>
      </c>
      <c r="E11540" t="str">
        <f t="shared" si="360"/>
        <v>septembre</v>
      </c>
      <c r="F11540">
        <f t="shared" si="361"/>
        <v>17</v>
      </c>
    </row>
    <row r="11541" spans="1:6">
      <c r="A11541" t="s">
        <v>68</v>
      </c>
      <c r="B11541" s="72">
        <v>46285</v>
      </c>
      <c r="C11541" s="79">
        <v>0.75</v>
      </c>
      <c r="D11541">
        <v>29</v>
      </c>
      <c r="E11541" t="str">
        <f t="shared" si="360"/>
        <v>septembre</v>
      </c>
      <c r="F11541">
        <f t="shared" si="361"/>
        <v>18</v>
      </c>
    </row>
    <row r="11542" spans="1:6">
      <c r="A11542" t="s">
        <v>68</v>
      </c>
      <c r="B11542" s="72">
        <v>46285</v>
      </c>
      <c r="C11542" s="79">
        <v>0.79166666666666663</v>
      </c>
      <c r="D11542">
        <v>21</v>
      </c>
      <c r="E11542" t="str">
        <f t="shared" si="360"/>
        <v>septembre</v>
      </c>
      <c r="F11542">
        <f t="shared" si="361"/>
        <v>19</v>
      </c>
    </row>
    <row r="11543" spans="1:6">
      <c r="A11543" t="s">
        <v>68</v>
      </c>
      <c r="B11543" s="72">
        <v>46285</v>
      </c>
      <c r="C11543" s="79">
        <v>0.83333333333333337</v>
      </c>
      <c r="D11543">
        <v>19</v>
      </c>
      <c r="E11543" t="str">
        <f t="shared" si="360"/>
        <v>septembre</v>
      </c>
      <c r="F11543">
        <f t="shared" si="361"/>
        <v>20</v>
      </c>
    </row>
    <row r="11544" spans="1:6">
      <c r="A11544" t="s">
        <v>68</v>
      </c>
      <c r="B11544" s="72">
        <v>46285</v>
      </c>
      <c r="C11544" s="79">
        <v>0.875</v>
      </c>
      <c r="D11544">
        <v>13</v>
      </c>
      <c r="E11544" t="str">
        <f t="shared" si="360"/>
        <v>septembre</v>
      </c>
      <c r="F11544">
        <f t="shared" si="361"/>
        <v>21</v>
      </c>
    </row>
    <row r="11545" spans="1:6">
      <c r="A11545" t="s">
        <v>68</v>
      </c>
      <c r="B11545" s="72">
        <v>46285</v>
      </c>
      <c r="C11545" s="79">
        <v>0.91666666666666663</v>
      </c>
      <c r="D11545">
        <v>7</v>
      </c>
      <c r="E11545" t="str">
        <f t="shared" si="360"/>
        <v>septembre</v>
      </c>
      <c r="F11545">
        <f t="shared" si="361"/>
        <v>22</v>
      </c>
    </row>
    <row r="11546" spans="1:6">
      <c r="A11546" t="s">
        <v>68</v>
      </c>
      <c r="B11546" s="72">
        <v>46285</v>
      </c>
      <c r="C11546" s="79">
        <v>0.95833333333333337</v>
      </c>
      <c r="D11546">
        <v>4</v>
      </c>
      <c r="E11546" t="str">
        <f t="shared" si="360"/>
        <v>septembre</v>
      </c>
      <c r="F11546">
        <f t="shared" si="361"/>
        <v>23</v>
      </c>
    </row>
    <row r="11547" spans="1:6">
      <c r="A11547" t="s">
        <v>68</v>
      </c>
      <c r="B11547" s="72">
        <v>46286</v>
      </c>
      <c r="C11547" s="79">
        <v>0</v>
      </c>
      <c r="D11547">
        <v>4</v>
      </c>
      <c r="E11547" t="str">
        <f t="shared" si="360"/>
        <v>septembre</v>
      </c>
      <c r="F11547">
        <f t="shared" si="361"/>
        <v>24</v>
      </c>
    </row>
    <row r="11548" spans="1:6">
      <c r="A11548" t="s">
        <v>68</v>
      </c>
      <c r="B11548" s="72">
        <v>46286</v>
      </c>
      <c r="C11548" s="79">
        <v>4.1666666666666664E-2</v>
      </c>
      <c r="D11548">
        <v>0</v>
      </c>
      <c r="E11548" t="str">
        <f t="shared" si="360"/>
        <v>septembre</v>
      </c>
      <c r="F11548">
        <f t="shared" si="361"/>
        <v>1</v>
      </c>
    </row>
    <row r="11549" spans="1:6">
      <c r="A11549" t="s">
        <v>68</v>
      </c>
      <c r="B11549" s="72">
        <v>46286</v>
      </c>
      <c r="C11549" s="79">
        <v>8.3333333333333329E-2</v>
      </c>
      <c r="D11549">
        <v>0</v>
      </c>
      <c r="E11549" t="str">
        <f t="shared" si="360"/>
        <v>septembre</v>
      </c>
      <c r="F11549">
        <f t="shared" si="361"/>
        <v>2</v>
      </c>
    </row>
    <row r="11550" spans="1:6">
      <c r="A11550" t="s">
        <v>68</v>
      </c>
      <c r="B11550" s="72">
        <v>46286</v>
      </c>
      <c r="C11550" s="79">
        <v>0.125</v>
      </c>
      <c r="D11550">
        <v>1</v>
      </c>
      <c r="E11550" t="str">
        <f t="shared" si="360"/>
        <v>septembre</v>
      </c>
      <c r="F11550">
        <f t="shared" si="361"/>
        <v>3</v>
      </c>
    </row>
    <row r="11551" spans="1:6">
      <c r="A11551" t="s">
        <v>68</v>
      </c>
      <c r="B11551" s="72">
        <v>46286</v>
      </c>
      <c r="C11551" s="79">
        <v>0.16666666666666666</v>
      </c>
      <c r="D11551">
        <v>0</v>
      </c>
      <c r="E11551" t="str">
        <f t="shared" si="360"/>
        <v>septembre</v>
      </c>
      <c r="F11551">
        <f t="shared" si="361"/>
        <v>4</v>
      </c>
    </row>
    <row r="11552" spans="1:6">
      <c r="A11552" t="s">
        <v>68</v>
      </c>
      <c r="B11552" s="72">
        <v>46286</v>
      </c>
      <c r="C11552" s="79">
        <v>0.20833333333333334</v>
      </c>
      <c r="D11552">
        <v>1</v>
      </c>
      <c r="E11552" t="str">
        <f t="shared" si="360"/>
        <v>septembre</v>
      </c>
      <c r="F11552" t="e">
        <f t="shared" si="361"/>
        <v>#N/A</v>
      </c>
    </row>
    <row r="11553" spans="1:6">
      <c r="A11553" t="s">
        <v>68</v>
      </c>
      <c r="B11553" s="72">
        <v>46286</v>
      </c>
      <c r="C11553" s="79">
        <v>0.25</v>
      </c>
      <c r="D11553">
        <v>7</v>
      </c>
      <c r="E11553" t="str">
        <f t="shared" si="360"/>
        <v>septembre</v>
      </c>
      <c r="F11553">
        <f t="shared" si="361"/>
        <v>6</v>
      </c>
    </row>
    <row r="11554" spans="1:6">
      <c r="A11554" t="s">
        <v>68</v>
      </c>
      <c r="B11554" s="72">
        <v>46286</v>
      </c>
      <c r="C11554" s="79">
        <v>0.29166666666666669</v>
      </c>
      <c r="D11554">
        <v>22</v>
      </c>
      <c r="E11554" t="str">
        <f t="shared" si="360"/>
        <v>septembre</v>
      </c>
      <c r="F11554">
        <f t="shared" si="361"/>
        <v>7</v>
      </c>
    </row>
    <row r="11555" spans="1:6">
      <c r="A11555" t="s">
        <v>68</v>
      </c>
      <c r="B11555" s="72">
        <v>46286</v>
      </c>
      <c r="C11555" s="79">
        <v>0.33333333333333331</v>
      </c>
      <c r="D11555">
        <v>67</v>
      </c>
      <c r="E11555" t="str">
        <f t="shared" si="360"/>
        <v>septembre</v>
      </c>
      <c r="F11555">
        <f t="shared" si="361"/>
        <v>8</v>
      </c>
    </row>
    <row r="11556" spans="1:6">
      <c r="A11556" t="s">
        <v>68</v>
      </c>
      <c r="B11556" s="72">
        <v>46286</v>
      </c>
      <c r="C11556" s="79">
        <v>0.375</v>
      </c>
      <c r="D11556">
        <v>78</v>
      </c>
      <c r="E11556" t="str">
        <f t="shared" si="360"/>
        <v>septembre</v>
      </c>
      <c r="F11556">
        <f t="shared" si="361"/>
        <v>9</v>
      </c>
    </row>
    <row r="11557" spans="1:6">
      <c r="A11557" t="s">
        <v>68</v>
      </c>
      <c r="B11557" s="72">
        <v>46286</v>
      </c>
      <c r="C11557" s="79">
        <v>0.41666666666666669</v>
      </c>
      <c r="D11557">
        <v>82</v>
      </c>
      <c r="E11557" t="str">
        <f t="shared" si="360"/>
        <v>septembre</v>
      </c>
      <c r="F11557">
        <f t="shared" si="361"/>
        <v>10</v>
      </c>
    </row>
    <row r="11558" spans="1:6">
      <c r="A11558" t="s">
        <v>68</v>
      </c>
      <c r="B11558" s="72">
        <v>46286</v>
      </c>
      <c r="C11558" s="79">
        <v>0.45833333333333331</v>
      </c>
      <c r="D11558">
        <v>68</v>
      </c>
      <c r="E11558" t="str">
        <f t="shared" si="360"/>
        <v>septembre</v>
      </c>
      <c r="F11558">
        <f t="shared" si="361"/>
        <v>11</v>
      </c>
    </row>
    <row r="11559" spans="1:6">
      <c r="A11559" t="s">
        <v>68</v>
      </c>
      <c r="B11559" s="72">
        <v>46286</v>
      </c>
      <c r="C11559" s="79">
        <v>0.5</v>
      </c>
      <c r="D11559">
        <v>59</v>
      </c>
      <c r="E11559" t="str">
        <f t="shared" si="360"/>
        <v>septembre</v>
      </c>
      <c r="F11559">
        <f t="shared" si="361"/>
        <v>12</v>
      </c>
    </row>
    <row r="11560" spans="1:6">
      <c r="A11560" t="s">
        <v>68</v>
      </c>
      <c r="B11560" s="72">
        <v>46286</v>
      </c>
      <c r="C11560" s="79">
        <v>0.54166666666666663</v>
      </c>
      <c r="D11560">
        <v>67</v>
      </c>
      <c r="E11560" t="str">
        <f t="shared" si="360"/>
        <v>septembre</v>
      </c>
      <c r="F11560">
        <f t="shared" si="361"/>
        <v>13</v>
      </c>
    </row>
    <row r="11561" spans="1:6">
      <c r="A11561" t="s">
        <v>68</v>
      </c>
      <c r="B11561" s="72">
        <v>46286</v>
      </c>
      <c r="C11561" s="79">
        <v>0.58333333333333337</v>
      </c>
      <c r="D11561">
        <v>71</v>
      </c>
      <c r="E11561" t="str">
        <f t="shared" si="360"/>
        <v>septembre</v>
      </c>
      <c r="F11561">
        <f t="shared" si="361"/>
        <v>14</v>
      </c>
    </row>
    <row r="11562" spans="1:6">
      <c r="A11562" t="s">
        <v>68</v>
      </c>
      <c r="B11562" s="72">
        <v>46286</v>
      </c>
      <c r="C11562" s="79">
        <v>0.625</v>
      </c>
      <c r="D11562">
        <v>53</v>
      </c>
      <c r="E11562" t="str">
        <f t="shared" si="360"/>
        <v>septembre</v>
      </c>
      <c r="F11562">
        <f t="shared" si="361"/>
        <v>15</v>
      </c>
    </row>
    <row r="11563" spans="1:6">
      <c r="A11563" t="s">
        <v>68</v>
      </c>
      <c r="B11563" s="72">
        <v>46286</v>
      </c>
      <c r="C11563" s="79">
        <v>0.66666666666666663</v>
      </c>
      <c r="D11563">
        <v>63</v>
      </c>
      <c r="E11563" t="str">
        <f t="shared" si="360"/>
        <v>septembre</v>
      </c>
      <c r="F11563">
        <f t="shared" si="361"/>
        <v>16</v>
      </c>
    </row>
    <row r="11564" spans="1:6">
      <c r="A11564" t="s">
        <v>68</v>
      </c>
      <c r="B11564" s="72">
        <v>46286</v>
      </c>
      <c r="C11564" s="79">
        <v>0.70833333333333337</v>
      </c>
      <c r="D11564">
        <v>43</v>
      </c>
      <c r="E11564" t="str">
        <f t="shared" si="360"/>
        <v>septembre</v>
      </c>
      <c r="F11564">
        <f t="shared" si="361"/>
        <v>17</v>
      </c>
    </row>
    <row r="11565" spans="1:6">
      <c r="A11565" t="s">
        <v>68</v>
      </c>
      <c r="B11565" s="72">
        <v>46286</v>
      </c>
      <c r="C11565" s="79">
        <v>0.75</v>
      </c>
      <c r="D11565">
        <v>24</v>
      </c>
      <c r="E11565" t="str">
        <f t="shared" si="360"/>
        <v>septembre</v>
      </c>
      <c r="F11565">
        <f t="shared" si="361"/>
        <v>18</v>
      </c>
    </row>
    <row r="11566" spans="1:6">
      <c r="A11566" t="s">
        <v>68</v>
      </c>
      <c r="B11566" s="72">
        <v>46286</v>
      </c>
      <c r="C11566" s="79">
        <v>0.79166666666666663</v>
      </c>
      <c r="D11566">
        <v>14</v>
      </c>
      <c r="E11566" t="str">
        <f t="shared" si="360"/>
        <v>septembre</v>
      </c>
      <c r="F11566">
        <f t="shared" si="361"/>
        <v>19</v>
      </c>
    </row>
    <row r="11567" spans="1:6">
      <c r="A11567" t="s">
        <v>68</v>
      </c>
      <c r="B11567" s="72">
        <v>46286</v>
      </c>
      <c r="C11567" s="79">
        <v>0.83333333333333337</v>
      </c>
      <c r="D11567">
        <v>10</v>
      </c>
      <c r="E11567" t="str">
        <f t="shared" si="360"/>
        <v>septembre</v>
      </c>
      <c r="F11567">
        <f t="shared" si="361"/>
        <v>20</v>
      </c>
    </row>
    <row r="11568" spans="1:6">
      <c r="A11568" t="s">
        <v>68</v>
      </c>
      <c r="B11568" s="72">
        <v>46286</v>
      </c>
      <c r="C11568" s="79">
        <v>0.875</v>
      </c>
      <c r="D11568">
        <v>6</v>
      </c>
      <c r="E11568" t="str">
        <f t="shared" si="360"/>
        <v>septembre</v>
      </c>
      <c r="F11568">
        <f t="shared" si="361"/>
        <v>21</v>
      </c>
    </row>
    <row r="11569" spans="1:6">
      <c r="A11569" t="s">
        <v>68</v>
      </c>
      <c r="B11569" s="72">
        <v>46286</v>
      </c>
      <c r="C11569" s="79">
        <v>0.91666666666666663</v>
      </c>
      <c r="D11569">
        <v>6</v>
      </c>
      <c r="E11569" t="str">
        <f t="shared" si="360"/>
        <v>septembre</v>
      </c>
      <c r="F11569">
        <f t="shared" si="361"/>
        <v>22</v>
      </c>
    </row>
    <row r="11570" spans="1:6">
      <c r="A11570" t="s">
        <v>68</v>
      </c>
      <c r="B11570" s="72">
        <v>46286</v>
      </c>
      <c r="C11570" s="79">
        <v>0.95833333333333337</v>
      </c>
      <c r="D11570">
        <v>7</v>
      </c>
      <c r="E11570" t="str">
        <f t="shared" si="360"/>
        <v>septembre</v>
      </c>
      <c r="F11570">
        <f t="shared" si="361"/>
        <v>23</v>
      </c>
    </row>
    <row r="11571" spans="1:6">
      <c r="A11571" t="s">
        <v>68</v>
      </c>
      <c r="B11571" s="72">
        <v>46287</v>
      </c>
      <c r="C11571" s="79">
        <v>0</v>
      </c>
      <c r="D11571">
        <v>3</v>
      </c>
      <c r="E11571" t="str">
        <f t="shared" si="360"/>
        <v>septembre</v>
      </c>
      <c r="F11571">
        <f t="shared" si="361"/>
        <v>24</v>
      </c>
    </row>
    <row r="11572" spans="1:6">
      <c r="A11572" t="s">
        <v>68</v>
      </c>
      <c r="B11572" s="72">
        <v>46287</v>
      </c>
      <c r="C11572" s="79">
        <v>4.1666666666666664E-2</v>
      </c>
      <c r="D11572">
        <v>1</v>
      </c>
      <c r="E11572" t="str">
        <f t="shared" si="360"/>
        <v>septembre</v>
      </c>
      <c r="F11572">
        <f t="shared" si="361"/>
        <v>1</v>
      </c>
    </row>
    <row r="11573" spans="1:6">
      <c r="A11573" t="s">
        <v>68</v>
      </c>
      <c r="B11573" s="72">
        <v>46287</v>
      </c>
      <c r="C11573" s="79">
        <v>8.3333333333333329E-2</v>
      </c>
      <c r="D11573">
        <v>1</v>
      </c>
      <c r="E11573" t="str">
        <f t="shared" si="360"/>
        <v>septembre</v>
      </c>
      <c r="F11573">
        <f t="shared" si="361"/>
        <v>2</v>
      </c>
    </row>
    <row r="11574" spans="1:6">
      <c r="A11574" t="s">
        <v>68</v>
      </c>
      <c r="B11574" s="72">
        <v>46287</v>
      </c>
      <c r="C11574" s="79">
        <v>0.125</v>
      </c>
      <c r="D11574">
        <v>0</v>
      </c>
      <c r="E11574" t="str">
        <f t="shared" si="360"/>
        <v>septembre</v>
      </c>
      <c r="F11574">
        <f t="shared" si="361"/>
        <v>3</v>
      </c>
    </row>
    <row r="11575" spans="1:6">
      <c r="A11575" t="s">
        <v>68</v>
      </c>
      <c r="B11575" s="72">
        <v>46287</v>
      </c>
      <c r="C11575" s="79">
        <v>0.16666666666666666</v>
      </c>
      <c r="D11575">
        <v>0</v>
      </c>
      <c r="E11575" t="str">
        <f t="shared" si="360"/>
        <v>septembre</v>
      </c>
      <c r="F11575">
        <f t="shared" si="361"/>
        <v>4</v>
      </c>
    </row>
    <row r="11576" spans="1:6">
      <c r="A11576" t="s">
        <v>68</v>
      </c>
      <c r="B11576" s="72">
        <v>46287</v>
      </c>
      <c r="C11576" s="79">
        <v>0.20833333333333334</v>
      </c>
      <c r="D11576">
        <v>2</v>
      </c>
      <c r="E11576" t="str">
        <f t="shared" si="360"/>
        <v>septembre</v>
      </c>
      <c r="F11576" t="e">
        <f t="shared" si="361"/>
        <v>#N/A</v>
      </c>
    </row>
    <row r="11577" spans="1:6">
      <c r="A11577" t="s">
        <v>68</v>
      </c>
      <c r="B11577" s="72">
        <v>46287</v>
      </c>
      <c r="C11577" s="79">
        <v>0.25</v>
      </c>
      <c r="D11577">
        <v>5</v>
      </c>
      <c r="E11577" t="str">
        <f t="shared" si="360"/>
        <v>septembre</v>
      </c>
      <c r="F11577">
        <f t="shared" si="361"/>
        <v>6</v>
      </c>
    </row>
    <row r="11578" spans="1:6">
      <c r="A11578" t="s">
        <v>68</v>
      </c>
      <c r="B11578" s="72">
        <v>46287</v>
      </c>
      <c r="C11578" s="79">
        <v>0.29166666666666669</v>
      </c>
      <c r="D11578">
        <v>13</v>
      </c>
      <c r="E11578" t="str">
        <f t="shared" si="360"/>
        <v>septembre</v>
      </c>
      <c r="F11578">
        <f t="shared" si="361"/>
        <v>7</v>
      </c>
    </row>
    <row r="11579" spans="1:6">
      <c r="A11579" t="s">
        <v>68</v>
      </c>
      <c r="B11579" s="72">
        <v>46287</v>
      </c>
      <c r="C11579" s="79">
        <v>0.33333333333333331</v>
      </c>
      <c r="D11579">
        <v>44</v>
      </c>
      <c r="E11579" t="str">
        <f t="shared" si="360"/>
        <v>septembre</v>
      </c>
      <c r="F11579">
        <f t="shared" si="361"/>
        <v>8</v>
      </c>
    </row>
    <row r="11580" spans="1:6">
      <c r="A11580" t="s">
        <v>68</v>
      </c>
      <c r="B11580" s="72">
        <v>46287</v>
      </c>
      <c r="C11580" s="79">
        <v>0.375</v>
      </c>
      <c r="D11580">
        <v>51</v>
      </c>
      <c r="E11580" t="str">
        <f t="shared" si="360"/>
        <v>septembre</v>
      </c>
      <c r="F11580">
        <f t="shared" si="361"/>
        <v>9</v>
      </c>
    </row>
    <row r="11581" spans="1:6">
      <c r="A11581" t="s">
        <v>68</v>
      </c>
      <c r="B11581" s="72">
        <v>46287</v>
      </c>
      <c r="C11581" s="79">
        <v>0.41666666666666669</v>
      </c>
      <c r="D11581">
        <v>63</v>
      </c>
      <c r="E11581" t="str">
        <f t="shared" si="360"/>
        <v>septembre</v>
      </c>
      <c r="F11581">
        <f t="shared" si="361"/>
        <v>10</v>
      </c>
    </row>
    <row r="11582" spans="1:6">
      <c r="A11582" t="s">
        <v>68</v>
      </c>
      <c r="B11582" s="72">
        <v>46287</v>
      </c>
      <c r="C11582" s="79">
        <v>0.45833333333333331</v>
      </c>
      <c r="D11582">
        <v>55</v>
      </c>
      <c r="E11582" t="str">
        <f t="shared" si="360"/>
        <v>septembre</v>
      </c>
      <c r="F11582">
        <f t="shared" si="361"/>
        <v>11</v>
      </c>
    </row>
    <row r="11583" spans="1:6">
      <c r="A11583" t="s">
        <v>68</v>
      </c>
      <c r="B11583" s="72">
        <v>46287</v>
      </c>
      <c r="C11583" s="79">
        <v>0.5</v>
      </c>
      <c r="D11583">
        <v>62</v>
      </c>
      <c r="E11583" t="str">
        <f t="shared" si="360"/>
        <v>septembre</v>
      </c>
      <c r="F11583">
        <f t="shared" si="361"/>
        <v>12</v>
      </c>
    </row>
    <row r="11584" spans="1:6">
      <c r="A11584" t="s">
        <v>68</v>
      </c>
      <c r="B11584" s="72">
        <v>46287</v>
      </c>
      <c r="C11584" s="79">
        <v>0.54166666666666663</v>
      </c>
      <c r="D11584">
        <v>62</v>
      </c>
      <c r="E11584" t="str">
        <f t="shared" si="360"/>
        <v>septembre</v>
      </c>
      <c r="F11584">
        <f t="shared" si="361"/>
        <v>13</v>
      </c>
    </row>
    <row r="11585" spans="1:6">
      <c r="A11585" t="s">
        <v>68</v>
      </c>
      <c r="B11585" s="72">
        <v>46287</v>
      </c>
      <c r="C11585" s="79">
        <v>0.58333333333333337</v>
      </c>
      <c r="D11585">
        <v>52</v>
      </c>
      <c r="E11585" t="str">
        <f t="shared" si="360"/>
        <v>septembre</v>
      </c>
      <c r="F11585">
        <f t="shared" si="361"/>
        <v>14</v>
      </c>
    </row>
    <row r="11586" spans="1:6">
      <c r="A11586" t="s">
        <v>68</v>
      </c>
      <c r="B11586" s="72">
        <v>46287</v>
      </c>
      <c r="C11586" s="79">
        <v>0.625</v>
      </c>
      <c r="D11586">
        <v>54</v>
      </c>
      <c r="E11586" t="str">
        <f t="shared" si="360"/>
        <v>septembre</v>
      </c>
      <c r="F11586">
        <f t="shared" si="361"/>
        <v>15</v>
      </c>
    </row>
    <row r="11587" spans="1:6">
      <c r="A11587" t="s">
        <v>68</v>
      </c>
      <c r="B11587" s="72">
        <v>46287</v>
      </c>
      <c r="C11587" s="79">
        <v>0.66666666666666663</v>
      </c>
      <c r="D11587">
        <v>52</v>
      </c>
      <c r="E11587" t="str">
        <f t="shared" si="360"/>
        <v>septembre</v>
      </c>
      <c r="F11587">
        <f t="shared" si="361"/>
        <v>16</v>
      </c>
    </row>
    <row r="11588" spans="1:6">
      <c r="A11588" t="s">
        <v>68</v>
      </c>
      <c r="B11588" s="72">
        <v>46287</v>
      </c>
      <c r="C11588" s="79">
        <v>0.70833333333333337</v>
      </c>
      <c r="D11588">
        <v>45</v>
      </c>
      <c r="E11588" t="str">
        <f t="shared" ref="E11588:E11651" si="362">TEXT(B11588,"mmmm")</f>
        <v>septembre</v>
      </c>
      <c r="F11588">
        <f t="shared" ref="F11588:F11651" si="363">VLOOKUP(C11588,$L$1:$M$24,2,0)</f>
        <v>17</v>
      </c>
    </row>
    <row r="11589" spans="1:6">
      <c r="A11589" t="s">
        <v>68</v>
      </c>
      <c r="B11589" s="72">
        <v>46287</v>
      </c>
      <c r="C11589" s="79">
        <v>0.75</v>
      </c>
      <c r="D11589">
        <v>30</v>
      </c>
      <c r="E11589" t="str">
        <f t="shared" si="362"/>
        <v>septembre</v>
      </c>
      <c r="F11589">
        <f t="shared" si="363"/>
        <v>18</v>
      </c>
    </row>
    <row r="11590" spans="1:6">
      <c r="A11590" t="s">
        <v>68</v>
      </c>
      <c r="B11590" s="72">
        <v>46287</v>
      </c>
      <c r="C11590" s="79">
        <v>0.79166666666666663</v>
      </c>
      <c r="D11590">
        <v>22</v>
      </c>
      <c r="E11590" t="str">
        <f t="shared" si="362"/>
        <v>septembre</v>
      </c>
      <c r="F11590">
        <f t="shared" si="363"/>
        <v>19</v>
      </c>
    </row>
    <row r="11591" spans="1:6">
      <c r="A11591" t="s">
        <v>68</v>
      </c>
      <c r="B11591" s="72">
        <v>46287</v>
      </c>
      <c r="C11591" s="79">
        <v>0.83333333333333337</v>
      </c>
      <c r="D11591">
        <v>11</v>
      </c>
      <c r="E11591" t="str">
        <f t="shared" si="362"/>
        <v>septembre</v>
      </c>
      <c r="F11591">
        <f t="shared" si="363"/>
        <v>20</v>
      </c>
    </row>
    <row r="11592" spans="1:6">
      <c r="A11592" t="s">
        <v>68</v>
      </c>
      <c r="B11592" s="72">
        <v>46287</v>
      </c>
      <c r="C11592" s="79">
        <v>0.875</v>
      </c>
      <c r="D11592">
        <v>7</v>
      </c>
      <c r="E11592" t="str">
        <f t="shared" si="362"/>
        <v>septembre</v>
      </c>
      <c r="F11592">
        <f t="shared" si="363"/>
        <v>21</v>
      </c>
    </row>
    <row r="11593" spans="1:6">
      <c r="A11593" t="s">
        <v>68</v>
      </c>
      <c r="B11593" s="72">
        <v>46287</v>
      </c>
      <c r="C11593" s="79">
        <v>0.91666666666666663</v>
      </c>
      <c r="D11593">
        <v>6</v>
      </c>
      <c r="E11593" t="str">
        <f t="shared" si="362"/>
        <v>septembre</v>
      </c>
      <c r="F11593">
        <f t="shared" si="363"/>
        <v>22</v>
      </c>
    </row>
    <row r="11594" spans="1:6">
      <c r="A11594" t="s">
        <v>68</v>
      </c>
      <c r="B11594" s="72">
        <v>46287</v>
      </c>
      <c r="C11594" s="79">
        <v>0.95833333333333337</v>
      </c>
      <c r="D11594">
        <v>6</v>
      </c>
      <c r="E11594" t="str">
        <f t="shared" si="362"/>
        <v>septembre</v>
      </c>
      <c r="F11594">
        <f t="shared" si="363"/>
        <v>23</v>
      </c>
    </row>
    <row r="11595" spans="1:6">
      <c r="A11595" t="s">
        <v>68</v>
      </c>
      <c r="B11595" s="72">
        <v>46288</v>
      </c>
      <c r="C11595" s="79">
        <v>0</v>
      </c>
      <c r="D11595">
        <v>0</v>
      </c>
      <c r="E11595" t="str">
        <f t="shared" si="362"/>
        <v>septembre</v>
      </c>
      <c r="F11595">
        <f t="shared" si="363"/>
        <v>24</v>
      </c>
    </row>
    <row r="11596" spans="1:6">
      <c r="A11596" t="s">
        <v>68</v>
      </c>
      <c r="B11596" s="72">
        <v>46288</v>
      </c>
      <c r="C11596" s="79">
        <v>4.1666666666666664E-2</v>
      </c>
      <c r="D11596">
        <v>0</v>
      </c>
      <c r="E11596" t="str">
        <f t="shared" si="362"/>
        <v>septembre</v>
      </c>
      <c r="F11596">
        <f t="shared" si="363"/>
        <v>1</v>
      </c>
    </row>
    <row r="11597" spans="1:6">
      <c r="A11597" t="s">
        <v>68</v>
      </c>
      <c r="B11597" s="72">
        <v>46288</v>
      </c>
      <c r="C11597" s="79">
        <v>8.3333333333333329E-2</v>
      </c>
      <c r="D11597">
        <v>0</v>
      </c>
      <c r="E11597" t="str">
        <f t="shared" si="362"/>
        <v>septembre</v>
      </c>
      <c r="F11597">
        <f t="shared" si="363"/>
        <v>2</v>
      </c>
    </row>
    <row r="11598" spans="1:6">
      <c r="A11598" t="s">
        <v>68</v>
      </c>
      <c r="B11598" s="72">
        <v>46288</v>
      </c>
      <c r="C11598" s="79">
        <v>0.125</v>
      </c>
      <c r="D11598">
        <v>0</v>
      </c>
      <c r="E11598" t="str">
        <f t="shared" si="362"/>
        <v>septembre</v>
      </c>
      <c r="F11598">
        <f t="shared" si="363"/>
        <v>3</v>
      </c>
    </row>
    <row r="11599" spans="1:6">
      <c r="A11599" t="s">
        <v>68</v>
      </c>
      <c r="B11599" s="72">
        <v>46288</v>
      </c>
      <c r="C11599" s="79">
        <v>0.16666666666666666</v>
      </c>
      <c r="D11599">
        <v>0</v>
      </c>
      <c r="E11599" t="str">
        <f t="shared" si="362"/>
        <v>septembre</v>
      </c>
      <c r="F11599">
        <f t="shared" si="363"/>
        <v>4</v>
      </c>
    </row>
    <row r="11600" spans="1:6">
      <c r="A11600" t="s">
        <v>68</v>
      </c>
      <c r="B11600" s="72">
        <v>46288</v>
      </c>
      <c r="C11600" s="79">
        <v>0.20833333333333334</v>
      </c>
      <c r="D11600">
        <v>0</v>
      </c>
      <c r="E11600" t="str">
        <f t="shared" si="362"/>
        <v>septembre</v>
      </c>
      <c r="F11600" t="e">
        <f t="shared" si="363"/>
        <v>#N/A</v>
      </c>
    </row>
    <row r="11601" spans="1:6">
      <c r="A11601" t="s">
        <v>68</v>
      </c>
      <c r="B11601" s="72">
        <v>46288</v>
      </c>
      <c r="C11601" s="79">
        <v>0.25</v>
      </c>
      <c r="D11601">
        <v>5</v>
      </c>
      <c r="E11601" t="str">
        <f t="shared" si="362"/>
        <v>septembre</v>
      </c>
      <c r="F11601">
        <f t="shared" si="363"/>
        <v>6</v>
      </c>
    </row>
    <row r="11602" spans="1:6">
      <c r="A11602" t="s">
        <v>68</v>
      </c>
      <c r="B11602" s="72">
        <v>46288</v>
      </c>
      <c r="C11602" s="79">
        <v>0.29166666666666669</v>
      </c>
      <c r="D11602">
        <v>13</v>
      </c>
      <c r="E11602" t="str">
        <f t="shared" si="362"/>
        <v>septembre</v>
      </c>
      <c r="F11602">
        <f t="shared" si="363"/>
        <v>7</v>
      </c>
    </row>
    <row r="11603" spans="1:6">
      <c r="A11603" t="s">
        <v>68</v>
      </c>
      <c r="B11603" s="72">
        <v>46288</v>
      </c>
      <c r="C11603" s="79">
        <v>0.33333333333333331</v>
      </c>
      <c r="D11603">
        <v>42</v>
      </c>
      <c r="E11603" t="str">
        <f t="shared" si="362"/>
        <v>septembre</v>
      </c>
      <c r="F11603">
        <f t="shared" si="363"/>
        <v>8</v>
      </c>
    </row>
    <row r="11604" spans="1:6">
      <c r="A11604" t="s">
        <v>68</v>
      </c>
      <c r="B11604" s="72">
        <v>46288</v>
      </c>
      <c r="C11604" s="79">
        <v>0.375</v>
      </c>
      <c r="D11604">
        <v>62</v>
      </c>
      <c r="E11604" t="str">
        <f t="shared" si="362"/>
        <v>septembre</v>
      </c>
      <c r="F11604">
        <f t="shared" si="363"/>
        <v>9</v>
      </c>
    </row>
    <row r="11605" spans="1:6">
      <c r="A11605" t="s">
        <v>68</v>
      </c>
      <c r="B11605" s="72">
        <v>46288</v>
      </c>
      <c r="C11605" s="79">
        <v>0.41666666666666669</v>
      </c>
      <c r="D11605">
        <v>55</v>
      </c>
      <c r="E11605" t="str">
        <f t="shared" si="362"/>
        <v>septembre</v>
      </c>
      <c r="F11605">
        <f t="shared" si="363"/>
        <v>10</v>
      </c>
    </row>
    <row r="11606" spans="1:6">
      <c r="A11606" t="s">
        <v>68</v>
      </c>
      <c r="B11606" s="72">
        <v>46288</v>
      </c>
      <c r="C11606" s="79">
        <v>0.45833333333333331</v>
      </c>
      <c r="D11606">
        <v>53</v>
      </c>
      <c r="E11606" t="str">
        <f t="shared" si="362"/>
        <v>septembre</v>
      </c>
      <c r="F11606">
        <f t="shared" si="363"/>
        <v>11</v>
      </c>
    </row>
    <row r="11607" spans="1:6">
      <c r="A11607" t="s">
        <v>68</v>
      </c>
      <c r="B11607" s="72">
        <v>46288</v>
      </c>
      <c r="C11607" s="79">
        <v>0.5</v>
      </c>
      <c r="D11607">
        <v>56</v>
      </c>
      <c r="E11607" t="str">
        <f t="shared" si="362"/>
        <v>septembre</v>
      </c>
      <c r="F11607">
        <f t="shared" si="363"/>
        <v>12</v>
      </c>
    </row>
    <row r="11608" spans="1:6">
      <c r="A11608" t="s">
        <v>68</v>
      </c>
      <c r="B11608" s="72">
        <v>46288</v>
      </c>
      <c r="C11608" s="79">
        <v>0.54166666666666663</v>
      </c>
      <c r="D11608">
        <v>55</v>
      </c>
      <c r="E11608" t="str">
        <f t="shared" si="362"/>
        <v>septembre</v>
      </c>
      <c r="F11608">
        <f t="shared" si="363"/>
        <v>13</v>
      </c>
    </row>
    <row r="11609" spans="1:6">
      <c r="A11609" t="s">
        <v>68</v>
      </c>
      <c r="B11609" s="72">
        <v>46288</v>
      </c>
      <c r="C11609" s="79">
        <v>0.58333333333333337</v>
      </c>
      <c r="D11609">
        <v>52</v>
      </c>
      <c r="E11609" t="str">
        <f t="shared" si="362"/>
        <v>septembre</v>
      </c>
      <c r="F11609">
        <f t="shared" si="363"/>
        <v>14</v>
      </c>
    </row>
    <row r="11610" spans="1:6">
      <c r="A11610" t="s">
        <v>68</v>
      </c>
      <c r="B11610" s="72">
        <v>46288</v>
      </c>
      <c r="C11610" s="79">
        <v>0.625</v>
      </c>
      <c r="D11610">
        <v>45</v>
      </c>
      <c r="E11610" t="str">
        <f t="shared" si="362"/>
        <v>septembre</v>
      </c>
      <c r="F11610">
        <f t="shared" si="363"/>
        <v>15</v>
      </c>
    </row>
    <row r="11611" spans="1:6">
      <c r="A11611" t="s">
        <v>68</v>
      </c>
      <c r="B11611" s="72">
        <v>46288</v>
      </c>
      <c r="C11611" s="79">
        <v>0.66666666666666663</v>
      </c>
      <c r="D11611">
        <v>48</v>
      </c>
      <c r="E11611" t="str">
        <f t="shared" si="362"/>
        <v>septembre</v>
      </c>
      <c r="F11611">
        <f t="shared" si="363"/>
        <v>16</v>
      </c>
    </row>
    <row r="11612" spans="1:6">
      <c r="A11612" t="s">
        <v>68</v>
      </c>
      <c r="B11612" s="72">
        <v>46288</v>
      </c>
      <c r="C11612" s="79">
        <v>0.70833333333333337</v>
      </c>
      <c r="D11612">
        <v>40</v>
      </c>
      <c r="E11612" t="str">
        <f t="shared" si="362"/>
        <v>septembre</v>
      </c>
      <c r="F11612">
        <f t="shared" si="363"/>
        <v>17</v>
      </c>
    </row>
    <row r="11613" spans="1:6">
      <c r="A11613" t="s">
        <v>68</v>
      </c>
      <c r="B11613" s="72">
        <v>46288</v>
      </c>
      <c r="C11613" s="79">
        <v>0.75</v>
      </c>
      <c r="D11613">
        <v>25</v>
      </c>
      <c r="E11613" t="str">
        <f t="shared" si="362"/>
        <v>septembre</v>
      </c>
      <c r="F11613">
        <f t="shared" si="363"/>
        <v>18</v>
      </c>
    </row>
    <row r="11614" spans="1:6">
      <c r="A11614" t="s">
        <v>68</v>
      </c>
      <c r="B11614" s="72">
        <v>46288</v>
      </c>
      <c r="C11614" s="79">
        <v>0.79166666666666663</v>
      </c>
      <c r="D11614">
        <v>13</v>
      </c>
      <c r="E11614" t="str">
        <f t="shared" si="362"/>
        <v>septembre</v>
      </c>
      <c r="F11614">
        <f t="shared" si="363"/>
        <v>19</v>
      </c>
    </row>
    <row r="11615" spans="1:6">
      <c r="A11615" t="s">
        <v>68</v>
      </c>
      <c r="B11615" s="72">
        <v>46288</v>
      </c>
      <c r="C11615" s="79">
        <v>0.83333333333333337</v>
      </c>
      <c r="D11615">
        <v>11</v>
      </c>
      <c r="E11615" t="str">
        <f t="shared" si="362"/>
        <v>septembre</v>
      </c>
      <c r="F11615">
        <f t="shared" si="363"/>
        <v>20</v>
      </c>
    </row>
    <row r="11616" spans="1:6">
      <c r="A11616" t="s">
        <v>68</v>
      </c>
      <c r="B11616" s="72">
        <v>46288</v>
      </c>
      <c r="C11616" s="79">
        <v>0.875</v>
      </c>
      <c r="D11616">
        <v>8</v>
      </c>
      <c r="E11616" t="str">
        <f t="shared" si="362"/>
        <v>septembre</v>
      </c>
      <c r="F11616">
        <f t="shared" si="363"/>
        <v>21</v>
      </c>
    </row>
    <row r="11617" spans="1:6">
      <c r="A11617" t="s">
        <v>68</v>
      </c>
      <c r="B11617" s="72">
        <v>46288</v>
      </c>
      <c r="C11617" s="79">
        <v>0.91666666666666663</v>
      </c>
      <c r="D11617">
        <v>6</v>
      </c>
      <c r="E11617" t="str">
        <f t="shared" si="362"/>
        <v>septembre</v>
      </c>
      <c r="F11617">
        <f t="shared" si="363"/>
        <v>22</v>
      </c>
    </row>
    <row r="11618" spans="1:6">
      <c r="A11618" t="s">
        <v>68</v>
      </c>
      <c r="B11618" s="72">
        <v>46288</v>
      </c>
      <c r="C11618" s="79">
        <v>0.95833333333333337</v>
      </c>
      <c r="D11618">
        <v>5</v>
      </c>
      <c r="E11618" t="str">
        <f t="shared" si="362"/>
        <v>septembre</v>
      </c>
      <c r="F11618">
        <f t="shared" si="363"/>
        <v>23</v>
      </c>
    </row>
    <row r="11619" spans="1:6">
      <c r="A11619" t="s">
        <v>68</v>
      </c>
      <c r="B11619" s="72">
        <v>46289</v>
      </c>
      <c r="C11619" s="79">
        <v>0</v>
      </c>
      <c r="D11619">
        <v>4</v>
      </c>
      <c r="E11619" t="str">
        <f t="shared" si="362"/>
        <v>septembre</v>
      </c>
      <c r="F11619">
        <f t="shared" si="363"/>
        <v>24</v>
      </c>
    </row>
    <row r="11620" spans="1:6">
      <c r="A11620" t="s">
        <v>68</v>
      </c>
      <c r="B11620" s="72">
        <v>46289</v>
      </c>
      <c r="C11620" s="79">
        <v>4.1666666666666664E-2</v>
      </c>
      <c r="D11620">
        <v>2</v>
      </c>
      <c r="E11620" t="str">
        <f t="shared" si="362"/>
        <v>septembre</v>
      </c>
      <c r="F11620">
        <f t="shared" si="363"/>
        <v>1</v>
      </c>
    </row>
    <row r="11621" spans="1:6">
      <c r="A11621" t="s">
        <v>68</v>
      </c>
      <c r="B11621" s="72">
        <v>46289</v>
      </c>
      <c r="C11621" s="79">
        <v>8.3333333333333329E-2</v>
      </c>
      <c r="D11621">
        <v>1</v>
      </c>
      <c r="E11621" t="str">
        <f t="shared" si="362"/>
        <v>septembre</v>
      </c>
      <c r="F11621">
        <f t="shared" si="363"/>
        <v>2</v>
      </c>
    </row>
    <row r="11622" spans="1:6">
      <c r="A11622" t="s">
        <v>68</v>
      </c>
      <c r="B11622" s="72">
        <v>46289</v>
      </c>
      <c r="C11622" s="79">
        <v>0.125</v>
      </c>
      <c r="D11622">
        <v>1</v>
      </c>
      <c r="E11622" t="str">
        <f t="shared" si="362"/>
        <v>septembre</v>
      </c>
      <c r="F11622">
        <f t="shared" si="363"/>
        <v>3</v>
      </c>
    </row>
    <row r="11623" spans="1:6">
      <c r="A11623" t="s">
        <v>68</v>
      </c>
      <c r="B11623" s="72">
        <v>46289</v>
      </c>
      <c r="C11623" s="79">
        <v>0.16666666666666666</v>
      </c>
      <c r="D11623">
        <v>0</v>
      </c>
      <c r="E11623" t="str">
        <f t="shared" si="362"/>
        <v>septembre</v>
      </c>
      <c r="F11623">
        <f t="shared" si="363"/>
        <v>4</v>
      </c>
    </row>
    <row r="11624" spans="1:6">
      <c r="A11624" t="s">
        <v>68</v>
      </c>
      <c r="B11624" s="72">
        <v>46289</v>
      </c>
      <c r="C11624" s="79">
        <v>0.20833333333333334</v>
      </c>
      <c r="D11624">
        <v>3</v>
      </c>
      <c r="E11624" t="str">
        <f t="shared" si="362"/>
        <v>septembre</v>
      </c>
      <c r="F11624" t="e">
        <f t="shared" si="363"/>
        <v>#N/A</v>
      </c>
    </row>
    <row r="11625" spans="1:6">
      <c r="A11625" t="s">
        <v>68</v>
      </c>
      <c r="B11625" s="72">
        <v>46289</v>
      </c>
      <c r="C11625" s="79">
        <v>0.25</v>
      </c>
      <c r="D11625">
        <v>2</v>
      </c>
      <c r="E11625" t="str">
        <f t="shared" si="362"/>
        <v>septembre</v>
      </c>
      <c r="F11625">
        <f t="shared" si="363"/>
        <v>6</v>
      </c>
    </row>
    <row r="11626" spans="1:6">
      <c r="A11626" t="s">
        <v>68</v>
      </c>
      <c r="B11626" s="72">
        <v>46289</v>
      </c>
      <c r="C11626" s="79">
        <v>0.29166666666666669</v>
      </c>
      <c r="D11626">
        <v>15</v>
      </c>
      <c r="E11626" t="str">
        <f t="shared" si="362"/>
        <v>septembre</v>
      </c>
      <c r="F11626">
        <f t="shared" si="363"/>
        <v>7</v>
      </c>
    </row>
    <row r="11627" spans="1:6">
      <c r="A11627" t="s">
        <v>68</v>
      </c>
      <c r="B11627" s="72">
        <v>46289</v>
      </c>
      <c r="C11627" s="79">
        <v>0.33333333333333331</v>
      </c>
      <c r="D11627">
        <v>43</v>
      </c>
      <c r="E11627" t="str">
        <f t="shared" si="362"/>
        <v>septembre</v>
      </c>
      <c r="F11627">
        <f t="shared" si="363"/>
        <v>8</v>
      </c>
    </row>
    <row r="11628" spans="1:6">
      <c r="A11628" t="s">
        <v>68</v>
      </c>
      <c r="B11628" s="72">
        <v>46289</v>
      </c>
      <c r="C11628" s="79">
        <v>0.375</v>
      </c>
      <c r="D11628">
        <v>56</v>
      </c>
      <c r="E11628" t="str">
        <f t="shared" si="362"/>
        <v>septembre</v>
      </c>
      <c r="F11628">
        <f t="shared" si="363"/>
        <v>9</v>
      </c>
    </row>
    <row r="11629" spans="1:6">
      <c r="A11629" t="s">
        <v>68</v>
      </c>
      <c r="B11629" s="72">
        <v>46289</v>
      </c>
      <c r="C11629" s="79">
        <v>0.41666666666666669</v>
      </c>
      <c r="D11629">
        <v>58</v>
      </c>
      <c r="E11629" t="str">
        <f t="shared" si="362"/>
        <v>septembre</v>
      </c>
      <c r="F11629">
        <f t="shared" si="363"/>
        <v>10</v>
      </c>
    </row>
    <row r="11630" spans="1:6">
      <c r="A11630" t="s">
        <v>68</v>
      </c>
      <c r="B11630" s="72">
        <v>46289</v>
      </c>
      <c r="C11630" s="79">
        <v>0.45833333333333331</v>
      </c>
      <c r="D11630">
        <v>61</v>
      </c>
      <c r="E11630" t="str">
        <f t="shared" si="362"/>
        <v>septembre</v>
      </c>
      <c r="F11630">
        <f t="shared" si="363"/>
        <v>11</v>
      </c>
    </row>
    <row r="11631" spans="1:6">
      <c r="A11631" t="s">
        <v>68</v>
      </c>
      <c r="B11631" s="72">
        <v>46289</v>
      </c>
      <c r="C11631" s="79">
        <v>0.5</v>
      </c>
      <c r="D11631">
        <v>62</v>
      </c>
      <c r="E11631" t="str">
        <f t="shared" si="362"/>
        <v>septembre</v>
      </c>
      <c r="F11631">
        <f t="shared" si="363"/>
        <v>12</v>
      </c>
    </row>
    <row r="11632" spans="1:6">
      <c r="A11632" t="s">
        <v>68</v>
      </c>
      <c r="B11632" s="72">
        <v>46289</v>
      </c>
      <c r="C11632" s="79">
        <v>0.54166666666666663</v>
      </c>
      <c r="D11632">
        <v>56</v>
      </c>
      <c r="E11632" t="str">
        <f t="shared" si="362"/>
        <v>septembre</v>
      </c>
      <c r="F11632">
        <f t="shared" si="363"/>
        <v>13</v>
      </c>
    </row>
    <row r="11633" spans="1:6">
      <c r="A11633" t="s">
        <v>68</v>
      </c>
      <c r="B11633" s="72">
        <v>46289</v>
      </c>
      <c r="C11633" s="79">
        <v>0.58333333333333337</v>
      </c>
      <c r="D11633">
        <v>58</v>
      </c>
      <c r="E11633" t="str">
        <f t="shared" si="362"/>
        <v>septembre</v>
      </c>
      <c r="F11633">
        <f t="shared" si="363"/>
        <v>14</v>
      </c>
    </row>
    <row r="11634" spans="1:6">
      <c r="A11634" t="s">
        <v>68</v>
      </c>
      <c r="B11634" s="72">
        <v>46289</v>
      </c>
      <c r="C11634" s="79">
        <v>0.625</v>
      </c>
      <c r="D11634">
        <v>45</v>
      </c>
      <c r="E11634" t="str">
        <f t="shared" si="362"/>
        <v>septembre</v>
      </c>
      <c r="F11634">
        <f t="shared" si="363"/>
        <v>15</v>
      </c>
    </row>
    <row r="11635" spans="1:6">
      <c r="A11635" t="s">
        <v>68</v>
      </c>
      <c r="B11635" s="72">
        <v>46289</v>
      </c>
      <c r="C11635" s="79">
        <v>0.66666666666666663</v>
      </c>
      <c r="D11635">
        <v>49</v>
      </c>
      <c r="E11635" t="str">
        <f t="shared" si="362"/>
        <v>septembre</v>
      </c>
      <c r="F11635">
        <f t="shared" si="363"/>
        <v>16</v>
      </c>
    </row>
    <row r="11636" spans="1:6">
      <c r="A11636" t="s">
        <v>68</v>
      </c>
      <c r="B11636" s="72">
        <v>46289</v>
      </c>
      <c r="C11636" s="79">
        <v>0.70833333333333337</v>
      </c>
      <c r="D11636">
        <v>49</v>
      </c>
      <c r="E11636" t="str">
        <f t="shared" si="362"/>
        <v>septembre</v>
      </c>
      <c r="F11636">
        <f t="shared" si="363"/>
        <v>17</v>
      </c>
    </row>
    <row r="11637" spans="1:6">
      <c r="A11637" t="s">
        <v>68</v>
      </c>
      <c r="B11637" s="72">
        <v>46289</v>
      </c>
      <c r="C11637" s="79">
        <v>0.75</v>
      </c>
      <c r="D11637">
        <v>27</v>
      </c>
      <c r="E11637" t="str">
        <f t="shared" si="362"/>
        <v>septembre</v>
      </c>
      <c r="F11637">
        <f t="shared" si="363"/>
        <v>18</v>
      </c>
    </row>
    <row r="11638" spans="1:6">
      <c r="A11638" t="s">
        <v>68</v>
      </c>
      <c r="B11638" s="72">
        <v>46289</v>
      </c>
      <c r="C11638" s="79">
        <v>0.79166666666666663</v>
      </c>
      <c r="D11638">
        <v>20</v>
      </c>
      <c r="E11638" t="str">
        <f t="shared" si="362"/>
        <v>septembre</v>
      </c>
      <c r="F11638">
        <f t="shared" si="363"/>
        <v>19</v>
      </c>
    </row>
    <row r="11639" spans="1:6">
      <c r="A11639" t="s">
        <v>68</v>
      </c>
      <c r="B11639" s="72">
        <v>46289</v>
      </c>
      <c r="C11639" s="79">
        <v>0.83333333333333337</v>
      </c>
      <c r="D11639">
        <v>16</v>
      </c>
      <c r="E11639" t="str">
        <f t="shared" si="362"/>
        <v>septembre</v>
      </c>
      <c r="F11639">
        <f t="shared" si="363"/>
        <v>20</v>
      </c>
    </row>
    <row r="11640" spans="1:6">
      <c r="A11640" t="s">
        <v>68</v>
      </c>
      <c r="B11640" s="72">
        <v>46289</v>
      </c>
      <c r="C11640" s="79">
        <v>0.875</v>
      </c>
      <c r="D11640">
        <v>13</v>
      </c>
      <c r="E11640" t="str">
        <f t="shared" si="362"/>
        <v>septembre</v>
      </c>
      <c r="F11640">
        <f t="shared" si="363"/>
        <v>21</v>
      </c>
    </row>
    <row r="11641" spans="1:6">
      <c r="A11641" t="s">
        <v>68</v>
      </c>
      <c r="B11641" s="72">
        <v>46289</v>
      </c>
      <c r="C11641" s="79">
        <v>0.91666666666666663</v>
      </c>
      <c r="D11641">
        <v>8</v>
      </c>
      <c r="E11641" t="str">
        <f t="shared" si="362"/>
        <v>septembre</v>
      </c>
      <c r="F11641">
        <f t="shared" si="363"/>
        <v>22</v>
      </c>
    </row>
    <row r="11642" spans="1:6">
      <c r="A11642" t="s">
        <v>68</v>
      </c>
      <c r="B11642" s="72">
        <v>46289</v>
      </c>
      <c r="C11642" s="79">
        <v>0.95833333333333337</v>
      </c>
      <c r="D11642">
        <v>5</v>
      </c>
      <c r="E11642" t="str">
        <f t="shared" si="362"/>
        <v>septembre</v>
      </c>
      <c r="F11642">
        <f t="shared" si="363"/>
        <v>23</v>
      </c>
    </row>
    <row r="11643" spans="1:6">
      <c r="A11643" t="s">
        <v>68</v>
      </c>
      <c r="B11643" s="72">
        <v>46290</v>
      </c>
      <c r="C11643" s="79">
        <v>0</v>
      </c>
      <c r="D11643">
        <v>2</v>
      </c>
      <c r="E11643" t="str">
        <f t="shared" si="362"/>
        <v>septembre</v>
      </c>
      <c r="F11643">
        <f t="shared" si="363"/>
        <v>24</v>
      </c>
    </row>
    <row r="11644" spans="1:6">
      <c r="A11644" t="s">
        <v>68</v>
      </c>
      <c r="B11644" s="72">
        <v>46290</v>
      </c>
      <c r="C11644" s="79">
        <v>4.1666666666666664E-2</v>
      </c>
      <c r="D11644">
        <v>0</v>
      </c>
      <c r="E11644" t="str">
        <f t="shared" si="362"/>
        <v>septembre</v>
      </c>
      <c r="F11644">
        <f t="shared" si="363"/>
        <v>1</v>
      </c>
    </row>
    <row r="11645" spans="1:6">
      <c r="A11645" t="s">
        <v>68</v>
      </c>
      <c r="B11645" s="72">
        <v>46290</v>
      </c>
      <c r="C11645" s="79">
        <v>8.3333333333333329E-2</v>
      </c>
      <c r="D11645">
        <v>1</v>
      </c>
      <c r="E11645" t="str">
        <f t="shared" si="362"/>
        <v>septembre</v>
      </c>
      <c r="F11645">
        <f t="shared" si="363"/>
        <v>2</v>
      </c>
    </row>
    <row r="11646" spans="1:6">
      <c r="A11646" t="s">
        <v>68</v>
      </c>
      <c r="B11646" s="72">
        <v>46290</v>
      </c>
      <c r="C11646" s="79">
        <v>0.125</v>
      </c>
      <c r="D11646">
        <v>3</v>
      </c>
      <c r="E11646" t="str">
        <f t="shared" si="362"/>
        <v>septembre</v>
      </c>
      <c r="F11646">
        <f t="shared" si="363"/>
        <v>3</v>
      </c>
    </row>
    <row r="11647" spans="1:6">
      <c r="A11647" t="s">
        <v>68</v>
      </c>
      <c r="B11647" s="72">
        <v>46290</v>
      </c>
      <c r="C11647" s="79">
        <v>0.16666666666666666</v>
      </c>
      <c r="D11647">
        <v>0</v>
      </c>
      <c r="E11647" t="str">
        <f t="shared" si="362"/>
        <v>septembre</v>
      </c>
      <c r="F11647">
        <f t="shared" si="363"/>
        <v>4</v>
      </c>
    </row>
    <row r="11648" spans="1:6">
      <c r="A11648" t="s">
        <v>68</v>
      </c>
      <c r="B11648" s="72">
        <v>46290</v>
      </c>
      <c r="C11648" s="79">
        <v>0.20833333333333334</v>
      </c>
      <c r="D11648">
        <v>3</v>
      </c>
      <c r="E11648" t="str">
        <f t="shared" si="362"/>
        <v>septembre</v>
      </c>
      <c r="F11648" t="e">
        <f t="shared" si="363"/>
        <v>#N/A</v>
      </c>
    </row>
    <row r="11649" spans="1:6">
      <c r="A11649" t="s">
        <v>68</v>
      </c>
      <c r="B11649" s="72">
        <v>46290</v>
      </c>
      <c r="C11649" s="79">
        <v>0.25</v>
      </c>
      <c r="D11649">
        <v>6</v>
      </c>
      <c r="E11649" t="str">
        <f t="shared" si="362"/>
        <v>septembre</v>
      </c>
      <c r="F11649">
        <f t="shared" si="363"/>
        <v>6</v>
      </c>
    </row>
    <row r="11650" spans="1:6">
      <c r="A11650" t="s">
        <v>68</v>
      </c>
      <c r="B11650" s="72">
        <v>46290</v>
      </c>
      <c r="C11650" s="79">
        <v>0.29166666666666669</v>
      </c>
      <c r="D11650">
        <v>11</v>
      </c>
      <c r="E11650" t="str">
        <f t="shared" si="362"/>
        <v>septembre</v>
      </c>
      <c r="F11650">
        <f t="shared" si="363"/>
        <v>7</v>
      </c>
    </row>
    <row r="11651" spans="1:6">
      <c r="A11651" t="s">
        <v>68</v>
      </c>
      <c r="B11651" s="72">
        <v>46290</v>
      </c>
      <c r="C11651" s="79">
        <v>0.33333333333333331</v>
      </c>
      <c r="D11651">
        <v>42</v>
      </c>
      <c r="E11651" t="str">
        <f t="shared" si="362"/>
        <v>septembre</v>
      </c>
      <c r="F11651">
        <f t="shared" si="363"/>
        <v>8</v>
      </c>
    </row>
    <row r="11652" spans="1:6">
      <c r="A11652" t="s">
        <v>68</v>
      </c>
      <c r="B11652" s="72">
        <v>46290</v>
      </c>
      <c r="C11652" s="79">
        <v>0.375</v>
      </c>
      <c r="D11652">
        <v>60</v>
      </c>
      <c r="E11652" t="str">
        <f t="shared" ref="E11652:E11715" si="364">TEXT(B11652,"mmmm")</f>
        <v>septembre</v>
      </c>
      <c r="F11652">
        <f t="shared" ref="F11652:F11715" si="365">VLOOKUP(C11652,$L$1:$M$24,2,0)</f>
        <v>9</v>
      </c>
    </row>
    <row r="11653" spans="1:6">
      <c r="A11653" t="s">
        <v>68</v>
      </c>
      <c r="B11653" s="72">
        <v>46290</v>
      </c>
      <c r="C11653" s="79">
        <v>0.41666666666666669</v>
      </c>
      <c r="D11653">
        <v>55</v>
      </c>
      <c r="E11653" t="str">
        <f t="shared" si="364"/>
        <v>septembre</v>
      </c>
      <c r="F11653">
        <f t="shared" si="365"/>
        <v>10</v>
      </c>
    </row>
    <row r="11654" spans="1:6">
      <c r="A11654" t="s">
        <v>68</v>
      </c>
      <c r="B11654" s="72">
        <v>46290</v>
      </c>
      <c r="C11654" s="79">
        <v>0.45833333333333331</v>
      </c>
      <c r="D11654">
        <v>61</v>
      </c>
      <c r="E11654" t="str">
        <f t="shared" si="364"/>
        <v>septembre</v>
      </c>
      <c r="F11654">
        <f t="shared" si="365"/>
        <v>11</v>
      </c>
    </row>
    <row r="11655" spans="1:6">
      <c r="A11655" t="s">
        <v>68</v>
      </c>
      <c r="B11655" s="72">
        <v>46290</v>
      </c>
      <c r="C11655" s="79">
        <v>0.5</v>
      </c>
      <c r="D11655">
        <v>52</v>
      </c>
      <c r="E11655" t="str">
        <f t="shared" si="364"/>
        <v>septembre</v>
      </c>
      <c r="F11655">
        <f t="shared" si="365"/>
        <v>12</v>
      </c>
    </row>
    <row r="11656" spans="1:6">
      <c r="A11656" t="s">
        <v>68</v>
      </c>
      <c r="B11656" s="72">
        <v>46290</v>
      </c>
      <c r="C11656" s="79">
        <v>0.54166666666666663</v>
      </c>
      <c r="D11656">
        <v>61</v>
      </c>
      <c r="E11656" t="str">
        <f t="shared" si="364"/>
        <v>septembre</v>
      </c>
      <c r="F11656">
        <f t="shared" si="365"/>
        <v>13</v>
      </c>
    </row>
    <row r="11657" spans="1:6">
      <c r="A11657" t="s">
        <v>68</v>
      </c>
      <c r="B11657" s="72">
        <v>46290</v>
      </c>
      <c r="C11657" s="79">
        <v>0.58333333333333337</v>
      </c>
      <c r="D11657">
        <v>52</v>
      </c>
      <c r="E11657" t="str">
        <f t="shared" si="364"/>
        <v>septembre</v>
      </c>
      <c r="F11657">
        <f t="shared" si="365"/>
        <v>14</v>
      </c>
    </row>
    <row r="11658" spans="1:6">
      <c r="A11658" t="s">
        <v>68</v>
      </c>
      <c r="B11658" s="72">
        <v>46290</v>
      </c>
      <c r="C11658" s="79">
        <v>0.625</v>
      </c>
      <c r="D11658">
        <v>57</v>
      </c>
      <c r="E11658" t="str">
        <f t="shared" si="364"/>
        <v>septembre</v>
      </c>
      <c r="F11658">
        <f t="shared" si="365"/>
        <v>15</v>
      </c>
    </row>
    <row r="11659" spans="1:6">
      <c r="A11659" t="s">
        <v>68</v>
      </c>
      <c r="B11659" s="72">
        <v>46290</v>
      </c>
      <c r="C11659" s="79">
        <v>0.66666666666666663</v>
      </c>
      <c r="D11659">
        <v>56</v>
      </c>
      <c r="E11659" t="str">
        <f t="shared" si="364"/>
        <v>septembre</v>
      </c>
      <c r="F11659">
        <f t="shared" si="365"/>
        <v>16</v>
      </c>
    </row>
    <row r="11660" spans="1:6">
      <c r="A11660" t="s">
        <v>68</v>
      </c>
      <c r="B11660" s="72">
        <v>46290</v>
      </c>
      <c r="C11660" s="79">
        <v>0.70833333333333337</v>
      </c>
      <c r="D11660">
        <v>45</v>
      </c>
      <c r="E11660" t="str">
        <f t="shared" si="364"/>
        <v>septembre</v>
      </c>
      <c r="F11660">
        <f t="shared" si="365"/>
        <v>17</v>
      </c>
    </row>
    <row r="11661" spans="1:6">
      <c r="A11661" t="s">
        <v>68</v>
      </c>
      <c r="B11661" s="72">
        <v>46290</v>
      </c>
      <c r="C11661" s="79">
        <v>0.75</v>
      </c>
      <c r="D11661">
        <v>32</v>
      </c>
      <c r="E11661" t="str">
        <f t="shared" si="364"/>
        <v>septembre</v>
      </c>
      <c r="F11661">
        <f t="shared" si="365"/>
        <v>18</v>
      </c>
    </row>
    <row r="11662" spans="1:6">
      <c r="A11662" t="s">
        <v>68</v>
      </c>
      <c r="B11662" s="72">
        <v>46290</v>
      </c>
      <c r="C11662" s="79">
        <v>0.79166666666666663</v>
      </c>
      <c r="D11662">
        <v>21</v>
      </c>
      <c r="E11662" t="str">
        <f t="shared" si="364"/>
        <v>septembre</v>
      </c>
      <c r="F11662">
        <f t="shared" si="365"/>
        <v>19</v>
      </c>
    </row>
    <row r="11663" spans="1:6">
      <c r="A11663" t="s">
        <v>68</v>
      </c>
      <c r="B11663" s="72">
        <v>46290</v>
      </c>
      <c r="C11663" s="79">
        <v>0.83333333333333337</v>
      </c>
      <c r="D11663">
        <v>13</v>
      </c>
      <c r="E11663" t="str">
        <f t="shared" si="364"/>
        <v>septembre</v>
      </c>
      <c r="F11663">
        <f t="shared" si="365"/>
        <v>20</v>
      </c>
    </row>
    <row r="11664" spans="1:6">
      <c r="A11664" t="s">
        <v>68</v>
      </c>
      <c r="B11664" s="72">
        <v>46290</v>
      </c>
      <c r="C11664" s="79">
        <v>0.875</v>
      </c>
      <c r="D11664">
        <v>9</v>
      </c>
      <c r="E11664" t="str">
        <f t="shared" si="364"/>
        <v>septembre</v>
      </c>
      <c r="F11664">
        <f t="shared" si="365"/>
        <v>21</v>
      </c>
    </row>
    <row r="11665" spans="1:6">
      <c r="A11665" t="s">
        <v>68</v>
      </c>
      <c r="B11665" s="72">
        <v>46290</v>
      </c>
      <c r="C11665" s="79">
        <v>0.91666666666666663</v>
      </c>
      <c r="D11665">
        <v>6</v>
      </c>
      <c r="E11665" t="str">
        <f t="shared" si="364"/>
        <v>septembre</v>
      </c>
      <c r="F11665">
        <f t="shared" si="365"/>
        <v>22</v>
      </c>
    </row>
    <row r="11666" spans="1:6">
      <c r="A11666" t="s">
        <v>68</v>
      </c>
      <c r="B11666" s="72">
        <v>46290</v>
      </c>
      <c r="C11666" s="79">
        <v>0.95833333333333337</v>
      </c>
      <c r="D11666">
        <v>5</v>
      </c>
      <c r="E11666" t="str">
        <f t="shared" si="364"/>
        <v>septembre</v>
      </c>
      <c r="F11666">
        <f t="shared" si="365"/>
        <v>23</v>
      </c>
    </row>
    <row r="11667" spans="1:6">
      <c r="A11667" t="s">
        <v>68</v>
      </c>
      <c r="B11667" s="72">
        <v>46291</v>
      </c>
      <c r="C11667" s="79">
        <v>0</v>
      </c>
      <c r="D11667">
        <v>7</v>
      </c>
      <c r="E11667" t="str">
        <f t="shared" si="364"/>
        <v>septembre</v>
      </c>
      <c r="F11667">
        <f t="shared" si="365"/>
        <v>24</v>
      </c>
    </row>
    <row r="11668" spans="1:6">
      <c r="A11668" t="s">
        <v>68</v>
      </c>
      <c r="B11668" s="72">
        <v>46291</v>
      </c>
      <c r="C11668" s="79">
        <v>4.1666666666666664E-2</v>
      </c>
      <c r="D11668">
        <v>3</v>
      </c>
      <c r="E11668" t="str">
        <f t="shared" si="364"/>
        <v>septembre</v>
      </c>
      <c r="F11668">
        <f t="shared" si="365"/>
        <v>1</v>
      </c>
    </row>
    <row r="11669" spans="1:6">
      <c r="A11669" t="s">
        <v>68</v>
      </c>
      <c r="B11669" s="72">
        <v>46291</v>
      </c>
      <c r="C11669" s="79">
        <v>8.3333333333333329E-2</v>
      </c>
      <c r="D11669">
        <v>2</v>
      </c>
      <c r="E11669" t="str">
        <f t="shared" si="364"/>
        <v>septembre</v>
      </c>
      <c r="F11669">
        <f t="shared" si="365"/>
        <v>2</v>
      </c>
    </row>
    <row r="11670" spans="1:6">
      <c r="A11670" t="s">
        <v>68</v>
      </c>
      <c r="B11670" s="72">
        <v>46291</v>
      </c>
      <c r="C11670" s="79">
        <v>0.125</v>
      </c>
      <c r="D11670">
        <v>2</v>
      </c>
      <c r="E11670" t="str">
        <f t="shared" si="364"/>
        <v>septembre</v>
      </c>
      <c r="F11670">
        <f t="shared" si="365"/>
        <v>3</v>
      </c>
    </row>
    <row r="11671" spans="1:6">
      <c r="A11671" t="s">
        <v>68</v>
      </c>
      <c r="B11671" s="72">
        <v>46291</v>
      </c>
      <c r="C11671" s="79">
        <v>0.16666666666666666</v>
      </c>
      <c r="D11671">
        <v>1</v>
      </c>
      <c r="E11671" t="str">
        <f t="shared" si="364"/>
        <v>septembre</v>
      </c>
      <c r="F11671">
        <f t="shared" si="365"/>
        <v>4</v>
      </c>
    </row>
    <row r="11672" spans="1:6">
      <c r="A11672" t="s">
        <v>68</v>
      </c>
      <c r="B11672" s="72">
        <v>46291</v>
      </c>
      <c r="C11672" s="79">
        <v>0.20833333333333334</v>
      </c>
      <c r="D11672">
        <v>3</v>
      </c>
      <c r="E11672" t="str">
        <f t="shared" si="364"/>
        <v>septembre</v>
      </c>
      <c r="F11672" t="e">
        <f t="shared" si="365"/>
        <v>#N/A</v>
      </c>
    </row>
    <row r="11673" spans="1:6">
      <c r="A11673" t="s">
        <v>68</v>
      </c>
      <c r="B11673" s="72">
        <v>46291</v>
      </c>
      <c r="C11673" s="79">
        <v>0.25</v>
      </c>
      <c r="D11673">
        <v>4</v>
      </c>
      <c r="E11673" t="str">
        <f t="shared" si="364"/>
        <v>septembre</v>
      </c>
      <c r="F11673">
        <f t="shared" si="365"/>
        <v>6</v>
      </c>
    </row>
    <row r="11674" spans="1:6">
      <c r="A11674" t="s">
        <v>68</v>
      </c>
      <c r="B11674" s="72">
        <v>46291</v>
      </c>
      <c r="C11674" s="79">
        <v>0.29166666666666669</v>
      </c>
      <c r="D11674">
        <v>12</v>
      </c>
      <c r="E11674" t="str">
        <f t="shared" si="364"/>
        <v>septembre</v>
      </c>
      <c r="F11674">
        <f t="shared" si="365"/>
        <v>7</v>
      </c>
    </row>
    <row r="11675" spans="1:6">
      <c r="A11675" t="s">
        <v>68</v>
      </c>
      <c r="B11675" s="72">
        <v>46291</v>
      </c>
      <c r="C11675" s="79">
        <v>0.33333333333333331</v>
      </c>
      <c r="D11675">
        <v>19</v>
      </c>
      <c r="E11675" t="str">
        <f t="shared" si="364"/>
        <v>septembre</v>
      </c>
      <c r="F11675">
        <f t="shared" si="365"/>
        <v>8</v>
      </c>
    </row>
    <row r="11676" spans="1:6">
      <c r="A11676" t="s">
        <v>68</v>
      </c>
      <c r="B11676" s="72">
        <v>46291</v>
      </c>
      <c r="C11676" s="79">
        <v>0.375</v>
      </c>
      <c r="D11676">
        <v>46</v>
      </c>
      <c r="E11676" t="str">
        <f t="shared" si="364"/>
        <v>septembre</v>
      </c>
      <c r="F11676">
        <f t="shared" si="365"/>
        <v>9</v>
      </c>
    </row>
    <row r="11677" spans="1:6">
      <c r="A11677" t="s">
        <v>68</v>
      </c>
      <c r="B11677" s="72">
        <v>46291</v>
      </c>
      <c r="C11677" s="79">
        <v>0.41666666666666669</v>
      </c>
      <c r="D11677">
        <v>56</v>
      </c>
      <c r="E11677" t="str">
        <f t="shared" si="364"/>
        <v>septembre</v>
      </c>
      <c r="F11677">
        <f t="shared" si="365"/>
        <v>10</v>
      </c>
    </row>
    <row r="11678" spans="1:6">
      <c r="A11678" t="s">
        <v>68</v>
      </c>
      <c r="B11678" s="72">
        <v>46291</v>
      </c>
      <c r="C11678" s="79">
        <v>0.45833333333333331</v>
      </c>
      <c r="D11678">
        <v>56</v>
      </c>
      <c r="E11678" t="str">
        <f t="shared" si="364"/>
        <v>septembre</v>
      </c>
      <c r="F11678">
        <f t="shared" si="365"/>
        <v>11</v>
      </c>
    </row>
    <row r="11679" spans="1:6">
      <c r="A11679" t="s">
        <v>68</v>
      </c>
      <c r="B11679" s="72">
        <v>46291</v>
      </c>
      <c r="C11679" s="79">
        <v>0.5</v>
      </c>
      <c r="D11679">
        <v>60</v>
      </c>
      <c r="E11679" t="str">
        <f t="shared" si="364"/>
        <v>septembre</v>
      </c>
      <c r="F11679">
        <f t="shared" si="365"/>
        <v>12</v>
      </c>
    </row>
    <row r="11680" spans="1:6">
      <c r="A11680" t="s">
        <v>68</v>
      </c>
      <c r="B11680" s="72">
        <v>46291</v>
      </c>
      <c r="C11680" s="79">
        <v>0.54166666666666663</v>
      </c>
      <c r="D11680">
        <v>62</v>
      </c>
      <c r="E11680" t="str">
        <f t="shared" si="364"/>
        <v>septembre</v>
      </c>
      <c r="F11680">
        <f t="shared" si="365"/>
        <v>13</v>
      </c>
    </row>
    <row r="11681" spans="1:6">
      <c r="A11681" t="s">
        <v>68</v>
      </c>
      <c r="B11681" s="72">
        <v>46291</v>
      </c>
      <c r="C11681" s="79">
        <v>0.58333333333333337</v>
      </c>
      <c r="D11681">
        <v>54</v>
      </c>
      <c r="E11681" t="str">
        <f t="shared" si="364"/>
        <v>septembre</v>
      </c>
      <c r="F11681">
        <f t="shared" si="365"/>
        <v>14</v>
      </c>
    </row>
    <row r="11682" spans="1:6">
      <c r="A11682" t="s">
        <v>68</v>
      </c>
      <c r="B11682" s="72">
        <v>46291</v>
      </c>
      <c r="C11682" s="79">
        <v>0.625</v>
      </c>
      <c r="D11682">
        <v>46</v>
      </c>
      <c r="E11682" t="str">
        <f t="shared" si="364"/>
        <v>septembre</v>
      </c>
      <c r="F11682">
        <f t="shared" si="365"/>
        <v>15</v>
      </c>
    </row>
    <row r="11683" spans="1:6">
      <c r="A11683" t="s">
        <v>68</v>
      </c>
      <c r="B11683" s="72">
        <v>46291</v>
      </c>
      <c r="C11683" s="79">
        <v>0.66666666666666663</v>
      </c>
      <c r="D11683">
        <v>37</v>
      </c>
      <c r="E11683" t="str">
        <f t="shared" si="364"/>
        <v>septembre</v>
      </c>
      <c r="F11683">
        <f t="shared" si="365"/>
        <v>16</v>
      </c>
    </row>
    <row r="11684" spans="1:6">
      <c r="A11684" t="s">
        <v>68</v>
      </c>
      <c r="B11684" s="72">
        <v>46291</v>
      </c>
      <c r="C11684" s="79">
        <v>0.70833333333333337</v>
      </c>
      <c r="D11684">
        <v>29</v>
      </c>
      <c r="E11684" t="str">
        <f t="shared" si="364"/>
        <v>septembre</v>
      </c>
      <c r="F11684">
        <f t="shared" si="365"/>
        <v>17</v>
      </c>
    </row>
    <row r="11685" spans="1:6">
      <c r="A11685" t="s">
        <v>68</v>
      </c>
      <c r="B11685" s="72">
        <v>46291</v>
      </c>
      <c r="C11685" s="79">
        <v>0.75</v>
      </c>
      <c r="D11685">
        <v>26</v>
      </c>
      <c r="E11685" t="str">
        <f t="shared" si="364"/>
        <v>septembre</v>
      </c>
      <c r="F11685">
        <f t="shared" si="365"/>
        <v>18</v>
      </c>
    </row>
    <row r="11686" spans="1:6">
      <c r="A11686" t="s">
        <v>68</v>
      </c>
      <c r="B11686" s="72">
        <v>46291</v>
      </c>
      <c r="C11686" s="79">
        <v>0.79166666666666663</v>
      </c>
      <c r="D11686">
        <v>23</v>
      </c>
      <c r="E11686" t="str">
        <f t="shared" si="364"/>
        <v>septembre</v>
      </c>
      <c r="F11686">
        <f t="shared" si="365"/>
        <v>19</v>
      </c>
    </row>
    <row r="11687" spans="1:6">
      <c r="A11687" t="s">
        <v>68</v>
      </c>
      <c r="B11687" s="72">
        <v>46291</v>
      </c>
      <c r="C11687" s="79">
        <v>0.83333333333333337</v>
      </c>
      <c r="D11687">
        <v>24</v>
      </c>
      <c r="E11687" t="str">
        <f t="shared" si="364"/>
        <v>septembre</v>
      </c>
      <c r="F11687">
        <f t="shared" si="365"/>
        <v>20</v>
      </c>
    </row>
    <row r="11688" spans="1:6">
      <c r="A11688" t="s">
        <v>68</v>
      </c>
      <c r="B11688" s="72">
        <v>46291</v>
      </c>
      <c r="C11688" s="79">
        <v>0.875</v>
      </c>
      <c r="D11688">
        <v>11</v>
      </c>
      <c r="E11688" t="str">
        <f t="shared" si="364"/>
        <v>septembre</v>
      </c>
      <c r="F11688">
        <f t="shared" si="365"/>
        <v>21</v>
      </c>
    </row>
    <row r="11689" spans="1:6">
      <c r="A11689" t="s">
        <v>68</v>
      </c>
      <c r="B11689" s="72">
        <v>46291</v>
      </c>
      <c r="C11689" s="79">
        <v>0.91666666666666663</v>
      </c>
      <c r="D11689">
        <v>9</v>
      </c>
      <c r="E11689" t="str">
        <f t="shared" si="364"/>
        <v>septembre</v>
      </c>
      <c r="F11689">
        <f t="shared" si="365"/>
        <v>22</v>
      </c>
    </row>
    <row r="11690" spans="1:6">
      <c r="A11690" t="s">
        <v>68</v>
      </c>
      <c r="B11690" s="72">
        <v>46291</v>
      </c>
      <c r="C11690" s="79">
        <v>0.95833333333333337</v>
      </c>
      <c r="D11690">
        <v>5</v>
      </c>
      <c r="E11690" t="str">
        <f t="shared" si="364"/>
        <v>septembre</v>
      </c>
      <c r="F11690">
        <f t="shared" si="365"/>
        <v>23</v>
      </c>
    </row>
    <row r="11691" spans="1:6">
      <c r="A11691" t="s">
        <v>68</v>
      </c>
      <c r="B11691" s="72">
        <v>46292</v>
      </c>
      <c r="C11691" s="79">
        <v>0</v>
      </c>
      <c r="D11691">
        <v>5</v>
      </c>
      <c r="E11691" t="str">
        <f t="shared" si="364"/>
        <v>septembre</v>
      </c>
      <c r="F11691">
        <f t="shared" si="365"/>
        <v>24</v>
      </c>
    </row>
    <row r="11692" spans="1:6">
      <c r="A11692" t="s">
        <v>68</v>
      </c>
      <c r="B11692" s="72">
        <v>46292</v>
      </c>
      <c r="C11692" s="79">
        <v>4.1666666666666664E-2</v>
      </c>
      <c r="D11692">
        <v>4</v>
      </c>
      <c r="E11692" t="str">
        <f t="shared" si="364"/>
        <v>septembre</v>
      </c>
      <c r="F11692">
        <f t="shared" si="365"/>
        <v>1</v>
      </c>
    </row>
    <row r="11693" spans="1:6">
      <c r="A11693" t="s">
        <v>68</v>
      </c>
      <c r="B11693" s="72">
        <v>46292</v>
      </c>
      <c r="C11693" s="79">
        <v>8.3333333333333329E-2</v>
      </c>
      <c r="D11693">
        <v>2</v>
      </c>
      <c r="E11693" t="str">
        <f t="shared" si="364"/>
        <v>septembre</v>
      </c>
      <c r="F11693">
        <f t="shared" si="365"/>
        <v>2</v>
      </c>
    </row>
    <row r="11694" spans="1:6">
      <c r="A11694" t="s">
        <v>68</v>
      </c>
      <c r="B11694" s="72">
        <v>46292</v>
      </c>
      <c r="C11694" s="79">
        <v>0.125</v>
      </c>
      <c r="D11694">
        <v>1</v>
      </c>
      <c r="E11694" t="str">
        <f t="shared" si="364"/>
        <v>septembre</v>
      </c>
      <c r="F11694">
        <f t="shared" si="365"/>
        <v>3</v>
      </c>
    </row>
    <row r="11695" spans="1:6">
      <c r="A11695" t="s">
        <v>68</v>
      </c>
      <c r="B11695" s="72">
        <v>46292</v>
      </c>
      <c r="C11695" s="79">
        <v>0.16666666666666666</v>
      </c>
      <c r="D11695">
        <v>1</v>
      </c>
      <c r="E11695" t="str">
        <f t="shared" si="364"/>
        <v>septembre</v>
      </c>
      <c r="F11695">
        <f t="shared" si="365"/>
        <v>4</v>
      </c>
    </row>
    <row r="11696" spans="1:6">
      <c r="A11696" t="s">
        <v>68</v>
      </c>
      <c r="B11696" s="72">
        <v>46292</v>
      </c>
      <c r="C11696" s="79">
        <v>0.20833333333333334</v>
      </c>
      <c r="D11696">
        <v>0</v>
      </c>
      <c r="E11696" t="str">
        <f t="shared" si="364"/>
        <v>septembre</v>
      </c>
      <c r="F11696" t="e">
        <f t="shared" si="365"/>
        <v>#N/A</v>
      </c>
    </row>
    <row r="11697" spans="1:6">
      <c r="A11697" t="s">
        <v>68</v>
      </c>
      <c r="B11697" s="72">
        <v>46292</v>
      </c>
      <c r="C11697" s="79">
        <v>0.25</v>
      </c>
      <c r="D11697">
        <v>3</v>
      </c>
      <c r="E11697" t="str">
        <f t="shared" si="364"/>
        <v>septembre</v>
      </c>
      <c r="F11697">
        <f t="shared" si="365"/>
        <v>6</v>
      </c>
    </row>
    <row r="11698" spans="1:6">
      <c r="A11698" t="s">
        <v>68</v>
      </c>
      <c r="B11698" s="72">
        <v>46292</v>
      </c>
      <c r="C11698" s="79">
        <v>0.29166666666666669</v>
      </c>
      <c r="D11698">
        <v>7</v>
      </c>
      <c r="E11698" t="str">
        <f t="shared" si="364"/>
        <v>septembre</v>
      </c>
      <c r="F11698">
        <f t="shared" si="365"/>
        <v>7</v>
      </c>
    </row>
    <row r="11699" spans="1:6">
      <c r="A11699" t="s">
        <v>68</v>
      </c>
      <c r="B11699" s="72">
        <v>46292</v>
      </c>
      <c r="C11699" s="79">
        <v>0.33333333333333331</v>
      </c>
      <c r="D11699">
        <v>16</v>
      </c>
      <c r="E11699" t="str">
        <f t="shared" si="364"/>
        <v>septembre</v>
      </c>
      <c r="F11699">
        <f t="shared" si="365"/>
        <v>8</v>
      </c>
    </row>
    <row r="11700" spans="1:6">
      <c r="A11700" t="s">
        <v>68</v>
      </c>
      <c r="B11700" s="72">
        <v>46292</v>
      </c>
      <c r="C11700" s="79">
        <v>0.375</v>
      </c>
      <c r="D11700">
        <v>24</v>
      </c>
      <c r="E11700" t="str">
        <f t="shared" si="364"/>
        <v>septembre</v>
      </c>
      <c r="F11700">
        <f t="shared" si="365"/>
        <v>9</v>
      </c>
    </row>
    <row r="11701" spans="1:6">
      <c r="A11701" t="s">
        <v>68</v>
      </c>
      <c r="B11701" s="72">
        <v>46292</v>
      </c>
      <c r="C11701" s="79">
        <v>0.41666666666666669</v>
      </c>
      <c r="D11701">
        <v>37</v>
      </c>
      <c r="E11701" t="str">
        <f t="shared" si="364"/>
        <v>septembre</v>
      </c>
      <c r="F11701">
        <f t="shared" si="365"/>
        <v>10</v>
      </c>
    </row>
    <row r="11702" spans="1:6">
      <c r="A11702" t="s">
        <v>68</v>
      </c>
      <c r="B11702" s="72">
        <v>46292</v>
      </c>
      <c r="C11702" s="79">
        <v>0.45833333333333331</v>
      </c>
      <c r="D11702">
        <v>47</v>
      </c>
      <c r="E11702" t="str">
        <f t="shared" si="364"/>
        <v>septembre</v>
      </c>
      <c r="F11702">
        <f t="shared" si="365"/>
        <v>11</v>
      </c>
    </row>
    <row r="11703" spans="1:6">
      <c r="A11703" t="s">
        <v>68</v>
      </c>
      <c r="B11703" s="72">
        <v>46292</v>
      </c>
      <c r="C11703" s="79">
        <v>0.5</v>
      </c>
      <c r="D11703">
        <v>37</v>
      </c>
      <c r="E11703" t="str">
        <f t="shared" si="364"/>
        <v>septembre</v>
      </c>
      <c r="F11703">
        <f t="shared" si="365"/>
        <v>12</v>
      </c>
    </row>
    <row r="11704" spans="1:6">
      <c r="A11704" t="s">
        <v>68</v>
      </c>
      <c r="B11704" s="72">
        <v>46292</v>
      </c>
      <c r="C11704" s="79">
        <v>0.54166666666666663</v>
      </c>
      <c r="D11704">
        <v>46</v>
      </c>
      <c r="E11704" t="str">
        <f t="shared" si="364"/>
        <v>septembre</v>
      </c>
      <c r="F11704">
        <f t="shared" si="365"/>
        <v>13</v>
      </c>
    </row>
    <row r="11705" spans="1:6">
      <c r="A11705" t="s">
        <v>68</v>
      </c>
      <c r="B11705" s="72">
        <v>46292</v>
      </c>
      <c r="C11705" s="79">
        <v>0.58333333333333337</v>
      </c>
      <c r="D11705">
        <v>41</v>
      </c>
      <c r="E11705" t="str">
        <f t="shared" si="364"/>
        <v>septembre</v>
      </c>
      <c r="F11705">
        <f t="shared" si="365"/>
        <v>14</v>
      </c>
    </row>
    <row r="11706" spans="1:6">
      <c r="A11706" t="s">
        <v>68</v>
      </c>
      <c r="B11706" s="72">
        <v>46292</v>
      </c>
      <c r="C11706" s="79">
        <v>0.625</v>
      </c>
      <c r="D11706">
        <v>43</v>
      </c>
      <c r="E11706" t="str">
        <f t="shared" si="364"/>
        <v>septembre</v>
      </c>
      <c r="F11706">
        <f t="shared" si="365"/>
        <v>15</v>
      </c>
    </row>
    <row r="11707" spans="1:6">
      <c r="A11707" t="s">
        <v>68</v>
      </c>
      <c r="B11707" s="72">
        <v>46292</v>
      </c>
      <c r="C11707" s="79">
        <v>0.66666666666666663</v>
      </c>
      <c r="D11707">
        <v>38</v>
      </c>
      <c r="E11707" t="str">
        <f t="shared" si="364"/>
        <v>septembre</v>
      </c>
      <c r="F11707">
        <f t="shared" si="365"/>
        <v>16</v>
      </c>
    </row>
    <row r="11708" spans="1:6">
      <c r="A11708" t="s">
        <v>68</v>
      </c>
      <c r="B11708" s="72">
        <v>46292</v>
      </c>
      <c r="C11708" s="79">
        <v>0.70833333333333337</v>
      </c>
      <c r="D11708">
        <v>23</v>
      </c>
      <c r="E11708" t="str">
        <f t="shared" si="364"/>
        <v>septembre</v>
      </c>
      <c r="F11708">
        <f t="shared" si="365"/>
        <v>17</v>
      </c>
    </row>
    <row r="11709" spans="1:6">
      <c r="A11709" t="s">
        <v>68</v>
      </c>
      <c r="B11709" s="72">
        <v>46292</v>
      </c>
      <c r="C11709" s="79">
        <v>0.75</v>
      </c>
      <c r="D11709">
        <v>29</v>
      </c>
      <c r="E11709" t="str">
        <f t="shared" si="364"/>
        <v>septembre</v>
      </c>
      <c r="F11709">
        <f t="shared" si="365"/>
        <v>18</v>
      </c>
    </row>
    <row r="11710" spans="1:6">
      <c r="A11710" t="s">
        <v>68</v>
      </c>
      <c r="B11710" s="72">
        <v>46292</v>
      </c>
      <c r="C11710" s="79">
        <v>0.79166666666666663</v>
      </c>
      <c r="D11710">
        <v>21</v>
      </c>
      <c r="E11710" t="str">
        <f t="shared" si="364"/>
        <v>septembre</v>
      </c>
      <c r="F11710">
        <f t="shared" si="365"/>
        <v>19</v>
      </c>
    </row>
    <row r="11711" spans="1:6">
      <c r="A11711" t="s">
        <v>68</v>
      </c>
      <c r="B11711" s="72">
        <v>46292</v>
      </c>
      <c r="C11711" s="79">
        <v>0.83333333333333337</v>
      </c>
      <c r="D11711">
        <v>19</v>
      </c>
      <c r="E11711" t="str">
        <f t="shared" si="364"/>
        <v>septembre</v>
      </c>
      <c r="F11711">
        <f t="shared" si="365"/>
        <v>20</v>
      </c>
    </row>
    <row r="11712" spans="1:6">
      <c r="A11712" t="s">
        <v>68</v>
      </c>
      <c r="B11712" s="72">
        <v>46292</v>
      </c>
      <c r="C11712" s="79">
        <v>0.875</v>
      </c>
      <c r="D11712">
        <v>13</v>
      </c>
      <c r="E11712" t="str">
        <f t="shared" si="364"/>
        <v>septembre</v>
      </c>
      <c r="F11712">
        <f t="shared" si="365"/>
        <v>21</v>
      </c>
    </row>
    <row r="11713" spans="1:6">
      <c r="A11713" t="s">
        <v>68</v>
      </c>
      <c r="B11713" s="72">
        <v>46292</v>
      </c>
      <c r="C11713" s="79">
        <v>0.91666666666666663</v>
      </c>
      <c r="D11713">
        <v>7</v>
      </c>
      <c r="E11713" t="str">
        <f t="shared" si="364"/>
        <v>septembre</v>
      </c>
      <c r="F11713">
        <f t="shared" si="365"/>
        <v>22</v>
      </c>
    </row>
    <row r="11714" spans="1:6">
      <c r="A11714" t="s">
        <v>68</v>
      </c>
      <c r="B11714" s="72">
        <v>46292</v>
      </c>
      <c r="C11714" s="79">
        <v>0.95833333333333337</v>
      </c>
      <c r="D11714">
        <v>4</v>
      </c>
      <c r="E11714" t="str">
        <f t="shared" si="364"/>
        <v>septembre</v>
      </c>
      <c r="F11714">
        <f t="shared" si="365"/>
        <v>23</v>
      </c>
    </row>
    <row r="11715" spans="1:6">
      <c r="A11715" t="s">
        <v>68</v>
      </c>
      <c r="B11715" s="72">
        <v>46293</v>
      </c>
      <c r="C11715" s="79">
        <v>0</v>
      </c>
      <c r="D11715">
        <v>4</v>
      </c>
      <c r="E11715" t="str">
        <f t="shared" si="364"/>
        <v>septembre</v>
      </c>
      <c r="F11715">
        <f t="shared" si="365"/>
        <v>24</v>
      </c>
    </row>
    <row r="11716" spans="1:6">
      <c r="A11716" t="s">
        <v>68</v>
      </c>
      <c r="B11716" s="72">
        <v>46293</v>
      </c>
      <c r="C11716" s="79">
        <v>4.1666666666666664E-2</v>
      </c>
      <c r="D11716">
        <v>0</v>
      </c>
      <c r="E11716" t="str">
        <f t="shared" ref="E11716:E11779" si="366">TEXT(B11716,"mmmm")</f>
        <v>septembre</v>
      </c>
      <c r="F11716">
        <f t="shared" ref="F11716:F11779" si="367">VLOOKUP(C11716,$L$1:$M$24,2,0)</f>
        <v>1</v>
      </c>
    </row>
    <row r="11717" spans="1:6">
      <c r="A11717" t="s">
        <v>68</v>
      </c>
      <c r="B11717" s="72">
        <v>46293</v>
      </c>
      <c r="C11717" s="79">
        <v>8.3333333333333329E-2</v>
      </c>
      <c r="D11717">
        <v>0</v>
      </c>
      <c r="E11717" t="str">
        <f t="shared" si="366"/>
        <v>septembre</v>
      </c>
      <c r="F11717">
        <f t="shared" si="367"/>
        <v>2</v>
      </c>
    </row>
    <row r="11718" spans="1:6">
      <c r="A11718" t="s">
        <v>68</v>
      </c>
      <c r="B11718" s="72">
        <v>46293</v>
      </c>
      <c r="C11718" s="79">
        <v>0.125</v>
      </c>
      <c r="D11718">
        <v>1</v>
      </c>
      <c r="E11718" t="str">
        <f t="shared" si="366"/>
        <v>septembre</v>
      </c>
      <c r="F11718">
        <f t="shared" si="367"/>
        <v>3</v>
      </c>
    </row>
    <row r="11719" spans="1:6">
      <c r="A11719" t="s">
        <v>68</v>
      </c>
      <c r="B11719" s="72">
        <v>46293</v>
      </c>
      <c r="C11719" s="79">
        <v>0.16666666666666666</v>
      </c>
      <c r="D11719">
        <v>0</v>
      </c>
      <c r="E11719" t="str">
        <f t="shared" si="366"/>
        <v>septembre</v>
      </c>
      <c r="F11719">
        <f t="shared" si="367"/>
        <v>4</v>
      </c>
    </row>
    <row r="11720" spans="1:6">
      <c r="A11720" t="s">
        <v>68</v>
      </c>
      <c r="B11720" s="72">
        <v>46293</v>
      </c>
      <c r="C11720" s="79">
        <v>0.20833333333333334</v>
      </c>
      <c r="D11720">
        <v>1</v>
      </c>
      <c r="E11720" t="str">
        <f t="shared" si="366"/>
        <v>septembre</v>
      </c>
      <c r="F11720" t="e">
        <f t="shared" si="367"/>
        <v>#N/A</v>
      </c>
    </row>
    <row r="11721" spans="1:6">
      <c r="A11721" t="s">
        <v>68</v>
      </c>
      <c r="B11721" s="72">
        <v>46293</v>
      </c>
      <c r="C11721" s="79">
        <v>0.25</v>
      </c>
      <c r="D11721">
        <v>7</v>
      </c>
      <c r="E11721" t="str">
        <f t="shared" si="366"/>
        <v>septembre</v>
      </c>
      <c r="F11721">
        <f t="shared" si="367"/>
        <v>6</v>
      </c>
    </row>
    <row r="11722" spans="1:6">
      <c r="A11722" t="s">
        <v>68</v>
      </c>
      <c r="B11722" s="72">
        <v>46293</v>
      </c>
      <c r="C11722" s="79">
        <v>0.29166666666666669</v>
      </c>
      <c r="D11722">
        <v>22</v>
      </c>
      <c r="E11722" t="str">
        <f t="shared" si="366"/>
        <v>septembre</v>
      </c>
      <c r="F11722">
        <f t="shared" si="367"/>
        <v>7</v>
      </c>
    </row>
    <row r="11723" spans="1:6">
      <c r="A11723" t="s">
        <v>68</v>
      </c>
      <c r="B11723" s="72">
        <v>46293</v>
      </c>
      <c r="C11723" s="79">
        <v>0.33333333333333331</v>
      </c>
      <c r="D11723">
        <v>67</v>
      </c>
      <c r="E11723" t="str">
        <f t="shared" si="366"/>
        <v>septembre</v>
      </c>
      <c r="F11723">
        <f t="shared" si="367"/>
        <v>8</v>
      </c>
    </row>
    <row r="11724" spans="1:6">
      <c r="A11724" t="s">
        <v>68</v>
      </c>
      <c r="B11724" s="72">
        <v>46293</v>
      </c>
      <c r="C11724" s="79">
        <v>0.375</v>
      </c>
      <c r="D11724">
        <v>78</v>
      </c>
      <c r="E11724" t="str">
        <f t="shared" si="366"/>
        <v>septembre</v>
      </c>
      <c r="F11724">
        <f t="shared" si="367"/>
        <v>9</v>
      </c>
    </row>
    <row r="11725" spans="1:6">
      <c r="A11725" t="s">
        <v>68</v>
      </c>
      <c r="B11725" s="72">
        <v>46293</v>
      </c>
      <c r="C11725" s="79">
        <v>0.41666666666666669</v>
      </c>
      <c r="D11725">
        <v>82</v>
      </c>
      <c r="E11725" t="str">
        <f t="shared" si="366"/>
        <v>septembre</v>
      </c>
      <c r="F11725">
        <f t="shared" si="367"/>
        <v>10</v>
      </c>
    </row>
    <row r="11726" spans="1:6">
      <c r="A11726" t="s">
        <v>68</v>
      </c>
      <c r="B11726" s="72">
        <v>46293</v>
      </c>
      <c r="C11726" s="79">
        <v>0.45833333333333331</v>
      </c>
      <c r="D11726">
        <v>68</v>
      </c>
      <c r="E11726" t="str">
        <f t="shared" si="366"/>
        <v>septembre</v>
      </c>
      <c r="F11726">
        <f t="shared" si="367"/>
        <v>11</v>
      </c>
    </row>
    <row r="11727" spans="1:6">
      <c r="A11727" t="s">
        <v>68</v>
      </c>
      <c r="B11727" s="72">
        <v>46293</v>
      </c>
      <c r="C11727" s="79">
        <v>0.5</v>
      </c>
      <c r="D11727">
        <v>59</v>
      </c>
      <c r="E11727" t="str">
        <f t="shared" si="366"/>
        <v>septembre</v>
      </c>
      <c r="F11727">
        <f t="shared" si="367"/>
        <v>12</v>
      </c>
    </row>
    <row r="11728" spans="1:6">
      <c r="A11728" t="s">
        <v>68</v>
      </c>
      <c r="B11728" s="72">
        <v>46293</v>
      </c>
      <c r="C11728" s="79">
        <v>0.54166666666666663</v>
      </c>
      <c r="D11728">
        <v>67</v>
      </c>
      <c r="E11728" t="str">
        <f t="shared" si="366"/>
        <v>septembre</v>
      </c>
      <c r="F11728">
        <f t="shared" si="367"/>
        <v>13</v>
      </c>
    </row>
    <row r="11729" spans="1:6">
      <c r="A11729" t="s">
        <v>68</v>
      </c>
      <c r="B11729" s="72">
        <v>46293</v>
      </c>
      <c r="C11729" s="79">
        <v>0.58333333333333337</v>
      </c>
      <c r="D11729">
        <v>71</v>
      </c>
      <c r="E11729" t="str">
        <f t="shared" si="366"/>
        <v>septembre</v>
      </c>
      <c r="F11729">
        <f t="shared" si="367"/>
        <v>14</v>
      </c>
    </row>
    <row r="11730" spans="1:6">
      <c r="A11730" t="s">
        <v>68</v>
      </c>
      <c r="B11730" s="72">
        <v>46293</v>
      </c>
      <c r="C11730" s="79">
        <v>0.625</v>
      </c>
      <c r="D11730">
        <v>53</v>
      </c>
      <c r="E11730" t="str">
        <f t="shared" si="366"/>
        <v>septembre</v>
      </c>
      <c r="F11730">
        <f t="shared" si="367"/>
        <v>15</v>
      </c>
    </row>
    <row r="11731" spans="1:6">
      <c r="A11731" t="s">
        <v>68</v>
      </c>
      <c r="B11731" s="72">
        <v>46293</v>
      </c>
      <c r="C11731" s="79">
        <v>0.66666666666666663</v>
      </c>
      <c r="D11731">
        <v>63</v>
      </c>
      <c r="E11731" t="str">
        <f t="shared" si="366"/>
        <v>septembre</v>
      </c>
      <c r="F11731">
        <f t="shared" si="367"/>
        <v>16</v>
      </c>
    </row>
    <row r="11732" spans="1:6">
      <c r="A11732" t="s">
        <v>68</v>
      </c>
      <c r="B11732" s="72">
        <v>46293</v>
      </c>
      <c r="C11732" s="79">
        <v>0.70833333333333337</v>
      </c>
      <c r="D11732">
        <v>43</v>
      </c>
      <c r="E11732" t="str">
        <f t="shared" si="366"/>
        <v>septembre</v>
      </c>
      <c r="F11732">
        <f t="shared" si="367"/>
        <v>17</v>
      </c>
    </row>
    <row r="11733" spans="1:6">
      <c r="A11733" t="s">
        <v>68</v>
      </c>
      <c r="B11733" s="72">
        <v>46293</v>
      </c>
      <c r="C11733" s="79">
        <v>0.75</v>
      </c>
      <c r="D11733">
        <v>24</v>
      </c>
      <c r="E11733" t="str">
        <f t="shared" si="366"/>
        <v>septembre</v>
      </c>
      <c r="F11733">
        <f t="shared" si="367"/>
        <v>18</v>
      </c>
    </row>
    <row r="11734" spans="1:6">
      <c r="A11734" t="s">
        <v>68</v>
      </c>
      <c r="B11734" s="72">
        <v>46293</v>
      </c>
      <c r="C11734" s="79">
        <v>0.79166666666666663</v>
      </c>
      <c r="D11734">
        <v>14</v>
      </c>
      <c r="E11734" t="str">
        <f t="shared" si="366"/>
        <v>septembre</v>
      </c>
      <c r="F11734">
        <f t="shared" si="367"/>
        <v>19</v>
      </c>
    </row>
    <row r="11735" spans="1:6">
      <c r="A11735" t="s">
        <v>68</v>
      </c>
      <c r="B11735" s="72">
        <v>46293</v>
      </c>
      <c r="C11735" s="79">
        <v>0.83333333333333337</v>
      </c>
      <c r="D11735">
        <v>10</v>
      </c>
      <c r="E11735" t="str">
        <f t="shared" si="366"/>
        <v>septembre</v>
      </c>
      <c r="F11735">
        <f t="shared" si="367"/>
        <v>20</v>
      </c>
    </row>
    <row r="11736" spans="1:6">
      <c r="A11736" t="s">
        <v>68</v>
      </c>
      <c r="B11736" s="72">
        <v>46293</v>
      </c>
      <c r="C11736" s="79">
        <v>0.875</v>
      </c>
      <c r="D11736">
        <v>6</v>
      </c>
      <c r="E11736" t="str">
        <f t="shared" si="366"/>
        <v>septembre</v>
      </c>
      <c r="F11736">
        <f t="shared" si="367"/>
        <v>21</v>
      </c>
    </row>
    <row r="11737" spans="1:6">
      <c r="A11737" t="s">
        <v>68</v>
      </c>
      <c r="B11737" s="72">
        <v>46293</v>
      </c>
      <c r="C11737" s="79">
        <v>0.91666666666666663</v>
      </c>
      <c r="D11737">
        <v>6</v>
      </c>
      <c r="E11737" t="str">
        <f t="shared" si="366"/>
        <v>septembre</v>
      </c>
      <c r="F11737">
        <f t="shared" si="367"/>
        <v>22</v>
      </c>
    </row>
    <row r="11738" spans="1:6">
      <c r="A11738" t="s">
        <v>68</v>
      </c>
      <c r="B11738" s="72">
        <v>46293</v>
      </c>
      <c r="C11738" s="79">
        <v>0.95833333333333337</v>
      </c>
      <c r="D11738">
        <v>7</v>
      </c>
      <c r="E11738" t="str">
        <f t="shared" si="366"/>
        <v>septembre</v>
      </c>
      <c r="F11738">
        <f t="shared" si="367"/>
        <v>23</v>
      </c>
    </row>
    <row r="11739" spans="1:6">
      <c r="A11739" t="s">
        <v>68</v>
      </c>
      <c r="B11739" s="72">
        <v>46294</v>
      </c>
      <c r="C11739" s="79">
        <v>0</v>
      </c>
      <c r="D11739">
        <v>3</v>
      </c>
      <c r="E11739" t="str">
        <f t="shared" si="366"/>
        <v>septembre</v>
      </c>
      <c r="F11739">
        <f t="shared" si="367"/>
        <v>24</v>
      </c>
    </row>
    <row r="11740" spans="1:6">
      <c r="A11740" t="s">
        <v>68</v>
      </c>
      <c r="B11740" s="72">
        <v>46294</v>
      </c>
      <c r="C11740" s="79">
        <v>4.1666666666666664E-2</v>
      </c>
      <c r="D11740">
        <v>1</v>
      </c>
      <c r="E11740" t="str">
        <f t="shared" si="366"/>
        <v>septembre</v>
      </c>
      <c r="F11740">
        <f t="shared" si="367"/>
        <v>1</v>
      </c>
    </row>
    <row r="11741" spans="1:6">
      <c r="A11741" t="s">
        <v>68</v>
      </c>
      <c r="B11741" s="72">
        <v>46294</v>
      </c>
      <c r="C11741" s="79">
        <v>8.3333333333333329E-2</v>
      </c>
      <c r="D11741">
        <v>1</v>
      </c>
      <c r="E11741" t="str">
        <f t="shared" si="366"/>
        <v>septembre</v>
      </c>
      <c r="F11741">
        <f t="shared" si="367"/>
        <v>2</v>
      </c>
    </row>
    <row r="11742" spans="1:6">
      <c r="A11742" t="s">
        <v>68</v>
      </c>
      <c r="B11742" s="72">
        <v>46294</v>
      </c>
      <c r="C11742" s="79">
        <v>0.125</v>
      </c>
      <c r="D11742">
        <v>0</v>
      </c>
      <c r="E11742" t="str">
        <f t="shared" si="366"/>
        <v>septembre</v>
      </c>
      <c r="F11742">
        <f t="shared" si="367"/>
        <v>3</v>
      </c>
    </row>
    <row r="11743" spans="1:6">
      <c r="A11743" t="s">
        <v>68</v>
      </c>
      <c r="B11743" s="72">
        <v>46294</v>
      </c>
      <c r="C11743" s="79">
        <v>0.16666666666666666</v>
      </c>
      <c r="D11743">
        <v>0</v>
      </c>
      <c r="E11743" t="str">
        <f t="shared" si="366"/>
        <v>septembre</v>
      </c>
      <c r="F11743">
        <f t="shared" si="367"/>
        <v>4</v>
      </c>
    </row>
    <row r="11744" spans="1:6">
      <c r="A11744" t="s">
        <v>68</v>
      </c>
      <c r="B11744" s="72">
        <v>46294</v>
      </c>
      <c r="C11744" s="79">
        <v>0.20833333333333334</v>
      </c>
      <c r="D11744">
        <v>2</v>
      </c>
      <c r="E11744" t="str">
        <f t="shared" si="366"/>
        <v>septembre</v>
      </c>
      <c r="F11744" t="e">
        <f t="shared" si="367"/>
        <v>#N/A</v>
      </c>
    </row>
    <row r="11745" spans="1:6">
      <c r="A11745" t="s">
        <v>68</v>
      </c>
      <c r="B11745" s="72">
        <v>46294</v>
      </c>
      <c r="C11745" s="79">
        <v>0.25</v>
      </c>
      <c r="D11745">
        <v>5</v>
      </c>
      <c r="E11745" t="str">
        <f t="shared" si="366"/>
        <v>septembre</v>
      </c>
      <c r="F11745">
        <f t="shared" si="367"/>
        <v>6</v>
      </c>
    </row>
    <row r="11746" spans="1:6">
      <c r="A11746" t="s">
        <v>68</v>
      </c>
      <c r="B11746" s="72">
        <v>46294</v>
      </c>
      <c r="C11746" s="79">
        <v>0.29166666666666669</v>
      </c>
      <c r="D11746">
        <v>13</v>
      </c>
      <c r="E11746" t="str">
        <f t="shared" si="366"/>
        <v>septembre</v>
      </c>
      <c r="F11746">
        <f t="shared" si="367"/>
        <v>7</v>
      </c>
    </row>
    <row r="11747" spans="1:6">
      <c r="A11747" t="s">
        <v>68</v>
      </c>
      <c r="B11747" s="72">
        <v>46294</v>
      </c>
      <c r="C11747" s="79">
        <v>0.33333333333333331</v>
      </c>
      <c r="D11747">
        <v>44</v>
      </c>
      <c r="E11747" t="str">
        <f t="shared" si="366"/>
        <v>septembre</v>
      </c>
      <c r="F11747">
        <f t="shared" si="367"/>
        <v>8</v>
      </c>
    </row>
    <row r="11748" spans="1:6">
      <c r="A11748" t="s">
        <v>68</v>
      </c>
      <c r="B11748" s="72">
        <v>46294</v>
      </c>
      <c r="C11748" s="79">
        <v>0.375</v>
      </c>
      <c r="D11748">
        <v>51</v>
      </c>
      <c r="E11748" t="str">
        <f t="shared" si="366"/>
        <v>septembre</v>
      </c>
      <c r="F11748">
        <f t="shared" si="367"/>
        <v>9</v>
      </c>
    </row>
    <row r="11749" spans="1:6">
      <c r="A11749" t="s">
        <v>68</v>
      </c>
      <c r="B11749" s="72">
        <v>46294</v>
      </c>
      <c r="C11749" s="79">
        <v>0.41666666666666669</v>
      </c>
      <c r="D11749">
        <v>63</v>
      </c>
      <c r="E11749" t="str">
        <f t="shared" si="366"/>
        <v>septembre</v>
      </c>
      <c r="F11749">
        <f t="shared" si="367"/>
        <v>10</v>
      </c>
    </row>
    <row r="11750" spans="1:6">
      <c r="A11750" t="s">
        <v>68</v>
      </c>
      <c r="B11750" s="72">
        <v>46294</v>
      </c>
      <c r="C11750" s="79">
        <v>0.45833333333333331</v>
      </c>
      <c r="D11750">
        <v>55</v>
      </c>
      <c r="E11750" t="str">
        <f t="shared" si="366"/>
        <v>septembre</v>
      </c>
      <c r="F11750">
        <f t="shared" si="367"/>
        <v>11</v>
      </c>
    </row>
    <row r="11751" spans="1:6">
      <c r="A11751" t="s">
        <v>68</v>
      </c>
      <c r="B11751" s="72">
        <v>46294</v>
      </c>
      <c r="C11751" s="79">
        <v>0.5</v>
      </c>
      <c r="D11751">
        <v>62</v>
      </c>
      <c r="E11751" t="str">
        <f t="shared" si="366"/>
        <v>septembre</v>
      </c>
      <c r="F11751">
        <f t="shared" si="367"/>
        <v>12</v>
      </c>
    </row>
    <row r="11752" spans="1:6">
      <c r="A11752" t="s">
        <v>68</v>
      </c>
      <c r="B11752" s="72">
        <v>46294</v>
      </c>
      <c r="C11752" s="79">
        <v>0.54166666666666663</v>
      </c>
      <c r="D11752">
        <v>62</v>
      </c>
      <c r="E11752" t="str">
        <f t="shared" si="366"/>
        <v>septembre</v>
      </c>
      <c r="F11752">
        <f t="shared" si="367"/>
        <v>13</v>
      </c>
    </row>
    <row r="11753" spans="1:6">
      <c r="A11753" t="s">
        <v>68</v>
      </c>
      <c r="B11753" s="72">
        <v>46294</v>
      </c>
      <c r="C11753" s="79">
        <v>0.58333333333333337</v>
      </c>
      <c r="D11753">
        <v>52</v>
      </c>
      <c r="E11753" t="str">
        <f t="shared" si="366"/>
        <v>septembre</v>
      </c>
      <c r="F11753">
        <f t="shared" si="367"/>
        <v>14</v>
      </c>
    </row>
    <row r="11754" spans="1:6">
      <c r="A11754" t="s">
        <v>68</v>
      </c>
      <c r="B11754" s="72">
        <v>46294</v>
      </c>
      <c r="C11754" s="79">
        <v>0.625</v>
      </c>
      <c r="D11754">
        <v>54</v>
      </c>
      <c r="E11754" t="str">
        <f t="shared" si="366"/>
        <v>septembre</v>
      </c>
      <c r="F11754">
        <f t="shared" si="367"/>
        <v>15</v>
      </c>
    </row>
    <row r="11755" spans="1:6">
      <c r="A11755" t="s">
        <v>68</v>
      </c>
      <c r="B11755" s="72">
        <v>46294</v>
      </c>
      <c r="C11755" s="79">
        <v>0.66666666666666663</v>
      </c>
      <c r="D11755">
        <v>52</v>
      </c>
      <c r="E11755" t="str">
        <f t="shared" si="366"/>
        <v>septembre</v>
      </c>
      <c r="F11755">
        <f t="shared" si="367"/>
        <v>16</v>
      </c>
    </row>
    <row r="11756" spans="1:6">
      <c r="A11756" t="s">
        <v>68</v>
      </c>
      <c r="B11756" s="72">
        <v>46294</v>
      </c>
      <c r="C11756" s="79">
        <v>0.70833333333333337</v>
      </c>
      <c r="D11756">
        <v>45</v>
      </c>
      <c r="E11756" t="str">
        <f t="shared" si="366"/>
        <v>septembre</v>
      </c>
      <c r="F11756">
        <f t="shared" si="367"/>
        <v>17</v>
      </c>
    </row>
    <row r="11757" spans="1:6">
      <c r="A11757" t="s">
        <v>68</v>
      </c>
      <c r="B11757" s="72">
        <v>46294</v>
      </c>
      <c r="C11757" s="79">
        <v>0.75</v>
      </c>
      <c r="D11757">
        <v>30</v>
      </c>
      <c r="E11757" t="str">
        <f t="shared" si="366"/>
        <v>septembre</v>
      </c>
      <c r="F11757">
        <f t="shared" si="367"/>
        <v>18</v>
      </c>
    </row>
    <row r="11758" spans="1:6">
      <c r="A11758" t="s">
        <v>68</v>
      </c>
      <c r="B11758" s="72">
        <v>46294</v>
      </c>
      <c r="C11758" s="79">
        <v>0.79166666666666663</v>
      </c>
      <c r="D11758">
        <v>22</v>
      </c>
      <c r="E11758" t="str">
        <f t="shared" si="366"/>
        <v>septembre</v>
      </c>
      <c r="F11758">
        <f t="shared" si="367"/>
        <v>19</v>
      </c>
    </row>
    <row r="11759" spans="1:6">
      <c r="A11759" t="s">
        <v>68</v>
      </c>
      <c r="B11759" s="72">
        <v>46294</v>
      </c>
      <c r="C11759" s="79">
        <v>0.83333333333333337</v>
      </c>
      <c r="D11759">
        <v>11</v>
      </c>
      <c r="E11759" t="str">
        <f t="shared" si="366"/>
        <v>septembre</v>
      </c>
      <c r="F11759">
        <f t="shared" si="367"/>
        <v>20</v>
      </c>
    </row>
    <row r="11760" spans="1:6">
      <c r="A11760" t="s">
        <v>68</v>
      </c>
      <c r="B11760" s="72">
        <v>46294</v>
      </c>
      <c r="C11760" s="79">
        <v>0.875</v>
      </c>
      <c r="D11760">
        <v>7</v>
      </c>
      <c r="E11760" t="str">
        <f t="shared" si="366"/>
        <v>septembre</v>
      </c>
      <c r="F11760">
        <f t="shared" si="367"/>
        <v>21</v>
      </c>
    </row>
    <row r="11761" spans="1:6">
      <c r="A11761" t="s">
        <v>68</v>
      </c>
      <c r="B11761" s="72">
        <v>46294</v>
      </c>
      <c r="C11761" s="79">
        <v>0.91666666666666663</v>
      </c>
      <c r="D11761">
        <v>6</v>
      </c>
      <c r="E11761" t="str">
        <f t="shared" si="366"/>
        <v>septembre</v>
      </c>
      <c r="F11761">
        <f t="shared" si="367"/>
        <v>22</v>
      </c>
    </row>
    <row r="11762" spans="1:6">
      <c r="A11762" t="s">
        <v>68</v>
      </c>
      <c r="B11762" s="72">
        <v>46294</v>
      </c>
      <c r="C11762" s="79">
        <v>0.95833333333333337</v>
      </c>
      <c r="D11762">
        <v>6</v>
      </c>
      <c r="E11762" t="str">
        <f t="shared" si="366"/>
        <v>septembre</v>
      </c>
      <c r="F11762">
        <f t="shared" si="367"/>
        <v>23</v>
      </c>
    </row>
    <row r="11763" spans="1:6">
      <c r="A11763" t="s">
        <v>68</v>
      </c>
      <c r="B11763" s="72">
        <v>46295</v>
      </c>
      <c r="C11763" s="79">
        <v>0</v>
      </c>
      <c r="D11763">
        <v>0</v>
      </c>
      <c r="E11763" t="str">
        <f t="shared" si="366"/>
        <v>septembre</v>
      </c>
      <c r="F11763">
        <f t="shared" si="367"/>
        <v>24</v>
      </c>
    </row>
    <row r="11764" spans="1:6">
      <c r="A11764" t="s">
        <v>68</v>
      </c>
      <c r="B11764" s="72">
        <v>46295</v>
      </c>
      <c r="C11764" s="79">
        <v>4.1666666666666664E-2</v>
      </c>
      <c r="D11764">
        <v>0</v>
      </c>
      <c r="E11764" t="str">
        <f t="shared" si="366"/>
        <v>septembre</v>
      </c>
      <c r="F11764">
        <f t="shared" si="367"/>
        <v>1</v>
      </c>
    </row>
    <row r="11765" spans="1:6">
      <c r="A11765" t="s">
        <v>68</v>
      </c>
      <c r="B11765" s="72">
        <v>46295</v>
      </c>
      <c r="C11765" s="79">
        <v>8.3333333333333329E-2</v>
      </c>
      <c r="D11765">
        <v>0</v>
      </c>
      <c r="E11765" t="str">
        <f t="shared" si="366"/>
        <v>septembre</v>
      </c>
      <c r="F11765">
        <f t="shared" si="367"/>
        <v>2</v>
      </c>
    </row>
    <row r="11766" spans="1:6">
      <c r="A11766" t="s">
        <v>68</v>
      </c>
      <c r="B11766" s="72">
        <v>46295</v>
      </c>
      <c r="C11766" s="79">
        <v>0.125</v>
      </c>
      <c r="D11766">
        <v>0</v>
      </c>
      <c r="E11766" t="str">
        <f t="shared" si="366"/>
        <v>septembre</v>
      </c>
      <c r="F11766">
        <f t="shared" si="367"/>
        <v>3</v>
      </c>
    </row>
    <row r="11767" spans="1:6">
      <c r="A11767" t="s">
        <v>68</v>
      </c>
      <c r="B11767" s="72">
        <v>46295</v>
      </c>
      <c r="C11767" s="79">
        <v>0.16666666666666666</v>
      </c>
      <c r="D11767">
        <v>0</v>
      </c>
      <c r="E11767" t="str">
        <f t="shared" si="366"/>
        <v>septembre</v>
      </c>
      <c r="F11767">
        <f t="shared" si="367"/>
        <v>4</v>
      </c>
    </row>
    <row r="11768" spans="1:6">
      <c r="A11768" t="s">
        <v>68</v>
      </c>
      <c r="B11768" s="72">
        <v>46295</v>
      </c>
      <c r="C11768" s="79">
        <v>0.20833333333333334</v>
      </c>
      <c r="D11768">
        <v>0</v>
      </c>
      <c r="E11768" t="str">
        <f t="shared" si="366"/>
        <v>septembre</v>
      </c>
      <c r="F11768" t="e">
        <f t="shared" si="367"/>
        <v>#N/A</v>
      </c>
    </row>
    <row r="11769" spans="1:6">
      <c r="A11769" t="s">
        <v>68</v>
      </c>
      <c r="B11769" s="72">
        <v>46295</v>
      </c>
      <c r="C11769" s="79">
        <v>0.25</v>
      </c>
      <c r="D11769">
        <v>5</v>
      </c>
      <c r="E11769" t="str">
        <f t="shared" si="366"/>
        <v>septembre</v>
      </c>
      <c r="F11769">
        <f t="shared" si="367"/>
        <v>6</v>
      </c>
    </row>
    <row r="11770" spans="1:6">
      <c r="A11770" t="s">
        <v>68</v>
      </c>
      <c r="B11770" s="72">
        <v>46295</v>
      </c>
      <c r="C11770" s="79">
        <v>0.29166666666666669</v>
      </c>
      <c r="D11770">
        <v>13</v>
      </c>
      <c r="E11770" t="str">
        <f t="shared" si="366"/>
        <v>septembre</v>
      </c>
      <c r="F11770">
        <f t="shared" si="367"/>
        <v>7</v>
      </c>
    </row>
    <row r="11771" spans="1:6">
      <c r="A11771" t="s">
        <v>68</v>
      </c>
      <c r="B11771" s="72">
        <v>46295</v>
      </c>
      <c r="C11771" s="79">
        <v>0.33333333333333331</v>
      </c>
      <c r="D11771">
        <v>42</v>
      </c>
      <c r="E11771" t="str">
        <f t="shared" si="366"/>
        <v>septembre</v>
      </c>
      <c r="F11771">
        <f t="shared" si="367"/>
        <v>8</v>
      </c>
    </row>
    <row r="11772" spans="1:6">
      <c r="A11772" t="s">
        <v>68</v>
      </c>
      <c r="B11772" s="72">
        <v>46295</v>
      </c>
      <c r="C11772" s="79">
        <v>0.375</v>
      </c>
      <c r="D11772">
        <v>62</v>
      </c>
      <c r="E11772" t="str">
        <f t="shared" si="366"/>
        <v>septembre</v>
      </c>
      <c r="F11772">
        <f t="shared" si="367"/>
        <v>9</v>
      </c>
    </row>
    <row r="11773" spans="1:6">
      <c r="A11773" t="s">
        <v>68</v>
      </c>
      <c r="B11773" s="72">
        <v>46295</v>
      </c>
      <c r="C11773" s="79">
        <v>0.41666666666666669</v>
      </c>
      <c r="D11773">
        <v>55</v>
      </c>
      <c r="E11773" t="str">
        <f t="shared" si="366"/>
        <v>septembre</v>
      </c>
      <c r="F11773">
        <f t="shared" si="367"/>
        <v>10</v>
      </c>
    </row>
    <row r="11774" spans="1:6">
      <c r="A11774" t="s">
        <v>68</v>
      </c>
      <c r="B11774" s="72">
        <v>46295</v>
      </c>
      <c r="C11774" s="79">
        <v>0.45833333333333331</v>
      </c>
      <c r="D11774">
        <v>53</v>
      </c>
      <c r="E11774" t="str">
        <f t="shared" si="366"/>
        <v>septembre</v>
      </c>
      <c r="F11774">
        <f t="shared" si="367"/>
        <v>11</v>
      </c>
    </row>
    <row r="11775" spans="1:6">
      <c r="A11775" t="s">
        <v>68</v>
      </c>
      <c r="B11775" s="72">
        <v>46295</v>
      </c>
      <c r="C11775" s="79">
        <v>0.5</v>
      </c>
      <c r="D11775">
        <v>56</v>
      </c>
      <c r="E11775" t="str">
        <f t="shared" si="366"/>
        <v>septembre</v>
      </c>
      <c r="F11775">
        <f t="shared" si="367"/>
        <v>12</v>
      </c>
    </row>
    <row r="11776" spans="1:6">
      <c r="A11776" t="s">
        <v>68</v>
      </c>
      <c r="B11776" s="72">
        <v>46295</v>
      </c>
      <c r="C11776" s="79">
        <v>0.54166666666666663</v>
      </c>
      <c r="D11776">
        <v>55</v>
      </c>
      <c r="E11776" t="str">
        <f t="shared" si="366"/>
        <v>septembre</v>
      </c>
      <c r="F11776">
        <f t="shared" si="367"/>
        <v>13</v>
      </c>
    </row>
    <row r="11777" spans="1:6">
      <c r="A11777" t="s">
        <v>68</v>
      </c>
      <c r="B11777" s="72">
        <v>46295</v>
      </c>
      <c r="C11777" s="79">
        <v>0.58333333333333337</v>
      </c>
      <c r="D11777">
        <v>52</v>
      </c>
      <c r="E11777" t="str">
        <f t="shared" si="366"/>
        <v>septembre</v>
      </c>
      <c r="F11777">
        <f t="shared" si="367"/>
        <v>14</v>
      </c>
    </row>
    <row r="11778" spans="1:6">
      <c r="A11778" t="s">
        <v>68</v>
      </c>
      <c r="B11778" s="72">
        <v>46295</v>
      </c>
      <c r="C11778" s="79">
        <v>0.625</v>
      </c>
      <c r="D11778">
        <v>45</v>
      </c>
      <c r="E11778" t="str">
        <f t="shared" si="366"/>
        <v>septembre</v>
      </c>
      <c r="F11778">
        <f t="shared" si="367"/>
        <v>15</v>
      </c>
    </row>
    <row r="11779" spans="1:6">
      <c r="A11779" t="s">
        <v>68</v>
      </c>
      <c r="B11779" s="72">
        <v>46295</v>
      </c>
      <c r="C11779" s="79">
        <v>0.66666666666666663</v>
      </c>
      <c r="D11779">
        <v>48</v>
      </c>
      <c r="E11779" t="str">
        <f t="shared" si="366"/>
        <v>septembre</v>
      </c>
      <c r="F11779">
        <f t="shared" si="367"/>
        <v>16</v>
      </c>
    </row>
    <row r="11780" spans="1:6">
      <c r="A11780" t="s">
        <v>68</v>
      </c>
      <c r="B11780" s="72">
        <v>46295</v>
      </c>
      <c r="C11780" s="79">
        <v>0.70833333333333337</v>
      </c>
      <c r="D11780">
        <v>40</v>
      </c>
      <c r="E11780" t="str">
        <f t="shared" ref="E11780:E11843" si="368">TEXT(B11780,"mmmm")</f>
        <v>septembre</v>
      </c>
      <c r="F11780">
        <f t="shared" ref="F11780:F11843" si="369">VLOOKUP(C11780,$L$1:$M$24,2,0)</f>
        <v>17</v>
      </c>
    </row>
    <row r="11781" spans="1:6">
      <c r="A11781" t="s">
        <v>68</v>
      </c>
      <c r="B11781" s="72">
        <v>46295</v>
      </c>
      <c r="C11781" s="79">
        <v>0.75</v>
      </c>
      <c r="D11781">
        <v>25</v>
      </c>
      <c r="E11781" t="str">
        <f t="shared" si="368"/>
        <v>septembre</v>
      </c>
      <c r="F11781">
        <f t="shared" si="369"/>
        <v>18</v>
      </c>
    </row>
    <row r="11782" spans="1:6">
      <c r="A11782" t="s">
        <v>68</v>
      </c>
      <c r="B11782" s="72">
        <v>46295</v>
      </c>
      <c r="C11782" s="79">
        <v>0.79166666666666663</v>
      </c>
      <c r="D11782">
        <v>13</v>
      </c>
      <c r="E11782" t="str">
        <f t="shared" si="368"/>
        <v>septembre</v>
      </c>
      <c r="F11782">
        <f t="shared" si="369"/>
        <v>19</v>
      </c>
    </row>
    <row r="11783" spans="1:6">
      <c r="A11783" t="s">
        <v>68</v>
      </c>
      <c r="B11783" s="72">
        <v>46295</v>
      </c>
      <c r="C11783" s="79">
        <v>0.83333333333333337</v>
      </c>
      <c r="D11783">
        <v>11</v>
      </c>
      <c r="E11783" t="str">
        <f t="shared" si="368"/>
        <v>septembre</v>
      </c>
      <c r="F11783">
        <f t="shared" si="369"/>
        <v>20</v>
      </c>
    </row>
    <row r="11784" spans="1:6">
      <c r="A11784" t="s">
        <v>68</v>
      </c>
      <c r="B11784" s="72">
        <v>46295</v>
      </c>
      <c r="C11784" s="79">
        <v>0.875</v>
      </c>
      <c r="D11784">
        <v>8</v>
      </c>
      <c r="E11784" t="str">
        <f t="shared" si="368"/>
        <v>septembre</v>
      </c>
      <c r="F11784">
        <f t="shared" si="369"/>
        <v>21</v>
      </c>
    </row>
    <row r="11785" spans="1:6">
      <c r="A11785" t="s">
        <v>68</v>
      </c>
      <c r="B11785" s="72">
        <v>46295</v>
      </c>
      <c r="C11785" s="79">
        <v>0.91666666666666663</v>
      </c>
      <c r="D11785">
        <v>6</v>
      </c>
      <c r="E11785" t="str">
        <f t="shared" si="368"/>
        <v>septembre</v>
      </c>
      <c r="F11785">
        <f t="shared" si="369"/>
        <v>22</v>
      </c>
    </row>
    <row r="11786" spans="1:6">
      <c r="A11786" t="s">
        <v>68</v>
      </c>
      <c r="B11786" s="72">
        <v>46295</v>
      </c>
      <c r="C11786" s="79">
        <v>0.95833333333333337</v>
      </c>
      <c r="D11786">
        <v>5</v>
      </c>
      <c r="E11786" t="str">
        <f t="shared" si="368"/>
        <v>septembre</v>
      </c>
      <c r="F11786">
        <f t="shared" si="369"/>
        <v>23</v>
      </c>
    </row>
    <row r="11787" spans="1:6">
      <c r="A11787" t="s">
        <v>85</v>
      </c>
      <c r="B11787" s="72">
        <v>46266</v>
      </c>
      <c r="C11787" s="79">
        <v>0</v>
      </c>
      <c r="D11787">
        <v>1</v>
      </c>
      <c r="E11787" t="str">
        <f t="shared" si="368"/>
        <v>septembre</v>
      </c>
      <c r="F11787">
        <f t="shared" si="369"/>
        <v>24</v>
      </c>
    </row>
    <row r="11788" spans="1:6">
      <c r="A11788" t="s">
        <v>85</v>
      </c>
      <c r="B11788" s="72">
        <v>46266</v>
      </c>
      <c r="C11788" s="79">
        <v>4.1666666666666664E-2</v>
      </c>
      <c r="D11788">
        <v>1</v>
      </c>
      <c r="E11788" t="str">
        <f t="shared" si="368"/>
        <v>septembre</v>
      </c>
      <c r="F11788">
        <f t="shared" si="369"/>
        <v>1</v>
      </c>
    </row>
    <row r="11789" spans="1:6">
      <c r="A11789" t="s">
        <v>85</v>
      </c>
      <c r="B11789" s="72">
        <v>46266</v>
      </c>
      <c r="C11789" s="79">
        <v>8.3333333333333329E-2</v>
      </c>
      <c r="D11789">
        <v>0</v>
      </c>
      <c r="E11789" t="str">
        <f t="shared" si="368"/>
        <v>septembre</v>
      </c>
      <c r="F11789">
        <f t="shared" si="369"/>
        <v>2</v>
      </c>
    </row>
    <row r="11790" spans="1:6">
      <c r="A11790" t="s">
        <v>85</v>
      </c>
      <c r="B11790" s="72">
        <v>46266</v>
      </c>
      <c r="C11790" s="79">
        <v>0.125</v>
      </c>
      <c r="D11790">
        <v>0</v>
      </c>
      <c r="E11790" t="str">
        <f t="shared" si="368"/>
        <v>septembre</v>
      </c>
      <c r="F11790">
        <f t="shared" si="369"/>
        <v>3</v>
      </c>
    </row>
    <row r="11791" spans="1:6">
      <c r="A11791" t="s">
        <v>85</v>
      </c>
      <c r="B11791" s="72">
        <v>46266</v>
      </c>
      <c r="C11791" s="79">
        <v>0.16666666666666666</v>
      </c>
      <c r="D11791">
        <v>0</v>
      </c>
      <c r="E11791" t="str">
        <f t="shared" si="368"/>
        <v>septembre</v>
      </c>
      <c r="F11791">
        <f t="shared" si="369"/>
        <v>4</v>
      </c>
    </row>
    <row r="11792" spans="1:6">
      <c r="A11792" t="s">
        <v>85</v>
      </c>
      <c r="B11792" s="72">
        <v>46266</v>
      </c>
      <c r="C11792" s="79">
        <v>0.20833333333333334</v>
      </c>
      <c r="D11792">
        <v>0</v>
      </c>
      <c r="E11792" t="str">
        <f t="shared" si="368"/>
        <v>septembre</v>
      </c>
      <c r="F11792" t="e">
        <f t="shared" si="369"/>
        <v>#N/A</v>
      </c>
    </row>
    <row r="11793" spans="1:6">
      <c r="A11793" t="s">
        <v>85</v>
      </c>
      <c r="B11793" s="72">
        <v>46266</v>
      </c>
      <c r="C11793" s="79">
        <v>0.25</v>
      </c>
      <c r="D11793">
        <v>1</v>
      </c>
      <c r="E11793" t="str">
        <f t="shared" si="368"/>
        <v>septembre</v>
      </c>
      <c r="F11793">
        <f t="shared" si="369"/>
        <v>6</v>
      </c>
    </row>
    <row r="11794" spans="1:6">
      <c r="A11794" t="s">
        <v>85</v>
      </c>
      <c r="B11794" s="72">
        <v>46266</v>
      </c>
      <c r="C11794" s="79">
        <v>0.29166666666666669</v>
      </c>
      <c r="D11794">
        <v>1</v>
      </c>
      <c r="E11794" t="str">
        <f t="shared" si="368"/>
        <v>septembre</v>
      </c>
      <c r="F11794">
        <f t="shared" si="369"/>
        <v>7</v>
      </c>
    </row>
    <row r="11795" spans="1:6">
      <c r="A11795" t="s">
        <v>85</v>
      </c>
      <c r="B11795" s="72">
        <v>46266</v>
      </c>
      <c r="C11795" s="79">
        <v>0.33333333333333331</v>
      </c>
      <c r="D11795">
        <v>5</v>
      </c>
      <c r="E11795" t="str">
        <f t="shared" si="368"/>
        <v>septembre</v>
      </c>
      <c r="F11795">
        <f t="shared" si="369"/>
        <v>8</v>
      </c>
    </row>
    <row r="11796" spans="1:6">
      <c r="A11796" t="s">
        <v>85</v>
      </c>
      <c r="B11796" s="72">
        <v>46266</v>
      </c>
      <c r="C11796" s="79">
        <v>0.375</v>
      </c>
      <c r="D11796">
        <v>8</v>
      </c>
      <c r="E11796" t="str">
        <f t="shared" si="368"/>
        <v>septembre</v>
      </c>
      <c r="F11796">
        <f t="shared" si="369"/>
        <v>9</v>
      </c>
    </row>
    <row r="11797" spans="1:6">
      <c r="A11797" t="s">
        <v>85</v>
      </c>
      <c r="B11797" s="72">
        <v>46266</v>
      </c>
      <c r="C11797" s="79">
        <v>0.41666666666666669</v>
      </c>
      <c r="D11797">
        <v>12</v>
      </c>
      <c r="E11797" t="str">
        <f t="shared" si="368"/>
        <v>septembre</v>
      </c>
      <c r="F11797">
        <f t="shared" si="369"/>
        <v>10</v>
      </c>
    </row>
    <row r="11798" spans="1:6">
      <c r="A11798" t="s">
        <v>85</v>
      </c>
      <c r="B11798" s="72">
        <v>46266</v>
      </c>
      <c r="C11798" s="79">
        <v>0.45833333333333331</v>
      </c>
      <c r="D11798">
        <v>12</v>
      </c>
      <c r="E11798" t="str">
        <f t="shared" si="368"/>
        <v>septembre</v>
      </c>
      <c r="F11798">
        <f t="shared" si="369"/>
        <v>11</v>
      </c>
    </row>
    <row r="11799" spans="1:6">
      <c r="A11799" t="s">
        <v>85</v>
      </c>
      <c r="B11799" s="72">
        <v>46266</v>
      </c>
      <c r="C11799" s="79">
        <v>0.5</v>
      </c>
      <c r="D11799">
        <v>11</v>
      </c>
      <c r="E11799" t="str">
        <f t="shared" si="368"/>
        <v>septembre</v>
      </c>
      <c r="F11799">
        <f t="shared" si="369"/>
        <v>12</v>
      </c>
    </row>
    <row r="11800" spans="1:6">
      <c r="A11800" t="s">
        <v>85</v>
      </c>
      <c r="B11800" s="72">
        <v>46266</v>
      </c>
      <c r="C11800" s="79">
        <v>0.54166666666666663</v>
      </c>
      <c r="D11800">
        <v>9</v>
      </c>
      <c r="E11800" t="str">
        <f t="shared" si="368"/>
        <v>septembre</v>
      </c>
      <c r="F11800">
        <f t="shared" si="369"/>
        <v>13</v>
      </c>
    </row>
    <row r="11801" spans="1:6">
      <c r="A11801" t="s">
        <v>85</v>
      </c>
      <c r="B11801" s="72">
        <v>46266</v>
      </c>
      <c r="C11801" s="79">
        <v>0.58333333333333337</v>
      </c>
      <c r="D11801">
        <v>9</v>
      </c>
      <c r="E11801" t="str">
        <f t="shared" si="368"/>
        <v>septembre</v>
      </c>
      <c r="F11801">
        <f t="shared" si="369"/>
        <v>14</v>
      </c>
    </row>
    <row r="11802" spans="1:6">
      <c r="A11802" t="s">
        <v>85</v>
      </c>
      <c r="B11802" s="72">
        <v>46266</v>
      </c>
      <c r="C11802" s="79">
        <v>0.625</v>
      </c>
      <c r="D11802">
        <v>11</v>
      </c>
      <c r="E11802" t="str">
        <f t="shared" si="368"/>
        <v>septembre</v>
      </c>
      <c r="F11802">
        <f t="shared" si="369"/>
        <v>15</v>
      </c>
    </row>
    <row r="11803" spans="1:6">
      <c r="A11803" t="s">
        <v>85</v>
      </c>
      <c r="B11803" s="72">
        <v>46266</v>
      </c>
      <c r="C11803" s="79">
        <v>0.66666666666666663</v>
      </c>
      <c r="D11803">
        <v>12</v>
      </c>
      <c r="E11803" t="str">
        <f t="shared" si="368"/>
        <v>septembre</v>
      </c>
      <c r="F11803">
        <f t="shared" si="369"/>
        <v>16</v>
      </c>
    </row>
    <row r="11804" spans="1:6">
      <c r="A11804" t="s">
        <v>85</v>
      </c>
      <c r="B11804" s="72">
        <v>46266</v>
      </c>
      <c r="C11804" s="79">
        <v>0.70833333333333337</v>
      </c>
      <c r="D11804">
        <v>12</v>
      </c>
      <c r="E11804" t="str">
        <f t="shared" si="368"/>
        <v>septembre</v>
      </c>
      <c r="F11804">
        <f t="shared" si="369"/>
        <v>17</v>
      </c>
    </row>
    <row r="11805" spans="1:6">
      <c r="A11805" t="s">
        <v>85</v>
      </c>
      <c r="B11805" s="72">
        <v>46266</v>
      </c>
      <c r="C11805" s="79">
        <v>0.75</v>
      </c>
      <c r="D11805">
        <v>10</v>
      </c>
      <c r="E11805" t="str">
        <f t="shared" si="368"/>
        <v>septembre</v>
      </c>
      <c r="F11805">
        <f t="shared" si="369"/>
        <v>18</v>
      </c>
    </row>
    <row r="11806" spans="1:6">
      <c r="A11806" t="s">
        <v>85</v>
      </c>
      <c r="B11806" s="72">
        <v>46266</v>
      </c>
      <c r="C11806" s="79">
        <v>0.79166666666666663</v>
      </c>
      <c r="D11806">
        <v>5</v>
      </c>
      <c r="E11806" t="str">
        <f t="shared" si="368"/>
        <v>septembre</v>
      </c>
      <c r="F11806">
        <f t="shared" si="369"/>
        <v>19</v>
      </c>
    </row>
    <row r="11807" spans="1:6">
      <c r="A11807" t="s">
        <v>85</v>
      </c>
      <c r="B11807" s="72">
        <v>46266</v>
      </c>
      <c r="C11807" s="79">
        <v>0.83333333333333337</v>
      </c>
      <c r="D11807">
        <v>4</v>
      </c>
      <c r="E11807" t="str">
        <f t="shared" si="368"/>
        <v>septembre</v>
      </c>
      <c r="F11807">
        <f t="shared" si="369"/>
        <v>20</v>
      </c>
    </row>
    <row r="11808" spans="1:6">
      <c r="A11808" t="s">
        <v>85</v>
      </c>
      <c r="B11808" s="72">
        <v>46266</v>
      </c>
      <c r="C11808" s="79">
        <v>0.875</v>
      </c>
      <c r="D11808">
        <v>5</v>
      </c>
      <c r="E11808" t="str">
        <f t="shared" si="368"/>
        <v>septembre</v>
      </c>
      <c r="F11808">
        <f t="shared" si="369"/>
        <v>21</v>
      </c>
    </row>
    <row r="11809" spans="1:6">
      <c r="A11809" t="s">
        <v>85</v>
      </c>
      <c r="B11809" s="72">
        <v>46266</v>
      </c>
      <c r="C11809" s="79">
        <v>0.91666666666666663</v>
      </c>
      <c r="D11809">
        <v>1</v>
      </c>
      <c r="E11809" t="str">
        <f t="shared" si="368"/>
        <v>septembre</v>
      </c>
      <c r="F11809">
        <f t="shared" si="369"/>
        <v>22</v>
      </c>
    </row>
    <row r="11810" spans="1:6">
      <c r="A11810" t="s">
        <v>85</v>
      </c>
      <c r="B11810" s="72">
        <v>46266</v>
      </c>
      <c r="C11810" s="79">
        <v>0.95833333333333337</v>
      </c>
      <c r="D11810">
        <v>3</v>
      </c>
      <c r="E11810" t="str">
        <f t="shared" si="368"/>
        <v>septembre</v>
      </c>
      <c r="F11810">
        <f t="shared" si="369"/>
        <v>23</v>
      </c>
    </row>
    <row r="11811" spans="1:6">
      <c r="A11811" t="s">
        <v>85</v>
      </c>
      <c r="B11811" s="72">
        <v>46267</v>
      </c>
      <c r="C11811" s="79">
        <v>0</v>
      </c>
      <c r="D11811">
        <v>0</v>
      </c>
      <c r="E11811" t="str">
        <f t="shared" si="368"/>
        <v>septembre</v>
      </c>
      <c r="F11811">
        <f t="shared" si="369"/>
        <v>24</v>
      </c>
    </row>
    <row r="11812" spans="1:6">
      <c r="A11812" t="s">
        <v>85</v>
      </c>
      <c r="B11812" s="72">
        <v>46267</v>
      </c>
      <c r="C11812" s="79">
        <v>4.1666666666666664E-2</v>
      </c>
      <c r="D11812">
        <v>1</v>
      </c>
      <c r="E11812" t="str">
        <f t="shared" si="368"/>
        <v>septembre</v>
      </c>
      <c r="F11812">
        <f t="shared" si="369"/>
        <v>1</v>
      </c>
    </row>
    <row r="11813" spans="1:6">
      <c r="A11813" t="s">
        <v>85</v>
      </c>
      <c r="B11813" s="72">
        <v>46267</v>
      </c>
      <c r="C11813" s="79">
        <v>8.3333333333333329E-2</v>
      </c>
      <c r="D11813">
        <v>1</v>
      </c>
      <c r="E11813" t="str">
        <f t="shared" si="368"/>
        <v>septembre</v>
      </c>
      <c r="F11813">
        <f t="shared" si="369"/>
        <v>2</v>
      </c>
    </row>
    <row r="11814" spans="1:6">
      <c r="A11814" t="s">
        <v>85</v>
      </c>
      <c r="B11814" s="72">
        <v>46267</v>
      </c>
      <c r="C11814" s="79">
        <v>0.125</v>
      </c>
      <c r="D11814">
        <v>1</v>
      </c>
      <c r="E11814" t="str">
        <f t="shared" si="368"/>
        <v>septembre</v>
      </c>
      <c r="F11814">
        <f t="shared" si="369"/>
        <v>3</v>
      </c>
    </row>
    <row r="11815" spans="1:6">
      <c r="A11815" t="s">
        <v>85</v>
      </c>
      <c r="B11815" s="72">
        <v>46267</v>
      </c>
      <c r="C11815" s="79">
        <v>0.16666666666666666</v>
      </c>
      <c r="D11815">
        <v>0</v>
      </c>
      <c r="E11815" t="str">
        <f t="shared" si="368"/>
        <v>septembre</v>
      </c>
      <c r="F11815">
        <f t="shared" si="369"/>
        <v>4</v>
      </c>
    </row>
    <row r="11816" spans="1:6">
      <c r="A11816" t="s">
        <v>85</v>
      </c>
      <c r="B11816" s="72">
        <v>46267</v>
      </c>
      <c r="C11816" s="79">
        <v>0.20833333333333334</v>
      </c>
      <c r="D11816">
        <v>0</v>
      </c>
      <c r="E11816" t="str">
        <f t="shared" si="368"/>
        <v>septembre</v>
      </c>
      <c r="F11816" t="e">
        <f t="shared" si="369"/>
        <v>#N/A</v>
      </c>
    </row>
    <row r="11817" spans="1:6">
      <c r="A11817" t="s">
        <v>85</v>
      </c>
      <c r="B11817" s="72">
        <v>46267</v>
      </c>
      <c r="C11817" s="79">
        <v>0.25</v>
      </c>
      <c r="D11817">
        <v>1</v>
      </c>
      <c r="E11817" t="str">
        <f t="shared" si="368"/>
        <v>septembre</v>
      </c>
      <c r="F11817">
        <f t="shared" si="369"/>
        <v>6</v>
      </c>
    </row>
    <row r="11818" spans="1:6">
      <c r="A11818" t="s">
        <v>85</v>
      </c>
      <c r="B11818" s="72">
        <v>46267</v>
      </c>
      <c r="C11818" s="79">
        <v>0.29166666666666669</v>
      </c>
      <c r="D11818">
        <v>1</v>
      </c>
      <c r="E11818" t="str">
        <f t="shared" si="368"/>
        <v>septembre</v>
      </c>
      <c r="F11818">
        <f t="shared" si="369"/>
        <v>7</v>
      </c>
    </row>
    <row r="11819" spans="1:6">
      <c r="A11819" t="s">
        <v>85</v>
      </c>
      <c r="B11819" s="72">
        <v>46267</v>
      </c>
      <c r="C11819" s="79">
        <v>0.33333333333333331</v>
      </c>
      <c r="D11819">
        <v>2</v>
      </c>
      <c r="E11819" t="str">
        <f t="shared" si="368"/>
        <v>septembre</v>
      </c>
      <c r="F11819">
        <f t="shared" si="369"/>
        <v>8</v>
      </c>
    </row>
    <row r="11820" spans="1:6">
      <c r="A11820" t="s">
        <v>85</v>
      </c>
      <c r="B11820" s="72">
        <v>46267</v>
      </c>
      <c r="C11820" s="79">
        <v>0.375</v>
      </c>
      <c r="D11820">
        <v>7</v>
      </c>
      <c r="E11820" t="str">
        <f t="shared" si="368"/>
        <v>septembre</v>
      </c>
      <c r="F11820">
        <f t="shared" si="369"/>
        <v>9</v>
      </c>
    </row>
    <row r="11821" spans="1:6">
      <c r="A11821" t="s">
        <v>85</v>
      </c>
      <c r="B11821" s="72">
        <v>46267</v>
      </c>
      <c r="C11821" s="79">
        <v>0.41666666666666669</v>
      </c>
      <c r="D11821">
        <v>10</v>
      </c>
      <c r="E11821" t="str">
        <f t="shared" si="368"/>
        <v>septembre</v>
      </c>
      <c r="F11821">
        <f t="shared" si="369"/>
        <v>10</v>
      </c>
    </row>
    <row r="11822" spans="1:6">
      <c r="A11822" t="s">
        <v>85</v>
      </c>
      <c r="B11822" s="72">
        <v>46267</v>
      </c>
      <c r="C11822" s="79">
        <v>0.45833333333333331</v>
      </c>
      <c r="D11822">
        <v>12</v>
      </c>
      <c r="E11822" t="str">
        <f t="shared" si="368"/>
        <v>septembre</v>
      </c>
      <c r="F11822">
        <f t="shared" si="369"/>
        <v>11</v>
      </c>
    </row>
    <row r="11823" spans="1:6">
      <c r="A11823" t="s">
        <v>85</v>
      </c>
      <c r="B11823" s="72">
        <v>46267</v>
      </c>
      <c r="C11823" s="79">
        <v>0.5</v>
      </c>
      <c r="D11823">
        <v>13</v>
      </c>
      <c r="E11823" t="str">
        <f t="shared" si="368"/>
        <v>septembre</v>
      </c>
      <c r="F11823">
        <f t="shared" si="369"/>
        <v>12</v>
      </c>
    </row>
    <row r="11824" spans="1:6">
      <c r="A11824" t="s">
        <v>85</v>
      </c>
      <c r="B11824" s="72">
        <v>46267</v>
      </c>
      <c r="C11824" s="79">
        <v>0.54166666666666663</v>
      </c>
      <c r="D11824">
        <v>8</v>
      </c>
      <c r="E11824" t="str">
        <f t="shared" si="368"/>
        <v>septembre</v>
      </c>
      <c r="F11824">
        <f t="shared" si="369"/>
        <v>13</v>
      </c>
    </row>
    <row r="11825" spans="1:6">
      <c r="A11825" t="s">
        <v>85</v>
      </c>
      <c r="B11825" s="72">
        <v>46267</v>
      </c>
      <c r="C11825" s="79">
        <v>0.58333333333333337</v>
      </c>
      <c r="D11825">
        <v>10</v>
      </c>
      <c r="E11825" t="str">
        <f t="shared" si="368"/>
        <v>septembre</v>
      </c>
      <c r="F11825">
        <f t="shared" si="369"/>
        <v>14</v>
      </c>
    </row>
    <row r="11826" spans="1:6">
      <c r="A11826" t="s">
        <v>85</v>
      </c>
      <c r="B11826" s="72">
        <v>46267</v>
      </c>
      <c r="C11826" s="79">
        <v>0.625</v>
      </c>
      <c r="D11826">
        <v>10</v>
      </c>
      <c r="E11826" t="str">
        <f t="shared" si="368"/>
        <v>septembre</v>
      </c>
      <c r="F11826">
        <f t="shared" si="369"/>
        <v>15</v>
      </c>
    </row>
    <row r="11827" spans="1:6">
      <c r="A11827" t="s">
        <v>85</v>
      </c>
      <c r="B11827" s="72">
        <v>46267</v>
      </c>
      <c r="C11827" s="79">
        <v>0.66666666666666663</v>
      </c>
      <c r="D11827">
        <v>12</v>
      </c>
      <c r="E11827" t="str">
        <f t="shared" si="368"/>
        <v>septembre</v>
      </c>
      <c r="F11827">
        <f t="shared" si="369"/>
        <v>16</v>
      </c>
    </row>
    <row r="11828" spans="1:6">
      <c r="A11828" t="s">
        <v>85</v>
      </c>
      <c r="B11828" s="72">
        <v>46267</v>
      </c>
      <c r="C11828" s="79">
        <v>0.70833333333333337</v>
      </c>
      <c r="D11828">
        <v>11</v>
      </c>
      <c r="E11828" t="str">
        <f t="shared" si="368"/>
        <v>septembre</v>
      </c>
      <c r="F11828">
        <f t="shared" si="369"/>
        <v>17</v>
      </c>
    </row>
    <row r="11829" spans="1:6">
      <c r="A11829" t="s">
        <v>85</v>
      </c>
      <c r="B11829" s="72">
        <v>46267</v>
      </c>
      <c r="C11829" s="79">
        <v>0.75</v>
      </c>
      <c r="D11829">
        <v>8</v>
      </c>
      <c r="E11829" t="str">
        <f t="shared" si="368"/>
        <v>septembre</v>
      </c>
      <c r="F11829">
        <f t="shared" si="369"/>
        <v>18</v>
      </c>
    </row>
    <row r="11830" spans="1:6">
      <c r="A11830" t="s">
        <v>85</v>
      </c>
      <c r="B11830" s="72">
        <v>46267</v>
      </c>
      <c r="C11830" s="79">
        <v>0.79166666666666663</v>
      </c>
      <c r="D11830">
        <v>7</v>
      </c>
      <c r="E11830" t="str">
        <f t="shared" si="368"/>
        <v>septembre</v>
      </c>
      <c r="F11830">
        <f t="shared" si="369"/>
        <v>19</v>
      </c>
    </row>
    <row r="11831" spans="1:6">
      <c r="A11831" t="s">
        <v>85</v>
      </c>
      <c r="B11831" s="72">
        <v>46267</v>
      </c>
      <c r="C11831" s="79">
        <v>0.83333333333333337</v>
      </c>
      <c r="D11831">
        <v>3</v>
      </c>
      <c r="E11831" t="str">
        <f t="shared" si="368"/>
        <v>septembre</v>
      </c>
      <c r="F11831">
        <f t="shared" si="369"/>
        <v>20</v>
      </c>
    </row>
    <row r="11832" spans="1:6">
      <c r="A11832" t="s">
        <v>85</v>
      </c>
      <c r="B11832" s="72">
        <v>46267</v>
      </c>
      <c r="C11832" s="79">
        <v>0.875</v>
      </c>
      <c r="D11832">
        <v>4</v>
      </c>
      <c r="E11832" t="str">
        <f t="shared" si="368"/>
        <v>septembre</v>
      </c>
      <c r="F11832">
        <f t="shared" si="369"/>
        <v>21</v>
      </c>
    </row>
    <row r="11833" spans="1:6">
      <c r="A11833" t="s">
        <v>85</v>
      </c>
      <c r="B11833" s="72">
        <v>46267</v>
      </c>
      <c r="C11833" s="79">
        <v>0.91666666666666663</v>
      </c>
      <c r="D11833">
        <v>3</v>
      </c>
      <c r="E11833" t="str">
        <f t="shared" si="368"/>
        <v>septembre</v>
      </c>
      <c r="F11833">
        <f t="shared" si="369"/>
        <v>22</v>
      </c>
    </row>
    <row r="11834" spans="1:6">
      <c r="A11834" t="s">
        <v>85</v>
      </c>
      <c r="B11834" s="72">
        <v>46267</v>
      </c>
      <c r="C11834" s="79">
        <v>0.95833333333333337</v>
      </c>
      <c r="D11834">
        <v>1</v>
      </c>
      <c r="E11834" t="str">
        <f t="shared" si="368"/>
        <v>septembre</v>
      </c>
      <c r="F11834">
        <f t="shared" si="369"/>
        <v>23</v>
      </c>
    </row>
    <row r="11835" spans="1:6">
      <c r="A11835" t="s">
        <v>85</v>
      </c>
      <c r="B11835" s="72">
        <v>46268</v>
      </c>
      <c r="C11835" s="79">
        <v>0</v>
      </c>
      <c r="D11835">
        <v>1</v>
      </c>
      <c r="E11835" t="str">
        <f t="shared" si="368"/>
        <v>septembre</v>
      </c>
      <c r="F11835">
        <f t="shared" si="369"/>
        <v>24</v>
      </c>
    </row>
    <row r="11836" spans="1:6">
      <c r="A11836" t="s">
        <v>85</v>
      </c>
      <c r="B11836" s="72">
        <v>46268</v>
      </c>
      <c r="C11836" s="79">
        <v>4.1666666666666664E-2</v>
      </c>
      <c r="D11836">
        <v>1</v>
      </c>
      <c r="E11836" t="str">
        <f t="shared" si="368"/>
        <v>septembre</v>
      </c>
      <c r="F11836">
        <f t="shared" si="369"/>
        <v>1</v>
      </c>
    </row>
    <row r="11837" spans="1:6">
      <c r="A11837" t="s">
        <v>85</v>
      </c>
      <c r="B11837" s="72">
        <v>46268</v>
      </c>
      <c r="C11837" s="79">
        <v>8.3333333333333329E-2</v>
      </c>
      <c r="D11837">
        <v>1</v>
      </c>
      <c r="E11837" t="str">
        <f t="shared" si="368"/>
        <v>septembre</v>
      </c>
      <c r="F11837">
        <f t="shared" si="369"/>
        <v>2</v>
      </c>
    </row>
    <row r="11838" spans="1:6">
      <c r="A11838" t="s">
        <v>85</v>
      </c>
      <c r="B11838" s="72">
        <v>46268</v>
      </c>
      <c r="C11838" s="79">
        <v>0.125</v>
      </c>
      <c r="D11838">
        <v>0</v>
      </c>
      <c r="E11838" t="str">
        <f t="shared" si="368"/>
        <v>septembre</v>
      </c>
      <c r="F11838">
        <f t="shared" si="369"/>
        <v>3</v>
      </c>
    </row>
    <row r="11839" spans="1:6">
      <c r="A11839" t="s">
        <v>85</v>
      </c>
      <c r="B11839" s="72">
        <v>46268</v>
      </c>
      <c r="C11839" s="79">
        <v>0.16666666666666666</v>
      </c>
      <c r="D11839">
        <v>0</v>
      </c>
      <c r="E11839" t="str">
        <f t="shared" si="368"/>
        <v>septembre</v>
      </c>
      <c r="F11839">
        <f t="shared" si="369"/>
        <v>4</v>
      </c>
    </row>
    <row r="11840" spans="1:6">
      <c r="A11840" t="s">
        <v>85</v>
      </c>
      <c r="B11840" s="72">
        <v>46268</v>
      </c>
      <c r="C11840" s="79">
        <v>0.20833333333333334</v>
      </c>
      <c r="D11840">
        <v>0</v>
      </c>
      <c r="E11840" t="str">
        <f t="shared" si="368"/>
        <v>septembre</v>
      </c>
      <c r="F11840" t="e">
        <f t="shared" si="369"/>
        <v>#N/A</v>
      </c>
    </row>
    <row r="11841" spans="1:6">
      <c r="A11841" t="s">
        <v>85</v>
      </c>
      <c r="B11841" s="72">
        <v>46268</v>
      </c>
      <c r="C11841" s="79">
        <v>0.25</v>
      </c>
      <c r="D11841">
        <v>1</v>
      </c>
      <c r="E11841" t="str">
        <f t="shared" si="368"/>
        <v>septembre</v>
      </c>
      <c r="F11841">
        <f t="shared" si="369"/>
        <v>6</v>
      </c>
    </row>
    <row r="11842" spans="1:6">
      <c r="A11842" t="s">
        <v>85</v>
      </c>
      <c r="B11842" s="72">
        <v>46268</v>
      </c>
      <c r="C11842" s="79">
        <v>0.29166666666666669</v>
      </c>
      <c r="D11842">
        <v>0</v>
      </c>
      <c r="E11842" t="str">
        <f t="shared" si="368"/>
        <v>septembre</v>
      </c>
      <c r="F11842">
        <f t="shared" si="369"/>
        <v>7</v>
      </c>
    </row>
    <row r="11843" spans="1:6">
      <c r="A11843" t="s">
        <v>85</v>
      </c>
      <c r="B11843" s="72">
        <v>46268</v>
      </c>
      <c r="C11843" s="79">
        <v>0.33333333333333331</v>
      </c>
      <c r="D11843">
        <v>3</v>
      </c>
      <c r="E11843" t="str">
        <f t="shared" si="368"/>
        <v>septembre</v>
      </c>
      <c r="F11843">
        <f t="shared" si="369"/>
        <v>8</v>
      </c>
    </row>
    <row r="11844" spans="1:6">
      <c r="A11844" t="s">
        <v>85</v>
      </c>
      <c r="B11844" s="72">
        <v>46268</v>
      </c>
      <c r="C11844" s="79">
        <v>0.375</v>
      </c>
      <c r="D11844">
        <v>5</v>
      </c>
      <c r="E11844" t="str">
        <f t="shared" ref="E11844:E11907" si="370">TEXT(B11844,"mmmm")</f>
        <v>septembre</v>
      </c>
      <c r="F11844">
        <f t="shared" ref="F11844:F11907" si="371">VLOOKUP(C11844,$L$1:$M$24,2,0)</f>
        <v>9</v>
      </c>
    </row>
    <row r="11845" spans="1:6">
      <c r="A11845" t="s">
        <v>85</v>
      </c>
      <c r="B11845" s="72">
        <v>46268</v>
      </c>
      <c r="C11845" s="79">
        <v>0.41666666666666669</v>
      </c>
      <c r="D11845">
        <v>6</v>
      </c>
      <c r="E11845" t="str">
        <f t="shared" si="370"/>
        <v>septembre</v>
      </c>
      <c r="F11845">
        <f t="shared" si="371"/>
        <v>10</v>
      </c>
    </row>
    <row r="11846" spans="1:6">
      <c r="A11846" t="s">
        <v>85</v>
      </c>
      <c r="B11846" s="72">
        <v>46268</v>
      </c>
      <c r="C11846" s="79">
        <v>0.45833333333333331</v>
      </c>
      <c r="D11846">
        <v>7</v>
      </c>
      <c r="E11846" t="str">
        <f t="shared" si="370"/>
        <v>septembre</v>
      </c>
      <c r="F11846">
        <f t="shared" si="371"/>
        <v>11</v>
      </c>
    </row>
    <row r="11847" spans="1:6">
      <c r="A11847" t="s">
        <v>85</v>
      </c>
      <c r="B11847" s="72">
        <v>46268</v>
      </c>
      <c r="C11847" s="79">
        <v>0.5</v>
      </c>
      <c r="D11847">
        <v>7</v>
      </c>
      <c r="E11847" t="str">
        <f t="shared" si="370"/>
        <v>septembre</v>
      </c>
      <c r="F11847">
        <f t="shared" si="371"/>
        <v>12</v>
      </c>
    </row>
    <row r="11848" spans="1:6">
      <c r="A11848" t="s">
        <v>85</v>
      </c>
      <c r="B11848" s="72">
        <v>46268</v>
      </c>
      <c r="C11848" s="79">
        <v>0.54166666666666663</v>
      </c>
      <c r="D11848">
        <v>6</v>
      </c>
      <c r="E11848" t="str">
        <f t="shared" si="370"/>
        <v>septembre</v>
      </c>
      <c r="F11848">
        <f t="shared" si="371"/>
        <v>13</v>
      </c>
    </row>
    <row r="11849" spans="1:6">
      <c r="A11849" t="s">
        <v>85</v>
      </c>
      <c r="B11849" s="72">
        <v>46268</v>
      </c>
      <c r="C11849" s="79">
        <v>0.58333333333333337</v>
      </c>
      <c r="D11849">
        <v>7</v>
      </c>
      <c r="E11849" t="str">
        <f t="shared" si="370"/>
        <v>septembre</v>
      </c>
      <c r="F11849">
        <f t="shared" si="371"/>
        <v>14</v>
      </c>
    </row>
    <row r="11850" spans="1:6">
      <c r="A11850" t="s">
        <v>85</v>
      </c>
      <c r="B11850" s="72">
        <v>46268</v>
      </c>
      <c r="C11850" s="79">
        <v>0.625</v>
      </c>
      <c r="D11850">
        <v>7</v>
      </c>
      <c r="E11850" t="str">
        <f t="shared" si="370"/>
        <v>septembre</v>
      </c>
      <c r="F11850">
        <f t="shared" si="371"/>
        <v>15</v>
      </c>
    </row>
    <row r="11851" spans="1:6">
      <c r="A11851" t="s">
        <v>85</v>
      </c>
      <c r="B11851" s="72">
        <v>46268</v>
      </c>
      <c r="C11851" s="79">
        <v>0.66666666666666663</v>
      </c>
      <c r="D11851">
        <v>6</v>
      </c>
      <c r="E11851" t="str">
        <f t="shared" si="370"/>
        <v>septembre</v>
      </c>
      <c r="F11851">
        <f t="shared" si="371"/>
        <v>16</v>
      </c>
    </row>
    <row r="11852" spans="1:6">
      <c r="A11852" t="s">
        <v>85</v>
      </c>
      <c r="B11852" s="72">
        <v>46268</v>
      </c>
      <c r="C11852" s="79">
        <v>0.70833333333333337</v>
      </c>
      <c r="D11852">
        <v>5</v>
      </c>
      <c r="E11852" t="str">
        <f t="shared" si="370"/>
        <v>septembre</v>
      </c>
      <c r="F11852">
        <f t="shared" si="371"/>
        <v>17</v>
      </c>
    </row>
    <row r="11853" spans="1:6">
      <c r="A11853" t="s">
        <v>85</v>
      </c>
      <c r="B11853" s="72">
        <v>46268</v>
      </c>
      <c r="C11853" s="79">
        <v>0.75</v>
      </c>
      <c r="D11853">
        <v>7</v>
      </c>
      <c r="E11853" t="str">
        <f t="shared" si="370"/>
        <v>septembre</v>
      </c>
      <c r="F11853">
        <f t="shared" si="371"/>
        <v>18</v>
      </c>
    </row>
    <row r="11854" spans="1:6">
      <c r="A11854" t="s">
        <v>85</v>
      </c>
      <c r="B11854" s="72">
        <v>46268</v>
      </c>
      <c r="C11854" s="79">
        <v>0.79166666666666663</v>
      </c>
      <c r="D11854">
        <v>5</v>
      </c>
      <c r="E11854" t="str">
        <f t="shared" si="370"/>
        <v>septembre</v>
      </c>
      <c r="F11854">
        <f t="shared" si="371"/>
        <v>19</v>
      </c>
    </row>
    <row r="11855" spans="1:6">
      <c r="A11855" t="s">
        <v>85</v>
      </c>
      <c r="B11855" s="72">
        <v>46268</v>
      </c>
      <c r="C11855" s="79">
        <v>0.83333333333333337</v>
      </c>
      <c r="D11855">
        <v>4</v>
      </c>
      <c r="E11855" t="str">
        <f t="shared" si="370"/>
        <v>septembre</v>
      </c>
      <c r="F11855">
        <f t="shared" si="371"/>
        <v>20</v>
      </c>
    </row>
    <row r="11856" spans="1:6">
      <c r="A11856" t="s">
        <v>85</v>
      </c>
      <c r="B11856" s="72">
        <v>46268</v>
      </c>
      <c r="C11856" s="79">
        <v>0.875</v>
      </c>
      <c r="D11856">
        <v>4</v>
      </c>
      <c r="E11856" t="str">
        <f t="shared" si="370"/>
        <v>septembre</v>
      </c>
      <c r="F11856">
        <f t="shared" si="371"/>
        <v>21</v>
      </c>
    </row>
    <row r="11857" spans="1:6">
      <c r="A11857" t="s">
        <v>85</v>
      </c>
      <c r="B11857" s="72">
        <v>46268</v>
      </c>
      <c r="C11857" s="79">
        <v>0.91666666666666663</v>
      </c>
      <c r="D11857">
        <v>4</v>
      </c>
      <c r="E11857" t="str">
        <f t="shared" si="370"/>
        <v>septembre</v>
      </c>
      <c r="F11857">
        <f t="shared" si="371"/>
        <v>22</v>
      </c>
    </row>
    <row r="11858" spans="1:6">
      <c r="A11858" t="s">
        <v>85</v>
      </c>
      <c r="B11858" s="72">
        <v>46268</v>
      </c>
      <c r="C11858" s="79">
        <v>0.95833333333333337</v>
      </c>
      <c r="D11858">
        <v>2</v>
      </c>
      <c r="E11858" t="str">
        <f t="shared" si="370"/>
        <v>septembre</v>
      </c>
      <c r="F11858">
        <f t="shared" si="371"/>
        <v>23</v>
      </c>
    </row>
    <row r="11859" spans="1:6">
      <c r="A11859" t="s">
        <v>85</v>
      </c>
      <c r="B11859" s="72">
        <v>46269</v>
      </c>
      <c r="C11859" s="79">
        <v>0</v>
      </c>
      <c r="D11859">
        <v>2</v>
      </c>
      <c r="E11859" t="str">
        <f t="shared" si="370"/>
        <v>septembre</v>
      </c>
      <c r="F11859">
        <f t="shared" si="371"/>
        <v>24</v>
      </c>
    </row>
    <row r="11860" spans="1:6">
      <c r="A11860" t="s">
        <v>85</v>
      </c>
      <c r="B11860" s="72">
        <v>46269</v>
      </c>
      <c r="C11860" s="79">
        <v>4.1666666666666664E-2</v>
      </c>
      <c r="D11860">
        <v>2</v>
      </c>
      <c r="E11860" t="str">
        <f t="shared" si="370"/>
        <v>septembre</v>
      </c>
      <c r="F11860">
        <f t="shared" si="371"/>
        <v>1</v>
      </c>
    </row>
    <row r="11861" spans="1:6">
      <c r="A11861" t="s">
        <v>85</v>
      </c>
      <c r="B11861" s="72">
        <v>46269</v>
      </c>
      <c r="C11861" s="79">
        <v>8.3333333333333329E-2</v>
      </c>
      <c r="D11861">
        <v>1</v>
      </c>
      <c r="E11861" t="str">
        <f t="shared" si="370"/>
        <v>septembre</v>
      </c>
      <c r="F11861">
        <f t="shared" si="371"/>
        <v>2</v>
      </c>
    </row>
    <row r="11862" spans="1:6">
      <c r="A11862" t="s">
        <v>85</v>
      </c>
      <c r="B11862" s="72">
        <v>46269</v>
      </c>
      <c r="C11862" s="79">
        <v>0.125</v>
      </c>
      <c r="D11862">
        <v>1</v>
      </c>
      <c r="E11862" t="str">
        <f t="shared" si="370"/>
        <v>septembre</v>
      </c>
      <c r="F11862">
        <f t="shared" si="371"/>
        <v>3</v>
      </c>
    </row>
    <row r="11863" spans="1:6">
      <c r="A11863" t="s">
        <v>85</v>
      </c>
      <c r="B11863" s="72">
        <v>46269</v>
      </c>
      <c r="C11863" s="79">
        <v>0.16666666666666666</v>
      </c>
      <c r="D11863">
        <v>1</v>
      </c>
      <c r="E11863" t="str">
        <f t="shared" si="370"/>
        <v>septembre</v>
      </c>
      <c r="F11863">
        <f t="shared" si="371"/>
        <v>4</v>
      </c>
    </row>
    <row r="11864" spans="1:6">
      <c r="A11864" t="s">
        <v>85</v>
      </c>
      <c r="B11864" s="72">
        <v>46269</v>
      </c>
      <c r="C11864" s="79">
        <v>0.20833333333333334</v>
      </c>
      <c r="D11864">
        <v>0</v>
      </c>
      <c r="E11864" t="str">
        <f t="shared" si="370"/>
        <v>septembre</v>
      </c>
      <c r="F11864" t="e">
        <f t="shared" si="371"/>
        <v>#N/A</v>
      </c>
    </row>
    <row r="11865" spans="1:6">
      <c r="A11865" t="s">
        <v>85</v>
      </c>
      <c r="B11865" s="72">
        <v>46269</v>
      </c>
      <c r="C11865" s="79">
        <v>0.25</v>
      </c>
      <c r="D11865">
        <v>0</v>
      </c>
      <c r="E11865" t="str">
        <f t="shared" si="370"/>
        <v>septembre</v>
      </c>
      <c r="F11865">
        <f t="shared" si="371"/>
        <v>6</v>
      </c>
    </row>
    <row r="11866" spans="1:6">
      <c r="A11866" t="s">
        <v>85</v>
      </c>
      <c r="B11866" s="72">
        <v>46269</v>
      </c>
      <c r="C11866" s="79">
        <v>0.29166666666666669</v>
      </c>
      <c r="D11866">
        <v>2</v>
      </c>
      <c r="E11866" t="str">
        <f t="shared" si="370"/>
        <v>septembre</v>
      </c>
      <c r="F11866">
        <f t="shared" si="371"/>
        <v>7</v>
      </c>
    </row>
    <row r="11867" spans="1:6">
      <c r="A11867" t="s">
        <v>85</v>
      </c>
      <c r="B11867" s="72">
        <v>46269</v>
      </c>
      <c r="C11867" s="79">
        <v>0.33333333333333331</v>
      </c>
      <c r="D11867">
        <v>3</v>
      </c>
      <c r="E11867" t="str">
        <f t="shared" si="370"/>
        <v>septembre</v>
      </c>
      <c r="F11867">
        <f t="shared" si="371"/>
        <v>8</v>
      </c>
    </row>
    <row r="11868" spans="1:6">
      <c r="A11868" t="s">
        <v>85</v>
      </c>
      <c r="B11868" s="72">
        <v>46269</v>
      </c>
      <c r="C11868" s="79">
        <v>0.375</v>
      </c>
      <c r="D11868">
        <v>7</v>
      </c>
      <c r="E11868" t="str">
        <f t="shared" si="370"/>
        <v>septembre</v>
      </c>
      <c r="F11868">
        <f t="shared" si="371"/>
        <v>9</v>
      </c>
    </row>
    <row r="11869" spans="1:6">
      <c r="A11869" t="s">
        <v>85</v>
      </c>
      <c r="B11869" s="72">
        <v>46269</v>
      </c>
      <c r="C11869" s="79">
        <v>0.41666666666666669</v>
      </c>
      <c r="D11869">
        <v>7</v>
      </c>
      <c r="E11869" t="str">
        <f t="shared" si="370"/>
        <v>septembre</v>
      </c>
      <c r="F11869">
        <f t="shared" si="371"/>
        <v>10</v>
      </c>
    </row>
    <row r="11870" spans="1:6">
      <c r="A11870" t="s">
        <v>85</v>
      </c>
      <c r="B11870" s="72">
        <v>46269</v>
      </c>
      <c r="C11870" s="79">
        <v>0.45833333333333331</v>
      </c>
      <c r="D11870">
        <v>10</v>
      </c>
      <c r="E11870" t="str">
        <f t="shared" si="370"/>
        <v>septembre</v>
      </c>
      <c r="F11870">
        <f t="shared" si="371"/>
        <v>11</v>
      </c>
    </row>
    <row r="11871" spans="1:6">
      <c r="A11871" t="s">
        <v>85</v>
      </c>
      <c r="B11871" s="72">
        <v>46269</v>
      </c>
      <c r="C11871" s="79">
        <v>0.5</v>
      </c>
      <c r="D11871">
        <v>8</v>
      </c>
      <c r="E11871" t="str">
        <f t="shared" si="370"/>
        <v>septembre</v>
      </c>
      <c r="F11871">
        <f t="shared" si="371"/>
        <v>12</v>
      </c>
    </row>
    <row r="11872" spans="1:6">
      <c r="A11872" t="s">
        <v>85</v>
      </c>
      <c r="B11872" s="72">
        <v>46269</v>
      </c>
      <c r="C11872" s="79">
        <v>0.54166666666666663</v>
      </c>
      <c r="D11872">
        <v>9</v>
      </c>
      <c r="E11872" t="str">
        <f t="shared" si="370"/>
        <v>septembre</v>
      </c>
      <c r="F11872">
        <f t="shared" si="371"/>
        <v>13</v>
      </c>
    </row>
    <row r="11873" spans="1:6">
      <c r="A11873" t="s">
        <v>85</v>
      </c>
      <c r="B11873" s="72">
        <v>46269</v>
      </c>
      <c r="C11873" s="79">
        <v>0.58333333333333337</v>
      </c>
      <c r="D11873">
        <v>12</v>
      </c>
      <c r="E11873" t="str">
        <f t="shared" si="370"/>
        <v>septembre</v>
      </c>
      <c r="F11873">
        <f t="shared" si="371"/>
        <v>14</v>
      </c>
    </row>
    <row r="11874" spans="1:6">
      <c r="A11874" t="s">
        <v>85</v>
      </c>
      <c r="B11874" s="72">
        <v>46269</v>
      </c>
      <c r="C11874" s="79">
        <v>0.625</v>
      </c>
      <c r="D11874">
        <v>10</v>
      </c>
      <c r="E11874" t="str">
        <f t="shared" si="370"/>
        <v>septembre</v>
      </c>
      <c r="F11874">
        <f t="shared" si="371"/>
        <v>15</v>
      </c>
    </row>
    <row r="11875" spans="1:6">
      <c r="A11875" t="s">
        <v>85</v>
      </c>
      <c r="B11875" s="72">
        <v>46269</v>
      </c>
      <c r="C11875" s="79">
        <v>0.66666666666666663</v>
      </c>
      <c r="D11875">
        <v>12</v>
      </c>
      <c r="E11875" t="str">
        <f t="shared" si="370"/>
        <v>septembre</v>
      </c>
      <c r="F11875">
        <f t="shared" si="371"/>
        <v>16</v>
      </c>
    </row>
    <row r="11876" spans="1:6">
      <c r="A11876" t="s">
        <v>85</v>
      </c>
      <c r="B11876" s="72">
        <v>46269</v>
      </c>
      <c r="C11876" s="79">
        <v>0.70833333333333337</v>
      </c>
      <c r="D11876">
        <v>8</v>
      </c>
      <c r="E11876" t="str">
        <f t="shared" si="370"/>
        <v>septembre</v>
      </c>
      <c r="F11876">
        <f t="shared" si="371"/>
        <v>17</v>
      </c>
    </row>
    <row r="11877" spans="1:6">
      <c r="A11877" t="s">
        <v>85</v>
      </c>
      <c r="B11877" s="72">
        <v>46269</v>
      </c>
      <c r="C11877" s="79">
        <v>0.75</v>
      </c>
      <c r="D11877">
        <v>7</v>
      </c>
      <c r="E11877" t="str">
        <f t="shared" si="370"/>
        <v>septembre</v>
      </c>
      <c r="F11877">
        <f t="shared" si="371"/>
        <v>18</v>
      </c>
    </row>
    <row r="11878" spans="1:6">
      <c r="A11878" t="s">
        <v>85</v>
      </c>
      <c r="B11878" s="72">
        <v>46269</v>
      </c>
      <c r="C11878" s="79">
        <v>0.79166666666666663</v>
      </c>
      <c r="D11878">
        <v>7</v>
      </c>
      <c r="E11878" t="str">
        <f t="shared" si="370"/>
        <v>septembre</v>
      </c>
      <c r="F11878">
        <f t="shared" si="371"/>
        <v>19</v>
      </c>
    </row>
    <row r="11879" spans="1:6">
      <c r="A11879" t="s">
        <v>85</v>
      </c>
      <c r="B11879" s="72">
        <v>46269</v>
      </c>
      <c r="C11879" s="79">
        <v>0.83333333333333337</v>
      </c>
      <c r="D11879">
        <v>4</v>
      </c>
      <c r="E11879" t="str">
        <f t="shared" si="370"/>
        <v>septembre</v>
      </c>
      <c r="F11879">
        <f t="shared" si="371"/>
        <v>20</v>
      </c>
    </row>
    <row r="11880" spans="1:6">
      <c r="A11880" t="s">
        <v>85</v>
      </c>
      <c r="B11880" s="72">
        <v>46269</v>
      </c>
      <c r="C11880" s="79">
        <v>0.875</v>
      </c>
      <c r="D11880">
        <v>4</v>
      </c>
      <c r="E11880" t="str">
        <f t="shared" si="370"/>
        <v>septembre</v>
      </c>
      <c r="F11880">
        <f t="shared" si="371"/>
        <v>21</v>
      </c>
    </row>
    <row r="11881" spans="1:6">
      <c r="A11881" t="s">
        <v>85</v>
      </c>
      <c r="B11881" s="72">
        <v>46269</v>
      </c>
      <c r="C11881" s="79">
        <v>0.91666666666666663</v>
      </c>
      <c r="D11881">
        <v>4</v>
      </c>
      <c r="E11881" t="str">
        <f t="shared" si="370"/>
        <v>septembre</v>
      </c>
      <c r="F11881">
        <f t="shared" si="371"/>
        <v>22</v>
      </c>
    </row>
    <row r="11882" spans="1:6">
      <c r="A11882" t="s">
        <v>85</v>
      </c>
      <c r="B11882" s="72">
        <v>46269</v>
      </c>
      <c r="C11882" s="79">
        <v>0.95833333333333337</v>
      </c>
      <c r="D11882">
        <v>3</v>
      </c>
      <c r="E11882" t="str">
        <f t="shared" si="370"/>
        <v>septembre</v>
      </c>
      <c r="F11882">
        <f t="shared" si="371"/>
        <v>23</v>
      </c>
    </row>
    <row r="11883" spans="1:6">
      <c r="A11883" t="s">
        <v>85</v>
      </c>
      <c r="B11883" s="72">
        <v>46270</v>
      </c>
      <c r="C11883" s="79">
        <v>0</v>
      </c>
      <c r="D11883">
        <v>3</v>
      </c>
      <c r="E11883" t="str">
        <f t="shared" si="370"/>
        <v>septembre</v>
      </c>
      <c r="F11883">
        <f t="shared" si="371"/>
        <v>24</v>
      </c>
    </row>
    <row r="11884" spans="1:6">
      <c r="A11884" t="s">
        <v>85</v>
      </c>
      <c r="B11884" s="72">
        <v>46270</v>
      </c>
      <c r="C11884" s="79">
        <v>4.1666666666666664E-2</v>
      </c>
      <c r="D11884">
        <v>2</v>
      </c>
      <c r="E11884" t="str">
        <f t="shared" si="370"/>
        <v>septembre</v>
      </c>
      <c r="F11884">
        <f t="shared" si="371"/>
        <v>1</v>
      </c>
    </row>
    <row r="11885" spans="1:6">
      <c r="A11885" t="s">
        <v>85</v>
      </c>
      <c r="B11885" s="72">
        <v>46270</v>
      </c>
      <c r="C11885" s="79">
        <v>8.3333333333333329E-2</v>
      </c>
      <c r="D11885">
        <v>2</v>
      </c>
      <c r="E11885" t="str">
        <f t="shared" si="370"/>
        <v>septembre</v>
      </c>
      <c r="F11885">
        <f t="shared" si="371"/>
        <v>2</v>
      </c>
    </row>
    <row r="11886" spans="1:6">
      <c r="A11886" t="s">
        <v>85</v>
      </c>
      <c r="B11886" s="72">
        <v>46270</v>
      </c>
      <c r="C11886" s="79">
        <v>0.125</v>
      </c>
      <c r="D11886">
        <v>1</v>
      </c>
      <c r="E11886" t="str">
        <f t="shared" si="370"/>
        <v>septembre</v>
      </c>
      <c r="F11886">
        <f t="shared" si="371"/>
        <v>3</v>
      </c>
    </row>
    <row r="11887" spans="1:6">
      <c r="A11887" t="s">
        <v>85</v>
      </c>
      <c r="B11887" s="72">
        <v>46270</v>
      </c>
      <c r="C11887" s="79">
        <v>0.16666666666666666</v>
      </c>
      <c r="D11887">
        <v>1</v>
      </c>
      <c r="E11887" t="str">
        <f t="shared" si="370"/>
        <v>septembre</v>
      </c>
      <c r="F11887">
        <f t="shared" si="371"/>
        <v>4</v>
      </c>
    </row>
    <row r="11888" spans="1:6">
      <c r="A11888" t="s">
        <v>85</v>
      </c>
      <c r="B11888" s="72">
        <v>46270</v>
      </c>
      <c r="C11888" s="79">
        <v>0.20833333333333334</v>
      </c>
      <c r="D11888">
        <v>0</v>
      </c>
      <c r="E11888" t="str">
        <f t="shared" si="370"/>
        <v>septembre</v>
      </c>
      <c r="F11888" t="e">
        <f t="shared" si="371"/>
        <v>#N/A</v>
      </c>
    </row>
    <row r="11889" spans="1:6">
      <c r="A11889" t="s">
        <v>85</v>
      </c>
      <c r="B11889" s="72">
        <v>46270</v>
      </c>
      <c r="C11889" s="79">
        <v>0.25</v>
      </c>
      <c r="D11889">
        <v>0</v>
      </c>
      <c r="E11889" t="str">
        <f t="shared" si="370"/>
        <v>septembre</v>
      </c>
      <c r="F11889">
        <f t="shared" si="371"/>
        <v>6</v>
      </c>
    </row>
    <row r="11890" spans="1:6">
      <c r="A11890" t="s">
        <v>85</v>
      </c>
      <c r="B11890" s="72">
        <v>46270</v>
      </c>
      <c r="C11890" s="79">
        <v>0.29166666666666669</v>
      </c>
      <c r="D11890">
        <v>2</v>
      </c>
      <c r="E11890" t="str">
        <f t="shared" si="370"/>
        <v>septembre</v>
      </c>
      <c r="F11890">
        <f t="shared" si="371"/>
        <v>7</v>
      </c>
    </row>
    <row r="11891" spans="1:6">
      <c r="A11891" t="s">
        <v>85</v>
      </c>
      <c r="B11891" s="72">
        <v>46270</v>
      </c>
      <c r="C11891" s="79">
        <v>0.33333333333333331</v>
      </c>
      <c r="D11891">
        <v>3</v>
      </c>
      <c r="E11891" t="str">
        <f t="shared" si="370"/>
        <v>septembre</v>
      </c>
      <c r="F11891">
        <f t="shared" si="371"/>
        <v>8</v>
      </c>
    </row>
    <row r="11892" spans="1:6">
      <c r="A11892" t="s">
        <v>85</v>
      </c>
      <c r="B11892" s="72">
        <v>46270</v>
      </c>
      <c r="C11892" s="79">
        <v>0.375</v>
      </c>
      <c r="D11892">
        <v>5</v>
      </c>
      <c r="E11892" t="str">
        <f t="shared" si="370"/>
        <v>septembre</v>
      </c>
      <c r="F11892">
        <f t="shared" si="371"/>
        <v>9</v>
      </c>
    </row>
    <row r="11893" spans="1:6">
      <c r="A11893" t="s">
        <v>85</v>
      </c>
      <c r="B11893" s="72">
        <v>46270</v>
      </c>
      <c r="C11893" s="79">
        <v>0.41666666666666669</v>
      </c>
      <c r="D11893">
        <v>8</v>
      </c>
      <c r="E11893" t="str">
        <f t="shared" si="370"/>
        <v>septembre</v>
      </c>
      <c r="F11893">
        <f t="shared" si="371"/>
        <v>10</v>
      </c>
    </row>
    <row r="11894" spans="1:6">
      <c r="A11894" t="s">
        <v>85</v>
      </c>
      <c r="B11894" s="72">
        <v>46270</v>
      </c>
      <c r="C11894" s="79">
        <v>0.45833333333333331</v>
      </c>
      <c r="D11894">
        <v>8</v>
      </c>
      <c r="E11894" t="str">
        <f t="shared" si="370"/>
        <v>septembre</v>
      </c>
      <c r="F11894">
        <f t="shared" si="371"/>
        <v>11</v>
      </c>
    </row>
    <row r="11895" spans="1:6">
      <c r="A11895" t="s">
        <v>85</v>
      </c>
      <c r="B11895" s="72">
        <v>46270</v>
      </c>
      <c r="C11895" s="79">
        <v>0.5</v>
      </c>
      <c r="D11895">
        <v>6</v>
      </c>
      <c r="E11895" t="str">
        <f t="shared" si="370"/>
        <v>septembre</v>
      </c>
      <c r="F11895">
        <f t="shared" si="371"/>
        <v>12</v>
      </c>
    </row>
    <row r="11896" spans="1:6">
      <c r="A11896" t="s">
        <v>85</v>
      </c>
      <c r="B11896" s="72">
        <v>46270</v>
      </c>
      <c r="C11896" s="79">
        <v>0.54166666666666663</v>
      </c>
      <c r="D11896">
        <v>7</v>
      </c>
      <c r="E11896" t="str">
        <f t="shared" si="370"/>
        <v>septembre</v>
      </c>
      <c r="F11896">
        <f t="shared" si="371"/>
        <v>13</v>
      </c>
    </row>
    <row r="11897" spans="1:6">
      <c r="A11897" t="s">
        <v>85</v>
      </c>
      <c r="B11897" s="72">
        <v>46270</v>
      </c>
      <c r="C11897" s="79">
        <v>0.58333333333333337</v>
      </c>
      <c r="D11897">
        <v>9</v>
      </c>
      <c r="E11897" t="str">
        <f t="shared" si="370"/>
        <v>septembre</v>
      </c>
      <c r="F11897">
        <f t="shared" si="371"/>
        <v>14</v>
      </c>
    </row>
    <row r="11898" spans="1:6">
      <c r="A11898" t="s">
        <v>85</v>
      </c>
      <c r="B11898" s="72">
        <v>46270</v>
      </c>
      <c r="C11898" s="79">
        <v>0.625</v>
      </c>
      <c r="D11898">
        <v>4</v>
      </c>
      <c r="E11898" t="str">
        <f t="shared" si="370"/>
        <v>septembre</v>
      </c>
      <c r="F11898">
        <f t="shared" si="371"/>
        <v>15</v>
      </c>
    </row>
    <row r="11899" spans="1:6">
      <c r="A11899" t="s">
        <v>85</v>
      </c>
      <c r="B11899" s="72">
        <v>46270</v>
      </c>
      <c r="C11899" s="79">
        <v>0.66666666666666663</v>
      </c>
      <c r="D11899">
        <v>6</v>
      </c>
      <c r="E11899" t="str">
        <f t="shared" si="370"/>
        <v>septembre</v>
      </c>
      <c r="F11899">
        <f t="shared" si="371"/>
        <v>16</v>
      </c>
    </row>
    <row r="11900" spans="1:6">
      <c r="A11900" t="s">
        <v>85</v>
      </c>
      <c r="B11900" s="72">
        <v>46270</v>
      </c>
      <c r="C11900" s="79">
        <v>0.70833333333333337</v>
      </c>
      <c r="D11900">
        <v>5</v>
      </c>
      <c r="E11900" t="str">
        <f t="shared" si="370"/>
        <v>septembre</v>
      </c>
      <c r="F11900">
        <f t="shared" si="371"/>
        <v>17</v>
      </c>
    </row>
    <row r="11901" spans="1:6">
      <c r="A11901" t="s">
        <v>85</v>
      </c>
      <c r="B11901" s="72">
        <v>46270</v>
      </c>
      <c r="C11901" s="79">
        <v>0.75</v>
      </c>
      <c r="D11901">
        <v>6</v>
      </c>
      <c r="E11901" t="str">
        <f t="shared" si="370"/>
        <v>septembre</v>
      </c>
      <c r="F11901">
        <f t="shared" si="371"/>
        <v>18</v>
      </c>
    </row>
    <row r="11902" spans="1:6">
      <c r="A11902" t="s">
        <v>85</v>
      </c>
      <c r="B11902" s="72">
        <v>46270</v>
      </c>
      <c r="C11902" s="79">
        <v>0.79166666666666663</v>
      </c>
      <c r="D11902">
        <v>3</v>
      </c>
      <c r="E11902" t="str">
        <f t="shared" si="370"/>
        <v>septembre</v>
      </c>
      <c r="F11902">
        <f t="shared" si="371"/>
        <v>19</v>
      </c>
    </row>
    <row r="11903" spans="1:6">
      <c r="A11903" t="s">
        <v>85</v>
      </c>
      <c r="B11903" s="72">
        <v>46270</v>
      </c>
      <c r="C11903" s="79">
        <v>0.83333333333333337</v>
      </c>
      <c r="D11903">
        <v>3</v>
      </c>
      <c r="E11903" t="str">
        <f t="shared" si="370"/>
        <v>septembre</v>
      </c>
      <c r="F11903">
        <f t="shared" si="371"/>
        <v>20</v>
      </c>
    </row>
    <row r="11904" spans="1:6">
      <c r="A11904" t="s">
        <v>85</v>
      </c>
      <c r="B11904" s="72">
        <v>46270</v>
      </c>
      <c r="C11904" s="79">
        <v>0.875</v>
      </c>
      <c r="D11904">
        <v>2</v>
      </c>
      <c r="E11904" t="str">
        <f t="shared" si="370"/>
        <v>septembre</v>
      </c>
      <c r="F11904">
        <f t="shared" si="371"/>
        <v>21</v>
      </c>
    </row>
    <row r="11905" spans="1:6">
      <c r="A11905" t="s">
        <v>85</v>
      </c>
      <c r="B11905" s="72">
        <v>46270</v>
      </c>
      <c r="C11905" s="79">
        <v>0.91666666666666663</v>
      </c>
      <c r="D11905">
        <v>1</v>
      </c>
      <c r="E11905" t="str">
        <f t="shared" si="370"/>
        <v>septembre</v>
      </c>
      <c r="F11905">
        <f t="shared" si="371"/>
        <v>22</v>
      </c>
    </row>
    <row r="11906" spans="1:6">
      <c r="A11906" t="s">
        <v>85</v>
      </c>
      <c r="B11906" s="72">
        <v>46270</v>
      </c>
      <c r="C11906" s="79">
        <v>0.95833333333333337</v>
      </c>
      <c r="D11906">
        <v>2</v>
      </c>
      <c r="E11906" t="str">
        <f t="shared" si="370"/>
        <v>septembre</v>
      </c>
      <c r="F11906">
        <f t="shared" si="371"/>
        <v>23</v>
      </c>
    </row>
    <row r="11907" spans="1:6">
      <c r="A11907" t="s">
        <v>85</v>
      </c>
      <c r="B11907" s="72">
        <v>46271</v>
      </c>
      <c r="C11907" s="79">
        <v>0</v>
      </c>
      <c r="D11907">
        <v>1</v>
      </c>
      <c r="E11907" t="str">
        <f t="shared" si="370"/>
        <v>septembre</v>
      </c>
      <c r="F11907">
        <f t="shared" si="371"/>
        <v>24</v>
      </c>
    </row>
    <row r="11908" spans="1:6">
      <c r="A11908" t="s">
        <v>85</v>
      </c>
      <c r="B11908" s="72">
        <v>46271</v>
      </c>
      <c r="C11908" s="79">
        <v>4.1666666666666664E-2</v>
      </c>
      <c r="D11908">
        <v>1</v>
      </c>
      <c r="E11908" t="str">
        <f t="shared" ref="E11908:E11971" si="372">TEXT(B11908,"mmmm")</f>
        <v>septembre</v>
      </c>
      <c r="F11908">
        <f t="shared" ref="F11908:F11971" si="373">VLOOKUP(C11908,$L$1:$M$24,2,0)</f>
        <v>1</v>
      </c>
    </row>
    <row r="11909" spans="1:6">
      <c r="A11909" t="s">
        <v>85</v>
      </c>
      <c r="B11909" s="72">
        <v>46271</v>
      </c>
      <c r="C11909" s="79">
        <v>8.3333333333333329E-2</v>
      </c>
      <c r="D11909">
        <v>1</v>
      </c>
      <c r="E11909" t="str">
        <f t="shared" si="372"/>
        <v>septembre</v>
      </c>
      <c r="F11909">
        <f t="shared" si="373"/>
        <v>2</v>
      </c>
    </row>
    <row r="11910" spans="1:6">
      <c r="A11910" t="s">
        <v>85</v>
      </c>
      <c r="B11910" s="72">
        <v>46271</v>
      </c>
      <c r="C11910" s="79">
        <v>0.125</v>
      </c>
      <c r="D11910">
        <v>1</v>
      </c>
      <c r="E11910" t="str">
        <f t="shared" si="372"/>
        <v>septembre</v>
      </c>
      <c r="F11910">
        <f t="shared" si="373"/>
        <v>3</v>
      </c>
    </row>
    <row r="11911" spans="1:6">
      <c r="A11911" t="s">
        <v>85</v>
      </c>
      <c r="B11911" s="72">
        <v>46271</v>
      </c>
      <c r="C11911" s="79">
        <v>0.16666666666666666</v>
      </c>
      <c r="D11911">
        <v>1</v>
      </c>
      <c r="E11911" t="str">
        <f t="shared" si="372"/>
        <v>septembre</v>
      </c>
      <c r="F11911">
        <f t="shared" si="373"/>
        <v>4</v>
      </c>
    </row>
    <row r="11912" spans="1:6">
      <c r="A11912" t="s">
        <v>85</v>
      </c>
      <c r="B11912" s="72">
        <v>46271</v>
      </c>
      <c r="C11912" s="79">
        <v>0.20833333333333334</v>
      </c>
      <c r="D11912">
        <v>0</v>
      </c>
      <c r="E11912" t="str">
        <f t="shared" si="372"/>
        <v>septembre</v>
      </c>
      <c r="F11912" t="e">
        <f t="shared" si="373"/>
        <v>#N/A</v>
      </c>
    </row>
    <row r="11913" spans="1:6">
      <c r="A11913" t="s">
        <v>85</v>
      </c>
      <c r="B11913" s="72">
        <v>46271</v>
      </c>
      <c r="C11913" s="79">
        <v>0.25</v>
      </c>
      <c r="D11913">
        <v>1</v>
      </c>
      <c r="E11913" t="str">
        <f t="shared" si="372"/>
        <v>septembre</v>
      </c>
      <c r="F11913">
        <f t="shared" si="373"/>
        <v>6</v>
      </c>
    </row>
    <row r="11914" spans="1:6">
      <c r="A11914" t="s">
        <v>85</v>
      </c>
      <c r="B11914" s="72">
        <v>46271</v>
      </c>
      <c r="C11914" s="79">
        <v>0.29166666666666669</v>
      </c>
      <c r="D11914">
        <v>2</v>
      </c>
      <c r="E11914" t="str">
        <f t="shared" si="372"/>
        <v>septembre</v>
      </c>
      <c r="F11914">
        <f t="shared" si="373"/>
        <v>7</v>
      </c>
    </row>
    <row r="11915" spans="1:6">
      <c r="A11915" t="s">
        <v>85</v>
      </c>
      <c r="B11915" s="72">
        <v>46271</v>
      </c>
      <c r="C11915" s="79">
        <v>0.33333333333333331</v>
      </c>
      <c r="D11915">
        <v>2</v>
      </c>
      <c r="E11915" t="str">
        <f t="shared" si="372"/>
        <v>septembre</v>
      </c>
      <c r="F11915">
        <f t="shared" si="373"/>
        <v>8</v>
      </c>
    </row>
    <row r="11916" spans="1:6">
      <c r="A11916" t="s">
        <v>85</v>
      </c>
      <c r="B11916" s="72">
        <v>46271</v>
      </c>
      <c r="C11916" s="79">
        <v>0.375</v>
      </c>
      <c r="D11916">
        <v>2</v>
      </c>
      <c r="E11916" t="str">
        <f t="shared" si="372"/>
        <v>septembre</v>
      </c>
      <c r="F11916">
        <f t="shared" si="373"/>
        <v>9</v>
      </c>
    </row>
    <row r="11917" spans="1:6">
      <c r="A11917" t="s">
        <v>85</v>
      </c>
      <c r="B11917" s="72">
        <v>46271</v>
      </c>
      <c r="C11917" s="79">
        <v>0.41666666666666669</v>
      </c>
      <c r="D11917">
        <v>4</v>
      </c>
      <c r="E11917" t="str">
        <f t="shared" si="372"/>
        <v>septembre</v>
      </c>
      <c r="F11917">
        <f t="shared" si="373"/>
        <v>10</v>
      </c>
    </row>
    <row r="11918" spans="1:6">
      <c r="A11918" t="s">
        <v>85</v>
      </c>
      <c r="B11918" s="72">
        <v>46271</v>
      </c>
      <c r="C11918" s="79">
        <v>0.45833333333333331</v>
      </c>
      <c r="D11918">
        <v>3</v>
      </c>
      <c r="E11918" t="str">
        <f t="shared" si="372"/>
        <v>septembre</v>
      </c>
      <c r="F11918">
        <f t="shared" si="373"/>
        <v>11</v>
      </c>
    </row>
    <row r="11919" spans="1:6">
      <c r="A11919" t="s">
        <v>85</v>
      </c>
      <c r="B11919" s="72">
        <v>46271</v>
      </c>
      <c r="C11919" s="79">
        <v>0.5</v>
      </c>
      <c r="D11919">
        <v>6</v>
      </c>
      <c r="E11919" t="str">
        <f t="shared" si="372"/>
        <v>septembre</v>
      </c>
      <c r="F11919">
        <f t="shared" si="373"/>
        <v>12</v>
      </c>
    </row>
    <row r="11920" spans="1:6">
      <c r="A11920" t="s">
        <v>85</v>
      </c>
      <c r="B11920" s="72">
        <v>46271</v>
      </c>
      <c r="C11920" s="79">
        <v>0.54166666666666663</v>
      </c>
      <c r="D11920">
        <v>7</v>
      </c>
      <c r="E11920" t="str">
        <f t="shared" si="372"/>
        <v>septembre</v>
      </c>
      <c r="F11920">
        <f t="shared" si="373"/>
        <v>13</v>
      </c>
    </row>
    <row r="11921" spans="1:6">
      <c r="A11921" t="s">
        <v>85</v>
      </c>
      <c r="B11921" s="72">
        <v>46271</v>
      </c>
      <c r="C11921" s="79">
        <v>0.58333333333333337</v>
      </c>
      <c r="D11921">
        <v>5</v>
      </c>
      <c r="E11921" t="str">
        <f t="shared" si="372"/>
        <v>septembre</v>
      </c>
      <c r="F11921">
        <f t="shared" si="373"/>
        <v>14</v>
      </c>
    </row>
    <row r="11922" spans="1:6">
      <c r="A11922" t="s">
        <v>85</v>
      </c>
      <c r="B11922" s="72">
        <v>46271</v>
      </c>
      <c r="C11922" s="79">
        <v>0.625</v>
      </c>
      <c r="D11922">
        <v>4</v>
      </c>
      <c r="E11922" t="str">
        <f t="shared" si="372"/>
        <v>septembre</v>
      </c>
      <c r="F11922">
        <f t="shared" si="373"/>
        <v>15</v>
      </c>
    </row>
    <row r="11923" spans="1:6">
      <c r="A11923" t="s">
        <v>85</v>
      </c>
      <c r="B11923" s="72">
        <v>46271</v>
      </c>
      <c r="C11923" s="79">
        <v>0.66666666666666663</v>
      </c>
      <c r="D11923">
        <v>5</v>
      </c>
      <c r="E11923" t="str">
        <f t="shared" si="372"/>
        <v>septembre</v>
      </c>
      <c r="F11923">
        <f t="shared" si="373"/>
        <v>16</v>
      </c>
    </row>
    <row r="11924" spans="1:6">
      <c r="A11924" t="s">
        <v>85</v>
      </c>
      <c r="B11924" s="72">
        <v>46271</v>
      </c>
      <c r="C11924" s="79">
        <v>0.70833333333333337</v>
      </c>
      <c r="D11924">
        <v>6</v>
      </c>
      <c r="E11924" t="str">
        <f t="shared" si="372"/>
        <v>septembre</v>
      </c>
      <c r="F11924">
        <f t="shared" si="373"/>
        <v>17</v>
      </c>
    </row>
    <row r="11925" spans="1:6">
      <c r="A11925" t="s">
        <v>85</v>
      </c>
      <c r="B11925" s="72">
        <v>46271</v>
      </c>
      <c r="C11925" s="79">
        <v>0.75</v>
      </c>
      <c r="D11925">
        <v>4</v>
      </c>
      <c r="E11925" t="str">
        <f t="shared" si="372"/>
        <v>septembre</v>
      </c>
      <c r="F11925">
        <f t="shared" si="373"/>
        <v>18</v>
      </c>
    </row>
    <row r="11926" spans="1:6">
      <c r="A11926" t="s">
        <v>85</v>
      </c>
      <c r="B11926" s="72">
        <v>46271</v>
      </c>
      <c r="C11926" s="79">
        <v>0.79166666666666663</v>
      </c>
      <c r="D11926">
        <v>4</v>
      </c>
      <c r="E11926" t="str">
        <f t="shared" si="372"/>
        <v>septembre</v>
      </c>
      <c r="F11926">
        <f t="shared" si="373"/>
        <v>19</v>
      </c>
    </row>
    <row r="11927" spans="1:6">
      <c r="A11927" t="s">
        <v>85</v>
      </c>
      <c r="B11927" s="72">
        <v>46271</v>
      </c>
      <c r="C11927" s="79">
        <v>0.83333333333333337</v>
      </c>
      <c r="D11927">
        <v>5</v>
      </c>
      <c r="E11927" t="str">
        <f t="shared" si="372"/>
        <v>septembre</v>
      </c>
      <c r="F11927">
        <f t="shared" si="373"/>
        <v>20</v>
      </c>
    </row>
    <row r="11928" spans="1:6">
      <c r="A11928" t="s">
        <v>85</v>
      </c>
      <c r="B11928" s="72">
        <v>46271</v>
      </c>
      <c r="C11928" s="79">
        <v>0.875</v>
      </c>
      <c r="D11928">
        <v>4</v>
      </c>
      <c r="E11928" t="str">
        <f t="shared" si="372"/>
        <v>septembre</v>
      </c>
      <c r="F11928">
        <f t="shared" si="373"/>
        <v>21</v>
      </c>
    </row>
    <row r="11929" spans="1:6">
      <c r="A11929" t="s">
        <v>85</v>
      </c>
      <c r="B11929" s="72">
        <v>46271</v>
      </c>
      <c r="C11929" s="79">
        <v>0.91666666666666663</v>
      </c>
      <c r="D11929">
        <v>3</v>
      </c>
      <c r="E11929" t="str">
        <f t="shared" si="372"/>
        <v>septembre</v>
      </c>
      <c r="F11929">
        <f t="shared" si="373"/>
        <v>22</v>
      </c>
    </row>
    <row r="11930" spans="1:6">
      <c r="A11930" t="s">
        <v>85</v>
      </c>
      <c r="B11930" s="72">
        <v>46271</v>
      </c>
      <c r="C11930" s="79">
        <v>0.95833333333333337</v>
      </c>
      <c r="D11930">
        <v>2</v>
      </c>
      <c r="E11930" t="str">
        <f t="shared" si="372"/>
        <v>septembre</v>
      </c>
      <c r="F11930">
        <f t="shared" si="373"/>
        <v>23</v>
      </c>
    </row>
    <row r="11931" spans="1:6">
      <c r="A11931" t="s">
        <v>85</v>
      </c>
      <c r="B11931" s="72">
        <v>46272</v>
      </c>
      <c r="C11931" s="79">
        <v>0</v>
      </c>
      <c r="D11931">
        <v>1</v>
      </c>
      <c r="E11931" t="str">
        <f t="shared" si="372"/>
        <v>septembre</v>
      </c>
      <c r="F11931">
        <f t="shared" si="373"/>
        <v>24</v>
      </c>
    </row>
    <row r="11932" spans="1:6">
      <c r="A11932" t="s">
        <v>85</v>
      </c>
      <c r="B11932" s="72">
        <v>46272</v>
      </c>
      <c r="C11932" s="79">
        <v>4.1666666666666664E-2</v>
      </c>
      <c r="D11932">
        <v>1</v>
      </c>
      <c r="E11932" t="str">
        <f t="shared" si="372"/>
        <v>septembre</v>
      </c>
      <c r="F11932">
        <f t="shared" si="373"/>
        <v>1</v>
      </c>
    </row>
    <row r="11933" spans="1:6">
      <c r="A11933" t="s">
        <v>85</v>
      </c>
      <c r="B11933" s="72">
        <v>46272</v>
      </c>
      <c r="C11933" s="79">
        <v>8.3333333333333329E-2</v>
      </c>
      <c r="D11933">
        <v>0</v>
      </c>
      <c r="E11933" t="str">
        <f t="shared" si="372"/>
        <v>septembre</v>
      </c>
      <c r="F11933">
        <f t="shared" si="373"/>
        <v>2</v>
      </c>
    </row>
    <row r="11934" spans="1:6">
      <c r="A11934" t="s">
        <v>85</v>
      </c>
      <c r="B11934" s="72">
        <v>46272</v>
      </c>
      <c r="C11934" s="79">
        <v>0.125</v>
      </c>
      <c r="D11934">
        <v>0</v>
      </c>
      <c r="E11934" t="str">
        <f t="shared" si="372"/>
        <v>septembre</v>
      </c>
      <c r="F11934">
        <f t="shared" si="373"/>
        <v>3</v>
      </c>
    </row>
    <row r="11935" spans="1:6">
      <c r="A11935" t="s">
        <v>85</v>
      </c>
      <c r="B11935" s="72">
        <v>46272</v>
      </c>
      <c r="C11935" s="79">
        <v>0.16666666666666666</v>
      </c>
      <c r="D11935">
        <v>1</v>
      </c>
      <c r="E11935" t="str">
        <f t="shared" si="372"/>
        <v>septembre</v>
      </c>
      <c r="F11935">
        <f t="shared" si="373"/>
        <v>4</v>
      </c>
    </row>
    <row r="11936" spans="1:6">
      <c r="A11936" t="s">
        <v>85</v>
      </c>
      <c r="B11936" s="72">
        <v>46272</v>
      </c>
      <c r="C11936" s="79">
        <v>0.20833333333333334</v>
      </c>
      <c r="D11936">
        <v>0</v>
      </c>
      <c r="E11936" t="str">
        <f t="shared" si="372"/>
        <v>septembre</v>
      </c>
      <c r="F11936" t="e">
        <f t="shared" si="373"/>
        <v>#N/A</v>
      </c>
    </row>
    <row r="11937" spans="1:6">
      <c r="A11937" t="s">
        <v>85</v>
      </c>
      <c r="B11937" s="72">
        <v>46272</v>
      </c>
      <c r="C11937" s="79">
        <v>0.25</v>
      </c>
      <c r="D11937">
        <v>1</v>
      </c>
      <c r="E11937" t="str">
        <f t="shared" si="372"/>
        <v>septembre</v>
      </c>
      <c r="F11937">
        <f t="shared" si="373"/>
        <v>6</v>
      </c>
    </row>
    <row r="11938" spans="1:6">
      <c r="A11938" t="s">
        <v>85</v>
      </c>
      <c r="B11938" s="72">
        <v>46272</v>
      </c>
      <c r="C11938" s="79">
        <v>0.29166666666666669</v>
      </c>
      <c r="D11938">
        <v>3</v>
      </c>
      <c r="E11938" t="str">
        <f t="shared" si="372"/>
        <v>septembre</v>
      </c>
      <c r="F11938">
        <f t="shared" si="373"/>
        <v>7</v>
      </c>
    </row>
    <row r="11939" spans="1:6">
      <c r="A11939" t="s">
        <v>85</v>
      </c>
      <c r="B11939" s="72">
        <v>46272</v>
      </c>
      <c r="C11939" s="79">
        <v>0.33333333333333331</v>
      </c>
      <c r="D11939">
        <v>5</v>
      </c>
      <c r="E11939" t="str">
        <f t="shared" si="372"/>
        <v>septembre</v>
      </c>
      <c r="F11939">
        <f t="shared" si="373"/>
        <v>8</v>
      </c>
    </row>
    <row r="11940" spans="1:6">
      <c r="A11940" t="s">
        <v>85</v>
      </c>
      <c r="B11940" s="72">
        <v>46272</v>
      </c>
      <c r="C11940" s="79">
        <v>0.375</v>
      </c>
      <c r="D11940">
        <v>11</v>
      </c>
      <c r="E11940" t="str">
        <f t="shared" si="372"/>
        <v>septembre</v>
      </c>
      <c r="F11940">
        <f t="shared" si="373"/>
        <v>9</v>
      </c>
    </row>
    <row r="11941" spans="1:6">
      <c r="A11941" t="s">
        <v>85</v>
      </c>
      <c r="B11941" s="72">
        <v>46272</v>
      </c>
      <c r="C11941" s="79">
        <v>0.41666666666666669</v>
      </c>
      <c r="D11941">
        <v>10</v>
      </c>
      <c r="E11941" t="str">
        <f t="shared" si="372"/>
        <v>septembre</v>
      </c>
      <c r="F11941">
        <f t="shared" si="373"/>
        <v>10</v>
      </c>
    </row>
    <row r="11942" spans="1:6">
      <c r="A11942" t="s">
        <v>85</v>
      </c>
      <c r="B11942" s="72">
        <v>46272</v>
      </c>
      <c r="C11942" s="79">
        <v>0.45833333333333331</v>
      </c>
      <c r="D11942">
        <v>15</v>
      </c>
      <c r="E11942" t="str">
        <f t="shared" si="372"/>
        <v>septembre</v>
      </c>
      <c r="F11942">
        <f t="shared" si="373"/>
        <v>11</v>
      </c>
    </row>
    <row r="11943" spans="1:6">
      <c r="A11943" t="s">
        <v>85</v>
      </c>
      <c r="B11943" s="72">
        <v>46272</v>
      </c>
      <c r="C11943" s="79">
        <v>0.5</v>
      </c>
      <c r="D11943">
        <v>16</v>
      </c>
      <c r="E11943" t="str">
        <f t="shared" si="372"/>
        <v>septembre</v>
      </c>
      <c r="F11943">
        <f t="shared" si="373"/>
        <v>12</v>
      </c>
    </row>
    <row r="11944" spans="1:6">
      <c r="A11944" t="s">
        <v>85</v>
      </c>
      <c r="B11944" s="72">
        <v>46272</v>
      </c>
      <c r="C11944" s="79">
        <v>0.54166666666666663</v>
      </c>
      <c r="D11944">
        <v>12</v>
      </c>
      <c r="E11944" t="str">
        <f t="shared" si="372"/>
        <v>septembre</v>
      </c>
      <c r="F11944">
        <f t="shared" si="373"/>
        <v>13</v>
      </c>
    </row>
    <row r="11945" spans="1:6">
      <c r="A11945" t="s">
        <v>85</v>
      </c>
      <c r="B11945" s="72">
        <v>46272</v>
      </c>
      <c r="C11945" s="79">
        <v>0.58333333333333337</v>
      </c>
      <c r="D11945">
        <v>11</v>
      </c>
      <c r="E11945" t="str">
        <f t="shared" si="372"/>
        <v>septembre</v>
      </c>
      <c r="F11945">
        <f t="shared" si="373"/>
        <v>14</v>
      </c>
    </row>
    <row r="11946" spans="1:6">
      <c r="A11946" t="s">
        <v>85</v>
      </c>
      <c r="B11946" s="72">
        <v>46272</v>
      </c>
      <c r="C11946" s="79">
        <v>0.625</v>
      </c>
      <c r="D11946">
        <v>10</v>
      </c>
      <c r="E11946" t="str">
        <f t="shared" si="372"/>
        <v>septembre</v>
      </c>
      <c r="F11946">
        <f t="shared" si="373"/>
        <v>15</v>
      </c>
    </row>
    <row r="11947" spans="1:6">
      <c r="A11947" t="s">
        <v>85</v>
      </c>
      <c r="B11947" s="72">
        <v>46272</v>
      </c>
      <c r="C11947" s="79">
        <v>0.66666666666666663</v>
      </c>
      <c r="D11947">
        <v>10</v>
      </c>
      <c r="E11947" t="str">
        <f t="shared" si="372"/>
        <v>septembre</v>
      </c>
      <c r="F11947">
        <f t="shared" si="373"/>
        <v>16</v>
      </c>
    </row>
    <row r="11948" spans="1:6">
      <c r="A11948" t="s">
        <v>85</v>
      </c>
      <c r="B11948" s="72">
        <v>46272</v>
      </c>
      <c r="C11948" s="79">
        <v>0.70833333333333337</v>
      </c>
      <c r="D11948">
        <v>10</v>
      </c>
      <c r="E11948" t="str">
        <f t="shared" si="372"/>
        <v>septembre</v>
      </c>
      <c r="F11948">
        <f t="shared" si="373"/>
        <v>17</v>
      </c>
    </row>
    <row r="11949" spans="1:6">
      <c r="A11949" t="s">
        <v>85</v>
      </c>
      <c r="B11949" s="72">
        <v>46272</v>
      </c>
      <c r="C11949" s="79">
        <v>0.75</v>
      </c>
      <c r="D11949">
        <v>8</v>
      </c>
      <c r="E11949" t="str">
        <f t="shared" si="372"/>
        <v>septembre</v>
      </c>
      <c r="F11949">
        <f t="shared" si="373"/>
        <v>18</v>
      </c>
    </row>
    <row r="11950" spans="1:6">
      <c r="A11950" t="s">
        <v>85</v>
      </c>
      <c r="B11950" s="72">
        <v>46272</v>
      </c>
      <c r="C11950" s="79">
        <v>0.79166666666666663</v>
      </c>
      <c r="D11950">
        <v>7</v>
      </c>
      <c r="E11950" t="str">
        <f t="shared" si="372"/>
        <v>septembre</v>
      </c>
      <c r="F11950">
        <f t="shared" si="373"/>
        <v>19</v>
      </c>
    </row>
    <row r="11951" spans="1:6">
      <c r="A11951" t="s">
        <v>85</v>
      </c>
      <c r="B11951" s="72">
        <v>46272</v>
      </c>
      <c r="C11951" s="79">
        <v>0.83333333333333337</v>
      </c>
      <c r="D11951">
        <v>6</v>
      </c>
      <c r="E11951" t="str">
        <f t="shared" si="372"/>
        <v>septembre</v>
      </c>
      <c r="F11951">
        <f t="shared" si="373"/>
        <v>20</v>
      </c>
    </row>
    <row r="11952" spans="1:6">
      <c r="A11952" t="s">
        <v>85</v>
      </c>
      <c r="B11952" s="72">
        <v>46272</v>
      </c>
      <c r="C11952" s="79">
        <v>0.875</v>
      </c>
      <c r="D11952">
        <v>5</v>
      </c>
      <c r="E11952" t="str">
        <f t="shared" si="372"/>
        <v>septembre</v>
      </c>
      <c r="F11952">
        <f t="shared" si="373"/>
        <v>21</v>
      </c>
    </row>
    <row r="11953" spans="1:6">
      <c r="A11953" t="s">
        <v>85</v>
      </c>
      <c r="B11953" s="72">
        <v>46272</v>
      </c>
      <c r="C11953" s="79">
        <v>0.91666666666666663</v>
      </c>
      <c r="D11953">
        <v>3</v>
      </c>
      <c r="E11953" t="str">
        <f t="shared" si="372"/>
        <v>septembre</v>
      </c>
      <c r="F11953">
        <f t="shared" si="373"/>
        <v>22</v>
      </c>
    </row>
    <row r="11954" spans="1:6">
      <c r="A11954" t="s">
        <v>85</v>
      </c>
      <c r="B11954" s="72">
        <v>46272</v>
      </c>
      <c r="C11954" s="79">
        <v>0.95833333333333337</v>
      </c>
      <c r="D11954">
        <v>2</v>
      </c>
      <c r="E11954" t="str">
        <f t="shared" si="372"/>
        <v>septembre</v>
      </c>
      <c r="F11954">
        <f t="shared" si="373"/>
        <v>23</v>
      </c>
    </row>
    <row r="11955" spans="1:6">
      <c r="A11955" t="s">
        <v>85</v>
      </c>
      <c r="B11955" s="72">
        <v>46273</v>
      </c>
      <c r="C11955" s="79">
        <v>0</v>
      </c>
      <c r="D11955">
        <v>1</v>
      </c>
      <c r="E11955" t="str">
        <f t="shared" si="372"/>
        <v>septembre</v>
      </c>
      <c r="F11955">
        <f t="shared" si="373"/>
        <v>24</v>
      </c>
    </row>
    <row r="11956" spans="1:6">
      <c r="A11956" t="s">
        <v>85</v>
      </c>
      <c r="B11956" s="72">
        <v>46273</v>
      </c>
      <c r="C11956" s="79">
        <v>4.1666666666666664E-2</v>
      </c>
      <c r="D11956">
        <v>1</v>
      </c>
      <c r="E11956" t="str">
        <f t="shared" si="372"/>
        <v>septembre</v>
      </c>
      <c r="F11956">
        <f t="shared" si="373"/>
        <v>1</v>
      </c>
    </row>
    <row r="11957" spans="1:6">
      <c r="A11957" t="s">
        <v>85</v>
      </c>
      <c r="B11957" s="72">
        <v>46273</v>
      </c>
      <c r="C11957" s="79">
        <v>8.3333333333333329E-2</v>
      </c>
      <c r="D11957">
        <v>0</v>
      </c>
      <c r="E11957" t="str">
        <f t="shared" si="372"/>
        <v>septembre</v>
      </c>
      <c r="F11957">
        <f t="shared" si="373"/>
        <v>2</v>
      </c>
    </row>
    <row r="11958" spans="1:6">
      <c r="A11958" t="s">
        <v>85</v>
      </c>
      <c r="B11958" s="72">
        <v>46273</v>
      </c>
      <c r="C11958" s="79">
        <v>0.125</v>
      </c>
      <c r="D11958">
        <v>0</v>
      </c>
      <c r="E11958" t="str">
        <f t="shared" si="372"/>
        <v>septembre</v>
      </c>
      <c r="F11958">
        <f t="shared" si="373"/>
        <v>3</v>
      </c>
    </row>
    <row r="11959" spans="1:6">
      <c r="A11959" t="s">
        <v>85</v>
      </c>
      <c r="B11959" s="72">
        <v>46273</v>
      </c>
      <c r="C11959" s="79">
        <v>0.16666666666666666</v>
      </c>
      <c r="D11959">
        <v>0</v>
      </c>
      <c r="E11959" t="str">
        <f t="shared" si="372"/>
        <v>septembre</v>
      </c>
      <c r="F11959">
        <f t="shared" si="373"/>
        <v>4</v>
      </c>
    </row>
    <row r="11960" spans="1:6">
      <c r="A11960" t="s">
        <v>85</v>
      </c>
      <c r="B11960" s="72">
        <v>46273</v>
      </c>
      <c r="C11960" s="79">
        <v>0.20833333333333334</v>
      </c>
      <c r="D11960">
        <v>0</v>
      </c>
      <c r="E11960" t="str">
        <f t="shared" si="372"/>
        <v>septembre</v>
      </c>
      <c r="F11960" t="e">
        <f t="shared" si="373"/>
        <v>#N/A</v>
      </c>
    </row>
    <row r="11961" spans="1:6">
      <c r="A11961" t="s">
        <v>85</v>
      </c>
      <c r="B11961" s="72">
        <v>46273</v>
      </c>
      <c r="C11961" s="79">
        <v>0.25</v>
      </c>
      <c r="D11961">
        <v>1</v>
      </c>
      <c r="E11961" t="str">
        <f t="shared" si="372"/>
        <v>septembre</v>
      </c>
      <c r="F11961">
        <f t="shared" si="373"/>
        <v>6</v>
      </c>
    </row>
    <row r="11962" spans="1:6">
      <c r="A11962" t="s">
        <v>85</v>
      </c>
      <c r="B11962" s="72">
        <v>46273</v>
      </c>
      <c r="C11962" s="79">
        <v>0.29166666666666669</v>
      </c>
      <c r="D11962">
        <v>1</v>
      </c>
      <c r="E11962" t="str">
        <f t="shared" si="372"/>
        <v>septembre</v>
      </c>
      <c r="F11962">
        <f t="shared" si="373"/>
        <v>7</v>
      </c>
    </row>
    <row r="11963" spans="1:6">
      <c r="A11963" t="s">
        <v>85</v>
      </c>
      <c r="B11963" s="72">
        <v>46273</v>
      </c>
      <c r="C11963" s="79">
        <v>0.33333333333333331</v>
      </c>
      <c r="D11963">
        <v>5</v>
      </c>
      <c r="E11963" t="str">
        <f t="shared" si="372"/>
        <v>septembre</v>
      </c>
      <c r="F11963">
        <f t="shared" si="373"/>
        <v>8</v>
      </c>
    </row>
    <row r="11964" spans="1:6">
      <c r="A11964" t="s">
        <v>85</v>
      </c>
      <c r="B11964" s="72">
        <v>46273</v>
      </c>
      <c r="C11964" s="79">
        <v>0.375</v>
      </c>
      <c r="D11964">
        <v>8</v>
      </c>
      <c r="E11964" t="str">
        <f t="shared" si="372"/>
        <v>septembre</v>
      </c>
      <c r="F11964">
        <f t="shared" si="373"/>
        <v>9</v>
      </c>
    </row>
    <row r="11965" spans="1:6">
      <c r="A11965" t="s">
        <v>85</v>
      </c>
      <c r="B11965" s="72">
        <v>46273</v>
      </c>
      <c r="C11965" s="79">
        <v>0.41666666666666669</v>
      </c>
      <c r="D11965">
        <v>12</v>
      </c>
      <c r="E11965" t="str">
        <f t="shared" si="372"/>
        <v>septembre</v>
      </c>
      <c r="F11965">
        <f t="shared" si="373"/>
        <v>10</v>
      </c>
    </row>
    <row r="11966" spans="1:6">
      <c r="A11966" t="s">
        <v>85</v>
      </c>
      <c r="B11966" s="72">
        <v>46273</v>
      </c>
      <c r="C11966" s="79">
        <v>0.45833333333333331</v>
      </c>
      <c r="D11966">
        <v>12</v>
      </c>
      <c r="E11966" t="str">
        <f t="shared" si="372"/>
        <v>septembre</v>
      </c>
      <c r="F11966">
        <f t="shared" si="373"/>
        <v>11</v>
      </c>
    </row>
    <row r="11967" spans="1:6">
      <c r="A11967" t="s">
        <v>85</v>
      </c>
      <c r="B11967" s="72">
        <v>46273</v>
      </c>
      <c r="C11967" s="79">
        <v>0.5</v>
      </c>
      <c r="D11967">
        <v>11</v>
      </c>
      <c r="E11967" t="str">
        <f t="shared" si="372"/>
        <v>septembre</v>
      </c>
      <c r="F11967">
        <f t="shared" si="373"/>
        <v>12</v>
      </c>
    </row>
    <row r="11968" spans="1:6">
      <c r="A11968" t="s">
        <v>85</v>
      </c>
      <c r="B11968" s="72">
        <v>46273</v>
      </c>
      <c r="C11968" s="79">
        <v>0.54166666666666663</v>
      </c>
      <c r="D11968">
        <v>9</v>
      </c>
      <c r="E11968" t="str">
        <f t="shared" si="372"/>
        <v>septembre</v>
      </c>
      <c r="F11968">
        <f t="shared" si="373"/>
        <v>13</v>
      </c>
    </row>
    <row r="11969" spans="1:6">
      <c r="A11969" t="s">
        <v>85</v>
      </c>
      <c r="B11969" s="72">
        <v>46273</v>
      </c>
      <c r="C11969" s="79">
        <v>0.58333333333333337</v>
      </c>
      <c r="D11969">
        <v>9</v>
      </c>
      <c r="E11969" t="str">
        <f t="shared" si="372"/>
        <v>septembre</v>
      </c>
      <c r="F11969">
        <f t="shared" si="373"/>
        <v>14</v>
      </c>
    </row>
    <row r="11970" spans="1:6">
      <c r="A11970" t="s">
        <v>85</v>
      </c>
      <c r="B11970" s="72">
        <v>46273</v>
      </c>
      <c r="C11970" s="79">
        <v>0.625</v>
      </c>
      <c r="D11970">
        <v>11</v>
      </c>
      <c r="E11970" t="str">
        <f t="shared" si="372"/>
        <v>septembre</v>
      </c>
      <c r="F11970">
        <f t="shared" si="373"/>
        <v>15</v>
      </c>
    </row>
    <row r="11971" spans="1:6">
      <c r="A11971" t="s">
        <v>85</v>
      </c>
      <c r="B11971" s="72">
        <v>46273</v>
      </c>
      <c r="C11971" s="79">
        <v>0.66666666666666663</v>
      </c>
      <c r="D11971">
        <v>12</v>
      </c>
      <c r="E11971" t="str">
        <f t="shared" si="372"/>
        <v>septembre</v>
      </c>
      <c r="F11971">
        <f t="shared" si="373"/>
        <v>16</v>
      </c>
    </row>
    <row r="11972" spans="1:6">
      <c r="A11972" t="s">
        <v>85</v>
      </c>
      <c r="B11972" s="72">
        <v>46273</v>
      </c>
      <c r="C11972" s="79">
        <v>0.70833333333333337</v>
      </c>
      <c r="D11972">
        <v>12</v>
      </c>
      <c r="E11972" t="str">
        <f t="shared" ref="E11972:E12035" si="374">TEXT(B11972,"mmmm")</f>
        <v>septembre</v>
      </c>
      <c r="F11972">
        <f t="shared" ref="F11972:F12035" si="375">VLOOKUP(C11972,$L$1:$M$24,2,0)</f>
        <v>17</v>
      </c>
    </row>
    <row r="11973" spans="1:6">
      <c r="A11973" t="s">
        <v>85</v>
      </c>
      <c r="B11973" s="72">
        <v>46273</v>
      </c>
      <c r="C11973" s="79">
        <v>0.75</v>
      </c>
      <c r="D11973">
        <v>10</v>
      </c>
      <c r="E11973" t="str">
        <f t="shared" si="374"/>
        <v>septembre</v>
      </c>
      <c r="F11973">
        <f t="shared" si="375"/>
        <v>18</v>
      </c>
    </row>
    <row r="11974" spans="1:6">
      <c r="A11974" t="s">
        <v>85</v>
      </c>
      <c r="B11974" s="72">
        <v>46273</v>
      </c>
      <c r="C11974" s="79">
        <v>0.79166666666666663</v>
      </c>
      <c r="D11974">
        <v>5</v>
      </c>
      <c r="E11974" t="str">
        <f t="shared" si="374"/>
        <v>septembre</v>
      </c>
      <c r="F11974">
        <f t="shared" si="375"/>
        <v>19</v>
      </c>
    </row>
    <row r="11975" spans="1:6">
      <c r="A11975" t="s">
        <v>85</v>
      </c>
      <c r="B11975" s="72">
        <v>46273</v>
      </c>
      <c r="C11975" s="79">
        <v>0.83333333333333337</v>
      </c>
      <c r="D11975">
        <v>4</v>
      </c>
      <c r="E11975" t="str">
        <f t="shared" si="374"/>
        <v>septembre</v>
      </c>
      <c r="F11975">
        <f t="shared" si="375"/>
        <v>20</v>
      </c>
    </row>
    <row r="11976" spans="1:6">
      <c r="A11976" t="s">
        <v>85</v>
      </c>
      <c r="B11976" s="72">
        <v>46273</v>
      </c>
      <c r="C11976" s="79">
        <v>0.875</v>
      </c>
      <c r="D11976">
        <v>5</v>
      </c>
      <c r="E11976" t="str">
        <f t="shared" si="374"/>
        <v>septembre</v>
      </c>
      <c r="F11976">
        <f t="shared" si="375"/>
        <v>21</v>
      </c>
    </row>
    <row r="11977" spans="1:6">
      <c r="A11977" t="s">
        <v>85</v>
      </c>
      <c r="B11977" s="72">
        <v>46273</v>
      </c>
      <c r="C11977" s="79">
        <v>0.91666666666666663</v>
      </c>
      <c r="D11977">
        <v>1</v>
      </c>
      <c r="E11977" t="str">
        <f t="shared" si="374"/>
        <v>septembre</v>
      </c>
      <c r="F11977">
        <f t="shared" si="375"/>
        <v>22</v>
      </c>
    </row>
    <row r="11978" spans="1:6">
      <c r="A11978" t="s">
        <v>85</v>
      </c>
      <c r="B11978" s="72">
        <v>46273</v>
      </c>
      <c r="C11978" s="79">
        <v>0.95833333333333337</v>
      </c>
      <c r="D11978">
        <v>3</v>
      </c>
      <c r="E11978" t="str">
        <f t="shared" si="374"/>
        <v>septembre</v>
      </c>
      <c r="F11978">
        <f t="shared" si="375"/>
        <v>23</v>
      </c>
    </row>
    <row r="11979" spans="1:6">
      <c r="A11979" t="s">
        <v>85</v>
      </c>
      <c r="B11979" s="72">
        <v>46274</v>
      </c>
      <c r="C11979" s="79">
        <v>0</v>
      </c>
      <c r="D11979">
        <v>0</v>
      </c>
      <c r="E11979" t="str">
        <f t="shared" si="374"/>
        <v>septembre</v>
      </c>
      <c r="F11979">
        <f t="shared" si="375"/>
        <v>24</v>
      </c>
    </row>
    <row r="11980" spans="1:6">
      <c r="A11980" t="s">
        <v>85</v>
      </c>
      <c r="B11980" s="72">
        <v>46274</v>
      </c>
      <c r="C11980" s="79">
        <v>4.1666666666666664E-2</v>
      </c>
      <c r="D11980">
        <v>1</v>
      </c>
      <c r="E11980" t="str">
        <f t="shared" si="374"/>
        <v>septembre</v>
      </c>
      <c r="F11980">
        <f t="shared" si="375"/>
        <v>1</v>
      </c>
    </row>
    <row r="11981" spans="1:6">
      <c r="A11981" t="s">
        <v>85</v>
      </c>
      <c r="B11981" s="72">
        <v>46274</v>
      </c>
      <c r="C11981" s="79">
        <v>8.3333333333333329E-2</v>
      </c>
      <c r="D11981">
        <v>1</v>
      </c>
      <c r="E11981" t="str">
        <f t="shared" si="374"/>
        <v>septembre</v>
      </c>
      <c r="F11981">
        <f t="shared" si="375"/>
        <v>2</v>
      </c>
    </row>
    <row r="11982" spans="1:6">
      <c r="A11982" t="s">
        <v>85</v>
      </c>
      <c r="B11982" s="72">
        <v>46274</v>
      </c>
      <c r="C11982" s="79">
        <v>0.125</v>
      </c>
      <c r="D11982">
        <v>1</v>
      </c>
      <c r="E11982" t="str">
        <f t="shared" si="374"/>
        <v>septembre</v>
      </c>
      <c r="F11982">
        <f t="shared" si="375"/>
        <v>3</v>
      </c>
    </row>
    <row r="11983" spans="1:6">
      <c r="A11983" t="s">
        <v>85</v>
      </c>
      <c r="B11983" s="72">
        <v>46274</v>
      </c>
      <c r="C11983" s="79">
        <v>0.16666666666666666</v>
      </c>
      <c r="D11983">
        <v>0</v>
      </c>
      <c r="E11983" t="str">
        <f t="shared" si="374"/>
        <v>septembre</v>
      </c>
      <c r="F11983">
        <f t="shared" si="375"/>
        <v>4</v>
      </c>
    </row>
    <row r="11984" spans="1:6">
      <c r="A11984" t="s">
        <v>85</v>
      </c>
      <c r="B11984" s="72">
        <v>46274</v>
      </c>
      <c r="C11984" s="79">
        <v>0.20833333333333334</v>
      </c>
      <c r="D11984">
        <v>0</v>
      </c>
      <c r="E11984" t="str">
        <f t="shared" si="374"/>
        <v>septembre</v>
      </c>
      <c r="F11984" t="e">
        <f t="shared" si="375"/>
        <v>#N/A</v>
      </c>
    </row>
    <row r="11985" spans="1:6">
      <c r="A11985" t="s">
        <v>85</v>
      </c>
      <c r="B11985" s="72">
        <v>46274</v>
      </c>
      <c r="C11985" s="79">
        <v>0.25</v>
      </c>
      <c r="D11985">
        <v>1</v>
      </c>
      <c r="E11985" t="str">
        <f t="shared" si="374"/>
        <v>septembre</v>
      </c>
      <c r="F11985">
        <f t="shared" si="375"/>
        <v>6</v>
      </c>
    </row>
    <row r="11986" spans="1:6">
      <c r="A11986" t="s">
        <v>85</v>
      </c>
      <c r="B11986" s="72">
        <v>46274</v>
      </c>
      <c r="C11986" s="79">
        <v>0.29166666666666669</v>
      </c>
      <c r="D11986">
        <v>1</v>
      </c>
      <c r="E11986" t="str">
        <f t="shared" si="374"/>
        <v>septembre</v>
      </c>
      <c r="F11986">
        <f t="shared" si="375"/>
        <v>7</v>
      </c>
    </row>
    <row r="11987" spans="1:6">
      <c r="A11987" t="s">
        <v>85</v>
      </c>
      <c r="B11987" s="72">
        <v>46274</v>
      </c>
      <c r="C11987" s="79">
        <v>0.33333333333333331</v>
      </c>
      <c r="D11987">
        <v>2</v>
      </c>
      <c r="E11987" t="str">
        <f t="shared" si="374"/>
        <v>septembre</v>
      </c>
      <c r="F11987">
        <f t="shared" si="375"/>
        <v>8</v>
      </c>
    </row>
    <row r="11988" spans="1:6">
      <c r="A11988" t="s">
        <v>85</v>
      </c>
      <c r="B11988" s="72">
        <v>46274</v>
      </c>
      <c r="C11988" s="79">
        <v>0.375</v>
      </c>
      <c r="D11988">
        <v>7</v>
      </c>
      <c r="E11988" t="str">
        <f t="shared" si="374"/>
        <v>septembre</v>
      </c>
      <c r="F11988">
        <f t="shared" si="375"/>
        <v>9</v>
      </c>
    </row>
    <row r="11989" spans="1:6">
      <c r="A11989" t="s">
        <v>85</v>
      </c>
      <c r="B11989" s="72">
        <v>46274</v>
      </c>
      <c r="C11989" s="79">
        <v>0.41666666666666669</v>
      </c>
      <c r="D11989">
        <v>10</v>
      </c>
      <c r="E11989" t="str">
        <f t="shared" si="374"/>
        <v>septembre</v>
      </c>
      <c r="F11989">
        <f t="shared" si="375"/>
        <v>10</v>
      </c>
    </row>
    <row r="11990" spans="1:6">
      <c r="A11990" t="s">
        <v>85</v>
      </c>
      <c r="B11990" s="72">
        <v>46274</v>
      </c>
      <c r="C11990" s="79">
        <v>0.45833333333333331</v>
      </c>
      <c r="D11990">
        <v>12</v>
      </c>
      <c r="E11990" t="str">
        <f t="shared" si="374"/>
        <v>septembre</v>
      </c>
      <c r="F11990">
        <f t="shared" si="375"/>
        <v>11</v>
      </c>
    </row>
    <row r="11991" spans="1:6">
      <c r="A11991" t="s">
        <v>85</v>
      </c>
      <c r="B11991" s="72">
        <v>46274</v>
      </c>
      <c r="C11991" s="79">
        <v>0.5</v>
      </c>
      <c r="D11991">
        <v>13</v>
      </c>
      <c r="E11991" t="str">
        <f t="shared" si="374"/>
        <v>septembre</v>
      </c>
      <c r="F11991">
        <f t="shared" si="375"/>
        <v>12</v>
      </c>
    </row>
    <row r="11992" spans="1:6">
      <c r="A11992" t="s">
        <v>85</v>
      </c>
      <c r="B11992" s="72">
        <v>46274</v>
      </c>
      <c r="C11992" s="79">
        <v>0.54166666666666663</v>
      </c>
      <c r="D11992">
        <v>8</v>
      </c>
      <c r="E11992" t="str">
        <f t="shared" si="374"/>
        <v>septembre</v>
      </c>
      <c r="F11992">
        <f t="shared" si="375"/>
        <v>13</v>
      </c>
    </row>
    <row r="11993" spans="1:6">
      <c r="A11993" t="s">
        <v>85</v>
      </c>
      <c r="B11993" s="72">
        <v>46274</v>
      </c>
      <c r="C11993" s="79">
        <v>0.58333333333333337</v>
      </c>
      <c r="D11993">
        <v>10</v>
      </c>
      <c r="E11993" t="str">
        <f t="shared" si="374"/>
        <v>septembre</v>
      </c>
      <c r="F11993">
        <f t="shared" si="375"/>
        <v>14</v>
      </c>
    </row>
    <row r="11994" spans="1:6">
      <c r="A11994" t="s">
        <v>85</v>
      </c>
      <c r="B11994" s="72">
        <v>46274</v>
      </c>
      <c r="C11994" s="79">
        <v>0.625</v>
      </c>
      <c r="D11994">
        <v>10</v>
      </c>
      <c r="E11994" t="str">
        <f t="shared" si="374"/>
        <v>septembre</v>
      </c>
      <c r="F11994">
        <f t="shared" si="375"/>
        <v>15</v>
      </c>
    </row>
    <row r="11995" spans="1:6">
      <c r="A11995" t="s">
        <v>85</v>
      </c>
      <c r="B11995" s="72">
        <v>46274</v>
      </c>
      <c r="C11995" s="79">
        <v>0.66666666666666663</v>
      </c>
      <c r="D11995">
        <v>12</v>
      </c>
      <c r="E11995" t="str">
        <f t="shared" si="374"/>
        <v>septembre</v>
      </c>
      <c r="F11995">
        <f t="shared" si="375"/>
        <v>16</v>
      </c>
    </row>
    <row r="11996" spans="1:6">
      <c r="A11996" t="s">
        <v>85</v>
      </c>
      <c r="B11996" s="72">
        <v>46274</v>
      </c>
      <c r="C11996" s="79">
        <v>0.70833333333333337</v>
      </c>
      <c r="D11996">
        <v>11</v>
      </c>
      <c r="E11996" t="str">
        <f t="shared" si="374"/>
        <v>septembre</v>
      </c>
      <c r="F11996">
        <f t="shared" si="375"/>
        <v>17</v>
      </c>
    </row>
    <row r="11997" spans="1:6">
      <c r="A11997" t="s">
        <v>85</v>
      </c>
      <c r="B11997" s="72">
        <v>46274</v>
      </c>
      <c r="C11997" s="79">
        <v>0.75</v>
      </c>
      <c r="D11997">
        <v>8</v>
      </c>
      <c r="E11997" t="str">
        <f t="shared" si="374"/>
        <v>septembre</v>
      </c>
      <c r="F11997">
        <f t="shared" si="375"/>
        <v>18</v>
      </c>
    </row>
    <row r="11998" spans="1:6">
      <c r="A11998" t="s">
        <v>85</v>
      </c>
      <c r="B11998" s="72">
        <v>46274</v>
      </c>
      <c r="C11998" s="79">
        <v>0.79166666666666663</v>
      </c>
      <c r="D11998">
        <v>7</v>
      </c>
      <c r="E11998" t="str">
        <f t="shared" si="374"/>
        <v>septembre</v>
      </c>
      <c r="F11998">
        <f t="shared" si="375"/>
        <v>19</v>
      </c>
    </row>
    <row r="11999" spans="1:6">
      <c r="A11999" t="s">
        <v>85</v>
      </c>
      <c r="B11999" s="72">
        <v>46274</v>
      </c>
      <c r="C11999" s="79">
        <v>0.83333333333333337</v>
      </c>
      <c r="D11999">
        <v>3</v>
      </c>
      <c r="E11999" t="str">
        <f t="shared" si="374"/>
        <v>septembre</v>
      </c>
      <c r="F11999">
        <f t="shared" si="375"/>
        <v>20</v>
      </c>
    </row>
    <row r="12000" spans="1:6">
      <c r="A12000" t="s">
        <v>85</v>
      </c>
      <c r="B12000" s="72">
        <v>46274</v>
      </c>
      <c r="C12000" s="79">
        <v>0.875</v>
      </c>
      <c r="D12000">
        <v>4</v>
      </c>
      <c r="E12000" t="str">
        <f t="shared" si="374"/>
        <v>septembre</v>
      </c>
      <c r="F12000">
        <f t="shared" si="375"/>
        <v>21</v>
      </c>
    </row>
    <row r="12001" spans="1:6">
      <c r="A12001" t="s">
        <v>85</v>
      </c>
      <c r="B12001" s="72">
        <v>46274</v>
      </c>
      <c r="C12001" s="79">
        <v>0.91666666666666663</v>
      </c>
      <c r="D12001">
        <v>3</v>
      </c>
      <c r="E12001" t="str">
        <f t="shared" si="374"/>
        <v>septembre</v>
      </c>
      <c r="F12001">
        <f t="shared" si="375"/>
        <v>22</v>
      </c>
    </row>
    <row r="12002" spans="1:6">
      <c r="A12002" t="s">
        <v>85</v>
      </c>
      <c r="B12002" s="72">
        <v>46274</v>
      </c>
      <c r="C12002" s="79">
        <v>0.95833333333333337</v>
      </c>
      <c r="D12002">
        <v>1</v>
      </c>
      <c r="E12002" t="str">
        <f t="shared" si="374"/>
        <v>septembre</v>
      </c>
      <c r="F12002">
        <f t="shared" si="375"/>
        <v>23</v>
      </c>
    </row>
    <row r="12003" spans="1:6">
      <c r="A12003" t="s">
        <v>85</v>
      </c>
      <c r="B12003" s="72">
        <v>46275</v>
      </c>
      <c r="C12003" s="79">
        <v>0</v>
      </c>
      <c r="D12003">
        <v>1</v>
      </c>
      <c r="E12003" t="str">
        <f t="shared" si="374"/>
        <v>septembre</v>
      </c>
      <c r="F12003">
        <f t="shared" si="375"/>
        <v>24</v>
      </c>
    </row>
    <row r="12004" spans="1:6">
      <c r="A12004" t="s">
        <v>85</v>
      </c>
      <c r="B12004" s="72">
        <v>46275</v>
      </c>
      <c r="C12004" s="79">
        <v>4.1666666666666664E-2</v>
      </c>
      <c r="D12004">
        <v>1</v>
      </c>
      <c r="E12004" t="str">
        <f t="shared" si="374"/>
        <v>septembre</v>
      </c>
      <c r="F12004">
        <f t="shared" si="375"/>
        <v>1</v>
      </c>
    </row>
    <row r="12005" spans="1:6">
      <c r="A12005" t="s">
        <v>85</v>
      </c>
      <c r="B12005" s="72">
        <v>46275</v>
      </c>
      <c r="C12005" s="79">
        <v>8.3333333333333329E-2</v>
      </c>
      <c r="D12005">
        <v>1</v>
      </c>
      <c r="E12005" t="str">
        <f t="shared" si="374"/>
        <v>septembre</v>
      </c>
      <c r="F12005">
        <f t="shared" si="375"/>
        <v>2</v>
      </c>
    </row>
    <row r="12006" spans="1:6">
      <c r="A12006" t="s">
        <v>85</v>
      </c>
      <c r="B12006" s="72">
        <v>46275</v>
      </c>
      <c r="C12006" s="79">
        <v>0.125</v>
      </c>
      <c r="D12006">
        <v>0</v>
      </c>
      <c r="E12006" t="str">
        <f t="shared" si="374"/>
        <v>septembre</v>
      </c>
      <c r="F12006">
        <f t="shared" si="375"/>
        <v>3</v>
      </c>
    </row>
    <row r="12007" spans="1:6">
      <c r="A12007" t="s">
        <v>85</v>
      </c>
      <c r="B12007" s="72">
        <v>46275</v>
      </c>
      <c r="C12007" s="79">
        <v>0.16666666666666666</v>
      </c>
      <c r="D12007">
        <v>0</v>
      </c>
      <c r="E12007" t="str">
        <f t="shared" si="374"/>
        <v>septembre</v>
      </c>
      <c r="F12007">
        <f t="shared" si="375"/>
        <v>4</v>
      </c>
    </row>
    <row r="12008" spans="1:6">
      <c r="A12008" t="s">
        <v>85</v>
      </c>
      <c r="B12008" s="72">
        <v>46275</v>
      </c>
      <c r="C12008" s="79">
        <v>0.20833333333333334</v>
      </c>
      <c r="D12008">
        <v>0</v>
      </c>
      <c r="E12008" t="str">
        <f t="shared" si="374"/>
        <v>septembre</v>
      </c>
      <c r="F12008" t="e">
        <f t="shared" si="375"/>
        <v>#N/A</v>
      </c>
    </row>
    <row r="12009" spans="1:6">
      <c r="A12009" t="s">
        <v>85</v>
      </c>
      <c r="B12009" s="72">
        <v>46275</v>
      </c>
      <c r="C12009" s="79">
        <v>0.25</v>
      </c>
      <c r="D12009">
        <v>1</v>
      </c>
      <c r="E12009" t="str">
        <f t="shared" si="374"/>
        <v>septembre</v>
      </c>
      <c r="F12009">
        <f t="shared" si="375"/>
        <v>6</v>
      </c>
    </row>
    <row r="12010" spans="1:6">
      <c r="A12010" t="s">
        <v>85</v>
      </c>
      <c r="B12010" s="72">
        <v>46275</v>
      </c>
      <c r="C12010" s="79">
        <v>0.29166666666666669</v>
      </c>
      <c r="D12010">
        <v>0</v>
      </c>
      <c r="E12010" t="str">
        <f t="shared" si="374"/>
        <v>septembre</v>
      </c>
      <c r="F12010">
        <f t="shared" si="375"/>
        <v>7</v>
      </c>
    </row>
    <row r="12011" spans="1:6">
      <c r="A12011" t="s">
        <v>85</v>
      </c>
      <c r="B12011" s="72">
        <v>46275</v>
      </c>
      <c r="C12011" s="79">
        <v>0.33333333333333331</v>
      </c>
      <c r="D12011">
        <v>3</v>
      </c>
      <c r="E12011" t="str">
        <f t="shared" si="374"/>
        <v>septembre</v>
      </c>
      <c r="F12011">
        <f t="shared" si="375"/>
        <v>8</v>
      </c>
    </row>
    <row r="12012" spans="1:6">
      <c r="A12012" t="s">
        <v>85</v>
      </c>
      <c r="B12012" s="72">
        <v>46275</v>
      </c>
      <c r="C12012" s="79">
        <v>0.375</v>
      </c>
      <c r="D12012">
        <v>5</v>
      </c>
      <c r="E12012" t="str">
        <f t="shared" si="374"/>
        <v>septembre</v>
      </c>
      <c r="F12012">
        <f t="shared" si="375"/>
        <v>9</v>
      </c>
    </row>
    <row r="12013" spans="1:6">
      <c r="A12013" t="s">
        <v>85</v>
      </c>
      <c r="B12013" s="72">
        <v>46275</v>
      </c>
      <c r="C12013" s="79">
        <v>0.41666666666666669</v>
      </c>
      <c r="D12013">
        <v>6</v>
      </c>
      <c r="E12013" t="str">
        <f t="shared" si="374"/>
        <v>septembre</v>
      </c>
      <c r="F12013">
        <f t="shared" si="375"/>
        <v>10</v>
      </c>
    </row>
    <row r="12014" spans="1:6">
      <c r="A12014" t="s">
        <v>85</v>
      </c>
      <c r="B12014" s="72">
        <v>46275</v>
      </c>
      <c r="C12014" s="79">
        <v>0.45833333333333331</v>
      </c>
      <c r="D12014">
        <v>7</v>
      </c>
      <c r="E12014" t="str">
        <f t="shared" si="374"/>
        <v>septembre</v>
      </c>
      <c r="F12014">
        <f t="shared" si="375"/>
        <v>11</v>
      </c>
    </row>
    <row r="12015" spans="1:6">
      <c r="A12015" t="s">
        <v>85</v>
      </c>
      <c r="B12015" s="72">
        <v>46275</v>
      </c>
      <c r="C12015" s="79">
        <v>0.5</v>
      </c>
      <c r="D12015">
        <v>7</v>
      </c>
      <c r="E12015" t="str">
        <f t="shared" si="374"/>
        <v>septembre</v>
      </c>
      <c r="F12015">
        <f t="shared" si="375"/>
        <v>12</v>
      </c>
    </row>
    <row r="12016" spans="1:6">
      <c r="A12016" t="s">
        <v>85</v>
      </c>
      <c r="B12016" s="72">
        <v>46275</v>
      </c>
      <c r="C12016" s="79">
        <v>0.54166666666666663</v>
      </c>
      <c r="D12016">
        <v>6</v>
      </c>
      <c r="E12016" t="str">
        <f t="shared" si="374"/>
        <v>septembre</v>
      </c>
      <c r="F12016">
        <f t="shared" si="375"/>
        <v>13</v>
      </c>
    </row>
    <row r="12017" spans="1:6">
      <c r="A12017" t="s">
        <v>85</v>
      </c>
      <c r="B12017" s="72">
        <v>46275</v>
      </c>
      <c r="C12017" s="79">
        <v>0.58333333333333337</v>
      </c>
      <c r="D12017">
        <v>7</v>
      </c>
      <c r="E12017" t="str">
        <f t="shared" si="374"/>
        <v>septembre</v>
      </c>
      <c r="F12017">
        <f t="shared" si="375"/>
        <v>14</v>
      </c>
    </row>
    <row r="12018" spans="1:6">
      <c r="A12018" t="s">
        <v>85</v>
      </c>
      <c r="B12018" s="72">
        <v>46275</v>
      </c>
      <c r="C12018" s="79">
        <v>0.625</v>
      </c>
      <c r="D12018">
        <v>7</v>
      </c>
      <c r="E12018" t="str">
        <f t="shared" si="374"/>
        <v>septembre</v>
      </c>
      <c r="F12018">
        <f t="shared" si="375"/>
        <v>15</v>
      </c>
    </row>
    <row r="12019" spans="1:6">
      <c r="A12019" t="s">
        <v>85</v>
      </c>
      <c r="B12019" s="72">
        <v>46275</v>
      </c>
      <c r="C12019" s="79">
        <v>0.66666666666666663</v>
      </c>
      <c r="D12019">
        <v>6</v>
      </c>
      <c r="E12019" t="str">
        <f t="shared" si="374"/>
        <v>septembre</v>
      </c>
      <c r="F12019">
        <f t="shared" si="375"/>
        <v>16</v>
      </c>
    </row>
    <row r="12020" spans="1:6">
      <c r="A12020" t="s">
        <v>85</v>
      </c>
      <c r="B12020" s="72">
        <v>46275</v>
      </c>
      <c r="C12020" s="79">
        <v>0.70833333333333337</v>
      </c>
      <c r="D12020">
        <v>5</v>
      </c>
      <c r="E12020" t="str">
        <f t="shared" si="374"/>
        <v>septembre</v>
      </c>
      <c r="F12020">
        <f t="shared" si="375"/>
        <v>17</v>
      </c>
    </row>
    <row r="12021" spans="1:6">
      <c r="A12021" t="s">
        <v>85</v>
      </c>
      <c r="B12021" s="72">
        <v>46275</v>
      </c>
      <c r="C12021" s="79">
        <v>0.75</v>
      </c>
      <c r="D12021">
        <v>7</v>
      </c>
      <c r="E12021" t="str">
        <f t="shared" si="374"/>
        <v>septembre</v>
      </c>
      <c r="F12021">
        <f t="shared" si="375"/>
        <v>18</v>
      </c>
    </row>
    <row r="12022" spans="1:6">
      <c r="A12022" t="s">
        <v>85</v>
      </c>
      <c r="B12022" s="72">
        <v>46275</v>
      </c>
      <c r="C12022" s="79">
        <v>0.79166666666666663</v>
      </c>
      <c r="D12022">
        <v>5</v>
      </c>
      <c r="E12022" t="str">
        <f t="shared" si="374"/>
        <v>septembre</v>
      </c>
      <c r="F12022">
        <f t="shared" si="375"/>
        <v>19</v>
      </c>
    </row>
    <row r="12023" spans="1:6">
      <c r="A12023" t="s">
        <v>85</v>
      </c>
      <c r="B12023" s="72">
        <v>46275</v>
      </c>
      <c r="C12023" s="79">
        <v>0.83333333333333337</v>
      </c>
      <c r="D12023">
        <v>4</v>
      </c>
      <c r="E12023" t="str">
        <f t="shared" si="374"/>
        <v>septembre</v>
      </c>
      <c r="F12023">
        <f t="shared" si="375"/>
        <v>20</v>
      </c>
    </row>
    <row r="12024" spans="1:6">
      <c r="A12024" t="s">
        <v>85</v>
      </c>
      <c r="B12024" s="72">
        <v>46275</v>
      </c>
      <c r="C12024" s="79">
        <v>0.875</v>
      </c>
      <c r="D12024">
        <v>4</v>
      </c>
      <c r="E12024" t="str">
        <f t="shared" si="374"/>
        <v>septembre</v>
      </c>
      <c r="F12024">
        <f t="shared" si="375"/>
        <v>21</v>
      </c>
    </row>
    <row r="12025" spans="1:6">
      <c r="A12025" t="s">
        <v>85</v>
      </c>
      <c r="B12025" s="72">
        <v>46275</v>
      </c>
      <c r="C12025" s="79">
        <v>0.91666666666666663</v>
      </c>
      <c r="D12025">
        <v>4</v>
      </c>
      <c r="E12025" t="str">
        <f t="shared" si="374"/>
        <v>septembre</v>
      </c>
      <c r="F12025">
        <f t="shared" si="375"/>
        <v>22</v>
      </c>
    </row>
    <row r="12026" spans="1:6">
      <c r="A12026" t="s">
        <v>85</v>
      </c>
      <c r="B12026" s="72">
        <v>46275</v>
      </c>
      <c r="C12026" s="79">
        <v>0.95833333333333337</v>
      </c>
      <c r="D12026">
        <v>2</v>
      </c>
      <c r="E12026" t="str">
        <f t="shared" si="374"/>
        <v>septembre</v>
      </c>
      <c r="F12026">
        <f t="shared" si="375"/>
        <v>23</v>
      </c>
    </row>
    <row r="12027" spans="1:6">
      <c r="A12027" t="s">
        <v>85</v>
      </c>
      <c r="B12027" s="72">
        <v>46276</v>
      </c>
      <c r="C12027" s="79">
        <v>0</v>
      </c>
      <c r="D12027">
        <v>2</v>
      </c>
      <c r="E12027" t="str">
        <f t="shared" si="374"/>
        <v>septembre</v>
      </c>
      <c r="F12027">
        <f t="shared" si="375"/>
        <v>24</v>
      </c>
    </row>
    <row r="12028" spans="1:6">
      <c r="A12028" t="s">
        <v>85</v>
      </c>
      <c r="B12028" s="72">
        <v>46276</v>
      </c>
      <c r="C12028" s="79">
        <v>4.1666666666666664E-2</v>
      </c>
      <c r="D12028">
        <v>2</v>
      </c>
      <c r="E12028" t="str">
        <f t="shared" si="374"/>
        <v>septembre</v>
      </c>
      <c r="F12028">
        <f t="shared" si="375"/>
        <v>1</v>
      </c>
    </row>
    <row r="12029" spans="1:6">
      <c r="A12029" t="s">
        <v>85</v>
      </c>
      <c r="B12029" s="72">
        <v>46276</v>
      </c>
      <c r="C12029" s="79">
        <v>8.3333333333333329E-2</v>
      </c>
      <c r="D12029">
        <v>1</v>
      </c>
      <c r="E12029" t="str">
        <f t="shared" si="374"/>
        <v>septembre</v>
      </c>
      <c r="F12029">
        <f t="shared" si="375"/>
        <v>2</v>
      </c>
    </row>
    <row r="12030" spans="1:6">
      <c r="A12030" t="s">
        <v>85</v>
      </c>
      <c r="B12030" s="72">
        <v>46276</v>
      </c>
      <c r="C12030" s="79">
        <v>0.125</v>
      </c>
      <c r="D12030">
        <v>1</v>
      </c>
      <c r="E12030" t="str">
        <f t="shared" si="374"/>
        <v>septembre</v>
      </c>
      <c r="F12030">
        <f t="shared" si="375"/>
        <v>3</v>
      </c>
    </row>
    <row r="12031" spans="1:6">
      <c r="A12031" t="s">
        <v>85</v>
      </c>
      <c r="B12031" s="72">
        <v>46276</v>
      </c>
      <c r="C12031" s="79">
        <v>0.16666666666666666</v>
      </c>
      <c r="D12031">
        <v>1</v>
      </c>
      <c r="E12031" t="str">
        <f t="shared" si="374"/>
        <v>septembre</v>
      </c>
      <c r="F12031">
        <f t="shared" si="375"/>
        <v>4</v>
      </c>
    </row>
    <row r="12032" spans="1:6">
      <c r="A12032" t="s">
        <v>85</v>
      </c>
      <c r="B12032" s="72">
        <v>46276</v>
      </c>
      <c r="C12032" s="79">
        <v>0.20833333333333334</v>
      </c>
      <c r="D12032">
        <v>0</v>
      </c>
      <c r="E12032" t="str">
        <f t="shared" si="374"/>
        <v>septembre</v>
      </c>
      <c r="F12032" t="e">
        <f t="shared" si="375"/>
        <v>#N/A</v>
      </c>
    </row>
    <row r="12033" spans="1:6">
      <c r="A12033" t="s">
        <v>85</v>
      </c>
      <c r="B12033" s="72">
        <v>46276</v>
      </c>
      <c r="C12033" s="79">
        <v>0.25</v>
      </c>
      <c r="D12033">
        <v>0</v>
      </c>
      <c r="E12033" t="str">
        <f t="shared" si="374"/>
        <v>septembre</v>
      </c>
      <c r="F12033">
        <f t="shared" si="375"/>
        <v>6</v>
      </c>
    </row>
    <row r="12034" spans="1:6">
      <c r="A12034" t="s">
        <v>85</v>
      </c>
      <c r="B12034" s="72">
        <v>46276</v>
      </c>
      <c r="C12034" s="79">
        <v>0.29166666666666669</v>
      </c>
      <c r="D12034">
        <v>2</v>
      </c>
      <c r="E12034" t="str">
        <f t="shared" si="374"/>
        <v>septembre</v>
      </c>
      <c r="F12034">
        <f t="shared" si="375"/>
        <v>7</v>
      </c>
    </row>
    <row r="12035" spans="1:6">
      <c r="A12035" t="s">
        <v>85</v>
      </c>
      <c r="B12035" s="72">
        <v>46276</v>
      </c>
      <c r="C12035" s="79">
        <v>0.33333333333333331</v>
      </c>
      <c r="D12035">
        <v>3</v>
      </c>
      <c r="E12035" t="str">
        <f t="shared" si="374"/>
        <v>septembre</v>
      </c>
      <c r="F12035">
        <f t="shared" si="375"/>
        <v>8</v>
      </c>
    </row>
    <row r="12036" spans="1:6">
      <c r="A12036" t="s">
        <v>85</v>
      </c>
      <c r="B12036" s="72">
        <v>46276</v>
      </c>
      <c r="C12036" s="79">
        <v>0.375</v>
      </c>
      <c r="D12036">
        <v>7</v>
      </c>
      <c r="E12036" t="str">
        <f t="shared" ref="E12036:E12099" si="376">TEXT(B12036,"mmmm")</f>
        <v>septembre</v>
      </c>
      <c r="F12036">
        <f t="shared" ref="F12036:F12099" si="377">VLOOKUP(C12036,$L$1:$M$24,2,0)</f>
        <v>9</v>
      </c>
    </row>
    <row r="12037" spans="1:6">
      <c r="A12037" t="s">
        <v>85</v>
      </c>
      <c r="B12037" s="72">
        <v>46276</v>
      </c>
      <c r="C12037" s="79">
        <v>0.41666666666666669</v>
      </c>
      <c r="D12037">
        <v>7</v>
      </c>
      <c r="E12037" t="str">
        <f t="shared" si="376"/>
        <v>septembre</v>
      </c>
      <c r="F12037">
        <f t="shared" si="377"/>
        <v>10</v>
      </c>
    </row>
    <row r="12038" spans="1:6">
      <c r="A12038" t="s">
        <v>85</v>
      </c>
      <c r="B12038" s="72">
        <v>46276</v>
      </c>
      <c r="C12038" s="79">
        <v>0.45833333333333331</v>
      </c>
      <c r="D12038">
        <v>10</v>
      </c>
      <c r="E12038" t="str">
        <f t="shared" si="376"/>
        <v>septembre</v>
      </c>
      <c r="F12038">
        <f t="shared" si="377"/>
        <v>11</v>
      </c>
    </row>
    <row r="12039" spans="1:6">
      <c r="A12039" t="s">
        <v>85</v>
      </c>
      <c r="B12039" s="72">
        <v>46276</v>
      </c>
      <c r="C12039" s="79">
        <v>0.5</v>
      </c>
      <c r="D12039">
        <v>8</v>
      </c>
      <c r="E12039" t="str">
        <f t="shared" si="376"/>
        <v>septembre</v>
      </c>
      <c r="F12039">
        <f t="shared" si="377"/>
        <v>12</v>
      </c>
    </row>
    <row r="12040" spans="1:6">
      <c r="A12040" t="s">
        <v>85</v>
      </c>
      <c r="B12040" s="72">
        <v>46276</v>
      </c>
      <c r="C12040" s="79">
        <v>0.54166666666666663</v>
      </c>
      <c r="D12040">
        <v>9</v>
      </c>
      <c r="E12040" t="str">
        <f t="shared" si="376"/>
        <v>septembre</v>
      </c>
      <c r="F12040">
        <f t="shared" si="377"/>
        <v>13</v>
      </c>
    </row>
    <row r="12041" spans="1:6">
      <c r="A12041" t="s">
        <v>85</v>
      </c>
      <c r="B12041" s="72">
        <v>46276</v>
      </c>
      <c r="C12041" s="79">
        <v>0.58333333333333337</v>
      </c>
      <c r="D12041">
        <v>12</v>
      </c>
      <c r="E12041" t="str">
        <f t="shared" si="376"/>
        <v>septembre</v>
      </c>
      <c r="F12041">
        <f t="shared" si="377"/>
        <v>14</v>
      </c>
    </row>
    <row r="12042" spans="1:6">
      <c r="A12042" t="s">
        <v>85</v>
      </c>
      <c r="B12042" s="72">
        <v>46276</v>
      </c>
      <c r="C12042" s="79">
        <v>0.625</v>
      </c>
      <c r="D12042">
        <v>10</v>
      </c>
      <c r="E12042" t="str">
        <f t="shared" si="376"/>
        <v>septembre</v>
      </c>
      <c r="F12042">
        <f t="shared" si="377"/>
        <v>15</v>
      </c>
    </row>
    <row r="12043" spans="1:6">
      <c r="A12043" t="s">
        <v>85</v>
      </c>
      <c r="B12043" s="72">
        <v>46276</v>
      </c>
      <c r="C12043" s="79">
        <v>0.66666666666666663</v>
      </c>
      <c r="D12043">
        <v>12</v>
      </c>
      <c r="E12043" t="str">
        <f t="shared" si="376"/>
        <v>septembre</v>
      </c>
      <c r="F12043">
        <f t="shared" si="377"/>
        <v>16</v>
      </c>
    </row>
    <row r="12044" spans="1:6">
      <c r="A12044" t="s">
        <v>85</v>
      </c>
      <c r="B12044" s="72">
        <v>46276</v>
      </c>
      <c r="C12044" s="79">
        <v>0.70833333333333337</v>
      </c>
      <c r="D12044">
        <v>8</v>
      </c>
      <c r="E12044" t="str">
        <f t="shared" si="376"/>
        <v>septembre</v>
      </c>
      <c r="F12044">
        <f t="shared" si="377"/>
        <v>17</v>
      </c>
    </row>
    <row r="12045" spans="1:6">
      <c r="A12045" t="s">
        <v>85</v>
      </c>
      <c r="B12045" s="72">
        <v>46276</v>
      </c>
      <c r="C12045" s="79">
        <v>0.75</v>
      </c>
      <c r="D12045">
        <v>7</v>
      </c>
      <c r="E12045" t="str">
        <f t="shared" si="376"/>
        <v>septembre</v>
      </c>
      <c r="F12045">
        <f t="shared" si="377"/>
        <v>18</v>
      </c>
    </row>
    <row r="12046" spans="1:6">
      <c r="A12046" t="s">
        <v>85</v>
      </c>
      <c r="B12046" s="72">
        <v>46276</v>
      </c>
      <c r="C12046" s="79">
        <v>0.79166666666666663</v>
      </c>
      <c r="D12046">
        <v>7</v>
      </c>
      <c r="E12046" t="str">
        <f t="shared" si="376"/>
        <v>septembre</v>
      </c>
      <c r="F12046">
        <f t="shared" si="377"/>
        <v>19</v>
      </c>
    </row>
    <row r="12047" spans="1:6">
      <c r="A12047" t="s">
        <v>85</v>
      </c>
      <c r="B12047" s="72">
        <v>46276</v>
      </c>
      <c r="C12047" s="79">
        <v>0.83333333333333337</v>
      </c>
      <c r="D12047">
        <v>4</v>
      </c>
      <c r="E12047" t="str">
        <f t="shared" si="376"/>
        <v>septembre</v>
      </c>
      <c r="F12047">
        <f t="shared" si="377"/>
        <v>20</v>
      </c>
    </row>
    <row r="12048" spans="1:6">
      <c r="A12048" t="s">
        <v>85</v>
      </c>
      <c r="B12048" s="72">
        <v>46276</v>
      </c>
      <c r="C12048" s="79">
        <v>0.875</v>
      </c>
      <c r="D12048">
        <v>4</v>
      </c>
      <c r="E12048" t="str">
        <f t="shared" si="376"/>
        <v>septembre</v>
      </c>
      <c r="F12048">
        <f t="shared" si="377"/>
        <v>21</v>
      </c>
    </row>
    <row r="12049" spans="1:6">
      <c r="A12049" t="s">
        <v>85</v>
      </c>
      <c r="B12049" s="72">
        <v>46276</v>
      </c>
      <c r="C12049" s="79">
        <v>0.91666666666666663</v>
      </c>
      <c r="D12049">
        <v>4</v>
      </c>
      <c r="E12049" t="str">
        <f t="shared" si="376"/>
        <v>septembre</v>
      </c>
      <c r="F12049">
        <f t="shared" si="377"/>
        <v>22</v>
      </c>
    </row>
    <row r="12050" spans="1:6">
      <c r="A12050" t="s">
        <v>85</v>
      </c>
      <c r="B12050" s="72">
        <v>46276</v>
      </c>
      <c r="C12050" s="79">
        <v>0.95833333333333337</v>
      </c>
      <c r="D12050">
        <v>3</v>
      </c>
      <c r="E12050" t="str">
        <f t="shared" si="376"/>
        <v>septembre</v>
      </c>
      <c r="F12050">
        <f t="shared" si="377"/>
        <v>23</v>
      </c>
    </row>
    <row r="12051" spans="1:6">
      <c r="A12051" t="s">
        <v>85</v>
      </c>
      <c r="B12051" s="72">
        <v>46277</v>
      </c>
      <c r="C12051" s="79">
        <v>0</v>
      </c>
      <c r="D12051">
        <v>3</v>
      </c>
      <c r="E12051" t="str">
        <f t="shared" si="376"/>
        <v>septembre</v>
      </c>
      <c r="F12051">
        <f t="shared" si="377"/>
        <v>24</v>
      </c>
    </row>
    <row r="12052" spans="1:6">
      <c r="A12052" t="s">
        <v>85</v>
      </c>
      <c r="B12052" s="72">
        <v>46277</v>
      </c>
      <c r="C12052" s="79">
        <v>4.1666666666666664E-2</v>
      </c>
      <c r="D12052">
        <v>2</v>
      </c>
      <c r="E12052" t="str">
        <f t="shared" si="376"/>
        <v>septembre</v>
      </c>
      <c r="F12052">
        <f t="shared" si="377"/>
        <v>1</v>
      </c>
    </row>
    <row r="12053" spans="1:6">
      <c r="A12053" t="s">
        <v>85</v>
      </c>
      <c r="B12053" s="72">
        <v>46277</v>
      </c>
      <c r="C12053" s="79">
        <v>8.3333333333333329E-2</v>
      </c>
      <c r="D12053">
        <v>2</v>
      </c>
      <c r="E12053" t="str">
        <f t="shared" si="376"/>
        <v>septembre</v>
      </c>
      <c r="F12053">
        <f t="shared" si="377"/>
        <v>2</v>
      </c>
    </row>
    <row r="12054" spans="1:6">
      <c r="A12054" t="s">
        <v>85</v>
      </c>
      <c r="B12054" s="72">
        <v>46277</v>
      </c>
      <c r="C12054" s="79">
        <v>0.125</v>
      </c>
      <c r="D12054">
        <v>1</v>
      </c>
      <c r="E12054" t="str">
        <f t="shared" si="376"/>
        <v>septembre</v>
      </c>
      <c r="F12054">
        <f t="shared" si="377"/>
        <v>3</v>
      </c>
    </row>
    <row r="12055" spans="1:6">
      <c r="A12055" t="s">
        <v>85</v>
      </c>
      <c r="B12055" s="72">
        <v>46277</v>
      </c>
      <c r="C12055" s="79">
        <v>0.16666666666666666</v>
      </c>
      <c r="D12055">
        <v>1</v>
      </c>
      <c r="E12055" t="str">
        <f t="shared" si="376"/>
        <v>septembre</v>
      </c>
      <c r="F12055">
        <f t="shared" si="377"/>
        <v>4</v>
      </c>
    </row>
    <row r="12056" spans="1:6">
      <c r="A12056" t="s">
        <v>85</v>
      </c>
      <c r="B12056" s="72">
        <v>46277</v>
      </c>
      <c r="C12056" s="79">
        <v>0.20833333333333334</v>
      </c>
      <c r="D12056">
        <v>0</v>
      </c>
      <c r="E12056" t="str">
        <f t="shared" si="376"/>
        <v>septembre</v>
      </c>
      <c r="F12056" t="e">
        <f t="shared" si="377"/>
        <v>#N/A</v>
      </c>
    </row>
    <row r="12057" spans="1:6">
      <c r="A12057" t="s">
        <v>85</v>
      </c>
      <c r="B12057" s="72">
        <v>46277</v>
      </c>
      <c r="C12057" s="79">
        <v>0.25</v>
      </c>
      <c r="D12057">
        <v>0</v>
      </c>
      <c r="E12057" t="str">
        <f t="shared" si="376"/>
        <v>septembre</v>
      </c>
      <c r="F12057">
        <f t="shared" si="377"/>
        <v>6</v>
      </c>
    </row>
    <row r="12058" spans="1:6">
      <c r="A12058" t="s">
        <v>85</v>
      </c>
      <c r="B12058" s="72">
        <v>46277</v>
      </c>
      <c r="C12058" s="79">
        <v>0.29166666666666669</v>
      </c>
      <c r="D12058">
        <v>2</v>
      </c>
      <c r="E12058" t="str">
        <f t="shared" si="376"/>
        <v>septembre</v>
      </c>
      <c r="F12058">
        <f t="shared" si="377"/>
        <v>7</v>
      </c>
    </row>
    <row r="12059" spans="1:6">
      <c r="A12059" t="s">
        <v>85</v>
      </c>
      <c r="B12059" s="72">
        <v>46277</v>
      </c>
      <c r="C12059" s="79">
        <v>0.33333333333333331</v>
      </c>
      <c r="D12059">
        <v>3</v>
      </c>
      <c r="E12059" t="str">
        <f t="shared" si="376"/>
        <v>septembre</v>
      </c>
      <c r="F12059">
        <f t="shared" si="377"/>
        <v>8</v>
      </c>
    </row>
    <row r="12060" spans="1:6">
      <c r="A12060" t="s">
        <v>85</v>
      </c>
      <c r="B12060" s="72">
        <v>46277</v>
      </c>
      <c r="C12060" s="79">
        <v>0.375</v>
      </c>
      <c r="D12060">
        <v>5</v>
      </c>
      <c r="E12060" t="str">
        <f t="shared" si="376"/>
        <v>septembre</v>
      </c>
      <c r="F12060">
        <f t="shared" si="377"/>
        <v>9</v>
      </c>
    </row>
    <row r="12061" spans="1:6">
      <c r="A12061" t="s">
        <v>85</v>
      </c>
      <c r="B12061" s="72">
        <v>46277</v>
      </c>
      <c r="C12061" s="79">
        <v>0.41666666666666669</v>
      </c>
      <c r="D12061">
        <v>8</v>
      </c>
      <c r="E12061" t="str">
        <f t="shared" si="376"/>
        <v>septembre</v>
      </c>
      <c r="F12061">
        <f t="shared" si="377"/>
        <v>10</v>
      </c>
    </row>
    <row r="12062" spans="1:6">
      <c r="A12062" t="s">
        <v>85</v>
      </c>
      <c r="B12062" s="72">
        <v>46277</v>
      </c>
      <c r="C12062" s="79">
        <v>0.45833333333333331</v>
      </c>
      <c r="D12062">
        <v>8</v>
      </c>
      <c r="E12062" t="str">
        <f t="shared" si="376"/>
        <v>septembre</v>
      </c>
      <c r="F12062">
        <f t="shared" si="377"/>
        <v>11</v>
      </c>
    </row>
    <row r="12063" spans="1:6">
      <c r="A12063" t="s">
        <v>85</v>
      </c>
      <c r="B12063" s="72">
        <v>46277</v>
      </c>
      <c r="C12063" s="79">
        <v>0.5</v>
      </c>
      <c r="D12063">
        <v>6</v>
      </c>
      <c r="E12063" t="str">
        <f t="shared" si="376"/>
        <v>septembre</v>
      </c>
      <c r="F12063">
        <f t="shared" si="377"/>
        <v>12</v>
      </c>
    </row>
    <row r="12064" spans="1:6">
      <c r="A12064" t="s">
        <v>85</v>
      </c>
      <c r="B12064" s="72">
        <v>46277</v>
      </c>
      <c r="C12064" s="79">
        <v>0.54166666666666663</v>
      </c>
      <c r="D12064">
        <v>7</v>
      </c>
      <c r="E12064" t="str">
        <f t="shared" si="376"/>
        <v>septembre</v>
      </c>
      <c r="F12064">
        <f t="shared" si="377"/>
        <v>13</v>
      </c>
    </row>
    <row r="12065" spans="1:6">
      <c r="A12065" t="s">
        <v>85</v>
      </c>
      <c r="B12065" s="72">
        <v>46277</v>
      </c>
      <c r="C12065" s="79">
        <v>0.58333333333333337</v>
      </c>
      <c r="D12065">
        <v>9</v>
      </c>
      <c r="E12065" t="str">
        <f t="shared" si="376"/>
        <v>septembre</v>
      </c>
      <c r="F12065">
        <f t="shared" si="377"/>
        <v>14</v>
      </c>
    </row>
    <row r="12066" spans="1:6">
      <c r="A12066" t="s">
        <v>85</v>
      </c>
      <c r="B12066" s="72">
        <v>46277</v>
      </c>
      <c r="C12066" s="79">
        <v>0.625</v>
      </c>
      <c r="D12066">
        <v>4</v>
      </c>
      <c r="E12066" t="str">
        <f t="shared" si="376"/>
        <v>septembre</v>
      </c>
      <c r="F12066">
        <f t="shared" si="377"/>
        <v>15</v>
      </c>
    </row>
    <row r="12067" spans="1:6">
      <c r="A12067" t="s">
        <v>85</v>
      </c>
      <c r="B12067" s="72">
        <v>46277</v>
      </c>
      <c r="C12067" s="79">
        <v>0.66666666666666663</v>
      </c>
      <c r="D12067">
        <v>6</v>
      </c>
      <c r="E12067" t="str">
        <f t="shared" si="376"/>
        <v>septembre</v>
      </c>
      <c r="F12067">
        <f t="shared" si="377"/>
        <v>16</v>
      </c>
    </row>
    <row r="12068" spans="1:6">
      <c r="A12068" t="s">
        <v>85</v>
      </c>
      <c r="B12068" s="72">
        <v>46277</v>
      </c>
      <c r="C12068" s="79">
        <v>0.70833333333333337</v>
      </c>
      <c r="D12068">
        <v>5</v>
      </c>
      <c r="E12068" t="str">
        <f t="shared" si="376"/>
        <v>septembre</v>
      </c>
      <c r="F12068">
        <f t="shared" si="377"/>
        <v>17</v>
      </c>
    </row>
    <row r="12069" spans="1:6">
      <c r="A12069" t="s">
        <v>85</v>
      </c>
      <c r="B12069" s="72">
        <v>46277</v>
      </c>
      <c r="C12069" s="79">
        <v>0.75</v>
      </c>
      <c r="D12069">
        <v>6</v>
      </c>
      <c r="E12069" t="str">
        <f t="shared" si="376"/>
        <v>septembre</v>
      </c>
      <c r="F12069">
        <f t="shared" si="377"/>
        <v>18</v>
      </c>
    </row>
    <row r="12070" spans="1:6">
      <c r="A12070" t="s">
        <v>85</v>
      </c>
      <c r="B12070" s="72">
        <v>46277</v>
      </c>
      <c r="C12070" s="79">
        <v>0.79166666666666663</v>
      </c>
      <c r="D12070">
        <v>3</v>
      </c>
      <c r="E12070" t="str">
        <f t="shared" si="376"/>
        <v>septembre</v>
      </c>
      <c r="F12070">
        <f t="shared" si="377"/>
        <v>19</v>
      </c>
    </row>
    <row r="12071" spans="1:6">
      <c r="A12071" t="s">
        <v>85</v>
      </c>
      <c r="B12071" s="72">
        <v>46277</v>
      </c>
      <c r="C12071" s="79">
        <v>0.83333333333333337</v>
      </c>
      <c r="D12071">
        <v>3</v>
      </c>
      <c r="E12071" t="str">
        <f t="shared" si="376"/>
        <v>septembre</v>
      </c>
      <c r="F12071">
        <f t="shared" si="377"/>
        <v>20</v>
      </c>
    </row>
    <row r="12072" spans="1:6">
      <c r="A12072" t="s">
        <v>85</v>
      </c>
      <c r="B12072" s="72">
        <v>46277</v>
      </c>
      <c r="C12072" s="79">
        <v>0.875</v>
      </c>
      <c r="D12072">
        <v>2</v>
      </c>
      <c r="E12072" t="str">
        <f t="shared" si="376"/>
        <v>septembre</v>
      </c>
      <c r="F12072">
        <f t="shared" si="377"/>
        <v>21</v>
      </c>
    </row>
    <row r="12073" spans="1:6">
      <c r="A12073" t="s">
        <v>85</v>
      </c>
      <c r="B12073" s="72">
        <v>46277</v>
      </c>
      <c r="C12073" s="79">
        <v>0.91666666666666663</v>
      </c>
      <c r="D12073">
        <v>1</v>
      </c>
      <c r="E12073" t="str">
        <f t="shared" si="376"/>
        <v>septembre</v>
      </c>
      <c r="F12073">
        <f t="shared" si="377"/>
        <v>22</v>
      </c>
    </row>
    <row r="12074" spans="1:6">
      <c r="A12074" t="s">
        <v>85</v>
      </c>
      <c r="B12074" s="72">
        <v>46277</v>
      </c>
      <c r="C12074" s="79">
        <v>0.95833333333333337</v>
      </c>
      <c r="D12074">
        <v>2</v>
      </c>
      <c r="E12074" t="str">
        <f t="shared" si="376"/>
        <v>septembre</v>
      </c>
      <c r="F12074">
        <f t="shared" si="377"/>
        <v>23</v>
      </c>
    </row>
    <row r="12075" spans="1:6">
      <c r="A12075" t="s">
        <v>85</v>
      </c>
      <c r="B12075" s="72">
        <v>46278</v>
      </c>
      <c r="C12075" s="79">
        <v>0</v>
      </c>
      <c r="D12075">
        <v>1</v>
      </c>
      <c r="E12075" t="str">
        <f t="shared" si="376"/>
        <v>septembre</v>
      </c>
      <c r="F12075">
        <f t="shared" si="377"/>
        <v>24</v>
      </c>
    </row>
    <row r="12076" spans="1:6">
      <c r="A12076" t="s">
        <v>85</v>
      </c>
      <c r="B12076" s="72">
        <v>46278</v>
      </c>
      <c r="C12076" s="79">
        <v>4.1666666666666664E-2</v>
      </c>
      <c r="D12076">
        <v>1</v>
      </c>
      <c r="E12076" t="str">
        <f t="shared" si="376"/>
        <v>septembre</v>
      </c>
      <c r="F12076">
        <f t="shared" si="377"/>
        <v>1</v>
      </c>
    </row>
    <row r="12077" spans="1:6">
      <c r="A12077" t="s">
        <v>85</v>
      </c>
      <c r="B12077" s="72">
        <v>46278</v>
      </c>
      <c r="C12077" s="79">
        <v>8.3333333333333329E-2</v>
      </c>
      <c r="D12077">
        <v>1</v>
      </c>
      <c r="E12077" t="str">
        <f t="shared" si="376"/>
        <v>septembre</v>
      </c>
      <c r="F12077">
        <f t="shared" si="377"/>
        <v>2</v>
      </c>
    </row>
    <row r="12078" spans="1:6">
      <c r="A12078" t="s">
        <v>85</v>
      </c>
      <c r="B12078" s="72">
        <v>46278</v>
      </c>
      <c r="C12078" s="79">
        <v>0.125</v>
      </c>
      <c r="D12078">
        <v>1</v>
      </c>
      <c r="E12078" t="str">
        <f t="shared" si="376"/>
        <v>septembre</v>
      </c>
      <c r="F12078">
        <f t="shared" si="377"/>
        <v>3</v>
      </c>
    </row>
    <row r="12079" spans="1:6">
      <c r="A12079" t="s">
        <v>85</v>
      </c>
      <c r="B12079" s="72">
        <v>46278</v>
      </c>
      <c r="C12079" s="79">
        <v>0.16666666666666666</v>
      </c>
      <c r="D12079">
        <v>1</v>
      </c>
      <c r="E12079" t="str">
        <f t="shared" si="376"/>
        <v>septembre</v>
      </c>
      <c r="F12079">
        <f t="shared" si="377"/>
        <v>4</v>
      </c>
    </row>
    <row r="12080" spans="1:6">
      <c r="A12080" t="s">
        <v>85</v>
      </c>
      <c r="B12080" s="72">
        <v>46278</v>
      </c>
      <c r="C12080" s="79">
        <v>0.20833333333333334</v>
      </c>
      <c r="D12080">
        <v>0</v>
      </c>
      <c r="E12080" t="str">
        <f t="shared" si="376"/>
        <v>septembre</v>
      </c>
      <c r="F12080" t="e">
        <f t="shared" si="377"/>
        <v>#N/A</v>
      </c>
    </row>
    <row r="12081" spans="1:6">
      <c r="A12081" t="s">
        <v>85</v>
      </c>
      <c r="B12081" s="72">
        <v>46278</v>
      </c>
      <c r="C12081" s="79">
        <v>0.25</v>
      </c>
      <c r="D12081">
        <v>1</v>
      </c>
      <c r="E12081" t="str">
        <f t="shared" si="376"/>
        <v>septembre</v>
      </c>
      <c r="F12081">
        <f t="shared" si="377"/>
        <v>6</v>
      </c>
    </row>
    <row r="12082" spans="1:6">
      <c r="A12082" t="s">
        <v>85</v>
      </c>
      <c r="B12082" s="72">
        <v>46278</v>
      </c>
      <c r="C12082" s="79">
        <v>0.29166666666666669</v>
      </c>
      <c r="D12082">
        <v>2</v>
      </c>
      <c r="E12082" t="str">
        <f t="shared" si="376"/>
        <v>septembre</v>
      </c>
      <c r="F12082">
        <f t="shared" si="377"/>
        <v>7</v>
      </c>
    </row>
    <row r="12083" spans="1:6">
      <c r="A12083" t="s">
        <v>85</v>
      </c>
      <c r="B12083" s="72">
        <v>46278</v>
      </c>
      <c r="C12083" s="79">
        <v>0.33333333333333331</v>
      </c>
      <c r="D12083">
        <v>2</v>
      </c>
      <c r="E12083" t="str">
        <f t="shared" si="376"/>
        <v>septembre</v>
      </c>
      <c r="F12083">
        <f t="shared" si="377"/>
        <v>8</v>
      </c>
    </row>
    <row r="12084" spans="1:6">
      <c r="A12084" t="s">
        <v>85</v>
      </c>
      <c r="B12084" s="72">
        <v>46278</v>
      </c>
      <c r="C12084" s="79">
        <v>0.375</v>
      </c>
      <c r="D12084">
        <v>2</v>
      </c>
      <c r="E12084" t="str">
        <f t="shared" si="376"/>
        <v>septembre</v>
      </c>
      <c r="F12084">
        <f t="shared" si="377"/>
        <v>9</v>
      </c>
    </row>
    <row r="12085" spans="1:6">
      <c r="A12085" t="s">
        <v>85</v>
      </c>
      <c r="B12085" s="72">
        <v>46278</v>
      </c>
      <c r="C12085" s="79">
        <v>0.41666666666666669</v>
      </c>
      <c r="D12085">
        <v>4</v>
      </c>
      <c r="E12085" t="str">
        <f t="shared" si="376"/>
        <v>septembre</v>
      </c>
      <c r="F12085">
        <f t="shared" si="377"/>
        <v>10</v>
      </c>
    </row>
    <row r="12086" spans="1:6">
      <c r="A12086" t="s">
        <v>85</v>
      </c>
      <c r="B12086" s="72">
        <v>46278</v>
      </c>
      <c r="C12086" s="79">
        <v>0.45833333333333331</v>
      </c>
      <c r="D12086">
        <v>3</v>
      </c>
      <c r="E12086" t="str">
        <f t="shared" si="376"/>
        <v>septembre</v>
      </c>
      <c r="F12086">
        <f t="shared" si="377"/>
        <v>11</v>
      </c>
    </row>
    <row r="12087" spans="1:6">
      <c r="A12087" t="s">
        <v>85</v>
      </c>
      <c r="B12087" s="72">
        <v>46278</v>
      </c>
      <c r="C12087" s="79">
        <v>0.5</v>
      </c>
      <c r="D12087">
        <v>6</v>
      </c>
      <c r="E12087" t="str">
        <f t="shared" si="376"/>
        <v>septembre</v>
      </c>
      <c r="F12087">
        <f t="shared" si="377"/>
        <v>12</v>
      </c>
    </row>
    <row r="12088" spans="1:6">
      <c r="A12088" t="s">
        <v>85</v>
      </c>
      <c r="B12088" s="72">
        <v>46278</v>
      </c>
      <c r="C12088" s="79">
        <v>0.54166666666666663</v>
      </c>
      <c r="D12088">
        <v>7</v>
      </c>
      <c r="E12088" t="str">
        <f t="shared" si="376"/>
        <v>septembre</v>
      </c>
      <c r="F12088">
        <f t="shared" si="377"/>
        <v>13</v>
      </c>
    </row>
    <row r="12089" spans="1:6">
      <c r="A12089" t="s">
        <v>85</v>
      </c>
      <c r="B12089" s="72">
        <v>46278</v>
      </c>
      <c r="C12089" s="79">
        <v>0.58333333333333337</v>
      </c>
      <c r="D12089">
        <v>5</v>
      </c>
      <c r="E12089" t="str">
        <f t="shared" si="376"/>
        <v>septembre</v>
      </c>
      <c r="F12089">
        <f t="shared" si="377"/>
        <v>14</v>
      </c>
    </row>
    <row r="12090" spans="1:6">
      <c r="A12090" t="s">
        <v>85</v>
      </c>
      <c r="B12090" s="72">
        <v>46278</v>
      </c>
      <c r="C12090" s="79">
        <v>0.625</v>
      </c>
      <c r="D12090">
        <v>4</v>
      </c>
      <c r="E12090" t="str">
        <f t="shared" si="376"/>
        <v>septembre</v>
      </c>
      <c r="F12090">
        <f t="shared" si="377"/>
        <v>15</v>
      </c>
    </row>
    <row r="12091" spans="1:6">
      <c r="A12091" t="s">
        <v>85</v>
      </c>
      <c r="B12091" s="72">
        <v>46278</v>
      </c>
      <c r="C12091" s="79">
        <v>0.66666666666666663</v>
      </c>
      <c r="D12091">
        <v>5</v>
      </c>
      <c r="E12091" t="str">
        <f t="shared" si="376"/>
        <v>septembre</v>
      </c>
      <c r="F12091">
        <f t="shared" si="377"/>
        <v>16</v>
      </c>
    </row>
    <row r="12092" spans="1:6">
      <c r="A12092" t="s">
        <v>85</v>
      </c>
      <c r="B12092" s="72">
        <v>46278</v>
      </c>
      <c r="C12092" s="79">
        <v>0.70833333333333337</v>
      </c>
      <c r="D12092">
        <v>6</v>
      </c>
      <c r="E12092" t="str">
        <f t="shared" si="376"/>
        <v>septembre</v>
      </c>
      <c r="F12092">
        <f t="shared" si="377"/>
        <v>17</v>
      </c>
    </row>
    <row r="12093" spans="1:6">
      <c r="A12093" t="s">
        <v>85</v>
      </c>
      <c r="B12093" s="72">
        <v>46278</v>
      </c>
      <c r="C12093" s="79">
        <v>0.75</v>
      </c>
      <c r="D12093">
        <v>4</v>
      </c>
      <c r="E12093" t="str">
        <f t="shared" si="376"/>
        <v>septembre</v>
      </c>
      <c r="F12093">
        <f t="shared" si="377"/>
        <v>18</v>
      </c>
    </row>
    <row r="12094" spans="1:6">
      <c r="A12094" t="s">
        <v>85</v>
      </c>
      <c r="B12094" s="72">
        <v>46278</v>
      </c>
      <c r="C12094" s="79">
        <v>0.79166666666666663</v>
      </c>
      <c r="D12094">
        <v>4</v>
      </c>
      <c r="E12094" t="str">
        <f t="shared" si="376"/>
        <v>septembre</v>
      </c>
      <c r="F12094">
        <f t="shared" si="377"/>
        <v>19</v>
      </c>
    </row>
    <row r="12095" spans="1:6">
      <c r="A12095" t="s">
        <v>85</v>
      </c>
      <c r="B12095" s="72">
        <v>46278</v>
      </c>
      <c r="C12095" s="79">
        <v>0.83333333333333337</v>
      </c>
      <c r="D12095">
        <v>5</v>
      </c>
      <c r="E12095" t="str">
        <f t="shared" si="376"/>
        <v>septembre</v>
      </c>
      <c r="F12095">
        <f t="shared" si="377"/>
        <v>20</v>
      </c>
    </row>
    <row r="12096" spans="1:6">
      <c r="A12096" t="s">
        <v>85</v>
      </c>
      <c r="B12096" s="72">
        <v>46278</v>
      </c>
      <c r="C12096" s="79">
        <v>0.875</v>
      </c>
      <c r="D12096">
        <v>4</v>
      </c>
      <c r="E12096" t="str">
        <f t="shared" si="376"/>
        <v>septembre</v>
      </c>
      <c r="F12096">
        <f t="shared" si="377"/>
        <v>21</v>
      </c>
    </row>
    <row r="12097" spans="1:6">
      <c r="A12097" t="s">
        <v>85</v>
      </c>
      <c r="B12097" s="72">
        <v>46278</v>
      </c>
      <c r="C12097" s="79">
        <v>0.91666666666666663</v>
      </c>
      <c r="D12097">
        <v>3</v>
      </c>
      <c r="E12097" t="str">
        <f t="shared" si="376"/>
        <v>septembre</v>
      </c>
      <c r="F12097">
        <f t="shared" si="377"/>
        <v>22</v>
      </c>
    </row>
    <row r="12098" spans="1:6">
      <c r="A12098" t="s">
        <v>85</v>
      </c>
      <c r="B12098" s="72">
        <v>46278</v>
      </c>
      <c r="C12098" s="79">
        <v>0.95833333333333337</v>
      </c>
      <c r="D12098">
        <v>2</v>
      </c>
      <c r="E12098" t="str">
        <f t="shared" si="376"/>
        <v>septembre</v>
      </c>
      <c r="F12098">
        <f t="shared" si="377"/>
        <v>23</v>
      </c>
    </row>
    <row r="12099" spans="1:6">
      <c r="A12099" t="s">
        <v>85</v>
      </c>
      <c r="B12099" s="72">
        <v>46279</v>
      </c>
      <c r="C12099" s="79">
        <v>0</v>
      </c>
      <c r="D12099">
        <v>1</v>
      </c>
      <c r="E12099" t="str">
        <f t="shared" si="376"/>
        <v>septembre</v>
      </c>
      <c r="F12099">
        <f t="shared" si="377"/>
        <v>24</v>
      </c>
    </row>
    <row r="12100" spans="1:6">
      <c r="A12100" t="s">
        <v>85</v>
      </c>
      <c r="B12100" s="72">
        <v>46279</v>
      </c>
      <c r="C12100" s="79">
        <v>4.1666666666666664E-2</v>
      </c>
      <c r="D12100">
        <v>1</v>
      </c>
      <c r="E12100" t="str">
        <f t="shared" ref="E12100:E12163" si="378">TEXT(B12100,"mmmm")</f>
        <v>septembre</v>
      </c>
      <c r="F12100">
        <f t="shared" ref="F12100:F12163" si="379">VLOOKUP(C12100,$L$1:$M$24,2,0)</f>
        <v>1</v>
      </c>
    </row>
    <row r="12101" spans="1:6">
      <c r="A12101" t="s">
        <v>85</v>
      </c>
      <c r="B12101" s="72">
        <v>46279</v>
      </c>
      <c r="C12101" s="79">
        <v>8.3333333333333329E-2</v>
      </c>
      <c r="D12101">
        <v>0</v>
      </c>
      <c r="E12101" t="str">
        <f t="shared" si="378"/>
        <v>septembre</v>
      </c>
      <c r="F12101">
        <f t="shared" si="379"/>
        <v>2</v>
      </c>
    </row>
    <row r="12102" spans="1:6">
      <c r="A12102" t="s">
        <v>85</v>
      </c>
      <c r="B12102" s="72">
        <v>46279</v>
      </c>
      <c r="C12102" s="79">
        <v>0.125</v>
      </c>
      <c r="D12102">
        <v>0</v>
      </c>
      <c r="E12102" t="str">
        <f t="shared" si="378"/>
        <v>septembre</v>
      </c>
      <c r="F12102">
        <f t="shared" si="379"/>
        <v>3</v>
      </c>
    </row>
    <row r="12103" spans="1:6">
      <c r="A12103" t="s">
        <v>85</v>
      </c>
      <c r="B12103" s="72">
        <v>46279</v>
      </c>
      <c r="C12103" s="79">
        <v>0.16666666666666666</v>
      </c>
      <c r="D12103">
        <v>1</v>
      </c>
      <c r="E12103" t="str">
        <f t="shared" si="378"/>
        <v>septembre</v>
      </c>
      <c r="F12103">
        <f t="shared" si="379"/>
        <v>4</v>
      </c>
    </row>
    <row r="12104" spans="1:6">
      <c r="A12104" t="s">
        <v>85</v>
      </c>
      <c r="B12104" s="72">
        <v>46279</v>
      </c>
      <c r="C12104" s="79">
        <v>0.20833333333333334</v>
      </c>
      <c r="D12104">
        <v>0</v>
      </c>
      <c r="E12104" t="str">
        <f t="shared" si="378"/>
        <v>septembre</v>
      </c>
      <c r="F12104" t="e">
        <f t="shared" si="379"/>
        <v>#N/A</v>
      </c>
    </row>
    <row r="12105" spans="1:6">
      <c r="A12105" t="s">
        <v>85</v>
      </c>
      <c r="B12105" s="72">
        <v>46279</v>
      </c>
      <c r="C12105" s="79">
        <v>0.25</v>
      </c>
      <c r="D12105">
        <v>1</v>
      </c>
      <c r="E12105" t="str">
        <f t="shared" si="378"/>
        <v>septembre</v>
      </c>
      <c r="F12105">
        <f t="shared" si="379"/>
        <v>6</v>
      </c>
    </row>
    <row r="12106" spans="1:6">
      <c r="A12106" t="s">
        <v>85</v>
      </c>
      <c r="B12106" s="72">
        <v>46279</v>
      </c>
      <c r="C12106" s="79">
        <v>0.29166666666666669</v>
      </c>
      <c r="D12106">
        <v>3</v>
      </c>
      <c r="E12106" t="str">
        <f t="shared" si="378"/>
        <v>septembre</v>
      </c>
      <c r="F12106">
        <f t="shared" si="379"/>
        <v>7</v>
      </c>
    </row>
    <row r="12107" spans="1:6">
      <c r="A12107" t="s">
        <v>85</v>
      </c>
      <c r="B12107" s="72">
        <v>46279</v>
      </c>
      <c r="C12107" s="79">
        <v>0.33333333333333331</v>
      </c>
      <c r="D12107">
        <v>5</v>
      </c>
      <c r="E12107" t="str">
        <f t="shared" si="378"/>
        <v>septembre</v>
      </c>
      <c r="F12107">
        <f t="shared" si="379"/>
        <v>8</v>
      </c>
    </row>
    <row r="12108" spans="1:6">
      <c r="A12108" t="s">
        <v>85</v>
      </c>
      <c r="B12108" s="72">
        <v>46279</v>
      </c>
      <c r="C12108" s="79">
        <v>0.375</v>
      </c>
      <c r="D12108">
        <v>11</v>
      </c>
      <c r="E12108" t="str">
        <f t="shared" si="378"/>
        <v>septembre</v>
      </c>
      <c r="F12108">
        <f t="shared" si="379"/>
        <v>9</v>
      </c>
    </row>
    <row r="12109" spans="1:6">
      <c r="A12109" t="s">
        <v>85</v>
      </c>
      <c r="B12109" s="72">
        <v>46279</v>
      </c>
      <c r="C12109" s="79">
        <v>0.41666666666666669</v>
      </c>
      <c r="D12109">
        <v>10</v>
      </c>
      <c r="E12109" t="str">
        <f t="shared" si="378"/>
        <v>septembre</v>
      </c>
      <c r="F12109">
        <f t="shared" si="379"/>
        <v>10</v>
      </c>
    </row>
    <row r="12110" spans="1:6">
      <c r="A12110" t="s">
        <v>85</v>
      </c>
      <c r="B12110" s="72">
        <v>46279</v>
      </c>
      <c r="C12110" s="79">
        <v>0.45833333333333331</v>
      </c>
      <c r="D12110">
        <v>15</v>
      </c>
      <c r="E12110" t="str">
        <f t="shared" si="378"/>
        <v>septembre</v>
      </c>
      <c r="F12110">
        <f t="shared" si="379"/>
        <v>11</v>
      </c>
    </row>
    <row r="12111" spans="1:6">
      <c r="A12111" t="s">
        <v>85</v>
      </c>
      <c r="B12111" s="72">
        <v>46279</v>
      </c>
      <c r="C12111" s="79">
        <v>0.5</v>
      </c>
      <c r="D12111">
        <v>16</v>
      </c>
      <c r="E12111" t="str">
        <f t="shared" si="378"/>
        <v>septembre</v>
      </c>
      <c r="F12111">
        <f t="shared" si="379"/>
        <v>12</v>
      </c>
    </row>
    <row r="12112" spans="1:6">
      <c r="A12112" t="s">
        <v>85</v>
      </c>
      <c r="B12112" s="72">
        <v>46279</v>
      </c>
      <c r="C12112" s="79">
        <v>0.54166666666666663</v>
      </c>
      <c r="D12112">
        <v>12</v>
      </c>
      <c r="E12112" t="str">
        <f t="shared" si="378"/>
        <v>septembre</v>
      </c>
      <c r="F12112">
        <f t="shared" si="379"/>
        <v>13</v>
      </c>
    </row>
    <row r="12113" spans="1:6">
      <c r="A12113" t="s">
        <v>85</v>
      </c>
      <c r="B12113" s="72">
        <v>46279</v>
      </c>
      <c r="C12113" s="79">
        <v>0.58333333333333337</v>
      </c>
      <c r="D12113">
        <v>11</v>
      </c>
      <c r="E12113" t="str">
        <f t="shared" si="378"/>
        <v>septembre</v>
      </c>
      <c r="F12113">
        <f t="shared" si="379"/>
        <v>14</v>
      </c>
    </row>
    <row r="12114" spans="1:6">
      <c r="A12114" t="s">
        <v>85</v>
      </c>
      <c r="B12114" s="72">
        <v>46279</v>
      </c>
      <c r="C12114" s="79">
        <v>0.625</v>
      </c>
      <c r="D12114">
        <v>10</v>
      </c>
      <c r="E12114" t="str">
        <f t="shared" si="378"/>
        <v>septembre</v>
      </c>
      <c r="F12114">
        <f t="shared" si="379"/>
        <v>15</v>
      </c>
    </row>
    <row r="12115" spans="1:6">
      <c r="A12115" t="s">
        <v>85</v>
      </c>
      <c r="B12115" s="72">
        <v>46279</v>
      </c>
      <c r="C12115" s="79">
        <v>0.66666666666666663</v>
      </c>
      <c r="D12115">
        <v>10</v>
      </c>
      <c r="E12115" t="str">
        <f t="shared" si="378"/>
        <v>septembre</v>
      </c>
      <c r="F12115">
        <f t="shared" si="379"/>
        <v>16</v>
      </c>
    </row>
    <row r="12116" spans="1:6">
      <c r="A12116" t="s">
        <v>85</v>
      </c>
      <c r="B12116" s="72">
        <v>46279</v>
      </c>
      <c r="C12116" s="79">
        <v>0.70833333333333337</v>
      </c>
      <c r="D12116">
        <v>10</v>
      </c>
      <c r="E12116" t="str">
        <f t="shared" si="378"/>
        <v>septembre</v>
      </c>
      <c r="F12116">
        <f t="shared" si="379"/>
        <v>17</v>
      </c>
    </row>
    <row r="12117" spans="1:6">
      <c r="A12117" t="s">
        <v>85</v>
      </c>
      <c r="B12117" s="72">
        <v>46279</v>
      </c>
      <c r="C12117" s="79">
        <v>0.75</v>
      </c>
      <c r="D12117">
        <v>8</v>
      </c>
      <c r="E12117" t="str">
        <f t="shared" si="378"/>
        <v>septembre</v>
      </c>
      <c r="F12117">
        <f t="shared" si="379"/>
        <v>18</v>
      </c>
    </row>
    <row r="12118" spans="1:6">
      <c r="A12118" t="s">
        <v>85</v>
      </c>
      <c r="B12118" s="72">
        <v>46279</v>
      </c>
      <c r="C12118" s="79">
        <v>0.79166666666666663</v>
      </c>
      <c r="D12118">
        <v>7</v>
      </c>
      <c r="E12118" t="str">
        <f t="shared" si="378"/>
        <v>septembre</v>
      </c>
      <c r="F12118">
        <f t="shared" si="379"/>
        <v>19</v>
      </c>
    </row>
    <row r="12119" spans="1:6">
      <c r="A12119" t="s">
        <v>85</v>
      </c>
      <c r="B12119" s="72">
        <v>46279</v>
      </c>
      <c r="C12119" s="79">
        <v>0.83333333333333337</v>
      </c>
      <c r="D12119">
        <v>6</v>
      </c>
      <c r="E12119" t="str">
        <f t="shared" si="378"/>
        <v>septembre</v>
      </c>
      <c r="F12119">
        <f t="shared" si="379"/>
        <v>20</v>
      </c>
    </row>
    <row r="12120" spans="1:6">
      <c r="A12120" t="s">
        <v>85</v>
      </c>
      <c r="B12120" s="72">
        <v>46279</v>
      </c>
      <c r="C12120" s="79">
        <v>0.875</v>
      </c>
      <c r="D12120">
        <v>5</v>
      </c>
      <c r="E12120" t="str">
        <f t="shared" si="378"/>
        <v>septembre</v>
      </c>
      <c r="F12120">
        <f t="shared" si="379"/>
        <v>21</v>
      </c>
    </row>
    <row r="12121" spans="1:6">
      <c r="A12121" t="s">
        <v>85</v>
      </c>
      <c r="B12121" s="72">
        <v>46279</v>
      </c>
      <c r="C12121" s="79">
        <v>0.91666666666666663</v>
      </c>
      <c r="D12121">
        <v>3</v>
      </c>
      <c r="E12121" t="str">
        <f t="shared" si="378"/>
        <v>septembre</v>
      </c>
      <c r="F12121">
        <f t="shared" si="379"/>
        <v>22</v>
      </c>
    </row>
    <row r="12122" spans="1:6">
      <c r="A12122" t="s">
        <v>85</v>
      </c>
      <c r="B12122" s="72">
        <v>46279</v>
      </c>
      <c r="C12122" s="79">
        <v>0.95833333333333337</v>
      </c>
      <c r="D12122">
        <v>2</v>
      </c>
      <c r="E12122" t="str">
        <f t="shared" si="378"/>
        <v>septembre</v>
      </c>
      <c r="F12122">
        <f t="shared" si="379"/>
        <v>23</v>
      </c>
    </row>
    <row r="12123" spans="1:6">
      <c r="A12123" t="s">
        <v>85</v>
      </c>
      <c r="B12123" s="72">
        <v>46280</v>
      </c>
      <c r="C12123" s="79">
        <v>0</v>
      </c>
      <c r="D12123">
        <v>1</v>
      </c>
      <c r="E12123" t="str">
        <f t="shared" si="378"/>
        <v>septembre</v>
      </c>
      <c r="F12123">
        <f t="shared" si="379"/>
        <v>24</v>
      </c>
    </row>
    <row r="12124" spans="1:6">
      <c r="A12124" t="s">
        <v>85</v>
      </c>
      <c r="B12124" s="72">
        <v>46280</v>
      </c>
      <c r="C12124" s="79">
        <v>4.1666666666666664E-2</v>
      </c>
      <c r="D12124">
        <v>1</v>
      </c>
      <c r="E12124" t="str">
        <f t="shared" si="378"/>
        <v>septembre</v>
      </c>
      <c r="F12124">
        <f t="shared" si="379"/>
        <v>1</v>
      </c>
    </row>
    <row r="12125" spans="1:6">
      <c r="A12125" t="s">
        <v>85</v>
      </c>
      <c r="B12125" s="72">
        <v>46280</v>
      </c>
      <c r="C12125" s="79">
        <v>8.3333333333333329E-2</v>
      </c>
      <c r="D12125">
        <v>0</v>
      </c>
      <c r="E12125" t="str">
        <f t="shared" si="378"/>
        <v>septembre</v>
      </c>
      <c r="F12125">
        <f t="shared" si="379"/>
        <v>2</v>
      </c>
    </row>
    <row r="12126" spans="1:6">
      <c r="A12126" t="s">
        <v>85</v>
      </c>
      <c r="B12126" s="72">
        <v>46280</v>
      </c>
      <c r="C12126" s="79">
        <v>0.125</v>
      </c>
      <c r="D12126">
        <v>0</v>
      </c>
      <c r="E12126" t="str">
        <f t="shared" si="378"/>
        <v>septembre</v>
      </c>
      <c r="F12126">
        <f t="shared" si="379"/>
        <v>3</v>
      </c>
    </row>
    <row r="12127" spans="1:6">
      <c r="A12127" t="s">
        <v>85</v>
      </c>
      <c r="B12127" s="72">
        <v>46280</v>
      </c>
      <c r="C12127" s="79">
        <v>0.16666666666666666</v>
      </c>
      <c r="D12127">
        <v>0</v>
      </c>
      <c r="E12127" t="str">
        <f t="shared" si="378"/>
        <v>septembre</v>
      </c>
      <c r="F12127">
        <f t="shared" si="379"/>
        <v>4</v>
      </c>
    </row>
    <row r="12128" spans="1:6">
      <c r="A12128" t="s">
        <v>85</v>
      </c>
      <c r="B12128" s="72">
        <v>46280</v>
      </c>
      <c r="C12128" s="79">
        <v>0.20833333333333334</v>
      </c>
      <c r="D12128">
        <v>0</v>
      </c>
      <c r="E12128" t="str">
        <f t="shared" si="378"/>
        <v>septembre</v>
      </c>
      <c r="F12128" t="e">
        <f t="shared" si="379"/>
        <v>#N/A</v>
      </c>
    </row>
    <row r="12129" spans="1:6">
      <c r="A12129" t="s">
        <v>85</v>
      </c>
      <c r="B12129" s="72">
        <v>46280</v>
      </c>
      <c r="C12129" s="79">
        <v>0.25</v>
      </c>
      <c r="D12129">
        <v>1</v>
      </c>
      <c r="E12129" t="str">
        <f t="shared" si="378"/>
        <v>septembre</v>
      </c>
      <c r="F12129">
        <f t="shared" si="379"/>
        <v>6</v>
      </c>
    </row>
    <row r="12130" spans="1:6">
      <c r="A12130" t="s">
        <v>85</v>
      </c>
      <c r="B12130" s="72">
        <v>46280</v>
      </c>
      <c r="C12130" s="79">
        <v>0.29166666666666669</v>
      </c>
      <c r="D12130">
        <v>1</v>
      </c>
      <c r="E12130" t="str">
        <f t="shared" si="378"/>
        <v>septembre</v>
      </c>
      <c r="F12130">
        <f t="shared" si="379"/>
        <v>7</v>
      </c>
    </row>
    <row r="12131" spans="1:6">
      <c r="A12131" t="s">
        <v>85</v>
      </c>
      <c r="B12131" s="72">
        <v>46280</v>
      </c>
      <c r="C12131" s="79">
        <v>0.33333333333333331</v>
      </c>
      <c r="D12131">
        <v>5</v>
      </c>
      <c r="E12131" t="str">
        <f t="shared" si="378"/>
        <v>septembre</v>
      </c>
      <c r="F12131">
        <f t="shared" si="379"/>
        <v>8</v>
      </c>
    </row>
    <row r="12132" spans="1:6">
      <c r="A12132" t="s">
        <v>85</v>
      </c>
      <c r="B12132" s="72">
        <v>46280</v>
      </c>
      <c r="C12132" s="79">
        <v>0.375</v>
      </c>
      <c r="D12132">
        <v>8</v>
      </c>
      <c r="E12132" t="str">
        <f t="shared" si="378"/>
        <v>septembre</v>
      </c>
      <c r="F12132">
        <f t="shared" si="379"/>
        <v>9</v>
      </c>
    </row>
    <row r="12133" spans="1:6">
      <c r="A12133" t="s">
        <v>85</v>
      </c>
      <c r="B12133" s="72">
        <v>46280</v>
      </c>
      <c r="C12133" s="79">
        <v>0.41666666666666669</v>
      </c>
      <c r="D12133">
        <v>12</v>
      </c>
      <c r="E12133" t="str">
        <f t="shared" si="378"/>
        <v>septembre</v>
      </c>
      <c r="F12133">
        <f t="shared" si="379"/>
        <v>10</v>
      </c>
    </row>
    <row r="12134" spans="1:6">
      <c r="A12134" t="s">
        <v>85</v>
      </c>
      <c r="B12134" s="72">
        <v>46280</v>
      </c>
      <c r="C12134" s="79">
        <v>0.45833333333333331</v>
      </c>
      <c r="D12134">
        <v>12</v>
      </c>
      <c r="E12134" t="str">
        <f t="shared" si="378"/>
        <v>septembre</v>
      </c>
      <c r="F12134">
        <f t="shared" si="379"/>
        <v>11</v>
      </c>
    </row>
    <row r="12135" spans="1:6">
      <c r="A12135" t="s">
        <v>85</v>
      </c>
      <c r="B12135" s="72">
        <v>46280</v>
      </c>
      <c r="C12135" s="79">
        <v>0.5</v>
      </c>
      <c r="D12135">
        <v>11</v>
      </c>
      <c r="E12135" t="str">
        <f t="shared" si="378"/>
        <v>septembre</v>
      </c>
      <c r="F12135">
        <f t="shared" si="379"/>
        <v>12</v>
      </c>
    </row>
    <row r="12136" spans="1:6">
      <c r="A12136" t="s">
        <v>85</v>
      </c>
      <c r="B12136" s="72">
        <v>46280</v>
      </c>
      <c r="C12136" s="79">
        <v>0.54166666666666663</v>
      </c>
      <c r="D12136">
        <v>9</v>
      </c>
      <c r="E12136" t="str">
        <f t="shared" si="378"/>
        <v>septembre</v>
      </c>
      <c r="F12136">
        <f t="shared" si="379"/>
        <v>13</v>
      </c>
    </row>
    <row r="12137" spans="1:6">
      <c r="A12137" t="s">
        <v>85</v>
      </c>
      <c r="B12137" s="72">
        <v>46280</v>
      </c>
      <c r="C12137" s="79">
        <v>0.58333333333333337</v>
      </c>
      <c r="D12137">
        <v>9</v>
      </c>
      <c r="E12137" t="str">
        <f t="shared" si="378"/>
        <v>septembre</v>
      </c>
      <c r="F12137">
        <f t="shared" si="379"/>
        <v>14</v>
      </c>
    </row>
    <row r="12138" spans="1:6">
      <c r="A12138" t="s">
        <v>85</v>
      </c>
      <c r="B12138" s="72">
        <v>46280</v>
      </c>
      <c r="C12138" s="79">
        <v>0.625</v>
      </c>
      <c r="D12138">
        <v>11</v>
      </c>
      <c r="E12138" t="str">
        <f t="shared" si="378"/>
        <v>septembre</v>
      </c>
      <c r="F12138">
        <f t="shared" si="379"/>
        <v>15</v>
      </c>
    </row>
    <row r="12139" spans="1:6">
      <c r="A12139" t="s">
        <v>85</v>
      </c>
      <c r="B12139" s="72">
        <v>46280</v>
      </c>
      <c r="C12139" s="79">
        <v>0.66666666666666663</v>
      </c>
      <c r="D12139">
        <v>12</v>
      </c>
      <c r="E12139" t="str">
        <f t="shared" si="378"/>
        <v>septembre</v>
      </c>
      <c r="F12139">
        <f t="shared" si="379"/>
        <v>16</v>
      </c>
    </row>
    <row r="12140" spans="1:6">
      <c r="A12140" t="s">
        <v>85</v>
      </c>
      <c r="B12140" s="72">
        <v>46280</v>
      </c>
      <c r="C12140" s="79">
        <v>0.70833333333333337</v>
      </c>
      <c r="D12140">
        <v>12</v>
      </c>
      <c r="E12140" t="str">
        <f t="shared" si="378"/>
        <v>septembre</v>
      </c>
      <c r="F12140">
        <f t="shared" si="379"/>
        <v>17</v>
      </c>
    </row>
    <row r="12141" spans="1:6">
      <c r="A12141" t="s">
        <v>85</v>
      </c>
      <c r="B12141" s="72">
        <v>46280</v>
      </c>
      <c r="C12141" s="79">
        <v>0.75</v>
      </c>
      <c r="D12141">
        <v>10</v>
      </c>
      <c r="E12141" t="str">
        <f t="shared" si="378"/>
        <v>septembre</v>
      </c>
      <c r="F12141">
        <f t="shared" si="379"/>
        <v>18</v>
      </c>
    </row>
    <row r="12142" spans="1:6">
      <c r="A12142" t="s">
        <v>85</v>
      </c>
      <c r="B12142" s="72">
        <v>46280</v>
      </c>
      <c r="C12142" s="79">
        <v>0.79166666666666663</v>
      </c>
      <c r="D12142">
        <v>5</v>
      </c>
      <c r="E12142" t="str">
        <f t="shared" si="378"/>
        <v>septembre</v>
      </c>
      <c r="F12142">
        <f t="shared" si="379"/>
        <v>19</v>
      </c>
    </row>
    <row r="12143" spans="1:6">
      <c r="A12143" t="s">
        <v>85</v>
      </c>
      <c r="B12143" s="72">
        <v>46280</v>
      </c>
      <c r="C12143" s="79">
        <v>0.83333333333333337</v>
      </c>
      <c r="D12143">
        <v>4</v>
      </c>
      <c r="E12143" t="str">
        <f t="shared" si="378"/>
        <v>septembre</v>
      </c>
      <c r="F12143">
        <f t="shared" si="379"/>
        <v>20</v>
      </c>
    </row>
    <row r="12144" spans="1:6">
      <c r="A12144" t="s">
        <v>85</v>
      </c>
      <c r="B12144" s="72">
        <v>46280</v>
      </c>
      <c r="C12144" s="79">
        <v>0.875</v>
      </c>
      <c r="D12144">
        <v>5</v>
      </c>
      <c r="E12144" t="str">
        <f t="shared" si="378"/>
        <v>septembre</v>
      </c>
      <c r="F12144">
        <f t="shared" si="379"/>
        <v>21</v>
      </c>
    </row>
    <row r="12145" spans="1:6">
      <c r="A12145" t="s">
        <v>85</v>
      </c>
      <c r="B12145" s="72">
        <v>46280</v>
      </c>
      <c r="C12145" s="79">
        <v>0.91666666666666663</v>
      </c>
      <c r="D12145">
        <v>1</v>
      </c>
      <c r="E12145" t="str">
        <f t="shared" si="378"/>
        <v>septembre</v>
      </c>
      <c r="F12145">
        <f t="shared" si="379"/>
        <v>22</v>
      </c>
    </row>
    <row r="12146" spans="1:6">
      <c r="A12146" t="s">
        <v>85</v>
      </c>
      <c r="B12146" s="72">
        <v>46280</v>
      </c>
      <c r="C12146" s="79">
        <v>0.95833333333333337</v>
      </c>
      <c r="D12146">
        <v>3</v>
      </c>
      <c r="E12146" t="str">
        <f t="shared" si="378"/>
        <v>septembre</v>
      </c>
      <c r="F12146">
        <f t="shared" si="379"/>
        <v>23</v>
      </c>
    </row>
    <row r="12147" spans="1:6">
      <c r="A12147" t="s">
        <v>85</v>
      </c>
      <c r="B12147" s="72">
        <v>46281</v>
      </c>
      <c r="C12147" s="79">
        <v>0</v>
      </c>
      <c r="D12147">
        <v>0</v>
      </c>
      <c r="E12147" t="str">
        <f t="shared" si="378"/>
        <v>septembre</v>
      </c>
      <c r="F12147">
        <f t="shared" si="379"/>
        <v>24</v>
      </c>
    </row>
    <row r="12148" spans="1:6">
      <c r="A12148" t="s">
        <v>85</v>
      </c>
      <c r="B12148" s="72">
        <v>46281</v>
      </c>
      <c r="C12148" s="79">
        <v>4.1666666666666664E-2</v>
      </c>
      <c r="D12148">
        <v>1</v>
      </c>
      <c r="E12148" t="str">
        <f t="shared" si="378"/>
        <v>septembre</v>
      </c>
      <c r="F12148">
        <f t="shared" si="379"/>
        <v>1</v>
      </c>
    </row>
    <row r="12149" spans="1:6">
      <c r="A12149" t="s">
        <v>85</v>
      </c>
      <c r="B12149" s="72">
        <v>46281</v>
      </c>
      <c r="C12149" s="79">
        <v>8.3333333333333329E-2</v>
      </c>
      <c r="D12149">
        <v>1</v>
      </c>
      <c r="E12149" t="str">
        <f t="shared" si="378"/>
        <v>septembre</v>
      </c>
      <c r="F12149">
        <f t="shared" si="379"/>
        <v>2</v>
      </c>
    </row>
    <row r="12150" spans="1:6">
      <c r="A12150" t="s">
        <v>85</v>
      </c>
      <c r="B12150" s="72">
        <v>46281</v>
      </c>
      <c r="C12150" s="79">
        <v>0.125</v>
      </c>
      <c r="D12150">
        <v>1</v>
      </c>
      <c r="E12150" t="str">
        <f t="shared" si="378"/>
        <v>septembre</v>
      </c>
      <c r="F12150">
        <f t="shared" si="379"/>
        <v>3</v>
      </c>
    </row>
    <row r="12151" spans="1:6">
      <c r="A12151" t="s">
        <v>85</v>
      </c>
      <c r="B12151" s="72">
        <v>46281</v>
      </c>
      <c r="C12151" s="79">
        <v>0.16666666666666666</v>
      </c>
      <c r="D12151">
        <v>0</v>
      </c>
      <c r="E12151" t="str">
        <f t="shared" si="378"/>
        <v>septembre</v>
      </c>
      <c r="F12151">
        <f t="shared" si="379"/>
        <v>4</v>
      </c>
    </row>
    <row r="12152" spans="1:6">
      <c r="A12152" t="s">
        <v>85</v>
      </c>
      <c r="B12152" s="72">
        <v>46281</v>
      </c>
      <c r="C12152" s="79">
        <v>0.20833333333333334</v>
      </c>
      <c r="D12152">
        <v>0</v>
      </c>
      <c r="E12152" t="str">
        <f t="shared" si="378"/>
        <v>septembre</v>
      </c>
      <c r="F12152" t="e">
        <f t="shared" si="379"/>
        <v>#N/A</v>
      </c>
    </row>
    <row r="12153" spans="1:6">
      <c r="A12153" t="s">
        <v>85</v>
      </c>
      <c r="B12153" s="72">
        <v>46281</v>
      </c>
      <c r="C12153" s="79">
        <v>0.25</v>
      </c>
      <c r="D12153">
        <v>1</v>
      </c>
      <c r="E12153" t="str">
        <f t="shared" si="378"/>
        <v>septembre</v>
      </c>
      <c r="F12153">
        <f t="shared" si="379"/>
        <v>6</v>
      </c>
    </row>
    <row r="12154" spans="1:6">
      <c r="A12154" t="s">
        <v>85</v>
      </c>
      <c r="B12154" s="72">
        <v>46281</v>
      </c>
      <c r="C12154" s="79">
        <v>0.29166666666666669</v>
      </c>
      <c r="D12154">
        <v>1</v>
      </c>
      <c r="E12154" t="str">
        <f t="shared" si="378"/>
        <v>septembre</v>
      </c>
      <c r="F12154">
        <f t="shared" si="379"/>
        <v>7</v>
      </c>
    </row>
    <row r="12155" spans="1:6">
      <c r="A12155" t="s">
        <v>85</v>
      </c>
      <c r="B12155" s="72">
        <v>46281</v>
      </c>
      <c r="C12155" s="79">
        <v>0.33333333333333331</v>
      </c>
      <c r="D12155">
        <v>2</v>
      </c>
      <c r="E12155" t="str">
        <f t="shared" si="378"/>
        <v>septembre</v>
      </c>
      <c r="F12155">
        <f t="shared" si="379"/>
        <v>8</v>
      </c>
    </row>
    <row r="12156" spans="1:6">
      <c r="A12156" t="s">
        <v>85</v>
      </c>
      <c r="B12156" s="72">
        <v>46281</v>
      </c>
      <c r="C12156" s="79">
        <v>0.375</v>
      </c>
      <c r="D12156">
        <v>7</v>
      </c>
      <c r="E12156" t="str">
        <f t="shared" si="378"/>
        <v>septembre</v>
      </c>
      <c r="F12156">
        <f t="shared" si="379"/>
        <v>9</v>
      </c>
    </row>
    <row r="12157" spans="1:6">
      <c r="A12157" t="s">
        <v>85</v>
      </c>
      <c r="B12157" s="72">
        <v>46281</v>
      </c>
      <c r="C12157" s="79">
        <v>0.41666666666666669</v>
      </c>
      <c r="D12157">
        <v>10</v>
      </c>
      <c r="E12157" t="str">
        <f t="shared" si="378"/>
        <v>septembre</v>
      </c>
      <c r="F12157">
        <f t="shared" si="379"/>
        <v>10</v>
      </c>
    </row>
    <row r="12158" spans="1:6">
      <c r="A12158" t="s">
        <v>85</v>
      </c>
      <c r="B12158" s="72">
        <v>46281</v>
      </c>
      <c r="C12158" s="79">
        <v>0.45833333333333331</v>
      </c>
      <c r="D12158">
        <v>12</v>
      </c>
      <c r="E12158" t="str">
        <f t="shared" si="378"/>
        <v>septembre</v>
      </c>
      <c r="F12158">
        <f t="shared" si="379"/>
        <v>11</v>
      </c>
    </row>
    <row r="12159" spans="1:6">
      <c r="A12159" t="s">
        <v>85</v>
      </c>
      <c r="B12159" s="72">
        <v>46281</v>
      </c>
      <c r="C12159" s="79">
        <v>0.5</v>
      </c>
      <c r="D12159">
        <v>13</v>
      </c>
      <c r="E12159" t="str">
        <f t="shared" si="378"/>
        <v>septembre</v>
      </c>
      <c r="F12159">
        <f t="shared" si="379"/>
        <v>12</v>
      </c>
    </row>
    <row r="12160" spans="1:6">
      <c r="A12160" t="s">
        <v>85</v>
      </c>
      <c r="B12160" s="72">
        <v>46281</v>
      </c>
      <c r="C12160" s="79">
        <v>0.54166666666666663</v>
      </c>
      <c r="D12160">
        <v>8</v>
      </c>
      <c r="E12160" t="str">
        <f t="shared" si="378"/>
        <v>septembre</v>
      </c>
      <c r="F12160">
        <f t="shared" si="379"/>
        <v>13</v>
      </c>
    </row>
    <row r="12161" spans="1:6">
      <c r="A12161" t="s">
        <v>85</v>
      </c>
      <c r="B12161" s="72">
        <v>46281</v>
      </c>
      <c r="C12161" s="79">
        <v>0.58333333333333337</v>
      </c>
      <c r="D12161">
        <v>10</v>
      </c>
      <c r="E12161" t="str">
        <f t="shared" si="378"/>
        <v>septembre</v>
      </c>
      <c r="F12161">
        <f t="shared" si="379"/>
        <v>14</v>
      </c>
    </row>
    <row r="12162" spans="1:6">
      <c r="A12162" t="s">
        <v>85</v>
      </c>
      <c r="B12162" s="72">
        <v>46281</v>
      </c>
      <c r="C12162" s="79">
        <v>0.625</v>
      </c>
      <c r="D12162">
        <v>10</v>
      </c>
      <c r="E12162" t="str">
        <f t="shared" si="378"/>
        <v>septembre</v>
      </c>
      <c r="F12162">
        <f t="shared" si="379"/>
        <v>15</v>
      </c>
    </row>
    <row r="12163" spans="1:6">
      <c r="A12163" t="s">
        <v>85</v>
      </c>
      <c r="B12163" s="72">
        <v>46281</v>
      </c>
      <c r="C12163" s="79">
        <v>0.66666666666666663</v>
      </c>
      <c r="D12163">
        <v>12</v>
      </c>
      <c r="E12163" t="str">
        <f t="shared" si="378"/>
        <v>septembre</v>
      </c>
      <c r="F12163">
        <f t="shared" si="379"/>
        <v>16</v>
      </c>
    </row>
    <row r="12164" spans="1:6">
      <c r="A12164" t="s">
        <v>85</v>
      </c>
      <c r="B12164" s="72">
        <v>46281</v>
      </c>
      <c r="C12164" s="79">
        <v>0.70833333333333337</v>
      </c>
      <c r="D12164">
        <v>11</v>
      </c>
      <c r="E12164" t="str">
        <f t="shared" ref="E12164:E12227" si="380">TEXT(B12164,"mmmm")</f>
        <v>septembre</v>
      </c>
      <c r="F12164">
        <f t="shared" ref="F12164:F12227" si="381">VLOOKUP(C12164,$L$1:$M$24,2,0)</f>
        <v>17</v>
      </c>
    </row>
    <row r="12165" spans="1:6">
      <c r="A12165" t="s">
        <v>85</v>
      </c>
      <c r="B12165" s="72">
        <v>46281</v>
      </c>
      <c r="C12165" s="79">
        <v>0.75</v>
      </c>
      <c r="D12165">
        <v>8</v>
      </c>
      <c r="E12165" t="str">
        <f t="shared" si="380"/>
        <v>septembre</v>
      </c>
      <c r="F12165">
        <f t="shared" si="381"/>
        <v>18</v>
      </c>
    </row>
    <row r="12166" spans="1:6">
      <c r="A12166" t="s">
        <v>85</v>
      </c>
      <c r="B12166" s="72">
        <v>46281</v>
      </c>
      <c r="C12166" s="79">
        <v>0.79166666666666663</v>
      </c>
      <c r="D12166">
        <v>7</v>
      </c>
      <c r="E12166" t="str">
        <f t="shared" si="380"/>
        <v>septembre</v>
      </c>
      <c r="F12166">
        <f t="shared" si="381"/>
        <v>19</v>
      </c>
    </row>
    <row r="12167" spans="1:6">
      <c r="A12167" t="s">
        <v>85</v>
      </c>
      <c r="B12167" s="72">
        <v>46281</v>
      </c>
      <c r="C12167" s="79">
        <v>0.83333333333333337</v>
      </c>
      <c r="D12167">
        <v>3</v>
      </c>
      <c r="E12167" t="str">
        <f t="shared" si="380"/>
        <v>septembre</v>
      </c>
      <c r="F12167">
        <f t="shared" si="381"/>
        <v>20</v>
      </c>
    </row>
    <row r="12168" spans="1:6">
      <c r="A12168" t="s">
        <v>85</v>
      </c>
      <c r="B12168" s="72">
        <v>46281</v>
      </c>
      <c r="C12168" s="79">
        <v>0.875</v>
      </c>
      <c r="D12168">
        <v>4</v>
      </c>
      <c r="E12168" t="str">
        <f t="shared" si="380"/>
        <v>septembre</v>
      </c>
      <c r="F12168">
        <f t="shared" si="381"/>
        <v>21</v>
      </c>
    </row>
    <row r="12169" spans="1:6">
      <c r="A12169" t="s">
        <v>85</v>
      </c>
      <c r="B12169" s="72">
        <v>46281</v>
      </c>
      <c r="C12169" s="79">
        <v>0.91666666666666663</v>
      </c>
      <c r="D12169">
        <v>3</v>
      </c>
      <c r="E12169" t="str">
        <f t="shared" si="380"/>
        <v>septembre</v>
      </c>
      <c r="F12169">
        <f t="shared" si="381"/>
        <v>22</v>
      </c>
    </row>
    <row r="12170" spans="1:6">
      <c r="A12170" t="s">
        <v>85</v>
      </c>
      <c r="B12170" s="72">
        <v>46281</v>
      </c>
      <c r="C12170" s="79">
        <v>0.95833333333333337</v>
      </c>
      <c r="D12170">
        <v>1</v>
      </c>
      <c r="E12170" t="str">
        <f t="shared" si="380"/>
        <v>septembre</v>
      </c>
      <c r="F12170">
        <f t="shared" si="381"/>
        <v>23</v>
      </c>
    </row>
    <row r="12171" spans="1:6">
      <c r="A12171" t="s">
        <v>85</v>
      </c>
      <c r="B12171" s="72">
        <v>46282</v>
      </c>
      <c r="C12171" s="79">
        <v>0</v>
      </c>
      <c r="D12171">
        <v>1</v>
      </c>
      <c r="E12171" t="str">
        <f t="shared" si="380"/>
        <v>septembre</v>
      </c>
      <c r="F12171">
        <f t="shared" si="381"/>
        <v>24</v>
      </c>
    </row>
    <row r="12172" spans="1:6">
      <c r="A12172" t="s">
        <v>85</v>
      </c>
      <c r="B12172" s="72">
        <v>46282</v>
      </c>
      <c r="C12172" s="79">
        <v>4.1666666666666664E-2</v>
      </c>
      <c r="D12172">
        <v>1</v>
      </c>
      <c r="E12172" t="str">
        <f t="shared" si="380"/>
        <v>septembre</v>
      </c>
      <c r="F12172">
        <f t="shared" si="381"/>
        <v>1</v>
      </c>
    </row>
    <row r="12173" spans="1:6">
      <c r="A12173" t="s">
        <v>85</v>
      </c>
      <c r="B12173" s="72">
        <v>46282</v>
      </c>
      <c r="C12173" s="79">
        <v>8.3333333333333329E-2</v>
      </c>
      <c r="D12173">
        <v>1</v>
      </c>
      <c r="E12173" t="str">
        <f t="shared" si="380"/>
        <v>septembre</v>
      </c>
      <c r="F12173">
        <f t="shared" si="381"/>
        <v>2</v>
      </c>
    </row>
    <row r="12174" spans="1:6">
      <c r="A12174" t="s">
        <v>85</v>
      </c>
      <c r="B12174" s="72">
        <v>46282</v>
      </c>
      <c r="C12174" s="79">
        <v>0.125</v>
      </c>
      <c r="D12174">
        <v>0</v>
      </c>
      <c r="E12174" t="str">
        <f t="shared" si="380"/>
        <v>septembre</v>
      </c>
      <c r="F12174">
        <f t="shared" si="381"/>
        <v>3</v>
      </c>
    </row>
    <row r="12175" spans="1:6">
      <c r="A12175" t="s">
        <v>85</v>
      </c>
      <c r="B12175" s="72">
        <v>46282</v>
      </c>
      <c r="C12175" s="79">
        <v>0.16666666666666666</v>
      </c>
      <c r="D12175">
        <v>0</v>
      </c>
      <c r="E12175" t="str">
        <f t="shared" si="380"/>
        <v>septembre</v>
      </c>
      <c r="F12175">
        <f t="shared" si="381"/>
        <v>4</v>
      </c>
    </row>
    <row r="12176" spans="1:6">
      <c r="A12176" t="s">
        <v>85</v>
      </c>
      <c r="B12176" s="72">
        <v>46282</v>
      </c>
      <c r="C12176" s="79">
        <v>0.20833333333333334</v>
      </c>
      <c r="D12176">
        <v>0</v>
      </c>
      <c r="E12176" t="str">
        <f t="shared" si="380"/>
        <v>septembre</v>
      </c>
      <c r="F12176" t="e">
        <f t="shared" si="381"/>
        <v>#N/A</v>
      </c>
    </row>
    <row r="12177" spans="1:6">
      <c r="A12177" t="s">
        <v>85</v>
      </c>
      <c r="B12177" s="72">
        <v>46282</v>
      </c>
      <c r="C12177" s="79">
        <v>0.25</v>
      </c>
      <c r="D12177">
        <v>2</v>
      </c>
      <c r="E12177" t="str">
        <f t="shared" si="380"/>
        <v>septembre</v>
      </c>
      <c r="F12177">
        <f t="shared" si="381"/>
        <v>6</v>
      </c>
    </row>
    <row r="12178" spans="1:6">
      <c r="A12178" t="s">
        <v>85</v>
      </c>
      <c r="B12178" s="72">
        <v>46282</v>
      </c>
      <c r="C12178" s="79">
        <v>0.29166666666666669</v>
      </c>
      <c r="D12178">
        <v>0</v>
      </c>
      <c r="E12178" t="str">
        <f t="shared" si="380"/>
        <v>septembre</v>
      </c>
      <c r="F12178">
        <f t="shared" si="381"/>
        <v>7</v>
      </c>
    </row>
    <row r="12179" spans="1:6">
      <c r="A12179" t="s">
        <v>85</v>
      </c>
      <c r="B12179" s="72">
        <v>46282</v>
      </c>
      <c r="C12179" s="79">
        <v>0.33333333333333331</v>
      </c>
      <c r="D12179">
        <v>3</v>
      </c>
      <c r="E12179" t="str">
        <f t="shared" si="380"/>
        <v>septembre</v>
      </c>
      <c r="F12179">
        <f t="shared" si="381"/>
        <v>8</v>
      </c>
    </row>
    <row r="12180" spans="1:6">
      <c r="A12180" t="s">
        <v>85</v>
      </c>
      <c r="B12180" s="72">
        <v>46282</v>
      </c>
      <c r="C12180" s="79">
        <v>0.375</v>
      </c>
      <c r="D12180">
        <v>6</v>
      </c>
      <c r="E12180" t="str">
        <f t="shared" si="380"/>
        <v>septembre</v>
      </c>
      <c r="F12180">
        <f t="shared" si="381"/>
        <v>9</v>
      </c>
    </row>
    <row r="12181" spans="1:6">
      <c r="A12181" t="s">
        <v>85</v>
      </c>
      <c r="B12181" s="72">
        <v>46282</v>
      </c>
      <c r="C12181" s="79">
        <v>0.41666666666666669</v>
      </c>
      <c r="D12181">
        <v>7</v>
      </c>
      <c r="E12181" t="str">
        <f t="shared" si="380"/>
        <v>septembre</v>
      </c>
      <c r="F12181">
        <f t="shared" si="381"/>
        <v>10</v>
      </c>
    </row>
    <row r="12182" spans="1:6">
      <c r="A12182" t="s">
        <v>85</v>
      </c>
      <c r="B12182" s="72">
        <v>46282</v>
      </c>
      <c r="C12182" s="79">
        <v>0.45833333333333331</v>
      </c>
      <c r="D12182">
        <v>8</v>
      </c>
      <c r="E12182" t="str">
        <f t="shared" si="380"/>
        <v>septembre</v>
      </c>
      <c r="F12182">
        <f t="shared" si="381"/>
        <v>11</v>
      </c>
    </row>
    <row r="12183" spans="1:6">
      <c r="A12183" t="s">
        <v>85</v>
      </c>
      <c r="B12183" s="72">
        <v>46282</v>
      </c>
      <c r="C12183" s="79">
        <v>0.5</v>
      </c>
      <c r="D12183">
        <v>8</v>
      </c>
      <c r="E12183" t="str">
        <f t="shared" si="380"/>
        <v>septembre</v>
      </c>
      <c r="F12183">
        <f t="shared" si="381"/>
        <v>12</v>
      </c>
    </row>
    <row r="12184" spans="1:6">
      <c r="A12184" t="s">
        <v>85</v>
      </c>
      <c r="B12184" s="72">
        <v>46282</v>
      </c>
      <c r="C12184" s="79">
        <v>0.54166666666666663</v>
      </c>
      <c r="D12184">
        <v>7</v>
      </c>
      <c r="E12184" t="str">
        <f t="shared" si="380"/>
        <v>septembre</v>
      </c>
      <c r="F12184">
        <f t="shared" si="381"/>
        <v>13</v>
      </c>
    </row>
    <row r="12185" spans="1:6">
      <c r="A12185" t="s">
        <v>85</v>
      </c>
      <c r="B12185" s="72">
        <v>46282</v>
      </c>
      <c r="C12185" s="79">
        <v>0.58333333333333337</v>
      </c>
      <c r="D12185">
        <v>8</v>
      </c>
      <c r="E12185" t="str">
        <f t="shared" si="380"/>
        <v>septembre</v>
      </c>
      <c r="F12185">
        <f t="shared" si="381"/>
        <v>14</v>
      </c>
    </row>
    <row r="12186" spans="1:6">
      <c r="A12186" t="s">
        <v>85</v>
      </c>
      <c r="B12186" s="72">
        <v>46282</v>
      </c>
      <c r="C12186" s="79">
        <v>0.625</v>
      </c>
      <c r="D12186">
        <v>8</v>
      </c>
      <c r="E12186" t="str">
        <f t="shared" si="380"/>
        <v>septembre</v>
      </c>
      <c r="F12186">
        <f t="shared" si="381"/>
        <v>15</v>
      </c>
    </row>
    <row r="12187" spans="1:6">
      <c r="A12187" t="s">
        <v>85</v>
      </c>
      <c r="B12187" s="72">
        <v>46282</v>
      </c>
      <c r="C12187" s="79">
        <v>0.66666666666666663</v>
      </c>
      <c r="D12187">
        <v>6</v>
      </c>
      <c r="E12187" t="str">
        <f t="shared" si="380"/>
        <v>septembre</v>
      </c>
      <c r="F12187">
        <f t="shared" si="381"/>
        <v>16</v>
      </c>
    </row>
    <row r="12188" spans="1:6">
      <c r="A12188" t="s">
        <v>85</v>
      </c>
      <c r="B12188" s="72">
        <v>46282</v>
      </c>
      <c r="C12188" s="79">
        <v>0.70833333333333337</v>
      </c>
      <c r="D12188">
        <v>6</v>
      </c>
      <c r="E12188" t="str">
        <f t="shared" si="380"/>
        <v>septembre</v>
      </c>
      <c r="F12188">
        <f t="shared" si="381"/>
        <v>17</v>
      </c>
    </row>
    <row r="12189" spans="1:6">
      <c r="A12189" t="s">
        <v>85</v>
      </c>
      <c r="B12189" s="72">
        <v>46282</v>
      </c>
      <c r="C12189" s="79">
        <v>0.75</v>
      </c>
      <c r="D12189">
        <v>8</v>
      </c>
      <c r="E12189" t="str">
        <f t="shared" si="380"/>
        <v>septembre</v>
      </c>
      <c r="F12189">
        <f t="shared" si="381"/>
        <v>18</v>
      </c>
    </row>
    <row r="12190" spans="1:6">
      <c r="A12190" t="s">
        <v>85</v>
      </c>
      <c r="B12190" s="72">
        <v>46282</v>
      </c>
      <c r="C12190" s="79">
        <v>0.79166666666666663</v>
      </c>
      <c r="D12190">
        <v>6</v>
      </c>
      <c r="E12190" t="str">
        <f t="shared" si="380"/>
        <v>septembre</v>
      </c>
      <c r="F12190">
        <f t="shared" si="381"/>
        <v>19</v>
      </c>
    </row>
    <row r="12191" spans="1:6">
      <c r="A12191" t="s">
        <v>85</v>
      </c>
      <c r="B12191" s="72">
        <v>46282</v>
      </c>
      <c r="C12191" s="79">
        <v>0.83333333333333337</v>
      </c>
      <c r="D12191">
        <v>5</v>
      </c>
      <c r="E12191" t="str">
        <f t="shared" si="380"/>
        <v>septembre</v>
      </c>
      <c r="F12191">
        <f t="shared" si="381"/>
        <v>20</v>
      </c>
    </row>
    <row r="12192" spans="1:6">
      <c r="A12192" t="s">
        <v>85</v>
      </c>
      <c r="B12192" s="72">
        <v>46282</v>
      </c>
      <c r="C12192" s="79">
        <v>0.875</v>
      </c>
      <c r="D12192">
        <v>4</v>
      </c>
      <c r="E12192" t="str">
        <f t="shared" si="380"/>
        <v>septembre</v>
      </c>
      <c r="F12192">
        <f t="shared" si="381"/>
        <v>21</v>
      </c>
    </row>
    <row r="12193" spans="1:6">
      <c r="A12193" t="s">
        <v>85</v>
      </c>
      <c r="B12193" s="72">
        <v>46282</v>
      </c>
      <c r="C12193" s="79">
        <v>0.91666666666666663</v>
      </c>
      <c r="D12193">
        <v>5</v>
      </c>
      <c r="E12193" t="str">
        <f t="shared" si="380"/>
        <v>septembre</v>
      </c>
      <c r="F12193">
        <f t="shared" si="381"/>
        <v>22</v>
      </c>
    </row>
    <row r="12194" spans="1:6">
      <c r="A12194" t="s">
        <v>85</v>
      </c>
      <c r="B12194" s="72">
        <v>46282</v>
      </c>
      <c r="C12194" s="79">
        <v>0.95833333333333337</v>
      </c>
      <c r="D12194">
        <v>2</v>
      </c>
      <c r="E12194" t="str">
        <f t="shared" si="380"/>
        <v>septembre</v>
      </c>
      <c r="F12194">
        <f t="shared" si="381"/>
        <v>23</v>
      </c>
    </row>
    <row r="12195" spans="1:6">
      <c r="A12195" t="s">
        <v>85</v>
      </c>
      <c r="B12195" s="72">
        <v>46283</v>
      </c>
      <c r="C12195" s="79">
        <v>0</v>
      </c>
      <c r="D12195">
        <v>2</v>
      </c>
      <c r="E12195" t="str">
        <f t="shared" si="380"/>
        <v>septembre</v>
      </c>
      <c r="F12195">
        <f t="shared" si="381"/>
        <v>24</v>
      </c>
    </row>
    <row r="12196" spans="1:6">
      <c r="A12196" t="s">
        <v>85</v>
      </c>
      <c r="B12196" s="72">
        <v>46283</v>
      </c>
      <c r="C12196" s="79">
        <v>4.1666666666666664E-2</v>
      </c>
      <c r="D12196">
        <v>2</v>
      </c>
      <c r="E12196" t="str">
        <f t="shared" si="380"/>
        <v>septembre</v>
      </c>
      <c r="F12196">
        <f t="shared" si="381"/>
        <v>1</v>
      </c>
    </row>
    <row r="12197" spans="1:6">
      <c r="A12197" t="s">
        <v>85</v>
      </c>
      <c r="B12197" s="72">
        <v>46283</v>
      </c>
      <c r="C12197" s="79">
        <v>8.3333333333333329E-2</v>
      </c>
      <c r="D12197">
        <v>1</v>
      </c>
      <c r="E12197" t="str">
        <f t="shared" si="380"/>
        <v>septembre</v>
      </c>
      <c r="F12197">
        <f t="shared" si="381"/>
        <v>2</v>
      </c>
    </row>
    <row r="12198" spans="1:6">
      <c r="A12198" t="s">
        <v>85</v>
      </c>
      <c r="B12198" s="72">
        <v>46283</v>
      </c>
      <c r="C12198" s="79">
        <v>0.125</v>
      </c>
      <c r="D12198">
        <v>1</v>
      </c>
      <c r="E12198" t="str">
        <f t="shared" si="380"/>
        <v>septembre</v>
      </c>
      <c r="F12198">
        <f t="shared" si="381"/>
        <v>3</v>
      </c>
    </row>
    <row r="12199" spans="1:6">
      <c r="A12199" t="s">
        <v>85</v>
      </c>
      <c r="B12199" s="72">
        <v>46283</v>
      </c>
      <c r="C12199" s="79">
        <v>0.16666666666666666</v>
      </c>
      <c r="D12199">
        <v>1</v>
      </c>
      <c r="E12199" t="str">
        <f t="shared" si="380"/>
        <v>septembre</v>
      </c>
      <c r="F12199">
        <f t="shared" si="381"/>
        <v>4</v>
      </c>
    </row>
    <row r="12200" spans="1:6">
      <c r="A12200" t="s">
        <v>85</v>
      </c>
      <c r="B12200" s="72">
        <v>46283</v>
      </c>
      <c r="C12200" s="79">
        <v>0.20833333333333334</v>
      </c>
      <c r="D12200">
        <v>0</v>
      </c>
      <c r="E12200" t="str">
        <f t="shared" si="380"/>
        <v>septembre</v>
      </c>
      <c r="F12200" t="e">
        <f t="shared" si="381"/>
        <v>#N/A</v>
      </c>
    </row>
    <row r="12201" spans="1:6">
      <c r="A12201" t="s">
        <v>85</v>
      </c>
      <c r="B12201" s="72">
        <v>46283</v>
      </c>
      <c r="C12201" s="79">
        <v>0.25</v>
      </c>
      <c r="D12201">
        <v>0</v>
      </c>
      <c r="E12201" t="str">
        <f t="shared" si="380"/>
        <v>septembre</v>
      </c>
      <c r="F12201">
        <f t="shared" si="381"/>
        <v>6</v>
      </c>
    </row>
    <row r="12202" spans="1:6">
      <c r="A12202" t="s">
        <v>85</v>
      </c>
      <c r="B12202" s="72">
        <v>46283</v>
      </c>
      <c r="C12202" s="79">
        <v>0.29166666666666669</v>
      </c>
      <c r="D12202">
        <v>2</v>
      </c>
      <c r="E12202" t="str">
        <f t="shared" si="380"/>
        <v>septembre</v>
      </c>
      <c r="F12202">
        <f t="shared" si="381"/>
        <v>7</v>
      </c>
    </row>
    <row r="12203" spans="1:6">
      <c r="A12203" t="s">
        <v>85</v>
      </c>
      <c r="B12203" s="72">
        <v>46283</v>
      </c>
      <c r="C12203" s="79">
        <v>0.33333333333333331</v>
      </c>
      <c r="D12203">
        <v>3</v>
      </c>
      <c r="E12203" t="str">
        <f t="shared" si="380"/>
        <v>septembre</v>
      </c>
      <c r="F12203">
        <f t="shared" si="381"/>
        <v>8</v>
      </c>
    </row>
    <row r="12204" spans="1:6">
      <c r="A12204" t="s">
        <v>85</v>
      </c>
      <c r="B12204" s="72">
        <v>46283</v>
      </c>
      <c r="C12204" s="79">
        <v>0.375</v>
      </c>
      <c r="D12204">
        <v>7</v>
      </c>
      <c r="E12204" t="str">
        <f t="shared" si="380"/>
        <v>septembre</v>
      </c>
      <c r="F12204">
        <f t="shared" si="381"/>
        <v>9</v>
      </c>
    </row>
    <row r="12205" spans="1:6">
      <c r="A12205" t="s">
        <v>85</v>
      </c>
      <c r="B12205" s="72">
        <v>46283</v>
      </c>
      <c r="C12205" s="79">
        <v>0.41666666666666669</v>
      </c>
      <c r="D12205">
        <v>7</v>
      </c>
      <c r="E12205" t="str">
        <f t="shared" si="380"/>
        <v>septembre</v>
      </c>
      <c r="F12205">
        <f t="shared" si="381"/>
        <v>10</v>
      </c>
    </row>
    <row r="12206" spans="1:6">
      <c r="A12206" t="s">
        <v>85</v>
      </c>
      <c r="B12206" s="72">
        <v>46283</v>
      </c>
      <c r="C12206" s="79">
        <v>0.45833333333333331</v>
      </c>
      <c r="D12206">
        <v>10</v>
      </c>
      <c r="E12206" t="str">
        <f t="shared" si="380"/>
        <v>septembre</v>
      </c>
      <c r="F12206">
        <f t="shared" si="381"/>
        <v>11</v>
      </c>
    </row>
    <row r="12207" spans="1:6">
      <c r="A12207" t="s">
        <v>85</v>
      </c>
      <c r="B12207" s="72">
        <v>46283</v>
      </c>
      <c r="C12207" s="79">
        <v>0.5</v>
      </c>
      <c r="D12207">
        <v>8</v>
      </c>
      <c r="E12207" t="str">
        <f t="shared" si="380"/>
        <v>septembre</v>
      </c>
      <c r="F12207">
        <f t="shared" si="381"/>
        <v>12</v>
      </c>
    </row>
    <row r="12208" spans="1:6">
      <c r="A12208" t="s">
        <v>85</v>
      </c>
      <c r="B12208" s="72">
        <v>46283</v>
      </c>
      <c r="C12208" s="79">
        <v>0.54166666666666663</v>
      </c>
      <c r="D12208">
        <v>9</v>
      </c>
      <c r="E12208" t="str">
        <f t="shared" si="380"/>
        <v>septembre</v>
      </c>
      <c r="F12208">
        <f t="shared" si="381"/>
        <v>13</v>
      </c>
    </row>
    <row r="12209" spans="1:6">
      <c r="A12209" t="s">
        <v>85</v>
      </c>
      <c r="B12209" s="72">
        <v>46283</v>
      </c>
      <c r="C12209" s="79">
        <v>0.58333333333333337</v>
      </c>
      <c r="D12209">
        <v>12</v>
      </c>
      <c r="E12209" t="str">
        <f t="shared" si="380"/>
        <v>septembre</v>
      </c>
      <c r="F12209">
        <f t="shared" si="381"/>
        <v>14</v>
      </c>
    </row>
    <row r="12210" spans="1:6">
      <c r="A12210" t="s">
        <v>85</v>
      </c>
      <c r="B12210" s="72">
        <v>46283</v>
      </c>
      <c r="C12210" s="79">
        <v>0.625</v>
      </c>
      <c r="D12210">
        <v>10</v>
      </c>
      <c r="E12210" t="str">
        <f t="shared" si="380"/>
        <v>septembre</v>
      </c>
      <c r="F12210">
        <f t="shared" si="381"/>
        <v>15</v>
      </c>
    </row>
    <row r="12211" spans="1:6">
      <c r="A12211" t="s">
        <v>85</v>
      </c>
      <c r="B12211" s="72">
        <v>46283</v>
      </c>
      <c r="C12211" s="79">
        <v>0.66666666666666663</v>
      </c>
      <c r="D12211">
        <v>12</v>
      </c>
      <c r="E12211" t="str">
        <f t="shared" si="380"/>
        <v>septembre</v>
      </c>
      <c r="F12211">
        <f t="shared" si="381"/>
        <v>16</v>
      </c>
    </row>
    <row r="12212" spans="1:6">
      <c r="A12212" t="s">
        <v>85</v>
      </c>
      <c r="B12212" s="72">
        <v>46283</v>
      </c>
      <c r="C12212" s="79">
        <v>0.70833333333333337</v>
      </c>
      <c r="D12212">
        <v>8</v>
      </c>
      <c r="E12212" t="str">
        <f t="shared" si="380"/>
        <v>septembre</v>
      </c>
      <c r="F12212">
        <f t="shared" si="381"/>
        <v>17</v>
      </c>
    </row>
    <row r="12213" spans="1:6">
      <c r="A12213" t="s">
        <v>85</v>
      </c>
      <c r="B12213" s="72">
        <v>46283</v>
      </c>
      <c r="C12213" s="79">
        <v>0.75</v>
      </c>
      <c r="D12213">
        <v>7</v>
      </c>
      <c r="E12213" t="str">
        <f t="shared" si="380"/>
        <v>septembre</v>
      </c>
      <c r="F12213">
        <f t="shared" si="381"/>
        <v>18</v>
      </c>
    </row>
    <row r="12214" spans="1:6">
      <c r="A12214" t="s">
        <v>85</v>
      </c>
      <c r="B12214" s="72">
        <v>46283</v>
      </c>
      <c r="C12214" s="79">
        <v>0.79166666666666663</v>
      </c>
      <c r="D12214">
        <v>7</v>
      </c>
      <c r="E12214" t="str">
        <f t="shared" si="380"/>
        <v>septembre</v>
      </c>
      <c r="F12214">
        <f t="shared" si="381"/>
        <v>19</v>
      </c>
    </row>
    <row r="12215" spans="1:6">
      <c r="A12215" t="s">
        <v>85</v>
      </c>
      <c r="B12215" s="72">
        <v>46283</v>
      </c>
      <c r="C12215" s="79">
        <v>0.83333333333333337</v>
      </c>
      <c r="D12215">
        <v>4</v>
      </c>
      <c r="E12215" t="str">
        <f t="shared" si="380"/>
        <v>septembre</v>
      </c>
      <c r="F12215">
        <f t="shared" si="381"/>
        <v>20</v>
      </c>
    </row>
    <row r="12216" spans="1:6">
      <c r="A12216" t="s">
        <v>85</v>
      </c>
      <c r="B12216" s="72">
        <v>46283</v>
      </c>
      <c r="C12216" s="79">
        <v>0.875</v>
      </c>
      <c r="D12216">
        <v>4</v>
      </c>
      <c r="E12216" t="str">
        <f t="shared" si="380"/>
        <v>septembre</v>
      </c>
      <c r="F12216">
        <f t="shared" si="381"/>
        <v>21</v>
      </c>
    </row>
    <row r="12217" spans="1:6">
      <c r="A12217" t="s">
        <v>85</v>
      </c>
      <c r="B12217" s="72">
        <v>46283</v>
      </c>
      <c r="C12217" s="79">
        <v>0.91666666666666663</v>
      </c>
      <c r="D12217">
        <v>4</v>
      </c>
      <c r="E12217" t="str">
        <f t="shared" si="380"/>
        <v>septembre</v>
      </c>
      <c r="F12217">
        <f t="shared" si="381"/>
        <v>22</v>
      </c>
    </row>
    <row r="12218" spans="1:6">
      <c r="A12218" t="s">
        <v>85</v>
      </c>
      <c r="B12218" s="72">
        <v>46283</v>
      </c>
      <c r="C12218" s="79">
        <v>0.95833333333333337</v>
      </c>
      <c r="D12218">
        <v>3</v>
      </c>
      <c r="E12218" t="str">
        <f t="shared" si="380"/>
        <v>septembre</v>
      </c>
      <c r="F12218">
        <f t="shared" si="381"/>
        <v>23</v>
      </c>
    </row>
    <row r="12219" spans="1:6">
      <c r="A12219" t="s">
        <v>85</v>
      </c>
      <c r="B12219" s="72">
        <v>46284</v>
      </c>
      <c r="C12219" s="79">
        <v>0</v>
      </c>
      <c r="D12219">
        <v>3</v>
      </c>
      <c r="E12219" t="str">
        <f t="shared" si="380"/>
        <v>septembre</v>
      </c>
      <c r="F12219">
        <f t="shared" si="381"/>
        <v>24</v>
      </c>
    </row>
    <row r="12220" spans="1:6">
      <c r="A12220" t="s">
        <v>85</v>
      </c>
      <c r="B12220" s="72">
        <v>46284</v>
      </c>
      <c r="C12220" s="79">
        <v>4.1666666666666664E-2</v>
      </c>
      <c r="D12220">
        <v>2</v>
      </c>
      <c r="E12220" t="str">
        <f t="shared" si="380"/>
        <v>septembre</v>
      </c>
      <c r="F12220">
        <f t="shared" si="381"/>
        <v>1</v>
      </c>
    </row>
    <row r="12221" spans="1:6">
      <c r="A12221" t="s">
        <v>85</v>
      </c>
      <c r="B12221" s="72">
        <v>46284</v>
      </c>
      <c r="C12221" s="79">
        <v>8.3333333333333329E-2</v>
      </c>
      <c r="D12221">
        <v>2</v>
      </c>
      <c r="E12221" t="str">
        <f t="shared" si="380"/>
        <v>septembre</v>
      </c>
      <c r="F12221">
        <f t="shared" si="381"/>
        <v>2</v>
      </c>
    </row>
    <row r="12222" spans="1:6">
      <c r="A12222" t="s">
        <v>85</v>
      </c>
      <c r="B12222" s="72">
        <v>46284</v>
      </c>
      <c r="C12222" s="79">
        <v>0.125</v>
      </c>
      <c r="D12222">
        <v>1</v>
      </c>
      <c r="E12222" t="str">
        <f t="shared" si="380"/>
        <v>septembre</v>
      </c>
      <c r="F12222">
        <f t="shared" si="381"/>
        <v>3</v>
      </c>
    </row>
    <row r="12223" spans="1:6">
      <c r="A12223" t="s">
        <v>85</v>
      </c>
      <c r="B12223" s="72">
        <v>46284</v>
      </c>
      <c r="C12223" s="79">
        <v>0.16666666666666666</v>
      </c>
      <c r="D12223">
        <v>1</v>
      </c>
      <c r="E12223" t="str">
        <f t="shared" si="380"/>
        <v>septembre</v>
      </c>
      <c r="F12223">
        <f t="shared" si="381"/>
        <v>4</v>
      </c>
    </row>
    <row r="12224" spans="1:6">
      <c r="A12224" t="s">
        <v>85</v>
      </c>
      <c r="B12224" s="72">
        <v>46284</v>
      </c>
      <c r="C12224" s="79">
        <v>0.20833333333333334</v>
      </c>
      <c r="D12224">
        <v>0</v>
      </c>
      <c r="E12224" t="str">
        <f t="shared" si="380"/>
        <v>septembre</v>
      </c>
      <c r="F12224" t="e">
        <f t="shared" si="381"/>
        <v>#N/A</v>
      </c>
    </row>
    <row r="12225" spans="1:6">
      <c r="A12225" t="s">
        <v>85</v>
      </c>
      <c r="B12225" s="72">
        <v>46284</v>
      </c>
      <c r="C12225" s="79">
        <v>0.25</v>
      </c>
      <c r="D12225">
        <v>0</v>
      </c>
      <c r="E12225" t="str">
        <f t="shared" si="380"/>
        <v>septembre</v>
      </c>
      <c r="F12225">
        <f t="shared" si="381"/>
        <v>6</v>
      </c>
    </row>
    <row r="12226" spans="1:6">
      <c r="A12226" t="s">
        <v>85</v>
      </c>
      <c r="B12226" s="72">
        <v>46284</v>
      </c>
      <c r="C12226" s="79">
        <v>0.29166666666666669</v>
      </c>
      <c r="D12226">
        <v>2</v>
      </c>
      <c r="E12226" t="str">
        <f t="shared" si="380"/>
        <v>septembre</v>
      </c>
      <c r="F12226">
        <f t="shared" si="381"/>
        <v>7</v>
      </c>
    </row>
    <row r="12227" spans="1:6">
      <c r="A12227" t="s">
        <v>85</v>
      </c>
      <c r="B12227" s="72">
        <v>46284</v>
      </c>
      <c r="C12227" s="79">
        <v>0.33333333333333331</v>
      </c>
      <c r="D12227">
        <v>3</v>
      </c>
      <c r="E12227" t="str">
        <f t="shared" si="380"/>
        <v>septembre</v>
      </c>
      <c r="F12227">
        <f t="shared" si="381"/>
        <v>8</v>
      </c>
    </row>
    <row r="12228" spans="1:6">
      <c r="A12228" t="s">
        <v>85</v>
      </c>
      <c r="B12228" s="72">
        <v>46284</v>
      </c>
      <c r="C12228" s="79">
        <v>0.375</v>
      </c>
      <c r="D12228">
        <v>5</v>
      </c>
      <c r="E12228" t="str">
        <f t="shared" ref="E12228:E12291" si="382">TEXT(B12228,"mmmm")</f>
        <v>septembre</v>
      </c>
      <c r="F12228">
        <f t="shared" ref="F12228:F12291" si="383">VLOOKUP(C12228,$L$1:$M$24,2,0)</f>
        <v>9</v>
      </c>
    </row>
    <row r="12229" spans="1:6">
      <c r="A12229" t="s">
        <v>85</v>
      </c>
      <c r="B12229" s="72">
        <v>46284</v>
      </c>
      <c r="C12229" s="79">
        <v>0.41666666666666669</v>
      </c>
      <c r="D12229">
        <v>8</v>
      </c>
      <c r="E12229" t="str">
        <f t="shared" si="382"/>
        <v>septembre</v>
      </c>
      <c r="F12229">
        <f t="shared" si="383"/>
        <v>10</v>
      </c>
    </row>
    <row r="12230" spans="1:6">
      <c r="A12230" t="s">
        <v>85</v>
      </c>
      <c r="B12230" s="72">
        <v>46284</v>
      </c>
      <c r="C12230" s="79">
        <v>0.45833333333333331</v>
      </c>
      <c r="D12230">
        <v>8</v>
      </c>
      <c r="E12230" t="str">
        <f t="shared" si="382"/>
        <v>septembre</v>
      </c>
      <c r="F12230">
        <f t="shared" si="383"/>
        <v>11</v>
      </c>
    </row>
    <row r="12231" spans="1:6">
      <c r="A12231" t="s">
        <v>85</v>
      </c>
      <c r="B12231" s="72">
        <v>46284</v>
      </c>
      <c r="C12231" s="79">
        <v>0.5</v>
      </c>
      <c r="D12231">
        <v>6</v>
      </c>
      <c r="E12231" t="str">
        <f t="shared" si="382"/>
        <v>septembre</v>
      </c>
      <c r="F12231">
        <f t="shared" si="383"/>
        <v>12</v>
      </c>
    </row>
    <row r="12232" spans="1:6">
      <c r="A12232" t="s">
        <v>85</v>
      </c>
      <c r="B12232" s="72">
        <v>46284</v>
      </c>
      <c r="C12232" s="79">
        <v>0.54166666666666663</v>
      </c>
      <c r="D12232">
        <v>7</v>
      </c>
      <c r="E12232" t="str">
        <f t="shared" si="382"/>
        <v>septembre</v>
      </c>
      <c r="F12232">
        <f t="shared" si="383"/>
        <v>13</v>
      </c>
    </row>
    <row r="12233" spans="1:6">
      <c r="A12233" t="s">
        <v>85</v>
      </c>
      <c r="B12233" s="72">
        <v>46284</v>
      </c>
      <c r="C12233" s="79">
        <v>0.58333333333333337</v>
      </c>
      <c r="D12233">
        <v>9</v>
      </c>
      <c r="E12233" t="str">
        <f t="shared" si="382"/>
        <v>septembre</v>
      </c>
      <c r="F12233">
        <f t="shared" si="383"/>
        <v>14</v>
      </c>
    </row>
    <row r="12234" spans="1:6">
      <c r="A12234" t="s">
        <v>85</v>
      </c>
      <c r="B12234" s="72">
        <v>46284</v>
      </c>
      <c r="C12234" s="79">
        <v>0.625</v>
      </c>
      <c r="D12234">
        <v>4</v>
      </c>
      <c r="E12234" t="str">
        <f t="shared" si="382"/>
        <v>septembre</v>
      </c>
      <c r="F12234">
        <f t="shared" si="383"/>
        <v>15</v>
      </c>
    </row>
    <row r="12235" spans="1:6">
      <c r="A12235" t="s">
        <v>85</v>
      </c>
      <c r="B12235" s="72">
        <v>46284</v>
      </c>
      <c r="C12235" s="79">
        <v>0.66666666666666663</v>
      </c>
      <c r="D12235">
        <v>6</v>
      </c>
      <c r="E12235" t="str">
        <f t="shared" si="382"/>
        <v>septembre</v>
      </c>
      <c r="F12235">
        <f t="shared" si="383"/>
        <v>16</v>
      </c>
    </row>
    <row r="12236" spans="1:6">
      <c r="A12236" t="s">
        <v>85</v>
      </c>
      <c r="B12236" s="72">
        <v>46284</v>
      </c>
      <c r="C12236" s="79">
        <v>0.70833333333333337</v>
      </c>
      <c r="D12236">
        <v>5</v>
      </c>
      <c r="E12236" t="str">
        <f t="shared" si="382"/>
        <v>septembre</v>
      </c>
      <c r="F12236">
        <f t="shared" si="383"/>
        <v>17</v>
      </c>
    </row>
    <row r="12237" spans="1:6">
      <c r="A12237" t="s">
        <v>85</v>
      </c>
      <c r="B12237" s="72">
        <v>46284</v>
      </c>
      <c r="C12237" s="79">
        <v>0.75</v>
      </c>
      <c r="D12237">
        <v>6</v>
      </c>
      <c r="E12237" t="str">
        <f t="shared" si="382"/>
        <v>septembre</v>
      </c>
      <c r="F12237">
        <f t="shared" si="383"/>
        <v>18</v>
      </c>
    </row>
    <row r="12238" spans="1:6">
      <c r="A12238" t="s">
        <v>85</v>
      </c>
      <c r="B12238" s="72">
        <v>46284</v>
      </c>
      <c r="C12238" s="79">
        <v>0.79166666666666663</v>
      </c>
      <c r="D12238">
        <v>3</v>
      </c>
      <c r="E12238" t="str">
        <f t="shared" si="382"/>
        <v>septembre</v>
      </c>
      <c r="F12238">
        <f t="shared" si="383"/>
        <v>19</v>
      </c>
    </row>
    <row r="12239" spans="1:6">
      <c r="A12239" t="s">
        <v>85</v>
      </c>
      <c r="B12239" s="72">
        <v>46284</v>
      </c>
      <c r="C12239" s="79">
        <v>0.83333333333333337</v>
      </c>
      <c r="D12239">
        <v>3</v>
      </c>
      <c r="E12239" t="str">
        <f t="shared" si="382"/>
        <v>septembre</v>
      </c>
      <c r="F12239">
        <f t="shared" si="383"/>
        <v>20</v>
      </c>
    </row>
    <row r="12240" spans="1:6">
      <c r="A12240" t="s">
        <v>85</v>
      </c>
      <c r="B12240" s="72">
        <v>46284</v>
      </c>
      <c r="C12240" s="79">
        <v>0.875</v>
      </c>
      <c r="D12240">
        <v>2</v>
      </c>
      <c r="E12240" t="str">
        <f t="shared" si="382"/>
        <v>septembre</v>
      </c>
      <c r="F12240">
        <f t="shared" si="383"/>
        <v>21</v>
      </c>
    </row>
    <row r="12241" spans="1:6">
      <c r="A12241" t="s">
        <v>85</v>
      </c>
      <c r="B12241" s="72">
        <v>46284</v>
      </c>
      <c r="C12241" s="79">
        <v>0.91666666666666663</v>
      </c>
      <c r="D12241">
        <v>1</v>
      </c>
      <c r="E12241" t="str">
        <f t="shared" si="382"/>
        <v>septembre</v>
      </c>
      <c r="F12241">
        <f t="shared" si="383"/>
        <v>22</v>
      </c>
    </row>
    <row r="12242" spans="1:6">
      <c r="A12242" t="s">
        <v>85</v>
      </c>
      <c r="B12242" s="72">
        <v>46284</v>
      </c>
      <c r="C12242" s="79">
        <v>0.95833333333333337</v>
      </c>
      <c r="D12242">
        <v>2</v>
      </c>
      <c r="E12242" t="str">
        <f t="shared" si="382"/>
        <v>septembre</v>
      </c>
      <c r="F12242">
        <f t="shared" si="383"/>
        <v>23</v>
      </c>
    </row>
    <row r="12243" spans="1:6">
      <c r="A12243" t="s">
        <v>85</v>
      </c>
      <c r="B12243" s="72">
        <v>46285</v>
      </c>
      <c r="C12243" s="79">
        <v>0</v>
      </c>
      <c r="D12243">
        <v>1</v>
      </c>
      <c r="E12243" t="str">
        <f t="shared" si="382"/>
        <v>septembre</v>
      </c>
      <c r="F12243">
        <f t="shared" si="383"/>
        <v>24</v>
      </c>
    </row>
    <row r="12244" spans="1:6">
      <c r="A12244" t="s">
        <v>85</v>
      </c>
      <c r="B12244" s="72">
        <v>46285</v>
      </c>
      <c r="C12244" s="79">
        <v>4.1666666666666664E-2</v>
      </c>
      <c r="D12244">
        <v>1</v>
      </c>
      <c r="E12244" t="str">
        <f t="shared" si="382"/>
        <v>septembre</v>
      </c>
      <c r="F12244">
        <f t="shared" si="383"/>
        <v>1</v>
      </c>
    </row>
    <row r="12245" spans="1:6">
      <c r="A12245" t="s">
        <v>85</v>
      </c>
      <c r="B12245" s="72">
        <v>46285</v>
      </c>
      <c r="C12245" s="79">
        <v>8.3333333333333329E-2</v>
      </c>
      <c r="D12245">
        <v>1</v>
      </c>
      <c r="E12245" t="str">
        <f t="shared" si="382"/>
        <v>septembre</v>
      </c>
      <c r="F12245">
        <f t="shared" si="383"/>
        <v>2</v>
      </c>
    </row>
    <row r="12246" spans="1:6">
      <c r="A12246" t="s">
        <v>85</v>
      </c>
      <c r="B12246" s="72">
        <v>46285</v>
      </c>
      <c r="C12246" s="79">
        <v>0.125</v>
      </c>
      <c r="D12246">
        <v>1</v>
      </c>
      <c r="E12246" t="str">
        <f t="shared" si="382"/>
        <v>septembre</v>
      </c>
      <c r="F12246">
        <f t="shared" si="383"/>
        <v>3</v>
      </c>
    </row>
    <row r="12247" spans="1:6">
      <c r="A12247" t="s">
        <v>85</v>
      </c>
      <c r="B12247" s="72">
        <v>46285</v>
      </c>
      <c r="C12247" s="79">
        <v>0.16666666666666666</v>
      </c>
      <c r="D12247">
        <v>1</v>
      </c>
      <c r="E12247" t="str">
        <f t="shared" si="382"/>
        <v>septembre</v>
      </c>
      <c r="F12247">
        <f t="shared" si="383"/>
        <v>4</v>
      </c>
    </row>
    <row r="12248" spans="1:6">
      <c r="A12248" t="s">
        <v>85</v>
      </c>
      <c r="B12248" s="72">
        <v>46285</v>
      </c>
      <c r="C12248" s="79">
        <v>0.20833333333333334</v>
      </c>
      <c r="D12248">
        <v>0</v>
      </c>
      <c r="E12248" t="str">
        <f t="shared" si="382"/>
        <v>septembre</v>
      </c>
      <c r="F12248" t="e">
        <f t="shared" si="383"/>
        <v>#N/A</v>
      </c>
    </row>
    <row r="12249" spans="1:6">
      <c r="A12249" t="s">
        <v>85</v>
      </c>
      <c r="B12249" s="72">
        <v>46285</v>
      </c>
      <c r="C12249" s="79">
        <v>0.25</v>
      </c>
      <c r="D12249">
        <v>1</v>
      </c>
      <c r="E12249" t="str">
        <f t="shared" si="382"/>
        <v>septembre</v>
      </c>
      <c r="F12249">
        <f t="shared" si="383"/>
        <v>6</v>
      </c>
    </row>
    <row r="12250" spans="1:6">
      <c r="A12250" t="s">
        <v>85</v>
      </c>
      <c r="B12250" s="72">
        <v>46285</v>
      </c>
      <c r="C12250" s="79">
        <v>0.29166666666666669</v>
      </c>
      <c r="D12250">
        <v>2</v>
      </c>
      <c r="E12250" t="str">
        <f t="shared" si="382"/>
        <v>septembre</v>
      </c>
      <c r="F12250">
        <f t="shared" si="383"/>
        <v>7</v>
      </c>
    </row>
    <row r="12251" spans="1:6">
      <c r="A12251" t="s">
        <v>85</v>
      </c>
      <c r="B12251" s="72">
        <v>46285</v>
      </c>
      <c r="C12251" s="79">
        <v>0.33333333333333331</v>
      </c>
      <c r="D12251">
        <v>2</v>
      </c>
      <c r="E12251" t="str">
        <f t="shared" si="382"/>
        <v>septembre</v>
      </c>
      <c r="F12251">
        <f t="shared" si="383"/>
        <v>8</v>
      </c>
    </row>
    <row r="12252" spans="1:6">
      <c r="A12252" t="s">
        <v>85</v>
      </c>
      <c r="B12252" s="72">
        <v>46285</v>
      </c>
      <c r="C12252" s="79">
        <v>0.375</v>
      </c>
      <c r="D12252">
        <v>2</v>
      </c>
      <c r="E12252" t="str">
        <f t="shared" si="382"/>
        <v>septembre</v>
      </c>
      <c r="F12252">
        <f t="shared" si="383"/>
        <v>9</v>
      </c>
    </row>
    <row r="12253" spans="1:6">
      <c r="A12253" t="s">
        <v>85</v>
      </c>
      <c r="B12253" s="72">
        <v>46285</v>
      </c>
      <c r="C12253" s="79">
        <v>0.41666666666666669</v>
      </c>
      <c r="D12253">
        <v>4</v>
      </c>
      <c r="E12253" t="str">
        <f t="shared" si="382"/>
        <v>septembre</v>
      </c>
      <c r="F12253">
        <f t="shared" si="383"/>
        <v>10</v>
      </c>
    </row>
    <row r="12254" spans="1:6">
      <c r="A12254" t="s">
        <v>85</v>
      </c>
      <c r="B12254" s="72">
        <v>46285</v>
      </c>
      <c r="C12254" s="79">
        <v>0.45833333333333331</v>
      </c>
      <c r="D12254">
        <v>3</v>
      </c>
      <c r="E12254" t="str">
        <f t="shared" si="382"/>
        <v>septembre</v>
      </c>
      <c r="F12254">
        <f t="shared" si="383"/>
        <v>11</v>
      </c>
    </row>
    <row r="12255" spans="1:6">
      <c r="A12255" t="s">
        <v>85</v>
      </c>
      <c r="B12255" s="72">
        <v>46285</v>
      </c>
      <c r="C12255" s="79">
        <v>0.5</v>
      </c>
      <c r="D12255">
        <v>6</v>
      </c>
      <c r="E12255" t="str">
        <f t="shared" si="382"/>
        <v>septembre</v>
      </c>
      <c r="F12255">
        <f t="shared" si="383"/>
        <v>12</v>
      </c>
    </row>
    <row r="12256" spans="1:6">
      <c r="A12256" t="s">
        <v>85</v>
      </c>
      <c r="B12256" s="72">
        <v>46285</v>
      </c>
      <c r="C12256" s="79">
        <v>0.54166666666666663</v>
      </c>
      <c r="D12256">
        <v>7</v>
      </c>
      <c r="E12256" t="str">
        <f t="shared" si="382"/>
        <v>septembre</v>
      </c>
      <c r="F12256">
        <f t="shared" si="383"/>
        <v>13</v>
      </c>
    </row>
    <row r="12257" spans="1:6">
      <c r="A12257" t="s">
        <v>85</v>
      </c>
      <c r="B12257" s="72">
        <v>46285</v>
      </c>
      <c r="C12257" s="79">
        <v>0.58333333333333337</v>
      </c>
      <c r="D12257">
        <v>5</v>
      </c>
      <c r="E12257" t="str">
        <f t="shared" si="382"/>
        <v>septembre</v>
      </c>
      <c r="F12257">
        <f t="shared" si="383"/>
        <v>14</v>
      </c>
    </row>
    <row r="12258" spans="1:6">
      <c r="A12258" t="s">
        <v>85</v>
      </c>
      <c r="B12258" s="72">
        <v>46285</v>
      </c>
      <c r="C12258" s="79">
        <v>0.625</v>
      </c>
      <c r="D12258">
        <v>4</v>
      </c>
      <c r="E12258" t="str">
        <f t="shared" si="382"/>
        <v>septembre</v>
      </c>
      <c r="F12258">
        <f t="shared" si="383"/>
        <v>15</v>
      </c>
    </row>
    <row r="12259" spans="1:6">
      <c r="A12259" t="s">
        <v>85</v>
      </c>
      <c r="B12259" s="72">
        <v>46285</v>
      </c>
      <c r="C12259" s="79">
        <v>0.66666666666666663</v>
      </c>
      <c r="D12259">
        <v>5</v>
      </c>
      <c r="E12259" t="str">
        <f t="shared" si="382"/>
        <v>septembre</v>
      </c>
      <c r="F12259">
        <f t="shared" si="383"/>
        <v>16</v>
      </c>
    </row>
    <row r="12260" spans="1:6">
      <c r="A12260" t="s">
        <v>85</v>
      </c>
      <c r="B12260" s="72">
        <v>46285</v>
      </c>
      <c r="C12260" s="79">
        <v>0.70833333333333337</v>
      </c>
      <c r="D12260">
        <v>6</v>
      </c>
      <c r="E12260" t="str">
        <f t="shared" si="382"/>
        <v>septembre</v>
      </c>
      <c r="F12260">
        <f t="shared" si="383"/>
        <v>17</v>
      </c>
    </row>
    <row r="12261" spans="1:6">
      <c r="A12261" t="s">
        <v>85</v>
      </c>
      <c r="B12261" s="72">
        <v>46285</v>
      </c>
      <c r="C12261" s="79">
        <v>0.75</v>
      </c>
      <c r="D12261">
        <v>4</v>
      </c>
      <c r="E12261" t="str">
        <f t="shared" si="382"/>
        <v>septembre</v>
      </c>
      <c r="F12261">
        <f t="shared" si="383"/>
        <v>18</v>
      </c>
    </row>
    <row r="12262" spans="1:6">
      <c r="A12262" t="s">
        <v>85</v>
      </c>
      <c r="B12262" s="72">
        <v>46285</v>
      </c>
      <c r="C12262" s="79">
        <v>0.79166666666666663</v>
      </c>
      <c r="D12262">
        <v>4</v>
      </c>
      <c r="E12262" t="str">
        <f t="shared" si="382"/>
        <v>septembre</v>
      </c>
      <c r="F12262">
        <f t="shared" si="383"/>
        <v>19</v>
      </c>
    </row>
    <row r="12263" spans="1:6">
      <c r="A12263" t="s">
        <v>85</v>
      </c>
      <c r="B12263" s="72">
        <v>46285</v>
      </c>
      <c r="C12263" s="79">
        <v>0.83333333333333337</v>
      </c>
      <c r="D12263">
        <v>5</v>
      </c>
      <c r="E12263" t="str">
        <f t="shared" si="382"/>
        <v>septembre</v>
      </c>
      <c r="F12263">
        <f t="shared" si="383"/>
        <v>20</v>
      </c>
    </row>
    <row r="12264" spans="1:6">
      <c r="A12264" t="s">
        <v>85</v>
      </c>
      <c r="B12264" s="72">
        <v>46285</v>
      </c>
      <c r="C12264" s="79">
        <v>0.875</v>
      </c>
      <c r="D12264">
        <v>4</v>
      </c>
      <c r="E12264" t="str">
        <f t="shared" si="382"/>
        <v>septembre</v>
      </c>
      <c r="F12264">
        <f t="shared" si="383"/>
        <v>21</v>
      </c>
    </row>
    <row r="12265" spans="1:6">
      <c r="A12265" t="s">
        <v>85</v>
      </c>
      <c r="B12265" s="72">
        <v>46285</v>
      </c>
      <c r="C12265" s="79">
        <v>0.91666666666666663</v>
      </c>
      <c r="D12265">
        <v>3</v>
      </c>
      <c r="E12265" t="str">
        <f t="shared" si="382"/>
        <v>septembre</v>
      </c>
      <c r="F12265">
        <f t="shared" si="383"/>
        <v>22</v>
      </c>
    </row>
    <row r="12266" spans="1:6">
      <c r="A12266" t="s">
        <v>85</v>
      </c>
      <c r="B12266" s="72">
        <v>46285</v>
      </c>
      <c r="C12266" s="79">
        <v>0.95833333333333337</v>
      </c>
      <c r="D12266">
        <v>2</v>
      </c>
      <c r="E12266" t="str">
        <f t="shared" si="382"/>
        <v>septembre</v>
      </c>
      <c r="F12266">
        <f t="shared" si="383"/>
        <v>23</v>
      </c>
    </row>
    <row r="12267" spans="1:6">
      <c r="A12267" t="s">
        <v>85</v>
      </c>
      <c r="B12267" s="72">
        <v>46286</v>
      </c>
      <c r="C12267" s="79">
        <v>0</v>
      </c>
      <c r="D12267">
        <v>1</v>
      </c>
      <c r="E12267" t="str">
        <f t="shared" si="382"/>
        <v>septembre</v>
      </c>
      <c r="F12267">
        <f t="shared" si="383"/>
        <v>24</v>
      </c>
    </row>
    <row r="12268" spans="1:6">
      <c r="A12268" t="s">
        <v>85</v>
      </c>
      <c r="B12268" s="72">
        <v>46286</v>
      </c>
      <c r="C12268" s="79">
        <v>4.1666666666666664E-2</v>
      </c>
      <c r="D12268">
        <v>1</v>
      </c>
      <c r="E12268" t="str">
        <f t="shared" si="382"/>
        <v>septembre</v>
      </c>
      <c r="F12268">
        <f t="shared" si="383"/>
        <v>1</v>
      </c>
    </row>
    <row r="12269" spans="1:6">
      <c r="A12269" t="s">
        <v>85</v>
      </c>
      <c r="B12269" s="72">
        <v>46286</v>
      </c>
      <c r="C12269" s="79">
        <v>8.3333333333333329E-2</v>
      </c>
      <c r="D12269">
        <v>0</v>
      </c>
      <c r="E12269" t="str">
        <f t="shared" si="382"/>
        <v>septembre</v>
      </c>
      <c r="F12269">
        <f t="shared" si="383"/>
        <v>2</v>
      </c>
    </row>
    <row r="12270" spans="1:6">
      <c r="A12270" t="s">
        <v>85</v>
      </c>
      <c r="B12270" s="72">
        <v>46286</v>
      </c>
      <c r="C12270" s="79">
        <v>0.125</v>
      </c>
      <c r="D12270">
        <v>0</v>
      </c>
      <c r="E12270" t="str">
        <f t="shared" si="382"/>
        <v>septembre</v>
      </c>
      <c r="F12270">
        <f t="shared" si="383"/>
        <v>3</v>
      </c>
    </row>
    <row r="12271" spans="1:6">
      <c r="A12271" t="s">
        <v>85</v>
      </c>
      <c r="B12271" s="72">
        <v>46286</v>
      </c>
      <c r="C12271" s="79">
        <v>0.16666666666666666</v>
      </c>
      <c r="D12271">
        <v>1</v>
      </c>
      <c r="E12271" t="str">
        <f t="shared" si="382"/>
        <v>septembre</v>
      </c>
      <c r="F12271">
        <f t="shared" si="383"/>
        <v>4</v>
      </c>
    </row>
    <row r="12272" spans="1:6">
      <c r="A12272" t="s">
        <v>85</v>
      </c>
      <c r="B12272" s="72">
        <v>46286</v>
      </c>
      <c r="C12272" s="79">
        <v>0.20833333333333334</v>
      </c>
      <c r="D12272">
        <v>0</v>
      </c>
      <c r="E12272" t="str">
        <f t="shared" si="382"/>
        <v>septembre</v>
      </c>
      <c r="F12272" t="e">
        <f t="shared" si="383"/>
        <v>#N/A</v>
      </c>
    </row>
    <row r="12273" spans="1:6">
      <c r="A12273" t="s">
        <v>85</v>
      </c>
      <c r="B12273" s="72">
        <v>46286</v>
      </c>
      <c r="C12273" s="79">
        <v>0.25</v>
      </c>
      <c r="D12273">
        <v>1</v>
      </c>
      <c r="E12273" t="str">
        <f t="shared" si="382"/>
        <v>septembre</v>
      </c>
      <c r="F12273">
        <f t="shared" si="383"/>
        <v>6</v>
      </c>
    </row>
    <row r="12274" spans="1:6">
      <c r="A12274" t="s">
        <v>85</v>
      </c>
      <c r="B12274" s="72">
        <v>46286</v>
      </c>
      <c r="C12274" s="79">
        <v>0.29166666666666669</v>
      </c>
      <c r="D12274">
        <v>3</v>
      </c>
      <c r="E12274" t="str">
        <f t="shared" si="382"/>
        <v>septembre</v>
      </c>
      <c r="F12274">
        <f t="shared" si="383"/>
        <v>7</v>
      </c>
    </row>
    <row r="12275" spans="1:6">
      <c r="A12275" t="s">
        <v>85</v>
      </c>
      <c r="B12275" s="72">
        <v>46286</v>
      </c>
      <c r="C12275" s="79">
        <v>0.33333333333333331</v>
      </c>
      <c r="D12275">
        <v>5</v>
      </c>
      <c r="E12275" t="str">
        <f t="shared" si="382"/>
        <v>septembre</v>
      </c>
      <c r="F12275">
        <f t="shared" si="383"/>
        <v>8</v>
      </c>
    </row>
    <row r="12276" spans="1:6">
      <c r="A12276" t="s">
        <v>85</v>
      </c>
      <c r="B12276" s="72">
        <v>46286</v>
      </c>
      <c r="C12276" s="79">
        <v>0.375</v>
      </c>
      <c r="D12276">
        <v>11</v>
      </c>
      <c r="E12276" t="str">
        <f t="shared" si="382"/>
        <v>septembre</v>
      </c>
      <c r="F12276">
        <f t="shared" si="383"/>
        <v>9</v>
      </c>
    </row>
    <row r="12277" spans="1:6">
      <c r="A12277" t="s">
        <v>85</v>
      </c>
      <c r="B12277" s="72">
        <v>46286</v>
      </c>
      <c r="C12277" s="79">
        <v>0.41666666666666669</v>
      </c>
      <c r="D12277">
        <v>10</v>
      </c>
      <c r="E12277" t="str">
        <f t="shared" si="382"/>
        <v>septembre</v>
      </c>
      <c r="F12277">
        <f t="shared" si="383"/>
        <v>10</v>
      </c>
    </row>
    <row r="12278" spans="1:6">
      <c r="A12278" t="s">
        <v>85</v>
      </c>
      <c r="B12278" s="72">
        <v>46286</v>
      </c>
      <c r="C12278" s="79">
        <v>0.45833333333333331</v>
      </c>
      <c r="D12278">
        <v>15</v>
      </c>
      <c r="E12278" t="str">
        <f t="shared" si="382"/>
        <v>septembre</v>
      </c>
      <c r="F12278">
        <f t="shared" si="383"/>
        <v>11</v>
      </c>
    </row>
    <row r="12279" spans="1:6">
      <c r="A12279" t="s">
        <v>85</v>
      </c>
      <c r="B12279" s="72">
        <v>46286</v>
      </c>
      <c r="C12279" s="79">
        <v>0.5</v>
      </c>
      <c r="D12279">
        <v>16</v>
      </c>
      <c r="E12279" t="str">
        <f t="shared" si="382"/>
        <v>septembre</v>
      </c>
      <c r="F12279">
        <f t="shared" si="383"/>
        <v>12</v>
      </c>
    </row>
    <row r="12280" spans="1:6">
      <c r="A12280" t="s">
        <v>85</v>
      </c>
      <c r="B12280" s="72">
        <v>46286</v>
      </c>
      <c r="C12280" s="79">
        <v>0.54166666666666663</v>
      </c>
      <c r="D12280">
        <v>12</v>
      </c>
      <c r="E12280" t="str">
        <f t="shared" si="382"/>
        <v>septembre</v>
      </c>
      <c r="F12280">
        <f t="shared" si="383"/>
        <v>13</v>
      </c>
    </row>
    <row r="12281" spans="1:6">
      <c r="A12281" t="s">
        <v>85</v>
      </c>
      <c r="B12281" s="72">
        <v>46286</v>
      </c>
      <c r="C12281" s="79">
        <v>0.58333333333333337</v>
      </c>
      <c r="D12281">
        <v>11</v>
      </c>
      <c r="E12281" t="str">
        <f t="shared" si="382"/>
        <v>septembre</v>
      </c>
      <c r="F12281">
        <f t="shared" si="383"/>
        <v>14</v>
      </c>
    </row>
    <row r="12282" spans="1:6">
      <c r="A12282" t="s">
        <v>85</v>
      </c>
      <c r="B12282" s="72">
        <v>46286</v>
      </c>
      <c r="C12282" s="79">
        <v>0.625</v>
      </c>
      <c r="D12282">
        <v>10</v>
      </c>
      <c r="E12282" t="str">
        <f t="shared" si="382"/>
        <v>septembre</v>
      </c>
      <c r="F12282">
        <f t="shared" si="383"/>
        <v>15</v>
      </c>
    </row>
    <row r="12283" spans="1:6">
      <c r="A12283" t="s">
        <v>85</v>
      </c>
      <c r="B12283" s="72">
        <v>46286</v>
      </c>
      <c r="C12283" s="79">
        <v>0.66666666666666663</v>
      </c>
      <c r="D12283">
        <v>10</v>
      </c>
      <c r="E12283" t="str">
        <f t="shared" si="382"/>
        <v>septembre</v>
      </c>
      <c r="F12283">
        <f t="shared" si="383"/>
        <v>16</v>
      </c>
    </row>
    <row r="12284" spans="1:6">
      <c r="A12284" t="s">
        <v>85</v>
      </c>
      <c r="B12284" s="72">
        <v>46286</v>
      </c>
      <c r="C12284" s="79">
        <v>0.70833333333333337</v>
      </c>
      <c r="D12284">
        <v>10</v>
      </c>
      <c r="E12284" t="str">
        <f t="shared" si="382"/>
        <v>septembre</v>
      </c>
      <c r="F12284">
        <f t="shared" si="383"/>
        <v>17</v>
      </c>
    </row>
    <row r="12285" spans="1:6">
      <c r="A12285" t="s">
        <v>85</v>
      </c>
      <c r="B12285" s="72">
        <v>46286</v>
      </c>
      <c r="C12285" s="79">
        <v>0.75</v>
      </c>
      <c r="D12285">
        <v>8</v>
      </c>
      <c r="E12285" t="str">
        <f t="shared" si="382"/>
        <v>septembre</v>
      </c>
      <c r="F12285">
        <f t="shared" si="383"/>
        <v>18</v>
      </c>
    </row>
    <row r="12286" spans="1:6">
      <c r="A12286" t="s">
        <v>85</v>
      </c>
      <c r="B12286" s="72">
        <v>46286</v>
      </c>
      <c r="C12286" s="79">
        <v>0.79166666666666663</v>
      </c>
      <c r="D12286">
        <v>7</v>
      </c>
      <c r="E12286" t="str">
        <f t="shared" si="382"/>
        <v>septembre</v>
      </c>
      <c r="F12286">
        <f t="shared" si="383"/>
        <v>19</v>
      </c>
    </row>
    <row r="12287" spans="1:6">
      <c r="A12287" t="s">
        <v>85</v>
      </c>
      <c r="B12287" s="72">
        <v>46286</v>
      </c>
      <c r="C12287" s="79">
        <v>0.83333333333333337</v>
      </c>
      <c r="D12287">
        <v>6</v>
      </c>
      <c r="E12287" t="str">
        <f t="shared" si="382"/>
        <v>septembre</v>
      </c>
      <c r="F12287">
        <f t="shared" si="383"/>
        <v>20</v>
      </c>
    </row>
    <row r="12288" spans="1:6">
      <c r="A12288" t="s">
        <v>85</v>
      </c>
      <c r="B12288" s="72">
        <v>46286</v>
      </c>
      <c r="C12288" s="79">
        <v>0.875</v>
      </c>
      <c r="D12288">
        <v>5</v>
      </c>
      <c r="E12288" t="str">
        <f t="shared" si="382"/>
        <v>septembre</v>
      </c>
      <c r="F12288">
        <f t="shared" si="383"/>
        <v>21</v>
      </c>
    </row>
    <row r="12289" spans="1:6">
      <c r="A12289" t="s">
        <v>85</v>
      </c>
      <c r="B12289" s="72">
        <v>46286</v>
      </c>
      <c r="C12289" s="79">
        <v>0.91666666666666663</v>
      </c>
      <c r="D12289">
        <v>3</v>
      </c>
      <c r="E12289" t="str">
        <f t="shared" si="382"/>
        <v>septembre</v>
      </c>
      <c r="F12289">
        <f t="shared" si="383"/>
        <v>22</v>
      </c>
    </row>
    <row r="12290" spans="1:6">
      <c r="A12290" t="s">
        <v>85</v>
      </c>
      <c r="B12290" s="72">
        <v>46286</v>
      </c>
      <c r="C12290" s="79">
        <v>0.95833333333333337</v>
      </c>
      <c r="D12290">
        <v>2</v>
      </c>
      <c r="E12290" t="str">
        <f t="shared" si="382"/>
        <v>septembre</v>
      </c>
      <c r="F12290">
        <f t="shared" si="383"/>
        <v>23</v>
      </c>
    </row>
    <row r="12291" spans="1:6">
      <c r="A12291" t="s">
        <v>85</v>
      </c>
      <c r="B12291" s="72">
        <v>46287</v>
      </c>
      <c r="C12291" s="79">
        <v>0</v>
      </c>
      <c r="D12291">
        <v>1</v>
      </c>
      <c r="E12291" t="str">
        <f t="shared" si="382"/>
        <v>septembre</v>
      </c>
      <c r="F12291">
        <f t="shared" si="383"/>
        <v>24</v>
      </c>
    </row>
    <row r="12292" spans="1:6">
      <c r="A12292" t="s">
        <v>85</v>
      </c>
      <c r="B12292" s="72">
        <v>46287</v>
      </c>
      <c r="C12292" s="79">
        <v>4.1666666666666664E-2</v>
      </c>
      <c r="D12292">
        <v>1</v>
      </c>
      <c r="E12292" t="str">
        <f t="shared" ref="E12292:E12355" si="384">TEXT(B12292,"mmmm")</f>
        <v>septembre</v>
      </c>
      <c r="F12292">
        <f t="shared" ref="F12292:F12355" si="385">VLOOKUP(C12292,$L$1:$M$24,2,0)</f>
        <v>1</v>
      </c>
    </row>
    <row r="12293" spans="1:6">
      <c r="A12293" t="s">
        <v>85</v>
      </c>
      <c r="B12293" s="72">
        <v>46287</v>
      </c>
      <c r="C12293" s="79">
        <v>8.3333333333333329E-2</v>
      </c>
      <c r="D12293">
        <v>0</v>
      </c>
      <c r="E12293" t="str">
        <f t="shared" si="384"/>
        <v>septembre</v>
      </c>
      <c r="F12293">
        <f t="shared" si="385"/>
        <v>2</v>
      </c>
    </row>
    <row r="12294" spans="1:6">
      <c r="A12294" t="s">
        <v>85</v>
      </c>
      <c r="B12294" s="72">
        <v>46287</v>
      </c>
      <c r="C12294" s="79">
        <v>0.125</v>
      </c>
      <c r="D12294">
        <v>0</v>
      </c>
      <c r="E12294" t="str">
        <f t="shared" si="384"/>
        <v>septembre</v>
      </c>
      <c r="F12294">
        <f t="shared" si="385"/>
        <v>3</v>
      </c>
    </row>
    <row r="12295" spans="1:6">
      <c r="A12295" t="s">
        <v>85</v>
      </c>
      <c r="B12295" s="72">
        <v>46287</v>
      </c>
      <c r="C12295" s="79">
        <v>0.16666666666666666</v>
      </c>
      <c r="D12295">
        <v>0</v>
      </c>
      <c r="E12295" t="str">
        <f t="shared" si="384"/>
        <v>septembre</v>
      </c>
      <c r="F12295">
        <f t="shared" si="385"/>
        <v>4</v>
      </c>
    </row>
    <row r="12296" spans="1:6">
      <c r="A12296" t="s">
        <v>85</v>
      </c>
      <c r="B12296" s="72">
        <v>46287</v>
      </c>
      <c r="C12296" s="79">
        <v>0.20833333333333334</v>
      </c>
      <c r="D12296">
        <v>0</v>
      </c>
      <c r="E12296" t="str">
        <f t="shared" si="384"/>
        <v>septembre</v>
      </c>
      <c r="F12296" t="e">
        <f t="shared" si="385"/>
        <v>#N/A</v>
      </c>
    </row>
    <row r="12297" spans="1:6">
      <c r="A12297" t="s">
        <v>85</v>
      </c>
      <c r="B12297" s="72">
        <v>46287</v>
      </c>
      <c r="C12297" s="79">
        <v>0.25</v>
      </c>
      <c r="D12297">
        <v>1</v>
      </c>
      <c r="E12297" t="str">
        <f t="shared" si="384"/>
        <v>septembre</v>
      </c>
      <c r="F12297">
        <f t="shared" si="385"/>
        <v>6</v>
      </c>
    </row>
    <row r="12298" spans="1:6">
      <c r="A12298" t="s">
        <v>85</v>
      </c>
      <c r="B12298" s="72">
        <v>46287</v>
      </c>
      <c r="C12298" s="79">
        <v>0.29166666666666669</v>
      </c>
      <c r="D12298">
        <v>1</v>
      </c>
      <c r="E12298" t="str">
        <f t="shared" si="384"/>
        <v>septembre</v>
      </c>
      <c r="F12298">
        <f t="shared" si="385"/>
        <v>7</v>
      </c>
    </row>
    <row r="12299" spans="1:6">
      <c r="A12299" t="s">
        <v>85</v>
      </c>
      <c r="B12299" s="72">
        <v>46287</v>
      </c>
      <c r="C12299" s="79">
        <v>0.33333333333333331</v>
      </c>
      <c r="D12299">
        <v>5</v>
      </c>
      <c r="E12299" t="str">
        <f t="shared" si="384"/>
        <v>septembre</v>
      </c>
      <c r="F12299">
        <f t="shared" si="385"/>
        <v>8</v>
      </c>
    </row>
    <row r="12300" spans="1:6">
      <c r="A12300" t="s">
        <v>85</v>
      </c>
      <c r="B12300" s="72">
        <v>46287</v>
      </c>
      <c r="C12300" s="79">
        <v>0.375</v>
      </c>
      <c r="D12300">
        <v>8</v>
      </c>
      <c r="E12300" t="str">
        <f t="shared" si="384"/>
        <v>septembre</v>
      </c>
      <c r="F12300">
        <f t="shared" si="385"/>
        <v>9</v>
      </c>
    </row>
    <row r="12301" spans="1:6">
      <c r="A12301" t="s">
        <v>85</v>
      </c>
      <c r="B12301" s="72">
        <v>46287</v>
      </c>
      <c r="C12301" s="79">
        <v>0.41666666666666669</v>
      </c>
      <c r="D12301">
        <v>12</v>
      </c>
      <c r="E12301" t="str">
        <f t="shared" si="384"/>
        <v>septembre</v>
      </c>
      <c r="F12301">
        <f t="shared" si="385"/>
        <v>10</v>
      </c>
    </row>
    <row r="12302" spans="1:6">
      <c r="A12302" t="s">
        <v>85</v>
      </c>
      <c r="B12302" s="72">
        <v>46287</v>
      </c>
      <c r="C12302" s="79">
        <v>0.45833333333333331</v>
      </c>
      <c r="D12302">
        <v>12</v>
      </c>
      <c r="E12302" t="str">
        <f t="shared" si="384"/>
        <v>septembre</v>
      </c>
      <c r="F12302">
        <f t="shared" si="385"/>
        <v>11</v>
      </c>
    </row>
    <row r="12303" spans="1:6">
      <c r="A12303" t="s">
        <v>85</v>
      </c>
      <c r="B12303" s="72">
        <v>46287</v>
      </c>
      <c r="C12303" s="79">
        <v>0.5</v>
      </c>
      <c r="D12303">
        <v>11</v>
      </c>
      <c r="E12303" t="str">
        <f t="shared" si="384"/>
        <v>septembre</v>
      </c>
      <c r="F12303">
        <f t="shared" si="385"/>
        <v>12</v>
      </c>
    </row>
    <row r="12304" spans="1:6">
      <c r="A12304" t="s">
        <v>85</v>
      </c>
      <c r="B12304" s="72">
        <v>46287</v>
      </c>
      <c r="C12304" s="79">
        <v>0.54166666666666663</v>
      </c>
      <c r="D12304">
        <v>9</v>
      </c>
      <c r="E12304" t="str">
        <f t="shared" si="384"/>
        <v>septembre</v>
      </c>
      <c r="F12304">
        <f t="shared" si="385"/>
        <v>13</v>
      </c>
    </row>
    <row r="12305" spans="1:6">
      <c r="A12305" t="s">
        <v>85</v>
      </c>
      <c r="B12305" s="72">
        <v>46287</v>
      </c>
      <c r="C12305" s="79">
        <v>0.58333333333333337</v>
      </c>
      <c r="D12305">
        <v>9</v>
      </c>
      <c r="E12305" t="str">
        <f t="shared" si="384"/>
        <v>septembre</v>
      </c>
      <c r="F12305">
        <f t="shared" si="385"/>
        <v>14</v>
      </c>
    </row>
    <row r="12306" spans="1:6">
      <c r="A12306" t="s">
        <v>85</v>
      </c>
      <c r="B12306" s="72">
        <v>46287</v>
      </c>
      <c r="C12306" s="79">
        <v>0.625</v>
      </c>
      <c r="D12306">
        <v>11</v>
      </c>
      <c r="E12306" t="str">
        <f t="shared" si="384"/>
        <v>septembre</v>
      </c>
      <c r="F12306">
        <f t="shared" si="385"/>
        <v>15</v>
      </c>
    </row>
    <row r="12307" spans="1:6">
      <c r="A12307" t="s">
        <v>85</v>
      </c>
      <c r="B12307" s="72">
        <v>46287</v>
      </c>
      <c r="C12307" s="79">
        <v>0.66666666666666663</v>
      </c>
      <c r="D12307">
        <v>12</v>
      </c>
      <c r="E12307" t="str">
        <f t="shared" si="384"/>
        <v>septembre</v>
      </c>
      <c r="F12307">
        <f t="shared" si="385"/>
        <v>16</v>
      </c>
    </row>
    <row r="12308" spans="1:6">
      <c r="A12308" t="s">
        <v>85</v>
      </c>
      <c r="B12308" s="72">
        <v>46287</v>
      </c>
      <c r="C12308" s="79">
        <v>0.70833333333333337</v>
      </c>
      <c r="D12308">
        <v>12</v>
      </c>
      <c r="E12308" t="str">
        <f t="shared" si="384"/>
        <v>septembre</v>
      </c>
      <c r="F12308">
        <f t="shared" si="385"/>
        <v>17</v>
      </c>
    </row>
    <row r="12309" spans="1:6">
      <c r="A12309" t="s">
        <v>85</v>
      </c>
      <c r="B12309" s="72">
        <v>46287</v>
      </c>
      <c r="C12309" s="79">
        <v>0.75</v>
      </c>
      <c r="D12309">
        <v>10</v>
      </c>
      <c r="E12309" t="str">
        <f t="shared" si="384"/>
        <v>septembre</v>
      </c>
      <c r="F12309">
        <f t="shared" si="385"/>
        <v>18</v>
      </c>
    </row>
    <row r="12310" spans="1:6">
      <c r="A12310" t="s">
        <v>85</v>
      </c>
      <c r="B12310" s="72">
        <v>46287</v>
      </c>
      <c r="C12310" s="79">
        <v>0.79166666666666663</v>
      </c>
      <c r="D12310">
        <v>5</v>
      </c>
      <c r="E12310" t="str">
        <f t="shared" si="384"/>
        <v>septembre</v>
      </c>
      <c r="F12310">
        <f t="shared" si="385"/>
        <v>19</v>
      </c>
    </row>
    <row r="12311" spans="1:6">
      <c r="A12311" t="s">
        <v>85</v>
      </c>
      <c r="B12311" s="72">
        <v>46287</v>
      </c>
      <c r="C12311" s="79">
        <v>0.83333333333333337</v>
      </c>
      <c r="D12311">
        <v>4</v>
      </c>
      <c r="E12311" t="str">
        <f t="shared" si="384"/>
        <v>septembre</v>
      </c>
      <c r="F12311">
        <f t="shared" si="385"/>
        <v>20</v>
      </c>
    </row>
    <row r="12312" spans="1:6">
      <c r="A12312" t="s">
        <v>85</v>
      </c>
      <c r="B12312" s="72">
        <v>46287</v>
      </c>
      <c r="C12312" s="79">
        <v>0.875</v>
      </c>
      <c r="D12312">
        <v>5</v>
      </c>
      <c r="E12312" t="str">
        <f t="shared" si="384"/>
        <v>septembre</v>
      </c>
      <c r="F12312">
        <f t="shared" si="385"/>
        <v>21</v>
      </c>
    </row>
    <row r="12313" spans="1:6">
      <c r="A12313" t="s">
        <v>85</v>
      </c>
      <c r="B12313" s="72">
        <v>46287</v>
      </c>
      <c r="C12313" s="79">
        <v>0.91666666666666663</v>
      </c>
      <c r="D12313">
        <v>1</v>
      </c>
      <c r="E12313" t="str">
        <f t="shared" si="384"/>
        <v>septembre</v>
      </c>
      <c r="F12313">
        <f t="shared" si="385"/>
        <v>22</v>
      </c>
    </row>
    <row r="12314" spans="1:6">
      <c r="A12314" t="s">
        <v>85</v>
      </c>
      <c r="B12314" s="72">
        <v>46287</v>
      </c>
      <c r="C12314" s="79">
        <v>0.95833333333333337</v>
      </c>
      <c r="D12314">
        <v>3</v>
      </c>
      <c r="E12314" t="str">
        <f t="shared" si="384"/>
        <v>septembre</v>
      </c>
      <c r="F12314">
        <f t="shared" si="385"/>
        <v>23</v>
      </c>
    </row>
    <row r="12315" spans="1:6">
      <c r="A12315" t="s">
        <v>85</v>
      </c>
      <c r="B12315" s="72">
        <v>46288</v>
      </c>
      <c r="C12315" s="79">
        <v>0</v>
      </c>
      <c r="D12315">
        <v>0</v>
      </c>
      <c r="E12315" t="str">
        <f t="shared" si="384"/>
        <v>septembre</v>
      </c>
      <c r="F12315">
        <f t="shared" si="385"/>
        <v>24</v>
      </c>
    </row>
    <row r="12316" spans="1:6">
      <c r="A12316" t="s">
        <v>85</v>
      </c>
      <c r="B12316" s="72">
        <v>46288</v>
      </c>
      <c r="C12316" s="79">
        <v>4.1666666666666664E-2</v>
      </c>
      <c r="D12316">
        <v>1</v>
      </c>
      <c r="E12316" t="str">
        <f t="shared" si="384"/>
        <v>septembre</v>
      </c>
      <c r="F12316">
        <f t="shared" si="385"/>
        <v>1</v>
      </c>
    </row>
    <row r="12317" spans="1:6">
      <c r="A12317" t="s">
        <v>85</v>
      </c>
      <c r="B12317" s="72">
        <v>46288</v>
      </c>
      <c r="C12317" s="79">
        <v>8.3333333333333329E-2</v>
      </c>
      <c r="D12317">
        <v>1</v>
      </c>
      <c r="E12317" t="str">
        <f t="shared" si="384"/>
        <v>septembre</v>
      </c>
      <c r="F12317">
        <f t="shared" si="385"/>
        <v>2</v>
      </c>
    </row>
    <row r="12318" spans="1:6">
      <c r="A12318" t="s">
        <v>85</v>
      </c>
      <c r="B12318" s="72">
        <v>46288</v>
      </c>
      <c r="C12318" s="79">
        <v>0.125</v>
      </c>
      <c r="D12318">
        <v>1</v>
      </c>
      <c r="E12318" t="str">
        <f t="shared" si="384"/>
        <v>septembre</v>
      </c>
      <c r="F12318">
        <f t="shared" si="385"/>
        <v>3</v>
      </c>
    </row>
    <row r="12319" spans="1:6">
      <c r="A12319" t="s">
        <v>85</v>
      </c>
      <c r="B12319" s="72">
        <v>46288</v>
      </c>
      <c r="C12319" s="79">
        <v>0.16666666666666666</v>
      </c>
      <c r="D12319">
        <v>0</v>
      </c>
      <c r="E12319" t="str">
        <f t="shared" si="384"/>
        <v>septembre</v>
      </c>
      <c r="F12319">
        <f t="shared" si="385"/>
        <v>4</v>
      </c>
    </row>
    <row r="12320" spans="1:6">
      <c r="A12320" t="s">
        <v>85</v>
      </c>
      <c r="B12320" s="72">
        <v>46288</v>
      </c>
      <c r="C12320" s="79">
        <v>0.20833333333333334</v>
      </c>
      <c r="D12320">
        <v>0</v>
      </c>
      <c r="E12320" t="str">
        <f t="shared" si="384"/>
        <v>septembre</v>
      </c>
      <c r="F12320" t="e">
        <f t="shared" si="385"/>
        <v>#N/A</v>
      </c>
    </row>
    <row r="12321" spans="1:6">
      <c r="A12321" t="s">
        <v>85</v>
      </c>
      <c r="B12321" s="72">
        <v>46288</v>
      </c>
      <c r="C12321" s="79">
        <v>0.25</v>
      </c>
      <c r="D12321">
        <v>1</v>
      </c>
      <c r="E12321" t="str">
        <f t="shared" si="384"/>
        <v>septembre</v>
      </c>
      <c r="F12321">
        <f t="shared" si="385"/>
        <v>6</v>
      </c>
    </row>
    <row r="12322" spans="1:6">
      <c r="A12322" t="s">
        <v>85</v>
      </c>
      <c r="B12322" s="72">
        <v>46288</v>
      </c>
      <c r="C12322" s="79">
        <v>0.29166666666666669</v>
      </c>
      <c r="D12322">
        <v>1</v>
      </c>
      <c r="E12322" t="str">
        <f t="shared" si="384"/>
        <v>septembre</v>
      </c>
      <c r="F12322">
        <f t="shared" si="385"/>
        <v>7</v>
      </c>
    </row>
    <row r="12323" spans="1:6">
      <c r="A12323" t="s">
        <v>85</v>
      </c>
      <c r="B12323" s="72">
        <v>46288</v>
      </c>
      <c r="C12323" s="79">
        <v>0.33333333333333331</v>
      </c>
      <c r="D12323">
        <v>2</v>
      </c>
      <c r="E12323" t="str">
        <f t="shared" si="384"/>
        <v>septembre</v>
      </c>
      <c r="F12323">
        <f t="shared" si="385"/>
        <v>8</v>
      </c>
    </row>
    <row r="12324" spans="1:6">
      <c r="A12324" t="s">
        <v>85</v>
      </c>
      <c r="B12324" s="72">
        <v>46288</v>
      </c>
      <c r="C12324" s="79">
        <v>0.375</v>
      </c>
      <c r="D12324">
        <v>7</v>
      </c>
      <c r="E12324" t="str">
        <f t="shared" si="384"/>
        <v>septembre</v>
      </c>
      <c r="F12324">
        <f t="shared" si="385"/>
        <v>9</v>
      </c>
    </row>
    <row r="12325" spans="1:6">
      <c r="A12325" t="s">
        <v>85</v>
      </c>
      <c r="B12325" s="72">
        <v>46288</v>
      </c>
      <c r="C12325" s="79">
        <v>0.41666666666666669</v>
      </c>
      <c r="D12325">
        <v>10</v>
      </c>
      <c r="E12325" t="str">
        <f t="shared" si="384"/>
        <v>septembre</v>
      </c>
      <c r="F12325">
        <f t="shared" si="385"/>
        <v>10</v>
      </c>
    </row>
    <row r="12326" spans="1:6">
      <c r="A12326" t="s">
        <v>85</v>
      </c>
      <c r="B12326" s="72">
        <v>46288</v>
      </c>
      <c r="C12326" s="79">
        <v>0.45833333333333331</v>
      </c>
      <c r="D12326">
        <v>12</v>
      </c>
      <c r="E12326" t="str">
        <f t="shared" si="384"/>
        <v>septembre</v>
      </c>
      <c r="F12326">
        <f t="shared" si="385"/>
        <v>11</v>
      </c>
    </row>
    <row r="12327" spans="1:6">
      <c r="A12327" t="s">
        <v>85</v>
      </c>
      <c r="B12327" s="72">
        <v>46288</v>
      </c>
      <c r="C12327" s="79">
        <v>0.5</v>
      </c>
      <c r="D12327">
        <v>13</v>
      </c>
      <c r="E12327" t="str">
        <f t="shared" si="384"/>
        <v>septembre</v>
      </c>
      <c r="F12327">
        <f t="shared" si="385"/>
        <v>12</v>
      </c>
    </row>
    <row r="12328" spans="1:6">
      <c r="A12328" t="s">
        <v>85</v>
      </c>
      <c r="B12328" s="72">
        <v>46288</v>
      </c>
      <c r="C12328" s="79">
        <v>0.54166666666666663</v>
      </c>
      <c r="D12328">
        <v>8</v>
      </c>
      <c r="E12328" t="str">
        <f t="shared" si="384"/>
        <v>septembre</v>
      </c>
      <c r="F12328">
        <f t="shared" si="385"/>
        <v>13</v>
      </c>
    </row>
    <row r="12329" spans="1:6">
      <c r="A12329" t="s">
        <v>85</v>
      </c>
      <c r="B12329" s="72">
        <v>46288</v>
      </c>
      <c r="C12329" s="79">
        <v>0.58333333333333337</v>
      </c>
      <c r="D12329">
        <v>10</v>
      </c>
      <c r="E12329" t="str">
        <f t="shared" si="384"/>
        <v>septembre</v>
      </c>
      <c r="F12329">
        <f t="shared" si="385"/>
        <v>14</v>
      </c>
    </row>
    <row r="12330" spans="1:6">
      <c r="A12330" t="s">
        <v>85</v>
      </c>
      <c r="B12330" s="72">
        <v>46288</v>
      </c>
      <c r="C12330" s="79">
        <v>0.625</v>
      </c>
      <c r="D12330">
        <v>10</v>
      </c>
      <c r="E12330" t="str">
        <f t="shared" si="384"/>
        <v>septembre</v>
      </c>
      <c r="F12330">
        <f t="shared" si="385"/>
        <v>15</v>
      </c>
    </row>
    <row r="12331" spans="1:6">
      <c r="A12331" t="s">
        <v>85</v>
      </c>
      <c r="B12331" s="72">
        <v>46288</v>
      </c>
      <c r="C12331" s="79">
        <v>0.66666666666666663</v>
      </c>
      <c r="D12331">
        <v>12</v>
      </c>
      <c r="E12331" t="str">
        <f t="shared" si="384"/>
        <v>septembre</v>
      </c>
      <c r="F12331">
        <f t="shared" si="385"/>
        <v>16</v>
      </c>
    </row>
    <row r="12332" spans="1:6">
      <c r="A12332" t="s">
        <v>85</v>
      </c>
      <c r="B12332" s="72">
        <v>46288</v>
      </c>
      <c r="C12332" s="79">
        <v>0.70833333333333337</v>
      </c>
      <c r="D12332">
        <v>11</v>
      </c>
      <c r="E12332" t="str">
        <f t="shared" si="384"/>
        <v>septembre</v>
      </c>
      <c r="F12332">
        <f t="shared" si="385"/>
        <v>17</v>
      </c>
    </row>
    <row r="12333" spans="1:6">
      <c r="A12333" t="s">
        <v>85</v>
      </c>
      <c r="B12333" s="72">
        <v>46288</v>
      </c>
      <c r="C12333" s="79">
        <v>0.75</v>
      </c>
      <c r="D12333">
        <v>8</v>
      </c>
      <c r="E12333" t="str">
        <f t="shared" si="384"/>
        <v>septembre</v>
      </c>
      <c r="F12333">
        <f t="shared" si="385"/>
        <v>18</v>
      </c>
    </row>
    <row r="12334" spans="1:6">
      <c r="A12334" t="s">
        <v>85</v>
      </c>
      <c r="B12334" s="72">
        <v>46288</v>
      </c>
      <c r="C12334" s="79">
        <v>0.79166666666666663</v>
      </c>
      <c r="D12334">
        <v>7</v>
      </c>
      <c r="E12334" t="str">
        <f t="shared" si="384"/>
        <v>septembre</v>
      </c>
      <c r="F12334">
        <f t="shared" si="385"/>
        <v>19</v>
      </c>
    </row>
    <row r="12335" spans="1:6">
      <c r="A12335" t="s">
        <v>85</v>
      </c>
      <c r="B12335" s="72">
        <v>46288</v>
      </c>
      <c r="C12335" s="79">
        <v>0.83333333333333337</v>
      </c>
      <c r="D12335">
        <v>3</v>
      </c>
      <c r="E12335" t="str">
        <f t="shared" si="384"/>
        <v>septembre</v>
      </c>
      <c r="F12335">
        <f t="shared" si="385"/>
        <v>20</v>
      </c>
    </row>
    <row r="12336" spans="1:6">
      <c r="A12336" t="s">
        <v>85</v>
      </c>
      <c r="B12336" s="72">
        <v>46288</v>
      </c>
      <c r="C12336" s="79">
        <v>0.875</v>
      </c>
      <c r="D12336">
        <v>4</v>
      </c>
      <c r="E12336" t="str">
        <f t="shared" si="384"/>
        <v>septembre</v>
      </c>
      <c r="F12336">
        <f t="shared" si="385"/>
        <v>21</v>
      </c>
    </row>
    <row r="12337" spans="1:6">
      <c r="A12337" t="s">
        <v>85</v>
      </c>
      <c r="B12337" s="72">
        <v>46288</v>
      </c>
      <c r="C12337" s="79">
        <v>0.91666666666666663</v>
      </c>
      <c r="D12337">
        <v>3</v>
      </c>
      <c r="E12337" t="str">
        <f t="shared" si="384"/>
        <v>septembre</v>
      </c>
      <c r="F12337">
        <f t="shared" si="385"/>
        <v>22</v>
      </c>
    </row>
    <row r="12338" spans="1:6">
      <c r="A12338" t="s">
        <v>85</v>
      </c>
      <c r="B12338" s="72">
        <v>46288</v>
      </c>
      <c r="C12338" s="79">
        <v>0.95833333333333337</v>
      </c>
      <c r="D12338">
        <v>1</v>
      </c>
      <c r="E12338" t="str">
        <f t="shared" si="384"/>
        <v>septembre</v>
      </c>
      <c r="F12338">
        <f t="shared" si="385"/>
        <v>23</v>
      </c>
    </row>
    <row r="12339" spans="1:6">
      <c r="A12339" t="s">
        <v>85</v>
      </c>
      <c r="B12339" s="72">
        <v>46289</v>
      </c>
      <c r="C12339" s="79">
        <v>0</v>
      </c>
      <c r="D12339">
        <v>1</v>
      </c>
      <c r="E12339" t="str">
        <f t="shared" si="384"/>
        <v>septembre</v>
      </c>
      <c r="F12339">
        <f t="shared" si="385"/>
        <v>24</v>
      </c>
    </row>
    <row r="12340" spans="1:6">
      <c r="A12340" t="s">
        <v>85</v>
      </c>
      <c r="B12340" s="72">
        <v>46289</v>
      </c>
      <c r="C12340" s="79">
        <v>4.1666666666666664E-2</v>
      </c>
      <c r="D12340">
        <v>1</v>
      </c>
      <c r="E12340" t="str">
        <f t="shared" si="384"/>
        <v>septembre</v>
      </c>
      <c r="F12340">
        <f t="shared" si="385"/>
        <v>1</v>
      </c>
    </row>
    <row r="12341" spans="1:6">
      <c r="A12341" t="s">
        <v>85</v>
      </c>
      <c r="B12341" s="72">
        <v>46289</v>
      </c>
      <c r="C12341" s="79">
        <v>8.3333333333333329E-2</v>
      </c>
      <c r="D12341">
        <v>1</v>
      </c>
      <c r="E12341" t="str">
        <f t="shared" si="384"/>
        <v>septembre</v>
      </c>
      <c r="F12341">
        <f t="shared" si="385"/>
        <v>2</v>
      </c>
    </row>
    <row r="12342" spans="1:6">
      <c r="A12342" t="s">
        <v>85</v>
      </c>
      <c r="B12342" s="72">
        <v>46289</v>
      </c>
      <c r="C12342" s="79">
        <v>0.125</v>
      </c>
      <c r="D12342">
        <v>0</v>
      </c>
      <c r="E12342" t="str">
        <f t="shared" si="384"/>
        <v>septembre</v>
      </c>
      <c r="F12342">
        <f t="shared" si="385"/>
        <v>3</v>
      </c>
    </row>
    <row r="12343" spans="1:6">
      <c r="A12343" t="s">
        <v>85</v>
      </c>
      <c r="B12343" s="72">
        <v>46289</v>
      </c>
      <c r="C12343" s="79">
        <v>0.16666666666666666</v>
      </c>
      <c r="D12343">
        <v>0</v>
      </c>
      <c r="E12343" t="str">
        <f t="shared" si="384"/>
        <v>septembre</v>
      </c>
      <c r="F12343">
        <f t="shared" si="385"/>
        <v>4</v>
      </c>
    </row>
    <row r="12344" spans="1:6">
      <c r="A12344" t="s">
        <v>85</v>
      </c>
      <c r="B12344" s="72">
        <v>46289</v>
      </c>
      <c r="C12344" s="79">
        <v>0.20833333333333334</v>
      </c>
      <c r="D12344">
        <v>0</v>
      </c>
      <c r="E12344" t="str">
        <f t="shared" si="384"/>
        <v>septembre</v>
      </c>
      <c r="F12344" t="e">
        <f t="shared" si="385"/>
        <v>#N/A</v>
      </c>
    </row>
    <row r="12345" spans="1:6">
      <c r="A12345" t="s">
        <v>85</v>
      </c>
      <c r="B12345" s="72">
        <v>46289</v>
      </c>
      <c r="C12345" s="79">
        <v>0.25</v>
      </c>
      <c r="D12345">
        <v>2</v>
      </c>
      <c r="E12345" t="str">
        <f t="shared" si="384"/>
        <v>septembre</v>
      </c>
      <c r="F12345">
        <f t="shared" si="385"/>
        <v>6</v>
      </c>
    </row>
    <row r="12346" spans="1:6">
      <c r="A12346" t="s">
        <v>85</v>
      </c>
      <c r="B12346" s="72">
        <v>46289</v>
      </c>
      <c r="C12346" s="79">
        <v>0.29166666666666669</v>
      </c>
      <c r="D12346">
        <v>0</v>
      </c>
      <c r="E12346" t="str">
        <f t="shared" si="384"/>
        <v>septembre</v>
      </c>
      <c r="F12346">
        <f t="shared" si="385"/>
        <v>7</v>
      </c>
    </row>
    <row r="12347" spans="1:6">
      <c r="A12347" t="s">
        <v>85</v>
      </c>
      <c r="B12347" s="72">
        <v>46289</v>
      </c>
      <c r="C12347" s="79">
        <v>0.33333333333333331</v>
      </c>
      <c r="D12347">
        <v>3</v>
      </c>
      <c r="E12347" t="str">
        <f t="shared" si="384"/>
        <v>septembre</v>
      </c>
      <c r="F12347">
        <f t="shared" si="385"/>
        <v>8</v>
      </c>
    </row>
    <row r="12348" spans="1:6">
      <c r="A12348" t="s">
        <v>85</v>
      </c>
      <c r="B12348" s="72">
        <v>46289</v>
      </c>
      <c r="C12348" s="79">
        <v>0.375</v>
      </c>
      <c r="D12348">
        <v>6</v>
      </c>
      <c r="E12348" t="str">
        <f t="shared" si="384"/>
        <v>septembre</v>
      </c>
      <c r="F12348">
        <f t="shared" si="385"/>
        <v>9</v>
      </c>
    </row>
    <row r="12349" spans="1:6">
      <c r="A12349" t="s">
        <v>85</v>
      </c>
      <c r="B12349" s="72">
        <v>46289</v>
      </c>
      <c r="C12349" s="79">
        <v>0.41666666666666669</v>
      </c>
      <c r="D12349">
        <v>7</v>
      </c>
      <c r="E12349" t="str">
        <f t="shared" si="384"/>
        <v>septembre</v>
      </c>
      <c r="F12349">
        <f t="shared" si="385"/>
        <v>10</v>
      </c>
    </row>
    <row r="12350" spans="1:6">
      <c r="A12350" t="s">
        <v>85</v>
      </c>
      <c r="B12350" s="72">
        <v>46289</v>
      </c>
      <c r="C12350" s="79">
        <v>0.45833333333333331</v>
      </c>
      <c r="D12350">
        <v>8</v>
      </c>
      <c r="E12350" t="str">
        <f t="shared" si="384"/>
        <v>septembre</v>
      </c>
      <c r="F12350">
        <f t="shared" si="385"/>
        <v>11</v>
      </c>
    </row>
    <row r="12351" spans="1:6">
      <c r="A12351" t="s">
        <v>85</v>
      </c>
      <c r="B12351" s="72">
        <v>46289</v>
      </c>
      <c r="C12351" s="79">
        <v>0.5</v>
      </c>
      <c r="D12351">
        <v>8</v>
      </c>
      <c r="E12351" t="str">
        <f t="shared" si="384"/>
        <v>septembre</v>
      </c>
      <c r="F12351">
        <f t="shared" si="385"/>
        <v>12</v>
      </c>
    </row>
    <row r="12352" spans="1:6">
      <c r="A12352" t="s">
        <v>85</v>
      </c>
      <c r="B12352" s="72">
        <v>46289</v>
      </c>
      <c r="C12352" s="79">
        <v>0.54166666666666663</v>
      </c>
      <c r="D12352">
        <v>7</v>
      </c>
      <c r="E12352" t="str">
        <f t="shared" si="384"/>
        <v>septembre</v>
      </c>
      <c r="F12352">
        <f t="shared" si="385"/>
        <v>13</v>
      </c>
    </row>
    <row r="12353" spans="1:6">
      <c r="A12353" t="s">
        <v>85</v>
      </c>
      <c r="B12353" s="72">
        <v>46289</v>
      </c>
      <c r="C12353" s="79">
        <v>0.58333333333333337</v>
      </c>
      <c r="D12353">
        <v>8</v>
      </c>
      <c r="E12353" t="str">
        <f t="shared" si="384"/>
        <v>septembre</v>
      </c>
      <c r="F12353">
        <f t="shared" si="385"/>
        <v>14</v>
      </c>
    </row>
    <row r="12354" spans="1:6">
      <c r="A12354" t="s">
        <v>85</v>
      </c>
      <c r="B12354" s="72">
        <v>46289</v>
      </c>
      <c r="C12354" s="79">
        <v>0.625</v>
      </c>
      <c r="D12354">
        <v>8</v>
      </c>
      <c r="E12354" t="str">
        <f t="shared" si="384"/>
        <v>septembre</v>
      </c>
      <c r="F12354">
        <f t="shared" si="385"/>
        <v>15</v>
      </c>
    </row>
    <row r="12355" spans="1:6">
      <c r="A12355" t="s">
        <v>85</v>
      </c>
      <c r="B12355" s="72">
        <v>46289</v>
      </c>
      <c r="C12355" s="79">
        <v>0.66666666666666663</v>
      </c>
      <c r="D12355">
        <v>6</v>
      </c>
      <c r="E12355" t="str">
        <f t="shared" si="384"/>
        <v>septembre</v>
      </c>
      <c r="F12355">
        <f t="shared" si="385"/>
        <v>16</v>
      </c>
    </row>
    <row r="12356" spans="1:6">
      <c r="A12356" t="s">
        <v>85</v>
      </c>
      <c r="B12356" s="72">
        <v>46289</v>
      </c>
      <c r="C12356" s="79">
        <v>0.70833333333333337</v>
      </c>
      <c r="D12356">
        <v>6</v>
      </c>
      <c r="E12356" t="str">
        <f t="shared" ref="E12356:E12419" si="386">TEXT(B12356,"mmmm")</f>
        <v>septembre</v>
      </c>
      <c r="F12356">
        <f t="shared" ref="F12356:F12419" si="387">VLOOKUP(C12356,$L$1:$M$24,2,0)</f>
        <v>17</v>
      </c>
    </row>
    <row r="12357" spans="1:6">
      <c r="A12357" t="s">
        <v>85</v>
      </c>
      <c r="B12357" s="72">
        <v>46289</v>
      </c>
      <c r="C12357" s="79">
        <v>0.75</v>
      </c>
      <c r="D12357">
        <v>8</v>
      </c>
      <c r="E12357" t="str">
        <f t="shared" si="386"/>
        <v>septembre</v>
      </c>
      <c r="F12357">
        <f t="shared" si="387"/>
        <v>18</v>
      </c>
    </row>
    <row r="12358" spans="1:6">
      <c r="A12358" t="s">
        <v>85</v>
      </c>
      <c r="B12358" s="72">
        <v>46289</v>
      </c>
      <c r="C12358" s="79">
        <v>0.79166666666666663</v>
      </c>
      <c r="D12358">
        <v>6</v>
      </c>
      <c r="E12358" t="str">
        <f t="shared" si="386"/>
        <v>septembre</v>
      </c>
      <c r="F12358">
        <f t="shared" si="387"/>
        <v>19</v>
      </c>
    </row>
    <row r="12359" spans="1:6">
      <c r="A12359" t="s">
        <v>85</v>
      </c>
      <c r="B12359" s="72">
        <v>46289</v>
      </c>
      <c r="C12359" s="79">
        <v>0.83333333333333337</v>
      </c>
      <c r="D12359">
        <v>5</v>
      </c>
      <c r="E12359" t="str">
        <f t="shared" si="386"/>
        <v>septembre</v>
      </c>
      <c r="F12359">
        <f t="shared" si="387"/>
        <v>20</v>
      </c>
    </row>
    <row r="12360" spans="1:6">
      <c r="A12360" t="s">
        <v>85</v>
      </c>
      <c r="B12360" s="72">
        <v>46289</v>
      </c>
      <c r="C12360" s="79">
        <v>0.875</v>
      </c>
      <c r="D12360">
        <v>4</v>
      </c>
      <c r="E12360" t="str">
        <f t="shared" si="386"/>
        <v>septembre</v>
      </c>
      <c r="F12360">
        <f t="shared" si="387"/>
        <v>21</v>
      </c>
    </row>
    <row r="12361" spans="1:6">
      <c r="A12361" t="s">
        <v>85</v>
      </c>
      <c r="B12361" s="72">
        <v>46289</v>
      </c>
      <c r="C12361" s="79">
        <v>0.91666666666666663</v>
      </c>
      <c r="D12361">
        <v>5</v>
      </c>
      <c r="E12361" t="str">
        <f t="shared" si="386"/>
        <v>septembre</v>
      </c>
      <c r="F12361">
        <f t="shared" si="387"/>
        <v>22</v>
      </c>
    </row>
    <row r="12362" spans="1:6">
      <c r="A12362" t="s">
        <v>85</v>
      </c>
      <c r="B12362" s="72">
        <v>46289</v>
      </c>
      <c r="C12362" s="79">
        <v>0.95833333333333337</v>
      </c>
      <c r="D12362">
        <v>2</v>
      </c>
      <c r="E12362" t="str">
        <f t="shared" si="386"/>
        <v>septembre</v>
      </c>
      <c r="F12362">
        <f t="shared" si="387"/>
        <v>23</v>
      </c>
    </row>
    <row r="12363" spans="1:6">
      <c r="A12363" t="s">
        <v>85</v>
      </c>
      <c r="B12363" s="72">
        <v>46290</v>
      </c>
      <c r="C12363" s="79">
        <v>0</v>
      </c>
      <c r="D12363">
        <v>2</v>
      </c>
      <c r="E12363" t="str">
        <f t="shared" si="386"/>
        <v>septembre</v>
      </c>
      <c r="F12363">
        <f t="shared" si="387"/>
        <v>24</v>
      </c>
    </row>
    <row r="12364" spans="1:6">
      <c r="A12364" t="s">
        <v>85</v>
      </c>
      <c r="B12364" s="72">
        <v>46290</v>
      </c>
      <c r="C12364" s="79">
        <v>4.1666666666666664E-2</v>
      </c>
      <c r="D12364">
        <v>2</v>
      </c>
      <c r="E12364" t="str">
        <f t="shared" si="386"/>
        <v>septembre</v>
      </c>
      <c r="F12364">
        <f t="shared" si="387"/>
        <v>1</v>
      </c>
    </row>
    <row r="12365" spans="1:6">
      <c r="A12365" t="s">
        <v>85</v>
      </c>
      <c r="B12365" s="72">
        <v>46290</v>
      </c>
      <c r="C12365" s="79">
        <v>8.3333333333333329E-2</v>
      </c>
      <c r="D12365">
        <v>1</v>
      </c>
      <c r="E12365" t="str">
        <f t="shared" si="386"/>
        <v>septembre</v>
      </c>
      <c r="F12365">
        <f t="shared" si="387"/>
        <v>2</v>
      </c>
    </row>
    <row r="12366" spans="1:6">
      <c r="A12366" t="s">
        <v>85</v>
      </c>
      <c r="B12366" s="72">
        <v>46290</v>
      </c>
      <c r="C12366" s="79">
        <v>0.125</v>
      </c>
      <c r="D12366">
        <v>1</v>
      </c>
      <c r="E12366" t="str">
        <f t="shared" si="386"/>
        <v>septembre</v>
      </c>
      <c r="F12366">
        <f t="shared" si="387"/>
        <v>3</v>
      </c>
    </row>
    <row r="12367" spans="1:6">
      <c r="A12367" t="s">
        <v>85</v>
      </c>
      <c r="B12367" s="72">
        <v>46290</v>
      </c>
      <c r="C12367" s="79">
        <v>0.16666666666666666</v>
      </c>
      <c r="D12367">
        <v>1</v>
      </c>
      <c r="E12367" t="str">
        <f t="shared" si="386"/>
        <v>septembre</v>
      </c>
      <c r="F12367">
        <f t="shared" si="387"/>
        <v>4</v>
      </c>
    </row>
    <row r="12368" spans="1:6">
      <c r="A12368" t="s">
        <v>85</v>
      </c>
      <c r="B12368" s="72">
        <v>46290</v>
      </c>
      <c r="C12368" s="79">
        <v>0.20833333333333334</v>
      </c>
      <c r="D12368">
        <v>0</v>
      </c>
      <c r="E12368" t="str">
        <f t="shared" si="386"/>
        <v>septembre</v>
      </c>
      <c r="F12368" t="e">
        <f t="shared" si="387"/>
        <v>#N/A</v>
      </c>
    </row>
    <row r="12369" spans="1:6">
      <c r="A12369" t="s">
        <v>85</v>
      </c>
      <c r="B12369" s="72">
        <v>46290</v>
      </c>
      <c r="C12369" s="79">
        <v>0.25</v>
      </c>
      <c r="D12369">
        <v>0</v>
      </c>
      <c r="E12369" t="str">
        <f t="shared" si="386"/>
        <v>septembre</v>
      </c>
      <c r="F12369">
        <f t="shared" si="387"/>
        <v>6</v>
      </c>
    </row>
    <row r="12370" spans="1:6">
      <c r="A12370" t="s">
        <v>85</v>
      </c>
      <c r="B12370" s="72">
        <v>46290</v>
      </c>
      <c r="C12370" s="79">
        <v>0.29166666666666669</v>
      </c>
      <c r="D12370">
        <v>2</v>
      </c>
      <c r="E12370" t="str">
        <f t="shared" si="386"/>
        <v>septembre</v>
      </c>
      <c r="F12370">
        <f t="shared" si="387"/>
        <v>7</v>
      </c>
    </row>
    <row r="12371" spans="1:6">
      <c r="A12371" t="s">
        <v>85</v>
      </c>
      <c r="B12371" s="72">
        <v>46290</v>
      </c>
      <c r="C12371" s="79">
        <v>0.33333333333333331</v>
      </c>
      <c r="D12371">
        <v>3</v>
      </c>
      <c r="E12371" t="str">
        <f t="shared" si="386"/>
        <v>septembre</v>
      </c>
      <c r="F12371">
        <f t="shared" si="387"/>
        <v>8</v>
      </c>
    </row>
    <row r="12372" spans="1:6">
      <c r="A12372" t="s">
        <v>85</v>
      </c>
      <c r="B12372" s="72">
        <v>46290</v>
      </c>
      <c r="C12372" s="79">
        <v>0.375</v>
      </c>
      <c r="D12372">
        <v>7</v>
      </c>
      <c r="E12372" t="str">
        <f t="shared" si="386"/>
        <v>septembre</v>
      </c>
      <c r="F12372">
        <f t="shared" si="387"/>
        <v>9</v>
      </c>
    </row>
    <row r="12373" spans="1:6">
      <c r="A12373" t="s">
        <v>85</v>
      </c>
      <c r="B12373" s="72">
        <v>46290</v>
      </c>
      <c r="C12373" s="79">
        <v>0.41666666666666669</v>
      </c>
      <c r="D12373">
        <v>7</v>
      </c>
      <c r="E12373" t="str">
        <f t="shared" si="386"/>
        <v>septembre</v>
      </c>
      <c r="F12373">
        <f t="shared" si="387"/>
        <v>10</v>
      </c>
    </row>
    <row r="12374" spans="1:6">
      <c r="A12374" t="s">
        <v>85</v>
      </c>
      <c r="B12374" s="72">
        <v>46290</v>
      </c>
      <c r="C12374" s="79">
        <v>0.45833333333333331</v>
      </c>
      <c r="D12374">
        <v>10</v>
      </c>
      <c r="E12374" t="str">
        <f t="shared" si="386"/>
        <v>septembre</v>
      </c>
      <c r="F12374">
        <f t="shared" si="387"/>
        <v>11</v>
      </c>
    </row>
    <row r="12375" spans="1:6">
      <c r="A12375" t="s">
        <v>85</v>
      </c>
      <c r="B12375" s="72">
        <v>46290</v>
      </c>
      <c r="C12375" s="79">
        <v>0.5</v>
      </c>
      <c r="D12375">
        <v>8</v>
      </c>
      <c r="E12375" t="str">
        <f t="shared" si="386"/>
        <v>septembre</v>
      </c>
      <c r="F12375">
        <f t="shared" si="387"/>
        <v>12</v>
      </c>
    </row>
    <row r="12376" spans="1:6">
      <c r="A12376" t="s">
        <v>85</v>
      </c>
      <c r="B12376" s="72">
        <v>46290</v>
      </c>
      <c r="C12376" s="79">
        <v>0.54166666666666663</v>
      </c>
      <c r="D12376">
        <v>9</v>
      </c>
      <c r="E12376" t="str">
        <f t="shared" si="386"/>
        <v>septembre</v>
      </c>
      <c r="F12376">
        <f t="shared" si="387"/>
        <v>13</v>
      </c>
    </row>
    <row r="12377" spans="1:6">
      <c r="A12377" t="s">
        <v>85</v>
      </c>
      <c r="B12377" s="72">
        <v>46290</v>
      </c>
      <c r="C12377" s="79">
        <v>0.58333333333333337</v>
      </c>
      <c r="D12377">
        <v>12</v>
      </c>
      <c r="E12377" t="str">
        <f t="shared" si="386"/>
        <v>septembre</v>
      </c>
      <c r="F12377">
        <f t="shared" si="387"/>
        <v>14</v>
      </c>
    </row>
    <row r="12378" spans="1:6">
      <c r="A12378" t="s">
        <v>85</v>
      </c>
      <c r="B12378" s="72">
        <v>46290</v>
      </c>
      <c r="C12378" s="79">
        <v>0.625</v>
      </c>
      <c r="D12378">
        <v>10</v>
      </c>
      <c r="E12378" t="str">
        <f t="shared" si="386"/>
        <v>septembre</v>
      </c>
      <c r="F12378">
        <f t="shared" si="387"/>
        <v>15</v>
      </c>
    </row>
    <row r="12379" spans="1:6">
      <c r="A12379" t="s">
        <v>85</v>
      </c>
      <c r="B12379" s="72">
        <v>46290</v>
      </c>
      <c r="C12379" s="79">
        <v>0.66666666666666663</v>
      </c>
      <c r="D12379">
        <v>12</v>
      </c>
      <c r="E12379" t="str">
        <f t="shared" si="386"/>
        <v>septembre</v>
      </c>
      <c r="F12379">
        <f t="shared" si="387"/>
        <v>16</v>
      </c>
    </row>
    <row r="12380" spans="1:6">
      <c r="A12380" t="s">
        <v>85</v>
      </c>
      <c r="B12380" s="72">
        <v>46290</v>
      </c>
      <c r="C12380" s="79">
        <v>0.70833333333333337</v>
      </c>
      <c r="D12380">
        <v>8</v>
      </c>
      <c r="E12380" t="str">
        <f t="shared" si="386"/>
        <v>septembre</v>
      </c>
      <c r="F12380">
        <f t="shared" si="387"/>
        <v>17</v>
      </c>
    </row>
    <row r="12381" spans="1:6">
      <c r="A12381" t="s">
        <v>85</v>
      </c>
      <c r="B12381" s="72">
        <v>46290</v>
      </c>
      <c r="C12381" s="79">
        <v>0.75</v>
      </c>
      <c r="D12381">
        <v>7</v>
      </c>
      <c r="E12381" t="str">
        <f t="shared" si="386"/>
        <v>septembre</v>
      </c>
      <c r="F12381">
        <f t="shared" si="387"/>
        <v>18</v>
      </c>
    </row>
    <row r="12382" spans="1:6">
      <c r="A12382" t="s">
        <v>85</v>
      </c>
      <c r="B12382" s="72">
        <v>46290</v>
      </c>
      <c r="C12382" s="79">
        <v>0.79166666666666663</v>
      </c>
      <c r="D12382">
        <v>7</v>
      </c>
      <c r="E12382" t="str">
        <f t="shared" si="386"/>
        <v>septembre</v>
      </c>
      <c r="F12382">
        <f t="shared" si="387"/>
        <v>19</v>
      </c>
    </row>
    <row r="12383" spans="1:6">
      <c r="A12383" t="s">
        <v>85</v>
      </c>
      <c r="B12383" s="72">
        <v>46290</v>
      </c>
      <c r="C12383" s="79">
        <v>0.83333333333333337</v>
      </c>
      <c r="D12383">
        <v>4</v>
      </c>
      <c r="E12383" t="str">
        <f t="shared" si="386"/>
        <v>septembre</v>
      </c>
      <c r="F12383">
        <f t="shared" si="387"/>
        <v>20</v>
      </c>
    </row>
    <row r="12384" spans="1:6">
      <c r="A12384" t="s">
        <v>85</v>
      </c>
      <c r="B12384" s="72">
        <v>46290</v>
      </c>
      <c r="C12384" s="79">
        <v>0.875</v>
      </c>
      <c r="D12384">
        <v>4</v>
      </c>
      <c r="E12384" t="str">
        <f t="shared" si="386"/>
        <v>septembre</v>
      </c>
      <c r="F12384">
        <f t="shared" si="387"/>
        <v>21</v>
      </c>
    </row>
    <row r="12385" spans="1:6">
      <c r="A12385" t="s">
        <v>85</v>
      </c>
      <c r="B12385" s="72">
        <v>46290</v>
      </c>
      <c r="C12385" s="79">
        <v>0.91666666666666663</v>
      </c>
      <c r="D12385">
        <v>4</v>
      </c>
      <c r="E12385" t="str">
        <f t="shared" si="386"/>
        <v>septembre</v>
      </c>
      <c r="F12385">
        <f t="shared" si="387"/>
        <v>22</v>
      </c>
    </row>
    <row r="12386" spans="1:6">
      <c r="A12386" t="s">
        <v>85</v>
      </c>
      <c r="B12386" s="72">
        <v>46290</v>
      </c>
      <c r="C12386" s="79">
        <v>0.95833333333333337</v>
      </c>
      <c r="D12386">
        <v>3</v>
      </c>
      <c r="E12386" t="str">
        <f t="shared" si="386"/>
        <v>septembre</v>
      </c>
      <c r="F12386">
        <f t="shared" si="387"/>
        <v>23</v>
      </c>
    </row>
    <row r="12387" spans="1:6">
      <c r="A12387" t="s">
        <v>85</v>
      </c>
      <c r="B12387" s="72">
        <v>46291</v>
      </c>
      <c r="C12387" s="79">
        <v>0</v>
      </c>
      <c r="D12387">
        <v>3</v>
      </c>
      <c r="E12387" t="str">
        <f t="shared" si="386"/>
        <v>septembre</v>
      </c>
      <c r="F12387">
        <f t="shared" si="387"/>
        <v>24</v>
      </c>
    </row>
    <row r="12388" spans="1:6">
      <c r="A12388" t="s">
        <v>85</v>
      </c>
      <c r="B12388" s="72">
        <v>46291</v>
      </c>
      <c r="C12388" s="79">
        <v>4.1666666666666664E-2</v>
      </c>
      <c r="D12388">
        <v>2</v>
      </c>
      <c r="E12388" t="str">
        <f t="shared" si="386"/>
        <v>septembre</v>
      </c>
      <c r="F12388">
        <f t="shared" si="387"/>
        <v>1</v>
      </c>
    </row>
    <row r="12389" spans="1:6">
      <c r="A12389" t="s">
        <v>85</v>
      </c>
      <c r="B12389" s="72">
        <v>46291</v>
      </c>
      <c r="C12389" s="79">
        <v>8.3333333333333329E-2</v>
      </c>
      <c r="D12389">
        <v>2</v>
      </c>
      <c r="E12389" t="str">
        <f t="shared" si="386"/>
        <v>septembre</v>
      </c>
      <c r="F12389">
        <f t="shared" si="387"/>
        <v>2</v>
      </c>
    </row>
    <row r="12390" spans="1:6">
      <c r="A12390" t="s">
        <v>85</v>
      </c>
      <c r="B12390" s="72">
        <v>46291</v>
      </c>
      <c r="C12390" s="79">
        <v>0.125</v>
      </c>
      <c r="D12390">
        <v>1</v>
      </c>
      <c r="E12390" t="str">
        <f t="shared" si="386"/>
        <v>septembre</v>
      </c>
      <c r="F12390">
        <f t="shared" si="387"/>
        <v>3</v>
      </c>
    </row>
    <row r="12391" spans="1:6">
      <c r="A12391" t="s">
        <v>85</v>
      </c>
      <c r="B12391" s="72">
        <v>46291</v>
      </c>
      <c r="C12391" s="79">
        <v>0.16666666666666666</v>
      </c>
      <c r="D12391">
        <v>1</v>
      </c>
      <c r="E12391" t="str">
        <f t="shared" si="386"/>
        <v>septembre</v>
      </c>
      <c r="F12391">
        <f t="shared" si="387"/>
        <v>4</v>
      </c>
    </row>
    <row r="12392" spans="1:6">
      <c r="A12392" t="s">
        <v>85</v>
      </c>
      <c r="B12392" s="72">
        <v>46291</v>
      </c>
      <c r="C12392" s="79">
        <v>0.20833333333333334</v>
      </c>
      <c r="D12392">
        <v>0</v>
      </c>
      <c r="E12392" t="str">
        <f t="shared" si="386"/>
        <v>septembre</v>
      </c>
      <c r="F12392" t="e">
        <f t="shared" si="387"/>
        <v>#N/A</v>
      </c>
    </row>
    <row r="12393" spans="1:6">
      <c r="A12393" t="s">
        <v>85</v>
      </c>
      <c r="B12393" s="72">
        <v>46291</v>
      </c>
      <c r="C12393" s="79">
        <v>0.25</v>
      </c>
      <c r="D12393">
        <v>0</v>
      </c>
      <c r="E12393" t="str">
        <f t="shared" si="386"/>
        <v>septembre</v>
      </c>
      <c r="F12393">
        <f t="shared" si="387"/>
        <v>6</v>
      </c>
    </row>
    <row r="12394" spans="1:6">
      <c r="A12394" t="s">
        <v>85</v>
      </c>
      <c r="B12394" s="72">
        <v>46291</v>
      </c>
      <c r="C12394" s="79">
        <v>0.29166666666666669</v>
      </c>
      <c r="D12394">
        <v>2</v>
      </c>
      <c r="E12394" t="str">
        <f t="shared" si="386"/>
        <v>septembre</v>
      </c>
      <c r="F12394">
        <f t="shared" si="387"/>
        <v>7</v>
      </c>
    </row>
    <row r="12395" spans="1:6">
      <c r="A12395" t="s">
        <v>85</v>
      </c>
      <c r="B12395" s="72">
        <v>46291</v>
      </c>
      <c r="C12395" s="79">
        <v>0.33333333333333331</v>
      </c>
      <c r="D12395">
        <v>3</v>
      </c>
      <c r="E12395" t="str">
        <f t="shared" si="386"/>
        <v>septembre</v>
      </c>
      <c r="F12395">
        <f t="shared" si="387"/>
        <v>8</v>
      </c>
    </row>
    <row r="12396" spans="1:6">
      <c r="A12396" t="s">
        <v>85</v>
      </c>
      <c r="B12396" s="72">
        <v>46291</v>
      </c>
      <c r="C12396" s="79">
        <v>0.375</v>
      </c>
      <c r="D12396">
        <v>5</v>
      </c>
      <c r="E12396" t="str">
        <f t="shared" si="386"/>
        <v>septembre</v>
      </c>
      <c r="F12396">
        <f t="shared" si="387"/>
        <v>9</v>
      </c>
    </row>
    <row r="12397" spans="1:6">
      <c r="A12397" t="s">
        <v>85</v>
      </c>
      <c r="B12397" s="72">
        <v>46291</v>
      </c>
      <c r="C12397" s="79">
        <v>0.41666666666666669</v>
      </c>
      <c r="D12397">
        <v>8</v>
      </c>
      <c r="E12397" t="str">
        <f t="shared" si="386"/>
        <v>septembre</v>
      </c>
      <c r="F12397">
        <f t="shared" si="387"/>
        <v>10</v>
      </c>
    </row>
    <row r="12398" spans="1:6">
      <c r="A12398" t="s">
        <v>85</v>
      </c>
      <c r="B12398" s="72">
        <v>46291</v>
      </c>
      <c r="C12398" s="79">
        <v>0.45833333333333331</v>
      </c>
      <c r="D12398">
        <v>8</v>
      </c>
      <c r="E12398" t="str">
        <f t="shared" si="386"/>
        <v>septembre</v>
      </c>
      <c r="F12398">
        <f t="shared" si="387"/>
        <v>11</v>
      </c>
    </row>
    <row r="12399" spans="1:6">
      <c r="A12399" t="s">
        <v>85</v>
      </c>
      <c r="B12399" s="72">
        <v>46291</v>
      </c>
      <c r="C12399" s="79">
        <v>0.5</v>
      </c>
      <c r="D12399">
        <v>6</v>
      </c>
      <c r="E12399" t="str">
        <f t="shared" si="386"/>
        <v>septembre</v>
      </c>
      <c r="F12399">
        <f t="shared" si="387"/>
        <v>12</v>
      </c>
    </row>
    <row r="12400" spans="1:6">
      <c r="A12400" t="s">
        <v>85</v>
      </c>
      <c r="B12400" s="72">
        <v>46291</v>
      </c>
      <c r="C12400" s="79">
        <v>0.54166666666666663</v>
      </c>
      <c r="D12400">
        <v>7</v>
      </c>
      <c r="E12400" t="str">
        <f t="shared" si="386"/>
        <v>septembre</v>
      </c>
      <c r="F12400">
        <f t="shared" si="387"/>
        <v>13</v>
      </c>
    </row>
    <row r="12401" spans="1:6">
      <c r="A12401" t="s">
        <v>85</v>
      </c>
      <c r="B12401" s="72">
        <v>46291</v>
      </c>
      <c r="C12401" s="79">
        <v>0.58333333333333337</v>
      </c>
      <c r="D12401">
        <v>9</v>
      </c>
      <c r="E12401" t="str">
        <f t="shared" si="386"/>
        <v>septembre</v>
      </c>
      <c r="F12401">
        <f t="shared" si="387"/>
        <v>14</v>
      </c>
    </row>
    <row r="12402" spans="1:6">
      <c r="A12402" t="s">
        <v>85</v>
      </c>
      <c r="B12402" s="72">
        <v>46291</v>
      </c>
      <c r="C12402" s="79">
        <v>0.625</v>
      </c>
      <c r="D12402">
        <v>4</v>
      </c>
      <c r="E12402" t="str">
        <f t="shared" si="386"/>
        <v>septembre</v>
      </c>
      <c r="F12402">
        <f t="shared" si="387"/>
        <v>15</v>
      </c>
    </row>
    <row r="12403" spans="1:6">
      <c r="A12403" t="s">
        <v>85</v>
      </c>
      <c r="B12403" s="72">
        <v>46291</v>
      </c>
      <c r="C12403" s="79">
        <v>0.66666666666666663</v>
      </c>
      <c r="D12403">
        <v>6</v>
      </c>
      <c r="E12403" t="str">
        <f t="shared" si="386"/>
        <v>septembre</v>
      </c>
      <c r="F12403">
        <f t="shared" si="387"/>
        <v>16</v>
      </c>
    </row>
    <row r="12404" spans="1:6">
      <c r="A12404" t="s">
        <v>85</v>
      </c>
      <c r="B12404" s="72">
        <v>46291</v>
      </c>
      <c r="C12404" s="79">
        <v>0.70833333333333337</v>
      </c>
      <c r="D12404">
        <v>5</v>
      </c>
      <c r="E12404" t="str">
        <f t="shared" si="386"/>
        <v>septembre</v>
      </c>
      <c r="F12404">
        <f t="shared" si="387"/>
        <v>17</v>
      </c>
    </row>
    <row r="12405" spans="1:6">
      <c r="A12405" t="s">
        <v>85</v>
      </c>
      <c r="B12405" s="72">
        <v>46291</v>
      </c>
      <c r="C12405" s="79">
        <v>0.75</v>
      </c>
      <c r="D12405">
        <v>6</v>
      </c>
      <c r="E12405" t="str">
        <f t="shared" si="386"/>
        <v>septembre</v>
      </c>
      <c r="F12405">
        <f t="shared" si="387"/>
        <v>18</v>
      </c>
    </row>
    <row r="12406" spans="1:6">
      <c r="A12406" t="s">
        <v>85</v>
      </c>
      <c r="B12406" s="72">
        <v>46291</v>
      </c>
      <c r="C12406" s="79">
        <v>0.79166666666666663</v>
      </c>
      <c r="D12406">
        <v>3</v>
      </c>
      <c r="E12406" t="str">
        <f t="shared" si="386"/>
        <v>septembre</v>
      </c>
      <c r="F12406">
        <f t="shared" si="387"/>
        <v>19</v>
      </c>
    </row>
    <row r="12407" spans="1:6">
      <c r="A12407" t="s">
        <v>85</v>
      </c>
      <c r="B12407" s="72">
        <v>46291</v>
      </c>
      <c r="C12407" s="79">
        <v>0.83333333333333337</v>
      </c>
      <c r="D12407">
        <v>3</v>
      </c>
      <c r="E12407" t="str">
        <f t="shared" si="386"/>
        <v>septembre</v>
      </c>
      <c r="F12407">
        <f t="shared" si="387"/>
        <v>20</v>
      </c>
    </row>
    <row r="12408" spans="1:6">
      <c r="A12408" t="s">
        <v>85</v>
      </c>
      <c r="B12408" s="72">
        <v>46291</v>
      </c>
      <c r="C12408" s="79">
        <v>0.875</v>
      </c>
      <c r="D12408">
        <v>2</v>
      </c>
      <c r="E12408" t="str">
        <f t="shared" si="386"/>
        <v>septembre</v>
      </c>
      <c r="F12408">
        <f t="shared" si="387"/>
        <v>21</v>
      </c>
    </row>
    <row r="12409" spans="1:6">
      <c r="A12409" t="s">
        <v>85</v>
      </c>
      <c r="B12409" s="72">
        <v>46291</v>
      </c>
      <c r="C12409" s="79">
        <v>0.91666666666666663</v>
      </c>
      <c r="D12409">
        <v>1</v>
      </c>
      <c r="E12409" t="str">
        <f t="shared" si="386"/>
        <v>septembre</v>
      </c>
      <c r="F12409">
        <f t="shared" si="387"/>
        <v>22</v>
      </c>
    </row>
    <row r="12410" spans="1:6">
      <c r="A12410" t="s">
        <v>85</v>
      </c>
      <c r="B12410" s="72">
        <v>46291</v>
      </c>
      <c r="C12410" s="79">
        <v>0.95833333333333337</v>
      </c>
      <c r="D12410">
        <v>2</v>
      </c>
      <c r="E12410" t="str">
        <f t="shared" si="386"/>
        <v>septembre</v>
      </c>
      <c r="F12410">
        <f t="shared" si="387"/>
        <v>23</v>
      </c>
    </row>
    <row r="12411" spans="1:6">
      <c r="A12411" t="s">
        <v>85</v>
      </c>
      <c r="B12411" s="72">
        <v>46292</v>
      </c>
      <c r="C12411" s="79">
        <v>0</v>
      </c>
      <c r="D12411">
        <v>1</v>
      </c>
      <c r="E12411" t="str">
        <f t="shared" si="386"/>
        <v>septembre</v>
      </c>
      <c r="F12411">
        <f t="shared" si="387"/>
        <v>24</v>
      </c>
    </row>
    <row r="12412" spans="1:6">
      <c r="A12412" t="s">
        <v>85</v>
      </c>
      <c r="B12412" s="72">
        <v>46292</v>
      </c>
      <c r="C12412" s="79">
        <v>4.1666666666666664E-2</v>
      </c>
      <c r="D12412">
        <v>1</v>
      </c>
      <c r="E12412" t="str">
        <f t="shared" si="386"/>
        <v>septembre</v>
      </c>
      <c r="F12412">
        <f t="shared" si="387"/>
        <v>1</v>
      </c>
    </row>
    <row r="12413" spans="1:6">
      <c r="A12413" t="s">
        <v>85</v>
      </c>
      <c r="B12413" s="72">
        <v>46292</v>
      </c>
      <c r="C12413" s="79">
        <v>8.3333333333333329E-2</v>
      </c>
      <c r="D12413">
        <v>1</v>
      </c>
      <c r="E12413" t="str">
        <f t="shared" si="386"/>
        <v>septembre</v>
      </c>
      <c r="F12413">
        <f t="shared" si="387"/>
        <v>2</v>
      </c>
    </row>
    <row r="12414" spans="1:6">
      <c r="A12414" t="s">
        <v>85</v>
      </c>
      <c r="B12414" s="72">
        <v>46292</v>
      </c>
      <c r="C12414" s="79">
        <v>0.125</v>
      </c>
      <c r="D12414">
        <v>1</v>
      </c>
      <c r="E12414" t="str">
        <f t="shared" si="386"/>
        <v>septembre</v>
      </c>
      <c r="F12414">
        <f t="shared" si="387"/>
        <v>3</v>
      </c>
    </row>
    <row r="12415" spans="1:6">
      <c r="A12415" t="s">
        <v>85</v>
      </c>
      <c r="B12415" s="72">
        <v>46292</v>
      </c>
      <c r="C12415" s="79">
        <v>0.16666666666666666</v>
      </c>
      <c r="D12415">
        <v>1</v>
      </c>
      <c r="E12415" t="str">
        <f t="shared" si="386"/>
        <v>septembre</v>
      </c>
      <c r="F12415">
        <f t="shared" si="387"/>
        <v>4</v>
      </c>
    </row>
    <row r="12416" spans="1:6">
      <c r="A12416" t="s">
        <v>85</v>
      </c>
      <c r="B12416" s="72">
        <v>46292</v>
      </c>
      <c r="C12416" s="79">
        <v>0.20833333333333334</v>
      </c>
      <c r="D12416">
        <v>0</v>
      </c>
      <c r="E12416" t="str">
        <f t="shared" si="386"/>
        <v>septembre</v>
      </c>
      <c r="F12416" t="e">
        <f t="shared" si="387"/>
        <v>#N/A</v>
      </c>
    </row>
    <row r="12417" spans="1:6">
      <c r="A12417" t="s">
        <v>85</v>
      </c>
      <c r="B12417" s="72">
        <v>46292</v>
      </c>
      <c r="C12417" s="79">
        <v>0.25</v>
      </c>
      <c r="D12417">
        <v>1</v>
      </c>
      <c r="E12417" t="str">
        <f t="shared" si="386"/>
        <v>septembre</v>
      </c>
      <c r="F12417">
        <f t="shared" si="387"/>
        <v>6</v>
      </c>
    </row>
    <row r="12418" spans="1:6">
      <c r="A12418" t="s">
        <v>85</v>
      </c>
      <c r="B12418" s="72">
        <v>46292</v>
      </c>
      <c r="C12418" s="79">
        <v>0.29166666666666669</v>
      </c>
      <c r="D12418">
        <v>2</v>
      </c>
      <c r="E12418" t="str">
        <f t="shared" si="386"/>
        <v>septembre</v>
      </c>
      <c r="F12418">
        <f t="shared" si="387"/>
        <v>7</v>
      </c>
    </row>
    <row r="12419" spans="1:6">
      <c r="A12419" t="s">
        <v>85</v>
      </c>
      <c r="B12419" s="72">
        <v>46292</v>
      </c>
      <c r="C12419" s="79">
        <v>0.33333333333333331</v>
      </c>
      <c r="D12419">
        <v>2</v>
      </c>
      <c r="E12419" t="str">
        <f t="shared" si="386"/>
        <v>septembre</v>
      </c>
      <c r="F12419">
        <f t="shared" si="387"/>
        <v>8</v>
      </c>
    </row>
    <row r="12420" spans="1:6">
      <c r="A12420" t="s">
        <v>85</v>
      </c>
      <c r="B12420" s="72">
        <v>46292</v>
      </c>
      <c r="C12420" s="79">
        <v>0.375</v>
      </c>
      <c r="D12420">
        <v>2</v>
      </c>
      <c r="E12420" t="str">
        <f t="shared" ref="E12420:E12483" si="388">TEXT(B12420,"mmmm")</f>
        <v>septembre</v>
      </c>
      <c r="F12420">
        <f t="shared" ref="F12420:F12483" si="389">VLOOKUP(C12420,$L$1:$M$24,2,0)</f>
        <v>9</v>
      </c>
    </row>
    <row r="12421" spans="1:6">
      <c r="A12421" t="s">
        <v>85</v>
      </c>
      <c r="B12421" s="72">
        <v>46292</v>
      </c>
      <c r="C12421" s="79">
        <v>0.41666666666666669</v>
      </c>
      <c r="D12421">
        <v>4</v>
      </c>
      <c r="E12421" t="str">
        <f t="shared" si="388"/>
        <v>septembre</v>
      </c>
      <c r="F12421">
        <f t="shared" si="389"/>
        <v>10</v>
      </c>
    </row>
    <row r="12422" spans="1:6">
      <c r="A12422" t="s">
        <v>85</v>
      </c>
      <c r="B12422" s="72">
        <v>46292</v>
      </c>
      <c r="C12422" s="79">
        <v>0.45833333333333331</v>
      </c>
      <c r="D12422">
        <v>3</v>
      </c>
      <c r="E12422" t="str">
        <f t="shared" si="388"/>
        <v>septembre</v>
      </c>
      <c r="F12422">
        <f t="shared" si="389"/>
        <v>11</v>
      </c>
    </row>
    <row r="12423" spans="1:6">
      <c r="A12423" t="s">
        <v>85</v>
      </c>
      <c r="B12423" s="72">
        <v>46292</v>
      </c>
      <c r="C12423" s="79">
        <v>0.5</v>
      </c>
      <c r="D12423">
        <v>6</v>
      </c>
      <c r="E12423" t="str">
        <f t="shared" si="388"/>
        <v>septembre</v>
      </c>
      <c r="F12423">
        <f t="shared" si="389"/>
        <v>12</v>
      </c>
    </row>
    <row r="12424" spans="1:6">
      <c r="A12424" t="s">
        <v>85</v>
      </c>
      <c r="B12424" s="72">
        <v>46292</v>
      </c>
      <c r="C12424" s="79">
        <v>0.54166666666666663</v>
      </c>
      <c r="D12424">
        <v>7</v>
      </c>
      <c r="E12424" t="str">
        <f t="shared" si="388"/>
        <v>septembre</v>
      </c>
      <c r="F12424">
        <f t="shared" si="389"/>
        <v>13</v>
      </c>
    </row>
    <row r="12425" spans="1:6">
      <c r="A12425" t="s">
        <v>85</v>
      </c>
      <c r="B12425" s="72">
        <v>46292</v>
      </c>
      <c r="C12425" s="79">
        <v>0.58333333333333337</v>
      </c>
      <c r="D12425">
        <v>5</v>
      </c>
      <c r="E12425" t="str">
        <f t="shared" si="388"/>
        <v>septembre</v>
      </c>
      <c r="F12425">
        <f t="shared" si="389"/>
        <v>14</v>
      </c>
    </row>
    <row r="12426" spans="1:6">
      <c r="A12426" t="s">
        <v>85</v>
      </c>
      <c r="B12426" s="72">
        <v>46292</v>
      </c>
      <c r="C12426" s="79">
        <v>0.625</v>
      </c>
      <c r="D12426">
        <v>4</v>
      </c>
      <c r="E12426" t="str">
        <f t="shared" si="388"/>
        <v>septembre</v>
      </c>
      <c r="F12426">
        <f t="shared" si="389"/>
        <v>15</v>
      </c>
    </row>
    <row r="12427" spans="1:6">
      <c r="A12427" t="s">
        <v>85</v>
      </c>
      <c r="B12427" s="72">
        <v>46292</v>
      </c>
      <c r="C12427" s="79">
        <v>0.66666666666666663</v>
      </c>
      <c r="D12427">
        <v>5</v>
      </c>
      <c r="E12427" t="str">
        <f t="shared" si="388"/>
        <v>septembre</v>
      </c>
      <c r="F12427">
        <f t="shared" si="389"/>
        <v>16</v>
      </c>
    </row>
    <row r="12428" spans="1:6">
      <c r="A12428" t="s">
        <v>85</v>
      </c>
      <c r="B12428" s="72">
        <v>46292</v>
      </c>
      <c r="C12428" s="79">
        <v>0.70833333333333337</v>
      </c>
      <c r="D12428">
        <v>6</v>
      </c>
      <c r="E12428" t="str">
        <f t="shared" si="388"/>
        <v>septembre</v>
      </c>
      <c r="F12428">
        <f t="shared" si="389"/>
        <v>17</v>
      </c>
    </row>
    <row r="12429" spans="1:6">
      <c r="A12429" t="s">
        <v>85</v>
      </c>
      <c r="B12429" s="72">
        <v>46292</v>
      </c>
      <c r="C12429" s="79">
        <v>0.75</v>
      </c>
      <c r="D12429">
        <v>4</v>
      </c>
      <c r="E12429" t="str">
        <f t="shared" si="388"/>
        <v>septembre</v>
      </c>
      <c r="F12429">
        <f t="shared" si="389"/>
        <v>18</v>
      </c>
    </row>
    <row r="12430" spans="1:6">
      <c r="A12430" t="s">
        <v>85</v>
      </c>
      <c r="B12430" s="72">
        <v>46292</v>
      </c>
      <c r="C12430" s="79">
        <v>0.79166666666666663</v>
      </c>
      <c r="D12430">
        <v>4</v>
      </c>
      <c r="E12430" t="str">
        <f t="shared" si="388"/>
        <v>septembre</v>
      </c>
      <c r="F12430">
        <f t="shared" si="389"/>
        <v>19</v>
      </c>
    </row>
    <row r="12431" spans="1:6">
      <c r="A12431" t="s">
        <v>85</v>
      </c>
      <c r="B12431" s="72">
        <v>46292</v>
      </c>
      <c r="C12431" s="79">
        <v>0.83333333333333337</v>
      </c>
      <c r="D12431">
        <v>5</v>
      </c>
      <c r="E12431" t="str">
        <f t="shared" si="388"/>
        <v>septembre</v>
      </c>
      <c r="F12431">
        <f t="shared" si="389"/>
        <v>20</v>
      </c>
    </row>
    <row r="12432" spans="1:6">
      <c r="A12432" t="s">
        <v>85</v>
      </c>
      <c r="B12432" s="72">
        <v>46292</v>
      </c>
      <c r="C12432" s="79">
        <v>0.875</v>
      </c>
      <c r="D12432">
        <v>4</v>
      </c>
      <c r="E12432" t="str">
        <f t="shared" si="388"/>
        <v>septembre</v>
      </c>
      <c r="F12432">
        <f t="shared" si="389"/>
        <v>21</v>
      </c>
    </row>
    <row r="12433" spans="1:6">
      <c r="A12433" t="s">
        <v>85</v>
      </c>
      <c r="B12433" s="72">
        <v>46292</v>
      </c>
      <c r="C12433" s="79">
        <v>0.91666666666666663</v>
      </c>
      <c r="D12433">
        <v>3</v>
      </c>
      <c r="E12433" t="str">
        <f t="shared" si="388"/>
        <v>septembre</v>
      </c>
      <c r="F12433">
        <f t="shared" si="389"/>
        <v>22</v>
      </c>
    </row>
    <row r="12434" spans="1:6">
      <c r="A12434" t="s">
        <v>85</v>
      </c>
      <c r="B12434" s="72">
        <v>46292</v>
      </c>
      <c r="C12434" s="79">
        <v>0.95833333333333337</v>
      </c>
      <c r="D12434">
        <v>2</v>
      </c>
      <c r="E12434" t="str">
        <f t="shared" si="388"/>
        <v>septembre</v>
      </c>
      <c r="F12434">
        <f t="shared" si="389"/>
        <v>23</v>
      </c>
    </row>
    <row r="12435" spans="1:6">
      <c r="A12435" t="s">
        <v>85</v>
      </c>
      <c r="B12435" s="72">
        <v>46293</v>
      </c>
      <c r="C12435" s="79">
        <v>0</v>
      </c>
      <c r="D12435">
        <v>1</v>
      </c>
      <c r="E12435" t="str">
        <f t="shared" si="388"/>
        <v>septembre</v>
      </c>
      <c r="F12435">
        <f t="shared" si="389"/>
        <v>24</v>
      </c>
    </row>
    <row r="12436" spans="1:6">
      <c r="A12436" t="s">
        <v>85</v>
      </c>
      <c r="B12436" s="72">
        <v>46293</v>
      </c>
      <c r="C12436" s="79">
        <v>4.1666666666666664E-2</v>
      </c>
      <c r="D12436">
        <v>1</v>
      </c>
      <c r="E12436" t="str">
        <f t="shared" si="388"/>
        <v>septembre</v>
      </c>
      <c r="F12436">
        <f t="shared" si="389"/>
        <v>1</v>
      </c>
    </row>
    <row r="12437" spans="1:6">
      <c r="A12437" t="s">
        <v>85</v>
      </c>
      <c r="B12437" s="72">
        <v>46293</v>
      </c>
      <c r="C12437" s="79">
        <v>8.3333333333333329E-2</v>
      </c>
      <c r="D12437">
        <v>0</v>
      </c>
      <c r="E12437" t="str">
        <f t="shared" si="388"/>
        <v>septembre</v>
      </c>
      <c r="F12437">
        <f t="shared" si="389"/>
        <v>2</v>
      </c>
    </row>
    <row r="12438" spans="1:6">
      <c r="A12438" t="s">
        <v>85</v>
      </c>
      <c r="B12438" s="72">
        <v>46293</v>
      </c>
      <c r="C12438" s="79">
        <v>0.125</v>
      </c>
      <c r="D12438">
        <v>0</v>
      </c>
      <c r="E12438" t="str">
        <f t="shared" si="388"/>
        <v>septembre</v>
      </c>
      <c r="F12438">
        <f t="shared" si="389"/>
        <v>3</v>
      </c>
    </row>
    <row r="12439" spans="1:6">
      <c r="A12439" t="s">
        <v>85</v>
      </c>
      <c r="B12439" s="72">
        <v>46293</v>
      </c>
      <c r="C12439" s="79">
        <v>0.16666666666666666</v>
      </c>
      <c r="D12439">
        <v>1</v>
      </c>
      <c r="E12439" t="str">
        <f t="shared" si="388"/>
        <v>septembre</v>
      </c>
      <c r="F12439">
        <f t="shared" si="389"/>
        <v>4</v>
      </c>
    </row>
    <row r="12440" spans="1:6">
      <c r="A12440" t="s">
        <v>85</v>
      </c>
      <c r="B12440" s="72">
        <v>46293</v>
      </c>
      <c r="C12440" s="79">
        <v>0.20833333333333334</v>
      </c>
      <c r="D12440">
        <v>0</v>
      </c>
      <c r="E12440" t="str">
        <f t="shared" si="388"/>
        <v>septembre</v>
      </c>
      <c r="F12440" t="e">
        <f t="shared" si="389"/>
        <v>#N/A</v>
      </c>
    </row>
    <row r="12441" spans="1:6">
      <c r="A12441" t="s">
        <v>85</v>
      </c>
      <c r="B12441" s="72">
        <v>46293</v>
      </c>
      <c r="C12441" s="79">
        <v>0.25</v>
      </c>
      <c r="D12441">
        <v>1</v>
      </c>
      <c r="E12441" t="str">
        <f t="shared" si="388"/>
        <v>septembre</v>
      </c>
      <c r="F12441">
        <f t="shared" si="389"/>
        <v>6</v>
      </c>
    </row>
    <row r="12442" spans="1:6">
      <c r="A12442" t="s">
        <v>85</v>
      </c>
      <c r="B12442" s="72">
        <v>46293</v>
      </c>
      <c r="C12442" s="79">
        <v>0.29166666666666669</v>
      </c>
      <c r="D12442">
        <v>3</v>
      </c>
      <c r="E12442" t="str">
        <f t="shared" si="388"/>
        <v>septembre</v>
      </c>
      <c r="F12442">
        <f t="shared" si="389"/>
        <v>7</v>
      </c>
    </row>
    <row r="12443" spans="1:6">
      <c r="A12443" t="s">
        <v>85</v>
      </c>
      <c r="B12443" s="72">
        <v>46293</v>
      </c>
      <c r="C12443" s="79">
        <v>0.33333333333333331</v>
      </c>
      <c r="D12443">
        <v>5</v>
      </c>
      <c r="E12443" t="str">
        <f t="shared" si="388"/>
        <v>septembre</v>
      </c>
      <c r="F12443">
        <f t="shared" si="389"/>
        <v>8</v>
      </c>
    </row>
    <row r="12444" spans="1:6">
      <c r="A12444" t="s">
        <v>85</v>
      </c>
      <c r="B12444" s="72">
        <v>46293</v>
      </c>
      <c r="C12444" s="79">
        <v>0.375</v>
      </c>
      <c r="D12444">
        <v>11</v>
      </c>
      <c r="E12444" t="str">
        <f t="shared" si="388"/>
        <v>septembre</v>
      </c>
      <c r="F12444">
        <f t="shared" si="389"/>
        <v>9</v>
      </c>
    </row>
    <row r="12445" spans="1:6">
      <c r="A12445" t="s">
        <v>85</v>
      </c>
      <c r="B12445" s="72">
        <v>46293</v>
      </c>
      <c r="C12445" s="79">
        <v>0.41666666666666669</v>
      </c>
      <c r="D12445">
        <v>10</v>
      </c>
      <c r="E12445" t="str">
        <f t="shared" si="388"/>
        <v>septembre</v>
      </c>
      <c r="F12445">
        <f t="shared" si="389"/>
        <v>10</v>
      </c>
    </row>
    <row r="12446" spans="1:6">
      <c r="A12446" t="s">
        <v>85</v>
      </c>
      <c r="B12446" s="72">
        <v>46293</v>
      </c>
      <c r="C12446" s="79">
        <v>0.45833333333333331</v>
      </c>
      <c r="D12446">
        <v>15</v>
      </c>
      <c r="E12446" t="str">
        <f t="shared" si="388"/>
        <v>septembre</v>
      </c>
      <c r="F12446">
        <f t="shared" si="389"/>
        <v>11</v>
      </c>
    </row>
    <row r="12447" spans="1:6">
      <c r="A12447" t="s">
        <v>85</v>
      </c>
      <c r="B12447" s="72">
        <v>46293</v>
      </c>
      <c r="C12447" s="79">
        <v>0.5</v>
      </c>
      <c r="D12447">
        <v>16</v>
      </c>
      <c r="E12447" t="str">
        <f t="shared" si="388"/>
        <v>septembre</v>
      </c>
      <c r="F12447">
        <f t="shared" si="389"/>
        <v>12</v>
      </c>
    </row>
    <row r="12448" spans="1:6">
      <c r="A12448" t="s">
        <v>85</v>
      </c>
      <c r="B12448" s="72">
        <v>46293</v>
      </c>
      <c r="C12448" s="79">
        <v>0.54166666666666663</v>
      </c>
      <c r="D12448">
        <v>12</v>
      </c>
      <c r="E12448" t="str">
        <f t="shared" si="388"/>
        <v>septembre</v>
      </c>
      <c r="F12448">
        <f t="shared" si="389"/>
        <v>13</v>
      </c>
    </row>
    <row r="12449" spans="1:6">
      <c r="A12449" t="s">
        <v>85</v>
      </c>
      <c r="B12449" s="72">
        <v>46293</v>
      </c>
      <c r="C12449" s="79">
        <v>0.58333333333333337</v>
      </c>
      <c r="D12449">
        <v>11</v>
      </c>
      <c r="E12449" t="str">
        <f t="shared" si="388"/>
        <v>septembre</v>
      </c>
      <c r="F12449">
        <f t="shared" si="389"/>
        <v>14</v>
      </c>
    </row>
    <row r="12450" spans="1:6">
      <c r="A12450" t="s">
        <v>85</v>
      </c>
      <c r="B12450" s="72">
        <v>46293</v>
      </c>
      <c r="C12450" s="79">
        <v>0.625</v>
      </c>
      <c r="D12450">
        <v>10</v>
      </c>
      <c r="E12450" t="str">
        <f t="shared" si="388"/>
        <v>septembre</v>
      </c>
      <c r="F12450">
        <f t="shared" si="389"/>
        <v>15</v>
      </c>
    </row>
    <row r="12451" spans="1:6">
      <c r="A12451" t="s">
        <v>85</v>
      </c>
      <c r="B12451" s="72">
        <v>46293</v>
      </c>
      <c r="C12451" s="79">
        <v>0.66666666666666663</v>
      </c>
      <c r="D12451">
        <v>10</v>
      </c>
      <c r="E12451" t="str">
        <f t="shared" si="388"/>
        <v>septembre</v>
      </c>
      <c r="F12451">
        <f t="shared" si="389"/>
        <v>16</v>
      </c>
    </row>
    <row r="12452" spans="1:6">
      <c r="A12452" t="s">
        <v>85</v>
      </c>
      <c r="B12452" s="72">
        <v>46293</v>
      </c>
      <c r="C12452" s="79">
        <v>0.70833333333333337</v>
      </c>
      <c r="D12452">
        <v>10</v>
      </c>
      <c r="E12452" t="str">
        <f t="shared" si="388"/>
        <v>septembre</v>
      </c>
      <c r="F12452">
        <f t="shared" si="389"/>
        <v>17</v>
      </c>
    </row>
    <row r="12453" spans="1:6">
      <c r="A12453" t="s">
        <v>85</v>
      </c>
      <c r="B12453" s="72">
        <v>46293</v>
      </c>
      <c r="C12453" s="79">
        <v>0.75</v>
      </c>
      <c r="D12453">
        <v>8</v>
      </c>
      <c r="E12453" t="str">
        <f t="shared" si="388"/>
        <v>septembre</v>
      </c>
      <c r="F12453">
        <f t="shared" si="389"/>
        <v>18</v>
      </c>
    </row>
    <row r="12454" spans="1:6">
      <c r="A12454" t="s">
        <v>85</v>
      </c>
      <c r="B12454" s="72">
        <v>46293</v>
      </c>
      <c r="C12454" s="79">
        <v>0.79166666666666663</v>
      </c>
      <c r="D12454">
        <v>7</v>
      </c>
      <c r="E12454" t="str">
        <f t="shared" si="388"/>
        <v>septembre</v>
      </c>
      <c r="F12454">
        <f t="shared" si="389"/>
        <v>19</v>
      </c>
    </row>
    <row r="12455" spans="1:6">
      <c r="A12455" t="s">
        <v>85</v>
      </c>
      <c r="B12455" s="72">
        <v>46293</v>
      </c>
      <c r="C12455" s="79">
        <v>0.83333333333333337</v>
      </c>
      <c r="D12455">
        <v>6</v>
      </c>
      <c r="E12455" t="str">
        <f t="shared" si="388"/>
        <v>septembre</v>
      </c>
      <c r="F12455">
        <f t="shared" si="389"/>
        <v>20</v>
      </c>
    </row>
    <row r="12456" spans="1:6">
      <c r="A12456" t="s">
        <v>85</v>
      </c>
      <c r="B12456" s="72">
        <v>46293</v>
      </c>
      <c r="C12456" s="79">
        <v>0.875</v>
      </c>
      <c r="D12456">
        <v>5</v>
      </c>
      <c r="E12456" t="str">
        <f t="shared" si="388"/>
        <v>septembre</v>
      </c>
      <c r="F12456">
        <f t="shared" si="389"/>
        <v>21</v>
      </c>
    </row>
    <row r="12457" spans="1:6">
      <c r="A12457" t="s">
        <v>85</v>
      </c>
      <c r="B12457" s="72">
        <v>46293</v>
      </c>
      <c r="C12457" s="79">
        <v>0.91666666666666663</v>
      </c>
      <c r="D12457">
        <v>3</v>
      </c>
      <c r="E12457" t="str">
        <f t="shared" si="388"/>
        <v>septembre</v>
      </c>
      <c r="F12457">
        <f t="shared" si="389"/>
        <v>22</v>
      </c>
    </row>
    <row r="12458" spans="1:6">
      <c r="A12458" t="s">
        <v>85</v>
      </c>
      <c r="B12458" s="72">
        <v>46293</v>
      </c>
      <c r="C12458" s="79">
        <v>0.95833333333333337</v>
      </c>
      <c r="D12458">
        <v>2</v>
      </c>
      <c r="E12458" t="str">
        <f t="shared" si="388"/>
        <v>septembre</v>
      </c>
      <c r="F12458">
        <f t="shared" si="389"/>
        <v>23</v>
      </c>
    </row>
    <row r="12459" spans="1:6">
      <c r="A12459" t="s">
        <v>85</v>
      </c>
      <c r="B12459" s="72">
        <v>46294</v>
      </c>
      <c r="C12459" s="79">
        <v>0</v>
      </c>
      <c r="D12459">
        <v>1</v>
      </c>
      <c r="E12459" t="str">
        <f t="shared" si="388"/>
        <v>septembre</v>
      </c>
      <c r="F12459">
        <f t="shared" si="389"/>
        <v>24</v>
      </c>
    </row>
    <row r="12460" spans="1:6">
      <c r="A12460" t="s">
        <v>85</v>
      </c>
      <c r="B12460" s="72">
        <v>46294</v>
      </c>
      <c r="C12460" s="79">
        <v>4.1666666666666664E-2</v>
      </c>
      <c r="D12460">
        <v>1</v>
      </c>
      <c r="E12460" t="str">
        <f t="shared" si="388"/>
        <v>septembre</v>
      </c>
      <c r="F12460">
        <f t="shared" si="389"/>
        <v>1</v>
      </c>
    </row>
    <row r="12461" spans="1:6">
      <c r="A12461" t="s">
        <v>85</v>
      </c>
      <c r="B12461" s="72">
        <v>46294</v>
      </c>
      <c r="C12461" s="79">
        <v>8.3333333333333329E-2</v>
      </c>
      <c r="D12461">
        <v>0</v>
      </c>
      <c r="E12461" t="str">
        <f t="shared" si="388"/>
        <v>septembre</v>
      </c>
      <c r="F12461">
        <f t="shared" si="389"/>
        <v>2</v>
      </c>
    </row>
    <row r="12462" spans="1:6">
      <c r="A12462" t="s">
        <v>85</v>
      </c>
      <c r="B12462" s="72">
        <v>46294</v>
      </c>
      <c r="C12462" s="79">
        <v>0.125</v>
      </c>
      <c r="D12462">
        <v>0</v>
      </c>
      <c r="E12462" t="str">
        <f t="shared" si="388"/>
        <v>septembre</v>
      </c>
      <c r="F12462">
        <f t="shared" si="389"/>
        <v>3</v>
      </c>
    </row>
    <row r="12463" spans="1:6">
      <c r="A12463" t="s">
        <v>85</v>
      </c>
      <c r="B12463" s="72">
        <v>46294</v>
      </c>
      <c r="C12463" s="79">
        <v>0.16666666666666666</v>
      </c>
      <c r="D12463">
        <v>0</v>
      </c>
      <c r="E12463" t="str">
        <f t="shared" si="388"/>
        <v>septembre</v>
      </c>
      <c r="F12463">
        <f t="shared" si="389"/>
        <v>4</v>
      </c>
    </row>
    <row r="12464" spans="1:6">
      <c r="A12464" t="s">
        <v>85</v>
      </c>
      <c r="B12464" s="72">
        <v>46294</v>
      </c>
      <c r="C12464" s="79">
        <v>0.20833333333333334</v>
      </c>
      <c r="D12464">
        <v>0</v>
      </c>
      <c r="E12464" t="str">
        <f t="shared" si="388"/>
        <v>septembre</v>
      </c>
      <c r="F12464" t="e">
        <f t="shared" si="389"/>
        <v>#N/A</v>
      </c>
    </row>
    <row r="12465" spans="1:6">
      <c r="A12465" t="s">
        <v>85</v>
      </c>
      <c r="B12465" s="72">
        <v>46294</v>
      </c>
      <c r="C12465" s="79">
        <v>0.25</v>
      </c>
      <c r="D12465">
        <v>1</v>
      </c>
      <c r="E12465" t="str">
        <f t="shared" si="388"/>
        <v>septembre</v>
      </c>
      <c r="F12465">
        <f t="shared" si="389"/>
        <v>6</v>
      </c>
    </row>
    <row r="12466" spans="1:6">
      <c r="A12466" t="s">
        <v>85</v>
      </c>
      <c r="B12466" s="72">
        <v>46294</v>
      </c>
      <c r="C12466" s="79">
        <v>0.29166666666666669</v>
      </c>
      <c r="D12466">
        <v>1</v>
      </c>
      <c r="E12466" t="str">
        <f t="shared" si="388"/>
        <v>septembre</v>
      </c>
      <c r="F12466">
        <f t="shared" si="389"/>
        <v>7</v>
      </c>
    </row>
    <row r="12467" spans="1:6">
      <c r="A12467" t="s">
        <v>85</v>
      </c>
      <c r="B12467" s="72">
        <v>46294</v>
      </c>
      <c r="C12467" s="79">
        <v>0.33333333333333331</v>
      </c>
      <c r="D12467">
        <v>5</v>
      </c>
      <c r="E12467" t="str">
        <f t="shared" si="388"/>
        <v>septembre</v>
      </c>
      <c r="F12467">
        <f t="shared" si="389"/>
        <v>8</v>
      </c>
    </row>
    <row r="12468" spans="1:6">
      <c r="A12468" t="s">
        <v>85</v>
      </c>
      <c r="B12468" s="72">
        <v>46294</v>
      </c>
      <c r="C12468" s="79">
        <v>0.375</v>
      </c>
      <c r="D12468">
        <v>8</v>
      </c>
      <c r="E12468" t="str">
        <f t="shared" si="388"/>
        <v>septembre</v>
      </c>
      <c r="F12468">
        <f t="shared" si="389"/>
        <v>9</v>
      </c>
    </row>
    <row r="12469" spans="1:6">
      <c r="A12469" t="s">
        <v>85</v>
      </c>
      <c r="B12469" s="72">
        <v>46294</v>
      </c>
      <c r="C12469" s="79">
        <v>0.41666666666666669</v>
      </c>
      <c r="D12469">
        <v>12</v>
      </c>
      <c r="E12469" t="str">
        <f t="shared" si="388"/>
        <v>septembre</v>
      </c>
      <c r="F12469">
        <f t="shared" si="389"/>
        <v>10</v>
      </c>
    </row>
    <row r="12470" spans="1:6">
      <c r="A12470" t="s">
        <v>85</v>
      </c>
      <c r="B12470" s="72">
        <v>46294</v>
      </c>
      <c r="C12470" s="79">
        <v>0.45833333333333331</v>
      </c>
      <c r="D12470">
        <v>12</v>
      </c>
      <c r="E12470" t="str">
        <f t="shared" si="388"/>
        <v>septembre</v>
      </c>
      <c r="F12470">
        <f t="shared" si="389"/>
        <v>11</v>
      </c>
    </row>
    <row r="12471" spans="1:6">
      <c r="A12471" t="s">
        <v>85</v>
      </c>
      <c r="B12471" s="72">
        <v>46294</v>
      </c>
      <c r="C12471" s="79">
        <v>0.5</v>
      </c>
      <c r="D12471">
        <v>11</v>
      </c>
      <c r="E12471" t="str">
        <f t="shared" si="388"/>
        <v>septembre</v>
      </c>
      <c r="F12471">
        <f t="shared" si="389"/>
        <v>12</v>
      </c>
    </row>
    <row r="12472" spans="1:6">
      <c r="A12472" t="s">
        <v>85</v>
      </c>
      <c r="B12472" s="72">
        <v>46294</v>
      </c>
      <c r="C12472" s="79">
        <v>0.54166666666666663</v>
      </c>
      <c r="D12472">
        <v>9</v>
      </c>
      <c r="E12472" t="str">
        <f t="shared" si="388"/>
        <v>septembre</v>
      </c>
      <c r="F12472">
        <f t="shared" si="389"/>
        <v>13</v>
      </c>
    </row>
    <row r="12473" spans="1:6">
      <c r="A12473" t="s">
        <v>85</v>
      </c>
      <c r="B12473" s="72">
        <v>46294</v>
      </c>
      <c r="C12473" s="79">
        <v>0.58333333333333337</v>
      </c>
      <c r="D12473">
        <v>9</v>
      </c>
      <c r="E12473" t="str">
        <f t="shared" si="388"/>
        <v>septembre</v>
      </c>
      <c r="F12473">
        <f t="shared" si="389"/>
        <v>14</v>
      </c>
    </row>
    <row r="12474" spans="1:6">
      <c r="A12474" t="s">
        <v>85</v>
      </c>
      <c r="B12474" s="72">
        <v>46294</v>
      </c>
      <c r="C12474" s="79">
        <v>0.625</v>
      </c>
      <c r="D12474">
        <v>11</v>
      </c>
      <c r="E12474" t="str">
        <f t="shared" si="388"/>
        <v>septembre</v>
      </c>
      <c r="F12474">
        <f t="shared" si="389"/>
        <v>15</v>
      </c>
    </row>
    <row r="12475" spans="1:6">
      <c r="A12475" t="s">
        <v>85</v>
      </c>
      <c r="B12475" s="72">
        <v>46294</v>
      </c>
      <c r="C12475" s="79">
        <v>0.66666666666666663</v>
      </c>
      <c r="D12475">
        <v>12</v>
      </c>
      <c r="E12475" t="str">
        <f t="shared" si="388"/>
        <v>septembre</v>
      </c>
      <c r="F12475">
        <f t="shared" si="389"/>
        <v>16</v>
      </c>
    </row>
    <row r="12476" spans="1:6">
      <c r="A12476" t="s">
        <v>85</v>
      </c>
      <c r="B12476" s="72">
        <v>46294</v>
      </c>
      <c r="C12476" s="79">
        <v>0.70833333333333337</v>
      </c>
      <c r="D12476">
        <v>12</v>
      </c>
      <c r="E12476" t="str">
        <f t="shared" si="388"/>
        <v>septembre</v>
      </c>
      <c r="F12476">
        <f t="shared" si="389"/>
        <v>17</v>
      </c>
    </row>
    <row r="12477" spans="1:6">
      <c r="A12477" t="s">
        <v>85</v>
      </c>
      <c r="B12477" s="72">
        <v>46294</v>
      </c>
      <c r="C12477" s="79">
        <v>0.75</v>
      </c>
      <c r="D12477">
        <v>10</v>
      </c>
      <c r="E12477" t="str">
        <f t="shared" si="388"/>
        <v>septembre</v>
      </c>
      <c r="F12477">
        <f t="shared" si="389"/>
        <v>18</v>
      </c>
    </row>
    <row r="12478" spans="1:6">
      <c r="A12478" t="s">
        <v>85</v>
      </c>
      <c r="B12478" s="72">
        <v>46294</v>
      </c>
      <c r="C12478" s="79">
        <v>0.79166666666666663</v>
      </c>
      <c r="D12478">
        <v>5</v>
      </c>
      <c r="E12478" t="str">
        <f t="shared" si="388"/>
        <v>septembre</v>
      </c>
      <c r="F12478">
        <f t="shared" si="389"/>
        <v>19</v>
      </c>
    </row>
    <row r="12479" spans="1:6">
      <c r="A12479" t="s">
        <v>85</v>
      </c>
      <c r="B12479" s="72">
        <v>46294</v>
      </c>
      <c r="C12479" s="79">
        <v>0.83333333333333337</v>
      </c>
      <c r="D12479">
        <v>4</v>
      </c>
      <c r="E12479" t="str">
        <f t="shared" si="388"/>
        <v>septembre</v>
      </c>
      <c r="F12479">
        <f t="shared" si="389"/>
        <v>20</v>
      </c>
    </row>
    <row r="12480" spans="1:6">
      <c r="A12480" t="s">
        <v>85</v>
      </c>
      <c r="B12480" s="72">
        <v>46294</v>
      </c>
      <c r="C12480" s="79">
        <v>0.875</v>
      </c>
      <c r="D12480">
        <v>5</v>
      </c>
      <c r="E12480" t="str">
        <f t="shared" si="388"/>
        <v>septembre</v>
      </c>
      <c r="F12480">
        <f t="shared" si="389"/>
        <v>21</v>
      </c>
    </row>
    <row r="12481" spans="1:6">
      <c r="A12481" t="s">
        <v>85</v>
      </c>
      <c r="B12481" s="72">
        <v>46294</v>
      </c>
      <c r="C12481" s="79">
        <v>0.91666666666666663</v>
      </c>
      <c r="D12481">
        <v>1</v>
      </c>
      <c r="E12481" t="str">
        <f t="shared" si="388"/>
        <v>septembre</v>
      </c>
      <c r="F12481">
        <f t="shared" si="389"/>
        <v>22</v>
      </c>
    </row>
    <row r="12482" spans="1:6">
      <c r="A12482" t="s">
        <v>85</v>
      </c>
      <c r="B12482" s="72">
        <v>46294</v>
      </c>
      <c r="C12482" s="79">
        <v>0.95833333333333337</v>
      </c>
      <c r="D12482">
        <v>3</v>
      </c>
      <c r="E12482" t="str">
        <f t="shared" si="388"/>
        <v>septembre</v>
      </c>
      <c r="F12482">
        <f t="shared" si="389"/>
        <v>23</v>
      </c>
    </row>
    <row r="12483" spans="1:6">
      <c r="A12483" t="s">
        <v>85</v>
      </c>
      <c r="B12483" s="72">
        <v>46295</v>
      </c>
      <c r="C12483" s="79">
        <v>0</v>
      </c>
      <c r="D12483">
        <v>0</v>
      </c>
      <c r="E12483" t="str">
        <f t="shared" si="388"/>
        <v>septembre</v>
      </c>
      <c r="F12483">
        <f t="shared" si="389"/>
        <v>24</v>
      </c>
    </row>
    <row r="12484" spans="1:6">
      <c r="A12484" t="s">
        <v>85</v>
      </c>
      <c r="B12484" s="72">
        <v>46295</v>
      </c>
      <c r="C12484" s="79">
        <v>4.1666666666666664E-2</v>
      </c>
      <c r="D12484">
        <v>1</v>
      </c>
      <c r="E12484" t="str">
        <f t="shared" ref="E12484:E12547" si="390">TEXT(B12484,"mmmm")</f>
        <v>septembre</v>
      </c>
      <c r="F12484">
        <f t="shared" ref="F12484:F12547" si="391">VLOOKUP(C12484,$L$1:$M$24,2,0)</f>
        <v>1</v>
      </c>
    </row>
    <row r="12485" spans="1:6">
      <c r="A12485" t="s">
        <v>85</v>
      </c>
      <c r="B12485" s="72">
        <v>46295</v>
      </c>
      <c r="C12485" s="79">
        <v>8.3333333333333329E-2</v>
      </c>
      <c r="D12485">
        <v>1</v>
      </c>
      <c r="E12485" t="str">
        <f t="shared" si="390"/>
        <v>septembre</v>
      </c>
      <c r="F12485">
        <f t="shared" si="391"/>
        <v>2</v>
      </c>
    </row>
    <row r="12486" spans="1:6">
      <c r="A12486" t="s">
        <v>85</v>
      </c>
      <c r="B12486" s="72">
        <v>46295</v>
      </c>
      <c r="C12486" s="79">
        <v>0.125</v>
      </c>
      <c r="D12486">
        <v>1</v>
      </c>
      <c r="E12486" t="str">
        <f t="shared" si="390"/>
        <v>septembre</v>
      </c>
      <c r="F12486">
        <f t="shared" si="391"/>
        <v>3</v>
      </c>
    </row>
    <row r="12487" spans="1:6">
      <c r="A12487" t="s">
        <v>85</v>
      </c>
      <c r="B12487" s="72">
        <v>46295</v>
      </c>
      <c r="C12487" s="79">
        <v>0.16666666666666666</v>
      </c>
      <c r="D12487">
        <v>0</v>
      </c>
      <c r="E12487" t="str">
        <f t="shared" si="390"/>
        <v>septembre</v>
      </c>
      <c r="F12487">
        <f t="shared" si="391"/>
        <v>4</v>
      </c>
    </row>
    <row r="12488" spans="1:6">
      <c r="A12488" t="s">
        <v>85</v>
      </c>
      <c r="B12488" s="72">
        <v>46295</v>
      </c>
      <c r="C12488" s="79">
        <v>0.20833333333333334</v>
      </c>
      <c r="D12488">
        <v>0</v>
      </c>
      <c r="E12488" t="str">
        <f t="shared" si="390"/>
        <v>septembre</v>
      </c>
      <c r="F12488" t="e">
        <f t="shared" si="391"/>
        <v>#N/A</v>
      </c>
    </row>
    <row r="12489" spans="1:6">
      <c r="A12489" t="s">
        <v>85</v>
      </c>
      <c r="B12489" s="72">
        <v>46295</v>
      </c>
      <c r="C12489" s="79">
        <v>0.25</v>
      </c>
      <c r="D12489">
        <v>1</v>
      </c>
      <c r="E12489" t="str">
        <f t="shared" si="390"/>
        <v>septembre</v>
      </c>
      <c r="F12489">
        <f t="shared" si="391"/>
        <v>6</v>
      </c>
    </row>
    <row r="12490" spans="1:6">
      <c r="A12490" t="s">
        <v>85</v>
      </c>
      <c r="B12490" s="72">
        <v>46295</v>
      </c>
      <c r="C12490" s="79">
        <v>0.29166666666666669</v>
      </c>
      <c r="D12490">
        <v>1</v>
      </c>
      <c r="E12490" t="str">
        <f t="shared" si="390"/>
        <v>septembre</v>
      </c>
      <c r="F12490">
        <f t="shared" si="391"/>
        <v>7</v>
      </c>
    </row>
    <row r="12491" spans="1:6">
      <c r="A12491" t="s">
        <v>85</v>
      </c>
      <c r="B12491" s="72">
        <v>46295</v>
      </c>
      <c r="C12491" s="79">
        <v>0.33333333333333331</v>
      </c>
      <c r="D12491">
        <v>2</v>
      </c>
      <c r="E12491" t="str">
        <f t="shared" si="390"/>
        <v>septembre</v>
      </c>
      <c r="F12491">
        <f t="shared" si="391"/>
        <v>8</v>
      </c>
    </row>
    <row r="12492" spans="1:6">
      <c r="A12492" t="s">
        <v>85</v>
      </c>
      <c r="B12492" s="72">
        <v>46295</v>
      </c>
      <c r="C12492" s="79">
        <v>0.375</v>
      </c>
      <c r="D12492">
        <v>7</v>
      </c>
      <c r="E12492" t="str">
        <f t="shared" si="390"/>
        <v>septembre</v>
      </c>
      <c r="F12492">
        <f t="shared" si="391"/>
        <v>9</v>
      </c>
    </row>
    <row r="12493" spans="1:6">
      <c r="A12493" t="s">
        <v>85</v>
      </c>
      <c r="B12493" s="72">
        <v>46295</v>
      </c>
      <c r="C12493" s="79">
        <v>0.41666666666666669</v>
      </c>
      <c r="D12493">
        <v>10</v>
      </c>
      <c r="E12493" t="str">
        <f t="shared" si="390"/>
        <v>septembre</v>
      </c>
      <c r="F12493">
        <f t="shared" si="391"/>
        <v>10</v>
      </c>
    </row>
    <row r="12494" spans="1:6">
      <c r="A12494" t="s">
        <v>85</v>
      </c>
      <c r="B12494" s="72">
        <v>46295</v>
      </c>
      <c r="C12494" s="79">
        <v>0.45833333333333331</v>
      </c>
      <c r="D12494">
        <v>12</v>
      </c>
      <c r="E12494" t="str">
        <f t="shared" si="390"/>
        <v>septembre</v>
      </c>
      <c r="F12494">
        <f t="shared" si="391"/>
        <v>11</v>
      </c>
    </row>
    <row r="12495" spans="1:6">
      <c r="A12495" t="s">
        <v>85</v>
      </c>
      <c r="B12495" s="72">
        <v>46295</v>
      </c>
      <c r="C12495" s="79">
        <v>0.5</v>
      </c>
      <c r="D12495">
        <v>13</v>
      </c>
      <c r="E12495" t="str">
        <f t="shared" si="390"/>
        <v>septembre</v>
      </c>
      <c r="F12495">
        <f t="shared" si="391"/>
        <v>12</v>
      </c>
    </row>
    <row r="12496" spans="1:6">
      <c r="A12496" t="s">
        <v>85</v>
      </c>
      <c r="B12496" s="72">
        <v>46295</v>
      </c>
      <c r="C12496" s="79">
        <v>0.54166666666666663</v>
      </c>
      <c r="D12496">
        <v>8</v>
      </c>
      <c r="E12496" t="str">
        <f t="shared" si="390"/>
        <v>septembre</v>
      </c>
      <c r="F12496">
        <f t="shared" si="391"/>
        <v>13</v>
      </c>
    </row>
    <row r="12497" spans="1:6">
      <c r="A12497" t="s">
        <v>85</v>
      </c>
      <c r="B12497" s="72">
        <v>46295</v>
      </c>
      <c r="C12497" s="79">
        <v>0.58333333333333337</v>
      </c>
      <c r="D12497">
        <v>10</v>
      </c>
      <c r="E12497" t="str">
        <f t="shared" si="390"/>
        <v>septembre</v>
      </c>
      <c r="F12497">
        <f t="shared" si="391"/>
        <v>14</v>
      </c>
    </row>
    <row r="12498" spans="1:6">
      <c r="A12498" t="s">
        <v>85</v>
      </c>
      <c r="B12498" s="72">
        <v>46295</v>
      </c>
      <c r="C12498" s="79">
        <v>0.625</v>
      </c>
      <c r="D12498">
        <v>10</v>
      </c>
      <c r="E12498" t="str">
        <f t="shared" si="390"/>
        <v>septembre</v>
      </c>
      <c r="F12498">
        <f t="shared" si="391"/>
        <v>15</v>
      </c>
    </row>
    <row r="12499" spans="1:6">
      <c r="A12499" t="s">
        <v>85</v>
      </c>
      <c r="B12499" s="72">
        <v>46295</v>
      </c>
      <c r="C12499" s="79">
        <v>0.66666666666666663</v>
      </c>
      <c r="D12499">
        <v>12</v>
      </c>
      <c r="E12499" t="str">
        <f t="shared" si="390"/>
        <v>septembre</v>
      </c>
      <c r="F12499">
        <f t="shared" si="391"/>
        <v>16</v>
      </c>
    </row>
    <row r="12500" spans="1:6">
      <c r="A12500" t="s">
        <v>85</v>
      </c>
      <c r="B12500" s="72">
        <v>46295</v>
      </c>
      <c r="C12500" s="79">
        <v>0.70833333333333337</v>
      </c>
      <c r="D12500">
        <v>11</v>
      </c>
      <c r="E12500" t="str">
        <f t="shared" si="390"/>
        <v>septembre</v>
      </c>
      <c r="F12500">
        <f t="shared" si="391"/>
        <v>17</v>
      </c>
    </row>
    <row r="12501" spans="1:6">
      <c r="A12501" t="s">
        <v>85</v>
      </c>
      <c r="B12501" s="72">
        <v>46295</v>
      </c>
      <c r="C12501" s="79">
        <v>0.75</v>
      </c>
      <c r="D12501">
        <v>8</v>
      </c>
      <c r="E12501" t="str">
        <f t="shared" si="390"/>
        <v>septembre</v>
      </c>
      <c r="F12501">
        <f t="shared" si="391"/>
        <v>18</v>
      </c>
    </row>
    <row r="12502" spans="1:6">
      <c r="A12502" t="s">
        <v>85</v>
      </c>
      <c r="B12502" s="72">
        <v>46295</v>
      </c>
      <c r="C12502" s="79">
        <v>0.79166666666666663</v>
      </c>
      <c r="D12502">
        <v>7</v>
      </c>
      <c r="E12502" t="str">
        <f t="shared" si="390"/>
        <v>septembre</v>
      </c>
      <c r="F12502">
        <f t="shared" si="391"/>
        <v>19</v>
      </c>
    </row>
    <row r="12503" spans="1:6">
      <c r="A12503" t="s">
        <v>85</v>
      </c>
      <c r="B12503" s="72">
        <v>46295</v>
      </c>
      <c r="C12503" s="79">
        <v>0.83333333333333337</v>
      </c>
      <c r="D12503">
        <v>3</v>
      </c>
      <c r="E12503" t="str">
        <f t="shared" si="390"/>
        <v>septembre</v>
      </c>
      <c r="F12503">
        <f t="shared" si="391"/>
        <v>20</v>
      </c>
    </row>
    <row r="12504" spans="1:6">
      <c r="A12504" t="s">
        <v>85</v>
      </c>
      <c r="B12504" s="72">
        <v>46295</v>
      </c>
      <c r="C12504" s="79">
        <v>0.875</v>
      </c>
      <c r="D12504">
        <v>4</v>
      </c>
      <c r="E12504" t="str">
        <f t="shared" si="390"/>
        <v>septembre</v>
      </c>
      <c r="F12504">
        <f t="shared" si="391"/>
        <v>21</v>
      </c>
    </row>
    <row r="12505" spans="1:6">
      <c r="A12505" t="s">
        <v>85</v>
      </c>
      <c r="B12505" s="72">
        <v>46295</v>
      </c>
      <c r="C12505" s="79">
        <v>0.91666666666666663</v>
      </c>
      <c r="D12505">
        <v>3</v>
      </c>
      <c r="E12505" t="str">
        <f t="shared" si="390"/>
        <v>septembre</v>
      </c>
      <c r="F12505">
        <f t="shared" si="391"/>
        <v>22</v>
      </c>
    </row>
    <row r="12506" spans="1:6">
      <c r="A12506" t="s">
        <v>85</v>
      </c>
      <c r="B12506" s="72">
        <v>46295</v>
      </c>
      <c r="C12506" s="79">
        <v>0.95833333333333337</v>
      </c>
      <c r="D12506">
        <v>1</v>
      </c>
      <c r="E12506" t="str">
        <f t="shared" si="390"/>
        <v>septembre</v>
      </c>
      <c r="F12506">
        <f t="shared" si="391"/>
        <v>23</v>
      </c>
    </row>
    <row r="12507" spans="1:6">
      <c r="A12507" t="s">
        <v>85</v>
      </c>
      <c r="B12507" s="72">
        <v>46266</v>
      </c>
      <c r="C12507" s="79">
        <v>0</v>
      </c>
      <c r="D12507">
        <v>1</v>
      </c>
      <c r="E12507" t="str">
        <f t="shared" si="390"/>
        <v>septembre</v>
      </c>
      <c r="F12507">
        <f t="shared" si="391"/>
        <v>24</v>
      </c>
    </row>
    <row r="12508" spans="1:6">
      <c r="A12508" t="s">
        <v>85</v>
      </c>
      <c r="B12508" s="72">
        <v>46266</v>
      </c>
      <c r="C12508" s="79">
        <v>4.1666666666666664E-2</v>
      </c>
      <c r="D12508">
        <v>1</v>
      </c>
      <c r="E12508" t="str">
        <f t="shared" si="390"/>
        <v>septembre</v>
      </c>
      <c r="F12508">
        <f t="shared" si="391"/>
        <v>1</v>
      </c>
    </row>
    <row r="12509" spans="1:6">
      <c r="A12509" t="s">
        <v>85</v>
      </c>
      <c r="B12509" s="72">
        <v>46266</v>
      </c>
      <c r="C12509" s="79">
        <v>8.3333333333333329E-2</v>
      </c>
      <c r="D12509">
        <v>0</v>
      </c>
      <c r="E12509" t="str">
        <f t="shared" si="390"/>
        <v>septembre</v>
      </c>
      <c r="F12509">
        <f t="shared" si="391"/>
        <v>2</v>
      </c>
    </row>
    <row r="12510" spans="1:6">
      <c r="A12510" t="s">
        <v>85</v>
      </c>
      <c r="B12510" s="72">
        <v>46266</v>
      </c>
      <c r="C12510" s="79">
        <v>0.125</v>
      </c>
      <c r="D12510">
        <v>0</v>
      </c>
      <c r="E12510" t="str">
        <f t="shared" si="390"/>
        <v>septembre</v>
      </c>
      <c r="F12510">
        <f t="shared" si="391"/>
        <v>3</v>
      </c>
    </row>
    <row r="12511" spans="1:6">
      <c r="A12511" t="s">
        <v>85</v>
      </c>
      <c r="B12511" s="72">
        <v>46266</v>
      </c>
      <c r="C12511" s="79">
        <v>0.16666666666666666</v>
      </c>
      <c r="D12511">
        <v>0</v>
      </c>
      <c r="E12511" t="str">
        <f t="shared" si="390"/>
        <v>septembre</v>
      </c>
      <c r="F12511">
        <f t="shared" si="391"/>
        <v>4</v>
      </c>
    </row>
    <row r="12512" spans="1:6">
      <c r="A12512" t="s">
        <v>85</v>
      </c>
      <c r="B12512" s="72">
        <v>46266</v>
      </c>
      <c r="C12512" s="79">
        <v>0.20833333333333334</v>
      </c>
      <c r="D12512">
        <v>0</v>
      </c>
      <c r="E12512" t="str">
        <f t="shared" si="390"/>
        <v>septembre</v>
      </c>
      <c r="F12512" t="e">
        <f t="shared" si="391"/>
        <v>#N/A</v>
      </c>
    </row>
    <row r="12513" spans="1:6">
      <c r="A12513" t="s">
        <v>85</v>
      </c>
      <c r="B12513" s="72">
        <v>46266</v>
      </c>
      <c r="C12513" s="79">
        <v>0.25</v>
      </c>
      <c r="D12513">
        <v>0</v>
      </c>
      <c r="E12513" t="str">
        <f t="shared" si="390"/>
        <v>septembre</v>
      </c>
      <c r="F12513">
        <f t="shared" si="391"/>
        <v>6</v>
      </c>
    </row>
    <row r="12514" spans="1:6">
      <c r="A12514" t="s">
        <v>85</v>
      </c>
      <c r="B12514" s="72">
        <v>46266</v>
      </c>
      <c r="C12514" s="79">
        <v>0.29166666666666669</v>
      </c>
      <c r="D12514">
        <v>0</v>
      </c>
      <c r="E12514" t="str">
        <f t="shared" si="390"/>
        <v>septembre</v>
      </c>
      <c r="F12514">
        <f t="shared" si="391"/>
        <v>7</v>
      </c>
    </row>
    <row r="12515" spans="1:6">
      <c r="A12515" t="s">
        <v>85</v>
      </c>
      <c r="B12515" s="72">
        <v>46266</v>
      </c>
      <c r="C12515" s="79">
        <v>0.33333333333333331</v>
      </c>
      <c r="D12515">
        <v>2</v>
      </c>
      <c r="E12515" t="str">
        <f t="shared" si="390"/>
        <v>septembre</v>
      </c>
      <c r="F12515">
        <f t="shared" si="391"/>
        <v>8</v>
      </c>
    </row>
    <row r="12516" spans="1:6">
      <c r="A12516" t="s">
        <v>85</v>
      </c>
      <c r="B12516" s="72">
        <v>46266</v>
      </c>
      <c r="C12516" s="79">
        <v>0.375</v>
      </c>
      <c r="D12516">
        <v>2</v>
      </c>
      <c r="E12516" t="str">
        <f t="shared" si="390"/>
        <v>septembre</v>
      </c>
      <c r="F12516">
        <f t="shared" si="391"/>
        <v>9</v>
      </c>
    </row>
    <row r="12517" spans="1:6">
      <c r="A12517" t="s">
        <v>85</v>
      </c>
      <c r="B12517" s="72">
        <v>46266</v>
      </c>
      <c r="C12517" s="79">
        <v>0.41666666666666669</v>
      </c>
      <c r="D12517">
        <v>8</v>
      </c>
      <c r="E12517" t="str">
        <f t="shared" si="390"/>
        <v>septembre</v>
      </c>
      <c r="F12517">
        <f t="shared" si="391"/>
        <v>10</v>
      </c>
    </row>
    <row r="12518" spans="1:6">
      <c r="A12518" t="s">
        <v>85</v>
      </c>
      <c r="B12518" s="72">
        <v>46266</v>
      </c>
      <c r="C12518" s="79">
        <v>0.45833333333333331</v>
      </c>
      <c r="D12518">
        <v>12</v>
      </c>
      <c r="E12518" t="str">
        <f t="shared" si="390"/>
        <v>septembre</v>
      </c>
      <c r="F12518">
        <f t="shared" si="391"/>
        <v>11</v>
      </c>
    </row>
    <row r="12519" spans="1:6">
      <c r="A12519" t="s">
        <v>85</v>
      </c>
      <c r="B12519" s="72">
        <v>46266</v>
      </c>
      <c r="C12519" s="79">
        <v>0.5</v>
      </c>
      <c r="D12519">
        <v>11</v>
      </c>
      <c r="E12519" t="str">
        <f t="shared" si="390"/>
        <v>septembre</v>
      </c>
      <c r="F12519">
        <f t="shared" si="391"/>
        <v>12</v>
      </c>
    </row>
    <row r="12520" spans="1:6">
      <c r="A12520" t="s">
        <v>85</v>
      </c>
      <c r="B12520" s="72">
        <v>46266</v>
      </c>
      <c r="C12520" s="79">
        <v>0.54166666666666663</v>
      </c>
      <c r="D12520">
        <v>8</v>
      </c>
      <c r="E12520" t="str">
        <f t="shared" si="390"/>
        <v>septembre</v>
      </c>
      <c r="F12520">
        <f t="shared" si="391"/>
        <v>13</v>
      </c>
    </row>
    <row r="12521" spans="1:6">
      <c r="A12521" t="s">
        <v>85</v>
      </c>
      <c r="B12521" s="72">
        <v>46266</v>
      </c>
      <c r="C12521" s="79">
        <v>0.58333333333333337</v>
      </c>
      <c r="D12521">
        <v>7</v>
      </c>
      <c r="E12521" t="str">
        <f t="shared" si="390"/>
        <v>septembre</v>
      </c>
      <c r="F12521">
        <f t="shared" si="391"/>
        <v>14</v>
      </c>
    </row>
    <row r="12522" spans="1:6">
      <c r="A12522" t="s">
        <v>85</v>
      </c>
      <c r="B12522" s="72">
        <v>46266</v>
      </c>
      <c r="C12522" s="79">
        <v>0.625</v>
      </c>
      <c r="D12522">
        <v>9</v>
      </c>
      <c r="E12522" t="str">
        <f t="shared" si="390"/>
        <v>septembre</v>
      </c>
      <c r="F12522">
        <f t="shared" si="391"/>
        <v>15</v>
      </c>
    </row>
    <row r="12523" spans="1:6">
      <c r="A12523" t="s">
        <v>85</v>
      </c>
      <c r="B12523" s="72">
        <v>46266</v>
      </c>
      <c r="C12523" s="79">
        <v>0.66666666666666663</v>
      </c>
      <c r="D12523">
        <v>9</v>
      </c>
      <c r="E12523" t="str">
        <f t="shared" si="390"/>
        <v>septembre</v>
      </c>
      <c r="F12523">
        <f t="shared" si="391"/>
        <v>16</v>
      </c>
    </row>
    <row r="12524" spans="1:6">
      <c r="A12524" t="s">
        <v>85</v>
      </c>
      <c r="B12524" s="72">
        <v>46266</v>
      </c>
      <c r="C12524" s="79">
        <v>0.70833333333333337</v>
      </c>
      <c r="D12524">
        <v>11</v>
      </c>
      <c r="E12524" t="str">
        <f t="shared" si="390"/>
        <v>septembre</v>
      </c>
      <c r="F12524">
        <f t="shared" si="391"/>
        <v>17</v>
      </c>
    </row>
    <row r="12525" spans="1:6">
      <c r="A12525" t="s">
        <v>85</v>
      </c>
      <c r="B12525" s="72">
        <v>46266</v>
      </c>
      <c r="C12525" s="79">
        <v>0.75</v>
      </c>
      <c r="D12525">
        <v>7</v>
      </c>
      <c r="E12525" t="str">
        <f t="shared" si="390"/>
        <v>septembre</v>
      </c>
      <c r="F12525">
        <f t="shared" si="391"/>
        <v>18</v>
      </c>
    </row>
    <row r="12526" spans="1:6">
      <c r="A12526" t="s">
        <v>85</v>
      </c>
      <c r="B12526" s="72">
        <v>46266</v>
      </c>
      <c r="C12526" s="79">
        <v>0.79166666666666663</v>
      </c>
      <c r="D12526">
        <v>8</v>
      </c>
      <c r="E12526" t="str">
        <f t="shared" si="390"/>
        <v>septembre</v>
      </c>
      <c r="F12526">
        <f t="shared" si="391"/>
        <v>19</v>
      </c>
    </row>
    <row r="12527" spans="1:6">
      <c r="A12527" t="s">
        <v>85</v>
      </c>
      <c r="B12527" s="72">
        <v>46266</v>
      </c>
      <c r="C12527" s="79">
        <v>0.83333333333333337</v>
      </c>
      <c r="D12527">
        <v>4</v>
      </c>
      <c r="E12527" t="str">
        <f t="shared" si="390"/>
        <v>septembre</v>
      </c>
      <c r="F12527">
        <f t="shared" si="391"/>
        <v>20</v>
      </c>
    </row>
    <row r="12528" spans="1:6">
      <c r="A12528" t="s">
        <v>85</v>
      </c>
      <c r="B12528" s="72">
        <v>46266</v>
      </c>
      <c r="C12528" s="79">
        <v>0.875</v>
      </c>
      <c r="D12528">
        <v>4</v>
      </c>
      <c r="E12528" t="str">
        <f t="shared" si="390"/>
        <v>septembre</v>
      </c>
      <c r="F12528">
        <f t="shared" si="391"/>
        <v>21</v>
      </c>
    </row>
    <row r="12529" spans="1:6">
      <c r="A12529" t="s">
        <v>85</v>
      </c>
      <c r="B12529" s="72">
        <v>46266</v>
      </c>
      <c r="C12529" s="79">
        <v>0.91666666666666663</v>
      </c>
      <c r="D12529">
        <v>3</v>
      </c>
      <c r="E12529" t="str">
        <f t="shared" si="390"/>
        <v>septembre</v>
      </c>
      <c r="F12529">
        <f t="shared" si="391"/>
        <v>22</v>
      </c>
    </row>
    <row r="12530" spans="1:6">
      <c r="A12530" t="s">
        <v>85</v>
      </c>
      <c r="B12530" s="72">
        <v>46266</v>
      </c>
      <c r="C12530" s="79">
        <v>0.95833333333333337</v>
      </c>
      <c r="D12530">
        <v>3</v>
      </c>
      <c r="E12530" t="str">
        <f t="shared" si="390"/>
        <v>septembre</v>
      </c>
      <c r="F12530">
        <f t="shared" si="391"/>
        <v>23</v>
      </c>
    </row>
    <row r="12531" spans="1:6">
      <c r="A12531" t="s">
        <v>85</v>
      </c>
      <c r="B12531" s="72">
        <v>46267</v>
      </c>
      <c r="C12531" s="79">
        <v>0</v>
      </c>
      <c r="D12531">
        <v>0</v>
      </c>
      <c r="E12531" t="str">
        <f t="shared" si="390"/>
        <v>septembre</v>
      </c>
      <c r="F12531">
        <f t="shared" si="391"/>
        <v>24</v>
      </c>
    </row>
    <row r="12532" spans="1:6">
      <c r="A12532" t="s">
        <v>85</v>
      </c>
      <c r="B12532" s="72">
        <v>46267</v>
      </c>
      <c r="C12532" s="79">
        <v>4.1666666666666664E-2</v>
      </c>
      <c r="D12532">
        <v>1</v>
      </c>
      <c r="E12532" t="str">
        <f t="shared" si="390"/>
        <v>septembre</v>
      </c>
      <c r="F12532">
        <f t="shared" si="391"/>
        <v>1</v>
      </c>
    </row>
    <row r="12533" spans="1:6">
      <c r="A12533" t="s">
        <v>85</v>
      </c>
      <c r="B12533" s="72">
        <v>46267</v>
      </c>
      <c r="C12533" s="79">
        <v>8.3333333333333329E-2</v>
      </c>
      <c r="D12533">
        <v>0</v>
      </c>
      <c r="E12533" t="str">
        <f t="shared" si="390"/>
        <v>septembre</v>
      </c>
      <c r="F12533">
        <f t="shared" si="391"/>
        <v>2</v>
      </c>
    </row>
    <row r="12534" spans="1:6">
      <c r="A12534" t="s">
        <v>85</v>
      </c>
      <c r="B12534" s="72">
        <v>46267</v>
      </c>
      <c r="C12534" s="79">
        <v>0.125</v>
      </c>
      <c r="D12534">
        <v>1</v>
      </c>
      <c r="E12534" t="str">
        <f t="shared" si="390"/>
        <v>septembre</v>
      </c>
      <c r="F12534">
        <f t="shared" si="391"/>
        <v>3</v>
      </c>
    </row>
    <row r="12535" spans="1:6">
      <c r="A12535" t="s">
        <v>85</v>
      </c>
      <c r="B12535" s="72">
        <v>46267</v>
      </c>
      <c r="C12535" s="79">
        <v>0.16666666666666666</v>
      </c>
      <c r="D12535">
        <v>1</v>
      </c>
      <c r="E12535" t="str">
        <f t="shared" si="390"/>
        <v>septembre</v>
      </c>
      <c r="F12535">
        <f t="shared" si="391"/>
        <v>4</v>
      </c>
    </row>
    <row r="12536" spans="1:6">
      <c r="A12536" t="s">
        <v>85</v>
      </c>
      <c r="B12536" s="72">
        <v>46267</v>
      </c>
      <c r="C12536" s="79">
        <v>0.20833333333333334</v>
      </c>
      <c r="D12536">
        <v>0</v>
      </c>
      <c r="E12536" t="str">
        <f t="shared" si="390"/>
        <v>septembre</v>
      </c>
      <c r="F12536" t="e">
        <f t="shared" si="391"/>
        <v>#N/A</v>
      </c>
    </row>
    <row r="12537" spans="1:6">
      <c r="A12537" t="s">
        <v>85</v>
      </c>
      <c r="B12537" s="72">
        <v>46267</v>
      </c>
      <c r="C12537" s="79">
        <v>0.25</v>
      </c>
      <c r="D12537">
        <v>0</v>
      </c>
      <c r="E12537" t="str">
        <f t="shared" si="390"/>
        <v>septembre</v>
      </c>
      <c r="F12537">
        <f t="shared" si="391"/>
        <v>6</v>
      </c>
    </row>
    <row r="12538" spans="1:6">
      <c r="A12538" t="s">
        <v>85</v>
      </c>
      <c r="B12538" s="72">
        <v>46267</v>
      </c>
      <c r="C12538" s="79">
        <v>0.29166666666666669</v>
      </c>
      <c r="D12538">
        <v>1</v>
      </c>
      <c r="E12538" t="str">
        <f t="shared" si="390"/>
        <v>septembre</v>
      </c>
      <c r="F12538">
        <f t="shared" si="391"/>
        <v>7</v>
      </c>
    </row>
    <row r="12539" spans="1:6">
      <c r="A12539" t="s">
        <v>85</v>
      </c>
      <c r="B12539" s="72">
        <v>46267</v>
      </c>
      <c r="C12539" s="79">
        <v>0.33333333333333331</v>
      </c>
      <c r="D12539">
        <v>1</v>
      </c>
      <c r="E12539" t="str">
        <f t="shared" si="390"/>
        <v>septembre</v>
      </c>
      <c r="F12539">
        <f t="shared" si="391"/>
        <v>8</v>
      </c>
    </row>
    <row r="12540" spans="1:6">
      <c r="A12540" t="s">
        <v>85</v>
      </c>
      <c r="B12540" s="72">
        <v>46267</v>
      </c>
      <c r="C12540" s="79">
        <v>0.375</v>
      </c>
      <c r="D12540">
        <v>2</v>
      </c>
      <c r="E12540" t="str">
        <f t="shared" si="390"/>
        <v>septembre</v>
      </c>
      <c r="F12540">
        <f t="shared" si="391"/>
        <v>9</v>
      </c>
    </row>
    <row r="12541" spans="1:6">
      <c r="A12541" t="s">
        <v>85</v>
      </c>
      <c r="B12541" s="72">
        <v>46267</v>
      </c>
      <c r="C12541" s="79">
        <v>0.41666666666666669</v>
      </c>
      <c r="D12541">
        <v>7</v>
      </c>
      <c r="E12541" t="str">
        <f t="shared" si="390"/>
        <v>septembre</v>
      </c>
      <c r="F12541">
        <f t="shared" si="391"/>
        <v>10</v>
      </c>
    </row>
    <row r="12542" spans="1:6">
      <c r="A12542" t="s">
        <v>85</v>
      </c>
      <c r="B12542" s="72">
        <v>46267</v>
      </c>
      <c r="C12542" s="79">
        <v>0.45833333333333331</v>
      </c>
      <c r="D12542">
        <v>13</v>
      </c>
      <c r="E12542" t="str">
        <f t="shared" si="390"/>
        <v>septembre</v>
      </c>
      <c r="F12542">
        <f t="shared" si="391"/>
        <v>11</v>
      </c>
    </row>
    <row r="12543" spans="1:6">
      <c r="A12543" t="s">
        <v>85</v>
      </c>
      <c r="B12543" s="72">
        <v>46267</v>
      </c>
      <c r="C12543" s="79">
        <v>0.5</v>
      </c>
      <c r="D12543">
        <v>12</v>
      </c>
      <c r="E12543" t="str">
        <f t="shared" si="390"/>
        <v>septembre</v>
      </c>
      <c r="F12543">
        <f t="shared" si="391"/>
        <v>12</v>
      </c>
    </row>
    <row r="12544" spans="1:6">
      <c r="A12544" t="s">
        <v>85</v>
      </c>
      <c r="B12544" s="72">
        <v>46267</v>
      </c>
      <c r="C12544" s="79">
        <v>0.54166666666666663</v>
      </c>
      <c r="D12544">
        <v>7</v>
      </c>
      <c r="E12544" t="str">
        <f t="shared" si="390"/>
        <v>septembre</v>
      </c>
      <c r="F12544">
        <f t="shared" si="391"/>
        <v>13</v>
      </c>
    </row>
    <row r="12545" spans="1:6">
      <c r="A12545" t="s">
        <v>85</v>
      </c>
      <c r="B12545" s="72">
        <v>46267</v>
      </c>
      <c r="C12545" s="79">
        <v>0.58333333333333337</v>
      </c>
      <c r="D12545">
        <v>7</v>
      </c>
      <c r="E12545" t="str">
        <f t="shared" si="390"/>
        <v>septembre</v>
      </c>
      <c r="F12545">
        <f t="shared" si="391"/>
        <v>14</v>
      </c>
    </row>
    <row r="12546" spans="1:6">
      <c r="A12546" t="s">
        <v>85</v>
      </c>
      <c r="B12546" s="72">
        <v>46267</v>
      </c>
      <c r="C12546" s="79">
        <v>0.625</v>
      </c>
      <c r="D12546">
        <v>9</v>
      </c>
      <c r="E12546" t="str">
        <f t="shared" si="390"/>
        <v>septembre</v>
      </c>
      <c r="F12546">
        <f t="shared" si="391"/>
        <v>15</v>
      </c>
    </row>
    <row r="12547" spans="1:6">
      <c r="A12547" t="s">
        <v>85</v>
      </c>
      <c r="B12547" s="72">
        <v>46267</v>
      </c>
      <c r="C12547" s="79">
        <v>0.66666666666666663</v>
      </c>
      <c r="D12547">
        <v>11</v>
      </c>
      <c r="E12547" t="str">
        <f t="shared" si="390"/>
        <v>septembre</v>
      </c>
      <c r="F12547">
        <f t="shared" si="391"/>
        <v>16</v>
      </c>
    </row>
    <row r="12548" spans="1:6">
      <c r="A12548" t="s">
        <v>85</v>
      </c>
      <c r="B12548" s="72">
        <v>46267</v>
      </c>
      <c r="C12548" s="79">
        <v>0.70833333333333337</v>
      </c>
      <c r="D12548">
        <v>7</v>
      </c>
      <c r="E12548" t="str">
        <f t="shared" ref="E12548:E12611" si="392">TEXT(B12548,"mmmm")</f>
        <v>septembre</v>
      </c>
      <c r="F12548">
        <f t="shared" ref="F12548:F12611" si="393">VLOOKUP(C12548,$L$1:$M$24,2,0)</f>
        <v>17</v>
      </c>
    </row>
    <row r="12549" spans="1:6">
      <c r="A12549" t="s">
        <v>85</v>
      </c>
      <c r="B12549" s="72">
        <v>46267</v>
      </c>
      <c r="C12549" s="79">
        <v>0.75</v>
      </c>
      <c r="D12549">
        <v>6</v>
      </c>
      <c r="E12549" t="str">
        <f t="shared" si="392"/>
        <v>septembre</v>
      </c>
      <c r="F12549">
        <f t="shared" si="393"/>
        <v>18</v>
      </c>
    </row>
    <row r="12550" spans="1:6">
      <c r="A12550" t="s">
        <v>85</v>
      </c>
      <c r="B12550" s="72">
        <v>46267</v>
      </c>
      <c r="C12550" s="79">
        <v>0.79166666666666663</v>
      </c>
      <c r="D12550">
        <v>6</v>
      </c>
      <c r="E12550" t="str">
        <f t="shared" si="392"/>
        <v>septembre</v>
      </c>
      <c r="F12550">
        <f t="shared" si="393"/>
        <v>19</v>
      </c>
    </row>
    <row r="12551" spans="1:6">
      <c r="A12551" t="s">
        <v>85</v>
      </c>
      <c r="B12551" s="72">
        <v>46267</v>
      </c>
      <c r="C12551" s="79">
        <v>0.83333333333333337</v>
      </c>
      <c r="D12551">
        <v>3</v>
      </c>
      <c r="E12551" t="str">
        <f t="shared" si="392"/>
        <v>septembre</v>
      </c>
      <c r="F12551">
        <f t="shared" si="393"/>
        <v>20</v>
      </c>
    </row>
    <row r="12552" spans="1:6">
      <c r="A12552" t="s">
        <v>85</v>
      </c>
      <c r="B12552" s="72">
        <v>46267</v>
      </c>
      <c r="C12552" s="79">
        <v>0.875</v>
      </c>
      <c r="D12552">
        <v>5</v>
      </c>
      <c r="E12552" t="str">
        <f t="shared" si="392"/>
        <v>septembre</v>
      </c>
      <c r="F12552">
        <f t="shared" si="393"/>
        <v>21</v>
      </c>
    </row>
    <row r="12553" spans="1:6">
      <c r="A12553" t="s">
        <v>85</v>
      </c>
      <c r="B12553" s="72">
        <v>46267</v>
      </c>
      <c r="C12553" s="79">
        <v>0.91666666666666663</v>
      </c>
      <c r="D12553">
        <v>3</v>
      </c>
      <c r="E12553" t="str">
        <f t="shared" si="392"/>
        <v>septembre</v>
      </c>
      <c r="F12553">
        <f t="shared" si="393"/>
        <v>22</v>
      </c>
    </row>
    <row r="12554" spans="1:6">
      <c r="A12554" t="s">
        <v>85</v>
      </c>
      <c r="B12554" s="72">
        <v>46267</v>
      </c>
      <c r="C12554" s="79">
        <v>0.95833333333333337</v>
      </c>
      <c r="D12554">
        <v>1</v>
      </c>
      <c r="E12554" t="str">
        <f t="shared" si="392"/>
        <v>septembre</v>
      </c>
      <c r="F12554">
        <f t="shared" si="393"/>
        <v>23</v>
      </c>
    </row>
    <row r="12555" spans="1:6">
      <c r="A12555" t="s">
        <v>85</v>
      </c>
      <c r="B12555" s="72">
        <v>46268</v>
      </c>
      <c r="C12555" s="79">
        <v>0</v>
      </c>
      <c r="D12555">
        <v>1</v>
      </c>
      <c r="E12555" t="str">
        <f t="shared" si="392"/>
        <v>septembre</v>
      </c>
      <c r="F12555">
        <f t="shared" si="393"/>
        <v>24</v>
      </c>
    </row>
    <row r="12556" spans="1:6">
      <c r="A12556" t="s">
        <v>85</v>
      </c>
      <c r="B12556" s="72">
        <v>46268</v>
      </c>
      <c r="C12556" s="79">
        <v>4.1666666666666664E-2</v>
      </c>
      <c r="D12556">
        <v>1</v>
      </c>
      <c r="E12556" t="str">
        <f t="shared" si="392"/>
        <v>septembre</v>
      </c>
      <c r="F12556">
        <f t="shared" si="393"/>
        <v>1</v>
      </c>
    </row>
    <row r="12557" spans="1:6">
      <c r="A12557" t="s">
        <v>85</v>
      </c>
      <c r="B12557" s="72">
        <v>46268</v>
      </c>
      <c r="C12557" s="79">
        <v>8.3333333333333329E-2</v>
      </c>
      <c r="D12557">
        <v>1</v>
      </c>
      <c r="E12557" t="str">
        <f t="shared" si="392"/>
        <v>septembre</v>
      </c>
      <c r="F12557">
        <f t="shared" si="393"/>
        <v>2</v>
      </c>
    </row>
    <row r="12558" spans="1:6">
      <c r="A12558" t="s">
        <v>85</v>
      </c>
      <c r="B12558" s="72">
        <v>46268</v>
      </c>
      <c r="C12558" s="79">
        <v>0.125</v>
      </c>
      <c r="D12558">
        <v>0</v>
      </c>
      <c r="E12558" t="str">
        <f t="shared" si="392"/>
        <v>septembre</v>
      </c>
      <c r="F12558">
        <f t="shared" si="393"/>
        <v>3</v>
      </c>
    </row>
    <row r="12559" spans="1:6">
      <c r="A12559" t="s">
        <v>85</v>
      </c>
      <c r="B12559" s="72">
        <v>46268</v>
      </c>
      <c r="C12559" s="79">
        <v>0.16666666666666666</v>
      </c>
      <c r="D12559">
        <v>0</v>
      </c>
      <c r="E12559" t="str">
        <f t="shared" si="392"/>
        <v>septembre</v>
      </c>
      <c r="F12559">
        <f t="shared" si="393"/>
        <v>4</v>
      </c>
    </row>
    <row r="12560" spans="1:6">
      <c r="A12560" t="s">
        <v>85</v>
      </c>
      <c r="B12560" s="72">
        <v>46268</v>
      </c>
      <c r="C12560" s="79">
        <v>0.20833333333333334</v>
      </c>
      <c r="D12560">
        <v>0</v>
      </c>
      <c r="E12560" t="str">
        <f t="shared" si="392"/>
        <v>septembre</v>
      </c>
      <c r="F12560" t="e">
        <f t="shared" si="393"/>
        <v>#N/A</v>
      </c>
    </row>
    <row r="12561" spans="1:6">
      <c r="A12561" t="s">
        <v>85</v>
      </c>
      <c r="B12561" s="72">
        <v>46268</v>
      </c>
      <c r="C12561" s="79">
        <v>0.25</v>
      </c>
      <c r="D12561">
        <v>0</v>
      </c>
      <c r="E12561" t="str">
        <f t="shared" si="392"/>
        <v>septembre</v>
      </c>
      <c r="F12561">
        <f t="shared" si="393"/>
        <v>6</v>
      </c>
    </row>
    <row r="12562" spans="1:6">
      <c r="A12562" t="s">
        <v>85</v>
      </c>
      <c r="B12562" s="72">
        <v>46268</v>
      </c>
      <c r="C12562" s="79">
        <v>0.29166666666666669</v>
      </c>
      <c r="D12562">
        <v>0</v>
      </c>
      <c r="E12562" t="str">
        <f t="shared" si="392"/>
        <v>septembre</v>
      </c>
      <c r="F12562">
        <f t="shared" si="393"/>
        <v>7</v>
      </c>
    </row>
    <row r="12563" spans="1:6">
      <c r="A12563" t="s">
        <v>85</v>
      </c>
      <c r="B12563" s="72">
        <v>46268</v>
      </c>
      <c r="C12563" s="79">
        <v>0.33333333333333331</v>
      </c>
      <c r="D12563">
        <v>1</v>
      </c>
      <c r="E12563" t="str">
        <f t="shared" si="392"/>
        <v>septembre</v>
      </c>
      <c r="F12563">
        <f t="shared" si="393"/>
        <v>8</v>
      </c>
    </row>
    <row r="12564" spans="1:6">
      <c r="A12564" t="s">
        <v>85</v>
      </c>
      <c r="B12564" s="72">
        <v>46268</v>
      </c>
      <c r="C12564" s="79">
        <v>0.375</v>
      </c>
      <c r="D12564">
        <v>2</v>
      </c>
      <c r="E12564" t="str">
        <f t="shared" si="392"/>
        <v>septembre</v>
      </c>
      <c r="F12564">
        <f t="shared" si="393"/>
        <v>9</v>
      </c>
    </row>
    <row r="12565" spans="1:6">
      <c r="A12565" t="s">
        <v>85</v>
      </c>
      <c r="B12565" s="72">
        <v>46268</v>
      </c>
      <c r="C12565" s="79">
        <v>0.41666666666666669</v>
      </c>
      <c r="D12565">
        <v>2</v>
      </c>
      <c r="E12565" t="str">
        <f t="shared" si="392"/>
        <v>septembre</v>
      </c>
      <c r="F12565">
        <f t="shared" si="393"/>
        <v>10</v>
      </c>
    </row>
    <row r="12566" spans="1:6">
      <c r="A12566" t="s">
        <v>85</v>
      </c>
      <c r="B12566" s="72">
        <v>46268</v>
      </c>
      <c r="C12566" s="79">
        <v>0.45833333333333331</v>
      </c>
      <c r="D12566">
        <v>7</v>
      </c>
      <c r="E12566" t="str">
        <f t="shared" si="392"/>
        <v>septembre</v>
      </c>
      <c r="F12566">
        <f t="shared" si="393"/>
        <v>11</v>
      </c>
    </row>
    <row r="12567" spans="1:6">
      <c r="A12567" t="s">
        <v>85</v>
      </c>
      <c r="B12567" s="72">
        <v>46268</v>
      </c>
      <c r="C12567" s="79">
        <v>0.5</v>
      </c>
      <c r="D12567">
        <v>4</v>
      </c>
      <c r="E12567" t="str">
        <f t="shared" si="392"/>
        <v>septembre</v>
      </c>
      <c r="F12567">
        <f t="shared" si="393"/>
        <v>12</v>
      </c>
    </row>
    <row r="12568" spans="1:6">
      <c r="A12568" t="s">
        <v>85</v>
      </c>
      <c r="B12568" s="72">
        <v>46268</v>
      </c>
      <c r="C12568" s="79">
        <v>0.54166666666666663</v>
      </c>
      <c r="D12568">
        <v>5</v>
      </c>
      <c r="E12568" t="str">
        <f t="shared" si="392"/>
        <v>septembre</v>
      </c>
      <c r="F12568">
        <f t="shared" si="393"/>
        <v>13</v>
      </c>
    </row>
    <row r="12569" spans="1:6">
      <c r="A12569" t="s">
        <v>85</v>
      </c>
      <c r="B12569" s="72">
        <v>46268</v>
      </c>
      <c r="C12569" s="79">
        <v>0.58333333333333337</v>
      </c>
      <c r="D12569">
        <v>5</v>
      </c>
      <c r="E12569" t="str">
        <f t="shared" si="392"/>
        <v>septembre</v>
      </c>
      <c r="F12569">
        <f t="shared" si="393"/>
        <v>14</v>
      </c>
    </row>
    <row r="12570" spans="1:6">
      <c r="A12570" t="s">
        <v>85</v>
      </c>
      <c r="B12570" s="72">
        <v>46268</v>
      </c>
      <c r="C12570" s="79">
        <v>0.625</v>
      </c>
      <c r="D12570">
        <v>7</v>
      </c>
      <c r="E12570" t="str">
        <f t="shared" si="392"/>
        <v>septembre</v>
      </c>
      <c r="F12570">
        <f t="shared" si="393"/>
        <v>15</v>
      </c>
    </row>
    <row r="12571" spans="1:6">
      <c r="A12571" t="s">
        <v>85</v>
      </c>
      <c r="B12571" s="72">
        <v>46268</v>
      </c>
      <c r="C12571" s="79">
        <v>0.66666666666666663</v>
      </c>
      <c r="D12571">
        <v>5</v>
      </c>
      <c r="E12571" t="str">
        <f t="shared" si="392"/>
        <v>septembre</v>
      </c>
      <c r="F12571">
        <f t="shared" si="393"/>
        <v>16</v>
      </c>
    </row>
    <row r="12572" spans="1:6">
      <c r="A12572" t="s">
        <v>85</v>
      </c>
      <c r="B12572" s="72">
        <v>46268</v>
      </c>
      <c r="C12572" s="79">
        <v>0.70833333333333337</v>
      </c>
      <c r="D12572">
        <v>4</v>
      </c>
      <c r="E12572" t="str">
        <f t="shared" si="392"/>
        <v>septembre</v>
      </c>
      <c r="F12572">
        <f t="shared" si="393"/>
        <v>17</v>
      </c>
    </row>
    <row r="12573" spans="1:6">
      <c r="A12573" t="s">
        <v>85</v>
      </c>
      <c r="B12573" s="72">
        <v>46268</v>
      </c>
      <c r="C12573" s="79">
        <v>0.75</v>
      </c>
      <c r="D12573">
        <v>8</v>
      </c>
      <c r="E12573" t="str">
        <f t="shared" si="392"/>
        <v>septembre</v>
      </c>
      <c r="F12573">
        <f t="shared" si="393"/>
        <v>18</v>
      </c>
    </row>
    <row r="12574" spans="1:6">
      <c r="A12574" t="s">
        <v>85</v>
      </c>
      <c r="B12574" s="72">
        <v>46268</v>
      </c>
      <c r="C12574" s="79">
        <v>0.79166666666666663</v>
      </c>
      <c r="D12574">
        <v>3</v>
      </c>
      <c r="E12574" t="str">
        <f t="shared" si="392"/>
        <v>septembre</v>
      </c>
      <c r="F12574">
        <f t="shared" si="393"/>
        <v>19</v>
      </c>
    </row>
    <row r="12575" spans="1:6">
      <c r="A12575" t="s">
        <v>85</v>
      </c>
      <c r="B12575" s="72">
        <v>46268</v>
      </c>
      <c r="C12575" s="79">
        <v>0.83333333333333337</v>
      </c>
      <c r="D12575">
        <v>7</v>
      </c>
      <c r="E12575" t="str">
        <f t="shared" si="392"/>
        <v>septembre</v>
      </c>
      <c r="F12575">
        <f t="shared" si="393"/>
        <v>20</v>
      </c>
    </row>
    <row r="12576" spans="1:6">
      <c r="A12576" t="s">
        <v>85</v>
      </c>
      <c r="B12576" s="72">
        <v>46268</v>
      </c>
      <c r="C12576" s="79">
        <v>0.875</v>
      </c>
      <c r="D12576">
        <v>4</v>
      </c>
      <c r="E12576" t="str">
        <f t="shared" si="392"/>
        <v>septembre</v>
      </c>
      <c r="F12576">
        <f t="shared" si="393"/>
        <v>21</v>
      </c>
    </row>
    <row r="12577" spans="1:6">
      <c r="A12577" t="s">
        <v>85</v>
      </c>
      <c r="B12577" s="72">
        <v>46268</v>
      </c>
      <c r="C12577" s="79">
        <v>0.91666666666666663</v>
      </c>
      <c r="D12577">
        <v>5</v>
      </c>
      <c r="E12577" t="str">
        <f t="shared" si="392"/>
        <v>septembre</v>
      </c>
      <c r="F12577">
        <f t="shared" si="393"/>
        <v>22</v>
      </c>
    </row>
    <row r="12578" spans="1:6">
      <c r="A12578" t="s">
        <v>85</v>
      </c>
      <c r="B12578" s="72">
        <v>46268</v>
      </c>
      <c r="C12578" s="79">
        <v>0.95833333333333337</v>
      </c>
      <c r="D12578">
        <v>3</v>
      </c>
      <c r="E12578" t="str">
        <f t="shared" si="392"/>
        <v>septembre</v>
      </c>
      <c r="F12578">
        <f t="shared" si="393"/>
        <v>23</v>
      </c>
    </row>
    <row r="12579" spans="1:6">
      <c r="A12579" t="s">
        <v>85</v>
      </c>
      <c r="B12579" s="72">
        <v>46269</v>
      </c>
      <c r="C12579" s="79">
        <v>0</v>
      </c>
      <c r="D12579">
        <v>3</v>
      </c>
      <c r="E12579" t="str">
        <f t="shared" si="392"/>
        <v>septembre</v>
      </c>
      <c r="F12579">
        <f t="shared" si="393"/>
        <v>24</v>
      </c>
    </row>
    <row r="12580" spans="1:6">
      <c r="A12580" t="s">
        <v>85</v>
      </c>
      <c r="B12580" s="72">
        <v>46269</v>
      </c>
      <c r="C12580" s="79">
        <v>4.1666666666666664E-2</v>
      </c>
      <c r="D12580">
        <v>3</v>
      </c>
      <c r="E12580" t="str">
        <f t="shared" si="392"/>
        <v>septembre</v>
      </c>
      <c r="F12580">
        <f t="shared" si="393"/>
        <v>1</v>
      </c>
    </row>
    <row r="12581" spans="1:6">
      <c r="A12581" t="s">
        <v>85</v>
      </c>
      <c r="B12581" s="72">
        <v>46269</v>
      </c>
      <c r="C12581" s="79">
        <v>8.3333333333333329E-2</v>
      </c>
      <c r="D12581">
        <v>1</v>
      </c>
      <c r="E12581" t="str">
        <f t="shared" si="392"/>
        <v>septembre</v>
      </c>
      <c r="F12581">
        <f t="shared" si="393"/>
        <v>2</v>
      </c>
    </row>
    <row r="12582" spans="1:6">
      <c r="A12582" t="s">
        <v>85</v>
      </c>
      <c r="B12582" s="72">
        <v>46269</v>
      </c>
      <c r="C12582" s="79">
        <v>0.125</v>
      </c>
      <c r="D12582">
        <v>1</v>
      </c>
      <c r="E12582" t="str">
        <f t="shared" si="392"/>
        <v>septembre</v>
      </c>
      <c r="F12582">
        <f t="shared" si="393"/>
        <v>3</v>
      </c>
    </row>
    <row r="12583" spans="1:6">
      <c r="A12583" t="s">
        <v>85</v>
      </c>
      <c r="B12583" s="72">
        <v>46269</v>
      </c>
      <c r="C12583" s="79">
        <v>0.16666666666666666</v>
      </c>
      <c r="D12583">
        <v>0</v>
      </c>
      <c r="E12583" t="str">
        <f t="shared" si="392"/>
        <v>septembre</v>
      </c>
      <c r="F12583">
        <f t="shared" si="393"/>
        <v>4</v>
      </c>
    </row>
    <row r="12584" spans="1:6">
      <c r="A12584" t="s">
        <v>85</v>
      </c>
      <c r="B12584" s="72">
        <v>46269</v>
      </c>
      <c r="C12584" s="79">
        <v>0.20833333333333334</v>
      </c>
      <c r="D12584">
        <v>0</v>
      </c>
      <c r="E12584" t="str">
        <f t="shared" si="392"/>
        <v>septembre</v>
      </c>
      <c r="F12584" t="e">
        <f t="shared" si="393"/>
        <v>#N/A</v>
      </c>
    </row>
    <row r="12585" spans="1:6">
      <c r="A12585" t="s">
        <v>85</v>
      </c>
      <c r="B12585" s="72">
        <v>46269</v>
      </c>
      <c r="C12585" s="79">
        <v>0.25</v>
      </c>
      <c r="D12585">
        <v>0</v>
      </c>
      <c r="E12585" t="str">
        <f t="shared" si="392"/>
        <v>septembre</v>
      </c>
      <c r="F12585">
        <f t="shared" si="393"/>
        <v>6</v>
      </c>
    </row>
    <row r="12586" spans="1:6">
      <c r="A12586" t="s">
        <v>85</v>
      </c>
      <c r="B12586" s="72">
        <v>46269</v>
      </c>
      <c r="C12586" s="79">
        <v>0.29166666666666669</v>
      </c>
      <c r="D12586">
        <v>1</v>
      </c>
      <c r="E12586" t="str">
        <f t="shared" si="392"/>
        <v>septembre</v>
      </c>
      <c r="F12586">
        <f t="shared" si="393"/>
        <v>7</v>
      </c>
    </row>
    <row r="12587" spans="1:6">
      <c r="A12587" t="s">
        <v>85</v>
      </c>
      <c r="B12587" s="72">
        <v>46269</v>
      </c>
      <c r="C12587" s="79">
        <v>0.33333333333333331</v>
      </c>
      <c r="D12587">
        <v>2</v>
      </c>
      <c r="E12587" t="str">
        <f t="shared" si="392"/>
        <v>septembre</v>
      </c>
      <c r="F12587">
        <f t="shared" si="393"/>
        <v>8</v>
      </c>
    </row>
    <row r="12588" spans="1:6">
      <c r="A12588" t="s">
        <v>85</v>
      </c>
      <c r="B12588" s="72">
        <v>46269</v>
      </c>
      <c r="C12588" s="79">
        <v>0.375</v>
      </c>
      <c r="D12588">
        <v>4</v>
      </c>
      <c r="E12588" t="str">
        <f t="shared" si="392"/>
        <v>septembre</v>
      </c>
      <c r="F12588">
        <f t="shared" si="393"/>
        <v>9</v>
      </c>
    </row>
    <row r="12589" spans="1:6">
      <c r="A12589" t="s">
        <v>85</v>
      </c>
      <c r="B12589" s="72">
        <v>46269</v>
      </c>
      <c r="C12589" s="79">
        <v>0.41666666666666669</v>
      </c>
      <c r="D12589">
        <v>5</v>
      </c>
      <c r="E12589" t="str">
        <f t="shared" si="392"/>
        <v>septembre</v>
      </c>
      <c r="F12589">
        <f t="shared" si="393"/>
        <v>10</v>
      </c>
    </row>
    <row r="12590" spans="1:6">
      <c r="A12590" t="s">
        <v>85</v>
      </c>
      <c r="B12590" s="72">
        <v>46269</v>
      </c>
      <c r="C12590" s="79">
        <v>0.45833333333333331</v>
      </c>
      <c r="D12590">
        <v>7</v>
      </c>
      <c r="E12590" t="str">
        <f t="shared" si="392"/>
        <v>septembre</v>
      </c>
      <c r="F12590">
        <f t="shared" si="393"/>
        <v>11</v>
      </c>
    </row>
    <row r="12591" spans="1:6">
      <c r="A12591" t="s">
        <v>85</v>
      </c>
      <c r="B12591" s="72">
        <v>46269</v>
      </c>
      <c r="C12591" s="79">
        <v>0.5</v>
      </c>
      <c r="D12591">
        <v>8</v>
      </c>
      <c r="E12591" t="str">
        <f t="shared" si="392"/>
        <v>septembre</v>
      </c>
      <c r="F12591">
        <f t="shared" si="393"/>
        <v>12</v>
      </c>
    </row>
    <row r="12592" spans="1:6">
      <c r="A12592" t="s">
        <v>85</v>
      </c>
      <c r="B12592" s="72">
        <v>46269</v>
      </c>
      <c r="C12592" s="79">
        <v>0.54166666666666663</v>
      </c>
      <c r="D12592">
        <v>11</v>
      </c>
      <c r="E12592" t="str">
        <f t="shared" si="392"/>
        <v>septembre</v>
      </c>
      <c r="F12592">
        <f t="shared" si="393"/>
        <v>13</v>
      </c>
    </row>
    <row r="12593" spans="1:6">
      <c r="A12593" t="s">
        <v>85</v>
      </c>
      <c r="B12593" s="72">
        <v>46269</v>
      </c>
      <c r="C12593" s="79">
        <v>0.58333333333333337</v>
      </c>
      <c r="D12593">
        <v>7</v>
      </c>
      <c r="E12593" t="str">
        <f t="shared" si="392"/>
        <v>septembre</v>
      </c>
      <c r="F12593">
        <f t="shared" si="393"/>
        <v>14</v>
      </c>
    </row>
    <row r="12594" spans="1:6">
      <c r="A12594" t="s">
        <v>85</v>
      </c>
      <c r="B12594" s="72">
        <v>46269</v>
      </c>
      <c r="C12594" s="79">
        <v>0.625</v>
      </c>
      <c r="D12594">
        <v>9</v>
      </c>
      <c r="E12594" t="str">
        <f t="shared" si="392"/>
        <v>septembre</v>
      </c>
      <c r="F12594">
        <f t="shared" si="393"/>
        <v>15</v>
      </c>
    </row>
    <row r="12595" spans="1:6">
      <c r="A12595" t="s">
        <v>85</v>
      </c>
      <c r="B12595" s="72">
        <v>46269</v>
      </c>
      <c r="C12595" s="79">
        <v>0.66666666666666663</v>
      </c>
      <c r="D12595">
        <v>12</v>
      </c>
      <c r="E12595" t="str">
        <f t="shared" si="392"/>
        <v>septembre</v>
      </c>
      <c r="F12595">
        <f t="shared" si="393"/>
        <v>16</v>
      </c>
    </row>
    <row r="12596" spans="1:6">
      <c r="A12596" t="s">
        <v>85</v>
      </c>
      <c r="B12596" s="72">
        <v>46269</v>
      </c>
      <c r="C12596" s="79">
        <v>0.70833333333333337</v>
      </c>
      <c r="D12596">
        <v>6</v>
      </c>
      <c r="E12596" t="str">
        <f t="shared" si="392"/>
        <v>septembre</v>
      </c>
      <c r="F12596">
        <f t="shared" si="393"/>
        <v>17</v>
      </c>
    </row>
    <row r="12597" spans="1:6">
      <c r="A12597" t="s">
        <v>85</v>
      </c>
      <c r="B12597" s="72">
        <v>46269</v>
      </c>
      <c r="C12597" s="79">
        <v>0.75</v>
      </c>
      <c r="D12597">
        <v>6</v>
      </c>
      <c r="E12597" t="str">
        <f t="shared" si="392"/>
        <v>septembre</v>
      </c>
      <c r="F12597">
        <f t="shared" si="393"/>
        <v>18</v>
      </c>
    </row>
    <row r="12598" spans="1:6">
      <c r="A12598" t="s">
        <v>85</v>
      </c>
      <c r="B12598" s="72">
        <v>46269</v>
      </c>
      <c r="C12598" s="79">
        <v>0.79166666666666663</v>
      </c>
      <c r="D12598">
        <v>7</v>
      </c>
      <c r="E12598" t="str">
        <f t="shared" si="392"/>
        <v>septembre</v>
      </c>
      <c r="F12598">
        <f t="shared" si="393"/>
        <v>19</v>
      </c>
    </row>
    <row r="12599" spans="1:6">
      <c r="A12599" t="s">
        <v>85</v>
      </c>
      <c r="B12599" s="72">
        <v>46269</v>
      </c>
      <c r="C12599" s="79">
        <v>0.83333333333333337</v>
      </c>
      <c r="D12599">
        <v>3</v>
      </c>
      <c r="E12599" t="str">
        <f t="shared" si="392"/>
        <v>septembre</v>
      </c>
      <c r="F12599">
        <f t="shared" si="393"/>
        <v>20</v>
      </c>
    </row>
    <row r="12600" spans="1:6">
      <c r="A12600" t="s">
        <v>85</v>
      </c>
      <c r="B12600" s="72">
        <v>46269</v>
      </c>
      <c r="C12600" s="79">
        <v>0.875</v>
      </c>
      <c r="D12600">
        <v>6</v>
      </c>
      <c r="E12600" t="str">
        <f t="shared" si="392"/>
        <v>septembre</v>
      </c>
      <c r="F12600">
        <f t="shared" si="393"/>
        <v>21</v>
      </c>
    </row>
    <row r="12601" spans="1:6">
      <c r="A12601" t="s">
        <v>85</v>
      </c>
      <c r="B12601" s="72">
        <v>46269</v>
      </c>
      <c r="C12601" s="79">
        <v>0.91666666666666663</v>
      </c>
      <c r="D12601">
        <v>5</v>
      </c>
      <c r="E12601" t="str">
        <f t="shared" si="392"/>
        <v>septembre</v>
      </c>
      <c r="F12601">
        <f t="shared" si="393"/>
        <v>22</v>
      </c>
    </row>
    <row r="12602" spans="1:6">
      <c r="A12602" t="s">
        <v>85</v>
      </c>
      <c r="B12602" s="72">
        <v>46269</v>
      </c>
      <c r="C12602" s="79">
        <v>0.95833333333333337</v>
      </c>
      <c r="D12602">
        <v>3</v>
      </c>
      <c r="E12602" t="str">
        <f t="shared" si="392"/>
        <v>septembre</v>
      </c>
      <c r="F12602">
        <f t="shared" si="393"/>
        <v>23</v>
      </c>
    </row>
    <row r="12603" spans="1:6">
      <c r="A12603" t="s">
        <v>85</v>
      </c>
      <c r="B12603" s="72">
        <v>46270</v>
      </c>
      <c r="C12603" s="79">
        <v>0</v>
      </c>
      <c r="D12603">
        <v>1</v>
      </c>
      <c r="E12603" t="str">
        <f t="shared" si="392"/>
        <v>septembre</v>
      </c>
      <c r="F12603">
        <f t="shared" si="393"/>
        <v>24</v>
      </c>
    </row>
    <row r="12604" spans="1:6">
      <c r="A12604" t="s">
        <v>85</v>
      </c>
      <c r="B12604" s="72">
        <v>46270</v>
      </c>
      <c r="C12604" s="79">
        <v>4.1666666666666664E-2</v>
      </c>
      <c r="D12604">
        <v>1</v>
      </c>
      <c r="E12604" t="str">
        <f t="shared" si="392"/>
        <v>septembre</v>
      </c>
      <c r="F12604">
        <f t="shared" si="393"/>
        <v>1</v>
      </c>
    </row>
    <row r="12605" spans="1:6">
      <c r="A12605" t="s">
        <v>85</v>
      </c>
      <c r="B12605" s="72">
        <v>46270</v>
      </c>
      <c r="C12605" s="79">
        <v>8.3333333333333329E-2</v>
      </c>
      <c r="D12605">
        <v>2</v>
      </c>
      <c r="E12605" t="str">
        <f t="shared" si="392"/>
        <v>septembre</v>
      </c>
      <c r="F12605">
        <f t="shared" si="393"/>
        <v>2</v>
      </c>
    </row>
    <row r="12606" spans="1:6">
      <c r="A12606" t="s">
        <v>85</v>
      </c>
      <c r="B12606" s="72">
        <v>46270</v>
      </c>
      <c r="C12606" s="79">
        <v>0.125</v>
      </c>
      <c r="D12606">
        <v>1</v>
      </c>
      <c r="E12606" t="str">
        <f t="shared" si="392"/>
        <v>septembre</v>
      </c>
      <c r="F12606">
        <f t="shared" si="393"/>
        <v>3</v>
      </c>
    </row>
    <row r="12607" spans="1:6">
      <c r="A12607" t="s">
        <v>85</v>
      </c>
      <c r="B12607" s="72">
        <v>46270</v>
      </c>
      <c r="C12607" s="79">
        <v>0.16666666666666666</v>
      </c>
      <c r="D12607">
        <v>1</v>
      </c>
      <c r="E12607" t="str">
        <f t="shared" si="392"/>
        <v>septembre</v>
      </c>
      <c r="F12607">
        <f t="shared" si="393"/>
        <v>4</v>
      </c>
    </row>
    <row r="12608" spans="1:6">
      <c r="A12608" t="s">
        <v>85</v>
      </c>
      <c r="B12608" s="72">
        <v>46270</v>
      </c>
      <c r="C12608" s="79">
        <v>0.20833333333333334</v>
      </c>
      <c r="D12608">
        <v>0</v>
      </c>
      <c r="E12608" t="str">
        <f t="shared" si="392"/>
        <v>septembre</v>
      </c>
      <c r="F12608" t="e">
        <f t="shared" si="393"/>
        <v>#N/A</v>
      </c>
    </row>
    <row r="12609" spans="1:6">
      <c r="A12609" t="s">
        <v>85</v>
      </c>
      <c r="B12609" s="72">
        <v>46270</v>
      </c>
      <c r="C12609" s="79">
        <v>0.25</v>
      </c>
      <c r="D12609">
        <v>0</v>
      </c>
      <c r="E12609" t="str">
        <f t="shared" si="392"/>
        <v>septembre</v>
      </c>
      <c r="F12609">
        <f t="shared" si="393"/>
        <v>6</v>
      </c>
    </row>
    <row r="12610" spans="1:6">
      <c r="A12610" t="s">
        <v>85</v>
      </c>
      <c r="B12610" s="72">
        <v>46270</v>
      </c>
      <c r="C12610" s="79">
        <v>0.29166666666666669</v>
      </c>
      <c r="D12610">
        <v>0</v>
      </c>
      <c r="E12610" t="str">
        <f t="shared" si="392"/>
        <v>septembre</v>
      </c>
      <c r="F12610">
        <f t="shared" si="393"/>
        <v>7</v>
      </c>
    </row>
    <row r="12611" spans="1:6">
      <c r="A12611" t="s">
        <v>85</v>
      </c>
      <c r="B12611" s="72">
        <v>46270</v>
      </c>
      <c r="C12611" s="79">
        <v>0.33333333333333331</v>
      </c>
      <c r="D12611">
        <v>2</v>
      </c>
      <c r="E12611" t="str">
        <f t="shared" si="392"/>
        <v>septembre</v>
      </c>
      <c r="F12611">
        <f t="shared" si="393"/>
        <v>8</v>
      </c>
    </row>
    <row r="12612" spans="1:6">
      <c r="A12612" t="s">
        <v>85</v>
      </c>
      <c r="B12612" s="72">
        <v>46270</v>
      </c>
      <c r="C12612" s="79">
        <v>0.375</v>
      </c>
      <c r="D12612">
        <v>2</v>
      </c>
      <c r="E12612" t="str">
        <f t="shared" ref="E12612:E12675" si="394">TEXT(B12612,"mmmm")</f>
        <v>septembre</v>
      </c>
      <c r="F12612">
        <f t="shared" ref="F12612:F12675" si="395">VLOOKUP(C12612,$L$1:$M$24,2,0)</f>
        <v>9</v>
      </c>
    </row>
    <row r="12613" spans="1:6">
      <c r="A12613" t="s">
        <v>85</v>
      </c>
      <c r="B12613" s="72">
        <v>46270</v>
      </c>
      <c r="C12613" s="79">
        <v>0.41666666666666669</v>
      </c>
      <c r="D12613">
        <v>5</v>
      </c>
      <c r="E12613" t="str">
        <f t="shared" si="394"/>
        <v>septembre</v>
      </c>
      <c r="F12613">
        <f t="shared" si="395"/>
        <v>10</v>
      </c>
    </row>
    <row r="12614" spans="1:6">
      <c r="A12614" t="s">
        <v>85</v>
      </c>
      <c r="B12614" s="72">
        <v>46270</v>
      </c>
      <c r="C12614" s="79">
        <v>0.45833333333333331</v>
      </c>
      <c r="D12614">
        <v>8</v>
      </c>
      <c r="E12614" t="str">
        <f t="shared" si="394"/>
        <v>septembre</v>
      </c>
      <c r="F12614">
        <f t="shared" si="395"/>
        <v>11</v>
      </c>
    </row>
    <row r="12615" spans="1:6">
      <c r="A12615" t="s">
        <v>85</v>
      </c>
      <c r="B12615" s="72">
        <v>46270</v>
      </c>
      <c r="C12615" s="79">
        <v>0.5</v>
      </c>
      <c r="D12615">
        <v>7</v>
      </c>
      <c r="E12615" t="str">
        <f t="shared" si="394"/>
        <v>septembre</v>
      </c>
      <c r="F12615">
        <f t="shared" si="395"/>
        <v>12</v>
      </c>
    </row>
    <row r="12616" spans="1:6">
      <c r="A12616" t="s">
        <v>85</v>
      </c>
      <c r="B12616" s="72">
        <v>46270</v>
      </c>
      <c r="C12616" s="79">
        <v>0.54166666666666663</v>
      </c>
      <c r="D12616">
        <v>8</v>
      </c>
      <c r="E12616" t="str">
        <f t="shared" si="394"/>
        <v>septembre</v>
      </c>
      <c r="F12616">
        <f t="shared" si="395"/>
        <v>13</v>
      </c>
    </row>
    <row r="12617" spans="1:6">
      <c r="A12617" t="s">
        <v>85</v>
      </c>
      <c r="B12617" s="72">
        <v>46270</v>
      </c>
      <c r="C12617" s="79">
        <v>0.58333333333333337</v>
      </c>
      <c r="D12617">
        <v>8</v>
      </c>
      <c r="E12617" t="str">
        <f t="shared" si="394"/>
        <v>septembre</v>
      </c>
      <c r="F12617">
        <f t="shared" si="395"/>
        <v>14</v>
      </c>
    </row>
    <row r="12618" spans="1:6">
      <c r="A12618" t="s">
        <v>85</v>
      </c>
      <c r="B12618" s="72">
        <v>46270</v>
      </c>
      <c r="C12618" s="79">
        <v>0.625</v>
      </c>
      <c r="D12618">
        <v>5</v>
      </c>
      <c r="E12618" t="str">
        <f t="shared" si="394"/>
        <v>septembre</v>
      </c>
      <c r="F12618">
        <f t="shared" si="395"/>
        <v>15</v>
      </c>
    </row>
    <row r="12619" spans="1:6">
      <c r="A12619" t="s">
        <v>85</v>
      </c>
      <c r="B12619" s="72">
        <v>46270</v>
      </c>
      <c r="C12619" s="79">
        <v>0.66666666666666663</v>
      </c>
      <c r="D12619">
        <v>6</v>
      </c>
      <c r="E12619" t="str">
        <f t="shared" si="394"/>
        <v>septembre</v>
      </c>
      <c r="F12619">
        <f t="shared" si="395"/>
        <v>16</v>
      </c>
    </row>
    <row r="12620" spans="1:6">
      <c r="A12620" t="s">
        <v>85</v>
      </c>
      <c r="B12620" s="72">
        <v>46270</v>
      </c>
      <c r="C12620" s="79">
        <v>0.70833333333333337</v>
      </c>
      <c r="D12620">
        <v>3</v>
      </c>
      <c r="E12620" t="str">
        <f t="shared" si="394"/>
        <v>septembre</v>
      </c>
      <c r="F12620">
        <f t="shared" si="395"/>
        <v>17</v>
      </c>
    </row>
    <row r="12621" spans="1:6">
      <c r="A12621" t="s">
        <v>85</v>
      </c>
      <c r="B12621" s="72">
        <v>46270</v>
      </c>
      <c r="C12621" s="79">
        <v>0.75</v>
      </c>
      <c r="D12621">
        <v>5</v>
      </c>
      <c r="E12621" t="str">
        <f t="shared" si="394"/>
        <v>septembre</v>
      </c>
      <c r="F12621">
        <f t="shared" si="395"/>
        <v>18</v>
      </c>
    </row>
    <row r="12622" spans="1:6">
      <c r="A12622" t="s">
        <v>85</v>
      </c>
      <c r="B12622" s="72">
        <v>46270</v>
      </c>
      <c r="C12622" s="79">
        <v>0.79166666666666663</v>
      </c>
      <c r="D12622">
        <v>3</v>
      </c>
      <c r="E12622" t="str">
        <f t="shared" si="394"/>
        <v>septembre</v>
      </c>
      <c r="F12622">
        <f t="shared" si="395"/>
        <v>19</v>
      </c>
    </row>
    <row r="12623" spans="1:6">
      <c r="A12623" t="s">
        <v>85</v>
      </c>
      <c r="B12623" s="72">
        <v>46270</v>
      </c>
      <c r="C12623" s="79">
        <v>0.83333333333333337</v>
      </c>
      <c r="D12623">
        <v>3</v>
      </c>
      <c r="E12623" t="str">
        <f t="shared" si="394"/>
        <v>septembre</v>
      </c>
      <c r="F12623">
        <f t="shared" si="395"/>
        <v>20</v>
      </c>
    </row>
    <row r="12624" spans="1:6">
      <c r="A12624" t="s">
        <v>85</v>
      </c>
      <c r="B12624" s="72">
        <v>46270</v>
      </c>
      <c r="C12624" s="79">
        <v>0.875</v>
      </c>
      <c r="D12624">
        <v>3</v>
      </c>
      <c r="E12624" t="str">
        <f t="shared" si="394"/>
        <v>septembre</v>
      </c>
      <c r="F12624">
        <f t="shared" si="395"/>
        <v>21</v>
      </c>
    </row>
    <row r="12625" spans="1:6">
      <c r="A12625" t="s">
        <v>85</v>
      </c>
      <c r="B12625" s="72">
        <v>46270</v>
      </c>
      <c r="C12625" s="79">
        <v>0.91666666666666663</v>
      </c>
      <c r="D12625">
        <v>2</v>
      </c>
      <c r="E12625" t="str">
        <f t="shared" si="394"/>
        <v>septembre</v>
      </c>
      <c r="F12625">
        <f t="shared" si="395"/>
        <v>22</v>
      </c>
    </row>
    <row r="12626" spans="1:6">
      <c r="A12626" t="s">
        <v>85</v>
      </c>
      <c r="B12626" s="72">
        <v>46270</v>
      </c>
      <c r="C12626" s="79">
        <v>0.95833333333333337</v>
      </c>
      <c r="D12626">
        <v>2</v>
      </c>
      <c r="E12626" t="str">
        <f t="shared" si="394"/>
        <v>septembre</v>
      </c>
      <c r="F12626">
        <f t="shared" si="395"/>
        <v>23</v>
      </c>
    </row>
    <row r="12627" spans="1:6">
      <c r="A12627" t="s">
        <v>85</v>
      </c>
      <c r="B12627" s="72">
        <v>46271</v>
      </c>
      <c r="C12627" s="79">
        <v>0</v>
      </c>
      <c r="D12627">
        <v>0</v>
      </c>
      <c r="E12627" t="str">
        <f t="shared" si="394"/>
        <v>septembre</v>
      </c>
      <c r="F12627">
        <f t="shared" si="395"/>
        <v>24</v>
      </c>
    </row>
    <row r="12628" spans="1:6">
      <c r="A12628" t="s">
        <v>85</v>
      </c>
      <c r="B12628" s="72">
        <v>46271</v>
      </c>
      <c r="C12628" s="79">
        <v>4.1666666666666664E-2</v>
      </c>
      <c r="D12628">
        <v>1</v>
      </c>
      <c r="E12628" t="str">
        <f t="shared" si="394"/>
        <v>septembre</v>
      </c>
      <c r="F12628">
        <f t="shared" si="395"/>
        <v>1</v>
      </c>
    </row>
    <row r="12629" spans="1:6">
      <c r="A12629" t="s">
        <v>85</v>
      </c>
      <c r="B12629" s="72">
        <v>46271</v>
      </c>
      <c r="C12629" s="79">
        <v>8.3333333333333329E-2</v>
      </c>
      <c r="D12629">
        <v>1</v>
      </c>
      <c r="E12629" t="str">
        <f t="shared" si="394"/>
        <v>septembre</v>
      </c>
      <c r="F12629">
        <f t="shared" si="395"/>
        <v>2</v>
      </c>
    </row>
    <row r="12630" spans="1:6">
      <c r="A12630" t="s">
        <v>85</v>
      </c>
      <c r="B12630" s="72">
        <v>46271</v>
      </c>
      <c r="C12630" s="79">
        <v>0.125</v>
      </c>
      <c r="D12630">
        <v>0</v>
      </c>
      <c r="E12630" t="str">
        <f t="shared" si="394"/>
        <v>septembre</v>
      </c>
      <c r="F12630">
        <f t="shared" si="395"/>
        <v>3</v>
      </c>
    </row>
    <row r="12631" spans="1:6">
      <c r="A12631" t="s">
        <v>85</v>
      </c>
      <c r="B12631" s="72">
        <v>46271</v>
      </c>
      <c r="C12631" s="79">
        <v>0.16666666666666666</v>
      </c>
      <c r="D12631">
        <v>0</v>
      </c>
      <c r="E12631" t="str">
        <f t="shared" si="394"/>
        <v>septembre</v>
      </c>
      <c r="F12631">
        <f t="shared" si="395"/>
        <v>4</v>
      </c>
    </row>
    <row r="12632" spans="1:6">
      <c r="A12632" t="s">
        <v>85</v>
      </c>
      <c r="B12632" s="72">
        <v>46271</v>
      </c>
      <c r="C12632" s="79">
        <v>0.20833333333333334</v>
      </c>
      <c r="D12632">
        <v>0</v>
      </c>
      <c r="E12632" t="str">
        <f t="shared" si="394"/>
        <v>septembre</v>
      </c>
      <c r="F12632" t="e">
        <f t="shared" si="395"/>
        <v>#N/A</v>
      </c>
    </row>
    <row r="12633" spans="1:6">
      <c r="A12633" t="s">
        <v>85</v>
      </c>
      <c r="B12633" s="72">
        <v>46271</v>
      </c>
      <c r="C12633" s="79">
        <v>0.25</v>
      </c>
      <c r="D12633">
        <v>1</v>
      </c>
      <c r="E12633" t="str">
        <f t="shared" si="394"/>
        <v>septembre</v>
      </c>
      <c r="F12633">
        <f t="shared" si="395"/>
        <v>6</v>
      </c>
    </row>
    <row r="12634" spans="1:6">
      <c r="A12634" t="s">
        <v>85</v>
      </c>
      <c r="B12634" s="72">
        <v>46271</v>
      </c>
      <c r="C12634" s="79">
        <v>0.29166666666666669</v>
      </c>
      <c r="D12634">
        <v>0</v>
      </c>
      <c r="E12634" t="str">
        <f t="shared" si="394"/>
        <v>septembre</v>
      </c>
      <c r="F12634">
        <f t="shared" si="395"/>
        <v>7</v>
      </c>
    </row>
    <row r="12635" spans="1:6">
      <c r="A12635" t="s">
        <v>85</v>
      </c>
      <c r="B12635" s="72">
        <v>46271</v>
      </c>
      <c r="C12635" s="79">
        <v>0.33333333333333331</v>
      </c>
      <c r="D12635">
        <v>3</v>
      </c>
      <c r="E12635" t="str">
        <f t="shared" si="394"/>
        <v>septembre</v>
      </c>
      <c r="F12635">
        <f t="shared" si="395"/>
        <v>8</v>
      </c>
    </row>
    <row r="12636" spans="1:6">
      <c r="A12636" t="s">
        <v>85</v>
      </c>
      <c r="B12636" s="72">
        <v>46271</v>
      </c>
      <c r="C12636" s="79">
        <v>0.375</v>
      </c>
      <c r="D12636">
        <v>2</v>
      </c>
      <c r="E12636" t="str">
        <f t="shared" si="394"/>
        <v>septembre</v>
      </c>
      <c r="F12636">
        <f t="shared" si="395"/>
        <v>9</v>
      </c>
    </row>
    <row r="12637" spans="1:6">
      <c r="A12637" t="s">
        <v>85</v>
      </c>
      <c r="B12637" s="72">
        <v>46271</v>
      </c>
      <c r="C12637" s="79">
        <v>0.41666666666666669</v>
      </c>
      <c r="D12637">
        <v>3</v>
      </c>
      <c r="E12637" t="str">
        <f t="shared" si="394"/>
        <v>septembre</v>
      </c>
      <c r="F12637">
        <f t="shared" si="395"/>
        <v>10</v>
      </c>
    </row>
    <row r="12638" spans="1:6">
      <c r="A12638" t="s">
        <v>85</v>
      </c>
      <c r="B12638" s="72">
        <v>46271</v>
      </c>
      <c r="C12638" s="79">
        <v>0.45833333333333331</v>
      </c>
      <c r="D12638">
        <v>2</v>
      </c>
      <c r="E12638" t="str">
        <f t="shared" si="394"/>
        <v>septembre</v>
      </c>
      <c r="F12638">
        <f t="shared" si="395"/>
        <v>11</v>
      </c>
    </row>
    <row r="12639" spans="1:6">
      <c r="A12639" t="s">
        <v>85</v>
      </c>
      <c r="B12639" s="72">
        <v>46271</v>
      </c>
      <c r="C12639" s="79">
        <v>0.5</v>
      </c>
      <c r="D12639">
        <v>6</v>
      </c>
      <c r="E12639" t="str">
        <f t="shared" si="394"/>
        <v>septembre</v>
      </c>
      <c r="F12639">
        <f t="shared" si="395"/>
        <v>12</v>
      </c>
    </row>
    <row r="12640" spans="1:6">
      <c r="A12640" t="s">
        <v>85</v>
      </c>
      <c r="B12640" s="72">
        <v>46271</v>
      </c>
      <c r="C12640" s="79">
        <v>0.54166666666666663</v>
      </c>
      <c r="D12640">
        <v>6</v>
      </c>
      <c r="E12640" t="str">
        <f t="shared" si="394"/>
        <v>septembre</v>
      </c>
      <c r="F12640">
        <f t="shared" si="395"/>
        <v>13</v>
      </c>
    </row>
    <row r="12641" spans="1:6">
      <c r="A12641" t="s">
        <v>85</v>
      </c>
      <c r="B12641" s="72">
        <v>46271</v>
      </c>
      <c r="C12641" s="79">
        <v>0.58333333333333337</v>
      </c>
      <c r="D12641">
        <v>6</v>
      </c>
      <c r="E12641" t="str">
        <f t="shared" si="394"/>
        <v>septembre</v>
      </c>
      <c r="F12641">
        <f t="shared" si="395"/>
        <v>14</v>
      </c>
    </row>
    <row r="12642" spans="1:6">
      <c r="A12642" t="s">
        <v>85</v>
      </c>
      <c r="B12642" s="72">
        <v>46271</v>
      </c>
      <c r="C12642" s="79">
        <v>0.625</v>
      </c>
      <c r="D12642">
        <v>6</v>
      </c>
      <c r="E12642" t="str">
        <f t="shared" si="394"/>
        <v>septembre</v>
      </c>
      <c r="F12642">
        <f t="shared" si="395"/>
        <v>15</v>
      </c>
    </row>
    <row r="12643" spans="1:6">
      <c r="A12643" t="s">
        <v>85</v>
      </c>
      <c r="B12643" s="72">
        <v>46271</v>
      </c>
      <c r="C12643" s="79">
        <v>0.66666666666666663</v>
      </c>
      <c r="D12643">
        <v>7</v>
      </c>
      <c r="E12643" t="str">
        <f t="shared" si="394"/>
        <v>septembre</v>
      </c>
      <c r="F12643">
        <f t="shared" si="395"/>
        <v>16</v>
      </c>
    </row>
    <row r="12644" spans="1:6">
      <c r="A12644" t="s">
        <v>85</v>
      </c>
      <c r="B12644" s="72">
        <v>46271</v>
      </c>
      <c r="C12644" s="79">
        <v>0.70833333333333337</v>
      </c>
      <c r="D12644">
        <v>4</v>
      </c>
      <c r="E12644" t="str">
        <f t="shared" si="394"/>
        <v>septembre</v>
      </c>
      <c r="F12644">
        <f t="shared" si="395"/>
        <v>17</v>
      </c>
    </row>
    <row r="12645" spans="1:6">
      <c r="A12645" t="s">
        <v>85</v>
      </c>
      <c r="B12645" s="72">
        <v>46271</v>
      </c>
      <c r="C12645" s="79">
        <v>0.75</v>
      </c>
      <c r="D12645">
        <v>5</v>
      </c>
      <c r="E12645" t="str">
        <f t="shared" si="394"/>
        <v>septembre</v>
      </c>
      <c r="F12645">
        <f t="shared" si="395"/>
        <v>18</v>
      </c>
    </row>
    <row r="12646" spans="1:6">
      <c r="A12646" t="s">
        <v>85</v>
      </c>
      <c r="B12646" s="72">
        <v>46271</v>
      </c>
      <c r="C12646" s="79">
        <v>0.79166666666666663</v>
      </c>
      <c r="D12646">
        <v>6</v>
      </c>
      <c r="E12646" t="str">
        <f t="shared" si="394"/>
        <v>septembre</v>
      </c>
      <c r="F12646">
        <f t="shared" si="395"/>
        <v>19</v>
      </c>
    </row>
    <row r="12647" spans="1:6">
      <c r="A12647" t="s">
        <v>85</v>
      </c>
      <c r="B12647" s="72">
        <v>46271</v>
      </c>
      <c r="C12647" s="79">
        <v>0.83333333333333337</v>
      </c>
      <c r="D12647">
        <v>7</v>
      </c>
      <c r="E12647" t="str">
        <f t="shared" si="394"/>
        <v>septembre</v>
      </c>
      <c r="F12647">
        <f t="shared" si="395"/>
        <v>20</v>
      </c>
    </row>
    <row r="12648" spans="1:6">
      <c r="A12648" t="s">
        <v>85</v>
      </c>
      <c r="B12648" s="72">
        <v>46271</v>
      </c>
      <c r="C12648" s="79">
        <v>0.875</v>
      </c>
      <c r="D12648">
        <v>2</v>
      </c>
      <c r="E12648" t="str">
        <f t="shared" si="394"/>
        <v>septembre</v>
      </c>
      <c r="F12648">
        <f t="shared" si="395"/>
        <v>21</v>
      </c>
    </row>
    <row r="12649" spans="1:6">
      <c r="A12649" t="s">
        <v>85</v>
      </c>
      <c r="B12649" s="72">
        <v>46271</v>
      </c>
      <c r="C12649" s="79">
        <v>0.91666666666666663</v>
      </c>
      <c r="D12649">
        <v>2</v>
      </c>
      <c r="E12649" t="str">
        <f t="shared" si="394"/>
        <v>septembre</v>
      </c>
      <c r="F12649">
        <f t="shared" si="395"/>
        <v>22</v>
      </c>
    </row>
    <row r="12650" spans="1:6">
      <c r="A12650" t="s">
        <v>85</v>
      </c>
      <c r="B12650" s="72">
        <v>46271</v>
      </c>
      <c r="C12650" s="79">
        <v>0.95833333333333337</v>
      </c>
      <c r="D12650">
        <v>1</v>
      </c>
      <c r="E12650" t="str">
        <f t="shared" si="394"/>
        <v>septembre</v>
      </c>
      <c r="F12650">
        <f t="shared" si="395"/>
        <v>23</v>
      </c>
    </row>
    <row r="12651" spans="1:6">
      <c r="A12651" t="s">
        <v>85</v>
      </c>
      <c r="B12651" s="72">
        <v>46272</v>
      </c>
      <c r="C12651" s="79">
        <v>0</v>
      </c>
      <c r="D12651">
        <v>1</v>
      </c>
      <c r="E12651" t="str">
        <f t="shared" si="394"/>
        <v>septembre</v>
      </c>
      <c r="F12651">
        <f t="shared" si="395"/>
        <v>24</v>
      </c>
    </row>
    <row r="12652" spans="1:6">
      <c r="A12652" t="s">
        <v>85</v>
      </c>
      <c r="B12652" s="72">
        <v>46272</v>
      </c>
      <c r="C12652" s="79">
        <v>4.1666666666666664E-2</v>
      </c>
      <c r="D12652">
        <v>0</v>
      </c>
      <c r="E12652" t="str">
        <f t="shared" si="394"/>
        <v>septembre</v>
      </c>
      <c r="F12652">
        <f t="shared" si="395"/>
        <v>1</v>
      </c>
    </row>
    <row r="12653" spans="1:6">
      <c r="A12653" t="s">
        <v>85</v>
      </c>
      <c r="B12653" s="72">
        <v>46272</v>
      </c>
      <c r="C12653" s="79">
        <v>8.3333333333333329E-2</v>
      </c>
      <c r="D12653">
        <v>1</v>
      </c>
      <c r="E12653" t="str">
        <f t="shared" si="394"/>
        <v>septembre</v>
      </c>
      <c r="F12653">
        <f t="shared" si="395"/>
        <v>2</v>
      </c>
    </row>
    <row r="12654" spans="1:6">
      <c r="A12654" t="s">
        <v>85</v>
      </c>
      <c r="B12654" s="72">
        <v>46272</v>
      </c>
      <c r="C12654" s="79">
        <v>0.125</v>
      </c>
      <c r="D12654">
        <v>0</v>
      </c>
      <c r="E12654" t="str">
        <f t="shared" si="394"/>
        <v>septembre</v>
      </c>
      <c r="F12654">
        <f t="shared" si="395"/>
        <v>3</v>
      </c>
    </row>
    <row r="12655" spans="1:6">
      <c r="A12655" t="s">
        <v>85</v>
      </c>
      <c r="B12655" s="72">
        <v>46272</v>
      </c>
      <c r="C12655" s="79">
        <v>0.16666666666666666</v>
      </c>
      <c r="D12655">
        <v>1</v>
      </c>
      <c r="E12655" t="str">
        <f t="shared" si="394"/>
        <v>septembre</v>
      </c>
      <c r="F12655">
        <f t="shared" si="395"/>
        <v>4</v>
      </c>
    </row>
    <row r="12656" spans="1:6">
      <c r="A12656" t="s">
        <v>85</v>
      </c>
      <c r="B12656" s="72">
        <v>46272</v>
      </c>
      <c r="C12656" s="79">
        <v>0.20833333333333334</v>
      </c>
      <c r="D12656">
        <v>0</v>
      </c>
      <c r="E12656" t="str">
        <f t="shared" si="394"/>
        <v>septembre</v>
      </c>
      <c r="F12656" t="e">
        <f t="shared" si="395"/>
        <v>#N/A</v>
      </c>
    </row>
    <row r="12657" spans="1:6">
      <c r="A12657" t="s">
        <v>85</v>
      </c>
      <c r="B12657" s="72">
        <v>46272</v>
      </c>
      <c r="C12657" s="79">
        <v>0.25</v>
      </c>
      <c r="D12657">
        <v>1</v>
      </c>
      <c r="E12657" t="str">
        <f t="shared" si="394"/>
        <v>septembre</v>
      </c>
      <c r="F12657">
        <f t="shared" si="395"/>
        <v>6</v>
      </c>
    </row>
    <row r="12658" spans="1:6">
      <c r="A12658" t="s">
        <v>85</v>
      </c>
      <c r="B12658" s="72">
        <v>46272</v>
      </c>
      <c r="C12658" s="79">
        <v>0.29166666666666669</v>
      </c>
      <c r="D12658">
        <v>1</v>
      </c>
      <c r="E12658" t="str">
        <f t="shared" si="394"/>
        <v>septembre</v>
      </c>
      <c r="F12658">
        <f t="shared" si="395"/>
        <v>7</v>
      </c>
    </row>
    <row r="12659" spans="1:6">
      <c r="A12659" t="s">
        <v>85</v>
      </c>
      <c r="B12659" s="72">
        <v>46272</v>
      </c>
      <c r="C12659" s="79">
        <v>0.33333333333333331</v>
      </c>
      <c r="D12659">
        <v>2</v>
      </c>
      <c r="E12659" t="str">
        <f t="shared" si="394"/>
        <v>septembre</v>
      </c>
      <c r="F12659">
        <f t="shared" si="395"/>
        <v>8</v>
      </c>
    </row>
    <row r="12660" spans="1:6">
      <c r="A12660" t="s">
        <v>85</v>
      </c>
      <c r="B12660" s="72">
        <v>46272</v>
      </c>
      <c r="C12660" s="79">
        <v>0.375</v>
      </c>
      <c r="D12660">
        <v>5</v>
      </c>
      <c r="E12660" t="str">
        <f t="shared" si="394"/>
        <v>septembre</v>
      </c>
      <c r="F12660">
        <f t="shared" si="395"/>
        <v>9</v>
      </c>
    </row>
    <row r="12661" spans="1:6">
      <c r="A12661" t="s">
        <v>85</v>
      </c>
      <c r="B12661" s="72">
        <v>46272</v>
      </c>
      <c r="C12661" s="79">
        <v>0.41666666666666669</v>
      </c>
      <c r="D12661">
        <v>8</v>
      </c>
      <c r="E12661" t="str">
        <f t="shared" si="394"/>
        <v>septembre</v>
      </c>
      <c r="F12661">
        <f t="shared" si="395"/>
        <v>10</v>
      </c>
    </row>
    <row r="12662" spans="1:6">
      <c r="A12662" t="s">
        <v>85</v>
      </c>
      <c r="B12662" s="72">
        <v>46272</v>
      </c>
      <c r="C12662" s="79">
        <v>0.45833333333333331</v>
      </c>
      <c r="D12662">
        <v>11</v>
      </c>
      <c r="E12662" t="str">
        <f t="shared" si="394"/>
        <v>septembre</v>
      </c>
      <c r="F12662">
        <f t="shared" si="395"/>
        <v>11</v>
      </c>
    </row>
    <row r="12663" spans="1:6">
      <c r="A12663" t="s">
        <v>85</v>
      </c>
      <c r="B12663" s="72">
        <v>46272</v>
      </c>
      <c r="C12663" s="79">
        <v>0.5</v>
      </c>
      <c r="D12663">
        <v>14</v>
      </c>
      <c r="E12663" t="str">
        <f t="shared" si="394"/>
        <v>septembre</v>
      </c>
      <c r="F12663">
        <f t="shared" si="395"/>
        <v>12</v>
      </c>
    </row>
    <row r="12664" spans="1:6">
      <c r="A12664" t="s">
        <v>85</v>
      </c>
      <c r="B12664" s="72">
        <v>46272</v>
      </c>
      <c r="C12664" s="79">
        <v>0.54166666666666663</v>
      </c>
      <c r="D12664">
        <v>12</v>
      </c>
      <c r="E12664" t="str">
        <f t="shared" si="394"/>
        <v>septembre</v>
      </c>
      <c r="F12664">
        <f t="shared" si="395"/>
        <v>13</v>
      </c>
    </row>
    <row r="12665" spans="1:6">
      <c r="A12665" t="s">
        <v>85</v>
      </c>
      <c r="B12665" s="72">
        <v>46272</v>
      </c>
      <c r="C12665" s="79">
        <v>0.58333333333333337</v>
      </c>
      <c r="D12665">
        <v>9</v>
      </c>
      <c r="E12665" t="str">
        <f t="shared" si="394"/>
        <v>septembre</v>
      </c>
      <c r="F12665">
        <f t="shared" si="395"/>
        <v>14</v>
      </c>
    </row>
    <row r="12666" spans="1:6">
      <c r="A12666" t="s">
        <v>85</v>
      </c>
      <c r="B12666" s="72">
        <v>46272</v>
      </c>
      <c r="C12666" s="79">
        <v>0.625</v>
      </c>
      <c r="D12666">
        <v>9</v>
      </c>
      <c r="E12666" t="str">
        <f t="shared" si="394"/>
        <v>septembre</v>
      </c>
      <c r="F12666">
        <f t="shared" si="395"/>
        <v>15</v>
      </c>
    </row>
    <row r="12667" spans="1:6">
      <c r="A12667" t="s">
        <v>85</v>
      </c>
      <c r="B12667" s="72">
        <v>46272</v>
      </c>
      <c r="C12667" s="79">
        <v>0.66666666666666663</v>
      </c>
      <c r="D12667">
        <v>9</v>
      </c>
      <c r="E12667" t="str">
        <f t="shared" si="394"/>
        <v>septembre</v>
      </c>
      <c r="F12667">
        <f t="shared" si="395"/>
        <v>16</v>
      </c>
    </row>
    <row r="12668" spans="1:6">
      <c r="A12668" t="s">
        <v>85</v>
      </c>
      <c r="B12668" s="72">
        <v>46272</v>
      </c>
      <c r="C12668" s="79">
        <v>0.70833333333333337</v>
      </c>
      <c r="D12668">
        <v>10</v>
      </c>
      <c r="E12668" t="str">
        <f t="shared" si="394"/>
        <v>septembre</v>
      </c>
      <c r="F12668">
        <f t="shared" si="395"/>
        <v>17</v>
      </c>
    </row>
    <row r="12669" spans="1:6">
      <c r="A12669" t="s">
        <v>85</v>
      </c>
      <c r="B12669" s="72">
        <v>46272</v>
      </c>
      <c r="C12669" s="79">
        <v>0.75</v>
      </c>
      <c r="D12669">
        <v>7</v>
      </c>
      <c r="E12669" t="str">
        <f t="shared" si="394"/>
        <v>septembre</v>
      </c>
      <c r="F12669">
        <f t="shared" si="395"/>
        <v>18</v>
      </c>
    </row>
    <row r="12670" spans="1:6">
      <c r="A12670" t="s">
        <v>85</v>
      </c>
      <c r="B12670" s="72">
        <v>46272</v>
      </c>
      <c r="C12670" s="79">
        <v>0.79166666666666663</v>
      </c>
      <c r="D12670">
        <v>9</v>
      </c>
      <c r="E12670" t="str">
        <f t="shared" si="394"/>
        <v>septembre</v>
      </c>
      <c r="F12670">
        <f t="shared" si="395"/>
        <v>19</v>
      </c>
    </row>
    <row r="12671" spans="1:6">
      <c r="A12671" t="s">
        <v>85</v>
      </c>
      <c r="B12671" s="72">
        <v>46272</v>
      </c>
      <c r="C12671" s="79">
        <v>0.83333333333333337</v>
      </c>
      <c r="D12671">
        <v>5</v>
      </c>
      <c r="E12671" t="str">
        <f t="shared" si="394"/>
        <v>septembre</v>
      </c>
      <c r="F12671">
        <f t="shared" si="395"/>
        <v>20</v>
      </c>
    </row>
    <row r="12672" spans="1:6">
      <c r="A12672" t="s">
        <v>85</v>
      </c>
      <c r="B12672" s="72">
        <v>46272</v>
      </c>
      <c r="C12672" s="79">
        <v>0.875</v>
      </c>
      <c r="D12672">
        <v>5</v>
      </c>
      <c r="E12672" t="str">
        <f t="shared" si="394"/>
        <v>septembre</v>
      </c>
      <c r="F12672">
        <f t="shared" si="395"/>
        <v>21</v>
      </c>
    </row>
    <row r="12673" spans="1:6">
      <c r="A12673" t="s">
        <v>85</v>
      </c>
      <c r="B12673" s="72">
        <v>46272</v>
      </c>
      <c r="C12673" s="79">
        <v>0.91666666666666663</v>
      </c>
      <c r="D12673">
        <v>3</v>
      </c>
      <c r="E12673" t="str">
        <f t="shared" si="394"/>
        <v>septembre</v>
      </c>
      <c r="F12673">
        <f t="shared" si="395"/>
        <v>22</v>
      </c>
    </row>
    <row r="12674" spans="1:6">
      <c r="A12674" t="s">
        <v>85</v>
      </c>
      <c r="B12674" s="72">
        <v>46272</v>
      </c>
      <c r="C12674" s="79">
        <v>0.95833333333333337</v>
      </c>
      <c r="D12674">
        <v>4</v>
      </c>
      <c r="E12674" t="str">
        <f t="shared" si="394"/>
        <v>septembre</v>
      </c>
      <c r="F12674">
        <f t="shared" si="395"/>
        <v>23</v>
      </c>
    </row>
    <row r="12675" spans="1:6">
      <c r="A12675" t="s">
        <v>85</v>
      </c>
      <c r="B12675" s="72">
        <v>46273</v>
      </c>
      <c r="C12675" s="79">
        <v>0</v>
      </c>
      <c r="D12675">
        <v>1</v>
      </c>
      <c r="E12675" t="str">
        <f t="shared" si="394"/>
        <v>septembre</v>
      </c>
      <c r="F12675">
        <f t="shared" si="395"/>
        <v>24</v>
      </c>
    </row>
    <row r="12676" spans="1:6">
      <c r="A12676" t="s">
        <v>85</v>
      </c>
      <c r="B12676" s="72">
        <v>46273</v>
      </c>
      <c r="C12676" s="79">
        <v>4.1666666666666664E-2</v>
      </c>
      <c r="D12676">
        <v>1</v>
      </c>
      <c r="E12676" t="str">
        <f t="shared" ref="E12676:E12739" si="396">TEXT(B12676,"mmmm")</f>
        <v>septembre</v>
      </c>
      <c r="F12676">
        <f t="shared" ref="F12676:F12739" si="397">VLOOKUP(C12676,$L$1:$M$24,2,0)</f>
        <v>1</v>
      </c>
    </row>
    <row r="12677" spans="1:6">
      <c r="A12677" t="s">
        <v>85</v>
      </c>
      <c r="B12677" s="72">
        <v>46273</v>
      </c>
      <c r="C12677" s="79">
        <v>8.3333333333333329E-2</v>
      </c>
      <c r="D12677">
        <v>0</v>
      </c>
      <c r="E12677" t="str">
        <f t="shared" si="396"/>
        <v>septembre</v>
      </c>
      <c r="F12677">
        <f t="shared" si="397"/>
        <v>2</v>
      </c>
    </row>
    <row r="12678" spans="1:6">
      <c r="A12678" t="s">
        <v>85</v>
      </c>
      <c r="B12678" s="72">
        <v>46273</v>
      </c>
      <c r="C12678" s="79">
        <v>0.125</v>
      </c>
      <c r="D12678">
        <v>0</v>
      </c>
      <c r="E12678" t="str">
        <f t="shared" si="396"/>
        <v>septembre</v>
      </c>
      <c r="F12678">
        <f t="shared" si="397"/>
        <v>3</v>
      </c>
    </row>
    <row r="12679" spans="1:6">
      <c r="A12679" t="s">
        <v>85</v>
      </c>
      <c r="B12679" s="72">
        <v>46273</v>
      </c>
      <c r="C12679" s="79">
        <v>0.16666666666666666</v>
      </c>
      <c r="D12679">
        <v>0</v>
      </c>
      <c r="E12679" t="str">
        <f t="shared" si="396"/>
        <v>septembre</v>
      </c>
      <c r="F12679">
        <f t="shared" si="397"/>
        <v>4</v>
      </c>
    </row>
    <row r="12680" spans="1:6">
      <c r="A12680" t="s">
        <v>85</v>
      </c>
      <c r="B12680" s="72">
        <v>46273</v>
      </c>
      <c r="C12680" s="79">
        <v>0.20833333333333334</v>
      </c>
      <c r="D12680">
        <v>0</v>
      </c>
      <c r="E12680" t="str">
        <f t="shared" si="396"/>
        <v>septembre</v>
      </c>
      <c r="F12680" t="e">
        <f t="shared" si="397"/>
        <v>#N/A</v>
      </c>
    </row>
    <row r="12681" spans="1:6">
      <c r="A12681" t="s">
        <v>85</v>
      </c>
      <c r="B12681" s="72">
        <v>46273</v>
      </c>
      <c r="C12681" s="79">
        <v>0.25</v>
      </c>
      <c r="D12681">
        <v>0</v>
      </c>
      <c r="E12681" t="str">
        <f t="shared" si="396"/>
        <v>septembre</v>
      </c>
      <c r="F12681">
        <f t="shared" si="397"/>
        <v>6</v>
      </c>
    </row>
    <row r="12682" spans="1:6">
      <c r="A12682" t="s">
        <v>85</v>
      </c>
      <c r="B12682" s="72">
        <v>46273</v>
      </c>
      <c r="C12682" s="79">
        <v>0.29166666666666669</v>
      </c>
      <c r="D12682">
        <v>0</v>
      </c>
      <c r="E12682" t="str">
        <f t="shared" si="396"/>
        <v>septembre</v>
      </c>
      <c r="F12682">
        <f t="shared" si="397"/>
        <v>7</v>
      </c>
    </row>
    <row r="12683" spans="1:6">
      <c r="A12683" t="s">
        <v>85</v>
      </c>
      <c r="B12683" s="72">
        <v>46273</v>
      </c>
      <c r="C12683" s="79">
        <v>0.33333333333333331</v>
      </c>
      <c r="D12683">
        <v>2</v>
      </c>
      <c r="E12683" t="str">
        <f t="shared" si="396"/>
        <v>septembre</v>
      </c>
      <c r="F12683">
        <f t="shared" si="397"/>
        <v>8</v>
      </c>
    </row>
    <row r="12684" spans="1:6">
      <c r="A12684" t="s">
        <v>85</v>
      </c>
      <c r="B12684" s="72">
        <v>46273</v>
      </c>
      <c r="C12684" s="79">
        <v>0.375</v>
      </c>
      <c r="D12684">
        <v>2</v>
      </c>
      <c r="E12684" t="str">
        <f t="shared" si="396"/>
        <v>septembre</v>
      </c>
      <c r="F12684">
        <f t="shared" si="397"/>
        <v>9</v>
      </c>
    </row>
    <row r="12685" spans="1:6">
      <c r="A12685" t="s">
        <v>85</v>
      </c>
      <c r="B12685" s="72">
        <v>46273</v>
      </c>
      <c r="C12685" s="79">
        <v>0.41666666666666669</v>
      </c>
      <c r="D12685">
        <v>8</v>
      </c>
      <c r="E12685" t="str">
        <f t="shared" si="396"/>
        <v>septembre</v>
      </c>
      <c r="F12685">
        <f t="shared" si="397"/>
        <v>10</v>
      </c>
    </row>
    <row r="12686" spans="1:6">
      <c r="A12686" t="s">
        <v>85</v>
      </c>
      <c r="B12686" s="72">
        <v>46273</v>
      </c>
      <c r="C12686" s="79">
        <v>0.45833333333333331</v>
      </c>
      <c r="D12686">
        <v>12</v>
      </c>
      <c r="E12686" t="str">
        <f t="shared" si="396"/>
        <v>septembre</v>
      </c>
      <c r="F12686">
        <f t="shared" si="397"/>
        <v>11</v>
      </c>
    </row>
    <row r="12687" spans="1:6">
      <c r="A12687" t="s">
        <v>85</v>
      </c>
      <c r="B12687" s="72">
        <v>46273</v>
      </c>
      <c r="C12687" s="79">
        <v>0.5</v>
      </c>
      <c r="D12687">
        <v>11</v>
      </c>
      <c r="E12687" t="str">
        <f t="shared" si="396"/>
        <v>septembre</v>
      </c>
      <c r="F12687">
        <f t="shared" si="397"/>
        <v>12</v>
      </c>
    </row>
    <row r="12688" spans="1:6">
      <c r="A12688" t="s">
        <v>85</v>
      </c>
      <c r="B12688" s="72">
        <v>46273</v>
      </c>
      <c r="C12688" s="79">
        <v>0.54166666666666663</v>
      </c>
      <c r="D12688">
        <v>8</v>
      </c>
      <c r="E12688" t="str">
        <f t="shared" si="396"/>
        <v>septembre</v>
      </c>
      <c r="F12688">
        <f t="shared" si="397"/>
        <v>13</v>
      </c>
    </row>
    <row r="12689" spans="1:6">
      <c r="A12689" t="s">
        <v>85</v>
      </c>
      <c r="B12689" s="72">
        <v>46273</v>
      </c>
      <c r="C12689" s="79">
        <v>0.58333333333333337</v>
      </c>
      <c r="D12689">
        <v>7</v>
      </c>
      <c r="E12689" t="str">
        <f t="shared" si="396"/>
        <v>septembre</v>
      </c>
      <c r="F12689">
        <f t="shared" si="397"/>
        <v>14</v>
      </c>
    </row>
    <row r="12690" spans="1:6">
      <c r="A12690" t="s">
        <v>85</v>
      </c>
      <c r="B12690" s="72">
        <v>46273</v>
      </c>
      <c r="C12690" s="79">
        <v>0.625</v>
      </c>
      <c r="D12690">
        <v>9</v>
      </c>
      <c r="E12690" t="str">
        <f t="shared" si="396"/>
        <v>septembre</v>
      </c>
      <c r="F12690">
        <f t="shared" si="397"/>
        <v>15</v>
      </c>
    </row>
    <row r="12691" spans="1:6">
      <c r="A12691" t="s">
        <v>85</v>
      </c>
      <c r="B12691" s="72">
        <v>46273</v>
      </c>
      <c r="C12691" s="79">
        <v>0.66666666666666663</v>
      </c>
      <c r="D12691">
        <v>9</v>
      </c>
      <c r="E12691" t="str">
        <f t="shared" si="396"/>
        <v>septembre</v>
      </c>
      <c r="F12691">
        <f t="shared" si="397"/>
        <v>16</v>
      </c>
    </row>
    <row r="12692" spans="1:6">
      <c r="A12692" t="s">
        <v>85</v>
      </c>
      <c r="B12692" s="72">
        <v>46273</v>
      </c>
      <c r="C12692" s="79">
        <v>0.70833333333333337</v>
      </c>
      <c r="D12692">
        <v>11</v>
      </c>
      <c r="E12692" t="str">
        <f t="shared" si="396"/>
        <v>septembre</v>
      </c>
      <c r="F12692">
        <f t="shared" si="397"/>
        <v>17</v>
      </c>
    </row>
    <row r="12693" spans="1:6">
      <c r="A12693" t="s">
        <v>85</v>
      </c>
      <c r="B12693" s="72">
        <v>46273</v>
      </c>
      <c r="C12693" s="79">
        <v>0.75</v>
      </c>
      <c r="D12693">
        <v>7</v>
      </c>
      <c r="E12693" t="str">
        <f t="shared" si="396"/>
        <v>septembre</v>
      </c>
      <c r="F12693">
        <f t="shared" si="397"/>
        <v>18</v>
      </c>
    </row>
    <row r="12694" spans="1:6">
      <c r="A12694" t="s">
        <v>85</v>
      </c>
      <c r="B12694" s="72">
        <v>46273</v>
      </c>
      <c r="C12694" s="79">
        <v>0.79166666666666663</v>
      </c>
      <c r="D12694">
        <v>8</v>
      </c>
      <c r="E12694" t="str">
        <f t="shared" si="396"/>
        <v>septembre</v>
      </c>
      <c r="F12694">
        <f t="shared" si="397"/>
        <v>19</v>
      </c>
    </row>
    <row r="12695" spans="1:6">
      <c r="A12695" t="s">
        <v>85</v>
      </c>
      <c r="B12695" s="72">
        <v>46273</v>
      </c>
      <c r="C12695" s="79">
        <v>0.83333333333333337</v>
      </c>
      <c r="D12695">
        <v>4</v>
      </c>
      <c r="E12695" t="str">
        <f t="shared" si="396"/>
        <v>septembre</v>
      </c>
      <c r="F12695">
        <f t="shared" si="397"/>
        <v>20</v>
      </c>
    </row>
    <row r="12696" spans="1:6">
      <c r="A12696" t="s">
        <v>85</v>
      </c>
      <c r="B12696" s="72">
        <v>46273</v>
      </c>
      <c r="C12696" s="79">
        <v>0.875</v>
      </c>
      <c r="D12696">
        <v>4</v>
      </c>
      <c r="E12696" t="str">
        <f t="shared" si="396"/>
        <v>septembre</v>
      </c>
      <c r="F12696">
        <f t="shared" si="397"/>
        <v>21</v>
      </c>
    </row>
    <row r="12697" spans="1:6">
      <c r="A12697" t="s">
        <v>85</v>
      </c>
      <c r="B12697" s="72">
        <v>46273</v>
      </c>
      <c r="C12697" s="79">
        <v>0.91666666666666663</v>
      </c>
      <c r="D12697">
        <v>3</v>
      </c>
      <c r="E12697" t="str">
        <f t="shared" si="396"/>
        <v>septembre</v>
      </c>
      <c r="F12697">
        <f t="shared" si="397"/>
        <v>22</v>
      </c>
    </row>
    <row r="12698" spans="1:6">
      <c r="A12698" t="s">
        <v>85</v>
      </c>
      <c r="B12698" s="72">
        <v>46273</v>
      </c>
      <c r="C12698" s="79">
        <v>0.95833333333333337</v>
      </c>
      <c r="D12698">
        <v>3</v>
      </c>
      <c r="E12698" t="str">
        <f t="shared" si="396"/>
        <v>septembre</v>
      </c>
      <c r="F12698">
        <f t="shared" si="397"/>
        <v>23</v>
      </c>
    </row>
    <row r="12699" spans="1:6">
      <c r="A12699" t="s">
        <v>85</v>
      </c>
      <c r="B12699" s="72">
        <v>46274</v>
      </c>
      <c r="C12699" s="79">
        <v>0</v>
      </c>
      <c r="D12699">
        <v>0</v>
      </c>
      <c r="E12699" t="str">
        <f t="shared" si="396"/>
        <v>septembre</v>
      </c>
      <c r="F12699">
        <f t="shared" si="397"/>
        <v>24</v>
      </c>
    </row>
    <row r="12700" spans="1:6">
      <c r="A12700" t="s">
        <v>85</v>
      </c>
      <c r="B12700" s="72">
        <v>46274</v>
      </c>
      <c r="C12700" s="79">
        <v>4.1666666666666664E-2</v>
      </c>
      <c r="D12700">
        <v>1</v>
      </c>
      <c r="E12700" t="str">
        <f t="shared" si="396"/>
        <v>septembre</v>
      </c>
      <c r="F12700">
        <f t="shared" si="397"/>
        <v>1</v>
      </c>
    </row>
    <row r="12701" spans="1:6">
      <c r="A12701" t="s">
        <v>85</v>
      </c>
      <c r="B12701" s="72">
        <v>46274</v>
      </c>
      <c r="C12701" s="79">
        <v>8.3333333333333329E-2</v>
      </c>
      <c r="D12701">
        <v>0</v>
      </c>
      <c r="E12701" t="str">
        <f t="shared" si="396"/>
        <v>septembre</v>
      </c>
      <c r="F12701">
        <f t="shared" si="397"/>
        <v>2</v>
      </c>
    </row>
    <row r="12702" spans="1:6">
      <c r="A12702" t="s">
        <v>85</v>
      </c>
      <c r="B12702" s="72">
        <v>46274</v>
      </c>
      <c r="C12702" s="79">
        <v>0.125</v>
      </c>
      <c r="D12702">
        <v>1</v>
      </c>
      <c r="E12702" t="str">
        <f t="shared" si="396"/>
        <v>septembre</v>
      </c>
      <c r="F12702">
        <f t="shared" si="397"/>
        <v>3</v>
      </c>
    </row>
    <row r="12703" spans="1:6">
      <c r="A12703" t="s">
        <v>85</v>
      </c>
      <c r="B12703" s="72">
        <v>46274</v>
      </c>
      <c r="C12703" s="79">
        <v>0.16666666666666666</v>
      </c>
      <c r="D12703">
        <v>1</v>
      </c>
      <c r="E12703" t="str">
        <f t="shared" si="396"/>
        <v>septembre</v>
      </c>
      <c r="F12703">
        <f t="shared" si="397"/>
        <v>4</v>
      </c>
    </row>
    <row r="12704" spans="1:6">
      <c r="A12704" t="s">
        <v>85</v>
      </c>
      <c r="B12704" s="72">
        <v>46274</v>
      </c>
      <c r="C12704" s="79">
        <v>0.20833333333333334</v>
      </c>
      <c r="D12704">
        <v>0</v>
      </c>
      <c r="E12704" t="str">
        <f t="shared" si="396"/>
        <v>septembre</v>
      </c>
      <c r="F12704" t="e">
        <f t="shared" si="397"/>
        <v>#N/A</v>
      </c>
    </row>
    <row r="12705" spans="1:6">
      <c r="A12705" t="s">
        <v>85</v>
      </c>
      <c r="B12705" s="72">
        <v>46274</v>
      </c>
      <c r="C12705" s="79">
        <v>0.25</v>
      </c>
      <c r="D12705">
        <v>0</v>
      </c>
      <c r="E12705" t="str">
        <f t="shared" si="396"/>
        <v>septembre</v>
      </c>
      <c r="F12705">
        <f t="shared" si="397"/>
        <v>6</v>
      </c>
    </row>
    <row r="12706" spans="1:6">
      <c r="A12706" t="s">
        <v>85</v>
      </c>
      <c r="B12706" s="72">
        <v>46274</v>
      </c>
      <c r="C12706" s="79">
        <v>0.29166666666666669</v>
      </c>
      <c r="D12706">
        <v>1</v>
      </c>
      <c r="E12706" t="str">
        <f t="shared" si="396"/>
        <v>septembre</v>
      </c>
      <c r="F12706">
        <f t="shared" si="397"/>
        <v>7</v>
      </c>
    </row>
    <row r="12707" spans="1:6">
      <c r="A12707" t="s">
        <v>85</v>
      </c>
      <c r="B12707" s="72">
        <v>46274</v>
      </c>
      <c r="C12707" s="79">
        <v>0.33333333333333331</v>
      </c>
      <c r="D12707">
        <v>1</v>
      </c>
      <c r="E12707" t="str">
        <f t="shared" si="396"/>
        <v>septembre</v>
      </c>
      <c r="F12707">
        <f t="shared" si="397"/>
        <v>8</v>
      </c>
    </row>
    <row r="12708" spans="1:6">
      <c r="A12708" t="s">
        <v>85</v>
      </c>
      <c r="B12708" s="72">
        <v>46274</v>
      </c>
      <c r="C12708" s="79">
        <v>0.375</v>
      </c>
      <c r="D12708">
        <v>2</v>
      </c>
      <c r="E12708" t="str">
        <f t="shared" si="396"/>
        <v>septembre</v>
      </c>
      <c r="F12708">
        <f t="shared" si="397"/>
        <v>9</v>
      </c>
    </row>
    <row r="12709" spans="1:6">
      <c r="A12709" t="s">
        <v>85</v>
      </c>
      <c r="B12709" s="72">
        <v>46274</v>
      </c>
      <c r="C12709" s="79">
        <v>0.41666666666666669</v>
      </c>
      <c r="D12709">
        <v>7</v>
      </c>
      <c r="E12709" t="str">
        <f t="shared" si="396"/>
        <v>septembre</v>
      </c>
      <c r="F12709">
        <f t="shared" si="397"/>
        <v>10</v>
      </c>
    </row>
    <row r="12710" spans="1:6">
      <c r="A12710" t="s">
        <v>85</v>
      </c>
      <c r="B12710" s="72">
        <v>46274</v>
      </c>
      <c r="C12710" s="79">
        <v>0.45833333333333331</v>
      </c>
      <c r="D12710">
        <v>13</v>
      </c>
      <c r="E12710" t="str">
        <f t="shared" si="396"/>
        <v>septembre</v>
      </c>
      <c r="F12710">
        <f t="shared" si="397"/>
        <v>11</v>
      </c>
    </row>
    <row r="12711" spans="1:6">
      <c r="A12711" t="s">
        <v>85</v>
      </c>
      <c r="B12711" s="72">
        <v>46274</v>
      </c>
      <c r="C12711" s="79">
        <v>0.5</v>
      </c>
      <c r="D12711">
        <v>12</v>
      </c>
      <c r="E12711" t="str">
        <f t="shared" si="396"/>
        <v>septembre</v>
      </c>
      <c r="F12711">
        <f t="shared" si="397"/>
        <v>12</v>
      </c>
    </row>
    <row r="12712" spans="1:6">
      <c r="A12712" t="s">
        <v>85</v>
      </c>
      <c r="B12712" s="72">
        <v>46274</v>
      </c>
      <c r="C12712" s="79">
        <v>0.54166666666666663</v>
      </c>
      <c r="D12712">
        <v>7</v>
      </c>
      <c r="E12712" t="str">
        <f t="shared" si="396"/>
        <v>septembre</v>
      </c>
      <c r="F12712">
        <f t="shared" si="397"/>
        <v>13</v>
      </c>
    </row>
    <row r="12713" spans="1:6">
      <c r="A12713" t="s">
        <v>85</v>
      </c>
      <c r="B12713" s="72">
        <v>46274</v>
      </c>
      <c r="C12713" s="79">
        <v>0.58333333333333337</v>
      </c>
      <c r="D12713">
        <v>7</v>
      </c>
      <c r="E12713" t="str">
        <f t="shared" si="396"/>
        <v>septembre</v>
      </c>
      <c r="F12713">
        <f t="shared" si="397"/>
        <v>14</v>
      </c>
    </row>
    <row r="12714" spans="1:6">
      <c r="A12714" t="s">
        <v>85</v>
      </c>
      <c r="B12714" s="72">
        <v>46274</v>
      </c>
      <c r="C12714" s="79">
        <v>0.625</v>
      </c>
      <c r="D12714">
        <v>9</v>
      </c>
      <c r="E12714" t="str">
        <f t="shared" si="396"/>
        <v>septembre</v>
      </c>
      <c r="F12714">
        <f t="shared" si="397"/>
        <v>15</v>
      </c>
    </row>
    <row r="12715" spans="1:6">
      <c r="A12715" t="s">
        <v>85</v>
      </c>
      <c r="B12715" s="72">
        <v>46274</v>
      </c>
      <c r="C12715" s="79">
        <v>0.66666666666666663</v>
      </c>
      <c r="D12715">
        <v>11</v>
      </c>
      <c r="E12715" t="str">
        <f t="shared" si="396"/>
        <v>septembre</v>
      </c>
      <c r="F12715">
        <f t="shared" si="397"/>
        <v>16</v>
      </c>
    </row>
    <row r="12716" spans="1:6">
      <c r="A12716" t="s">
        <v>85</v>
      </c>
      <c r="B12716" s="72">
        <v>46274</v>
      </c>
      <c r="C12716" s="79">
        <v>0.70833333333333337</v>
      </c>
      <c r="D12716">
        <v>7</v>
      </c>
      <c r="E12716" t="str">
        <f t="shared" si="396"/>
        <v>septembre</v>
      </c>
      <c r="F12716">
        <f t="shared" si="397"/>
        <v>17</v>
      </c>
    </row>
    <row r="12717" spans="1:6">
      <c r="A12717" t="s">
        <v>85</v>
      </c>
      <c r="B12717" s="72">
        <v>46274</v>
      </c>
      <c r="C12717" s="79">
        <v>0.75</v>
      </c>
      <c r="D12717">
        <v>6</v>
      </c>
      <c r="E12717" t="str">
        <f t="shared" si="396"/>
        <v>septembre</v>
      </c>
      <c r="F12717">
        <f t="shared" si="397"/>
        <v>18</v>
      </c>
    </row>
    <row r="12718" spans="1:6">
      <c r="A12718" t="s">
        <v>85</v>
      </c>
      <c r="B12718" s="72">
        <v>46274</v>
      </c>
      <c r="C12718" s="79">
        <v>0.79166666666666663</v>
      </c>
      <c r="D12718">
        <v>6</v>
      </c>
      <c r="E12718" t="str">
        <f t="shared" si="396"/>
        <v>septembre</v>
      </c>
      <c r="F12718">
        <f t="shared" si="397"/>
        <v>19</v>
      </c>
    </row>
    <row r="12719" spans="1:6">
      <c r="A12719" t="s">
        <v>85</v>
      </c>
      <c r="B12719" s="72">
        <v>46274</v>
      </c>
      <c r="C12719" s="79">
        <v>0.83333333333333337</v>
      </c>
      <c r="D12719">
        <v>3</v>
      </c>
      <c r="E12719" t="str">
        <f t="shared" si="396"/>
        <v>septembre</v>
      </c>
      <c r="F12719">
        <f t="shared" si="397"/>
        <v>20</v>
      </c>
    </row>
    <row r="12720" spans="1:6">
      <c r="A12720" t="s">
        <v>85</v>
      </c>
      <c r="B12720" s="72">
        <v>46274</v>
      </c>
      <c r="C12720" s="79">
        <v>0.875</v>
      </c>
      <c r="D12720">
        <v>5</v>
      </c>
      <c r="E12720" t="str">
        <f t="shared" si="396"/>
        <v>septembre</v>
      </c>
      <c r="F12720">
        <f t="shared" si="397"/>
        <v>21</v>
      </c>
    </row>
    <row r="12721" spans="1:6">
      <c r="A12721" t="s">
        <v>85</v>
      </c>
      <c r="B12721" s="72">
        <v>46274</v>
      </c>
      <c r="C12721" s="79">
        <v>0.91666666666666663</v>
      </c>
      <c r="D12721">
        <v>3</v>
      </c>
      <c r="E12721" t="str">
        <f t="shared" si="396"/>
        <v>septembre</v>
      </c>
      <c r="F12721">
        <f t="shared" si="397"/>
        <v>22</v>
      </c>
    </row>
    <row r="12722" spans="1:6">
      <c r="A12722" t="s">
        <v>85</v>
      </c>
      <c r="B12722" s="72">
        <v>46274</v>
      </c>
      <c r="C12722" s="79">
        <v>0.95833333333333337</v>
      </c>
      <c r="D12722">
        <v>1</v>
      </c>
      <c r="E12722" t="str">
        <f t="shared" si="396"/>
        <v>septembre</v>
      </c>
      <c r="F12722">
        <f t="shared" si="397"/>
        <v>23</v>
      </c>
    </row>
    <row r="12723" spans="1:6">
      <c r="A12723" t="s">
        <v>85</v>
      </c>
      <c r="B12723" s="72">
        <v>46275</v>
      </c>
      <c r="C12723" s="79">
        <v>0</v>
      </c>
      <c r="D12723">
        <v>1</v>
      </c>
      <c r="E12723" t="str">
        <f t="shared" si="396"/>
        <v>septembre</v>
      </c>
      <c r="F12723">
        <f t="shared" si="397"/>
        <v>24</v>
      </c>
    </row>
    <row r="12724" spans="1:6">
      <c r="A12724" t="s">
        <v>85</v>
      </c>
      <c r="B12724" s="72">
        <v>46275</v>
      </c>
      <c r="C12724" s="79">
        <v>4.1666666666666664E-2</v>
      </c>
      <c r="D12724">
        <v>1</v>
      </c>
      <c r="E12724" t="str">
        <f t="shared" si="396"/>
        <v>septembre</v>
      </c>
      <c r="F12724">
        <f t="shared" si="397"/>
        <v>1</v>
      </c>
    </row>
    <row r="12725" spans="1:6">
      <c r="A12725" t="s">
        <v>85</v>
      </c>
      <c r="B12725" s="72">
        <v>46275</v>
      </c>
      <c r="C12725" s="79">
        <v>8.3333333333333329E-2</v>
      </c>
      <c r="D12725">
        <v>1</v>
      </c>
      <c r="E12725" t="str">
        <f t="shared" si="396"/>
        <v>septembre</v>
      </c>
      <c r="F12725">
        <f t="shared" si="397"/>
        <v>2</v>
      </c>
    </row>
    <row r="12726" spans="1:6">
      <c r="A12726" t="s">
        <v>85</v>
      </c>
      <c r="B12726" s="72">
        <v>46275</v>
      </c>
      <c r="C12726" s="79">
        <v>0.125</v>
      </c>
      <c r="D12726">
        <v>0</v>
      </c>
      <c r="E12726" t="str">
        <f t="shared" si="396"/>
        <v>septembre</v>
      </c>
      <c r="F12726">
        <f t="shared" si="397"/>
        <v>3</v>
      </c>
    </row>
    <row r="12727" spans="1:6">
      <c r="A12727" t="s">
        <v>85</v>
      </c>
      <c r="B12727" s="72">
        <v>46275</v>
      </c>
      <c r="C12727" s="79">
        <v>0.16666666666666666</v>
      </c>
      <c r="D12727">
        <v>0</v>
      </c>
      <c r="E12727" t="str">
        <f t="shared" si="396"/>
        <v>septembre</v>
      </c>
      <c r="F12727">
        <f t="shared" si="397"/>
        <v>4</v>
      </c>
    </row>
    <row r="12728" spans="1:6">
      <c r="A12728" t="s">
        <v>85</v>
      </c>
      <c r="B12728" s="72">
        <v>46275</v>
      </c>
      <c r="C12728" s="79">
        <v>0.20833333333333334</v>
      </c>
      <c r="D12728">
        <v>0</v>
      </c>
      <c r="E12728" t="str">
        <f t="shared" si="396"/>
        <v>septembre</v>
      </c>
      <c r="F12728" t="e">
        <f t="shared" si="397"/>
        <v>#N/A</v>
      </c>
    </row>
    <row r="12729" spans="1:6">
      <c r="A12729" t="s">
        <v>85</v>
      </c>
      <c r="B12729" s="72">
        <v>46275</v>
      </c>
      <c r="C12729" s="79">
        <v>0.25</v>
      </c>
      <c r="D12729">
        <v>0</v>
      </c>
      <c r="E12729" t="str">
        <f t="shared" si="396"/>
        <v>septembre</v>
      </c>
      <c r="F12729">
        <f t="shared" si="397"/>
        <v>6</v>
      </c>
    </row>
    <row r="12730" spans="1:6">
      <c r="A12730" t="s">
        <v>85</v>
      </c>
      <c r="B12730" s="72">
        <v>46275</v>
      </c>
      <c r="C12730" s="79">
        <v>0.29166666666666669</v>
      </c>
      <c r="D12730">
        <v>0</v>
      </c>
      <c r="E12730" t="str">
        <f t="shared" si="396"/>
        <v>septembre</v>
      </c>
      <c r="F12730">
        <f t="shared" si="397"/>
        <v>7</v>
      </c>
    </row>
    <row r="12731" spans="1:6">
      <c r="A12731" t="s">
        <v>85</v>
      </c>
      <c r="B12731" s="72">
        <v>46275</v>
      </c>
      <c r="C12731" s="79">
        <v>0.33333333333333331</v>
      </c>
      <c r="D12731">
        <v>1</v>
      </c>
      <c r="E12731" t="str">
        <f t="shared" si="396"/>
        <v>septembre</v>
      </c>
      <c r="F12731">
        <f t="shared" si="397"/>
        <v>8</v>
      </c>
    </row>
    <row r="12732" spans="1:6">
      <c r="A12732" t="s">
        <v>85</v>
      </c>
      <c r="B12732" s="72">
        <v>46275</v>
      </c>
      <c r="C12732" s="79">
        <v>0.375</v>
      </c>
      <c r="D12732">
        <v>2</v>
      </c>
      <c r="E12732" t="str">
        <f t="shared" si="396"/>
        <v>septembre</v>
      </c>
      <c r="F12732">
        <f t="shared" si="397"/>
        <v>9</v>
      </c>
    </row>
    <row r="12733" spans="1:6">
      <c r="A12733" t="s">
        <v>85</v>
      </c>
      <c r="B12733" s="72">
        <v>46275</v>
      </c>
      <c r="C12733" s="79">
        <v>0.41666666666666669</v>
      </c>
      <c r="D12733">
        <v>2</v>
      </c>
      <c r="E12733" t="str">
        <f t="shared" si="396"/>
        <v>septembre</v>
      </c>
      <c r="F12733">
        <f t="shared" si="397"/>
        <v>10</v>
      </c>
    </row>
    <row r="12734" spans="1:6">
      <c r="A12734" t="s">
        <v>85</v>
      </c>
      <c r="B12734" s="72">
        <v>46275</v>
      </c>
      <c r="C12734" s="79">
        <v>0.45833333333333331</v>
      </c>
      <c r="D12734">
        <v>7</v>
      </c>
      <c r="E12734" t="str">
        <f t="shared" si="396"/>
        <v>septembre</v>
      </c>
      <c r="F12734">
        <f t="shared" si="397"/>
        <v>11</v>
      </c>
    </row>
    <row r="12735" spans="1:6">
      <c r="A12735" t="s">
        <v>85</v>
      </c>
      <c r="B12735" s="72">
        <v>46275</v>
      </c>
      <c r="C12735" s="79">
        <v>0.5</v>
      </c>
      <c r="D12735">
        <v>4</v>
      </c>
      <c r="E12735" t="str">
        <f t="shared" si="396"/>
        <v>septembre</v>
      </c>
      <c r="F12735">
        <f t="shared" si="397"/>
        <v>12</v>
      </c>
    </row>
    <row r="12736" spans="1:6">
      <c r="A12736" t="s">
        <v>85</v>
      </c>
      <c r="B12736" s="72">
        <v>46275</v>
      </c>
      <c r="C12736" s="79">
        <v>0.54166666666666663</v>
      </c>
      <c r="D12736">
        <v>5</v>
      </c>
      <c r="E12736" t="str">
        <f t="shared" si="396"/>
        <v>septembre</v>
      </c>
      <c r="F12736">
        <f t="shared" si="397"/>
        <v>13</v>
      </c>
    </row>
    <row r="12737" spans="1:6">
      <c r="A12737" t="s">
        <v>85</v>
      </c>
      <c r="B12737" s="72">
        <v>46275</v>
      </c>
      <c r="C12737" s="79">
        <v>0.58333333333333337</v>
      </c>
      <c r="D12737">
        <v>5</v>
      </c>
      <c r="E12737" t="str">
        <f t="shared" si="396"/>
        <v>septembre</v>
      </c>
      <c r="F12737">
        <f t="shared" si="397"/>
        <v>14</v>
      </c>
    </row>
    <row r="12738" spans="1:6">
      <c r="A12738" t="s">
        <v>85</v>
      </c>
      <c r="B12738" s="72">
        <v>46275</v>
      </c>
      <c r="C12738" s="79">
        <v>0.625</v>
      </c>
      <c r="D12738">
        <v>7</v>
      </c>
      <c r="E12738" t="str">
        <f t="shared" si="396"/>
        <v>septembre</v>
      </c>
      <c r="F12738">
        <f t="shared" si="397"/>
        <v>15</v>
      </c>
    </row>
    <row r="12739" spans="1:6">
      <c r="A12739" t="s">
        <v>85</v>
      </c>
      <c r="B12739" s="72">
        <v>46275</v>
      </c>
      <c r="C12739" s="79">
        <v>0.66666666666666663</v>
      </c>
      <c r="D12739">
        <v>5</v>
      </c>
      <c r="E12739" t="str">
        <f t="shared" si="396"/>
        <v>septembre</v>
      </c>
      <c r="F12739">
        <f t="shared" si="397"/>
        <v>16</v>
      </c>
    </row>
    <row r="12740" spans="1:6">
      <c r="A12740" t="s">
        <v>85</v>
      </c>
      <c r="B12740" s="72">
        <v>46275</v>
      </c>
      <c r="C12740" s="79">
        <v>0.70833333333333337</v>
      </c>
      <c r="D12740">
        <v>4</v>
      </c>
      <c r="E12740" t="str">
        <f t="shared" ref="E12740:E12803" si="398">TEXT(B12740,"mmmm")</f>
        <v>septembre</v>
      </c>
      <c r="F12740">
        <f t="shared" ref="F12740:F12803" si="399">VLOOKUP(C12740,$L$1:$M$24,2,0)</f>
        <v>17</v>
      </c>
    </row>
    <row r="12741" spans="1:6">
      <c r="A12741" t="s">
        <v>85</v>
      </c>
      <c r="B12741" s="72">
        <v>46275</v>
      </c>
      <c r="C12741" s="79">
        <v>0.75</v>
      </c>
      <c r="D12741">
        <v>8</v>
      </c>
      <c r="E12741" t="str">
        <f t="shared" si="398"/>
        <v>septembre</v>
      </c>
      <c r="F12741">
        <f t="shared" si="399"/>
        <v>18</v>
      </c>
    </row>
    <row r="12742" spans="1:6">
      <c r="A12742" t="s">
        <v>85</v>
      </c>
      <c r="B12742" s="72">
        <v>46275</v>
      </c>
      <c r="C12742" s="79">
        <v>0.79166666666666663</v>
      </c>
      <c r="D12742">
        <v>3</v>
      </c>
      <c r="E12742" t="str">
        <f t="shared" si="398"/>
        <v>septembre</v>
      </c>
      <c r="F12742">
        <f t="shared" si="399"/>
        <v>19</v>
      </c>
    </row>
    <row r="12743" spans="1:6">
      <c r="A12743" t="s">
        <v>85</v>
      </c>
      <c r="B12743" s="72">
        <v>46275</v>
      </c>
      <c r="C12743" s="79">
        <v>0.83333333333333337</v>
      </c>
      <c r="D12743">
        <v>7</v>
      </c>
      <c r="E12743" t="str">
        <f t="shared" si="398"/>
        <v>septembre</v>
      </c>
      <c r="F12743">
        <f t="shared" si="399"/>
        <v>20</v>
      </c>
    </row>
    <row r="12744" spans="1:6">
      <c r="A12744" t="s">
        <v>85</v>
      </c>
      <c r="B12744" s="72">
        <v>46275</v>
      </c>
      <c r="C12744" s="79">
        <v>0.875</v>
      </c>
      <c r="D12744">
        <v>4</v>
      </c>
      <c r="E12744" t="str">
        <f t="shared" si="398"/>
        <v>septembre</v>
      </c>
      <c r="F12744">
        <f t="shared" si="399"/>
        <v>21</v>
      </c>
    </row>
    <row r="12745" spans="1:6">
      <c r="A12745" t="s">
        <v>85</v>
      </c>
      <c r="B12745" s="72">
        <v>46275</v>
      </c>
      <c r="C12745" s="79">
        <v>0.91666666666666663</v>
      </c>
      <c r="D12745">
        <v>5</v>
      </c>
      <c r="E12745" t="str">
        <f t="shared" si="398"/>
        <v>septembre</v>
      </c>
      <c r="F12745">
        <f t="shared" si="399"/>
        <v>22</v>
      </c>
    </row>
    <row r="12746" spans="1:6">
      <c r="A12746" t="s">
        <v>85</v>
      </c>
      <c r="B12746" s="72">
        <v>46275</v>
      </c>
      <c r="C12746" s="79">
        <v>0.95833333333333337</v>
      </c>
      <c r="D12746">
        <v>3</v>
      </c>
      <c r="E12746" t="str">
        <f t="shared" si="398"/>
        <v>septembre</v>
      </c>
      <c r="F12746">
        <f t="shared" si="399"/>
        <v>23</v>
      </c>
    </row>
    <row r="12747" spans="1:6">
      <c r="A12747" t="s">
        <v>85</v>
      </c>
      <c r="B12747" s="72">
        <v>46276</v>
      </c>
      <c r="C12747" s="79">
        <v>0</v>
      </c>
      <c r="D12747">
        <v>3</v>
      </c>
      <c r="E12747" t="str">
        <f t="shared" si="398"/>
        <v>septembre</v>
      </c>
      <c r="F12747">
        <f t="shared" si="399"/>
        <v>24</v>
      </c>
    </row>
    <row r="12748" spans="1:6">
      <c r="A12748" t="s">
        <v>85</v>
      </c>
      <c r="B12748" s="72">
        <v>46276</v>
      </c>
      <c r="C12748" s="79">
        <v>4.1666666666666664E-2</v>
      </c>
      <c r="D12748">
        <v>3</v>
      </c>
      <c r="E12748" t="str">
        <f t="shared" si="398"/>
        <v>septembre</v>
      </c>
      <c r="F12748">
        <f t="shared" si="399"/>
        <v>1</v>
      </c>
    </row>
    <row r="12749" spans="1:6">
      <c r="A12749" t="s">
        <v>85</v>
      </c>
      <c r="B12749" s="72">
        <v>46276</v>
      </c>
      <c r="C12749" s="79">
        <v>8.3333333333333329E-2</v>
      </c>
      <c r="D12749">
        <v>1</v>
      </c>
      <c r="E12749" t="str">
        <f t="shared" si="398"/>
        <v>septembre</v>
      </c>
      <c r="F12749">
        <f t="shared" si="399"/>
        <v>2</v>
      </c>
    </row>
    <row r="12750" spans="1:6">
      <c r="A12750" t="s">
        <v>85</v>
      </c>
      <c r="B12750" s="72">
        <v>46276</v>
      </c>
      <c r="C12750" s="79">
        <v>0.125</v>
      </c>
      <c r="D12750">
        <v>1</v>
      </c>
      <c r="E12750" t="str">
        <f t="shared" si="398"/>
        <v>septembre</v>
      </c>
      <c r="F12750">
        <f t="shared" si="399"/>
        <v>3</v>
      </c>
    </row>
    <row r="12751" spans="1:6">
      <c r="A12751" t="s">
        <v>85</v>
      </c>
      <c r="B12751" s="72">
        <v>46276</v>
      </c>
      <c r="C12751" s="79">
        <v>0.16666666666666666</v>
      </c>
      <c r="D12751">
        <v>0</v>
      </c>
      <c r="E12751" t="str">
        <f t="shared" si="398"/>
        <v>septembre</v>
      </c>
      <c r="F12751">
        <f t="shared" si="399"/>
        <v>4</v>
      </c>
    </row>
    <row r="12752" spans="1:6">
      <c r="A12752" t="s">
        <v>85</v>
      </c>
      <c r="B12752" s="72">
        <v>46276</v>
      </c>
      <c r="C12752" s="79">
        <v>0.20833333333333334</v>
      </c>
      <c r="D12752">
        <v>0</v>
      </c>
      <c r="E12752" t="str">
        <f t="shared" si="398"/>
        <v>septembre</v>
      </c>
      <c r="F12752" t="e">
        <f t="shared" si="399"/>
        <v>#N/A</v>
      </c>
    </row>
    <row r="12753" spans="1:6">
      <c r="A12753" t="s">
        <v>85</v>
      </c>
      <c r="B12753" s="72">
        <v>46276</v>
      </c>
      <c r="C12753" s="79">
        <v>0.25</v>
      </c>
      <c r="D12753">
        <v>0</v>
      </c>
      <c r="E12753" t="str">
        <f t="shared" si="398"/>
        <v>septembre</v>
      </c>
      <c r="F12753">
        <f t="shared" si="399"/>
        <v>6</v>
      </c>
    </row>
    <row r="12754" spans="1:6">
      <c r="A12754" t="s">
        <v>85</v>
      </c>
      <c r="B12754" s="72">
        <v>46276</v>
      </c>
      <c r="C12754" s="79">
        <v>0.29166666666666669</v>
      </c>
      <c r="D12754">
        <v>1</v>
      </c>
      <c r="E12754" t="str">
        <f t="shared" si="398"/>
        <v>septembre</v>
      </c>
      <c r="F12754">
        <f t="shared" si="399"/>
        <v>7</v>
      </c>
    </row>
    <row r="12755" spans="1:6">
      <c r="A12755" t="s">
        <v>85</v>
      </c>
      <c r="B12755" s="72">
        <v>46276</v>
      </c>
      <c r="C12755" s="79">
        <v>0.33333333333333331</v>
      </c>
      <c r="D12755">
        <v>2</v>
      </c>
      <c r="E12755" t="str">
        <f t="shared" si="398"/>
        <v>septembre</v>
      </c>
      <c r="F12755">
        <f t="shared" si="399"/>
        <v>8</v>
      </c>
    </row>
    <row r="12756" spans="1:6">
      <c r="A12756" t="s">
        <v>85</v>
      </c>
      <c r="B12756" s="72">
        <v>46276</v>
      </c>
      <c r="C12756" s="79">
        <v>0.375</v>
      </c>
      <c r="D12756">
        <v>4</v>
      </c>
      <c r="E12756" t="str">
        <f t="shared" si="398"/>
        <v>septembre</v>
      </c>
      <c r="F12756">
        <f t="shared" si="399"/>
        <v>9</v>
      </c>
    </row>
    <row r="12757" spans="1:6">
      <c r="A12757" t="s">
        <v>85</v>
      </c>
      <c r="B12757" s="72">
        <v>46276</v>
      </c>
      <c r="C12757" s="79">
        <v>0.41666666666666669</v>
      </c>
      <c r="D12757">
        <v>5</v>
      </c>
      <c r="E12757" t="str">
        <f t="shared" si="398"/>
        <v>septembre</v>
      </c>
      <c r="F12757">
        <f t="shared" si="399"/>
        <v>10</v>
      </c>
    </row>
    <row r="12758" spans="1:6">
      <c r="A12758" t="s">
        <v>85</v>
      </c>
      <c r="B12758" s="72">
        <v>46276</v>
      </c>
      <c r="C12758" s="79">
        <v>0.45833333333333331</v>
      </c>
      <c r="D12758">
        <v>7</v>
      </c>
      <c r="E12758" t="str">
        <f t="shared" si="398"/>
        <v>septembre</v>
      </c>
      <c r="F12758">
        <f t="shared" si="399"/>
        <v>11</v>
      </c>
    </row>
    <row r="12759" spans="1:6">
      <c r="A12759" t="s">
        <v>85</v>
      </c>
      <c r="B12759" s="72">
        <v>46276</v>
      </c>
      <c r="C12759" s="79">
        <v>0.5</v>
      </c>
      <c r="D12759">
        <v>8</v>
      </c>
      <c r="E12759" t="str">
        <f t="shared" si="398"/>
        <v>septembre</v>
      </c>
      <c r="F12759">
        <f t="shared" si="399"/>
        <v>12</v>
      </c>
    </row>
    <row r="12760" spans="1:6">
      <c r="A12760" t="s">
        <v>85</v>
      </c>
      <c r="B12760" s="72">
        <v>46276</v>
      </c>
      <c r="C12760" s="79">
        <v>0.54166666666666663</v>
      </c>
      <c r="D12760">
        <v>11</v>
      </c>
      <c r="E12760" t="str">
        <f t="shared" si="398"/>
        <v>septembre</v>
      </c>
      <c r="F12760">
        <f t="shared" si="399"/>
        <v>13</v>
      </c>
    </row>
    <row r="12761" spans="1:6">
      <c r="A12761" t="s">
        <v>85</v>
      </c>
      <c r="B12761" s="72">
        <v>46276</v>
      </c>
      <c r="C12761" s="79">
        <v>0.58333333333333337</v>
      </c>
      <c r="D12761">
        <v>7</v>
      </c>
      <c r="E12761" t="str">
        <f t="shared" si="398"/>
        <v>septembre</v>
      </c>
      <c r="F12761">
        <f t="shared" si="399"/>
        <v>14</v>
      </c>
    </row>
    <row r="12762" spans="1:6">
      <c r="A12762" t="s">
        <v>85</v>
      </c>
      <c r="B12762" s="72">
        <v>46276</v>
      </c>
      <c r="C12762" s="79">
        <v>0.625</v>
      </c>
      <c r="D12762">
        <v>9</v>
      </c>
      <c r="E12762" t="str">
        <f t="shared" si="398"/>
        <v>septembre</v>
      </c>
      <c r="F12762">
        <f t="shared" si="399"/>
        <v>15</v>
      </c>
    </row>
    <row r="12763" spans="1:6">
      <c r="A12763" t="s">
        <v>85</v>
      </c>
      <c r="B12763" s="72">
        <v>46276</v>
      </c>
      <c r="C12763" s="79">
        <v>0.66666666666666663</v>
      </c>
      <c r="D12763">
        <v>12</v>
      </c>
      <c r="E12763" t="str">
        <f t="shared" si="398"/>
        <v>septembre</v>
      </c>
      <c r="F12763">
        <f t="shared" si="399"/>
        <v>16</v>
      </c>
    </row>
    <row r="12764" spans="1:6">
      <c r="A12764" t="s">
        <v>85</v>
      </c>
      <c r="B12764" s="72">
        <v>46276</v>
      </c>
      <c r="C12764" s="79">
        <v>0.70833333333333337</v>
      </c>
      <c r="D12764">
        <v>6</v>
      </c>
      <c r="E12764" t="str">
        <f t="shared" si="398"/>
        <v>septembre</v>
      </c>
      <c r="F12764">
        <f t="shared" si="399"/>
        <v>17</v>
      </c>
    </row>
    <row r="12765" spans="1:6">
      <c r="A12765" t="s">
        <v>85</v>
      </c>
      <c r="B12765" s="72">
        <v>46276</v>
      </c>
      <c r="C12765" s="79">
        <v>0.75</v>
      </c>
      <c r="D12765">
        <v>6</v>
      </c>
      <c r="E12765" t="str">
        <f t="shared" si="398"/>
        <v>septembre</v>
      </c>
      <c r="F12765">
        <f t="shared" si="399"/>
        <v>18</v>
      </c>
    </row>
    <row r="12766" spans="1:6">
      <c r="A12766" t="s">
        <v>85</v>
      </c>
      <c r="B12766" s="72">
        <v>46276</v>
      </c>
      <c r="C12766" s="79">
        <v>0.79166666666666663</v>
      </c>
      <c r="D12766">
        <v>7</v>
      </c>
      <c r="E12766" t="str">
        <f t="shared" si="398"/>
        <v>septembre</v>
      </c>
      <c r="F12766">
        <f t="shared" si="399"/>
        <v>19</v>
      </c>
    </row>
    <row r="12767" spans="1:6">
      <c r="A12767" t="s">
        <v>85</v>
      </c>
      <c r="B12767" s="72">
        <v>46276</v>
      </c>
      <c r="C12767" s="79">
        <v>0.83333333333333337</v>
      </c>
      <c r="D12767">
        <v>3</v>
      </c>
      <c r="E12767" t="str">
        <f t="shared" si="398"/>
        <v>septembre</v>
      </c>
      <c r="F12767">
        <f t="shared" si="399"/>
        <v>20</v>
      </c>
    </row>
    <row r="12768" spans="1:6">
      <c r="A12768" t="s">
        <v>85</v>
      </c>
      <c r="B12768" s="72">
        <v>46276</v>
      </c>
      <c r="C12768" s="79">
        <v>0.875</v>
      </c>
      <c r="D12768">
        <v>6</v>
      </c>
      <c r="E12768" t="str">
        <f t="shared" si="398"/>
        <v>septembre</v>
      </c>
      <c r="F12768">
        <f t="shared" si="399"/>
        <v>21</v>
      </c>
    </row>
    <row r="12769" spans="1:6">
      <c r="A12769" t="s">
        <v>85</v>
      </c>
      <c r="B12769" s="72">
        <v>46276</v>
      </c>
      <c r="C12769" s="79">
        <v>0.91666666666666663</v>
      </c>
      <c r="D12769">
        <v>5</v>
      </c>
      <c r="E12769" t="str">
        <f t="shared" si="398"/>
        <v>septembre</v>
      </c>
      <c r="F12769">
        <f t="shared" si="399"/>
        <v>22</v>
      </c>
    </row>
    <row r="12770" spans="1:6">
      <c r="A12770" t="s">
        <v>85</v>
      </c>
      <c r="B12770" s="72">
        <v>46276</v>
      </c>
      <c r="C12770" s="79">
        <v>0.95833333333333337</v>
      </c>
      <c r="D12770">
        <v>3</v>
      </c>
      <c r="E12770" t="str">
        <f t="shared" si="398"/>
        <v>septembre</v>
      </c>
      <c r="F12770">
        <f t="shared" si="399"/>
        <v>23</v>
      </c>
    </row>
    <row r="12771" spans="1:6">
      <c r="A12771" t="s">
        <v>85</v>
      </c>
      <c r="B12771" s="72">
        <v>46277</v>
      </c>
      <c r="C12771" s="79">
        <v>0</v>
      </c>
      <c r="D12771">
        <v>1</v>
      </c>
      <c r="E12771" t="str">
        <f t="shared" si="398"/>
        <v>septembre</v>
      </c>
      <c r="F12771">
        <f t="shared" si="399"/>
        <v>24</v>
      </c>
    </row>
    <row r="12772" spans="1:6">
      <c r="A12772" t="s">
        <v>85</v>
      </c>
      <c r="B12772" s="72">
        <v>46277</v>
      </c>
      <c r="C12772" s="79">
        <v>4.1666666666666664E-2</v>
      </c>
      <c r="D12772">
        <v>1</v>
      </c>
      <c r="E12772" t="str">
        <f t="shared" si="398"/>
        <v>septembre</v>
      </c>
      <c r="F12772">
        <f t="shared" si="399"/>
        <v>1</v>
      </c>
    </row>
    <row r="12773" spans="1:6">
      <c r="A12773" t="s">
        <v>85</v>
      </c>
      <c r="B12773" s="72">
        <v>46277</v>
      </c>
      <c r="C12773" s="79">
        <v>8.3333333333333329E-2</v>
      </c>
      <c r="D12773">
        <v>2</v>
      </c>
      <c r="E12773" t="str">
        <f t="shared" si="398"/>
        <v>septembre</v>
      </c>
      <c r="F12773">
        <f t="shared" si="399"/>
        <v>2</v>
      </c>
    </row>
    <row r="12774" spans="1:6">
      <c r="A12774" t="s">
        <v>85</v>
      </c>
      <c r="B12774" s="72">
        <v>46277</v>
      </c>
      <c r="C12774" s="79">
        <v>0.125</v>
      </c>
      <c r="D12774">
        <v>1</v>
      </c>
      <c r="E12774" t="str">
        <f t="shared" si="398"/>
        <v>septembre</v>
      </c>
      <c r="F12774">
        <f t="shared" si="399"/>
        <v>3</v>
      </c>
    </row>
    <row r="12775" spans="1:6">
      <c r="A12775" t="s">
        <v>85</v>
      </c>
      <c r="B12775" s="72">
        <v>46277</v>
      </c>
      <c r="C12775" s="79">
        <v>0.16666666666666666</v>
      </c>
      <c r="D12775">
        <v>1</v>
      </c>
      <c r="E12775" t="str">
        <f t="shared" si="398"/>
        <v>septembre</v>
      </c>
      <c r="F12775">
        <f t="shared" si="399"/>
        <v>4</v>
      </c>
    </row>
    <row r="12776" spans="1:6">
      <c r="A12776" t="s">
        <v>85</v>
      </c>
      <c r="B12776" s="72">
        <v>46277</v>
      </c>
      <c r="C12776" s="79">
        <v>0.20833333333333334</v>
      </c>
      <c r="D12776">
        <v>0</v>
      </c>
      <c r="E12776" t="str">
        <f t="shared" si="398"/>
        <v>septembre</v>
      </c>
      <c r="F12776" t="e">
        <f t="shared" si="399"/>
        <v>#N/A</v>
      </c>
    </row>
    <row r="12777" spans="1:6">
      <c r="A12777" t="s">
        <v>85</v>
      </c>
      <c r="B12777" s="72">
        <v>46277</v>
      </c>
      <c r="C12777" s="79">
        <v>0.25</v>
      </c>
      <c r="D12777">
        <v>0</v>
      </c>
      <c r="E12777" t="str">
        <f t="shared" si="398"/>
        <v>septembre</v>
      </c>
      <c r="F12777">
        <f t="shared" si="399"/>
        <v>6</v>
      </c>
    </row>
    <row r="12778" spans="1:6">
      <c r="A12778" t="s">
        <v>85</v>
      </c>
      <c r="B12778" s="72">
        <v>46277</v>
      </c>
      <c r="C12778" s="79">
        <v>0.29166666666666669</v>
      </c>
      <c r="D12778">
        <v>0</v>
      </c>
      <c r="E12778" t="str">
        <f t="shared" si="398"/>
        <v>septembre</v>
      </c>
      <c r="F12778">
        <f t="shared" si="399"/>
        <v>7</v>
      </c>
    </row>
    <row r="12779" spans="1:6">
      <c r="A12779" t="s">
        <v>85</v>
      </c>
      <c r="B12779" s="72">
        <v>46277</v>
      </c>
      <c r="C12779" s="79">
        <v>0.33333333333333331</v>
      </c>
      <c r="D12779">
        <v>2</v>
      </c>
      <c r="E12779" t="str">
        <f t="shared" si="398"/>
        <v>septembre</v>
      </c>
      <c r="F12779">
        <f t="shared" si="399"/>
        <v>8</v>
      </c>
    </row>
    <row r="12780" spans="1:6">
      <c r="A12780" t="s">
        <v>85</v>
      </c>
      <c r="B12780" s="72">
        <v>46277</v>
      </c>
      <c r="C12780" s="79">
        <v>0.375</v>
      </c>
      <c r="D12780">
        <v>2</v>
      </c>
      <c r="E12780" t="str">
        <f t="shared" si="398"/>
        <v>septembre</v>
      </c>
      <c r="F12780">
        <f t="shared" si="399"/>
        <v>9</v>
      </c>
    </row>
    <row r="12781" spans="1:6">
      <c r="A12781" t="s">
        <v>85</v>
      </c>
      <c r="B12781" s="72">
        <v>46277</v>
      </c>
      <c r="C12781" s="79">
        <v>0.41666666666666669</v>
      </c>
      <c r="D12781">
        <v>5</v>
      </c>
      <c r="E12781" t="str">
        <f t="shared" si="398"/>
        <v>septembre</v>
      </c>
      <c r="F12781">
        <f t="shared" si="399"/>
        <v>10</v>
      </c>
    </row>
    <row r="12782" spans="1:6">
      <c r="A12782" t="s">
        <v>85</v>
      </c>
      <c r="B12782" s="72">
        <v>46277</v>
      </c>
      <c r="C12782" s="79">
        <v>0.45833333333333331</v>
      </c>
      <c r="D12782">
        <v>8</v>
      </c>
      <c r="E12782" t="str">
        <f t="shared" si="398"/>
        <v>septembre</v>
      </c>
      <c r="F12782">
        <f t="shared" si="399"/>
        <v>11</v>
      </c>
    </row>
    <row r="12783" spans="1:6">
      <c r="A12783" t="s">
        <v>85</v>
      </c>
      <c r="B12783" s="72">
        <v>46277</v>
      </c>
      <c r="C12783" s="79">
        <v>0.5</v>
      </c>
      <c r="D12783">
        <v>7</v>
      </c>
      <c r="E12783" t="str">
        <f t="shared" si="398"/>
        <v>septembre</v>
      </c>
      <c r="F12783">
        <f t="shared" si="399"/>
        <v>12</v>
      </c>
    </row>
    <row r="12784" spans="1:6">
      <c r="A12784" t="s">
        <v>85</v>
      </c>
      <c r="B12784" s="72">
        <v>46277</v>
      </c>
      <c r="C12784" s="79">
        <v>0.54166666666666663</v>
      </c>
      <c r="D12784">
        <v>8</v>
      </c>
      <c r="E12784" t="str">
        <f t="shared" si="398"/>
        <v>septembre</v>
      </c>
      <c r="F12784">
        <f t="shared" si="399"/>
        <v>13</v>
      </c>
    </row>
    <row r="12785" spans="1:6">
      <c r="A12785" t="s">
        <v>85</v>
      </c>
      <c r="B12785" s="72">
        <v>46277</v>
      </c>
      <c r="C12785" s="79">
        <v>0.58333333333333337</v>
      </c>
      <c r="D12785">
        <v>8</v>
      </c>
      <c r="E12785" t="str">
        <f t="shared" si="398"/>
        <v>septembre</v>
      </c>
      <c r="F12785">
        <f t="shared" si="399"/>
        <v>14</v>
      </c>
    </row>
    <row r="12786" spans="1:6">
      <c r="A12786" t="s">
        <v>85</v>
      </c>
      <c r="B12786" s="72">
        <v>46277</v>
      </c>
      <c r="C12786" s="79">
        <v>0.625</v>
      </c>
      <c r="D12786">
        <v>5</v>
      </c>
      <c r="E12786" t="str">
        <f t="shared" si="398"/>
        <v>septembre</v>
      </c>
      <c r="F12786">
        <f t="shared" si="399"/>
        <v>15</v>
      </c>
    </row>
    <row r="12787" spans="1:6">
      <c r="A12787" t="s">
        <v>85</v>
      </c>
      <c r="B12787" s="72">
        <v>46277</v>
      </c>
      <c r="C12787" s="79">
        <v>0.66666666666666663</v>
      </c>
      <c r="D12787">
        <v>6</v>
      </c>
      <c r="E12787" t="str">
        <f t="shared" si="398"/>
        <v>septembre</v>
      </c>
      <c r="F12787">
        <f t="shared" si="399"/>
        <v>16</v>
      </c>
    </row>
    <row r="12788" spans="1:6">
      <c r="A12788" t="s">
        <v>85</v>
      </c>
      <c r="B12788" s="72">
        <v>46277</v>
      </c>
      <c r="C12788" s="79">
        <v>0.70833333333333337</v>
      </c>
      <c r="D12788">
        <v>3</v>
      </c>
      <c r="E12788" t="str">
        <f t="shared" si="398"/>
        <v>septembre</v>
      </c>
      <c r="F12788">
        <f t="shared" si="399"/>
        <v>17</v>
      </c>
    </row>
    <row r="12789" spans="1:6">
      <c r="A12789" t="s">
        <v>85</v>
      </c>
      <c r="B12789" s="72">
        <v>46277</v>
      </c>
      <c r="C12789" s="79">
        <v>0.75</v>
      </c>
      <c r="D12789">
        <v>5</v>
      </c>
      <c r="E12789" t="str">
        <f t="shared" si="398"/>
        <v>septembre</v>
      </c>
      <c r="F12789">
        <f t="shared" si="399"/>
        <v>18</v>
      </c>
    </row>
    <row r="12790" spans="1:6">
      <c r="A12790" t="s">
        <v>85</v>
      </c>
      <c r="B12790" s="72">
        <v>46277</v>
      </c>
      <c r="C12790" s="79">
        <v>0.79166666666666663</v>
      </c>
      <c r="D12790">
        <v>3</v>
      </c>
      <c r="E12790" t="str">
        <f t="shared" si="398"/>
        <v>septembre</v>
      </c>
      <c r="F12790">
        <f t="shared" si="399"/>
        <v>19</v>
      </c>
    </row>
    <row r="12791" spans="1:6">
      <c r="A12791" t="s">
        <v>85</v>
      </c>
      <c r="B12791" s="72">
        <v>46277</v>
      </c>
      <c r="C12791" s="79">
        <v>0.83333333333333337</v>
      </c>
      <c r="D12791">
        <v>3</v>
      </c>
      <c r="E12791" t="str">
        <f t="shared" si="398"/>
        <v>septembre</v>
      </c>
      <c r="F12791">
        <f t="shared" si="399"/>
        <v>20</v>
      </c>
    </row>
    <row r="12792" spans="1:6">
      <c r="A12792" t="s">
        <v>85</v>
      </c>
      <c r="B12792" s="72">
        <v>46277</v>
      </c>
      <c r="C12792" s="79">
        <v>0.875</v>
      </c>
      <c r="D12792">
        <v>3</v>
      </c>
      <c r="E12792" t="str">
        <f t="shared" si="398"/>
        <v>septembre</v>
      </c>
      <c r="F12792">
        <f t="shared" si="399"/>
        <v>21</v>
      </c>
    </row>
    <row r="12793" spans="1:6">
      <c r="A12793" t="s">
        <v>85</v>
      </c>
      <c r="B12793" s="72">
        <v>46277</v>
      </c>
      <c r="C12793" s="79">
        <v>0.91666666666666663</v>
      </c>
      <c r="D12793">
        <v>2</v>
      </c>
      <c r="E12793" t="str">
        <f t="shared" si="398"/>
        <v>septembre</v>
      </c>
      <c r="F12793">
        <f t="shared" si="399"/>
        <v>22</v>
      </c>
    </row>
    <row r="12794" spans="1:6">
      <c r="A12794" t="s">
        <v>85</v>
      </c>
      <c r="B12794" s="72">
        <v>46277</v>
      </c>
      <c r="C12794" s="79">
        <v>0.95833333333333337</v>
      </c>
      <c r="D12794">
        <v>2</v>
      </c>
      <c r="E12794" t="str">
        <f t="shared" si="398"/>
        <v>septembre</v>
      </c>
      <c r="F12794">
        <f t="shared" si="399"/>
        <v>23</v>
      </c>
    </row>
    <row r="12795" spans="1:6">
      <c r="A12795" t="s">
        <v>85</v>
      </c>
      <c r="B12795" s="72">
        <v>46278</v>
      </c>
      <c r="C12795" s="79">
        <v>0</v>
      </c>
      <c r="D12795">
        <v>0</v>
      </c>
      <c r="E12795" t="str">
        <f t="shared" si="398"/>
        <v>septembre</v>
      </c>
      <c r="F12795">
        <f t="shared" si="399"/>
        <v>24</v>
      </c>
    </row>
    <row r="12796" spans="1:6">
      <c r="A12796" t="s">
        <v>85</v>
      </c>
      <c r="B12796" s="72">
        <v>46278</v>
      </c>
      <c r="C12796" s="79">
        <v>4.1666666666666664E-2</v>
      </c>
      <c r="D12796">
        <v>1</v>
      </c>
      <c r="E12796" t="str">
        <f t="shared" si="398"/>
        <v>septembre</v>
      </c>
      <c r="F12796">
        <f t="shared" si="399"/>
        <v>1</v>
      </c>
    </row>
    <row r="12797" spans="1:6">
      <c r="A12797" t="s">
        <v>85</v>
      </c>
      <c r="B12797" s="72">
        <v>46278</v>
      </c>
      <c r="C12797" s="79">
        <v>8.3333333333333329E-2</v>
      </c>
      <c r="D12797">
        <v>1</v>
      </c>
      <c r="E12797" t="str">
        <f t="shared" si="398"/>
        <v>septembre</v>
      </c>
      <c r="F12797">
        <f t="shared" si="399"/>
        <v>2</v>
      </c>
    </row>
    <row r="12798" spans="1:6">
      <c r="A12798" t="s">
        <v>85</v>
      </c>
      <c r="B12798" s="72">
        <v>46278</v>
      </c>
      <c r="C12798" s="79">
        <v>0.125</v>
      </c>
      <c r="D12798">
        <v>0</v>
      </c>
      <c r="E12798" t="str">
        <f t="shared" si="398"/>
        <v>septembre</v>
      </c>
      <c r="F12798">
        <f t="shared" si="399"/>
        <v>3</v>
      </c>
    </row>
    <row r="12799" spans="1:6">
      <c r="A12799" t="s">
        <v>85</v>
      </c>
      <c r="B12799" s="72">
        <v>46278</v>
      </c>
      <c r="C12799" s="79">
        <v>0.16666666666666666</v>
      </c>
      <c r="D12799">
        <v>0</v>
      </c>
      <c r="E12799" t="str">
        <f t="shared" si="398"/>
        <v>septembre</v>
      </c>
      <c r="F12799">
        <f t="shared" si="399"/>
        <v>4</v>
      </c>
    </row>
    <row r="12800" spans="1:6">
      <c r="A12800" t="s">
        <v>85</v>
      </c>
      <c r="B12800" s="72">
        <v>46278</v>
      </c>
      <c r="C12800" s="79">
        <v>0.20833333333333334</v>
      </c>
      <c r="D12800">
        <v>0</v>
      </c>
      <c r="E12800" t="str">
        <f t="shared" si="398"/>
        <v>septembre</v>
      </c>
      <c r="F12800" t="e">
        <f t="shared" si="399"/>
        <v>#N/A</v>
      </c>
    </row>
    <row r="12801" spans="1:6">
      <c r="A12801" t="s">
        <v>85</v>
      </c>
      <c r="B12801" s="72">
        <v>46278</v>
      </c>
      <c r="C12801" s="79">
        <v>0.25</v>
      </c>
      <c r="D12801">
        <v>1</v>
      </c>
      <c r="E12801" t="str">
        <f t="shared" si="398"/>
        <v>septembre</v>
      </c>
      <c r="F12801">
        <f t="shared" si="399"/>
        <v>6</v>
      </c>
    </row>
    <row r="12802" spans="1:6">
      <c r="A12802" t="s">
        <v>85</v>
      </c>
      <c r="B12802" s="72">
        <v>46278</v>
      </c>
      <c r="C12802" s="79">
        <v>0.29166666666666669</v>
      </c>
      <c r="D12802">
        <v>0</v>
      </c>
      <c r="E12802" t="str">
        <f t="shared" si="398"/>
        <v>septembre</v>
      </c>
      <c r="F12802">
        <f t="shared" si="399"/>
        <v>7</v>
      </c>
    </row>
    <row r="12803" spans="1:6">
      <c r="A12803" t="s">
        <v>85</v>
      </c>
      <c r="B12803" s="72">
        <v>46278</v>
      </c>
      <c r="C12803" s="79">
        <v>0.33333333333333331</v>
      </c>
      <c r="D12803">
        <v>3</v>
      </c>
      <c r="E12803" t="str">
        <f t="shared" si="398"/>
        <v>septembre</v>
      </c>
      <c r="F12803">
        <f t="shared" si="399"/>
        <v>8</v>
      </c>
    </row>
    <row r="12804" spans="1:6">
      <c r="A12804" t="s">
        <v>85</v>
      </c>
      <c r="B12804" s="72">
        <v>46278</v>
      </c>
      <c r="C12804" s="79">
        <v>0.375</v>
      </c>
      <c r="D12804">
        <v>2</v>
      </c>
      <c r="E12804" t="str">
        <f t="shared" ref="E12804:E12867" si="400">TEXT(B12804,"mmmm")</f>
        <v>septembre</v>
      </c>
      <c r="F12804">
        <f t="shared" ref="F12804:F12867" si="401">VLOOKUP(C12804,$L$1:$M$24,2,0)</f>
        <v>9</v>
      </c>
    </row>
    <row r="12805" spans="1:6">
      <c r="A12805" t="s">
        <v>85</v>
      </c>
      <c r="B12805" s="72">
        <v>46278</v>
      </c>
      <c r="C12805" s="79">
        <v>0.41666666666666669</v>
      </c>
      <c r="D12805">
        <v>3</v>
      </c>
      <c r="E12805" t="str">
        <f t="shared" si="400"/>
        <v>septembre</v>
      </c>
      <c r="F12805">
        <f t="shared" si="401"/>
        <v>10</v>
      </c>
    </row>
    <row r="12806" spans="1:6">
      <c r="A12806" t="s">
        <v>85</v>
      </c>
      <c r="B12806" s="72">
        <v>46278</v>
      </c>
      <c r="C12806" s="79">
        <v>0.45833333333333331</v>
      </c>
      <c r="D12806">
        <v>2</v>
      </c>
      <c r="E12806" t="str">
        <f t="shared" si="400"/>
        <v>septembre</v>
      </c>
      <c r="F12806">
        <f t="shared" si="401"/>
        <v>11</v>
      </c>
    </row>
    <row r="12807" spans="1:6">
      <c r="A12807" t="s">
        <v>85</v>
      </c>
      <c r="B12807" s="72">
        <v>46278</v>
      </c>
      <c r="C12807" s="79">
        <v>0.5</v>
      </c>
      <c r="D12807">
        <v>6</v>
      </c>
      <c r="E12807" t="str">
        <f t="shared" si="400"/>
        <v>septembre</v>
      </c>
      <c r="F12807">
        <f t="shared" si="401"/>
        <v>12</v>
      </c>
    </row>
    <row r="12808" spans="1:6">
      <c r="A12808" t="s">
        <v>85</v>
      </c>
      <c r="B12808" s="72">
        <v>46278</v>
      </c>
      <c r="C12808" s="79">
        <v>0.54166666666666663</v>
      </c>
      <c r="D12808">
        <v>6</v>
      </c>
      <c r="E12808" t="str">
        <f t="shared" si="400"/>
        <v>septembre</v>
      </c>
      <c r="F12808">
        <f t="shared" si="401"/>
        <v>13</v>
      </c>
    </row>
    <row r="12809" spans="1:6">
      <c r="A12809" t="s">
        <v>85</v>
      </c>
      <c r="B12809" s="72">
        <v>46278</v>
      </c>
      <c r="C12809" s="79">
        <v>0.58333333333333337</v>
      </c>
      <c r="D12809">
        <v>6</v>
      </c>
      <c r="E12809" t="str">
        <f t="shared" si="400"/>
        <v>septembre</v>
      </c>
      <c r="F12809">
        <f t="shared" si="401"/>
        <v>14</v>
      </c>
    </row>
    <row r="12810" spans="1:6">
      <c r="A12810" t="s">
        <v>85</v>
      </c>
      <c r="B12810" s="72">
        <v>46278</v>
      </c>
      <c r="C12810" s="79">
        <v>0.625</v>
      </c>
      <c r="D12810">
        <v>6</v>
      </c>
      <c r="E12810" t="str">
        <f t="shared" si="400"/>
        <v>septembre</v>
      </c>
      <c r="F12810">
        <f t="shared" si="401"/>
        <v>15</v>
      </c>
    </row>
    <row r="12811" spans="1:6">
      <c r="A12811" t="s">
        <v>85</v>
      </c>
      <c r="B12811" s="72">
        <v>46278</v>
      </c>
      <c r="C12811" s="79">
        <v>0.66666666666666663</v>
      </c>
      <c r="D12811">
        <v>7</v>
      </c>
      <c r="E12811" t="str">
        <f t="shared" si="400"/>
        <v>septembre</v>
      </c>
      <c r="F12811">
        <f t="shared" si="401"/>
        <v>16</v>
      </c>
    </row>
    <row r="12812" spans="1:6">
      <c r="A12812" t="s">
        <v>85</v>
      </c>
      <c r="B12812" s="72">
        <v>46278</v>
      </c>
      <c r="C12812" s="79">
        <v>0.70833333333333337</v>
      </c>
      <c r="D12812">
        <v>4</v>
      </c>
      <c r="E12812" t="str">
        <f t="shared" si="400"/>
        <v>septembre</v>
      </c>
      <c r="F12812">
        <f t="shared" si="401"/>
        <v>17</v>
      </c>
    </row>
    <row r="12813" spans="1:6">
      <c r="A12813" t="s">
        <v>85</v>
      </c>
      <c r="B12813" s="72">
        <v>46278</v>
      </c>
      <c r="C12813" s="79">
        <v>0.75</v>
      </c>
      <c r="D12813">
        <v>5</v>
      </c>
      <c r="E12813" t="str">
        <f t="shared" si="400"/>
        <v>septembre</v>
      </c>
      <c r="F12813">
        <f t="shared" si="401"/>
        <v>18</v>
      </c>
    </row>
    <row r="12814" spans="1:6">
      <c r="A12814" t="s">
        <v>85</v>
      </c>
      <c r="B12814" s="72">
        <v>46278</v>
      </c>
      <c r="C12814" s="79">
        <v>0.79166666666666663</v>
      </c>
      <c r="D12814">
        <v>6</v>
      </c>
      <c r="E12814" t="str">
        <f t="shared" si="400"/>
        <v>septembre</v>
      </c>
      <c r="F12814">
        <f t="shared" si="401"/>
        <v>19</v>
      </c>
    </row>
    <row r="12815" spans="1:6">
      <c r="A12815" t="s">
        <v>85</v>
      </c>
      <c r="B12815" s="72">
        <v>46278</v>
      </c>
      <c r="C12815" s="79">
        <v>0.83333333333333337</v>
      </c>
      <c r="D12815">
        <v>7</v>
      </c>
      <c r="E12815" t="str">
        <f t="shared" si="400"/>
        <v>septembre</v>
      </c>
      <c r="F12815">
        <f t="shared" si="401"/>
        <v>20</v>
      </c>
    </row>
    <row r="12816" spans="1:6">
      <c r="A12816" t="s">
        <v>85</v>
      </c>
      <c r="B12816" s="72">
        <v>46278</v>
      </c>
      <c r="C12816" s="79">
        <v>0.875</v>
      </c>
      <c r="D12816">
        <v>2</v>
      </c>
      <c r="E12816" t="str">
        <f t="shared" si="400"/>
        <v>septembre</v>
      </c>
      <c r="F12816">
        <f t="shared" si="401"/>
        <v>21</v>
      </c>
    </row>
    <row r="12817" spans="1:6">
      <c r="A12817" t="s">
        <v>85</v>
      </c>
      <c r="B12817" s="72">
        <v>46278</v>
      </c>
      <c r="C12817" s="79">
        <v>0.91666666666666663</v>
      </c>
      <c r="D12817">
        <v>2</v>
      </c>
      <c r="E12817" t="str">
        <f t="shared" si="400"/>
        <v>septembre</v>
      </c>
      <c r="F12817">
        <f t="shared" si="401"/>
        <v>22</v>
      </c>
    </row>
    <row r="12818" spans="1:6">
      <c r="A12818" t="s">
        <v>85</v>
      </c>
      <c r="B12818" s="72">
        <v>46278</v>
      </c>
      <c r="C12818" s="79">
        <v>0.95833333333333337</v>
      </c>
      <c r="D12818">
        <v>1</v>
      </c>
      <c r="E12818" t="str">
        <f t="shared" si="400"/>
        <v>septembre</v>
      </c>
      <c r="F12818">
        <f t="shared" si="401"/>
        <v>23</v>
      </c>
    </row>
    <row r="12819" spans="1:6">
      <c r="A12819" t="s">
        <v>85</v>
      </c>
      <c r="B12819" s="72">
        <v>46279</v>
      </c>
      <c r="C12819" s="79">
        <v>0</v>
      </c>
      <c r="D12819">
        <v>1</v>
      </c>
      <c r="E12819" t="str">
        <f t="shared" si="400"/>
        <v>septembre</v>
      </c>
      <c r="F12819">
        <f t="shared" si="401"/>
        <v>24</v>
      </c>
    </row>
    <row r="12820" spans="1:6">
      <c r="A12820" t="s">
        <v>85</v>
      </c>
      <c r="B12820" s="72">
        <v>46279</v>
      </c>
      <c r="C12820" s="79">
        <v>4.1666666666666664E-2</v>
      </c>
      <c r="D12820">
        <v>0</v>
      </c>
      <c r="E12820" t="str">
        <f t="shared" si="400"/>
        <v>septembre</v>
      </c>
      <c r="F12820">
        <f t="shared" si="401"/>
        <v>1</v>
      </c>
    </row>
    <row r="12821" spans="1:6">
      <c r="A12821" t="s">
        <v>85</v>
      </c>
      <c r="B12821" s="72">
        <v>46279</v>
      </c>
      <c r="C12821" s="79">
        <v>8.3333333333333329E-2</v>
      </c>
      <c r="D12821">
        <v>1</v>
      </c>
      <c r="E12821" t="str">
        <f t="shared" si="400"/>
        <v>septembre</v>
      </c>
      <c r="F12821">
        <f t="shared" si="401"/>
        <v>2</v>
      </c>
    </row>
    <row r="12822" spans="1:6">
      <c r="A12822" t="s">
        <v>85</v>
      </c>
      <c r="B12822" s="72">
        <v>46279</v>
      </c>
      <c r="C12822" s="79">
        <v>0.125</v>
      </c>
      <c r="D12822">
        <v>0</v>
      </c>
      <c r="E12822" t="str">
        <f t="shared" si="400"/>
        <v>septembre</v>
      </c>
      <c r="F12822">
        <f t="shared" si="401"/>
        <v>3</v>
      </c>
    </row>
    <row r="12823" spans="1:6">
      <c r="A12823" t="s">
        <v>85</v>
      </c>
      <c r="B12823" s="72">
        <v>46279</v>
      </c>
      <c r="C12823" s="79">
        <v>0.16666666666666666</v>
      </c>
      <c r="D12823">
        <v>1</v>
      </c>
      <c r="E12823" t="str">
        <f t="shared" si="400"/>
        <v>septembre</v>
      </c>
      <c r="F12823">
        <f t="shared" si="401"/>
        <v>4</v>
      </c>
    </row>
    <row r="12824" spans="1:6">
      <c r="A12824" t="s">
        <v>85</v>
      </c>
      <c r="B12824" s="72">
        <v>46279</v>
      </c>
      <c r="C12824" s="79">
        <v>0.20833333333333334</v>
      </c>
      <c r="D12824">
        <v>0</v>
      </c>
      <c r="E12824" t="str">
        <f t="shared" si="400"/>
        <v>septembre</v>
      </c>
      <c r="F12824" t="e">
        <f t="shared" si="401"/>
        <v>#N/A</v>
      </c>
    </row>
    <row r="12825" spans="1:6">
      <c r="A12825" t="s">
        <v>85</v>
      </c>
      <c r="B12825" s="72">
        <v>46279</v>
      </c>
      <c r="C12825" s="79">
        <v>0.25</v>
      </c>
      <c r="D12825">
        <v>1</v>
      </c>
      <c r="E12825" t="str">
        <f t="shared" si="400"/>
        <v>septembre</v>
      </c>
      <c r="F12825">
        <f t="shared" si="401"/>
        <v>6</v>
      </c>
    </row>
    <row r="12826" spans="1:6">
      <c r="A12826" t="s">
        <v>85</v>
      </c>
      <c r="B12826" s="72">
        <v>46279</v>
      </c>
      <c r="C12826" s="79">
        <v>0.29166666666666669</v>
      </c>
      <c r="D12826">
        <v>1</v>
      </c>
      <c r="E12826" t="str">
        <f t="shared" si="400"/>
        <v>septembre</v>
      </c>
      <c r="F12826">
        <f t="shared" si="401"/>
        <v>7</v>
      </c>
    </row>
    <row r="12827" spans="1:6">
      <c r="A12827" t="s">
        <v>85</v>
      </c>
      <c r="B12827" s="72">
        <v>46279</v>
      </c>
      <c r="C12827" s="79">
        <v>0.33333333333333331</v>
      </c>
      <c r="D12827">
        <v>2</v>
      </c>
      <c r="E12827" t="str">
        <f t="shared" si="400"/>
        <v>septembre</v>
      </c>
      <c r="F12827">
        <f t="shared" si="401"/>
        <v>8</v>
      </c>
    </row>
    <row r="12828" spans="1:6">
      <c r="A12828" t="s">
        <v>85</v>
      </c>
      <c r="B12828" s="72">
        <v>46279</v>
      </c>
      <c r="C12828" s="79">
        <v>0.375</v>
      </c>
      <c r="D12828">
        <v>5</v>
      </c>
      <c r="E12828" t="str">
        <f t="shared" si="400"/>
        <v>septembre</v>
      </c>
      <c r="F12828">
        <f t="shared" si="401"/>
        <v>9</v>
      </c>
    </row>
    <row r="12829" spans="1:6">
      <c r="A12829" t="s">
        <v>85</v>
      </c>
      <c r="B12829" s="72">
        <v>46279</v>
      </c>
      <c r="C12829" s="79">
        <v>0.41666666666666669</v>
      </c>
      <c r="D12829">
        <v>8</v>
      </c>
      <c r="E12829" t="str">
        <f t="shared" si="400"/>
        <v>septembre</v>
      </c>
      <c r="F12829">
        <f t="shared" si="401"/>
        <v>10</v>
      </c>
    </row>
    <row r="12830" spans="1:6">
      <c r="A12830" t="s">
        <v>85</v>
      </c>
      <c r="B12830" s="72">
        <v>46279</v>
      </c>
      <c r="C12830" s="79">
        <v>0.45833333333333331</v>
      </c>
      <c r="D12830">
        <v>11</v>
      </c>
      <c r="E12830" t="str">
        <f t="shared" si="400"/>
        <v>septembre</v>
      </c>
      <c r="F12830">
        <f t="shared" si="401"/>
        <v>11</v>
      </c>
    </row>
    <row r="12831" spans="1:6">
      <c r="A12831" t="s">
        <v>85</v>
      </c>
      <c r="B12831" s="72">
        <v>46279</v>
      </c>
      <c r="C12831" s="79">
        <v>0.5</v>
      </c>
      <c r="D12831">
        <v>14</v>
      </c>
      <c r="E12831" t="str">
        <f t="shared" si="400"/>
        <v>septembre</v>
      </c>
      <c r="F12831">
        <f t="shared" si="401"/>
        <v>12</v>
      </c>
    </row>
    <row r="12832" spans="1:6">
      <c r="A12832" t="s">
        <v>85</v>
      </c>
      <c r="B12832" s="72">
        <v>46279</v>
      </c>
      <c r="C12832" s="79">
        <v>0.54166666666666663</v>
      </c>
      <c r="D12832">
        <v>12</v>
      </c>
      <c r="E12832" t="str">
        <f t="shared" si="400"/>
        <v>septembre</v>
      </c>
      <c r="F12832">
        <f t="shared" si="401"/>
        <v>13</v>
      </c>
    </row>
    <row r="12833" spans="1:6">
      <c r="A12833" t="s">
        <v>85</v>
      </c>
      <c r="B12833" s="72">
        <v>46279</v>
      </c>
      <c r="C12833" s="79">
        <v>0.58333333333333337</v>
      </c>
      <c r="D12833">
        <v>9</v>
      </c>
      <c r="E12833" t="str">
        <f t="shared" si="400"/>
        <v>septembre</v>
      </c>
      <c r="F12833">
        <f t="shared" si="401"/>
        <v>14</v>
      </c>
    </row>
    <row r="12834" spans="1:6">
      <c r="A12834" t="s">
        <v>85</v>
      </c>
      <c r="B12834" s="72">
        <v>46279</v>
      </c>
      <c r="C12834" s="79">
        <v>0.625</v>
      </c>
      <c r="D12834">
        <v>9</v>
      </c>
      <c r="E12834" t="str">
        <f t="shared" si="400"/>
        <v>septembre</v>
      </c>
      <c r="F12834">
        <f t="shared" si="401"/>
        <v>15</v>
      </c>
    </row>
    <row r="12835" spans="1:6">
      <c r="A12835" t="s">
        <v>85</v>
      </c>
      <c r="B12835" s="72">
        <v>46279</v>
      </c>
      <c r="C12835" s="79">
        <v>0.66666666666666663</v>
      </c>
      <c r="D12835">
        <v>9</v>
      </c>
      <c r="E12835" t="str">
        <f t="shared" si="400"/>
        <v>septembre</v>
      </c>
      <c r="F12835">
        <f t="shared" si="401"/>
        <v>16</v>
      </c>
    </row>
    <row r="12836" spans="1:6">
      <c r="A12836" t="s">
        <v>85</v>
      </c>
      <c r="B12836" s="72">
        <v>46279</v>
      </c>
      <c r="C12836" s="79">
        <v>0.70833333333333337</v>
      </c>
      <c r="D12836">
        <v>10</v>
      </c>
      <c r="E12836" t="str">
        <f t="shared" si="400"/>
        <v>septembre</v>
      </c>
      <c r="F12836">
        <f t="shared" si="401"/>
        <v>17</v>
      </c>
    </row>
    <row r="12837" spans="1:6">
      <c r="A12837" t="s">
        <v>85</v>
      </c>
      <c r="B12837" s="72">
        <v>46279</v>
      </c>
      <c r="C12837" s="79">
        <v>0.75</v>
      </c>
      <c r="D12837">
        <v>7</v>
      </c>
      <c r="E12837" t="str">
        <f t="shared" si="400"/>
        <v>septembre</v>
      </c>
      <c r="F12837">
        <f t="shared" si="401"/>
        <v>18</v>
      </c>
    </row>
    <row r="12838" spans="1:6">
      <c r="A12838" t="s">
        <v>85</v>
      </c>
      <c r="B12838" s="72">
        <v>46279</v>
      </c>
      <c r="C12838" s="79">
        <v>0.79166666666666663</v>
      </c>
      <c r="D12838">
        <v>9</v>
      </c>
      <c r="E12838" t="str">
        <f t="shared" si="400"/>
        <v>septembre</v>
      </c>
      <c r="F12838">
        <f t="shared" si="401"/>
        <v>19</v>
      </c>
    </row>
    <row r="12839" spans="1:6">
      <c r="A12839" t="s">
        <v>85</v>
      </c>
      <c r="B12839" s="72">
        <v>46279</v>
      </c>
      <c r="C12839" s="79">
        <v>0.83333333333333337</v>
      </c>
      <c r="D12839">
        <v>5</v>
      </c>
      <c r="E12839" t="str">
        <f t="shared" si="400"/>
        <v>septembre</v>
      </c>
      <c r="F12839">
        <f t="shared" si="401"/>
        <v>20</v>
      </c>
    </row>
    <row r="12840" spans="1:6">
      <c r="A12840" t="s">
        <v>85</v>
      </c>
      <c r="B12840" s="72">
        <v>46279</v>
      </c>
      <c r="C12840" s="79">
        <v>0.875</v>
      </c>
      <c r="D12840">
        <v>5</v>
      </c>
      <c r="E12840" t="str">
        <f t="shared" si="400"/>
        <v>septembre</v>
      </c>
      <c r="F12840">
        <f t="shared" si="401"/>
        <v>21</v>
      </c>
    </row>
    <row r="12841" spans="1:6">
      <c r="A12841" t="s">
        <v>85</v>
      </c>
      <c r="B12841" s="72">
        <v>46279</v>
      </c>
      <c r="C12841" s="79">
        <v>0.91666666666666663</v>
      </c>
      <c r="D12841">
        <v>3</v>
      </c>
      <c r="E12841" t="str">
        <f t="shared" si="400"/>
        <v>septembre</v>
      </c>
      <c r="F12841">
        <f t="shared" si="401"/>
        <v>22</v>
      </c>
    </row>
    <row r="12842" spans="1:6">
      <c r="A12842" t="s">
        <v>85</v>
      </c>
      <c r="B12842" s="72">
        <v>46279</v>
      </c>
      <c r="C12842" s="79">
        <v>0.95833333333333337</v>
      </c>
      <c r="D12842">
        <v>4</v>
      </c>
      <c r="E12842" t="str">
        <f t="shared" si="400"/>
        <v>septembre</v>
      </c>
      <c r="F12842">
        <f t="shared" si="401"/>
        <v>23</v>
      </c>
    </row>
    <row r="12843" spans="1:6">
      <c r="A12843" t="s">
        <v>85</v>
      </c>
      <c r="B12843" s="72">
        <v>46280</v>
      </c>
      <c r="C12843" s="79">
        <v>0</v>
      </c>
      <c r="D12843">
        <v>1</v>
      </c>
      <c r="E12843" t="str">
        <f t="shared" si="400"/>
        <v>septembre</v>
      </c>
      <c r="F12843">
        <f t="shared" si="401"/>
        <v>24</v>
      </c>
    </row>
    <row r="12844" spans="1:6">
      <c r="A12844" t="s">
        <v>85</v>
      </c>
      <c r="B12844" s="72">
        <v>46280</v>
      </c>
      <c r="C12844" s="79">
        <v>4.1666666666666664E-2</v>
      </c>
      <c r="D12844">
        <v>1</v>
      </c>
      <c r="E12844" t="str">
        <f t="shared" si="400"/>
        <v>septembre</v>
      </c>
      <c r="F12844">
        <f t="shared" si="401"/>
        <v>1</v>
      </c>
    </row>
    <row r="12845" spans="1:6">
      <c r="A12845" t="s">
        <v>85</v>
      </c>
      <c r="B12845" s="72">
        <v>46280</v>
      </c>
      <c r="C12845" s="79">
        <v>8.3333333333333329E-2</v>
      </c>
      <c r="D12845">
        <v>0</v>
      </c>
      <c r="E12845" t="str">
        <f t="shared" si="400"/>
        <v>septembre</v>
      </c>
      <c r="F12845">
        <f t="shared" si="401"/>
        <v>2</v>
      </c>
    </row>
    <row r="12846" spans="1:6">
      <c r="A12846" t="s">
        <v>85</v>
      </c>
      <c r="B12846" s="72">
        <v>46280</v>
      </c>
      <c r="C12846" s="79">
        <v>0.125</v>
      </c>
      <c r="D12846">
        <v>0</v>
      </c>
      <c r="E12846" t="str">
        <f t="shared" si="400"/>
        <v>septembre</v>
      </c>
      <c r="F12846">
        <f t="shared" si="401"/>
        <v>3</v>
      </c>
    </row>
    <row r="12847" spans="1:6">
      <c r="A12847" t="s">
        <v>85</v>
      </c>
      <c r="B12847" s="72">
        <v>46280</v>
      </c>
      <c r="C12847" s="79">
        <v>0.16666666666666666</v>
      </c>
      <c r="D12847">
        <v>0</v>
      </c>
      <c r="E12847" t="str">
        <f t="shared" si="400"/>
        <v>septembre</v>
      </c>
      <c r="F12847">
        <f t="shared" si="401"/>
        <v>4</v>
      </c>
    </row>
    <row r="12848" spans="1:6">
      <c r="A12848" t="s">
        <v>85</v>
      </c>
      <c r="B12848" s="72">
        <v>46280</v>
      </c>
      <c r="C12848" s="79">
        <v>0.20833333333333334</v>
      </c>
      <c r="D12848">
        <v>0</v>
      </c>
      <c r="E12848" t="str">
        <f t="shared" si="400"/>
        <v>septembre</v>
      </c>
      <c r="F12848" t="e">
        <f t="shared" si="401"/>
        <v>#N/A</v>
      </c>
    </row>
    <row r="12849" spans="1:6">
      <c r="A12849" t="s">
        <v>85</v>
      </c>
      <c r="B12849" s="72">
        <v>46280</v>
      </c>
      <c r="C12849" s="79">
        <v>0.25</v>
      </c>
      <c r="D12849">
        <v>0</v>
      </c>
      <c r="E12849" t="str">
        <f t="shared" si="400"/>
        <v>septembre</v>
      </c>
      <c r="F12849">
        <f t="shared" si="401"/>
        <v>6</v>
      </c>
    </row>
    <row r="12850" spans="1:6">
      <c r="A12850" t="s">
        <v>85</v>
      </c>
      <c r="B12850" s="72">
        <v>46280</v>
      </c>
      <c r="C12850" s="79">
        <v>0.29166666666666669</v>
      </c>
      <c r="D12850">
        <v>0</v>
      </c>
      <c r="E12850" t="str">
        <f t="shared" si="400"/>
        <v>septembre</v>
      </c>
      <c r="F12850">
        <f t="shared" si="401"/>
        <v>7</v>
      </c>
    </row>
    <row r="12851" spans="1:6">
      <c r="A12851" t="s">
        <v>85</v>
      </c>
      <c r="B12851" s="72">
        <v>46280</v>
      </c>
      <c r="C12851" s="79">
        <v>0.33333333333333331</v>
      </c>
      <c r="D12851">
        <v>2</v>
      </c>
      <c r="E12851" t="str">
        <f t="shared" si="400"/>
        <v>septembre</v>
      </c>
      <c r="F12851">
        <f t="shared" si="401"/>
        <v>8</v>
      </c>
    </row>
    <row r="12852" spans="1:6">
      <c r="A12852" t="s">
        <v>85</v>
      </c>
      <c r="B12852" s="72">
        <v>46280</v>
      </c>
      <c r="C12852" s="79">
        <v>0.375</v>
      </c>
      <c r="D12852">
        <v>2</v>
      </c>
      <c r="E12852" t="str">
        <f t="shared" si="400"/>
        <v>septembre</v>
      </c>
      <c r="F12852">
        <f t="shared" si="401"/>
        <v>9</v>
      </c>
    </row>
    <row r="12853" spans="1:6">
      <c r="A12853" t="s">
        <v>85</v>
      </c>
      <c r="B12853" s="72">
        <v>46280</v>
      </c>
      <c r="C12853" s="79">
        <v>0.41666666666666669</v>
      </c>
      <c r="D12853">
        <v>8</v>
      </c>
      <c r="E12853" t="str">
        <f t="shared" si="400"/>
        <v>septembre</v>
      </c>
      <c r="F12853">
        <f t="shared" si="401"/>
        <v>10</v>
      </c>
    </row>
    <row r="12854" spans="1:6">
      <c r="A12854" t="s">
        <v>85</v>
      </c>
      <c r="B12854" s="72">
        <v>46280</v>
      </c>
      <c r="C12854" s="79">
        <v>0.45833333333333331</v>
      </c>
      <c r="D12854">
        <v>12</v>
      </c>
      <c r="E12854" t="str">
        <f t="shared" si="400"/>
        <v>septembre</v>
      </c>
      <c r="F12854">
        <f t="shared" si="401"/>
        <v>11</v>
      </c>
    </row>
    <row r="12855" spans="1:6">
      <c r="A12855" t="s">
        <v>85</v>
      </c>
      <c r="B12855" s="72">
        <v>46280</v>
      </c>
      <c r="C12855" s="79">
        <v>0.5</v>
      </c>
      <c r="D12855">
        <v>11</v>
      </c>
      <c r="E12855" t="str">
        <f t="shared" si="400"/>
        <v>septembre</v>
      </c>
      <c r="F12855">
        <f t="shared" si="401"/>
        <v>12</v>
      </c>
    </row>
    <row r="12856" spans="1:6">
      <c r="A12856" t="s">
        <v>85</v>
      </c>
      <c r="B12856" s="72">
        <v>46280</v>
      </c>
      <c r="C12856" s="79">
        <v>0.54166666666666663</v>
      </c>
      <c r="D12856">
        <v>8</v>
      </c>
      <c r="E12856" t="str">
        <f t="shared" si="400"/>
        <v>septembre</v>
      </c>
      <c r="F12856">
        <f t="shared" si="401"/>
        <v>13</v>
      </c>
    </row>
    <row r="12857" spans="1:6">
      <c r="A12857" t="s">
        <v>85</v>
      </c>
      <c r="B12857" s="72">
        <v>46280</v>
      </c>
      <c r="C12857" s="79">
        <v>0.58333333333333337</v>
      </c>
      <c r="D12857">
        <v>7</v>
      </c>
      <c r="E12857" t="str">
        <f t="shared" si="400"/>
        <v>septembre</v>
      </c>
      <c r="F12857">
        <f t="shared" si="401"/>
        <v>14</v>
      </c>
    </row>
    <row r="12858" spans="1:6">
      <c r="A12858" t="s">
        <v>85</v>
      </c>
      <c r="B12858" s="72">
        <v>46280</v>
      </c>
      <c r="C12858" s="79">
        <v>0.625</v>
      </c>
      <c r="D12858">
        <v>9</v>
      </c>
      <c r="E12858" t="str">
        <f t="shared" si="400"/>
        <v>septembre</v>
      </c>
      <c r="F12858">
        <f t="shared" si="401"/>
        <v>15</v>
      </c>
    </row>
    <row r="12859" spans="1:6">
      <c r="A12859" t="s">
        <v>85</v>
      </c>
      <c r="B12859" s="72">
        <v>46280</v>
      </c>
      <c r="C12859" s="79">
        <v>0.66666666666666663</v>
      </c>
      <c r="D12859">
        <v>9</v>
      </c>
      <c r="E12859" t="str">
        <f t="shared" si="400"/>
        <v>septembre</v>
      </c>
      <c r="F12859">
        <f t="shared" si="401"/>
        <v>16</v>
      </c>
    </row>
    <row r="12860" spans="1:6">
      <c r="A12860" t="s">
        <v>85</v>
      </c>
      <c r="B12860" s="72">
        <v>46280</v>
      </c>
      <c r="C12860" s="79">
        <v>0.70833333333333337</v>
      </c>
      <c r="D12860">
        <v>11</v>
      </c>
      <c r="E12860" t="str">
        <f t="shared" si="400"/>
        <v>septembre</v>
      </c>
      <c r="F12860">
        <f t="shared" si="401"/>
        <v>17</v>
      </c>
    </row>
    <row r="12861" spans="1:6">
      <c r="A12861" t="s">
        <v>85</v>
      </c>
      <c r="B12861" s="72">
        <v>46280</v>
      </c>
      <c r="C12861" s="79">
        <v>0.75</v>
      </c>
      <c r="D12861">
        <v>7</v>
      </c>
      <c r="E12861" t="str">
        <f t="shared" si="400"/>
        <v>septembre</v>
      </c>
      <c r="F12861">
        <f t="shared" si="401"/>
        <v>18</v>
      </c>
    </row>
    <row r="12862" spans="1:6">
      <c r="A12862" t="s">
        <v>85</v>
      </c>
      <c r="B12862" s="72">
        <v>46280</v>
      </c>
      <c r="C12862" s="79">
        <v>0.79166666666666663</v>
      </c>
      <c r="D12862">
        <v>8</v>
      </c>
      <c r="E12862" t="str">
        <f t="shared" si="400"/>
        <v>septembre</v>
      </c>
      <c r="F12862">
        <f t="shared" si="401"/>
        <v>19</v>
      </c>
    </row>
    <row r="12863" spans="1:6">
      <c r="A12863" t="s">
        <v>85</v>
      </c>
      <c r="B12863" s="72">
        <v>46280</v>
      </c>
      <c r="C12863" s="79">
        <v>0.83333333333333337</v>
      </c>
      <c r="D12863">
        <v>4</v>
      </c>
      <c r="E12863" t="str">
        <f t="shared" si="400"/>
        <v>septembre</v>
      </c>
      <c r="F12863">
        <f t="shared" si="401"/>
        <v>20</v>
      </c>
    </row>
    <row r="12864" spans="1:6">
      <c r="A12864" t="s">
        <v>85</v>
      </c>
      <c r="B12864" s="72">
        <v>46280</v>
      </c>
      <c r="C12864" s="79">
        <v>0.875</v>
      </c>
      <c r="D12864">
        <v>4</v>
      </c>
      <c r="E12864" t="str">
        <f t="shared" si="400"/>
        <v>septembre</v>
      </c>
      <c r="F12864">
        <f t="shared" si="401"/>
        <v>21</v>
      </c>
    </row>
    <row r="12865" spans="1:6">
      <c r="A12865" t="s">
        <v>85</v>
      </c>
      <c r="B12865" s="72">
        <v>46280</v>
      </c>
      <c r="C12865" s="79">
        <v>0.91666666666666663</v>
      </c>
      <c r="D12865">
        <v>3</v>
      </c>
      <c r="E12865" t="str">
        <f t="shared" si="400"/>
        <v>septembre</v>
      </c>
      <c r="F12865">
        <f t="shared" si="401"/>
        <v>22</v>
      </c>
    </row>
    <row r="12866" spans="1:6">
      <c r="A12866" t="s">
        <v>85</v>
      </c>
      <c r="B12866" s="72">
        <v>46280</v>
      </c>
      <c r="C12866" s="79">
        <v>0.95833333333333337</v>
      </c>
      <c r="D12866">
        <v>3</v>
      </c>
      <c r="E12866" t="str">
        <f t="shared" si="400"/>
        <v>septembre</v>
      </c>
      <c r="F12866">
        <f t="shared" si="401"/>
        <v>23</v>
      </c>
    </row>
    <row r="12867" spans="1:6">
      <c r="A12867" t="s">
        <v>85</v>
      </c>
      <c r="B12867" s="72">
        <v>46281</v>
      </c>
      <c r="C12867" s="79">
        <v>0</v>
      </c>
      <c r="D12867">
        <v>0</v>
      </c>
      <c r="E12867" t="str">
        <f t="shared" si="400"/>
        <v>septembre</v>
      </c>
      <c r="F12867">
        <f t="shared" si="401"/>
        <v>24</v>
      </c>
    </row>
    <row r="12868" spans="1:6">
      <c r="A12868" t="s">
        <v>85</v>
      </c>
      <c r="B12868" s="72">
        <v>46281</v>
      </c>
      <c r="C12868" s="79">
        <v>4.1666666666666664E-2</v>
      </c>
      <c r="D12868">
        <v>1</v>
      </c>
      <c r="E12868" t="str">
        <f t="shared" ref="E12868:E12931" si="402">TEXT(B12868,"mmmm")</f>
        <v>septembre</v>
      </c>
      <c r="F12868">
        <f t="shared" ref="F12868:F12931" si="403">VLOOKUP(C12868,$L$1:$M$24,2,0)</f>
        <v>1</v>
      </c>
    </row>
    <row r="12869" spans="1:6">
      <c r="A12869" t="s">
        <v>85</v>
      </c>
      <c r="B12869" s="72">
        <v>46281</v>
      </c>
      <c r="C12869" s="79">
        <v>8.3333333333333329E-2</v>
      </c>
      <c r="D12869">
        <v>0</v>
      </c>
      <c r="E12869" t="str">
        <f t="shared" si="402"/>
        <v>septembre</v>
      </c>
      <c r="F12869">
        <f t="shared" si="403"/>
        <v>2</v>
      </c>
    </row>
    <row r="12870" spans="1:6">
      <c r="A12870" t="s">
        <v>85</v>
      </c>
      <c r="B12870" s="72">
        <v>46281</v>
      </c>
      <c r="C12870" s="79">
        <v>0.125</v>
      </c>
      <c r="D12870">
        <v>1</v>
      </c>
      <c r="E12870" t="str">
        <f t="shared" si="402"/>
        <v>septembre</v>
      </c>
      <c r="F12870">
        <f t="shared" si="403"/>
        <v>3</v>
      </c>
    </row>
    <row r="12871" spans="1:6">
      <c r="A12871" t="s">
        <v>85</v>
      </c>
      <c r="B12871" s="72">
        <v>46281</v>
      </c>
      <c r="C12871" s="79">
        <v>0.16666666666666666</v>
      </c>
      <c r="D12871">
        <v>1</v>
      </c>
      <c r="E12871" t="str">
        <f t="shared" si="402"/>
        <v>septembre</v>
      </c>
      <c r="F12871">
        <f t="shared" si="403"/>
        <v>4</v>
      </c>
    </row>
    <row r="12872" spans="1:6">
      <c r="A12872" t="s">
        <v>85</v>
      </c>
      <c r="B12872" s="72">
        <v>46281</v>
      </c>
      <c r="C12872" s="79">
        <v>0.20833333333333334</v>
      </c>
      <c r="D12872">
        <v>0</v>
      </c>
      <c r="E12872" t="str">
        <f t="shared" si="402"/>
        <v>septembre</v>
      </c>
      <c r="F12872" t="e">
        <f t="shared" si="403"/>
        <v>#N/A</v>
      </c>
    </row>
    <row r="12873" spans="1:6">
      <c r="A12873" t="s">
        <v>85</v>
      </c>
      <c r="B12873" s="72">
        <v>46281</v>
      </c>
      <c r="C12873" s="79">
        <v>0.25</v>
      </c>
      <c r="D12873">
        <v>0</v>
      </c>
      <c r="E12873" t="str">
        <f t="shared" si="402"/>
        <v>septembre</v>
      </c>
      <c r="F12873">
        <f t="shared" si="403"/>
        <v>6</v>
      </c>
    </row>
    <row r="12874" spans="1:6">
      <c r="A12874" t="s">
        <v>85</v>
      </c>
      <c r="B12874" s="72">
        <v>46281</v>
      </c>
      <c r="C12874" s="79">
        <v>0.29166666666666669</v>
      </c>
      <c r="D12874">
        <v>1</v>
      </c>
      <c r="E12874" t="str">
        <f t="shared" si="402"/>
        <v>septembre</v>
      </c>
      <c r="F12874">
        <f t="shared" si="403"/>
        <v>7</v>
      </c>
    </row>
    <row r="12875" spans="1:6">
      <c r="A12875" t="s">
        <v>85</v>
      </c>
      <c r="B12875" s="72">
        <v>46281</v>
      </c>
      <c r="C12875" s="79">
        <v>0.33333333333333331</v>
      </c>
      <c r="D12875">
        <v>1</v>
      </c>
      <c r="E12875" t="str">
        <f t="shared" si="402"/>
        <v>septembre</v>
      </c>
      <c r="F12875">
        <f t="shared" si="403"/>
        <v>8</v>
      </c>
    </row>
    <row r="12876" spans="1:6">
      <c r="A12876" t="s">
        <v>85</v>
      </c>
      <c r="B12876" s="72">
        <v>46281</v>
      </c>
      <c r="C12876" s="79">
        <v>0.375</v>
      </c>
      <c r="D12876">
        <v>2</v>
      </c>
      <c r="E12876" t="str">
        <f t="shared" si="402"/>
        <v>septembre</v>
      </c>
      <c r="F12876">
        <f t="shared" si="403"/>
        <v>9</v>
      </c>
    </row>
    <row r="12877" spans="1:6">
      <c r="A12877" t="s">
        <v>85</v>
      </c>
      <c r="B12877" s="72">
        <v>46281</v>
      </c>
      <c r="C12877" s="79">
        <v>0.41666666666666669</v>
      </c>
      <c r="D12877">
        <v>7</v>
      </c>
      <c r="E12877" t="str">
        <f t="shared" si="402"/>
        <v>septembre</v>
      </c>
      <c r="F12877">
        <f t="shared" si="403"/>
        <v>10</v>
      </c>
    </row>
    <row r="12878" spans="1:6">
      <c r="A12878" t="s">
        <v>85</v>
      </c>
      <c r="B12878" s="72">
        <v>46281</v>
      </c>
      <c r="C12878" s="79">
        <v>0.45833333333333331</v>
      </c>
      <c r="D12878">
        <v>13</v>
      </c>
      <c r="E12878" t="str">
        <f t="shared" si="402"/>
        <v>septembre</v>
      </c>
      <c r="F12878">
        <f t="shared" si="403"/>
        <v>11</v>
      </c>
    </row>
    <row r="12879" spans="1:6">
      <c r="A12879" t="s">
        <v>85</v>
      </c>
      <c r="B12879" s="72">
        <v>46281</v>
      </c>
      <c r="C12879" s="79">
        <v>0.5</v>
      </c>
      <c r="D12879">
        <v>12</v>
      </c>
      <c r="E12879" t="str">
        <f t="shared" si="402"/>
        <v>septembre</v>
      </c>
      <c r="F12879">
        <f t="shared" si="403"/>
        <v>12</v>
      </c>
    </row>
    <row r="12880" spans="1:6">
      <c r="A12880" t="s">
        <v>85</v>
      </c>
      <c r="B12880" s="72">
        <v>46281</v>
      </c>
      <c r="C12880" s="79">
        <v>0.54166666666666663</v>
      </c>
      <c r="D12880">
        <v>7</v>
      </c>
      <c r="E12880" t="str">
        <f t="shared" si="402"/>
        <v>septembre</v>
      </c>
      <c r="F12880">
        <f t="shared" si="403"/>
        <v>13</v>
      </c>
    </row>
    <row r="12881" spans="1:6">
      <c r="A12881" t="s">
        <v>85</v>
      </c>
      <c r="B12881" s="72">
        <v>46281</v>
      </c>
      <c r="C12881" s="79">
        <v>0.58333333333333337</v>
      </c>
      <c r="D12881">
        <v>7</v>
      </c>
      <c r="E12881" t="str">
        <f t="shared" si="402"/>
        <v>septembre</v>
      </c>
      <c r="F12881">
        <f t="shared" si="403"/>
        <v>14</v>
      </c>
    </row>
    <row r="12882" spans="1:6">
      <c r="A12882" t="s">
        <v>85</v>
      </c>
      <c r="B12882" s="72">
        <v>46281</v>
      </c>
      <c r="C12882" s="79">
        <v>0.625</v>
      </c>
      <c r="D12882">
        <v>9</v>
      </c>
      <c r="E12882" t="str">
        <f t="shared" si="402"/>
        <v>septembre</v>
      </c>
      <c r="F12882">
        <f t="shared" si="403"/>
        <v>15</v>
      </c>
    </row>
    <row r="12883" spans="1:6">
      <c r="A12883" t="s">
        <v>85</v>
      </c>
      <c r="B12883" s="72">
        <v>46281</v>
      </c>
      <c r="C12883" s="79">
        <v>0.66666666666666663</v>
      </c>
      <c r="D12883">
        <v>11</v>
      </c>
      <c r="E12883" t="str">
        <f t="shared" si="402"/>
        <v>septembre</v>
      </c>
      <c r="F12883">
        <f t="shared" si="403"/>
        <v>16</v>
      </c>
    </row>
    <row r="12884" spans="1:6">
      <c r="A12884" t="s">
        <v>85</v>
      </c>
      <c r="B12884" s="72">
        <v>46281</v>
      </c>
      <c r="C12884" s="79">
        <v>0.70833333333333337</v>
      </c>
      <c r="D12884">
        <v>7</v>
      </c>
      <c r="E12884" t="str">
        <f t="shared" si="402"/>
        <v>septembre</v>
      </c>
      <c r="F12884">
        <f t="shared" si="403"/>
        <v>17</v>
      </c>
    </row>
    <row r="12885" spans="1:6">
      <c r="A12885" t="s">
        <v>85</v>
      </c>
      <c r="B12885" s="72">
        <v>46281</v>
      </c>
      <c r="C12885" s="79">
        <v>0.75</v>
      </c>
      <c r="D12885">
        <v>6</v>
      </c>
      <c r="E12885" t="str">
        <f t="shared" si="402"/>
        <v>septembre</v>
      </c>
      <c r="F12885">
        <f t="shared" si="403"/>
        <v>18</v>
      </c>
    </row>
    <row r="12886" spans="1:6">
      <c r="A12886" t="s">
        <v>85</v>
      </c>
      <c r="B12886" s="72">
        <v>46281</v>
      </c>
      <c r="C12886" s="79">
        <v>0.79166666666666663</v>
      </c>
      <c r="D12886">
        <v>6</v>
      </c>
      <c r="E12886" t="str">
        <f t="shared" si="402"/>
        <v>septembre</v>
      </c>
      <c r="F12886">
        <f t="shared" si="403"/>
        <v>19</v>
      </c>
    </row>
    <row r="12887" spans="1:6">
      <c r="A12887" t="s">
        <v>85</v>
      </c>
      <c r="B12887" s="72">
        <v>46281</v>
      </c>
      <c r="C12887" s="79">
        <v>0.83333333333333337</v>
      </c>
      <c r="D12887">
        <v>3</v>
      </c>
      <c r="E12887" t="str">
        <f t="shared" si="402"/>
        <v>septembre</v>
      </c>
      <c r="F12887">
        <f t="shared" si="403"/>
        <v>20</v>
      </c>
    </row>
    <row r="12888" spans="1:6">
      <c r="A12888" t="s">
        <v>85</v>
      </c>
      <c r="B12888" s="72">
        <v>46281</v>
      </c>
      <c r="C12888" s="79">
        <v>0.875</v>
      </c>
      <c r="D12888">
        <v>5</v>
      </c>
      <c r="E12888" t="str">
        <f t="shared" si="402"/>
        <v>septembre</v>
      </c>
      <c r="F12888">
        <f t="shared" si="403"/>
        <v>21</v>
      </c>
    </row>
    <row r="12889" spans="1:6">
      <c r="A12889" t="s">
        <v>85</v>
      </c>
      <c r="B12889" s="72">
        <v>46281</v>
      </c>
      <c r="C12889" s="79">
        <v>0.91666666666666663</v>
      </c>
      <c r="D12889">
        <v>3</v>
      </c>
      <c r="E12889" t="str">
        <f t="shared" si="402"/>
        <v>septembre</v>
      </c>
      <c r="F12889">
        <f t="shared" si="403"/>
        <v>22</v>
      </c>
    </row>
    <row r="12890" spans="1:6">
      <c r="A12890" t="s">
        <v>85</v>
      </c>
      <c r="B12890" s="72">
        <v>46281</v>
      </c>
      <c r="C12890" s="79">
        <v>0.95833333333333337</v>
      </c>
      <c r="D12890">
        <v>1</v>
      </c>
      <c r="E12890" t="str">
        <f t="shared" si="402"/>
        <v>septembre</v>
      </c>
      <c r="F12890">
        <f t="shared" si="403"/>
        <v>23</v>
      </c>
    </row>
    <row r="12891" spans="1:6">
      <c r="A12891" t="s">
        <v>85</v>
      </c>
      <c r="B12891" s="72">
        <v>46282</v>
      </c>
      <c r="C12891" s="79">
        <v>0</v>
      </c>
      <c r="D12891">
        <v>1</v>
      </c>
      <c r="E12891" t="str">
        <f t="shared" si="402"/>
        <v>septembre</v>
      </c>
      <c r="F12891">
        <f t="shared" si="403"/>
        <v>24</v>
      </c>
    </row>
    <row r="12892" spans="1:6">
      <c r="A12892" t="s">
        <v>85</v>
      </c>
      <c r="B12892" s="72">
        <v>46282</v>
      </c>
      <c r="C12892" s="79">
        <v>4.1666666666666664E-2</v>
      </c>
      <c r="D12892">
        <v>1</v>
      </c>
      <c r="E12892" t="str">
        <f t="shared" si="402"/>
        <v>septembre</v>
      </c>
      <c r="F12892">
        <f t="shared" si="403"/>
        <v>1</v>
      </c>
    </row>
    <row r="12893" spans="1:6">
      <c r="A12893" t="s">
        <v>85</v>
      </c>
      <c r="B12893" s="72">
        <v>46282</v>
      </c>
      <c r="C12893" s="79">
        <v>8.3333333333333329E-2</v>
      </c>
      <c r="D12893">
        <v>1</v>
      </c>
      <c r="E12893" t="str">
        <f t="shared" si="402"/>
        <v>septembre</v>
      </c>
      <c r="F12893">
        <f t="shared" si="403"/>
        <v>2</v>
      </c>
    </row>
    <row r="12894" spans="1:6">
      <c r="A12894" t="s">
        <v>85</v>
      </c>
      <c r="B12894" s="72">
        <v>46282</v>
      </c>
      <c r="C12894" s="79">
        <v>0.125</v>
      </c>
      <c r="D12894">
        <v>0</v>
      </c>
      <c r="E12894" t="str">
        <f t="shared" si="402"/>
        <v>septembre</v>
      </c>
      <c r="F12894">
        <f t="shared" si="403"/>
        <v>3</v>
      </c>
    </row>
    <row r="12895" spans="1:6">
      <c r="A12895" t="s">
        <v>85</v>
      </c>
      <c r="B12895" s="72">
        <v>46282</v>
      </c>
      <c r="C12895" s="79">
        <v>0.16666666666666666</v>
      </c>
      <c r="D12895">
        <v>0</v>
      </c>
      <c r="E12895" t="str">
        <f t="shared" si="402"/>
        <v>septembre</v>
      </c>
      <c r="F12895">
        <f t="shared" si="403"/>
        <v>4</v>
      </c>
    </row>
    <row r="12896" spans="1:6">
      <c r="A12896" t="s">
        <v>85</v>
      </c>
      <c r="B12896" s="72">
        <v>46282</v>
      </c>
      <c r="C12896" s="79">
        <v>0.20833333333333334</v>
      </c>
      <c r="D12896">
        <v>0</v>
      </c>
      <c r="E12896" t="str">
        <f t="shared" si="402"/>
        <v>septembre</v>
      </c>
      <c r="F12896" t="e">
        <f t="shared" si="403"/>
        <v>#N/A</v>
      </c>
    </row>
    <row r="12897" spans="1:6">
      <c r="A12897" t="s">
        <v>85</v>
      </c>
      <c r="B12897" s="72">
        <v>46282</v>
      </c>
      <c r="C12897" s="79">
        <v>0.25</v>
      </c>
      <c r="D12897">
        <v>0</v>
      </c>
      <c r="E12897" t="str">
        <f t="shared" si="402"/>
        <v>septembre</v>
      </c>
      <c r="F12897">
        <f t="shared" si="403"/>
        <v>6</v>
      </c>
    </row>
    <row r="12898" spans="1:6">
      <c r="A12898" t="s">
        <v>85</v>
      </c>
      <c r="B12898" s="72">
        <v>46282</v>
      </c>
      <c r="C12898" s="79">
        <v>0.29166666666666669</v>
      </c>
      <c r="D12898">
        <v>0</v>
      </c>
      <c r="E12898" t="str">
        <f t="shared" si="402"/>
        <v>septembre</v>
      </c>
      <c r="F12898">
        <f t="shared" si="403"/>
        <v>7</v>
      </c>
    </row>
    <row r="12899" spans="1:6">
      <c r="A12899" t="s">
        <v>85</v>
      </c>
      <c r="B12899" s="72">
        <v>46282</v>
      </c>
      <c r="C12899" s="79">
        <v>0.33333333333333331</v>
      </c>
      <c r="D12899">
        <v>1</v>
      </c>
      <c r="E12899" t="str">
        <f t="shared" si="402"/>
        <v>septembre</v>
      </c>
      <c r="F12899">
        <f t="shared" si="403"/>
        <v>8</v>
      </c>
    </row>
    <row r="12900" spans="1:6">
      <c r="A12900" t="s">
        <v>85</v>
      </c>
      <c r="B12900" s="72">
        <v>46282</v>
      </c>
      <c r="C12900" s="79">
        <v>0.375</v>
      </c>
      <c r="D12900">
        <v>2</v>
      </c>
      <c r="E12900" t="str">
        <f t="shared" si="402"/>
        <v>septembre</v>
      </c>
      <c r="F12900">
        <f t="shared" si="403"/>
        <v>9</v>
      </c>
    </row>
    <row r="12901" spans="1:6">
      <c r="A12901" t="s">
        <v>85</v>
      </c>
      <c r="B12901" s="72">
        <v>46282</v>
      </c>
      <c r="C12901" s="79">
        <v>0.41666666666666669</v>
      </c>
      <c r="D12901">
        <v>2</v>
      </c>
      <c r="E12901" t="str">
        <f t="shared" si="402"/>
        <v>septembre</v>
      </c>
      <c r="F12901">
        <f t="shared" si="403"/>
        <v>10</v>
      </c>
    </row>
    <row r="12902" spans="1:6">
      <c r="A12902" t="s">
        <v>85</v>
      </c>
      <c r="B12902" s="72">
        <v>46282</v>
      </c>
      <c r="C12902" s="79">
        <v>0.45833333333333331</v>
      </c>
      <c r="D12902">
        <v>7</v>
      </c>
      <c r="E12902" t="str">
        <f t="shared" si="402"/>
        <v>septembre</v>
      </c>
      <c r="F12902">
        <f t="shared" si="403"/>
        <v>11</v>
      </c>
    </row>
    <row r="12903" spans="1:6">
      <c r="A12903" t="s">
        <v>85</v>
      </c>
      <c r="B12903" s="72">
        <v>46282</v>
      </c>
      <c r="C12903" s="79">
        <v>0.5</v>
      </c>
      <c r="D12903">
        <v>4</v>
      </c>
      <c r="E12903" t="str">
        <f t="shared" si="402"/>
        <v>septembre</v>
      </c>
      <c r="F12903">
        <f t="shared" si="403"/>
        <v>12</v>
      </c>
    </row>
    <row r="12904" spans="1:6">
      <c r="A12904" t="s">
        <v>85</v>
      </c>
      <c r="B12904" s="72">
        <v>46282</v>
      </c>
      <c r="C12904" s="79">
        <v>0.54166666666666663</v>
      </c>
      <c r="D12904">
        <v>5</v>
      </c>
      <c r="E12904" t="str">
        <f t="shared" si="402"/>
        <v>septembre</v>
      </c>
      <c r="F12904">
        <f t="shared" si="403"/>
        <v>13</v>
      </c>
    </row>
    <row r="12905" spans="1:6">
      <c r="A12905" t="s">
        <v>85</v>
      </c>
      <c r="B12905" s="72">
        <v>46282</v>
      </c>
      <c r="C12905" s="79">
        <v>0.58333333333333337</v>
      </c>
      <c r="D12905">
        <v>5</v>
      </c>
      <c r="E12905" t="str">
        <f t="shared" si="402"/>
        <v>septembre</v>
      </c>
      <c r="F12905">
        <f t="shared" si="403"/>
        <v>14</v>
      </c>
    </row>
    <row r="12906" spans="1:6">
      <c r="A12906" t="s">
        <v>85</v>
      </c>
      <c r="B12906" s="72">
        <v>46282</v>
      </c>
      <c r="C12906" s="79">
        <v>0.625</v>
      </c>
      <c r="D12906">
        <v>7</v>
      </c>
      <c r="E12906" t="str">
        <f t="shared" si="402"/>
        <v>septembre</v>
      </c>
      <c r="F12906">
        <f t="shared" si="403"/>
        <v>15</v>
      </c>
    </row>
    <row r="12907" spans="1:6">
      <c r="A12907" t="s">
        <v>85</v>
      </c>
      <c r="B12907" s="72">
        <v>46282</v>
      </c>
      <c r="C12907" s="79">
        <v>0.66666666666666663</v>
      </c>
      <c r="D12907">
        <v>5</v>
      </c>
      <c r="E12907" t="str">
        <f t="shared" si="402"/>
        <v>septembre</v>
      </c>
      <c r="F12907">
        <f t="shared" si="403"/>
        <v>16</v>
      </c>
    </row>
    <row r="12908" spans="1:6">
      <c r="A12908" t="s">
        <v>85</v>
      </c>
      <c r="B12908" s="72">
        <v>46282</v>
      </c>
      <c r="C12908" s="79">
        <v>0.70833333333333337</v>
      </c>
      <c r="D12908">
        <v>4</v>
      </c>
      <c r="E12908" t="str">
        <f t="shared" si="402"/>
        <v>septembre</v>
      </c>
      <c r="F12908">
        <f t="shared" si="403"/>
        <v>17</v>
      </c>
    </row>
    <row r="12909" spans="1:6">
      <c r="A12909" t="s">
        <v>85</v>
      </c>
      <c r="B12909" s="72">
        <v>46282</v>
      </c>
      <c r="C12909" s="79">
        <v>0.75</v>
      </c>
      <c r="D12909">
        <v>8</v>
      </c>
      <c r="E12909" t="str">
        <f t="shared" si="402"/>
        <v>septembre</v>
      </c>
      <c r="F12909">
        <f t="shared" si="403"/>
        <v>18</v>
      </c>
    </row>
    <row r="12910" spans="1:6">
      <c r="A12910" t="s">
        <v>85</v>
      </c>
      <c r="B12910" s="72">
        <v>46282</v>
      </c>
      <c r="C12910" s="79">
        <v>0.79166666666666663</v>
      </c>
      <c r="D12910">
        <v>3</v>
      </c>
      <c r="E12910" t="str">
        <f t="shared" si="402"/>
        <v>septembre</v>
      </c>
      <c r="F12910">
        <f t="shared" si="403"/>
        <v>19</v>
      </c>
    </row>
    <row r="12911" spans="1:6">
      <c r="A12911" t="s">
        <v>85</v>
      </c>
      <c r="B12911" s="72">
        <v>46282</v>
      </c>
      <c r="C12911" s="79">
        <v>0.83333333333333337</v>
      </c>
      <c r="D12911">
        <v>7</v>
      </c>
      <c r="E12911" t="str">
        <f t="shared" si="402"/>
        <v>septembre</v>
      </c>
      <c r="F12911">
        <f t="shared" si="403"/>
        <v>20</v>
      </c>
    </row>
    <row r="12912" spans="1:6">
      <c r="A12912" t="s">
        <v>85</v>
      </c>
      <c r="B12912" s="72">
        <v>46282</v>
      </c>
      <c r="C12912" s="79">
        <v>0.875</v>
      </c>
      <c r="D12912">
        <v>4</v>
      </c>
      <c r="E12912" t="str">
        <f t="shared" si="402"/>
        <v>septembre</v>
      </c>
      <c r="F12912">
        <f t="shared" si="403"/>
        <v>21</v>
      </c>
    </row>
    <row r="12913" spans="1:6">
      <c r="A12913" t="s">
        <v>85</v>
      </c>
      <c r="B12913" s="72">
        <v>46282</v>
      </c>
      <c r="C12913" s="79">
        <v>0.91666666666666663</v>
      </c>
      <c r="D12913">
        <v>5</v>
      </c>
      <c r="E12913" t="str">
        <f t="shared" si="402"/>
        <v>septembre</v>
      </c>
      <c r="F12913">
        <f t="shared" si="403"/>
        <v>22</v>
      </c>
    </row>
    <row r="12914" spans="1:6">
      <c r="A12914" t="s">
        <v>85</v>
      </c>
      <c r="B12914" s="72">
        <v>46282</v>
      </c>
      <c r="C12914" s="79">
        <v>0.95833333333333337</v>
      </c>
      <c r="D12914">
        <v>3</v>
      </c>
      <c r="E12914" t="str">
        <f t="shared" si="402"/>
        <v>septembre</v>
      </c>
      <c r="F12914">
        <f t="shared" si="403"/>
        <v>23</v>
      </c>
    </row>
    <row r="12915" spans="1:6">
      <c r="A12915" t="s">
        <v>85</v>
      </c>
      <c r="B12915" s="72">
        <v>46283</v>
      </c>
      <c r="C12915" s="79">
        <v>0</v>
      </c>
      <c r="D12915">
        <v>3</v>
      </c>
      <c r="E12915" t="str">
        <f t="shared" si="402"/>
        <v>septembre</v>
      </c>
      <c r="F12915">
        <f t="shared" si="403"/>
        <v>24</v>
      </c>
    </row>
    <row r="12916" spans="1:6">
      <c r="A12916" t="s">
        <v>85</v>
      </c>
      <c r="B12916" s="72">
        <v>46283</v>
      </c>
      <c r="C12916" s="79">
        <v>4.1666666666666664E-2</v>
      </c>
      <c r="D12916">
        <v>3</v>
      </c>
      <c r="E12916" t="str">
        <f t="shared" si="402"/>
        <v>septembre</v>
      </c>
      <c r="F12916">
        <f t="shared" si="403"/>
        <v>1</v>
      </c>
    </row>
    <row r="12917" spans="1:6">
      <c r="A12917" t="s">
        <v>85</v>
      </c>
      <c r="B12917" s="72">
        <v>46283</v>
      </c>
      <c r="C12917" s="79">
        <v>8.3333333333333329E-2</v>
      </c>
      <c r="D12917">
        <v>1</v>
      </c>
      <c r="E12917" t="str">
        <f t="shared" si="402"/>
        <v>septembre</v>
      </c>
      <c r="F12917">
        <f t="shared" si="403"/>
        <v>2</v>
      </c>
    </row>
    <row r="12918" spans="1:6">
      <c r="A12918" t="s">
        <v>85</v>
      </c>
      <c r="B12918" s="72">
        <v>46283</v>
      </c>
      <c r="C12918" s="79">
        <v>0.125</v>
      </c>
      <c r="D12918">
        <v>1</v>
      </c>
      <c r="E12918" t="str">
        <f t="shared" si="402"/>
        <v>septembre</v>
      </c>
      <c r="F12918">
        <f t="shared" si="403"/>
        <v>3</v>
      </c>
    </row>
    <row r="12919" spans="1:6">
      <c r="A12919" t="s">
        <v>85</v>
      </c>
      <c r="B12919" s="72">
        <v>46283</v>
      </c>
      <c r="C12919" s="79">
        <v>0.16666666666666666</v>
      </c>
      <c r="D12919">
        <v>0</v>
      </c>
      <c r="E12919" t="str">
        <f t="shared" si="402"/>
        <v>septembre</v>
      </c>
      <c r="F12919">
        <f t="shared" si="403"/>
        <v>4</v>
      </c>
    </row>
    <row r="12920" spans="1:6">
      <c r="A12920" t="s">
        <v>85</v>
      </c>
      <c r="B12920" s="72">
        <v>46283</v>
      </c>
      <c r="C12920" s="79">
        <v>0.20833333333333334</v>
      </c>
      <c r="D12920">
        <v>0</v>
      </c>
      <c r="E12920" t="str">
        <f t="shared" si="402"/>
        <v>septembre</v>
      </c>
      <c r="F12920" t="e">
        <f t="shared" si="403"/>
        <v>#N/A</v>
      </c>
    </row>
    <row r="12921" spans="1:6">
      <c r="A12921" t="s">
        <v>85</v>
      </c>
      <c r="B12921" s="72">
        <v>46283</v>
      </c>
      <c r="C12921" s="79">
        <v>0.25</v>
      </c>
      <c r="D12921">
        <v>0</v>
      </c>
      <c r="E12921" t="str">
        <f t="shared" si="402"/>
        <v>septembre</v>
      </c>
      <c r="F12921">
        <f t="shared" si="403"/>
        <v>6</v>
      </c>
    </row>
    <row r="12922" spans="1:6">
      <c r="A12922" t="s">
        <v>85</v>
      </c>
      <c r="B12922" s="72">
        <v>46283</v>
      </c>
      <c r="C12922" s="79">
        <v>0.29166666666666669</v>
      </c>
      <c r="D12922">
        <v>1</v>
      </c>
      <c r="E12922" t="str">
        <f t="shared" si="402"/>
        <v>septembre</v>
      </c>
      <c r="F12922">
        <f t="shared" si="403"/>
        <v>7</v>
      </c>
    </row>
    <row r="12923" spans="1:6">
      <c r="A12923" t="s">
        <v>85</v>
      </c>
      <c r="B12923" s="72">
        <v>46283</v>
      </c>
      <c r="C12923" s="79">
        <v>0.33333333333333331</v>
      </c>
      <c r="D12923">
        <v>2</v>
      </c>
      <c r="E12923" t="str">
        <f t="shared" si="402"/>
        <v>septembre</v>
      </c>
      <c r="F12923">
        <f t="shared" si="403"/>
        <v>8</v>
      </c>
    </row>
    <row r="12924" spans="1:6">
      <c r="A12924" t="s">
        <v>85</v>
      </c>
      <c r="B12924" s="72">
        <v>46283</v>
      </c>
      <c r="C12924" s="79">
        <v>0.375</v>
      </c>
      <c r="D12924">
        <v>4</v>
      </c>
      <c r="E12924" t="str">
        <f t="shared" si="402"/>
        <v>septembre</v>
      </c>
      <c r="F12924">
        <f t="shared" si="403"/>
        <v>9</v>
      </c>
    </row>
    <row r="12925" spans="1:6">
      <c r="A12925" t="s">
        <v>85</v>
      </c>
      <c r="B12925" s="72">
        <v>46283</v>
      </c>
      <c r="C12925" s="79">
        <v>0.41666666666666669</v>
      </c>
      <c r="D12925">
        <v>5</v>
      </c>
      <c r="E12925" t="str">
        <f t="shared" si="402"/>
        <v>septembre</v>
      </c>
      <c r="F12925">
        <f t="shared" si="403"/>
        <v>10</v>
      </c>
    </row>
    <row r="12926" spans="1:6">
      <c r="A12926" t="s">
        <v>85</v>
      </c>
      <c r="B12926" s="72">
        <v>46283</v>
      </c>
      <c r="C12926" s="79">
        <v>0.45833333333333331</v>
      </c>
      <c r="D12926">
        <v>7</v>
      </c>
      <c r="E12926" t="str">
        <f t="shared" si="402"/>
        <v>septembre</v>
      </c>
      <c r="F12926">
        <f t="shared" si="403"/>
        <v>11</v>
      </c>
    </row>
    <row r="12927" spans="1:6">
      <c r="A12927" t="s">
        <v>85</v>
      </c>
      <c r="B12927" s="72">
        <v>46283</v>
      </c>
      <c r="C12927" s="79">
        <v>0.5</v>
      </c>
      <c r="D12927">
        <v>8</v>
      </c>
      <c r="E12927" t="str">
        <f t="shared" si="402"/>
        <v>septembre</v>
      </c>
      <c r="F12927">
        <f t="shared" si="403"/>
        <v>12</v>
      </c>
    </row>
    <row r="12928" spans="1:6">
      <c r="A12928" t="s">
        <v>85</v>
      </c>
      <c r="B12928" s="72">
        <v>46283</v>
      </c>
      <c r="C12928" s="79">
        <v>0.54166666666666663</v>
      </c>
      <c r="D12928">
        <v>11</v>
      </c>
      <c r="E12928" t="str">
        <f t="shared" si="402"/>
        <v>septembre</v>
      </c>
      <c r="F12928">
        <f t="shared" si="403"/>
        <v>13</v>
      </c>
    </row>
    <row r="12929" spans="1:6">
      <c r="A12929" t="s">
        <v>85</v>
      </c>
      <c r="B12929" s="72">
        <v>46283</v>
      </c>
      <c r="C12929" s="79">
        <v>0.58333333333333337</v>
      </c>
      <c r="D12929">
        <v>7</v>
      </c>
      <c r="E12929" t="str">
        <f t="shared" si="402"/>
        <v>septembre</v>
      </c>
      <c r="F12929">
        <f t="shared" si="403"/>
        <v>14</v>
      </c>
    </row>
    <row r="12930" spans="1:6">
      <c r="A12930" t="s">
        <v>85</v>
      </c>
      <c r="B12930" s="72">
        <v>46283</v>
      </c>
      <c r="C12930" s="79">
        <v>0.625</v>
      </c>
      <c r="D12930">
        <v>9</v>
      </c>
      <c r="E12930" t="str">
        <f t="shared" si="402"/>
        <v>septembre</v>
      </c>
      <c r="F12930">
        <f t="shared" si="403"/>
        <v>15</v>
      </c>
    </row>
    <row r="12931" spans="1:6">
      <c r="A12931" t="s">
        <v>85</v>
      </c>
      <c r="B12931" s="72">
        <v>46283</v>
      </c>
      <c r="C12931" s="79">
        <v>0.66666666666666663</v>
      </c>
      <c r="D12931">
        <v>12</v>
      </c>
      <c r="E12931" t="str">
        <f t="shared" si="402"/>
        <v>septembre</v>
      </c>
      <c r="F12931">
        <f t="shared" si="403"/>
        <v>16</v>
      </c>
    </row>
    <row r="12932" spans="1:6">
      <c r="A12932" t="s">
        <v>85</v>
      </c>
      <c r="B12932" s="72">
        <v>46283</v>
      </c>
      <c r="C12932" s="79">
        <v>0.70833333333333337</v>
      </c>
      <c r="D12932">
        <v>6</v>
      </c>
      <c r="E12932" t="str">
        <f t="shared" ref="E12932:E12995" si="404">TEXT(B12932,"mmmm")</f>
        <v>septembre</v>
      </c>
      <c r="F12932">
        <f t="shared" ref="F12932:F12995" si="405">VLOOKUP(C12932,$L$1:$M$24,2,0)</f>
        <v>17</v>
      </c>
    </row>
    <row r="12933" spans="1:6">
      <c r="A12933" t="s">
        <v>85</v>
      </c>
      <c r="B12933" s="72">
        <v>46283</v>
      </c>
      <c r="C12933" s="79">
        <v>0.75</v>
      </c>
      <c r="D12933">
        <v>6</v>
      </c>
      <c r="E12933" t="str">
        <f t="shared" si="404"/>
        <v>septembre</v>
      </c>
      <c r="F12933">
        <f t="shared" si="405"/>
        <v>18</v>
      </c>
    </row>
    <row r="12934" spans="1:6">
      <c r="A12934" t="s">
        <v>85</v>
      </c>
      <c r="B12934" s="72">
        <v>46283</v>
      </c>
      <c r="C12934" s="79">
        <v>0.79166666666666663</v>
      </c>
      <c r="D12934">
        <v>7</v>
      </c>
      <c r="E12934" t="str">
        <f t="shared" si="404"/>
        <v>septembre</v>
      </c>
      <c r="F12934">
        <f t="shared" si="405"/>
        <v>19</v>
      </c>
    </row>
    <row r="12935" spans="1:6">
      <c r="A12935" t="s">
        <v>85</v>
      </c>
      <c r="B12935" s="72">
        <v>46283</v>
      </c>
      <c r="C12935" s="79">
        <v>0.83333333333333337</v>
      </c>
      <c r="D12935">
        <v>3</v>
      </c>
      <c r="E12935" t="str">
        <f t="shared" si="404"/>
        <v>septembre</v>
      </c>
      <c r="F12935">
        <f t="shared" si="405"/>
        <v>20</v>
      </c>
    </row>
    <row r="12936" spans="1:6">
      <c r="A12936" t="s">
        <v>85</v>
      </c>
      <c r="B12936" s="72">
        <v>46283</v>
      </c>
      <c r="C12936" s="79">
        <v>0.875</v>
      </c>
      <c r="D12936">
        <v>6</v>
      </c>
      <c r="E12936" t="str">
        <f t="shared" si="404"/>
        <v>septembre</v>
      </c>
      <c r="F12936">
        <f t="shared" si="405"/>
        <v>21</v>
      </c>
    </row>
    <row r="12937" spans="1:6">
      <c r="A12937" t="s">
        <v>85</v>
      </c>
      <c r="B12937" s="72">
        <v>46283</v>
      </c>
      <c r="C12937" s="79">
        <v>0.91666666666666663</v>
      </c>
      <c r="D12937">
        <v>5</v>
      </c>
      <c r="E12937" t="str">
        <f t="shared" si="404"/>
        <v>septembre</v>
      </c>
      <c r="F12937">
        <f t="shared" si="405"/>
        <v>22</v>
      </c>
    </row>
    <row r="12938" spans="1:6">
      <c r="A12938" t="s">
        <v>85</v>
      </c>
      <c r="B12938" s="72">
        <v>46283</v>
      </c>
      <c r="C12938" s="79">
        <v>0.95833333333333337</v>
      </c>
      <c r="D12938">
        <v>3</v>
      </c>
      <c r="E12938" t="str">
        <f t="shared" si="404"/>
        <v>septembre</v>
      </c>
      <c r="F12938">
        <f t="shared" si="405"/>
        <v>23</v>
      </c>
    </row>
    <row r="12939" spans="1:6">
      <c r="A12939" t="s">
        <v>85</v>
      </c>
      <c r="B12939" s="72">
        <v>46284</v>
      </c>
      <c r="C12939" s="79">
        <v>0</v>
      </c>
      <c r="D12939">
        <v>1</v>
      </c>
      <c r="E12939" t="str">
        <f t="shared" si="404"/>
        <v>septembre</v>
      </c>
      <c r="F12939">
        <f t="shared" si="405"/>
        <v>24</v>
      </c>
    </row>
    <row r="12940" spans="1:6">
      <c r="A12940" t="s">
        <v>85</v>
      </c>
      <c r="B12940" s="72">
        <v>46284</v>
      </c>
      <c r="C12940" s="79">
        <v>4.1666666666666664E-2</v>
      </c>
      <c r="D12940">
        <v>1</v>
      </c>
      <c r="E12940" t="str">
        <f t="shared" si="404"/>
        <v>septembre</v>
      </c>
      <c r="F12940">
        <f t="shared" si="405"/>
        <v>1</v>
      </c>
    </row>
    <row r="12941" spans="1:6">
      <c r="A12941" t="s">
        <v>85</v>
      </c>
      <c r="B12941" s="72">
        <v>46284</v>
      </c>
      <c r="C12941" s="79">
        <v>8.3333333333333329E-2</v>
      </c>
      <c r="D12941">
        <v>2</v>
      </c>
      <c r="E12941" t="str">
        <f t="shared" si="404"/>
        <v>septembre</v>
      </c>
      <c r="F12941">
        <f t="shared" si="405"/>
        <v>2</v>
      </c>
    </row>
    <row r="12942" spans="1:6">
      <c r="A12942" t="s">
        <v>85</v>
      </c>
      <c r="B12942" s="72">
        <v>46284</v>
      </c>
      <c r="C12942" s="79">
        <v>0.125</v>
      </c>
      <c r="D12942">
        <v>1</v>
      </c>
      <c r="E12942" t="str">
        <f t="shared" si="404"/>
        <v>septembre</v>
      </c>
      <c r="F12942">
        <f t="shared" si="405"/>
        <v>3</v>
      </c>
    </row>
    <row r="12943" spans="1:6">
      <c r="A12943" t="s">
        <v>85</v>
      </c>
      <c r="B12943" s="72">
        <v>46284</v>
      </c>
      <c r="C12943" s="79">
        <v>0.16666666666666666</v>
      </c>
      <c r="D12943">
        <v>1</v>
      </c>
      <c r="E12943" t="str">
        <f t="shared" si="404"/>
        <v>septembre</v>
      </c>
      <c r="F12943">
        <f t="shared" si="405"/>
        <v>4</v>
      </c>
    </row>
    <row r="12944" spans="1:6">
      <c r="A12944" t="s">
        <v>85</v>
      </c>
      <c r="B12944" s="72">
        <v>46284</v>
      </c>
      <c r="C12944" s="79">
        <v>0.20833333333333334</v>
      </c>
      <c r="D12944">
        <v>0</v>
      </c>
      <c r="E12944" t="str">
        <f t="shared" si="404"/>
        <v>septembre</v>
      </c>
      <c r="F12944" t="e">
        <f t="shared" si="405"/>
        <v>#N/A</v>
      </c>
    </row>
    <row r="12945" spans="1:6">
      <c r="A12945" t="s">
        <v>85</v>
      </c>
      <c r="B12945" s="72">
        <v>46284</v>
      </c>
      <c r="C12945" s="79">
        <v>0.25</v>
      </c>
      <c r="D12945">
        <v>0</v>
      </c>
      <c r="E12945" t="str">
        <f t="shared" si="404"/>
        <v>septembre</v>
      </c>
      <c r="F12945">
        <f t="shared" si="405"/>
        <v>6</v>
      </c>
    </row>
    <row r="12946" spans="1:6">
      <c r="A12946" t="s">
        <v>85</v>
      </c>
      <c r="B12946" s="72">
        <v>46284</v>
      </c>
      <c r="C12946" s="79">
        <v>0.29166666666666669</v>
      </c>
      <c r="D12946">
        <v>0</v>
      </c>
      <c r="E12946" t="str">
        <f t="shared" si="404"/>
        <v>septembre</v>
      </c>
      <c r="F12946">
        <f t="shared" si="405"/>
        <v>7</v>
      </c>
    </row>
    <row r="12947" spans="1:6">
      <c r="A12947" t="s">
        <v>85</v>
      </c>
      <c r="B12947" s="72">
        <v>46284</v>
      </c>
      <c r="C12947" s="79">
        <v>0.33333333333333331</v>
      </c>
      <c r="D12947">
        <v>2</v>
      </c>
      <c r="E12947" t="str">
        <f t="shared" si="404"/>
        <v>septembre</v>
      </c>
      <c r="F12947">
        <f t="shared" si="405"/>
        <v>8</v>
      </c>
    </row>
    <row r="12948" spans="1:6">
      <c r="A12948" t="s">
        <v>85</v>
      </c>
      <c r="B12948" s="72">
        <v>46284</v>
      </c>
      <c r="C12948" s="79">
        <v>0.375</v>
      </c>
      <c r="D12948">
        <v>2</v>
      </c>
      <c r="E12948" t="str">
        <f t="shared" si="404"/>
        <v>septembre</v>
      </c>
      <c r="F12948">
        <f t="shared" si="405"/>
        <v>9</v>
      </c>
    </row>
    <row r="12949" spans="1:6">
      <c r="A12949" t="s">
        <v>85</v>
      </c>
      <c r="B12949" s="72">
        <v>46284</v>
      </c>
      <c r="C12949" s="79">
        <v>0.41666666666666669</v>
      </c>
      <c r="D12949">
        <v>5</v>
      </c>
      <c r="E12949" t="str">
        <f t="shared" si="404"/>
        <v>septembre</v>
      </c>
      <c r="F12949">
        <f t="shared" si="405"/>
        <v>10</v>
      </c>
    </row>
    <row r="12950" spans="1:6">
      <c r="A12950" t="s">
        <v>85</v>
      </c>
      <c r="B12950" s="72">
        <v>46284</v>
      </c>
      <c r="C12950" s="79">
        <v>0.45833333333333331</v>
      </c>
      <c r="D12950">
        <v>8</v>
      </c>
      <c r="E12950" t="str">
        <f t="shared" si="404"/>
        <v>septembre</v>
      </c>
      <c r="F12950">
        <f t="shared" si="405"/>
        <v>11</v>
      </c>
    </row>
    <row r="12951" spans="1:6">
      <c r="A12951" t="s">
        <v>85</v>
      </c>
      <c r="B12951" s="72">
        <v>46284</v>
      </c>
      <c r="C12951" s="79">
        <v>0.5</v>
      </c>
      <c r="D12951">
        <v>7</v>
      </c>
      <c r="E12951" t="str">
        <f t="shared" si="404"/>
        <v>septembre</v>
      </c>
      <c r="F12951">
        <f t="shared" si="405"/>
        <v>12</v>
      </c>
    </row>
    <row r="12952" spans="1:6">
      <c r="A12952" t="s">
        <v>85</v>
      </c>
      <c r="B12952" s="72">
        <v>46284</v>
      </c>
      <c r="C12952" s="79">
        <v>0.54166666666666663</v>
      </c>
      <c r="D12952">
        <v>8</v>
      </c>
      <c r="E12952" t="str">
        <f t="shared" si="404"/>
        <v>septembre</v>
      </c>
      <c r="F12952">
        <f t="shared" si="405"/>
        <v>13</v>
      </c>
    </row>
    <row r="12953" spans="1:6">
      <c r="A12953" t="s">
        <v>85</v>
      </c>
      <c r="B12953" s="72">
        <v>46284</v>
      </c>
      <c r="C12953" s="79">
        <v>0.58333333333333337</v>
      </c>
      <c r="D12953">
        <v>8</v>
      </c>
      <c r="E12953" t="str">
        <f t="shared" si="404"/>
        <v>septembre</v>
      </c>
      <c r="F12953">
        <f t="shared" si="405"/>
        <v>14</v>
      </c>
    </row>
    <row r="12954" spans="1:6">
      <c r="A12954" t="s">
        <v>85</v>
      </c>
      <c r="B12954" s="72">
        <v>46284</v>
      </c>
      <c r="C12954" s="79">
        <v>0.625</v>
      </c>
      <c r="D12954">
        <v>5</v>
      </c>
      <c r="E12954" t="str">
        <f t="shared" si="404"/>
        <v>septembre</v>
      </c>
      <c r="F12954">
        <f t="shared" si="405"/>
        <v>15</v>
      </c>
    </row>
    <row r="12955" spans="1:6">
      <c r="A12955" t="s">
        <v>85</v>
      </c>
      <c r="B12955" s="72">
        <v>46284</v>
      </c>
      <c r="C12955" s="79">
        <v>0.66666666666666663</v>
      </c>
      <c r="D12955">
        <v>6</v>
      </c>
      <c r="E12955" t="str">
        <f t="shared" si="404"/>
        <v>septembre</v>
      </c>
      <c r="F12955">
        <f t="shared" si="405"/>
        <v>16</v>
      </c>
    </row>
    <row r="12956" spans="1:6">
      <c r="A12956" t="s">
        <v>85</v>
      </c>
      <c r="B12956" s="72">
        <v>46284</v>
      </c>
      <c r="C12956" s="79">
        <v>0.70833333333333337</v>
      </c>
      <c r="D12956">
        <v>3</v>
      </c>
      <c r="E12956" t="str">
        <f t="shared" si="404"/>
        <v>septembre</v>
      </c>
      <c r="F12956">
        <f t="shared" si="405"/>
        <v>17</v>
      </c>
    </row>
    <row r="12957" spans="1:6">
      <c r="A12957" t="s">
        <v>85</v>
      </c>
      <c r="B12957" s="72">
        <v>46284</v>
      </c>
      <c r="C12957" s="79">
        <v>0.75</v>
      </c>
      <c r="D12957">
        <v>5</v>
      </c>
      <c r="E12957" t="str">
        <f t="shared" si="404"/>
        <v>septembre</v>
      </c>
      <c r="F12957">
        <f t="shared" si="405"/>
        <v>18</v>
      </c>
    </row>
    <row r="12958" spans="1:6">
      <c r="A12958" t="s">
        <v>85</v>
      </c>
      <c r="B12958" s="72">
        <v>46284</v>
      </c>
      <c r="C12958" s="79">
        <v>0.79166666666666663</v>
      </c>
      <c r="D12958">
        <v>3</v>
      </c>
      <c r="E12958" t="str">
        <f t="shared" si="404"/>
        <v>septembre</v>
      </c>
      <c r="F12958">
        <f t="shared" si="405"/>
        <v>19</v>
      </c>
    </row>
    <row r="12959" spans="1:6">
      <c r="A12959" t="s">
        <v>85</v>
      </c>
      <c r="B12959" s="72">
        <v>46284</v>
      </c>
      <c r="C12959" s="79">
        <v>0.83333333333333337</v>
      </c>
      <c r="D12959">
        <v>3</v>
      </c>
      <c r="E12959" t="str">
        <f t="shared" si="404"/>
        <v>septembre</v>
      </c>
      <c r="F12959">
        <f t="shared" si="405"/>
        <v>20</v>
      </c>
    </row>
    <row r="12960" spans="1:6">
      <c r="A12960" t="s">
        <v>85</v>
      </c>
      <c r="B12960" s="72">
        <v>46284</v>
      </c>
      <c r="C12960" s="79">
        <v>0.875</v>
      </c>
      <c r="D12960">
        <v>3</v>
      </c>
      <c r="E12960" t="str">
        <f t="shared" si="404"/>
        <v>septembre</v>
      </c>
      <c r="F12960">
        <f t="shared" si="405"/>
        <v>21</v>
      </c>
    </row>
    <row r="12961" spans="1:6">
      <c r="A12961" t="s">
        <v>85</v>
      </c>
      <c r="B12961" s="72">
        <v>46284</v>
      </c>
      <c r="C12961" s="79">
        <v>0.91666666666666663</v>
      </c>
      <c r="D12961">
        <v>2</v>
      </c>
      <c r="E12961" t="str">
        <f t="shared" si="404"/>
        <v>septembre</v>
      </c>
      <c r="F12961">
        <f t="shared" si="405"/>
        <v>22</v>
      </c>
    </row>
    <row r="12962" spans="1:6">
      <c r="A12962" t="s">
        <v>85</v>
      </c>
      <c r="B12962" s="72">
        <v>46284</v>
      </c>
      <c r="C12962" s="79">
        <v>0.95833333333333337</v>
      </c>
      <c r="D12962">
        <v>2</v>
      </c>
      <c r="E12962" t="str">
        <f t="shared" si="404"/>
        <v>septembre</v>
      </c>
      <c r="F12962">
        <f t="shared" si="405"/>
        <v>23</v>
      </c>
    </row>
    <row r="12963" spans="1:6">
      <c r="A12963" t="s">
        <v>85</v>
      </c>
      <c r="B12963" s="72">
        <v>46285</v>
      </c>
      <c r="C12963" s="79">
        <v>0</v>
      </c>
      <c r="D12963">
        <v>0</v>
      </c>
      <c r="E12963" t="str">
        <f t="shared" si="404"/>
        <v>septembre</v>
      </c>
      <c r="F12963">
        <f t="shared" si="405"/>
        <v>24</v>
      </c>
    </row>
    <row r="12964" spans="1:6">
      <c r="A12964" t="s">
        <v>85</v>
      </c>
      <c r="B12964" s="72">
        <v>46285</v>
      </c>
      <c r="C12964" s="79">
        <v>4.1666666666666664E-2</v>
      </c>
      <c r="D12964">
        <v>1</v>
      </c>
      <c r="E12964" t="str">
        <f t="shared" si="404"/>
        <v>septembre</v>
      </c>
      <c r="F12964">
        <f t="shared" si="405"/>
        <v>1</v>
      </c>
    </row>
    <row r="12965" spans="1:6">
      <c r="A12965" t="s">
        <v>85</v>
      </c>
      <c r="B12965" s="72">
        <v>46285</v>
      </c>
      <c r="C12965" s="79">
        <v>8.3333333333333329E-2</v>
      </c>
      <c r="D12965">
        <v>1</v>
      </c>
      <c r="E12965" t="str">
        <f t="shared" si="404"/>
        <v>septembre</v>
      </c>
      <c r="F12965">
        <f t="shared" si="405"/>
        <v>2</v>
      </c>
    </row>
    <row r="12966" spans="1:6">
      <c r="A12966" t="s">
        <v>85</v>
      </c>
      <c r="B12966" s="72">
        <v>46285</v>
      </c>
      <c r="C12966" s="79">
        <v>0.125</v>
      </c>
      <c r="D12966">
        <v>0</v>
      </c>
      <c r="E12966" t="str">
        <f t="shared" si="404"/>
        <v>septembre</v>
      </c>
      <c r="F12966">
        <f t="shared" si="405"/>
        <v>3</v>
      </c>
    </row>
    <row r="12967" spans="1:6">
      <c r="A12967" t="s">
        <v>85</v>
      </c>
      <c r="B12967" s="72">
        <v>46285</v>
      </c>
      <c r="C12967" s="79">
        <v>0.16666666666666666</v>
      </c>
      <c r="D12967">
        <v>0</v>
      </c>
      <c r="E12967" t="str">
        <f t="shared" si="404"/>
        <v>septembre</v>
      </c>
      <c r="F12967">
        <f t="shared" si="405"/>
        <v>4</v>
      </c>
    </row>
    <row r="12968" spans="1:6">
      <c r="A12968" t="s">
        <v>85</v>
      </c>
      <c r="B12968" s="72">
        <v>46285</v>
      </c>
      <c r="C12968" s="79">
        <v>0.20833333333333334</v>
      </c>
      <c r="D12968">
        <v>0</v>
      </c>
      <c r="E12968" t="str">
        <f t="shared" si="404"/>
        <v>septembre</v>
      </c>
      <c r="F12968" t="e">
        <f t="shared" si="405"/>
        <v>#N/A</v>
      </c>
    </row>
    <row r="12969" spans="1:6">
      <c r="A12969" t="s">
        <v>85</v>
      </c>
      <c r="B12969" s="72">
        <v>46285</v>
      </c>
      <c r="C12969" s="79">
        <v>0.25</v>
      </c>
      <c r="D12969">
        <v>1</v>
      </c>
      <c r="E12969" t="str">
        <f t="shared" si="404"/>
        <v>septembre</v>
      </c>
      <c r="F12969">
        <f t="shared" si="405"/>
        <v>6</v>
      </c>
    </row>
    <row r="12970" spans="1:6">
      <c r="A12970" t="s">
        <v>85</v>
      </c>
      <c r="B12970" s="72">
        <v>46285</v>
      </c>
      <c r="C12970" s="79">
        <v>0.29166666666666669</v>
      </c>
      <c r="D12970">
        <v>0</v>
      </c>
      <c r="E12970" t="str">
        <f t="shared" si="404"/>
        <v>septembre</v>
      </c>
      <c r="F12970">
        <f t="shared" si="405"/>
        <v>7</v>
      </c>
    </row>
    <row r="12971" spans="1:6">
      <c r="A12971" t="s">
        <v>85</v>
      </c>
      <c r="B12971" s="72">
        <v>46285</v>
      </c>
      <c r="C12971" s="79">
        <v>0.33333333333333331</v>
      </c>
      <c r="D12971">
        <v>3</v>
      </c>
      <c r="E12971" t="str">
        <f t="shared" si="404"/>
        <v>septembre</v>
      </c>
      <c r="F12971">
        <f t="shared" si="405"/>
        <v>8</v>
      </c>
    </row>
    <row r="12972" spans="1:6">
      <c r="A12972" t="s">
        <v>85</v>
      </c>
      <c r="B12972" s="72">
        <v>46285</v>
      </c>
      <c r="C12972" s="79">
        <v>0.375</v>
      </c>
      <c r="D12972">
        <v>2</v>
      </c>
      <c r="E12972" t="str">
        <f t="shared" si="404"/>
        <v>septembre</v>
      </c>
      <c r="F12972">
        <f t="shared" si="405"/>
        <v>9</v>
      </c>
    </row>
    <row r="12973" spans="1:6">
      <c r="A12973" t="s">
        <v>85</v>
      </c>
      <c r="B12973" s="72">
        <v>46285</v>
      </c>
      <c r="C12973" s="79">
        <v>0.41666666666666669</v>
      </c>
      <c r="D12973">
        <v>3</v>
      </c>
      <c r="E12973" t="str">
        <f t="shared" si="404"/>
        <v>septembre</v>
      </c>
      <c r="F12973">
        <f t="shared" si="405"/>
        <v>10</v>
      </c>
    </row>
    <row r="12974" spans="1:6">
      <c r="A12974" t="s">
        <v>85</v>
      </c>
      <c r="B12974" s="72">
        <v>46285</v>
      </c>
      <c r="C12974" s="79">
        <v>0.45833333333333331</v>
      </c>
      <c r="D12974">
        <v>2</v>
      </c>
      <c r="E12974" t="str">
        <f t="shared" si="404"/>
        <v>septembre</v>
      </c>
      <c r="F12974">
        <f t="shared" si="405"/>
        <v>11</v>
      </c>
    </row>
    <row r="12975" spans="1:6">
      <c r="A12975" t="s">
        <v>85</v>
      </c>
      <c r="B12975" s="72">
        <v>46285</v>
      </c>
      <c r="C12975" s="79">
        <v>0.5</v>
      </c>
      <c r="D12975">
        <v>6</v>
      </c>
      <c r="E12975" t="str">
        <f t="shared" si="404"/>
        <v>septembre</v>
      </c>
      <c r="F12975">
        <f t="shared" si="405"/>
        <v>12</v>
      </c>
    </row>
    <row r="12976" spans="1:6">
      <c r="A12976" t="s">
        <v>85</v>
      </c>
      <c r="B12976" s="72">
        <v>46285</v>
      </c>
      <c r="C12976" s="79">
        <v>0.54166666666666663</v>
      </c>
      <c r="D12976">
        <v>6</v>
      </c>
      <c r="E12976" t="str">
        <f t="shared" si="404"/>
        <v>septembre</v>
      </c>
      <c r="F12976">
        <f t="shared" si="405"/>
        <v>13</v>
      </c>
    </row>
    <row r="12977" spans="1:6">
      <c r="A12977" t="s">
        <v>85</v>
      </c>
      <c r="B12977" s="72">
        <v>46285</v>
      </c>
      <c r="C12977" s="79">
        <v>0.58333333333333337</v>
      </c>
      <c r="D12977">
        <v>6</v>
      </c>
      <c r="E12977" t="str">
        <f t="shared" si="404"/>
        <v>septembre</v>
      </c>
      <c r="F12977">
        <f t="shared" si="405"/>
        <v>14</v>
      </c>
    </row>
    <row r="12978" spans="1:6">
      <c r="A12978" t="s">
        <v>85</v>
      </c>
      <c r="B12978" s="72">
        <v>46285</v>
      </c>
      <c r="C12978" s="79">
        <v>0.625</v>
      </c>
      <c r="D12978">
        <v>6</v>
      </c>
      <c r="E12978" t="str">
        <f t="shared" si="404"/>
        <v>septembre</v>
      </c>
      <c r="F12978">
        <f t="shared" si="405"/>
        <v>15</v>
      </c>
    </row>
    <row r="12979" spans="1:6">
      <c r="A12979" t="s">
        <v>85</v>
      </c>
      <c r="B12979" s="72">
        <v>46285</v>
      </c>
      <c r="C12979" s="79">
        <v>0.66666666666666663</v>
      </c>
      <c r="D12979">
        <v>7</v>
      </c>
      <c r="E12979" t="str">
        <f t="shared" si="404"/>
        <v>septembre</v>
      </c>
      <c r="F12979">
        <f t="shared" si="405"/>
        <v>16</v>
      </c>
    </row>
    <row r="12980" spans="1:6">
      <c r="A12980" t="s">
        <v>85</v>
      </c>
      <c r="B12980" s="72">
        <v>46285</v>
      </c>
      <c r="C12980" s="79">
        <v>0.70833333333333337</v>
      </c>
      <c r="D12980">
        <v>4</v>
      </c>
      <c r="E12980" t="str">
        <f t="shared" si="404"/>
        <v>septembre</v>
      </c>
      <c r="F12980">
        <f t="shared" si="405"/>
        <v>17</v>
      </c>
    </row>
    <row r="12981" spans="1:6">
      <c r="A12981" t="s">
        <v>85</v>
      </c>
      <c r="B12981" s="72">
        <v>46285</v>
      </c>
      <c r="C12981" s="79">
        <v>0.75</v>
      </c>
      <c r="D12981">
        <v>5</v>
      </c>
      <c r="E12981" t="str">
        <f t="shared" si="404"/>
        <v>septembre</v>
      </c>
      <c r="F12981">
        <f t="shared" si="405"/>
        <v>18</v>
      </c>
    </row>
    <row r="12982" spans="1:6">
      <c r="A12982" t="s">
        <v>85</v>
      </c>
      <c r="B12982" s="72">
        <v>46285</v>
      </c>
      <c r="C12982" s="79">
        <v>0.79166666666666663</v>
      </c>
      <c r="D12982">
        <v>6</v>
      </c>
      <c r="E12982" t="str">
        <f t="shared" si="404"/>
        <v>septembre</v>
      </c>
      <c r="F12982">
        <f t="shared" si="405"/>
        <v>19</v>
      </c>
    </row>
    <row r="12983" spans="1:6">
      <c r="A12983" t="s">
        <v>85</v>
      </c>
      <c r="B12983" s="72">
        <v>46285</v>
      </c>
      <c r="C12983" s="79">
        <v>0.83333333333333337</v>
      </c>
      <c r="D12983">
        <v>7</v>
      </c>
      <c r="E12983" t="str">
        <f t="shared" si="404"/>
        <v>septembre</v>
      </c>
      <c r="F12983">
        <f t="shared" si="405"/>
        <v>20</v>
      </c>
    </row>
    <row r="12984" spans="1:6">
      <c r="A12984" t="s">
        <v>85</v>
      </c>
      <c r="B12984" s="72">
        <v>46285</v>
      </c>
      <c r="C12984" s="79">
        <v>0.875</v>
      </c>
      <c r="D12984">
        <v>2</v>
      </c>
      <c r="E12984" t="str">
        <f t="shared" si="404"/>
        <v>septembre</v>
      </c>
      <c r="F12984">
        <f t="shared" si="405"/>
        <v>21</v>
      </c>
    </row>
    <row r="12985" spans="1:6">
      <c r="A12985" t="s">
        <v>85</v>
      </c>
      <c r="B12985" s="72">
        <v>46285</v>
      </c>
      <c r="C12985" s="79">
        <v>0.91666666666666663</v>
      </c>
      <c r="D12985">
        <v>2</v>
      </c>
      <c r="E12985" t="str">
        <f t="shared" si="404"/>
        <v>septembre</v>
      </c>
      <c r="F12985">
        <f t="shared" si="405"/>
        <v>22</v>
      </c>
    </row>
    <row r="12986" spans="1:6">
      <c r="A12986" t="s">
        <v>85</v>
      </c>
      <c r="B12986" s="72">
        <v>46285</v>
      </c>
      <c r="C12986" s="79">
        <v>0.95833333333333337</v>
      </c>
      <c r="D12986">
        <v>1</v>
      </c>
      <c r="E12986" t="str">
        <f t="shared" si="404"/>
        <v>septembre</v>
      </c>
      <c r="F12986">
        <f t="shared" si="405"/>
        <v>23</v>
      </c>
    </row>
    <row r="12987" spans="1:6">
      <c r="A12987" t="s">
        <v>85</v>
      </c>
      <c r="B12987" s="72">
        <v>46286</v>
      </c>
      <c r="C12987" s="79">
        <v>0</v>
      </c>
      <c r="D12987">
        <v>1</v>
      </c>
      <c r="E12987" t="str">
        <f t="shared" si="404"/>
        <v>septembre</v>
      </c>
      <c r="F12987">
        <f t="shared" si="405"/>
        <v>24</v>
      </c>
    </row>
    <row r="12988" spans="1:6">
      <c r="A12988" t="s">
        <v>85</v>
      </c>
      <c r="B12988" s="72">
        <v>46286</v>
      </c>
      <c r="C12988" s="79">
        <v>4.1666666666666664E-2</v>
      </c>
      <c r="D12988">
        <v>0</v>
      </c>
      <c r="E12988" t="str">
        <f t="shared" si="404"/>
        <v>septembre</v>
      </c>
      <c r="F12988">
        <f t="shared" si="405"/>
        <v>1</v>
      </c>
    </row>
    <row r="12989" spans="1:6">
      <c r="A12989" t="s">
        <v>85</v>
      </c>
      <c r="B12989" s="72">
        <v>46286</v>
      </c>
      <c r="C12989" s="79">
        <v>8.3333333333333329E-2</v>
      </c>
      <c r="D12989">
        <v>1</v>
      </c>
      <c r="E12989" t="str">
        <f t="shared" si="404"/>
        <v>septembre</v>
      </c>
      <c r="F12989">
        <f t="shared" si="405"/>
        <v>2</v>
      </c>
    </row>
    <row r="12990" spans="1:6">
      <c r="A12990" t="s">
        <v>85</v>
      </c>
      <c r="B12990" s="72">
        <v>46286</v>
      </c>
      <c r="C12990" s="79">
        <v>0.125</v>
      </c>
      <c r="D12990">
        <v>0</v>
      </c>
      <c r="E12990" t="str">
        <f t="shared" si="404"/>
        <v>septembre</v>
      </c>
      <c r="F12990">
        <f t="shared" si="405"/>
        <v>3</v>
      </c>
    </row>
    <row r="12991" spans="1:6">
      <c r="A12991" t="s">
        <v>85</v>
      </c>
      <c r="B12991" s="72">
        <v>46286</v>
      </c>
      <c r="C12991" s="79">
        <v>0.16666666666666666</v>
      </c>
      <c r="D12991">
        <v>1</v>
      </c>
      <c r="E12991" t="str">
        <f t="shared" si="404"/>
        <v>septembre</v>
      </c>
      <c r="F12991">
        <f t="shared" si="405"/>
        <v>4</v>
      </c>
    </row>
    <row r="12992" spans="1:6">
      <c r="A12992" t="s">
        <v>85</v>
      </c>
      <c r="B12992" s="72">
        <v>46286</v>
      </c>
      <c r="C12992" s="79">
        <v>0.20833333333333334</v>
      </c>
      <c r="D12992">
        <v>0</v>
      </c>
      <c r="E12992" t="str">
        <f t="shared" si="404"/>
        <v>septembre</v>
      </c>
      <c r="F12992" t="e">
        <f t="shared" si="405"/>
        <v>#N/A</v>
      </c>
    </row>
    <row r="12993" spans="1:6">
      <c r="A12993" t="s">
        <v>85</v>
      </c>
      <c r="B12993" s="72">
        <v>46286</v>
      </c>
      <c r="C12993" s="79">
        <v>0.25</v>
      </c>
      <c r="D12993">
        <v>1</v>
      </c>
      <c r="E12993" t="str">
        <f t="shared" si="404"/>
        <v>septembre</v>
      </c>
      <c r="F12993">
        <f t="shared" si="405"/>
        <v>6</v>
      </c>
    </row>
    <row r="12994" spans="1:6">
      <c r="A12994" t="s">
        <v>85</v>
      </c>
      <c r="B12994" s="72">
        <v>46286</v>
      </c>
      <c r="C12994" s="79">
        <v>0.29166666666666669</v>
      </c>
      <c r="D12994">
        <v>1</v>
      </c>
      <c r="E12994" t="str">
        <f t="shared" si="404"/>
        <v>septembre</v>
      </c>
      <c r="F12994">
        <f t="shared" si="405"/>
        <v>7</v>
      </c>
    </row>
    <row r="12995" spans="1:6">
      <c r="A12995" t="s">
        <v>85</v>
      </c>
      <c r="B12995" s="72">
        <v>46286</v>
      </c>
      <c r="C12995" s="79">
        <v>0.33333333333333331</v>
      </c>
      <c r="D12995">
        <v>2</v>
      </c>
      <c r="E12995" t="str">
        <f t="shared" si="404"/>
        <v>septembre</v>
      </c>
      <c r="F12995">
        <f t="shared" si="405"/>
        <v>8</v>
      </c>
    </row>
    <row r="12996" spans="1:6">
      <c r="A12996" t="s">
        <v>85</v>
      </c>
      <c r="B12996" s="72">
        <v>46286</v>
      </c>
      <c r="C12996" s="79">
        <v>0.375</v>
      </c>
      <c r="D12996">
        <v>5</v>
      </c>
      <c r="E12996" t="str">
        <f t="shared" ref="E12996:E13059" si="406">TEXT(B12996,"mmmm")</f>
        <v>septembre</v>
      </c>
      <c r="F12996">
        <f t="shared" ref="F12996:F13059" si="407">VLOOKUP(C12996,$L$1:$M$24,2,0)</f>
        <v>9</v>
      </c>
    </row>
    <row r="12997" spans="1:6">
      <c r="A12997" t="s">
        <v>85</v>
      </c>
      <c r="B12997" s="72">
        <v>46286</v>
      </c>
      <c r="C12997" s="79">
        <v>0.41666666666666669</v>
      </c>
      <c r="D12997">
        <v>8</v>
      </c>
      <c r="E12997" t="str">
        <f t="shared" si="406"/>
        <v>septembre</v>
      </c>
      <c r="F12997">
        <f t="shared" si="407"/>
        <v>10</v>
      </c>
    </row>
    <row r="12998" spans="1:6">
      <c r="A12998" t="s">
        <v>85</v>
      </c>
      <c r="B12998" s="72">
        <v>46286</v>
      </c>
      <c r="C12998" s="79">
        <v>0.45833333333333331</v>
      </c>
      <c r="D12998">
        <v>11</v>
      </c>
      <c r="E12998" t="str">
        <f t="shared" si="406"/>
        <v>septembre</v>
      </c>
      <c r="F12998">
        <f t="shared" si="407"/>
        <v>11</v>
      </c>
    </row>
    <row r="12999" spans="1:6">
      <c r="A12999" t="s">
        <v>85</v>
      </c>
      <c r="B12999" s="72">
        <v>46286</v>
      </c>
      <c r="C12999" s="79">
        <v>0.5</v>
      </c>
      <c r="D12999">
        <v>14</v>
      </c>
      <c r="E12999" t="str">
        <f t="shared" si="406"/>
        <v>septembre</v>
      </c>
      <c r="F12999">
        <f t="shared" si="407"/>
        <v>12</v>
      </c>
    </row>
    <row r="13000" spans="1:6">
      <c r="A13000" t="s">
        <v>85</v>
      </c>
      <c r="B13000" s="72">
        <v>46286</v>
      </c>
      <c r="C13000" s="79">
        <v>0.54166666666666663</v>
      </c>
      <c r="D13000">
        <v>12</v>
      </c>
      <c r="E13000" t="str">
        <f t="shared" si="406"/>
        <v>septembre</v>
      </c>
      <c r="F13000">
        <f t="shared" si="407"/>
        <v>13</v>
      </c>
    </row>
    <row r="13001" spans="1:6">
      <c r="A13001" t="s">
        <v>85</v>
      </c>
      <c r="B13001" s="72">
        <v>46286</v>
      </c>
      <c r="C13001" s="79">
        <v>0.58333333333333337</v>
      </c>
      <c r="D13001">
        <v>9</v>
      </c>
      <c r="E13001" t="str">
        <f t="shared" si="406"/>
        <v>septembre</v>
      </c>
      <c r="F13001">
        <f t="shared" si="407"/>
        <v>14</v>
      </c>
    </row>
    <row r="13002" spans="1:6">
      <c r="A13002" t="s">
        <v>85</v>
      </c>
      <c r="B13002" s="72">
        <v>46286</v>
      </c>
      <c r="C13002" s="79">
        <v>0.625</v>
      </c>
      <c r="D13002">
        <v>9</v>
      </c>
      <c r="E13002" t="str">
        <f t="shared" si="406"/>
        <v>septembre</v>
      </c>
      <c r="F13002">
        <f t="shared" si="407"/>
        <v>15</v>
      </c>
    </row>
    <row r="13003" spans="1:6">
      <c r="A13003" t="s">
        <v>85</v>
      </c>
      <c r="B13003" s="72">
        <v>46286</v>
      </c>
      <c r="C13003" s="79">
        <v>0.66666666666666663</v>
      </c>
      <c r="D13003">
        <v>9</v>
      </c>
      <c r="E13003" t="str">
        <f t="shared" si="406"/>
        <v>septembre</v>
      </c>
      <c r="F13003">
        <f t="shared" si="407"/>
        <v>16</v>
      </c>
    </row>
    <row r="13004" spans="1:6">
      <c r="A13004" t="s">
        <v>85</v>
      </c>
      <c r="B13004" s="72">
        <v>46286</v>
      </c>
      <c r="C13004" s="79">
        <v>0.70833333333333337</v>
      </c>
      <c r="D13004">
        <v>10</v>
      </c>
      <c r="E13004" t="str">
        <f t="shared" si="406"/>
        <v>septembre</v>
      </c>
      <c r="F13004">
        <f t="shared" si="407"/>
        <v>17</v>
      </c>
    </row>
    <row r="13005" spans="1:6">
      <c r="A13005" t="s">
        <v>85</v>
      </c>
      <c r="B13005" s="72">
        <v>46286</v>
      </c>
      <c r="C13005" s="79">
        <v>0.75</v>
      </c>
      <c r="D13005">
        <v>7</v>
      </c>
      <c r="E13005" t="str">
        <f t="shared" si="406"/>
        <v>septembre</v>
      </c>
      <c r="F13005">
        <f t="shared" si="407"/>
        <v>18</v>
      </c>
    </row>
    <row r="13006" spans="1:6">
      <c r="A13006" t="s">
        <v>85</v>
      </c>
      <c r="B13006" s="72">
        <v>46286</v>
      </c>
      <c r="C13006" s="79">
        <v>0.79166666666666663</v>
      </c>
      <c r="D13006">
        <v>9</v>
      </c>
      <c r="E13006" t="str">
        <f t="shared" si="406"/>
        <v>septembre</v>
      </c>
      <c r="F13006">
        <f t="shared" si="407"/>
        <v>19</v>
      </c>
    </row>
    <row r="13007" spans="1:6">
      <c r="A13007" t="s">
        <v>85</v>
      </c>
      <c r="B13007" s="72">
        <v>46286</v>
      </c>
      <c r="C13007" s="79">
        <v>0.83333333333333337</v>
      </c>
      <c r="D13007">
        <v>5</v>
      </c>
      <c r="E13007" t="str">
        <f t="shared" si="406"/>
        <v>septembre</v>
      </c>
      <c r="F13007">
        <f t="shared" si="407"/>
        <v>20</v>
      </c>
    </row>
    <row r="13008" spans="1:6">
      <c r="A13008" t="s">
        <v>85</v>
      </c>
      <c r="B13008" s="72">
        <v>46286</v>
      </c>
      <c r="C13008" s="79">
        <v>0.875</v>
      </c>
      <c r="D13008">
        <v>5</v>
      </c>
      <c r="E13008" t="str">
        <f t="shared" si="406"/>
        <v>septembre</v>
      </c>
      <c r="F13008">
        <f t="shared" si="407"/>
        <v>21</v>
      </c>
    </row>
    <row r="13009" spans="1:6">
      <c r="A13009" t="s">
        <v>85</v>
      </c>
      <c r="B13009" s="72">
        <v>46286</v>
      </c>
      <c r="C13009" s="79">
        <v>0.91666666666666663</v>
      </c>
      <c r="D13009">
        <v>3</v>
      </c>
      <c r="E13009" t="str">
        <f t="shared" si="406"/>
        <v>septembre</v>
      </c>
      <c r="F13009">
        <f t="shared" si="407"/>
        <v>22</v>
      </c>
    </row>
    <row r="13010" spans="1:6">
      <c r="A13010" t="s">
        <v>85</v>
      </c>
      <c r="B13010" s="72">
        <v>46286</v>
      </c>
      <c r="C13010" s="79">
        <v>0.95833333333333337</v>
      </c>
      <c r="D13010">
        <v>4</v>
      </c>
      <c r="E13010" t="str">
        <f t="shared" si="406"/>
        <v>septembre</v>
      </c>
      <c r="F13010">
        <f t="shared" si="407"/>
        <v>23</v>
      </c>
    </row>
    <row r="13011" spans="1:6">
      <c r="A13011" t="s">
        <v>85</v>
      </c>
      <c r="B13011" s="72">
        <v>46287</v>
      </c>
      <c r="C13011" s="79">
        <v>0</v>
      </c>
      <c r="D13011">
        <v>1</v>
      </c>
      <c r="E13011" t="str">
        <f t="shared" si="406"/>
        <v>septembre</v>
      </c>
      <c r="F13011">
        <f t="shared" si="407"/>
        <v>24</v>
      </c>
    </row>
    <row r="13012" spans="1:6">
      <c r="A13012" t="s">
        <v>85</v>
      </c>
      <c r="B13012" s="72">
        <v>46287</v>
      </c>
      <c r="C13012" s="79">
        <v>4.1666666666666664E-2</v>
      </c>
      <c r="D13012">
        <v>1</v>
      </c>
      <c r="E13012" t="str">
        <f t="shared" si="406"/>
        <v>septembre</v>
      </c>
      <c r="F13012">
        <f t="shared" si="407"/>
        <v>1</v>
      </c>
    </row>
    <row r="13013" spans="1:6">
      <c r="A13013" t="s">
        <v>85</v>
      </c>
      <c r="B13013" s="72">
        <v>46287</v>
      </c>
      <c r="C13013" s="79">
        <v>8.3333333333333329E-2</v>
      </c>
      <c r="D13013">
        <v>0</v>
      </c>
      <c r="E13013" t="str">
        <f t="shared" si="406"/>
        <v>septembre</v>
      </c>
      <c r="F13013">
        <f t="shared" si="407"/>
        <v>2</v>
      </c>
    </row>
    <row r="13014" spans="1:6">
      <c r="A13014" t="s">
        <v>85</v>
      </c>
      <c r="B13014" s="72">
        <v>46287</v>
      </c>
      <c r="C13014" s="79">
        <v>0.125</v>
      </c>
      <c r="D13014">
        <v>0</v>
      </c>
      <c r="E13014" t="str">
        <f t="shared" si="406"/>
        <v>septembre</v>
      </c>
      <c r="F13014">
        <f t="shared" si="407"/>
        <v>3</v>
      </c>
    </row>
    <row r="13015" spans="1:6">
      <c r="A13015" t="s">
        <v>85</v>
      </c>
      <c r="B13015" s="72">
        <v>46287</v>
      </c>
      <c r="C13015" s="79">
        <v>0.16666666666666666</v>
      </c>
      <c r="D13015">
        <v>0</v>
      </c>
      <c r="E13015" t="str">
        <f t="shared" si="406"/>
        <v>septembre</v>
      </c>
      <c r="F13015">
        <f t="shared" si="407"/>
        <v>4</v>
      </c>
    </row>
    <row r="13016" spans="1:6">
      <c r="A13016" t="s">
        <v>85</v>
      </c>
      <c r="B13016" s="72">
        <v>46287</v>
      </c>
      <c r="C13016" s="79">
        <v>0.20833333333333334</v>
      </c>
      <c r="D13016">
        <v>0</v>
      </c>
      <c r="E13016" t="str">
        <f t="shared" si="406"/>
        <v>septembre</v>
      </c>
      <c r="F13016" t="e">
        <f t="shared" si="407"/>
        <v>#N/A</v>
      </c>
    </row>
    <row r="13017" spans="1:6">
      <c r="A13017" t="s">
        <v>85</v>
      </c>
      <c r="B13017" s="72">
        <v>46287</v>
      </c>
      <c r="C13017" s="79">
        <v>0.25</v>
      </c>
      <c r="D13017">
        <v>0</v>
      </c>
      <c r="E13017" t="str">
        <f t="shared" si="406"/>
        <v>septembre</v>
      </c>
      <c r="F13017">
        <f t="shared" si="407"/>
        <v>6</v>
      </c>
    </row>
    <row r="13018" spans="1:6">
      <c r="A13018" t="s">
        <v>85</v>
      </c>
      <c r="B13018" s="72">
        <v>46287</v>
      </c>
      <c r="C13018" s="79">
        <v>0.29166666666666669</v>
      </c>
      <c r="D13018">
        <v>0</v>
      </c>
      <c r="E13018" t="str">
        <f t="shared" si="406"/>
        <v>septembre</v>
      </c>
      <c r="F13018">
        <f t="shared" si="407"/>
        <v>7</v>
      </c>
    </row>
    <row r="13019" spans="1:6">
      <c r="A13019" t="s">
        <v>85</v>
      </c>
      <c r="B13019" s="72">
        <v>46287</v>
      </c>
      <c r="C13019" s="79">
        <v>0.33333333333333331</v>
      </c>
      <c r="D13019">
        <v>2</v>
      </c>
      <c r="E13019" t="str">
        <f t="shared" si="406"/>
        <v>septembre</v>
      </c>
      <c r="F13019">
        <f t="shared" si="407"/>
        <v>8</v>
      </c>
    </row>
    <row r="13020" spans="1:6">
      <c r="A13020" t="s">
        <v>85</v>
      </c>
      <c r="B13020" s="72">
        <v>46287</v>
      </c>
      <c r="C13020" s="79">
        <v>0.375</v>
      </c>
      <c r="D13020">
        <v>2</v>
      </c>
      <c r="E13020" t="str">
        <f t="shared" si="406"/>
        <v>septembre</v>
      </c>
      <c r="F13020">
        <f t="shared" si="407"/>
        <v>9</v>
      </c>
    </row>
    <row r="13021" spans="1:6">
      <c r="A13021" t="s">
        <v>85</v>
      </c>
      <c r="B13021" s="72">
        <v>46287</v>
      </c>
      <c r="C13021" s="79">
        <v>0.41666666666666669</v>
      </c>
      <c r="D13021">
        <v>8</v>
      </c>
      <c r="E13021" t="str">
        <f t="shared" si="406"/>
        <v>septembre</v>
      </c>
      <c r="F13021">
        <f t="shared" si="407"/>
        <v>10</v>
      </c>
    </row>
    <row r="13022" spans="1:6">
      <c r="A13022" t="s">
        <v>85</v>
      </c>
      <c r="B13022" s="72">
        <v>46287</v>
      </c>
      <c r="C13022" s="79">
        <v>0.45833333333333331</v>
      </c>
      <c r="D13022">
        <v>12</v>
      </c>
      <c r="E13022" t="str">
        <f t="shared" si="406"/>
        <v>septembre</v>
      </c>
      <c r="F13022">
        <f t="shared" si="407"/>
        <v>11</v>
      </c>
    </row>
    <row r="13023" spans="1:6">
      <c r="A13023" t="s">
        <v>85</v>
      </c>
      <c r="B13023" s="72">
        <v>46287</v>
      </c>
      <c r="C13023" s="79">
        <v>0.5</v>
      </c>
      <c r="D13023">
        <v>11</v>
      </c>
      <c r="E13023" t="str">
        <f t="shared" si="406"/>
        <v>septembre</v>
      </c>
      <c r="F13023">
        <f t="shared" si="407"/>
        <v>12</v>
      </c>
    </row>
    <row r="13024" spans="1:6">
      <c r="A13024" t="s">
        <v>85</v>
      </c>
      <c r="B13024" s="72">
        <v>46287</v>
      </c>
      <c r="C13024" s="79">
        <v>0.54166666666666663</v>
      </c>
      <c r="D13024">
        <v>8</v>
      </c>
      <c r="E13024" t="str">
        <f t="shared" si="406"/>
        <v>septembre</v>
      </c>
      <c r="F13024">
        <f t="shared" si="407"/>
        <v>13</v>
      </c>
    </row>
    <row r="13025" spans="1:6">
      <c r="A13025" t="s">
        <v>85</v>
      </c>
      <c r="B13025" s="72">
        <v>46287</v>
      </c>
      <c r="C13025" s="79">
        <v>0.58333333333333337</v>
      </c>
      <c r="D13025">
        <v>7</v>
      </c>
      <c r="E13025" t="str">
        <f t="shared" si="406"/>
        <v>septembre</v>
      </c>
      <c r="F13025">
        <f t="shared" si="407"/>
        <v>14</v>
      </c>
    </row>
    <row r="13026" spans="1:6">
      <c r="A13026" t="s">
        <v>85</v>
      </c>
      <c r="B13026" s="72">
        <v>46287</v>
      </c>
      <c r="C13026" s="79">
        <v>0.625</v>
      </c>
      <c r="D13026">
        <v>9</v>
      </c>
      <c r="E13026" t="str">
        <f t="shared" si="406"/>
        <v>septembre</v>
      </c>
      <c r="F13026">
        <f t="shared" si="407"/>
        <v>15</v>
      </c>
    </row>
    <row r="13027" spans="1:6">
      <c r="A13027" t="s">
        <v>85</v>
      </c>
      <c r="B13027" s="72">
        <v>46287</v>
      </c>
      <c r="C13027" s="79">
        <v>0.66666666666666663</v>
      </c>
      <c r="D13027">
        <v>9</v>
      </c>
      <c r="E13027" t="str">
        <f t="shared" si="406"/>
        <v>septembre</v>
      </c>
      <c r="F13027">
        <f t="shared" si="407"/>
        <v>16</v>
      </c>
    </row>
    <row r="13028" spans="1:6">
      <c r="A13028" t="s">
        <v>85</v>
      </c>
      <c r="B13028" s="72">
        <v>46287</v>
      </c>
      <c r="C13028" s="79">
        <v>0.70833333333333337</v>
      </c>
      <c r="D13028">
        <v>11</v>
      </c>
      <c r="E13028" t="str">
        <f t="shared" si="406"/>
        <v>septembre</v>
      </c>
      <c r="F13028">
        <f t="shared" si="407"/>
        <v>17</v>
      </c>
    </row>
    <row r="13029" spans="1:6">
      <c r="A13029" t="s">
        <v>85</v>
      </c>
      <c r="B13029" s="72">
        <v>46287</v>
      </c>
      <c r="C13029" s="79">
        <v>0.75</v>
      </c>
      <c r="D13029">
        <v>7</v>
      </c>
      <c r="E13029" t="str">
        <f t="shared" si="406"/>
        <v>septembre</v>
      </c>
      <c r="F13029">
        <f t="shared" si="407"/>
        <v>18</v>
      </c>
    </row>
    <row r="13030" spans="1:6">
      <c r="A13030" t="s">
        <v>85</v>
      </c>
      <c r="B13030" s="72">
        <v>46287</v>
      </c>
      <c r="C13030" s="79">
        <v>0.79166666666666663</v>
      </c>
      <c r="D13030">
        <v>8</v>
      </c>
      <c r="E13030" t="str">
        <f t="shared" si="406"/>
        <v>septembre</v>
      </c>
      <c r="F13030">
        <f t="shared" si="407"/>
        <v>19</v>
      </c>
    </row>
    <row r="13031" spans="1:6">
      <c r="A13031" t="s">
        <v>85</v>
      </c>
      <c r="B13031" s="72">
        <v>46287</v>
      </c>
      <c r="C13031" s="79">
        <v>0.83333333333333337</v>
      </c>
      <c r="D13031">
        <v>4</v>
      </c>
      <c r="E13031" t="str">
        <f t="shared" si="406"/>
        <v>septembre</v>
      </c>
      <c r="F13031">
        <f t="shared" si="407"/>
        <v>20</v>
      </c>
    </row>
    <row r="13032" spans="1:6">
      <c r="A13032" t="s">
        <v>85</v>
      </c>
      <c r="B13032" s="72">
        <v>46287</v>
      </c>
      <c r="C13032" s="79">
        <v>0.875</v>
      </c>
      <c r="D13032">
        <v>4</v>
      </c>
      <c r="E13032" t="str">
        <f t="shared" si="406"/>
        <v>septembre</v>
      </c>
      <c r="F13032">
        <f t="shared" si="407"/>
        <v>21</v>
      </c>
    </row>
    <row r="13033" spans="1:6">
      <c r="A13033" t="s">
        <v>85</v>
      </c>
      <c r="B13033" s="72">
        <v>46287</v>
      </c>
      <c r="C13033" s="79">
        <v>0.91666666666666663</v>
      </c>
      <c r="D13033">
        <v>3</v>
      </c>
      <c r="E13033" t="str">
        <f t="shared" si="406"/>
        <v>septembre</v>
      </c>
      <c r="F13033">
        <f t="shared" si="407"/>
        <v>22</v>
      </c>
    </row>
    <row r="13034" spans="1:6">
      <c r="A13034" t="s">
        <v>85</v>
      </c>
      <c r="B13034" s="72">
        <v>46287</v>
      </c>
      <c r="C13034" s="79">
        <v>0.95833333333333337</v>
      </c>
      <c r="D13034">
        <v>3</v>
      </c>
      <c r="E13034" t="str">
        <f t="shared" si="406"/>
        <v>septembre</v>
      </c>
      <c r="F13034">
        <f t="shared" si="407"/>
        <v>23</v>
      </c>
    </row>
    <row r="13035" spans="1:6">
      <c r="A13035" t="s">
        <v>85</v>
      </c>
      <c r="B13035" s="72">
        <v>46288</v>
      </c>
      <c r="C13035" s="79">
        <v>0</v>
      </c>
      <c r="D13035">
        <v>0</v>
      </c>
      <c r="E13035" t="str">
        <f t="shared" si="406"/>
        <v>septembre</v>
      </c>
      <c r="F13035">
        <f t="shared" si="407"/>
        <v>24</v>
      </c>
    </row>
    <row r="13036" spans="1:6">
      <c r="A13036" t="s">
        <v>85</v>
      </c>
      <c r="B13036" s="72">
        <v>46288</v>
      </c>
      <c r="C13036" s="79">
        <v>4.1666666666666664E-2</v>
      </c>
      <c r="D13036">
        <v>1</v>
      </c>
      <c r="E13036" t="str">
        <f t="shared" si="406"/>
        <v>septembre</v>
      </c>
      <c r="F13036">
        <f t="shared" si="407"/>
        <v>1</v>
      </c>
    </row>
    <row r="13037" spans="1:6">
      <c r="A13037" t="s">
        <v>85</v>
      </c>
      <c r="B13037" s="72">
        <v>46288</v>
      </c>
      <c r="C13037" s="79">
        <v>8.3333333333333329E-2</v>
      </c>
      <c r="D13037">
        <v>0</v>
      </c>
      <c r="E13037" t="str">
        <f t="shared" si="406"/>
        <v>septembre</v>
      </c>
      <c r="F13037">
        <f t="shared" si="407"/>
        <v>2</v>
      </c>
    </row>
    <row r="13038" spans="1:6">
      <c r="A13038" t="s">
        <v>85</v>
      </c>
      <c r="B13038" s="72">
        <v>46288</v>
      </c>
      <c r="C13038" s="79">
        <v>0.125</v>
      </c>
      <c r="D13038">
        <v>1</v>
      </c>
      <c r="E13038" t="str">
        <f t="shared" si="406"/>
        <v>septembre</v>
      </c>
      <c r="F13038">
        <f t="shared" si="407"/>
        <v>3</v>
      </c>
    </row>
    <row r="13039" spans="1:6">
      <c r="A13039" t="s">
        <v>85</v>
      </c>
      <c r="B13039" s="72">
        <v>46288</v>
      </c>
      <c r="C13039" s="79">
        <v>0.16666666666666666</v>
      </c>
      <c r="D13039">
        <v>1</v>
      </c>
      <c r="E13039" t="str">
        <f t="shared" si="406"/>
        <v>septembre</v>
      </c>
      <c r="F13039">
        <f t="shared" si="407"/>
        <v>4</v>
      </c>
    </row>
    <row r="13040" spans="1:6">
      <c r="A13040" t="s">
        <v>85</v>
      </c>
      <c r="B13040" s="72">
        <v>46288</v>
      </c>
      <c r="C13040" s="79">
        <v>0.20833333333333334</v>
      </c>
      <c r="D13040">
        <v>0</v>
      </c>
      <c r="E13040" t="str">
        <f t="shared" si="406"/>
        <v>septembre</v>
      </c>
      <c r="F13040" t="e">
        <f t="shared" si="407"/>
        <v>#N/A</v>
      </c>
    </row>
    <row r="13041" spans="1:6">
      <c r="A13041" t="s">
        <v>85</v>
      </c>
      <c r="B13041" s="72">
        <v>46288</v>
      </c>
      <c r="C13041" s="79">
        <v>0.25</v>
      </c>
      <c r="D13041">
        <v>0</v>
      </c>
      <c r="E13041" t="str">
        <f t="shared" si="406"/>
        <v>septembre</v>
      </c>
      <c r="F13041">
        <f t="shared" si="407"/>
        <v>6</v>
      </c>
    </row>
    <row r="13042" spans="1:6">
      <c r="A13042" t="s">
        <v>85</v>
      </c>
      <c r="B13042" s="72">
        <v>46288</v>
      </c>
      <c r="C13042" s="79">
        <v>0.29166666666666669</v>
      </c>
      <c r="D13042">
        <v>1</v>
      </c>
      <c r="E13042" t="str">
        <f t="shared" si="406"/>
        <v>septembre</v>
      </c>
      <c r="F13042">
        <f t="shared" si="407"/>
        <v>7</v>
      </c>
    </row>
    <row r="13043" spans="1:6">
      <c r="A13043" t="s">
        <v>85</v>
      </c>
      <c r="B13043" s="72">
        <v>46288</v>
      </c>
      <c r="C13043" s="79">
        <v>0.33333333333333331</v>
      </c>
      <c r="D13043">
        <v>1</v>
      </c>
      <c r="E13043" t="str">
        <f t="shared" si="406"/>
        <v>septembre</v>
      </c>
      <c r="F13043">
        <f t="shared" si="407"/>
        <v>8</v>
      </c>
    </row>
    <row r="13044" spans="1:6">
      <c r="A13044" t="s">
        <v>85</v>
      </c>
      <c r="B13044" s="72">
        <v>46288</v>
      </c>
      <c r="C13044" s="79">
        <v>0.375</v>
      </c>
      <c r="D13044">
        <v>2</v>
      </c>
      <c r="E13044" t="str">
        <f t="shared" si="406"/>
        <v>septembre</v>
      </c>
      <c r="F13044">
        <f t="shared" si="407"/>
        <v>9</v>
      </c>
    </row>
    <row r="13045" spans="1:6">
      <c r="A13045" t="s">
        <v>85</v>
      </c>
      <c r="B13045" s="72">
        <v>46288</v>
      </c>
      <c r="C13045" s="79">
        <v>0.41666666666666669</v>
      </c>
      <c r="D13045">
        <v>7</v>
      </c>
      <c r="E13045" t="str">
        <f t="shared" si="406"/>
        <v>septembre</v>
      </c>
      <c r="F13045">
        <f t="shared" si="407"/>
        <v>10</v>
      </c>
    </row>
    <row r="13046" spans="1:6">
      <c r="A13046" t="s">
        <v>85</v>
      </c>
      <c r="B13046" s="72">
        <v>46288</v>
      </c>
      <c r="C13046" s="79">
        <v>0.45833333333333331</v>
      </c>
      <c r="D13046">
        <v>13</v>
      </c>
      <c r="E13046" t="str">
        <f t="shared" si="406"/>
        <v>septembre</v>
      </c>
      <c r="F13046">
        <f t="shared" si="407"/>
        <v>11</v>
      </c>
    </row>
    <row r="13047" spans="1:6">
      <c r="A13047" t="s">
        <v>85</v>
      </c>
      <c r="B13047" s="72">
        <v>46288</v>
      </c>
      <c r="C13047" s="79">
        <v>0.5</v>
      </c>
      <c r="D13047">
        <v>12</v>
      </c>
      <c r="E13047" t="str">
        <f t="shared" si="406"/>
        <v>septembre</v>
      </c>
      <c r="F13047">
        <f t="shared" si="407"/>
        <v>12</v>
      </c>
    </row>
    <row r="13048" spans="1:6">
      <c r="A13048" t="s">
        <v>85</v>
      </c>
      <c r="B13048" s="72">
        <v>46288</v>
      </c>
      <c r="C13048" s="79">
        <v>0.54166666666666663</v>
      </c>
      <c r="D13048">
        <v>7</v>
      </c>
      <c r="E13048" t="str">
        <f t="shared" si="406"/>
        <v>septembre</v>
      </c>
      <c r="F13048">
        <f t="shared" si="407"/>
        <v>13</v>
      </c>
    </row>
    <row r="13049" spans="1:6">
      <c r="A13049" t="s">
        <v>85</v>
      </c>
      <c r="B13049" s="72">
        <v>46288</v>
      </c>
      <c r="C13049" s="79">
        <v>0.58333333333333337</v>
      </c>
      <c r="D13049">
        <v>7</v>
      </c>
      <c r="E13049" t="str">
        <f t="shared" si="406"/>
        <v>septembre</v>
      </c>
      <c r="F13049">
        <f t="shared" si="407"/>
        <v>14</v>
      </c>
    </row>
    <row r="13050" spans="1:6">
      <c r="A13050" t="s">
        <v>85</v>
      </c>
      <c r="B13050" s="72">
        <v>46288</v>
      </c>
      <c r="C13050" s="79">
        <v>0.625</v>
      </c>
      <c r="D13050">
        <v>9</v>
      </c>
      <c r="E13050" t="str">
        <f t="shared" si="406"/>
        <v>septembre</v>
      </c>
      <c r="F13050">
        <f t="shared" si="407"/>
        <v>15</v>
      </c>
    </row>
    <row r="13051" spans="1:6">
      <c r="A13051" t="s">
        <v>85</v>
      </c>
      <c r="B13051" s="72">
        <v>46288</v>
      </c>
      <c r="C13051" s="79">
        <v>0.66666666666666663</v>
      </c>
      <c r="D13051">
        <v>11</v>
      </c>
      <c r="E13051" t="str">
        <f t="shared" si="406"/>
        <v>septembre</v>
      </c>
      <c r="F13051">
        <f t="shared" si="407"/>
        <v>16</v>
      </c>
    </row>
    <row r="13052" spans="1:6">
      <c r="A13052" t="s">
        <v>85</v>
      </c>
      <c r="B13052" s="72">
        <v>46288</v>
      </c>
      <c r="C13052" s="79">
        <v>0.70833333333333337</v>
      </c>
      <c r="D13052">
        <v>7</v>
      </c>
      <c r="E13052" t="str">
        <f t="shared" si="406"/>
        <v>septembre</v>
      </c>
      <c r="F13052">
        <f t="shared" si="407"/>
        <v>17</v>
      </c>
    </row>
    <row r="13053" spans="1:6">
      <c r="A13053" t="s">
        <v>85</v>
      </c>
      <c r="B13053" s="72">
        <v>46288</v>
      </c>
      <c r="C13053" s="79">
        <v>0.75</v>
      </c>
      <c r="D13053">
        <v>6</v>
      </c>
      <c r="E13053" t="str">
        <f t="shared" si="406"/>
        <v>septembre</v>
      </c>
      <c r="F13053">
        <f t="shared" si="407"/>
        <v>18</v>
      </c>
    </row>
    <row r="13054" spans="1:6">
      <c r="A13054" t="s">
        <v>85</v>
      </c>
      <c r="B13054" s="72">
        <v>46288</v>
      </c>
      <c r="C13054" s="79">
        <v>0.79166666666666663</v>
      </c>
      <c r="D13054">
        <v>6</v>
      </c>
      <c r="E13054" t="str">
        <f t="shared" si="406"/>
        <v>septembre</v>
      </c>
      <c r="F13054">
        <f t="shared" si="407"/>
        <v>19</v>
      </c>
    </row>
    <row r="13055" spans="1:6">
      <c r="A13055" t="s">
        <v>85</v>
      </c>
      <c r="B13055" s="72">
        <v>46288</v>
      </c>
      <c r="C13055" s="79">
        <v>0.83333333333333337</v>
      </c>
      <c r="D13055">
        <v>3</v>
      </c>
      <c r="E13055" t="str">
        <f t="shared" si="406"/>
        <v>septembre</v>
      </c>
      <c r="F13055">
        <f t="shared" si="407"/>
        <v>20</v>
      </c>
    </row>
    <row r="13056" spans="1:6">
      <c r="A13056" t="s">
        <v>85</v>
      </c>
      <c r="B13056" s="72">
        <v>46288</v>
      </c>
      <c r="C13056" s="79">
        <v>0.875</v>
      </c>
      <c r="D13056">
        <v>5</v>
      </c>
      <c r="E13056" t="str">
        <f t="shared" si="406"/>
        <v>septembre</v>
      </c>
      <c r="F13056">
        <f t="shared" si="407"/>
        <v>21</v>
      </c>
    </row>
    <row r="13057" spans="1:6">
      <c r="A13057" t="s">
        <v>85</v>
      </c>
      <c r="B13057" s="72">
        <v>46288</v>
      </c>
      <c r="C13057" s="79">
        <v>0.91666666666666663</v>
      </c>
      <c r="D13057">
        <v>3</v>
      </c>
      <c r="E13057" t="str">
        <f t="shared" si="406"/>
        <v>septembre</v>
      </c>
      <c r="F13057">
        <f t="shared" si="407"/>
        <v>22</v>
      </c>
    </row>
    <row r="13058" spans="1:6">
      <c r="A13058" t="s">
        <v>85</v>
      </c>
      <c r="B13058" s="72">
        <v>46288</v>
      </c>
      <c r="C13058" s="79">
        <v>0.95833333333333337</v>
      </c>
      <c r="D13058">
        <v>1</v>
      </c>
      <c r="E13058" t="str">
        <f t="shared" si="406"/>
        <v>septembre</v>
      </c>
      <c r="F13058">
        <f t="shared" si="407"/>
        <v>23</v>
      </c>
    </row>
    <row r="13059" spans="1:6">
      <c r="A13059" t="s">
        <v>85</v>
      </c>
      <c r="B13059" s="72">
        <v>46289</v>
      </c>
      <c r="C13059" s="79">
        <v>0</v>
      </c>
      <c r="D13059">
        <v>1</v>
      </c>
      <c r="E13059" t="str">
        <f t="shared" si="406"/>
        <v>septembre</v>
      </c>
      <c r="F13059">
        <f t="shared" si="407"/>
        <v>24</v>
      </c>
    </row>
    <row r="13060" spans="1:6">
      <c r="A13060" t="s">
        <v>85</v>
      </c>
      <c r="B13060" s="72">
        <v>46289</v>
      </c>
      <c r="C13060" s="79">
        <v>4.1666666666666664E-2</v>
      </c>
      <c r="D13060">
        <v>1</v>
      </c>
      <c r="E13060" t="str">
        <f t="shared" ref="E13060:E13123" si="408">TEXT(B13060,"mmmm")</f>
        <v>septembre</v>
      </c>
      <c r="F13060">
        <f t="shared" ref="F13060:F13123" si="409">VLOOKUP(C13060,$L$1:$M$24,2,0)</f>
        <v>1</v>
      </c>
    </row>
    <row r="13061" spans="1:6">
      <c r="A13061" t="s">
        <v>85</v>
      </c>
      <c r="B13061" s="72">
        <v>46289</v>
      </c>
      <c r="C13061" s="79">
        <v>8.3333333333333329E-2</v>
      </c>
      <c r="D13061">
        <v>1</v>
      </c>
      <c r="E13061" t="str">
        <f t="shared" si="408"/>
        <v>septembre</v>
      </c>
      <c r="F13061">
        <f t="shared" si="409"/>
        <v>2</v>
      </c>
    </row>
    <row r="13062" spans="1:6">
      <c r="A13062" t="s">
        <v>85</v>
      </c>
      <c r="B13062" s="72">
        <v>46289</v>
      </c>
      <c r="C13062" s="79">
        <v>0.125</v>
      </c>
      <c r="D13062">
        <v>0</v>
      </c>
      <c r="E13062" t="str">
        <f t="shared" si="408"/>
        <v>septembre</v>
      </c>
      <c r="F13062">
        <f t="shared" si="409"/>
        <v>3</v>
      </c>
    </row>
    <row r="13063" spans="1:6">
      <c r="A13063" t="s">
        <v>85</v>
      </c>
      <c r="B13063" s="72">
        <v>46289</v>
      </c>
      <c r="C13063" s="79">
        <v>0.16666666666666666</v>
      </c>
      <c r="D13063">
        <v>0</v>
      </c>
      <c r="E13063" t="str">
        <f t="shared" si="408"/>
        <v>septembre</v>
      </c>
      <c r="F13063">
        <f t="shared" si="409"/>
        <v>4</v>
      </c>
    </row>
    <row r="13064" spans="1:6">
      <c r="A13064" t="s">
        <v>85</v>
      </c>
      <c r="B13064" s="72">
        <v>46289</v>
      </c>
      <c r="C13064" s="79">
        <v>0.20833333333333334</v>
      </c>
      <c r="D13064">
        <v>0</v>
      </c>
      <c r="E13064" t="str">
        <f t="shared" si="408"/>
        <v>septembre</v>
      </c>
      <c r="F13064" t="e">
        <f t="shared" si="409"/>
        <v>#N/A</v>
      </c>
    </row>
    <row r="13065" spans="1:6">
      <c r="A13065" t="s">
        <v>85</v>
      </c>
      <c r="B13065" s="72">
        <v>46289</v>
      </c>
      <c r="C13065" s="79">
        <v>0.25</v>
      </c>
      <c r="D13065">
        <v>0</v>
      </c>
      <c r="E13065" t="str">
        <f t="shared" si="408"/>
        <v>septembre</v>
      </c>
      <c r="F13065">
        <f t="shared" si="409"/>
        <v>6</v>
      </c>
    </row>
    <row r="13066" spans="1:6">
      <c r="A13066" t="s">
        <v>85</v>
      </c>
      <c r="B13066" s="72">
        <v>46289</v>
      </c>
      <c r="C13066" s="79">
        <v>0.29166666666666669</v>
      </c>
      <c r="D13066">
        <v>0</v>
      </c>
      <c r="E13066" t="str">
        <f t="shared" si="408"/>
        <v>septembre</v>
      </c>
      <c r="F13066">
        <f t="shared" si="409"/>
        <v>7</v>
      </c>
    </row>
    <row r="13067" spans="1:6">
      <c r="A13067" t="s">
        <v>85</v>
      </c>
      <c r="B13067" s="72">
        <v>46289</v>
      </c>
      <c r="C13067" s="79">
        <v>0.33333333333333331</v>
      </c>
      <c r="D13067">
        <v>1</v>
      </c>
      <c r="E13067" t="str">
        <f t="shared" si="408"/>
        <v>septembre</v>
      </c>
      <c r="F13067">
        <f t="shared" si="409"/>
        <v>8</v>
      </c>
    </row>
    <row r="13068" spans="1:6">
      <c r="A13068" t="s">
        <v>85</v>
      </c>
      <c r="B13068" s="72">
        <v>46289</v>
      </c>
      <c r="C13068" s="79">
        <v>0.375</v>
      </c>
      <c r="D13068">
        <v>2</v>
      </c>
      <c r="E13068" t="str">
        <f t="shared" si="408"/>
        <v>septembre</v>
      </c>
      <c r="F13068">
        <f t="shared" si="409"/>
        <v>9</v>
      </c>
    </row>
    <row r="13069" spans="1:6">
      <c r="A13069" t="s">
        <v>85</v>
      </c>
      <c r="B13069" s="72">
        <v>46289</v>
      </c>
      <c r="C13069" s="79">
        <v>0.41666666666666669</v>
      </c>
      <c r="D13069">
        <v>2</v>
      </c>
      <c r="E13069" t="str">
        <f t="shared" si="408"/>
        <v>septembre</v>
      </c>
      <c r="F13069">
        <f t="shared" si="409"/>
        <v>10</v>
      </c>
    </row>
    <row r="13070" spans="1:6">
      <c r="A13070" t="s">
        <v>85</v>
      </c>
      <c r="B13070" s="72">
        <v>46289</v>
      </c>
      <c r="C13070" s="79">
        <v>0.45833333333333331</v>
      </c>
      <c r="D13070">
        <v>7</v>
      </c>
      <c r="E13070" t="str">
        <f t="shared" si="408"/>
        <v>septembre</v>
      </c>
      <c r="F13070">
        <f t="shared" si="409"/>
        <v>11</v>
      </c>
    </row>
    <row r="13071" spans="1:6">
      <c r="A13071" t="s">
        <v>85</v>
      </c>
      <c r="B13071" s="72">
        <v>46289</v>
      </c>
      <c r="C13071" s="79">
        <v>0.5</v>
      </c>
      <c r="D13071">
        <v>4</v>
      </c>
      <c r="E13071" t="str">
        <f t="shared" si="408"/>
        <v>septembre</v>
      </c>
      <c r="F13071">
        <f t="shared" si="409"/>
        <v>12</v>
      </c>
    </row>
    <row r="13072" spans="1:6">
      <c r="A13072" t="s">
        <v>85</v>
      </c>
      <c r="B13072" s="72">
        <v>46289</v>
      </c>
      <c r="C13072" s="79">
        <v>0.54166666666666663</v>
      </c>
      <c r="D13072">
        <v>5</v>
      </c>
      <c r="E13072" t="str">
        <f t="shared" si="408"/>
        <v>septembre</v>
      </c>
      <c r="F13072">
        <f t="shared" si="409"/>
        <v>13</v>
      </c>
    </row>
    <row r="13073" spans="1:6">
      <c r="A13073" t="s">
        <v>85</v>
      </c>
      <c r="B13073" s="72">
        <v>46289</v>
      </c>
      <c r="C13073" s="79">
        <v>0.58333333333333337</v>
      </c>
      <c r="D13073">
        <v>5</v>
      </c>
      <c r="E13073" t="str">
        <f t="shared" si="408"/>
        <v>septembre</v>
      </c>
      <c r="F13073">
        <f t="shared" si="409"/>
        <v>14</v>
      </c>
    </row>
    <row r="13074" spans="1:6">
      <c r="A13074" t="s">
        <v>85</v>
      </c>
      <c r="B13074" s="72">
        <v>46289</v>
      </c>
      <c r="C13074" s="79">
        <v>0.625</v>
      </c>
      <c r="D13074">
        <v>7</v>
      </c>
      <c r="E13074" t="str">
        <f t="shared" si="408"/>
        <v>septembre</v>
      </c>
      <c r="F13074">
        <f t="shared" si="409"/>
        <v>15</v>
      </c>
    </row>
    <row r="13075" spans="1:6">
      <c r="A13075" t="s">
        <v>85</v>
      </c>
      <c r="B13075" s="72">
        <v>46289</v>
      </c>
      <c r="C13075" s="79">
        <v>0.66666666666666663</v>
      </c>
      <c r="D13075">
        <v>5</v>
      </c>
      <c r="E13075" t="str">
        <f t="shared" si="408"/>
        <v>septembre</v>
      </c>
      <c r="F13075">
        <f t="shared" si="409"/>
        <v>16</v>
      </c>
    </row>
    <row r="13076" spans="1:6">
      <c r="A13076" t="s">
        <v>85</v>
      </c>
      <c r="B13076" s="72">
        <v>46289</v>
      </c>
      <c r="C13076" s="79">
        <v>0.70833333333333337</v>
      </c>
      <c r="D13076">
        <v>4</v>
      </c>
      <c r="E13076" t="str">
        <f t="shared" si="408"/>
        <v>septembre</v>
      </c>
      <c r="F13076">
        <f t="shared" si="409"/>
        <v>17</v>
      </c>
    </row>
    <row r="13077" spans="1:6">
      <c r="A13077" t="s">
        <v>85</v>
      </c>
      <c r="B13077" s="72">
        <v>46289</v>
      </c>
      <c r="C13077" s="79">
        <v>0.75</v>
      </c>
      <c r="D13077">
        <v>8</v>
      </c>
      <c r="E13077" t="str">
        <f t="shared" si="408"/>
        <v>septembre</v>
      </c>
      <c r="F13077">
        <f t="shared" si="409"/>
        <v>18</v>
      </c>
    </row>
    <row r="13078" spans="1:6">
      <c r="A13078" t="s">
        <v>85</v>
      </c>
      <c r="B13078" s="72">
        <v>46289</v>
      </c>
      <c r="C13078" s="79">
        <v>0.79166666666666663</v>
      </c>
      <c r="D13078">
        <v>3</v>
      </c>
      <c r="E13078" t="str">
        <f t="shared" si="408"/>
        <v>septembre</v>
      </c>
      <c r="F13078">
        <f t="shared" si="409"/>
        <v>19</v>
      </c>
    </row>
    <row r="13079" spans="1:6">
      <c r="A13079" t="s">
        <v>85</v>
      </c>
      <c r="B13079" s="72">
        <v>46289</v>
      </c>
      <c r="C13079" s="79">
        <v>0.83333333333333337</v>
      </c>
      <c r="D13079">
        <v>7</v>
      </c>
      <c r="E13079" t="str">
        <f t="shared" si="408"/>
        <v>septembre</v>
      </c>
      <c r="F13079">
        <f t="shared" si="409"/>
        <v>20</v>
      </c>
    </row>
    <row r="13080" spans="1:6">
      <c r="A13080" t="s">
        <v>85</v>
      </c>
      <c r="B13080" s="72">
        <v>46289</v>
      </c>
      <c r="C13080" s="79">
        <v>0.875</v>
      </c>
      <c r="D13080">
        <v>4</v>
      </c>
      <c r="E13080" t="str">
        <f t="shared" si="408"/>
        <v>septembre</v>
      </c>
      <c r="F13080">
        <f t="shared" si="409"/>
        <v>21</v>
      </c>
    </row>
    <row r="13081" spans="1:6">
      <c r="A13081" t="s">
        <v>85</v>
      </c>
      <c r="B13081" s="72">
        <v>46289</v>
      </c>
      <c r="C13081" s="79">
        <v>0.91666666666666663</v>
      </c>
      <c r="D13081">
        <v>5</v>
      </c>
      <c r="E13081" t="str">
        <f t="shared" si="408"/>
        <v>septembre</v>
      </c>
      <c r="F13081">
        <f t="shared" si="409"/>
        <v>22</v>
      </c>
    </row>
    <row r="13082" spans="1:6">
      <c r="A13082" t="s">
        <v>85</v>
      </c>
      <c r="B13082" s="72">
        <v>46289</v>
      </c>
      <c r="C13082" s="79">
        <v>0.95833333333333337</v>
      </c>
      <c r="D13082">
        <v>3</v>
      </c>
      <c r="E13082" t="str">
        <f t="shared" si="408"/>
        <v>septembre</v>
      </c>
      <c r="F13082">
        <f t="shared" si="409"/>
        <v>23</v>
      </c>
    </row>
    <row r="13083" spans="1:6">
      <c r="A13083" t="s">
        <v>85</v>
      </c>
      <c r="B13083" s="72">
        <v>46290</v>
      </c>
      <c r="C13083" s="79">
        <v>0</v>
      </c>
      <c r="D13083">
        <v>3</v>
      </c>
      <c r="E13083" t="str">
        <f t="shared" si="408"/>
        <v>septembre</v>
      </c>
      <c r="F13083">
        <f t="shared" si="409"/>
        <v>24</v>
      </c>
    </row>
    <row r="13084" spans="1:6">
      <c r="A13084" t="s">
        <v>85</v>
      </c>
      <c r="B13084" s="72">
        <v>46290</v>
      </c>
      <c r="C13084" s="79">
        <v>4.1666666666666664E-2</v>
      </c>
      <c r="D13084">
        <v>3</v>
      </c>
      <c r="E13084" t="str">
        <f t="shared" si="408"/>
        <v>septembre</v>
      </c>
      <c r="F13084">
        <f t="shared" si="409"/>
        <v>1</v>
      </c>
    </row>
    <row r="13085" spans="1:6">
      <c r="A13085" t="s">
        <v>85</v>
      </c>
      <c r="B13085" s="72">
        <v>46290</v>
      </c>
      <c r="C13085" s="79">
        <v>8.3333333333333329E-2</v>
      </c>
      <c r="D13085">
        <v>1</v>
      </c>
      <c r="E13085" t="str">
        <f t="shared" si="408"/>
        <v>septembre</v>
      </c>
      <c r="F13085">
        <f t="shared" si="409"/>
        <v>2</v>
      </c>
    </row>
    <row r="13086" spans="1:6">
      <c r="A13086" t="s">
        <v>85</v>
      </c>
      <c r="B13086" s="72">
        <v>46290</v>
      </c>
      <c r="C13086" s="79">
        <v>0.125</v>
      </c>
      <c r="D13086">
        <v>1</v>
      </c>
      <c r="E13086" t="str">
        <f t="shared" si="408"/>
        <v>septembre</v>
      </c>
      <c r="F13086">
        <f t="shared" si="409"/>
        <v>3</v>
      </c>
    </row>
    <row r="13087" spans="1:6">
      <c r="A13087" t="s">
        <v>85</v>
      </c>
      <c r="B13087" s="72">
        <v>46290</v>
      </c>
      <c r="C13087" s="79">
        <v>0.16666666666666666</v>
      </c>
      <c r="D13087">
        <v>0</v>
      </c>
      <c r="E13087" t="str">
        <f t="shared" si="408"/>
        <v>septembre</v>
      </c>
      <c r="F13087">
        <f t="shared" si="409"/>
        <v>4</v>
      </c>
    </row>
    <row r="13088" spans="1:6">
      <c r="A13088" t="s">
        <v>85</v>
      </c>
      <c r="B13088" s="72">
        <v>46290</v>
      </c>
      <c r="C13088" s="79">
        <v>0.20833333333333334</v>
      </c>
      <c r="D13088">
        <v>0</v>
      </c>
      <c r="E13088" t="str">
        <f t="shared" si="408"/>
        <v>septembre</v>
      </c>
      <c r="F13088" t="e">
        <f t="shared" si="409"/>
        <v>#N/A</v>
      </c>
    </row>
    <row r="13089" spans="1:6">
      <c r="A13089" t="s">
        <v>85</v>
      </c>
      <c r="B13089" s="72">
        <v>46290</v>
      </c>
      <c r="C13089" s="79">
        <v>0.25</v>
      </c>
      <c r="D13089">
        <v>0</v>
      </c>
      <c r="E13089" t="str">
        <f t="shared" si="408"/>
        <v>septembre</v>
      </c>
      <c r="F13089">
        <f t="shared" si="409"/>
        <v>6</v>
      </c>
    </row>
    <row r="13090" spans="1:6">
      <c r="A13090" t="s">
        <v>85</v>
      </c>
      <c r="B13090" s="72">
        <v>46290</v>
      </c>
      <c r="C13090" s="79">
        <v>0.29166666666666669</v>
      </c>
      <c r="D13090">
        <v>1</v>
      </c>
      <c r="E13090" t="str">
        <f t="shared" si="408"/>
        <v>septembre</v>
      </c>
      <c r="F13090">
        <f t="shared" si="409"/>
        <v>7</v>
      </c>
    </row>
    <row r="13091" spans="1:6">
      <c r="A13091" t="s">
        <v>85</v>
      </c>
      <c r="B13091" s="72">
        <v>46290</v>
      </c>
      <c r="C13091" s="79">
        <v>0.33333333333333331</v>
      </c>
      <c r="D13091">
        <v>2</v>
      </c>
      <c r="E13091" t="str">
        <f t="shared" si="408"/>
        <v>septembre</v>
      </c>
      <c r="F13091">
        <f t="shared" si="409"/>
        <v>8</v>
      </c>
    </row>
    <row r="13092" spans="1:6">
      <c r="A13092" t="s">
        <v>85</v>
      </c>
      <c r="B13092" s="72">
        <v>46290</v>
      </c>
      <c r="C13092" s="79">
        <v>0.375</v>
      </c>
      <c r="D13092">
        <v>4</v>
      </c>
      <c r="E13092" t="str">
        <f t="shared" si="408"/>
        <v>septembre</v>
      </c>
      <c r="F13092">
        <f t="shared" si="409"/>
        <v>9</v>
      </c>
    </row>
    <row r="13093" spans="1:6">
      <c r="A13093" t="s">
        <v>85</v>
      </c>
      <c r="B13093" s="72">
        <v>46290</v>
      </c>
      <c r="C13093" s="79">
        <v>0.41666666666666669</v>
      </c>
      <c r="D13093">
        <v>5</v>
      </c>
      <c r="E13093" t="str">
        <f t="shared" si="408"/>
        <v>septembre</v>
      </c>
      <c r="F13093">
        <f t="shared" si="409"/>
        <v>10</v>
      </c>
    </row>
    <row r="13094" spans="1:6">
      <c r="A13094" t="s">
        <v>85</v>
      </c>
      <c r="B13094" s="72">
        <v>46290</v>
      </c>
      <c r="C13094" s="79">
        <v>0.45833333333333331</v>
      </c>
      <c r="D13094">
        <v>7</v>
      </c>
      <c r="E13094" t="str">
        <f t="shared" si="408"/>
        <v>septembre</v>
      </c>
      <c r="F13094">
        <f t="shared" si="409"/>
        <v>11</v>
      </c>
    </row>
    <row r="13095" spans="1:6">
      <c r="A13095" t="s">
        <v>85</v>
      </c>
      <c r="B13095" s="72">
        <v>46290</v>
      </c>
      <c r="C13095" s="79">
        <v>0.5</v>
      </c>
      <c r="D13095">
        <v>8</v>
      </c>
      <c r="E13095" t="str">
        <f t="shared" si="408"/>
        <v>septembre</v>
      </c>
      <c r="F13095">
        <f t="shared" si="409"/>
        <v>12</v>
      </c>
    </row>
    <row r="13096" spans="1:6">
      <c r="A13096" t="s">
        <v>85</v>
      </c>
      <c r="B13096" s="72">
        <v>46290</v>
      </c>
      <c r="C13096" s="79">
        <v>0.54166666666666663</v>
      </c>
      <c r="D13096">
        <v>11</v>
      </c>
      <c r="E13096" t="str">
        <f t="shared" si="408"/>
        <v>septembre</v>
      </c>
      <c r="F13096">
        <f t="shared" si="409"/>
        <v>13</v>
      </c>
    </row>
    <row r="13097" spans="1:6">
      <c r="A13097" t="s">
        <v>85</v>
      </c>
      <c r="B13097" s="72">
        <v>46290</v>
      </c>
      <c r="C13097" s="79">
        <v>0.58333333333333337</v>
      </c>
      <c r="D13097">
        <v>7</v>
      </c>
      <c r="E13097" t="str">
        <f t="shared" si="408"/>
        <v>septembre</v>
      </c>
      <c r="F13097">
        <f t="shared" si="409"/>
        <v>14</v>
      </c>
    </row>
    <row r="13098" spans="1:6">
      <c r="A13098" t="s">
        <v>85</v>
      </c>
      <c r="B13098" s="72">
        <v>46290</v>
      </c>
      <c r="C13098" s="79">
        <v>0.625</v>
      </c>
      <c r="D13098">
        <v>9</v>
      </c>
      <c r="E13098" t="str">
        <f t="shared" si="408"/>
        <v>septembre</v>
      </c>
      <c r="F13098">
        <f t="shared" si="409"/>
        <v>15</v>
      </c>
    </row>
    <row r="13099" spans="1:6">
      <c r="A13099" t="s">
        <v>85</v>
      </c>
      <c r="B13099" s="72">
        <v>46290</v>
      </c>
      <c r="C13099" s="79">
        <v>0.66666666666666663</v>
      </c>
      <c r="D13099">
        <v>12</v>
      </c>
      <c r="E13099" t="str">
        <f t="shared" si="408"/>
        <v>septembre</v>
      </c>
      <c r="F13099">
        <f t="shared" si="409"/>
        <v>16</v>
      </c>
    </row>
    <row r="13100" spans="1:6">
      <c r="A13100" t="s">
        <v>85</v>
      </c>
      <c r="B13100" s="72">
        <v>46290</v>
      </c>
      <c r="C13100" s="79">
        <v>0.70833333333333337</v>
      </c>
      <c r="D13100">
        <v>6</v>
      </c>
      <c r="E13100" t="str">
        <f t="shared" si="408"/>
        <v>septembre</v>
      </c>
      <c r="F13100">
        <f t="shared" si="409"/>
        <v>17</v>
      </c>
    </row>
    <row r="13101" spans="1:6">
      <c r="A13101" t="s">
        <v>85</v>
      </c>
      <c r="B13101" s="72">
        <v>46290</v>
      </c>
      <c r="C13101" s="79">
        <v>0.75</v>
      </c>
      <c r="D13101">
        <v>6</v>
      </c>
      <c r="E13101" t="str">
        <f t="shared" si="408"/>
        <v>septembre</v>
      </c>
      <c r="F13101">
        <f t="shared" si="409"/>
        <v>18</v>
      </c>
    </row>
    <row r="13102" spans="1:6">
      <c r="A13102" t="s">
        <v>85</v>
      </c>
      <c r="B13102" s="72">
        <v>46290</v>
      </c>
      <c r="C13102" s="79">
        <v>0.79166666666666663</v>
      </c>
      <c r="D13102">
        <v>7</v>
      </c>
      <c r="E13102" t="str">
        <f t="shared" si="408"/>
        <v>septembre</v>
      </c>
      <c r="F13102">
        <f t="shared" si="409"/>
        <v>19</v>
      </c>
    </row>
    <row r="13103" spans="1:6">
      <c r="A13103" t="s">
        <v>85</v>
      </c>
      <c r="B13103" s="72">
        <v>46290</v>
      </c>
      <c r="C13103" s="79">
        <v>0.83333333333333337</v>
      </c>
      <c r="D13103">
        <v>3</v>
      </c>
      <c r="E13103" t="str">
        <f t="shared" si="408"/>
        <v>septembre</v>
      </c>
      <c r="F13103">
        <f t="shared" si="409"/>
        <v>20</v>
      </c>
    </row>
    <row r="13104" spans="1:6">
      <c r="A13104" t="s">
        <v>85</v>
      </c>
      <c r="B13104" s="72">
        <v>46290</v>
      </c>
      <c r="C13104" s="79">
        <v>0.875</v>
      </c>
      <c r="D13104">
        <v>6</v>
      </c>
      <c r="E13104" t="str">
        <f t="shared" si="408"/>
        <v>septembre</v>
      </c>
      <c r="F13104">
        <f t="shared" si="409"/>
        <v>21</v>
      </c>
    </row>
    <row r="13105" spans="1:6">
      <c r="A13105" t="s">
        <v>85</v>
      </c>
      <c r="B13105" s="72">
        <v>46290</v>
      </c>
      <c r="C13105" s="79">
        <v>0.91666666666666663</v>
      </c>
      <c r="D13105">
        <v>5</v>
      </c>
      <c r="E13105" t="str">
        <f t="shared" si="408"/>
        <v>septembre</v>
      </c>
      <c r="F13105">
        <f t="shared" si="409"/>
        <v>22</v>
      </c>
    </row>
    <row r="13106" spans="1:6">
      <c r="A13106" t="s">
        <v>85</v>
      </c>
      <c r="B13106" s="72">
        <v>46290</v>
      </c>
      <c r="C13106" s="79">
        <v>0.95833333333333337</v>
      </c>
      <c r="D13106">
        <v>3</v>
      </c>
      <c r="E13106" t="str">
        <f t="shared" si="408"/>
        <v>septembre</v>
      </c>
      <c r="F13106">
        <f t="shared" si="409"/>
        <v>23</v>
      </c>
    </row>
    <row r="13107" spans="1:6">
      <c r="A13107" t="s">
        <v>85</v>
      </c>
      <c r="B13107" s="72">
        <v>46291</v>
      </c>
      <c r="C13107" s="79">
        <v>0</v>
      </c>
      <c r="D13107">
        <v>1</v>
      </c>
      <c r="E13107" t="str">
        <f t="shared" si="408"/>
        <v>septembre</v>
      </c>
      <c r="F13107">
        <f t="shared" si="409"/>
        <v>24</v>
      </c>
    </row>
    <row r="13108" spans="1:6">
      <c r="A13108" t="s">
        <v>85</v>
      </c>
      <c r="B13108" s="72">
        <v>46291</v>
      </c>
      <c r="C13108" s="79">
        <v>4.1666666666666664E-2</v>
      </c>
      <c r="D13108">
        <v>1</v>
      </c>
      <c r="E13108" t="str">
        <f t="shared" si="408"/>
        <v>septembre</v>
      </c>
      <c r="F13108">
        <f t="shared" si="409"/>
        <v>1</v>
      </c>
    </row>
    <row r="13109" spans="1:6">
      <c r="A13109" t="s">
        <v>85</v>
      </c>
      <c r="B13109" s="72">
        <v>46291</v>
      </c>
      <c r="C13109" s="79">
        <v>8.3333333333333329E-2</v>
      </c>
      <c r="D13109">
        <v>2</v>
      </c>
      <c r="E13109" t="str">
        <f t="shared" si="408"/>
        <v>septembre</v>
      </c>
      <c r="F13109">
        <f t="shared" si="409"/>
        <v>2</v>
      </c>
    </row>
    <row r="13110" spans="1:6">
      <c r="A13110" t="s">
        <v>85</v>
      </c>
      <c r="B13110" s="72">
        <v>46291</v>
      </c>
      <c r="C13110" s="79">
        <v>0.125</v>
      </c>
      <c r="D13110">
        <v>1</v>
      </c>
      <c r="E13110" t="str">
        <f t="shared" si="408"/>
        <v>septembre</v>
      </c>
      <c r="F13110">
        <f t="shared" si="409"/>
        <v>3</v>
      </c>
    </row>
    <row r="13111" spans="1:6">
      <c r="A13111" t="s">
        <v>85</v>
      </c>
      <c r="B13111" s="72">
        <v>46291</v>
      </c>
      <c r="C13111" s="79">
        <v>0.16666666666666666</v>
      </c>
      <c r="D13111">
        <v>1</v>
      </c>
      <c r="E13111" t="str">
        <f t="shared" si="408"/>
        <v>septembre</v>
      </c>
      <c r="F13111">
        <f t="shared" si="409"/>
        <v>4</v>
      </c>
    </row>
    <row r="13112" spans="1:6">
      <c r="A13112" t="s">
        <v>85</v>
      </c>
      <c r="B13112" s="72">
        <v>46291</v>
      </c>
      <c r="C13112" s="79">
        <v>0.20833333333333334</v>
      </c>
      <c r="D13112">
        <v>0</v>
      </c>
      <c r="E13112" t="str">
        <f t="shared" si="408"/>
        <v>septembre</v>
      </c>
      <c r="F13112" t="e">
        <f t="shared" si="409"/>
        <v>#N/A</v>
      </c>
    </row>
    <row r="13113" spans="1:6">
      <c r="A13113" t="s">
        <v>85</v>
      </c>
      <c r="B13113" s="72">
        <v>46291</v>
      </c>
      <c r="C13113" s="79">
        <v>0.25</v>
      </c>
      <c r="D13113">
        <v>0</v>
      </c>
      <c r="E13113" t="str">
        <f t="shared" si="408"/>
        <v>septembre</v>
      </c>
      <c r="F13113">
        <f t="shared" si="409"/>
        <v>6</v>
      </c>
    </row>
    <row r="13114" spans="1:6">
      <c r="A13114" t="s">
        <v>85</v>
      </c>
      <c r="B13114" s="72">
        <v>46291</v>
      </c>
      <c r="C13114" s="79">
        <v>0.29166666666666669</v>
      </c>
      <c r="D13114">
        <v>0</v>
      </c>
      <c r="E13114" t="str">
        <f t="shared" si="408"/>
        <v>septembre</v>
      </c>
      <c r="F13114">
        <f t="shared" si="409"/>
        <v>7</v>
      </c>
    </row>
    <row r="13115" spans="1:6">
      <c r="A13115" t="s">
        <v>85</v>
      </c>
      <c r="B13115" s="72">
        <v>46291</v>
      </c>
      <c r="C13115" s="79">
        <v>0.33333333333333331</v>
      </c>
      <c r="D13115">
        <v>2</v>
      </c>
      <c r="E13115" t="str">
        <f t="shared" si="408"/>
        <v>septembre</v>
      </c>
      <c r="F13115">
        <f t="shared" si="409"/>
        <v>8</v>
      </c>
    </row>
    <row r="13116" spans="1:6">
      <c r="A13116" t="s">
        <v>85</v>
      </c>
      <c r="B13116" s="72">
        <v>46291</v>
      </c>
      <c r="C13116" s="79">
        <v>0.375</v>
      </c>
      <c r="D13116">
        <v>2</v>
      </c>
      <c r="E13116" t="str">
        <f t="shared" si="408"/>
        <v>septembre</v>
      </c>
      <c r="F13116">
        <f t="shared" si="409"/>
        <v>9</v>
      </c>
    </row>
    <row r="13117" spans="1:6">
      <c r="A13117" t="s">
        <v>85</v>
      </c>
      <c r="B13117" s="72">
        <v>46291</v>
      </c>
      <c r="C13117" s="79">
        <v>0.41666666666666669</v>
      </c>
      <c r="D13117">
        <v>5</v>
      </c>
      <c r="E13117" t="str">
        <f t="shared" si="408"/>
        <v>septembre</v>
      </c>
      <c r="F13117">
        <f t="shared" si="409"/>
        <v>10</v>
      </c>
    </row>
    <row r="13118" spans="1:6">
      <c r="A13118" t="s">
        <v>85</v>
      </c>
      <c r="B13118" s="72">
        <v>46291</v>
      </c>
      <c r="C13118" s="79">
        <v>0.45833333333333331</v>
      </c>
      <c r="D13118">
        <v>8</v>
      </c>
      <c r="E13118" t="str">
        <f t="shared" si="408"/>
        <v>septembre</v>
      </c>
      <c r="F13118">
        <f t="shared" si="409"/>
        <v>11</v>
      </c>
    </row>
    <row r="13119" spans="1:6">
      <c r="A13119" t="s">
        <v>85</v>
      </c>
      <c r="B13119" s="72">
        <v>46291</v>
      </c>
      <c r="C13119" s="79">
        <v>0.5</v>
      </c>
      <c r="D13119">
        <v>7</v>
      </c>
      <c r="E13119" t="str">
        <f t="shared" si="408"/>
        <v>septembre</v>
      </c>
      <c r="F13119">
        <f t="shared" si="409"/>
        <v>12</v>
      </c>
    </row>
    <row r="13120" spans="1:6">
      <c r="A13120" t="s">
        <v>85</v>
      </c>
      <c r="B13120" s="72">
        <v>46291</v>
      </c>
      <c r="C13120" s="79">
        <v>0.54166666666666663</v>
      </c>
      <c r="D13120">
        <v>8</v>
      </c>
      <c r="E13120" t="str">
        <f t="shared" si="408"/>
        <v>septembre</v>
      </c>
      <c r="F13120">
        <f t="shared" si="409"/>
        <v>13</v>
      </c>
    </row>
    <row r="13121" spans="1:6">
      <c r="A13121" t="s">
        <v>85</v>
      </c>
      <c r="B13121" s="72">
        <v>46291</v>
      </c>
      <c r="C13121" s="79">
        <v>0.58333333333333337</v>
      </c>
      <c r="D13121">
        <v>8</v>
      </c>
      <c r="E13121" t="str">
        <f t="shared" si="408"/>
        <v>septembre</v>
      </c>
      <c r="F13121">
        <f t="shared" si="409"/>
        <v>14</v>
      </c>
    </row>
    <row r="13122" spans="1:6">
      <c r="A13122" t="s">
        <v>85</v>
      </c>
      <c r="B13122" s="72">
        <v>46291</v>
      </c>
      <c r="C13122" s="79">
        <v>0.625</v>
      </c>
      <c r="D13122">
        <v>5</v>
      </c>
      <c r="E13122" t="str">
        <f t="shared" si="408"/>
        <v>septembre</v>
      </c>
      <c r="F13122">
        <f t="shared" si="409"/>
        <v>15</v>
      </c>
    </row>
    <row r="13123" spans="1:6">
      <c r="A13123" t="s">
        <v>85</v>
      </c>
      <c r="B13123" s="72">
        <v>46291</v>
      </c>
      <c r="C13123" s="79">
        <v>0.66666666666666663</v>
      </c>
      <c r="D13123">
        <v>6</v>
      </c>
      <c r="E13123" t="str">
        <f t="shared" si="408"/>
        <v>septembre</v>
      </c>
      <c r="F13123">
        <f t="shared" si="409"/>
        <v>16</v>
      </c>
    </row>
    <row r="13124" spans="1:6">
      <c r="A13124" t="s">
        <v>85</v>
      </c>
      <c r="B13124" s="72">
        <v>46291</v>
      </c>
      <c r="C13124" s="79">
        <v>0.70833333333333337</v>
      </c>
      <c r="D13124">
        <v>3</v>
      </c>
      <c r="E13124" t="str">
        <f t="shared" ref="E13124:E13187" si="410">TEXT(B13124,"mmmm")</f>
        <v>septembre</v>
      </c>
      <c r="F13124">
        <f t="shared" ref="F13124:F13187" si="411">VLOOKUP(C13124,$L$1:$M$24,2,0)</f>
        <v>17</v>
      </c>
    </row>
    <row r="13125" spans="1:6">
      <c r="A13125" t="s">
        <v>85</v>
      </c>
      <c r="B13125" s="72">
        <v>46291</v>
      </c>
      <c r="C13125" s="79">
        <v>0.75</v>
      </c>
      <c r="D13125">
        <v>5</v>
      </c>
      <c r="E13125" t="str">
        <f t="shared" si="410"/>
        <v>septembre</v>
      </c>
      <c r="F13125">
        <f t="shared" si="411"/>
        <v>18</v>
      </c>
    </row>
    <row r="13126" spans="1:6">
      <c r="A13126" t="s">
        <v>85</v>
      </c>
      <c r="B13126" s="72">
        <v>46291</v>
      </c>
      <c r="C13126" s="79">
        <v>0.79166666666666663</v>
      </c>
      <c r="D13126">
        <v>3</v>
      </c>
      <c r="E13126" t="str">
        <f t="shared" si="410"/>
        <v>septembre</v>
      </c>
      <c r="F13126">
        <f t="shared" si="411"/>
        <v>19</v>
      </c>
    </row>
    <row r="13127" spans="1:6">
      <c r="A13127" t="s">
        <v>85</v>
      </c>
      <c r="B13127" s="72">
        <v>46291</v>
      </c>
      <c r="C13127" s="79">
        <v>0.83333333333333337</v>
      </c>
      <c r="D13127">
        <v>3</v>
      </c>
      <c r="E13127" t="str">
        <f t="shared" si="410"/>
        <v>septembre</v>
      </c>
      <c r="F13127">
        <f t="shared" si="411"/>
        <v>20</v>
      </c>
    </row>
    <row r="13128" spans="1:6">
      <c r="A13128" t="s">
        <v>85</v>
      </c>
      <c r="B13128" s="72">
        <v>46291</v>
      </c>
      <c r="C13128" s="79">
        <v>0.875</v>
      </c>
      <c r="D13128">
        <v>3</v>
      </c>
      <c r="E13128" t="str">
        <f t="shared" si="410"/>
        <v>septembre</v>
      </c>
      <c r="F13128">
        <f t="shared" si="411"/>
        <v>21</v>
      </c>
    </row>
    <row r="13129" spans="1:6">
      <c r="A13129" t="s">
        <v>85</v>
      </c>
      <c r="B13129" s="72">
        <v>46291</v>
      </c>
      <c r="C13129" s="79">
        <v>0.91666666666666663</v>
      </c>
      <c r="D13129">
        <v>2</v>
      </c>
      <c r="E13129" t="str">
        <f t="shared" si="410"/>
        <v>septembre</v>
      </c>
      <c r="F13129">
        <f t="shared" si="411"/>
        <v>22</v>
      </c>
    </row>
    <row r="13130" spans="1:6">
      <c r="A13130" t="s">
        <v>85</v>
      </c>
      <c r="B13130" s="72">
        <v>46291</v>
      </c>
      <c r="C13130" s="79">
        <v>0.95833333333333337</v>
      </c>
      <c r="D13130">
        <v>2</v>
      </c>
      <c r="E13130" t="str">
        <f t="shared" si="410"/>
        <v>septembre</v>
      </c>
      <c r="F13130">
        <f t="shared" si="411"/>
        <v>23</v>
      </c>
    </row>
    <row r="13131" spans="1:6">
      <c r="A13131" t="s">
        <v>85</v>
      </c>
      <c r="B13131" s="72">
        <v>46292</v>
      </c>
      <c r="C13131" s="79">
        <v>0</v>
      </c>
      <c r="D13131">
        <v>0</v>
      </c>
      <c r="E13131" t="str">
        <f t="shared" si="410"/>
        <v>septembre</v>
      </c>
      <c r="F13131">
        <f t="shared" si="411"/>
        <v>24</v>
      </c>
    </row>
    <row r="13132" spans="1:6">
      <c r="A13132" t="s">
        <v>85</v>
      </c>
      <c r="B13132" s="72">
        <v>46292</v>
      </c>
      <c r="C13132" s="79">
        <v>4.1666666666666664E-2</v>
      </c>
      <c r="D13132">
        <v>1</v>
      </c>
      <c r="E13132" t="str">
        <f t="shared" si="410"/>
        <v>septembre</v>
      </c>
      <c r="F13132">
        <f t="shared" si="411"/>
        <v>1</v>
      </c>
    </row>
    <row r="13133" spans="1:6">
      <c r="A13133" t="s">
        <v>85</v>
      </c>
      <c r="B13133" s="72">
        <v>46292</v>
      </c>
      <c r="C13133" s="79">
        <v>8.3333333333333329E-2</v>
      </c>
      <c r="D13133">
        <v>1</v>
      </c>
      <c r="E13133" t="str">
        <f t="shared" si="410"/>
        <v>septembre</v>
      </c>
      <c r="F13133">
        <f t="shared" si="411"/>
        <v>2</v>
      </c>
    </row>
    <row r="13134" spans="1:6">
      <c r="A13134" t="s">
        <v>85</v>
      </c>
      <c r="B13134" s="72">
        <v>46292</v>
      </c>
      <c r="C13134" s="79">
        <v>0.125</v>
      </c>
      <c r="D13134">
        <v>0</v>
      </c>
      <c r="E13134" t="str">
        <f t="shared" si="410"/>
        <v>septembre</v>
      </c>
      <c r="F13134">
        <f t="shared" si="411"/>
        <v>3</v>
      </c>
    </row>
    <row r="13135" spans="1:6">
      <c r="A13135" t="s">
        <v>85</v>
      </c>
      <c r="B13135" s="72">
        <v>46292</v>
      </c>
      <c r="C13135" s="79">
        <v>0.16666666666666666</v>
      </c>
      <c r="D13135">
        <v>0</v>
      </c>
      <c r="E13135" t="str">
        <f t="shared" si="410"/>
        <v>septembre</v>
      </c>
      <c r="F13135">
        <f t="shared" si="411"/>
        <v>4</v>
      </c>
    </row>
    <row r="13136" spans="1:6">
      <c r="A13136" t="s">
        <v>85</v>
      </c>
      <c r="B13136" s="72">
        <v>46292</v>
      </c>
      <c r="C13136" s="79">
        <v>0.20833333333333334</v>
      </c>
      <c r="D13136">
        <v>0</v>
      </c>
      <c r="E13136" t="str">
        <f t="shared" si="410"/>
        <v>septembre</v>
      </c>
      <c r="F13136" t="e">
        <f t="shared" si="411"/>
        <v>#N/A</v>
      </c>
    </row>
    <row r="13137" spans="1:6">
      <c r="A13137" t="s">
        <v>85</v>
      </c>
      <c r="B13137" s="72">
        <v>46292</v>
      </c>
      <c r="C13137" s="79">
        <v>0.25</v>
      </c>
      <c r="D13137">
        <v>1</v>
      </c>
      <c r="E13137" t="str">
        <f t="shared" si="410"/>
        <v>septembre</v>
      </c>
      <c r="F13137">
        <f t="shared" si="411"/>
        <v>6</v>
      </c>
    </row>
    <row r="13138" spans="1:6">
      <c r="A13138" t="s">
        <v>85</v>
      </c>
      <c r="B13138" s="72">
        <v>46292</v>
      </c>
      <c r="C13138" s="79">
        <v>0.29166666666666669</v>
      </c>
      <c r="D13138">
        <v>0</v>
      </c>
      <c r="E13138" t="str">
        <f t="shared" si="410"/>
        <v>septembre</v>
      </c>
      <c r="F13138">
        <f t="shared" si="411"/>
        <v>7</v>
      </c>
    </row>
    <row r="13139" spans="1:6">
      <c r="A13139" t="s">
        <v>85</v>
      </c>
      <c r="B13139" s="72">
        <v>46292</v>
      </c>
      <c r="C13139" s="79">
        <v>0.33333333333333331</v>
      </c>
      <c r="D13139">
        <v>3</v>
      </c>
      <c r="E13139" t="str">
        <f t="shared" si="410"/>
        <v>septembre</v>
      </c>
      <c r="F13139">
        <f t="shared" si="411"/>
        <v>8</v>
      </c>
    </row>
    <row r="13140" spans="1:6">
      <c r="A13140" t="s">
        <v>85</v>
      </c>
      <c r="B13140" s="72">
        <v>46292</v>
      </c>
      <c r="C13140" s="79">
        <v>0.375</v>
      </c>
      <c r="D13140">
        <v>2</v>
      </c>
      <c r="E13140" t="str">
        <f t="shared" si="410"/>
        <v>septembre</v>
      </c>
      <c r="F13140">
        <f t="shared" si="411"/>
        <v>9</v>
      </c>
    </row>
    <row r="13141" spans="1:6">
      <c r="A13141" t="s">
        <v>85</v>
      </c>
      <c r="B13141" s="72">
        <v>46292</v>
      </c>
      <c r="C13141" s="79">
        <v>0.41666666666666669</v>
      </c>
      <c r="D13141">
        <v>3</v>
      </c>
      <c r="E13141" t="str">
        <f t="shared" si="410"/>
        <v>septembre</v>
      </c>
      <c r="F13141">
        <f t="shared" si="411"/>
        <v>10</v>
      </c>
    </row>
    <row r="13142" spans="1:6">
      <c r="A13142" t="s">
        <v>85</v>
      </c>
      <c r="B13142" s="72">
        <v>46292</v>
      </c>
      <c r="C13142" s="79">
        <v>0.45833333333333331</v>
      </c>
      <c r="D13142">
        <v>2</v>
      </c>
      <c r="E13142" t="str">
        <f t="shared" si="410"/>
        <v>septembre</v>
      </c>
      <c r="F13142">
        <f t="shared" si="411"/>
        <v>11</v>
      </c>
    </row>
    <row r="13143" spans="1:6">
      <c r="A13143" t="s">
        <v>85</v>
      </c>
      <c r="B13143" s="72">
        <v>46292</v>
      </c>
      <c r="C13143" s="79">
        <v>0.5</v>
      </c>
      <c r="D13143">
        <v>6</v>
      </c>
      <c r="E13143" t="str">
        <f t="shared" si="410"/>
        <v>septembre</v>
      </c>
      <c r="F13143">
        <f t="shared" si="411"/>
        <v>12</v>
      </c>
    </row>
    <row r="13144" spans="1:6">
      <c r="A13144" t="s">
        <v>85</v>
      </c>
      <c r="B13144" s="72">
        <v>46292</v>
      </c>
      <c r="C13144" s="79">
        <v>0.54166666666666663</v>
      </c>
      <c r="D13144">
        <v>6</v>
      </c>
      <c r="E13144" t="str">
        <f t="shared" si="410"/>
        <v>septembre</v>
      </c>
      <c r="F13144">
        <f t="shared" si="411"/>
        <v>13</v>
      </c>
    </row>
    <row r="13145" spans="1:6">
      <c r="A13145" t="s">
        <v>85</v>
      </c>
      <c r="B13145" s="72">
        <v>46292</v>
      </c>
      <c r="C13145" s="79">
        <v>0.58333333333333337</v>
      </c>
      <c r="D13145">
        <v>6</v>
      </c>
      <c r="E13145" t="str">
        <f t="shared" si="410"/>
        <v>septembre</v>
      </c>
      <c r="F13145">
        <f t="shared" si="411"/>
        <v>14</v>
      </c>
    </row>
    <row r="13146" spans="1:6">
      <c r="A13146" t="s">
        <v>85</v>
      </c>
      <c r="B13146" s="72">
        <v>46292</v>
      </c>
      <c r="C13146" s="79">
        <v>0.625</v>
      </c>
      <c r="D13146">
        <v>6</v>
      </c>
      <c r="E13146" t="str">
        <f t="shared" si="410"/>
        <v>septembre</v>
      </c>
      <c r="F13146">
        <f t="shared" si="411"/>
        <v>15</v>
      </c>
    </row>
    <row r="13147" spans="1:6">
      <c r="A13147" t="s">
        <v>85</v>
      </c>
      <c r="B13147" s="72">
        <v>46292</v>
      </c>
      <c r="C13147" s="79">
        <v>0.66666666666666663</v>
      </c>
      <c r="D13147">
        <v>7</v>
      </c>
      <c r="E13147" t="str">
        <f t="shared" si="410"/>
        <v>septembre</v>
      </c>
      <c r="F13147">
        <f t="shared" si="411"/>
        <v>16</v>
      </c>
    </row>
    <row r="13148" spans="1:6">
      <c r="A13148" t="s">
        <v>85</v>
      </c>
      <c r="B13148" s="72">
        <v>46292</v>
      </c>
      <c r="C13148" s="79">
        <v>0.70833333333333337</v>
      </c>
      <c r="D13148">
        <v>4</v>
      </c>
      <c r="E13148" t="str">
        <f t="shared" si="410"/>
        <v>septembre</v>
      </c>
      <c r="F13148">
        <f t="shared" si="411"/>
        <v>17</v>
      </c>
    </row>
    <row r="13149" spans="1:6">
      <c r="A13149" t="s">
        <v>85</v>
      </c>
      <c r="B13149" s="72">
        <v>46292</v>
      </c>
      <c r="C13149" s="79">
        <v>0.75</v>
      </c>
      <c r="D13149">
        <v>5</v>
      </c>
      <c r="E13149" t="str">
        <f t="shared" si="410"/>
        <v>septembre</v>
      </c>
      <c r="F13149">
        <f t="shared" si="411"/>
        <v>18</v>
      </c>
    </row>
    <row r="13150" spans="1:6">
      <c r="A13150" t="s">
        <v>85</v>
      </c>
      <c r="B13150" s="72">
        <v>46292</v>
      </c>
      <c r="C13150" s="79">
        <v>0.79166666666666663</v>
      </c>
      <c r="D13150">
        <v>6</v>
      </c>
      <c r="E13150" t="str">
        <f t="shared" si="410"/>
        <v>septembre</v>
      </c>
      <c r="F13150">
        <f t="shared" si="411"/>
        <v>19</v>
      </c>
    </row>
    <row r="13151" spans="1:6">
      <c r="A13151" t="s">
        <v>85</v>
      </c>
      <c r="B13151" s="72">
        <v>46292</v>
      </c>
      <c r="C13151" s="79">
        <v>0.83333333333333337</v>
      </c>
      <c r="D13151">
        <v>7</v>
      </c>
      <c r="E13151" t="str">
        <f t="shared" si="410"/>
        <v>septembre</v>
      </c>
      <c r="F13151">
        <f t="shared" si="411"/>
        <v>20</v>
      </c>
    </row>
    <row r="13152" spans="1:6">
      <c r="A13152" t="s">
        <v>85</v>
      </c>
      <c r="B13152" s="72">
        <v>46292</v>
      </c>
      <c r="C13152" s="79">
        <v>0.875</v>
      </c>
      <c r="D13152">
        <v>2</v>
      </c>
      <c r="E13152" t="str">
        <f t="shared" si="410"/>
        <v>septembre</v>
      </c>
      <c r="F13152">
        <f t="shared" si="411"/>
        <v>21</v>
      </c>
    </row>
    <row r="13153" spans="1:6">
      <c r="A13153" t="s">
        <v>85</v>
      </c>
      <c r="B13153" s="72">
        <v>46292</v>
      </c>
      <c r="C13153" s="79">
        <v>0.91666666666666663</v>
      </c>
      <c r="D13153">
        <v>2</v>
      </c>
      <c r="E13153" t="str">
        <f t="shared" si="410"/>
        <v>septembre</v>
      </c>
      <c r="F13153">
        <f t="shared" si="411"/>
        <v>22</v>
      </c>
    </row>
    <row r="13154" spans="1:6">
      <c r="A13154" t="s">
        <v>85</v>
      </c>
      <c r="B13154" s="72">
        <v>46292</v>
      </c>
      <c r="C13154" s="79">
        <v>0.95833333333333337</v>
      </c>
      <c r="D13154">
        <v>1</v>
      </c>
      <c r="E13154" t="str">
        <f t="shared" si="410"/>
        <v>septembre</v>
      </c>
      <c r="F13154">
        <f t="shared" si="411"/>
        <v>23</v>
      </c>
    </row>
    <row r="13155" spans="1:6">
      <c r="A13155" t="s">
        <v>85</v>
      </c>
      <c r="B13155" s="72">
        <v>46293</v>
      </c>
      <c r="C13155" s="79">
        <v>0</v>
      </c>
      <c r="D13155">
        <v>1</v>
      </c>
      <c r="E13155" t="str">
        <f t="shared" si="410"/>
        <v>septembre</v>
      </c>
      <c r="F13155">
        <f t="shared" si="411"/>
        <v>24</v>
      </c>
    </row>
    <row r="13156" spans="1:6">
      <c r="A13156" t="s">
        <v>85</v>
      </c>
      <c r="B13156" s="72">
        <v>46293</v>
      </c>
      <c r="C13156" s="79">
        <v>4.1666666666666664E-2</v>
      </c>
      <c r="D13156">
        <v>0</v>
      </c>
      <c r="E13156" t="str">
        <f t="shared" si="410"/>
        <v>septembre</v>
      </c>
      <c r="F13156">
        <f t="shared" si="411"/>
        <v>1</v>
      </c>
    </row>
    <row r="13157" spans="1:6">
      <c r="A13157" t="s">
        <v>85</v>
      </c>
      <c r="B13157" s="72">
        <v>46293</v>
      </c>
      <c r="C13157" s="79">
        <v>8.3333333333333329E-2</v>
      </c>
      <c r="D13157">
        <v>1</v>
      </c>
      <c r="E13157" t="str">
        <f t="shared" si="410"/>
        <v>septembre</v>
      </c>
      <c r="F13157">
        <f t="shared" si="411"/>
        <v>2</v>
      </c>
    </row>
    <row r="13158" spans="1:6">
      <c r="A13158" t="s">
        <v>85</v>
      </c>
      <c r="B13158" s="72">
        <v>46293</v>
      </c>
      <c r="C13158" s="79">
        <v>0.125</v>
      </c>
      <c r="D13158">
        <v>0</v>
      </c>
      <c r="E13158" t="str">
        <f t="shared" si="410"/>
        <v>septembre</v>
      </c>
      <c r="F13158">
        <f t="shared" si="411"/>
        <v>3</v>
      </c>
    </row>
    <row r="13159" spans="1:6">
      <c r="A13159" t="s">
        <v>85</v>
      </c>
      <c r="B13159" s="72">
        <v>46293</v>
      </c>
      <c r="C13159" s="79">
        <v>0.16666666666666666</v>
      </c>
      <c r="D13159">
        <v>1</v>
      </c>
      <c r="E13159" t="str">
        <f t="shared" si="410"/>
        <v>septembre</v>
      </c>
      <c r="F13159">
        <f t="shared" si="411"/>
        <v>4</v>
      </c>
    </row>
    <row r="13160" spans="1:6">
      <c r="A13160" t="s">
        <v>85</v>
      </c>
      <c r="B13160" s="72">
        <v>46293</v>
      </c>
      <c r="C13160" s="79">
        <v>0.20833333333333334</v>
      </c>
      <c r="D13160">
        <v>0</v>
      </c>
      <c r="E13160" t="str">
        <f t="shared" si="410"/>
        <v>septembre</v>
      </c>
      <c r="F13160" t="e">
        <f t="shared" si="411"/>
        <v>#N/A</v>
      </c>
    </row>
    <row r="13161" spans="1:6">
      <c r="A13161" t="s">
        <v>85</v>
      </c>
      <c r="B13161" s="72">
        <v>46293</v>
      </c>
      <c r="C13161" s="79">
        <v>0.25</v>
      </c>
      <c r="D13161">
        <v>1</v>
      </c>
      <c r="E13161" t="str">
        <f t="shared" si="410"/>
        <v>septembre</v>
      </c>
      <c r="F13161">
        <f t="shared" si="411"/>
        <v>6</v>
      </c>
    </row>
    <row r="13162" spans="1:6">
      <c r="A13162" t="s">
        <v>85</v>
      </c>
      <c r="B13162" s="72">
        <v>46293</v>
      </c>
      <c r="C13162" s="79">
        <v>0.29166666666666669</v>
      </c>
      <c r="D13162">
        <v>1</v>
      </c>
      <c r="E13162" t="str">
        <f t="shared" si="410"/>
        <v>septembre</v>
      </c>
      <c r="F13162">
        <f t="shared" si="411"/>
        <v>7</v>
      </c>
    </row>
    <row r="13163" spans="1:6">
      <c r="A13163" t="s">
        <v>85</v>
      </c>
      <c r="B13163" s="72">
        <v>46293</v>
      </c>
      <c r="C13163" s="79">
        <v>0.33333333333333331</v>
      </c>
      <c r="D13163">
        <v>2</v>
      </c>
      <c r="E13163" t="str">
        <f t="shared" si="410"/>
        <v>septembre</v>
      </c>
      <c r="F13163">
        <f t="shared" si="411"/>
        <v>8</v>
      </c>
    </row>
    <row r="13164" spans="1:6">
      <c r="A13164" t="s">
        <v>85</v>
      </c>
      <c r="B13164" s="72">
        <v>46293</v>
      </c>
      <c r="C13164" s="79">
        <v>0.375</v>
      </c>
      <c r="D13164">
        <v>5</v>
      </c>
      <c r="E13164" t="str">
        <f t="shared" si="410"/>
        <v>septembre</v>
      </c>
      <c r="F13164">
        <f t="shared" si="411"/>
        <v>9</v>
      </c>
    </row>
    <row r="13165" spans="1:6">
      <c r="A13165" t="s">
        <v>85</v>
      </c>
      <c r="B13165" s="72">
        <v>46293</v>
      </c>
      <c r="C13165" s="79">
        <v>0.41666666666666669</v>
      </c>
      <c r="D13165">
        <v>8</v>
      </c>
      <c r="E13165" t="str">
        <f t="shared" si="410"/>
        <v>septembre</v>
      </c>
      <c r="F13165">
        <f t="shared" si="411"/>
        <v>10</v>
      </c>
    </row>
    <row r="13166" spans="1:6">
      <c r="A13166" t="s">
        <v>85</v>
      </c>
      <c r="B13166" s="72">
        <v>46293</v>
      </c>
      <c r="C13166" s="79">
        <v>0.45833333333333331</v>
      </c>
      <c r="D13166">
        <v>11</v>
      </c>
      <c r="E13166" t="str">
        <f t="shared" si="410"/>
        <v>septembre</v>
      </c>
      <c r="F13166">
        <f t="shared" si="411"/>
        <v>11</v>
      </c>
    </row>
    <row r="13167" spans="1:6">
      <c r="A13167" t="s">
        <v>85</v>
      </c>
      <c r="B13167" s="72">
        <v>46293</v>
      </c>
      <c r="C13167" s="79">
        <v>0.5</v>
      </c>
      <c r="D13167">
        <v>14</v>
      </c>
      <c r="E13167" t="str">
        <f t="shared" si="410"/>
        <v>septembre</v>
      </c>
      <c r="F13167">
        <f t="shared" si="411"/>
        <v>12</v>
      </c>
    </row>
    <row r="13168" spans="1:6">
      <c r="A13168" t="s">
        <v>85</v>
      </c>
      <c r="B13168" s="72">
        <v>46293</v>
      </c>
      <c r="C13168" s="79">
        <v>0.54166666666666663</v>
      </c>
      <c r="D13168">
        <v>12</v>
      </c>
      <c r="E13168" t="str">
        <f t="shared" si="410"/>
        <v>septembre</v>
      </c>
      <c r="F13168">
        <f t="shared" si="411"/>
        <v>13</v>
      </c>
    </row>
    <row r="13169" spans="1:6">
      <c r="A13169" t="s">
        <v>85</v>
      </c>
      <c r="B13169" s="72">
        <v>46293</v>
      </c>
      <c r="C13169" s="79">
        <v>0.58333333333333337</v>
      </c>
      <c r="D13169">
        <v>9</v>
      </c>
      <c r="E13169" t="str">
        <f t="shared" si="410"/>
        <v>septembre</v>
      </c>
      <c r="F13169">
        <f t="shared" si="411"/>
        <v>14</v>
      </c>
    </row>
    <row r="13170" spans="1:6">
      <c r="A13170" t="s">
        <v>85</v>
      </c>
      <c r="B13170" s="72">
        <v>46293</v>
      </c>
      <c r="C13170" s="79">
        <v>0.625</v>
      </c>
      <c r="D13170">
        <v>9</v>
      </c>
      <c r="E13170" t="str">
        <f t="shared" si="410"/>
        <v>septembre</v>
      </c>
      <c r="F13170">
        <f t="shared" si="411"/>
        <v>15</v>
      </c>
    </row>
    <row r="13171" spans="1:6">
      <c r="A13171" t="s">
        <v>85</v>
      </c>
      <c r="B13171" s="72">
        <v>46293</v>
      </c>
      <c r="C13171" s="79">
        <v>0.66666666666666663</v>
      </c>
      <c r="D13171">
        <v>9</v>
      </c>
      <c r="E13171" t="str">
        <f t="shared" si="410"/>
        <v>septembre</v>
      </c>
      <c r="F13171">
        <f t="shared" si="411"/>
        <v>16</v>
      </c>
    </row>
    <row r="13172" spans="1:6">
      <c r="A13172" t="s">
        <v>85</v>
      </c>
      <c r="B13172" s="72">
        <v>46293</v>
      </c>
      <c r="C13172" s="79">
        <v>0.70833333333333337</v>
      </c>
      <c r="D13172">
        <v>10</v>
      </c>
      <c r="E13172" t="str">
        <f t="shared" si="410"/>
        <v>septembre</v>
      </c>
      <c r="F13172">
        <f t="shared" si="411"/>
        <v>17</v>
      </c>
    </row>
    <row r="13173" spans="1:6">
      <c r="A13173" t="s">
        <v>85</v>
      </c>
      <c r="B13173" s="72">
        <v>46293</v>
      </c>
      <c r="C13173" s="79">
        <v>0.75</v>
      </c>
      <c r="D13173">
        <v>7</v>
      </c>
      <c r="E13173" t="str">
        <f t="shared" si="410"/>
        <v>septembre</v>
      </c>
      <c r="F13173">
        <f t="shared" si="411"/>
        <v>18</v>
      </c>
    </row>
    <row r="13174" spans="1:6">
      <c r="A13174" t="s">
        <v>85</v>
      </c>
      <c r="B13174" s="72">
        <v>46293</v>
      </c>
      <c r="C13174" s="79">
        <v>0.79166666666666663</v>
      </c>
      <c r="D13174">
        <v>9</v>
      </c>
      <c r="E13174" t="str">
        <f t="shared" si="410"/>
        <v>septembre</v>
      </c>
      <c r="F13174">
        <f t="shared" si="411"/>
        <v>19</v>
      </c>
    </row>
    <row r="13175" spans="1:6">
      <c r="A13175" t="s">
        <v>85</v>
      </c>
      <c r="B13175" s="72">
        <v>46293</v>
      </c>
      <c r="C13175" s="79">
        <v>0.83333333333333337</v>
      </c>
      <c r="D13175">
        <v>5</v>
      </c>
      <c r="E13175" t="str">
        <f t="shared" si="410"/>
        <v>septembre</v>
      </c>
      <c r="F13175">
        <f t="shared" si="411"/>
        <v>20</v>
      </c>
    </row>
    <row r="13176" spans="1:6">
      <c r="A13176" t="s">
        <v>85</v>
      </c>
      <c r="B13176" s="72">
        <v>46293</v>
      </c>
      <c r="C13176" s="79">
        <v>0.875</v>
      </c>
      <c r="D13176">
        <v>5</v>
      </c>
      <c r="E13176" t="str">
        <f t="shared" si="410"/>
        <v>septembre</v>
      </c>
      <c r="F13176">
        <f t="shared" si="411"/>
        <v>21</v>
      </c>
    </row>
    <row r="13177" spans="1:6">
      <c r="A13177" t="s">
        <v>85</v>
      </c>
      <c r="B13177" s="72">
        <v>46293</v>
      </c>
      <c r="C13177" s="79">
        <v>0.91666666666666663</v>
      </c>
      <c r="D13177">
        <v>3</v>
      </c>
      <c r="E13177" t="str">
        <f t="shared" si="410"/>
        <v>septembre</v>
      </c>
      <c r="F13177">
        <f t="shared" si="411"/>
        <v>22</v>
      </c>
    </row>
    <row r="13178" spans="1:6">
      <c r="A13178" t="s">
        <v>85</v>
      </c>
      <c r="B13178" s="72">
        <v>46293</v>
      </c>
      <c r="C13178" s="79">
        <v>0.95833333333333337</v>
      </c>
      <c r="D13178">
        <v>4</v>
      </c>
      <c r="E13178" t="str">
        <f t="shared" si="410"/>
        <v>septembre</v>
      </c>
      <c r="F13178">
        <f t="shared" si="411"/>
        <v>23</v>
      </c>
    </row>
    <row r="13179" spans="1:6">
      <c r="A13179" t="s">
        <v>85</v>
      </c>
      <c r="B13179" s="72">
        <v>46294</v>
      </c>
      <c r="C13179" s="79">
        <v>0</v>
      </c>
      <c r="D13179">
        <v>1</v>
      </c>
      <c r="E13179" t="str">
        <f t="shared" si="410"/>
        <v>septembre</v>
      </c>
      <c r="F13179">
        <f t="shared" si="411"/>
        <v>24</v>
      </c>
    </row>
    <row r="13180" spans="1:6">
      <c r="A13180" t="s">
        <v>85</v>
      </c>
      <c r="B13180" s="72">
        <v>46294</v>
      </c>
      <c r="C13180" s="79">
        <v>4.1666666666666664E-2</v>
      </c>
      <c r="D13180">
        <v>1</v>
      </c>
      <c r="E13180" t="str">
        <f t="shared" si="410"/>
        <v>septembre</v>
      </c>
      <c r="F13180">
        <f t="shared" si="411"/>
        <v>1</v>
      </c>
    </row>
    <row r="13181" spans="1:6">
      <c r="A13181" t="s">
        <v>85</v>
      </c>
      <c r="B13181" s="72">
        <v>46294</v>
      </c>
      <c r="C13181" s="79">
        <v>8.3333333333333329E-2</v>
      </c>
      <c r="D13181">
        <v>0</v>
      </c>
      <c r="E13181" t="str">
        <f t="shared" si="410"/>
        <v>septembre</v>
      </c>
      <c r="F13181">
        <f t="shared" si="411"/>
        <v>2</v>
      </c>
    </row>
    <row r="13182" spans="1:6">
      <c r="A13182" t="s">
        <v>85</v>
      </c>
      <c r="B13182" s="72">
        <v>46294</v>
      </c>
      <c r="C13182" s="79">
        <v>0.125</v>
      </c>
      <c r="D13182">
        <v>0</v>
      </c>
      <c r="E13182" t="str">
        <f t="shared" si="410"/>
        <v>septembre</v>
      </c>
      <c r="F13182">
        <f t="shared" si="411"/>
        <v>3</v>
      </c>
    </row>
    <row r="13183" spans="1:6">
      <c r="A13183" t="s">
        <v>85</v>
      </c>
      <c r="B13183" s="72">
        <v>46294</v>
      </c>
      <c r="C13183" s="79">
        <v>0.16666666666666666</v>
      </c>
      <c r="D13183">
        <v>0</v>
      </c>
      <c r="E13183" t="str">
        <f t="shared" si="410"/>
        <v>septembre</v>
      </c>
      <c r="F13183">
        <f t="shared" si="411"/>
        <v>4</v>
      </c>
    </row>
    <row r="13184" spans="1:6">
      <c r="A13184" t="s">
        <v>85</v>
      </c>
      <c r="B13184" s="72">
        <v>46294</v>
      </c>
      <c r="C13184" s="79">
        <v>0.20833333333333334</v>
      </c>
      <c r="D13184">
        <v>0</v>
      </c>
      <c r="E13184" t="str">
        <f t="shared" si="410"/>
        <v>septembre</v>
      </c>
      <c r="F13184" t="e">
        <f t="shared" si="411"/>
        <v>#N/A</v>
      </c>
    </row>
    <row r="13185" spans="1:6">
      <c r="A13185" t="s">
        <v>85</v>
      </c>
      <c r="B13185" s="72">
        <v>46294</v>
      </c>
      <c r="C13185" s="79">
        <v>0.25</v>
      </c>
      <c r="D13185">
        <v>0</v>
      </c>
      <c r="E13185" t="str">
        <f t="shared" si="410"/>
        <v>septembre</v>
      </c>
      <c r="F13185">
        <f t="shared" si="411"/>
        <v>6</v>
      </c>
    </row>
    <row r="13186" spans="1:6">
      <c r="A13186" t="s">
        <v>85</v>
      </c>
      <c r="B13186" s="72">
        <v>46294</v>
      </c>
      <c r="C13186" s="79">
        <v>0.29166666666666669</v>
      </c>
      <c r="D13186">
        <v>0</v>
      </c>
      <c r="E13186" t="str">
        <f t="shared" si="410"/>
        <v>septembre</v>
      </c>
      <c r="F13186">
        <f t="shared" si="411"/>
        <v>7</v>
      </c>
    </row>
    <row r="13187" spans="1:6">
      <c r="A13187" t="s">
        <v>85</v>
      </c>
      <c r="B13187" s="72">
        <v>46294</v>
      </c>
      <c r="C13187" s="79">
        <v>0.33333333333333331</v>
      </c>
      <c r="D13187">
        <v>2</v>
      </c>
      <c r="E13187" t="str">
        <f t="shared" si="410"/>
        <v>septembre</v>
      </c>
      <c r="F13187">
        <f t="shared" si="411"/>
        <v>8</v>
      </c>
    </row>
    <row r="13188" spans="1:6">
      <c r="A13188" t="s">
        <v>85</v>
      </c>
      <c r="B13188" s="72">
        <v>46294</v>
      </c>
      <c r="C13188" s="79">
        <v>0.375</v>
      </c>
      <c r="D13188">
        <v>2</v>
      </c>
      <c r="E13188" t="str">
        <f t="shared" ref="E13188:E13226" si="412">TEXT(B13188,"mmmm")</f>
        <v>septembre</v>
      </c>
      <c r="F13188">
        <f t="shared" ref="F13188:F13226" si="413">VLOOKUP(C13188,$L$1:$M$24,2,0)</f>
        <v>9</v>
      </c>
    </row>
    <row r="13189" spans="1:6">
      <c r="A13189" t="s">
        <v>85</v>
      </c>
      <c r="B13189" s="72">
        <v>46294</v>
      </c>
      <c r="C13189" s="79">
        <v>0.41666666666666669</v>
      </c>
      <c r="D13189">
        <v>8</v>
      </c>
      <c r="E13189" t="str">
        <f t="shared" si="412"/>
        <v>septembre</v>
      </c>
      <c r="F13189">
        <f t="shared" si="413"/>
        <v>10</v>
      </c>
    </row>
    <row r="13190" spans="1:6">
      <c r="A13190" t="s">
        <v>85</v>
      </c>
      <c r="B13190" s="72">
        <v>46294</v>
      </c>
      <c r="C13190" s="79">
        <v>0.45833333333333331</v>
      </c>
      <c r="D13190">
        <v>12</v>
      </c>
      <c r="E13190" t="str">
        <f t="shared" si="412"/>
        <v>septembre</v>
      </c>
      <c r="F13190">
        <f t="shared" si="413"/>
        <v>11</v>
      </c>
    </row>
    <row r="13191" spans="1:6">
      <c r="A13191" t="s">
        <v>85</v>
      </c>
      <c r="B13191" s="72">
        <v>46294</v>
      </c>
      <c r="C13191" s="79">
        <v>0.5</v>
      </c>
      <c r="D13191">
        <v>11</v>
      </c>
      <c r="E13191" t="str">
        <f t="shared" si="412"/>
        <v>septembre</v>
      </c>
      <c r="F13191">
        <f t="shared" si="413"/>
        <v>12</v>
      </c>
    </row>
    <row r="13192" spans="1:6">
      <c r="A13192" t="s">
        <v>85</v>
      </c>
      <c r="B13192" s="72">
        <v>46294</v>
      </c>
      <c r="C13192" s="79">
        <v>0.54166666666666663</v>
      </c>
      <c r="D13192">
        <v>8</v>
      </c>
      <c r="E13192" t="str">
        <f t="shared" si="412"/>
        <v>septembre</v>
      </c>
      <c r="F13192">
        <f t="shared" si="413"/>
        <v>13</v>
      </c>
    </row>
    <row r="13193" spans="1:6">
      <c r="A13193" t="s">
        <v>85</v>
      </c>
      <c r="B13193" s="72">
        <v>46294</v>
      </c>
      <c r="C13193" s="79">
        <v>0.58333333333333337</v>
      </c>
      <c r="D13193">
        <v>7</v>
      </c>
      <c r="E13193" t="str">
        <f t="shared" si="412"/>
        <v>septembre</v>
      </c>
      <c r="F13193">
        <f t="shared" si="413"/>
        <v>14</v>
      </c>
    </row>
    <row r="13194" spans="1:6">
      <c r="A13194" t="s">
        <v>85</v>
      </c>
      <c r="B13194" s="72">
        <v>46294</v>
      </c>
      <c r="C13194" s="79">
        <v>0.625</v>
      </c>
      <c r="D13194">
        <v>9</v>
      </c>
      <c r="E13194" t="str">
        <f t="shared" si="412"/>
        <v>septembre</v>
      </c>
      <c r="F13194">
        <f t="shared" si="413"/>
        <v>15</v>
      </c>
    </row>
    <row r="13195" spans="1:6">
      <c r="A13195" t="s">
        <v>85</v>
      </c>
      <c r="B13195" s="72">
        <v>46294</v>
      </c>
      <c r="C13195" s="79">
        <v>0.66666666666666663</v>
      </c>
      <c r="D13195">
        <v>9</v>
      </c>
      <c r="E13195" t="str">
        <f t="shared" si="412"/>
        <v>septembre</v>
      </c>
      <c r="F13195">
        <f t="shared" si="413"/>
        <v>16</v>
      </c>
    </row>
    <row r="13196" spans="1:6">
      <c r="A13196" t="s">
        <v>85</v>
      </c>
      <c r="B13196" s="72">
        <v>46294</v>
      </c>
      <c r="C13196" s="79">
        <v>0.70833333333333337</v>
      </c>
      <c r="D13196">
        <v>11</v>
      </c>
      <c r="E13196" t="str">
        <f t="shared" si="412"/>
        <v>septembre</v>
      </c>
      <c r="F13196">
        <f t="shared" si="413"/>
        <v>17</v>
      </c>
    </row>
    <row r="13197" spans="1:6">
      <c r="A13197" t="s">
        <v>85</v>
      </c>
      <c r="B13197" s="72">
        <v>46294</v>
      </c>
      <c r="C13197" s="79">
        <v>0.75</v>
      </c>
      <c r="D13197">
        <v>7</v>
      </c>
      <c r="E13197" t="str">
        <f t="shared" si="412"/>
        <v>septembre</v>
      </c>
      <c r="F13197">
        <f t="shared" si="413"/>
        <v>18</v>
      </c>
    </row>
    <row r="13198" spans="1:6">
      <c r="A13198" t="s">
        <v>85</v>
      </c>
      <c r="B13198" s="72">
        <v>46294</v>
      </c>
      <c r="C13198" s="79">
        <v>0.79166666666666663</v>
      </c>
      <c r="D13198">
        <v>8</v>
      </c>
      <c r="E13198" t="str">
        <f t="shared" si="412"/>
        <v>septembre</v>
      </c>
      <c r="F13198">
        <f t="shared" si="413"/>
        <v>19</v>
      </c>
    </row>
    <row r="13199" spans="1:6">
      <c r="A13199" t="s">
        <v>85</v>
      </c>
      <c r="B13199" s="72">
        <v>46294</v>
      </c>
      <c r="C13199" s="79">
        <v>0.83333333333333337</v>
      </c>
      <c r="D13199">
        <v>4</v>
      </c>
      <c r="E13199" t="str">
        <f t="shared" si="412"/>
        <v>septembre</v>
      </c>
      <c r="F13199">
        <f t="shared" si="413"/>
        <v>20</v>
      </c>
    </row>
    <row r="13200" spans="1:6">
      <c r="A13200" t="s">
        <v>85</v>
      </c>
      <c r="B13200" s="72">
        <v>46294</v>
      </c>
      <c r="C13200" s="79">
        <v>0.875</v>
      </c>
      <c r="D13200">
        <v>4</v>
      </c>
      <c r="E13200" t="str">
        <f t="shared" si="412"/>
        <v>septembre</v>
      </c>
      <c r="F13200">
        <f t="shared" si="413"/>
        <v>21</v>
      </c>
    </row>
    <row r="13201" spans="1:6">
      <c r="A13201" t="s">
        <v>85</v>
      </c>
      <c r="B13201" s="72">
        <v>46294</v>
      </c>
      <c r="C13201" s="79">
        <v>0.91666666666666663</v>
      </c>
      <c r="D13201">
        <v>3</v>
      </c>
      <c r="E13201" t="str">
        <f t="shared" si="412"/>
        <v>septembre</v>
      </c>
      <c r="F13201">
        <f t="shared" si="413"/>
        <v>22</v>
      </c>
    </row>
    <row r="13202" spans="1:6">
      <c r="A13202" t="s">
        <v>85</v>
      </c>
      <c r="B13202" s="72">
        <v>46294</v>
      </c>
      <c r="C13202" s="79">
        <v>0.95833333333333337</v>
      </c>
      <c r="D13202">
        <v>3</v>
      </c>
      <c r="E13202" t="str">
        <f t="shared" si="412"/>
        <v>septembre</v>
      </c>
      <c r="F13202">
        <f t="shared" si="413"/>
        <v>23</v>
      </c>
    </row>
    <row r="13203" spans="1:6">
      <c r="A13203" t="s">
        <v>85</v>
      </c>
      <c r="B13203" s="72">
        <v>46295</v>
      </c>
      <c r="C13203" s="79">
        <v>0</v>
      </c>
      <c r="D13203">
        <v>0</v>
      </c>
      <c r="E13203" t="str">
        <f t="shared" si="412"/>
        <v>septembre</v>
      </c>
      <c r="F13203">
        <f t="shared" si="413"/>
        <v>24</v>
      </c>
    </row>
    <row r="13204" spans="1:6">
      <c r="A13204" t="s">
        <v>85</v>
      </c>
      <c r="B13204" s="72">
        <v>46295</v>
      </c>
      <c r="C13204" s="79">
        <v>4.1666666666666664E-2</v>
      </c>
      <c r="D13204">
        <v>1</v>
      </c>
      <c r="E13204" t="str">
        <f t="shared" si="412"/>
        <v>septembre</v>
      </c>
      <c r="F13204">
        <f t="shared" si="413"/>
        <v>1</v>
      </c>
    </row>
    <row r="13205" spans="1:6">
      <c r="A13205" t="s">
        <v>85</v>
      </c>
      <c r="B13205" s="72">
        <v>46295</v>
      </c>
      <c r="C13205" s="79">
        <v>8.3333333333333329E-2</v>
      </c>
      <c r="D13205">
        <v>0</v>
      </c>
      <c r="E13205" t="str">
        <f t="shared" si="412"/>
        <v>septembre</v>
      </c>
      <c r="F13205">
        <f t="shared" si="413"/>
        <v>2</v>
      </c>
    </row>
    <row r="13206" spans="1:6">
      <c r="A13206" t="s">
        <v>85</v>
      </c>
      <c r="B13206" s="72">
        <v>46295</v>
      </c>
      <c r="C13206" s="79">
        <v>0.125</v>
      </c>
      <c r="D13206">
        <v>1</v>
      </c>
      <c r="E13206" t="str">
        <f t="shared" si="412"/>
        <v>septembre</v>
      </c>
      <c r="F13206">
        <f t="shared" si="413"/>
        <v>3</v>
      </c>
    </row>
    <row r="13207" spans="1:6">
      <c r="A13207" t="s">
        <v>85</v>
      </c>
      <c r="B13207" s="72">
        <v>46295</v>
      </c>
      <c r="C13207" s="79">
        <v>0.16666666666666666</v>
      </c>
      <c r="D13207">
        <v>1</v>
      </c>
      <c r="E13207" t="str">
        <f t="shared" si="412"/>
        <v>septembre</v>
      </c>
      <c r="F13207">
        <f t="shared" si="413"/>
        <v>4</v>
      </c>
    </row>
    <row r="13208" spans="1:6">
      <c r="A13208" t="s">
        <v>85</v>
      </c>
      <c r="B13208" s="72">
        <v>46295</v>
      </c>
      <c r="C13208" s="79">
        <v>0.20833333333333334</v>
      </c>
      <c r="D13208">
        <v>0</v>
      </c>
      <c r="E13208" t="str">
        <f t="shared" si="412"/>
        <v>septembre</v>
      </c>
      <c r="F13208" t="e">
        <f t="shared" si="413"/>
        <v>#N/A</v>
      </c>
    </row>
    <row r="13209" spans="1:6">
      <c r="A13209" t="s">
        <v>85</v>
      </c>
      <c r="B13209" s="72">
        <v>46295</v>
      </c>
      <c r="C13209" s="79">
        <v>0.25</v>
      </c>
      <c r="D13209">
        <v>0</v>
      </c>
      <c r="E13209" t="str">
        <f t="shared" si="412"/>
        <v>septembre</v>
      </c>
      <c r="F13209">
        <f t="shared" si="413"/>
        <v>6</v>
      </c>
    </row>
    <row r="13210" spans="1:6">
      <c r="A13210" t="s">
        <v>85</v>
      </c>
      <c r="B13210" s="72">
        <v>46295</v>
      </c>
      <c r="C13210" s="79">
        <v>0.29166666666666669</v>
      </c>
      <c r="D13210">
        <v>1</v>
      </c>
      <c r="E13210" t="str">
        <f t="shared" si="412"/>
        <v>septembre</v>
      </c>
      <c r="F13210">
        <f t="shared" si="413"/>
        <v>7</v>
      </c>
    </row>
    <row r="13211" spans="1:6">
      <c r="A13211" t="s">
        <v>85</v>
      </c>
      <c r="B13211" s="72">
        <v>46295</v>
      </c>
      <c r="C13211" s="79">
        <v>0.33333333333333331</v>
      </c>
      <c r="D13211">
        <v>1</v>
      </c>
      <c r="E13211" t="str">
        <f t="shared" si="412"/>
        <v>septembre</v>
      </c>
      <c r="F13211">
        <f t="shared" si="413"/>
        <v>8</v>
      </c>
    </row>
    <row r="13212" spans="1:6">
      <c r="A13212" t="s">
        <v>85</v>
      </c>
      <c r="B13212" s="72">
        <v>46295</v>
      </c>
      <c r="C13212" s="79">
        <v>0.375</v>
      </c>
      <c r="D13212">
        <v>2</v>
      </c>
      <c r="E13212" t="str">
        <f t="shared" si="412"/>
        <v>septembre</v>
      </c>
      <c r="F13212">
        <f t="shared" si="413"/>
        <v>9</v>
      </c>
    </row>
    <row r="13213" spans="1:6">
      <c r="A13213" t="s">
        <v>85</v>
      </c>
      <c r="B13213" s="72">
        <v>46295</v>
      </c>
      <c r="C13213" s="79">
        <v>0.41666666666666669</v>
      </c>
      <c r="D13213">
        <v>7</v>
      </c>
      <c r="E13213" t="str">
        <f t="shared" si="412"/>
        <v>septembre</v>
      </c>
      <c r="F13213">
        <f t="shared" si="413"/>
        <v>10</v>
      </c>
    </row>
    <row r="13214" spans="1:6">
      <c r="A13214" t="s">
        <v>85</v>
      </c>
      <c r="B13214" s="72">
        <v>46295</v>
      </c>
      <c r="C13214" s="79">
        <v>0.45833333333333331</v>
      </c>
      <c r="D13214">
        <v>13</v>
      </c>
      <c r="E13214" t="str">
        <f t="shared" si="412"/>
        <v>septembre</v>
      </c>
      <c r="F13214">
        <f t="shared" si="413"/>
        <v>11</v>
      </c>
    </row>
    <row r="13215" spans="1:6">
      <c r="A13215" t="s">
        <v>85</v>
      </c>
      <c r="B13215" s="72">
        <v>46295</v>
      </c>
      <c r="C13215" s="79">
        <v>0.5</v>
      </c>
      <c r="D13215">
        <v>12</v>
      </c>
      <c r="E13215" t="str">
        <f t="shared" si="412"/>
        <v>septembre</v>
      </c>
      <c r="F13215">
        <f t="shared" si="413"/>
        <v>12</v>
      </c>
    </row>
    <row r="13216" spans="1:6">
      <c r="A13216" t="s">
        <v>85</v>
      </c>
      <c r="B13216" s="72">
        <v>46295</v>
      </c>
      <c r="C13216" s="79">
        <v>0.54166666666666663</v>
      </c>
      <c r="D13216">
        <v>7</v>
      </c>
      <c r="E13216" t="str">
        <f t="shared" si="412"/>
        <v>septembre</v>
      </c>
      <c r="F13216">
        <f t="shared" si="413"/>
        <v>13</v>
      </c>
    </row>
    <row r="13217" spans="1:6">
      <c r="A13217" t="s">
        <v>85</v>
      </c>
      <c r="B13217" s="72">
        <v>46295</v>
      </c>
      <c r="C13217" s="79">
        <v>0.58333333333333337</v>
      </c>
      <c r="D13217">
        <v>7</v>
      </c>
      <c r="E13217" t="str">
        <f t="shared" si="412"/>
        <v>septembre</v>
      </c>
      <c r="F13217">
        <f t="shared" si="413"/>
        <v>14</v>
      </c>
    </row>
    <row r="13218" spans="1:6">
      <c r="A13218" t="s">
        <v>85</v>
      </c>
      <c r="B13218" s="72">
        <v>46295</v>
      </c>
      <c r="C13218" s="79">
        <v>0.625</v>
      </c>
      <c r="D13218">
        <v>9</v>
      </c>
      <c r="E13218" t="str">
        <f t="shared" si="412"/>
        <v>septembre</v>
      </c>
      <c r="F13218">
        <f t="shared" si="413"/>
        <v>15</v>
      </c>
    </row>
    <row r="13219" spans="1:6">
      <c r="A13219" t="s">
        <v>85</v>
      </c>
      <c r="B13219" s="72">
        <v>46295</v>
      </c>
      <c r="C13219" s="79">
        <v>0.66666666666666663</v>
      </c>
      <c r="D13219">
        <v>11</v>
      </c>
      <c r="E13219" t="str">
        <f t="shared" si="412"/>
        <v>septembre</v>
      </c>
      <c r="F13219">
        <f t="shared" si="413"/>
        <v>16</v>
      </c>
    </row>
    <row r="13220" spans="1:6">
      <c r="A13220" t="s">
        <v>85</v>
      </c>
      <c r="B13220" s="72">
        <v>46295</v>
      </c>
      <c r="C13220" s="79">
        <v>0.70833333333333337</v>
      </c>
      <c r="D13220">
        <v>7</v>
      </c>
      <c r="E13220" t="str">
        <f t="shared" si="412"/>
        <v>septembre</v>
      </c>
      <c r="F13220">
        <f t="shared" si="413"/>
        <v>17</v>
      </c>
    </row>
    <row r="13221" spans="1:6">
      <c r="A13221" t="s">
        <v>85</v>
      </c>
      <c r="B13221" s="72">
        <v>46295</v>
      </c>
      <c r="C13221" s="79">
        <v>0.75</v>
      </c>
      <c r="D13221">
        <v>6</v>
      </c>
      <c r="E13221" t="str">
        <f t="shared" si="412"/>
        <v>septembre</v>
      </c>
      <c r="F13221">
        <f t="shared" si="413"/>
        <v>18</v>
      </c>
    </row>
    <row r="13222" spans="1:6">
      <c r="A13222" t="s">
        <v>85</v>
      </c>
      <c r="B13222" s="72">
        <v>46295</v>
      </c>
      <c r="C13222" s="79">
        <v>0.79166666666666663</v>
      </c>
      <c r="D13222">
        <v>6</v>
      </c>
      <c r="E13222" t="str">
        <f t="shared" si="412"/>
        <v>septembre</v>
      </c>
      <c r="F13222">
        <f t="shared" si="413"/>
        <v>19</v>
      </c>
    </row>
    <row r="13223" spans="1:6">
      <c r="A13223" t="s">
        <v>85</v>
      </c>
      <c r="B13223" s="72">
        <v>46295</v>
      </c>
      <c r="C13223" s="79">
        <v>0.83333333333333337</v>
      </c>
      <c r="D13223">
        <v>3</v>
      </c>
      <c r="E13223" t="str">
        <f t="shared" si="412"/>
        <v>septembre</v>
      </c>
      <c r="F13223">
        <f t="shared" si="413"/>
        <v>20</v>
      </c>
    </row>
    <row r="13224" spans="1:6">
      <c r="A13224" t="s">
        <v>85</v>
      </c>
      <c r="B13224" s="72">
        <v>46295</v>
      </c>
      <c r="C13224" s="79">
        <v>0.875</v>
      </c>
      <c r="D13224">
        <v>5</v>
      </c>
      <c r="E13224" t="str">
        <f t="shared" si="412"/>
        <v>septembre</v>
      </c>
      <c r="F13224">
        <f t="shared" si="413"/>
        <v>21</v>
      </c>
    </row>
    <row r="13225" spans="1:6">
      <c r="A13225" t="s">
        <v>85</v>
      </c>
      <c r="B13225" s="72">
        <v>46295</v>
      </c>
      <c r="C13225" s="79">
        <v>0.91666666666666663</v>
      </c>
      <c r="D13225">
        <v>3</v>
      </c>
      <c r="E13225" t="str">
        <f t="shared" si="412"/>
        <v>septembre</v>
      </c>
      <c r="F13225">
        <f t="shared" si="413"/>
        <v>22</v>
      </c>
    </row>
    <row r="13226" spans="1:6">
      <c r="A13226" t="s">
        <v>85</v>
      </c>
      <c r="B13226" s="72">
        <v>46295</v>
      </c>
      <c r="C13226" s="79">
        <v>0.95833333333333337</v>
      </c>
      <c r="D13226">
        <v>1</v>
      </c>
      <c r="E13226" t="str">
        <f t="shared" si="412"/>
        <v>septembre</v>
      </c>
      <c r="F13226">
        <f t="shared" si="413"/>
        <v>23</v>
      </c>
    </row>
  </sheetData>
  <autoFilter ref="A3:F11066" xr:uid="{CD472B17-72F8-4487-9A36-232559D10B3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6643-BB14-41AD-B3D9-42F5D15F31F6}">
  <dimension ref="F5:G35"/>
  <sheetViews>
    <sheetView showGridLines="0" topLeftCell="A8" workbookViewId="0">
      <selection activeCell="G20" sqref="G20"/>
    </sheetView>
  </sheetViews>
  <sheetFormatPr defaultColWidth="10.88671875" defaultRowHeight="13.2"/>
  <cols>
    <col min="1" max="1" width="20.88671875" bestFit="1" customWidth="1"/>
    <col min="2" max="2" width="23.44140625" bestFit="1" customWidth="1"/>
    <col min="6" max="6" width="27" customWidth="1"/>
    <col min="7" max="7" width="30.109375" customWidth="1"/>
  </cols>
  <sheetData>
    <row r="5" spans="6:7" ht="13.8" thickBot="1"/>
    <row r="6" spans="6:7" ht="23.4" thickBot="1">
      <c r="F6" s="173">
        <v>46165</v>
      </c>
      <c r="G6" s="174">
        <v>46166</v>
      </c>
    </row>
    <row r="7" spans="6:7" ht="15">
      <c r="F7" s="177" t="s">
        <v>90</v>
      </c>
      <c r="G7" s="178" t="s">
        <v>90</v>
      </c>
    </row>
    <row r="8" spans="6:7" ht="16.2" thickBot="1">
      <c r="F8" s="179">
        <v>0.33568904593639576</v>
      </c>
      <c r="G8" s="180">
        <v>0.43196544276457882</v>
      </c>
    </row>
    <row r="9" spans="6:7" ht="15">
      <c r="F9" s="175" t="s">
        <v>178</v>
      </c>
      <c r="G9" s="175" t="s">
        <v>178</v>
      </c>
    </row>
    <row r="10" spans="6:7" ht="16.2" thickBot="1">
      <c r="F10" s="176">
        <v>0.1731669266770671</v>
      </c>
      <c r="G10" s="176">
        <v>0.28080808080808078</v>
      </c>
    </row>
    <row r="11" spans="6:7" ht="15">
      <c r="F11" s="177" t="s">
        <v>179</v>
      </c>
      <c r="G11" s="178" t="s">
        <v>179</v>
      </c>
    </row>
    <row r="12" spans="6:7" ht="15.6">
      <c r="F12" s="179">
        <v>0.84946236559139787</v>
      </c>
      <c r="G12" s="180">
        <v>0.66304347826086951</v>
      </c>
    </row>
    <row r="13" spans="6:7">
      <c r="F13" s="181" t="s">
        <v>180</v>
      </c>
      <c r="G13" s="182" t="s">
        <v>180</v>
      </c>
    </row>
    <row r="14" spans="6:7" ht="17.399999999999999">
      <c r="F14" s="183">
        <v>1.5046948356807512</v>
      </c>
      <c r="G14" s="184">
        <v>1.7491166077738516</v>
      </c>
    </row>
    <row r="15" spans="6:7">
      <c r="F15" s="181" t="s">
        <v>181</v>
      </c>
      <c r="G15" s="182" t="s">
        <v>181</v>
      </c>
    </row>
    <row r="16" spans="6:7" ht="17.399999999999999">
      <c r="F16" s="183">
        <v>0.71631205673758869</v>
      </c>
      <c r="G16" s="184">
        <v>0.84126984126984128</v>
      </c>
    </row>
    <row r="17" spans="6:7">
      <c r="F17" s="181" t="s">
        <v>182</v>
      </c>
      <c r="G17" s="182" t="s">
        <v>182</v>
      </c>
    </row>
    <row r="18" spans="6:7" ht="15.6">
      <c r="F18" s="179" t="s">
        <v>183</v>
      </c>
      <c r="G18" s="180" t="s">
        <v>184</v>
      </c>
    </row>
    <row r="19" spans="6:7">
      <c r="F19" s="181" t="s">
        <v>185</v>
      </c>
      <c r="G19" s="182" t="s">
        <v>185</v>
      </c>
    </row>
    <row r="20" spans="6:7" ht="15.6">
      <c r="F20" s="179" t="s">
        <v>186</v>
      </c>
      <c r="G20" s="180" t="s">
        <v>187</v>
      </c>
    </row>
    <row r="21" spans="6:7" ht="15">
      <c r="F21" s="271" t="s">
        <v>188</v>
      </c>
      <c r="G21" s="272"/>
    </row>
    <row r="22" spans="6:7">
      <c r="F22" s="185" t="s">
        <v>189</v>
      </c>
      <c r="G22" s="186"/>
    </row>
    <row r="23" spans="6:7">
      <c r="F23" s="185" t="s">
        <v>190</v>
      </c>
      <c r="G23" s="186"/>
    </row>
    <row r="24" spans="6:7">
      <c r="F24" s="185" t="s">
        <v>191</v>
      </c>
      <c r="G24" s="186"/>
    </row>
    <row r="25" spans="6:7">
      <c r="F25" s="185" t="s">
        <v>197</v>
      </c>
      <c r="G25" s="186"/>
    </row>
    <row r="26" spans="6:7" ht="15">
      <c r="F26" s="271" t="s">
        <v>192</v>
      </c>
      <c r="G26" s="272"/>
    </row>
    <row r="27" spans="6:7">
      <c r="F27" s="185" t="s">
        <v>193</v>
      </c>
      <c r="G27" s="186"/>
    </row>
    <row r="28" spans="6:7">
      <c r="F28" s="185" t="s">
        <v>194</v>
      </c>
      <c r="G28" s="186"/>
    </row>
    <row r="29" spans="6:7">
      <c r="F29" s="185" t="s">
        <v>195</v>
      </c>
      <c r="G29" s="186"/>
    </row>
    <row r="30" spans="6:7" ht="13.8" thickBot="1">
      <c r="F30" s="187" t="s">
        <v>196</v>
      </c>
      <c r="G30" s="188"/>
    </row>
    <row r="31" spans="6:7" ht="15">
      <c r="F31" s="271" t="s">
        <v>198</v>
      </c>
      <c r="G31" s="272"/>
    </row>
    <row r="32" spans="6:7">
      <c r="F32" s="273" t="s">
        <v>199</v>
      </c>
      <c r="G32" s="274"/>
    </row>
    <row r="33" spans="6:7">
      <c r="F33" s="273"/>
      <c r="G33" s="274"/>
    </row>
    <row r="34" spans="6:7">
      <c r="F34" s="273"/>
      <c r="G34" s="274"/>
    </row>
    <row r="35" spans="6:7" ht="13.8" thickBot="1">
      <c r="F35" s="275"/>
      <c r="G35" s="276"/>
    </row>
  </sheetData>
  <mergeCells count="4">
    <mergeCell ref="F21:G21"/>
    <mergeCell ref="F26:G26"/>
    <mergeCell ref="F31:G31"/>
    <mergeCell ref="F32:G35"/>
  </mergeCells>
  <conditionalFormatting sqref="F8">
    <cfRule type="iconSet" priority="9">
      <iconSet>
        <cfvo type="percent" val="0"/>
        <cfvo type="num" val="0.75"/>
        <cfvo type="num" val="0.8"/>
      </iconSet>
    </cfRule>
  </conditionalFormatting>
  <conditionalFormatting sqref="F10">
    <cfRule type="iconSet" priority="8">
      <iconSet>
        <cfvo type="percent" val="0"/>
        <cfvo type="num" val="0.75"/>
        <cfvo type="num" val="0.8"/>
      </iconSet>
    </cfRule>
  </conditionalFormatting>
  <conditionalFormatting sqref="F12">
    <cfRule type="iconSet" priority="7">
      <iconSet>
        <cfvo type="percent" val="0"/>
        <cfvo type="num" val="0.75"/>
        <cfvo type="num" val="0.8"/>
      </iconSet>
    </cfRule>
  </conditionalFormatting>
  <conditionalFormatting sqref="F14:G14">
    <cfRule type="cellIs" dxfId="75" priority="4" operator="lessThan">
      <formula>0.8</formula>
    </cfRule>
  </conditionalFormatting>
  <conditionalFormatting sqref="F16:G16">
    <cfRule type="cellIs" dxfId="74" priority="3" operator="lessThan">
      <formula>0.8</formula>
    </cfRule>
  </conditionalFormatting>
  <conditionalFormatting sqref="F18:G18 F20:G20">
    <cfRule type="cellIs" dxfId="73" priority="1" operator="lessThan">
      <formula>0.06</formula>
    </cfRule>
    <cfRule type="cellIs" dxfId="72" priority="2" operator="greaterThan">
      <formula>0.08</formula>
    </cfRule>
  </conditionalFormatting>
  <conditionalFormatting sqref="G8">
    <cfRule type="iconSet" priority="12">
      <iconSet>
        <cfvo type="percent" val="0"/>
        <cfvo type="num" val="0.75"/>
        <cfvo type="num" val="0.8"/>
      </iconSet>
    </cfRule>
  </conditionalFormatting>
  <conditionalFormatting sqref="G10">
    <cfRule type="iconSet" priority="11">
      <iconSet>
        <cfvo type="percent" val="0"/>
        <cfvo type="num" val="0.75"/>
        <cfvo type="num" val="0.8"/>
      </iconSet>
    </cfRule>
  </conditionalFormatting>
  <conditionalFormatting sqref="G12">
    <cfRule type="iconSet" priority="10">
      <iconSet>
        <cfvo type="percent" val="0"/>
        <cfvo type="num" val="0.75"/>
        <cfvo type="num" val="0.8"/>
      </iconSet>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CE72-D21E-4930-9055-38B448BA70AA}">
  <dimension ref="A1:U162"/>
  <sheetViews>
    <sheetView topLeftCell="B8" workbookViewId="0">
      <selection activeCell="C22" sqref="A15:C22"/>
    </sheetView>
  </sheetViews>
  <sheetFormatPr defaultColWidth="10.88671875" defaultRowHeight="13.2"/>
  <cols>
    <col min="1" max="1" width="27.109375" bestFit="1" customWidth="1"/>
    <col min="3" max="3" width="26.5546875" bestFit="1" customWidth="1"/>
    <col min="4" max="4" width="15.44140625" customWidth="1"/>
    <col min="5" max="5" width="11.44140625" customWidth="1"/>
    <col min="8" max="8" width="14.5546875" customWidth="1"/>
    <col min="9" max="9" width="15.44140625" customWidth="1"/>
  </cols>
  <sheetData>
    <row r="1" spans="1:21" ht="15" customHeight="1">
      <c r="A1" s="124" t="s">
        <v>267</v>
      </c>
      <c r="B1">
        <v>228668</v>
      </c>
      <c r="C1" t="s">
        <v>292</v>
      </c>
    </row>
    <row r="2" spans="1:21" ht="15" customHeight="1">
      <c r="A2" s="124" t="s">
        <v>268</v>
      </c>
      <c r="B2">
        <v>228671</v>
      </c>
      <c r="C2" t="s">
        <v>293</v>
      </c>
    </row>
    <row r="3" spans="1:21" ht="15" customHeight="1">
      <c r="A3" s="124" t="s">
        <v>269</v>
      </c>
      <c r="B3">
        <v>228670</v>
      </c>
      <c r="C3" t="s">
        <v>294</v>
      </c>
    </row>
    <row r="4" spans="1:21" ht="15" customHeight="1">
      <c r="A4" s="124" t="s">
        <v>270</v>
      </c>
      <c r="B4">
        <v>228672</v>
      </c>
      <c r="C4" t="s">
        <v>295</v>
      </c>
      <c r="L4" s="124" t="s">
        <v>237</v>
      </c>
      <c r="M4" s="124" t="s">
        <v>238</v>
      </c>
      <c r="N4" s="124" t="s">
        <v>239</v>
      </c>
      <c r="O4" s="124" t="s">
        <v>240</v>
      </c>
      <c r="P4" s="124" t="s">
        <v>57</v>
      </c>
      <c r="Q4" s="124" t="s">
        <v>241</v>
      </c>
      <c r="R4" s="214">
        <v>46181</v>
      </c>
      <c r="S4" s="214">
        <v>46182</v>
      </c>
      <c r="T4" s="214">
        <v>46183</v>
      </c>
      <c r="U4" s="214">
        <v>46184</v>
      </c>
    </row>
    <row r="5" spans="1:21" ht="15" customHeight="1">
      <c r="A5" s="124" t="s">
        <v>271</v>
      </c>
      <c r="B5">
        <v>206139</v>
      </c>
      <c r="C5" t="s">
        <v>296</v>
      </c>
      <c r="L5" s="124">
        <v>204046</v>
      </c>
      <c r="M5" s="124" t="s">
        <v>242</v>
      </c>
      <c r="N5" s="124" t="s">
        <v>243</v>
      </c>
      <c r="O5" s="124" t="s">
        <v>244</v>
      </c>
      <c r="P5" s="124" t="s">
        <v>245</v>
      </c>
      <c r="Q5" s="124" t="s">
        <v>246</v>
      </c>
      <c r="R5" s="124"/>
      <c r="S5" s="124"/>
      <c r="T5" s="124"/>
      <c r="U5" s="124">
        <v>1</v>
      </c>
    </row>
    <row r="6" spans="1:21" ht="15" customHeight="1">
      <c r="A6" s="124" t="s">
        <v>272</v>
      </c>
      <c r="L6" s="124">
        <v>204044</v>
      </c>
      <c r="M6" s="124" t="s">
        <v>242</v>
      </c>
      <c r="N6" s="124" t="s">
        <v>247</v>
      </c>
      <c r="O6" s="124" t="s">
        <v>244</v>
      </c>
      <c r="P6" s="124" t="s">
        <v>245</v>
      </c>
      <c r="Q6" s="124" t="s">
        <v>246</v>
      </c>
      <c r="R6" s="124"/>
      <c r="S6" s="124"/>
      <c r="T6" s="124"/>
      <c r="U6" s="124">
        <v>1</v>
      </c>
    </row>
    <row r="7" spans="1:21" ht="15" customHeight="1">
      <c r="A7" s="124" t="s">
        <v>273</v>
      </c>
      <c r="B7">
        <v>228667</v>
      </c>
      <c r="C7" t="s">
        <v>297</v>
      </c>
      <c r="L7" s="124">
        <v>204033</v>
      </c>
      <c r="M7" s="124" t="s">
        <v>242</v>
      </c>
      <c r="N7" s="124" t="s">
        <v>248</v>
      </c>
      <c r="O7" s="124" t="s">
        <v>249</v>
      </c>
      <c r="P7" s="124" t="s">
        <v>245</v>
      </c>
      <c r="Q7" s="124" t="s">
        <v>246</v>
      </c>
      <c r="R7" s="124"/>
      <c r="S7" s="124"/>
      <c r="T7" s="124"/>
      <c r="U7" s="124">
        <v>1</v>
      </c>
    </row>
    <row r="8" spans="1:21" ht="15" customHeight="1">
      <c r="A8" s="124" t="s">
        <v>274</v>
      </c>
      <c r="B8">
        <v>228669</v>
      </c>
      <c r="C8" t="s">
        <v>298</v>
      </c>
      <c r="D8" s="200"/>
      <c r="E8" s="200"/>
      <c r="H8" s="200"/>
      <c r="I8" s="200"/>
      <c r="L8" s="124">
        <v>204052</v>
      </c>
      <c r="M8" s="124" t="s">
        <v>242</v>
      </c>
      <c r="N8" s="124" t="s">
        <v>250</v>
      </c>
      <c r="O8" s="124" t="s">
        <v>249</v>
      </c>
      <c r="P8" s="124" t="s">
        <v>245</v>
      </c>
      <c r="Q8" s="124" t="s">
        <v>246</v>
      </c>
      <c r="R8" s="124">
        <v>1</v>
      </c>
      <c r="S8" s="124">
        <v>1</v>
      </c>
      <c r="T8" s="124"/>
      <c r="U8" s="124"/>
    </row>
    <row r="9" spans="1:21" ht="15" customHeight="1">
      <c r="A9" s="124" t="s">
        <v>275</v>
      </c>
      <c r="B9">
        <v>228674</v>
      </c>
      <c r="C9" t="s">
        <v>299</v>
      </c>
      <c r="D9" s="200"/>
      <c r="E9" s="200"/>
      <c r="H9" s="200"/>
      <c r="I9" s="200"/>
      <c r="L9" s="124">
        <v>204049</v>
      </c>
      <c r="M9" s="124" t="s">
        <v>242</v>
      </c>
      <c r="N9" s="124" t="s">
        <v>251</v>
      </c>
      <c r="O9" s="124" t="s">
        <v>249</v>
      </c>
      <c r="P9" s="124" t="s">
        <v>245</v>
      </c>
      <c r="Q9" s="124" t="s">
        <v>246</v>
      </c>
      <c r="R9" s="124">
        <v>1</v>
      </c>
      <c r="S9" s="124">
        <v>1</v>
      </c>
      <c r="T9" s="124"/>
      <c r="U9" s="124"/>
    </row>
    <row r="10" spans="1:21" ht="15" customHeight="1">
      <c r="A10" s="124" t="s">
        <v>276</v>
      </c>
      <c r="C10" t="s">
        <v>305</v>
      </c>
      <c r="D10" s="200"/>
      <c r="E10" s="200"/>
      <c r="H10" s="200"/>
      <c r="I10" s="200"/>
      <c r="L10" s="124">
        <v>204043</v>
      </c>
      <c r="M10" s="124" t="s">
        <v>242</v>
      </c>
      <c r="N10" s="124" t="s">
        <v>252</v>
      </c>
      <c r="O10" s="124" t="s">
        <v>244</v>
      </c>
      <c r="P10" s="124" t="s">
        <v>245</v>
      </c>
      <c r="Q10" s="124" t="s">
        <v>246</v>
      </c>
      <c r="R10" s="124">
        <v>1</v>
      </c>
      <c r="S10" s="124">
        <v>1</v>
      </c>
      <c r="T10" s="124"/>
      <c r="U10" s="124"/>
    </row>
    <row r="11" spans="1:21" ht="15" customHeight="1">
      <c r="A11" s="124" t="s">
        <v>277</v>
      </c>
      <c r="B11">
        <v>228203</v>
      </c>
      <c r="C11" t="s">
        <v>300</v>
      </c>
      <c r="D11" s="200"/>
      <c r="E11" s="200"/>
      <c r="H11" s="200"/>
      <c r="I11" s="200"/>
      <c r="L11" s="124">
        <v>204045</v>
      </c>
      <c r="M11" s="124" t="s">
        <v>242</v>
      </c>
      <c r="N11" s="124" t="s">
        <v>253</v>
      </c>
      <c r="O11" s="124" t="s">
        <v>244</v>
      </c>
      <c r="P11" s="124" t="s">
        <v>245</v>
      </c>
      <c r="Q11" s="124" t="s">
        <v>246</v>
      </c>
      <c r="R11" s="124"/>
      <c r="S11" s="124"/>
      <c r="T11" s="124"/>
      <c r="U11" s="124"/>
    </row>
    <row r="12" spans="1:21" ht="15" customHeight="1">
      <c r="A12" s="124" t="s">
        <v>278</v>
      </c>
      <c r="B12">
        <v>228673</v>
      </c>
      <c r="C12" t="s">
        <v>301</v>
      </c>
      <c r="D12" s="200"/>
      <c r="E12" s="200"/>
      <c r="H12" s="200"/>
      <c r="I12" s="200"/>
      <c r="L12" s="124">
        <v>203589</v>
      </c>
      <c r="M12" s="124" t="s">
        <v>242</v>
      </c>
      <c r="N12" s="124" t="s">
        <v>254</v>
      </c>
      <c r="O12" s="124" t="s">
        <v>249</v>
      </c>
      <c r="P12" s="124" t="s">
        <v>245</v>
      </c>
      <c r="Q12" s="124" t="s">
        <v>246</v>
      </c>
      <c r="R12" s="124"/>
      <c r="S12" s="124"/>
      <c r="T12" s="124"/>
      <c r="U12" s="124"/>
    </row>
    <row r="13" spans="1:21" ht="15" customHeight="1">
      <c r="A13" s="124" t="s">
        <v>279</v>
      </c>
      <c r="B13">
        <v>228666</v>
      </c>
      <c r="C13" t="s">
        <v>302</v>
      </c>
      <c r="D13" s="200"/>
      <c r="E13" s="200"/>
      <c r="H13" s="200"/>
      <c r="I13" s="200"/>
      <c r="L13" s="124">
        <v>205242</v>
      </c>
      <c r="M13" s="124" t="s">
        <v>242</v>
      </c>
      <c r="N13" s="124" t="s">
        <v>255</v>
      </c>
      <c r="O13" s="124" t="s">
        <v>249</v>
      </c>
      <c r="P13" s="124" t="s">
        <v>245</v>
      </c>
      <c r="Q13" s="124" t="s">
        <v>246</v>
      </c>
      <c r="R13" s="124"/>
      <c r="S13" s="124"/>
      <c r="T13" s="124"/>
      <c r="U13" s="124"/>
    </row>
    <row r="14" spans="1:21" ht="15" customHeight="1">
      <c r="A14" s="124" t="s">
        <v>280</v>
      </c>
      <c r="D14" s="200"/>
      <c r="E14" s="200"/>
      <c r="H14" s="200"/>
      <c r="I14" s="200"/>
      <c r="L14" s="124">
        <v>205224</v>
      </c>
      <c r="M14" s="124" t="s">
        <v>242</v>
      </c>
      <c r="N14" s="124" t="s">
        <v>256</v>
      </c>
      <c r="O14" s="124" t="s">
        <v>249</v>
      </c>
      <c r="P14" s="124" t="s">
        <v>245</v>
      </c>
      <c r="Q14" s="124" t="s">
        <v>246</v>
      </c>
      <c r="R14" s="124"/>
      <c r="S14" s="124"/>
      <c r="T14" s="124"/>
      <c r="U14" s="124"/>
    </row>
    <row r="15" spans="1:21" ht="15" customHeight="1">
      <c r="A15" s="124" t="s">
        <v>281</v>
      </c>
      <c r="B15">
        <v>228675</v>
      </c>
      <c r="C15" t="s">
        <v>303</v>
      </c>
      <c r="D15" s="200"/>
      <c r="E15" s="200"/>
      <c r="H15" s="200"/>
      <c r="I15" s="200"/>
      <c r="L15" s="124">
        <v>204036</v>
      </c>
      <c r="M15" s="124" t="s">
        <v>242</v>
      </c>
      <c r="N15" s="124" t="s">
        <v>257</v>
      </c>
      <c r="O15" s="124" t="s">
        <v>249</v>
      </c>
      <c r="P15" s="124" t="s">
        <v>245</v>
      </c>
      <c r="Q15" s="124" t="s">
        <v>246</v>
      </c>
      <c r="R15" s="124"/>
      <c r="S15" s="124"/>
      <c r="T15" s="124"/>
      <c r="U15" s="124"/>
    </row>
    <row r="16" spans="1:21" ht="15" customHeight="1">
      <c r="A16" s="124" t="s">
        <v>282</v>
      </c>
      <c r="B16">
        <v>228665</v>
      </c>
      <c r="C16" t="s">
        <v>304</v>
      </c>
      <c r="D16" s="200"/>
      <c r="E16" s="200"/>
      <c r="H16" s="200"/>
      <c r="I16" s="200"/>
      <c r="L16" s="124">
        <v>96500</v>
      </c>
      <c r="M16" s="124" t="s">
        <v>242</v>
      </c>
      <c r="N16" s="124" t="s">
        <v>258</v>
      </c>
      <c r="O16" s="124" t="s">
        <v>244</v>
      </c>
      <c r="P16" s="124" t="s">
        <v>245</v>
      </c>
      <c r="Q16" s="124" t="s">
        <v>246</v>
      </c>
      <c r="R16" s="124"/>
      <c r="S16" s="124"/>
      <c r="T16" s="124"/>
      <c r="U16" s="124"/>
    </row>
    <row r="17" spans="1:21" ht="15" customHeight="1">
      <c r="A17" s="124" t="s">
        <v>283</v>
      </c>
      <c r="D17" s="200"/>
      <c r="E17" s="200"/>
      <c r="H17" s="200"/>
      <c r="I17" s="200"/>
      <c r="L17" s="124">
        <v>204050</v>
      </c>
      <c r="M17" s="124" t="s">
        <v>242</v>
      </c>
      <c r="N17" s="124" t="s">
        <v>259</v>
      </c>
      <c r="O17" s="124" t="s">
        <v>249</v>
      </c>
      <c r="P17" s="124" t="s">
        <v>245</v>
      </c>
      <c r="Q17" s="124" t="s">
        <v>246</v>
      </c>
      <c r="R17" s="124"/>
      <c r="S17" s="124"/>
      <c r="T17" s="124"/>
      <c r="U17" s="124"/>
    </row>
    <row r="18" spans="1:21" ht="15" customHeight="1">
      <c r="A18" s="217" t="s">
        <v>284</v>
      </c>
      <c r="B18">
        <v>228664</v>
      </c>
      <c r="C18" t="s">
        <v>284</v>
      </c>
      <c r="D18" s="200"/>
      <c r="E18" s="200"/>
      <c r="H18" s="200"/>
      <c r="I18" s="200"/>
      <c r="L18" s="124">
        <v>205223</v>
      </c>
      <c r="M18" s="124" t="s">
        <v>242</v>
      </c>
      <c r="N18" s="124" t="s">
        <v>260</v>
      </c>
      <c r="O18" s="124" t="s">
        <v>249</v>
      </c>
      <c r="P18" s="124" t="s">
        <v>245</v>
      </c>
      <c r="Q18" s="124" t="s">
        <v>246</v>
      </c>
      <c r="R18" s="124"/>
      <c r="S18" s="124"/>
      <c r="T18" s="124"/>
      <c r="U18" s="124"/>
    </row>
    <row r="19" spans="1:21" ht="15" customHeight="1">
      <c r="A19" s="217" t="s">
        <v>285</v>
      </c>
      <c r="B19">
        <v>228663</v>
      </c>
      <c r="C19" t="s">
        <v>286</v>
      </c>
      <c r="D19" s="200"/>
      <c r="E19" s="200"/>
      <c r="H19" s="200"/>
      <c r="I19" s="200"/>
      <c r="L19" s="124">
        <v>204024</v>
      </c>
      <c r="M19" s="124" t="s">
        <v>242</v>
      </c>
      <c r="N19" s="124" t="s">
        <v>261</v>
      </c>
      <c r="O19" s="124" t="s">
        <v>249</v>
      </c>
      <c r="P19" s="124" t="s">
        <v>245</v>
      </c>
      <c r="Q19" s="124" t="s">
        <v>246</v>
      </c>
      <c r="R19" s="124"/>
      <c r="S19" s="124"/>
      <c r="T19" s="124"/>
      <c r="U19" s="124"/>
    </row>
    <row r="20" spans="1:21" ht="15" customHeight="1">
      <c r="A20" s="217" t="s">
        <v>287</v>
      </c>
      <c r="B20">
        <v>228200</v>
      </c>
      <c r="C20" t="s">
        <v>288</v>
      </c>
      <c r="D20" s="200"/>
      <c r="E20" s="200"/>
      <c r="H20" s="200"/>
      <c r="I20" s="200"/>
      <c r="L20" s="124">
        <v>204048</v>
      </c>
      <c r="M20" s="124" t="s">
        <v>242</v>
      </c>
      <c r="N20" s="124" t="s">
        <v>262</v>
      </c>
      <c r="O20" s="124" t="s">
        <v>249</v>
      </c>
      <c r="P20" s="124" t="s">
        <v>245</v>
      </c>
      <c r="Q20" s="124" t="s">
        <v>246</v>
      </c>
      <c r="R20" s="124"/>
      <c r="S20" s="124"/>
      <c r="T20" s="124"/>
      <c r="U20" s="124"/>
    </row>
    <row r="21" spans="1:21" ht="15" customHeight="1">
      <c r="A21" s="217" t="s">
        <v>289</v>
      </c>
      <c r="B21">
        <v>228205</v>
      </c>
      <c r="C21" t="s">
        <v>290</v>
      </c>
    </row>
    <row r="22" spans="1:21" ht="15" customHeight="1">
      <c r="A22" s="217" t="s">
        <v>291</v>
      </c>
    </row>
    <row r="25" spans="1:21">
      <c r="H25" s="209">
        <v>46181</v>
      </c>
    </row>
    <row r="30" spans="1:21">
      <c r="A30" s="124" t="s">
        <v>272</v>
      </c>
    </row>
    <row r="31" spans="1:21">
      <c r="A31" s="124" t="s">
        <v>276</v>
      </c>
    </row>
    <row r="32" spans="1:21" ht="13.8">
      <c r="A32" s="124" t="s">
        <v>280</v>
      </c>
      <c r="C32" s="38" t="s">
        <v>52</v>
      </c>
      <c r="D32" s="38" t="s">
        <v>53</v>
      </c>
      <c r="E32" s="38" t="s">
        <v>220</v>
      </c>
      <c r="H32" s="38" t="s">
        <v>52</v>
      </c>
      <c r="I32" s="38" t="s">
        <v>53</v>
      </c>
    </row>
    <row r="33" spans="1:9">
      <c r="A33" s="124" t="s">
        <v>283</v>
      </c>
      <c r="C33" s="44"/>
      <c r="D33" s="44"/>
      <c r="E33" s="1"/>
      <c r="H33" s="44"/>
      <c r="I33" s="44"/>
    </row>
    <row r="34" spans="1:9">
      <c r="C34" s="44">
        <v>4</v>
      </c>
      <c r="D34" s="44">
        <v>0</v>
      </c>
      <c r="E34" s="1">
        <v>0</v>
      </c>
      <c r="H34" s="1">
        <v>7</v>
      </c>
      <c r="I34" s="44">
        <v>2</v>
      </c>
    </row>
    <row r="35" spans="1:9">
      <c r="C35" s="44">
        <v>10</v>
      </c>
      <c r="D35" s="44">
        <v>1</v>
      </c>
      <c r="E35" s="1">
        <v>0</v>
      </c>
      <c r="H35" s="1">
        <v>13</v>
      </c>
      <c r="I35" s="44">
        <v>3</v>
      </c>
    </row>
    <row r="36" spans="1:9">
      <c r="C36" s="44">
        <v>14</v>
      </c>
      <c r="D36" s="44">
        <v>1</v>
      </c>
      <c r="E36" s="1">
        <v>1</v>
      </c>
      <c r="H36" s="1">
        <v>15</v>
      </c>
      <c r="I36" s="44">
        <v>3</v>
      </c>
    </row>
    <row r="37" spans="1:9">
      <c r="C37" s="44">
        <v>15</v>
      </c>
      <c r="D37" s="44">
        <v>1</v>
      </c>
      <c r="E37" s="1">
        <v>1</v>
      </c>
      <c r="H37" s="1">
        <v>18</v>
      </c>
      <c r="I37" s="44">
        <v>3</v>
      </c>
    </row>
    <row r="38" spans="1:9">
      <c r="C38" s="44">
        <v>15</v>
      </c>
      <c r="D38" s="44">
        <v>1</v>
      </c>
      <c r="E38" s="1">
        <v>1</v>
      </c>
      <c r="H38" s="1">
        <v>21</v>
      </c>
      <c r="I38" s="44">
        <v>3</v>
      </c>
    </row>
    <row r="39" spans="1:9">
      <c r="C39" s="44">
        <v>11</v>
      </c>
      <c r="D39" s="44">
        <v>1</v>
      </c>
      <c r="E39" s="1">
        <v>1</v>
      </c>
      <c r="H39" s="1">
        <v>11</v>
      </c>
      <c r="I39" s="44">
        <v>1</v>
      </c>
    </row>
    <row r="40" spans="1:9">
      <c r="C40" s="44">
        <v>9</v>
      </c>
      <c r="D40" s="44">
        <v>1</v>
      </c>
      <c r="E40" s="1">
        <v>1</v>
      </c>
      <c r="H40" s="1">
        <v>12</v>
      </c>
      <c r="I40" s="44">
        <v>2</v>
      </c>
    </row>
    <row r="41" spans="1:9">
      <c r="C41" s="44">
        <v>15</v>
      </c>
      <c r="D41" s="44">
        <v>2</v>
      </c>
      <c r="E41" s="1">
        <v>0</v>
      </c>
      <c r="H41" s="1">
        <v>19</v>
      </c>
      <c r="I41" s="44">
        <v>4</v>
      </c>
    </row>
    <row r="42" spans="1:9">
      <c r="C42" s="44">
        <v>17</v>
      </c>
      <c r="D42" s="44">
        <v>2</v>
      </c>
      <c r="E42" s="1">
        <v>1</v>
      </c>
      <c r="H42" s="1">
        <v>16</v>
      </c>
      <c r="I42" s="44">
        <v>4</v>
      </c>
    </row>
    <row r="43" spans="1:9">
      <c r="C43" s="44">
        <v>17</v>
      </c>
      <c r="D43" s="44">
        <v>2</v>
      </c>
      <c r="E43" s="1">
        <v>1</v>
      </c>
      <c r="H43" s="1">
        <v>14</v>
      </c>
      <c r="I43" s="44">
        <v>4</v>
      </c>
    </row>
    <row r="44" spans="1:9">
      <c r="C44" s="44">
        <v>14</v>
      </c>
      <c r="D44" s="44">
        <v>2</v>
      </c>
      <c r="E44" s="1">
        <v>1</v>
      </c>
      <c r="H44" s="1">
        <v>17</v>
      </c>
      <c r="I44" s="44">
        <v>3</v>
      </c>
    </row>
    <row r="45" spans="1:9">
      <c r="C45" s="44">
        <v>9</v>
      </c>
      <c r="D45" s="44">
        <v>0</v>
      </c>
      <c r="E45" s="1">
        <v>1</v>
      </c>
      <c r="H45" s="1">
        <v>13</v>
      </c>
      <c r="I45" s="44">
        <v>1</v>
      </c>
    </row>
    <row r="46" spans="1:9">
      <c r="C46" s="44">
        <v>1</v>
      </c>
      <c r="D46" s="44">
        <v>1</v>
      </c>
      <c r="E46" s="1">
        <v>0</v>
      </c>
      <c r="H46" s="1">
        <v>10</v>
      </c>
      <c r="I46" s="44">
        <v>1</v>
      </c>
    </row>
    <row r="47" spans="1:9">
      <c r="C47" s="44">
        <v>4</v>
      </c>
      <c r="D47" s="44">
        <v>1</v>
      </c>
      <c r="E47" s="1">
        <v>0</v>
      </c>
      <c r="H47" s="1">
        <v>10</v>
      </c>
      <c r="I47" s="44"/>
    </row>
    <row r="48" spans="1:9">
      <c r="C48" s="44">
        <v>4</v>
      </c>
      <c r="D48" s="44">
        <v>1</v>
      </c>
      <c r="E48" s="1">
        <v>0</v>
      </c>
      <c r="H48" s="1">
        <v>7</v>
      </c>
      <c r="I48" s="44"/>
    </row>
    <row r="49" spans="3:9">
      <c r="C49" s="44">
        <v>4</v>
      </c>
      <c r="D49" s="44">
        <v>1</v>
      </c>
      <c r="E49" s="1">
        <v>0</v>
      </c>
      <c r="H49" s="1">
        <v>7</v>
      </c>
      <c r="I49" s="44"/>
    </row>
    <row r="50" spans="3:9">
      <c r="C50" s="44">
        <v>4</v>
      </c>
      <c r="D50" s="44"/>
      <c r="E50" s="1"/>
      <c r="H50" s="1">
        <v>3</v>
      </c>
      <c r="I50" s="44"/>
    </row>
    <row r="51" spans="3:9">
      <c r="C51" s="44"/>
      <c r="D51" s="44"/>
      <c r="E51" s="1"/>
      <c r="H51" s="44"/>
      <c r="I51" s="44"/>
    </row>
    <row r="52" spans="3:9">
      <c r="C52" s="44"/>
      <c r="D52" s="44"/>
      <c r="E52" s="1"/>
      <c r="H52" s="44"/>
      <c r="I52" s="44"/>
    </row>
    <row r="53" spans="3:9">
      <c r="C53" s="44"/>
      <c r="D53" s="44"/>
      <c r="E53" s="1"/>
      <c r="H53" s="44"/>
      <c r="I53" s="44"/>
    </row>
    <row r="54" spans="3:9">
      <c r="C54" s="44"/>
      <c r="D54" s="44"/>
      <c r="E54" s="1"/>
      <c r="H54" s="44"/>
      <c r="I54" s="44"/>
    </row>
    <row r="55" spans="3:9">
      <c r="C55" s="44"/>
      <c r="D55" s="44"/>
      <c r="E55" s="1"/>
      <c r="H55" s="44"/>
      <c r="I55" s="44"/>
    </row>
    <row r="56" spans="3:9">
      <c r="C56" s="48"/>
      <c r="D56" s="44"/>
      <c r="E56" s="1"/>
      <c r="H56" s="48"/>
      <c r="I56" s="44"/>
    </row>
    <row r="57" spans="3:9">
      <c r="C57" s="48"/>
      <c r="D57" s="44"/>
      <c r="E57" s="1"/>
      <c r="H57" s="48"/>
      <c r="I57" s="44"/>
    </row>
    <row r="58" spans="3:9">
      <c r="C58" s="48"/>
      <c r="D58" s="44"/>
      <c r="E58" s="1"/>
      <c r="H58" s="48"/>
      <c r="I58" s="44"/>
    </row>
    <row r="59" spans="3:9">
      <c r="C59" s="45"/>
      <c r="D59" s="44"/>
      <c r="E59" s="1"/>
      <c r="H59" s="45"/>
      <c r="I59" s="44"/>
    </row>
    <row r="60" spans="3:9">
      <c r="C60" s="45"/>
      <c r="D60" s="44"/>
      <c r="E60" s="1"/>
      <c r="H60" s="45"/>
      <c r="I60" s="44"/>
    </row>
    <row r="61" spans="3:9">
      <c r="C61" s="45"/>
      <c r="D61" s="44"/>
      <c r="E61" s="1"/>
      <c r="H61" s="45"/>
      <c r="I61" s="44"/>
    </row>
    <row r="62" spans="3:9">
      <c r="C62" s="45"/>
      <c r="D62" s="44"/>
      <c r="E62" s="1"/>
      <c r="H62" s="45"/>
      <c r="I62" s="44"/>
    </row>
    <row r="63" spans="3:9">
      <c r="C63" s="45"/>
      <c r="D63" s="44"/>
      <c r="E63" s="1"/>
      <c r="H63" s="45"/>
      <c r="I63" s="44"/>
    </row>
    <row r="64" spans="3:9">
      <c r="C64" s="47"/>
      <c r="D64" s="196"/>
      <c r="E64" s="47"/>
      <c r="H64" s="47"/>
      <c r="I64" s="196"/>
    </row>
    <row r="87" spans="3:9" ht="13.8">
      <c r="C87" s="38" t="s">
        <v>52</v>
      </c>
      <c r="D87" s="38" t="s">
        <v>53</v>
      </c>
      <c r="E87" s="38" t="s">
        <v>220</v>
      </c>
      <c r="H87" s="38" t="s">
        <v>52</v>
      </c>
      <c r="I87" s="38" t="s">
        <v>53</v>
      </c>
    </row>
    <row r="88" spans="3:9">
      <c r="C88" s="44"/>
      <c r="D88" s="44"/>
      <c r="E88" s="44"/>
      <c r="H88" s="44"/>
      <c r="I88" s="44"/>
    </row>
    <row r="89" spans="3:9">
      <c r="C89" s="44">
        <v>4</v>
      </c>
      <c r="D89" s="44"/>
      <c r="E89" s="1">
        <v>0</v>
      </c>
      <c r="H89" s="1">
        <v>4</v>
      </c>
      <c r="I89" s="44">
        <v>0</v>
      </c>
    </row>
    <row r="90" spans="3:9">
      <c r="C90" s="44">
        <v>5</v>
      </c>
      <c r="D90" s="44"/>
      <c r="E90" s="44">
        <v>1</v>
      </c>
      <c r="H90" s="1">
        <v>8</v>
      </c>
      <c r="I90" s="44">
        <v>1</v>
      </c>
    </row>
    <row r="91" spans="3:9">
      <c r="C91" s="44">
        <v>6</v>
      </c>
      <c r="D91" s="44"/>
      <c r="E91" s="44">
        <v>1</v>
      </c>
      <c r="H91" s="1">
        <v>11</v>
      </c>
      <c r="I91" s="44">
        <v>1</v>
      </c>
    </row>
    <row r="92" spans="3:9">
      <c r="C92" s="44">
        <v>9</v>
      </c>
      <c r="D92" s="44"/>
      <c r="E92" s="44">
        <v>1</v>
      </c>
      <c r="H92" s="1">
        <v>13</v>
      </c>
      <c r="I92" s="44">
        <v>1</v>
      </c>
    </row>
    <row r="93" spans="3:9">
      <c r="C93" s="44">
        <v>10</v>
      </c>
      <c r="D93" s="44"/>
      <c r="E93" s="44">
        <v>1</v>
      </c>
      <c r="H93" s="1">
        <v>13</v>
      </c>
      <c r="I93" s="44">
        <v>1</v>
      </c>
    </row>
    <row r="94" spans="3:9">
      <c r="C94" s="44">
        <v>6</v>
      </c>
      <c r="D94" s="44"/>
      <c r="E94" s="44">
        <v>1</v>
      </c>
      <c r="H94" s="1">
        <v>9</v>
      </c>
      <c r="I94" s="44">
        <v>1</v>
      </c>
    </row>
    <row r="95" spans="3:9">
      <c r="C95" s="44">
        <v>13</v>
      </c>
      <c r="D95" s="44"/>
      <c r="E95" s="44">
        <v>0</v>
      </c>
      <c r="H95" s="1">
        <v>13</v>
      </c>
      <c r="I95" s="44">
        <v>0</v>
      </c>
    </row>
    <row r="96" spans="3:9">
      <c r="C96" s="44">
        <v>13</v>
      </c>
      <c r="D96" s="44"/>
      <c r="E96" s="44">
        <v>1</v>
      </c>
      <c r="H96" s="1">
        <v>14</v>
      </c>
      <c r="I96" s="44">
        <v>1</v>
      </c>
    </row>
    <row r="97" spans="3:9">
      <c r="C97" s="44">
        <v>11</v>
      </c>
      <c r="D97" s="44"/>
      <c r="E97" s="44">
        <v>1</v>
      </c>
      <c r="H97" s="1">
        <v>15</v>
      </c>
      <c r="I97" s="44">
        <v>1</v>
      </c>
    </row>
    <row r="98" spans="3:9">
      <c r="C98" s="44">
        <v>13</v>
      </c>
      <c r="D98" s="44"/>
      <c r="E98" s="44">
        <v>1</v>
      </c>
      <c r="H98" s="1">
        <v>17</v>
      </c>
      <c r="I98" s="44">
        <v>1</v>
      </c>
    </row>
    <row r="99" spans="3:9">
      <c r="C99" s="44">
        <v>10</v>
      </c>
      <c r="D99" s="44"/>
      <c r="E99" s="44">
        <v>1</v>
      </c>
      <c r="H99" s="1">
        <v>13</v>
      </c>
      <c r="I99" s="44">
        <v>1</v>
      </c>
    </row>
    <row r="100" spans="3:9">
      <c r="C100" s="44">
        <v>5</v>
      </c>
      <c r="D100" s="44"/>
      <c r="E100" s="44">
        <v>0</v>
      </c>
      <c r="H100" s="1">
        <v>5</v>
      </c>
      <c r="I100" s="44">
        <v>0</v>
      </c>
    </row>
    <row r="101" spans="3:9">
      <c r="C101" s="44">
        <v>8</v>
      </c>
      <c r="D101" s="44"/>
      <c r="E101" s="44">
        <v>0</v>
      </c>
      <c r="H101" s="1">
        <v>6</v>
      </c>
      <c r="I101" s="44">
        <v>0</v>
      </c>
    </row>
    <row r="102" spans="3:9">
      <c r="C102" s="44">
        <v>5</v>
      </c>
      <c r="D102" s="44"/>
      <c r="E102" s="44">
        <v>0</v>
      </c>
      <c r="H102" s="1">
        <v>4</v>
      </c>
      <c r="I102" s="44">
        <v>0</v>
      </c>
    </row>
    <row r="103" spans="3:9">
      <c r="C103" s="44">
        <v>4</v>
      </c>
      <c r="D103" s="44"/>
      <c r="E103" s="44">
        <v>0</v>
      </c>
      <c r="H103" s="1">
        <v>4</v>
      </c>
      <c r="I103" s="44">
        <v>0</v>
      </c>
    </row>
    <row r="104" spans="3:9">
      <c r="C104" s="105">
        <v>4</v>
      </c>
      <c r="D104" s="44">
        <v>1</v>
      </c>
      <c r="E104" s="44">
        <v>0</v>
      </c>
      <c r="H104" s="1">
        <v>4</v>
      </c>
      <c r="I104" s="44">
        <v>0</v>
      </c>
    </row>
    <row r="105" spans="3:9">
      <c r="C105" s="44">
        <v>0</v>
      </c>
      <c r="D105" s="44"/>
      <c r="E105" s="44"/>
      <c r="H105" s="44">
        <v>0</v>
      </c>
      <c r="I105" s="44"/>
    </row>
    <row r="106" spans="3:9">
      <c r="C106" s="44"/>
      <c r="D106" s="44"/>
      <c r="E106" s="44"/>
      <c r="H106" s="44"/>
      <c r="I106" s="44"/>
    </row>
    <row r="107" spans="3:9">
      <c r="C107" s="44"/>
      <c r="D107" s="44"/>
      <c r="E107" s="44"/>
      <c r="H107" s="44"/>
      <c r="I107" s="44"/>
    </row>
    <row r="108" spans="3:9">
      <c r="C108" s="44"/>
      <c r="D108" s="44"/>
      <c r="E108" s="44"/>
      <c r="H108" s="44"/>
      <c r="I108" s="44"/>
    </row>
    <row r="109" spans="3:9">
      <c r="C109" s="44"/>
      <c r="D109" s="44"/>
      <c r="E109" s="44"/>
      <c r="H109" s="44"/>
      <c r="I109" s="44"/>
    </row>
    <row r="110" spans="3:9">
      <c r="C110" s="44"/>
      <c r="D110" s="44"/>
      <c r="E110" s="44"/>
      <c r="H110" s="44"/>
      <c r="I110" s="44"/>
    </row>
    <row r="111" spans="3:9">
      <c r="C111" s="48"/>
      <c r="D111" s="44"/>
      <c r="E111" s="44"/>
      <c r="H111" s="48"/>
      <c r="I111" s="44"/>
    </row>
    <row r="112" spans="3:9">
      <c r="C112" s="48"/>
      <c r="D112" s="44"/>
      <c r="E112" s="44"/>
      <c r="H112" s="48"/>
      <c r="I112" s="44"/>
    </row>
    <row r="113" spans="3:9">
      <c r="C113" s="48"/>
      <c r="D113" s="44"/>
      <c r="E113" s="44"/>
      <c r="H113" s="48"/>
      <c r="I113" s="44"/>
    </row>
    <row r="114" spans="3:9">
      <c r="C114" s="45"/>
      <c r="D114" s="44"/>
      <c r="E114" s="44"/>
      <c r="H114" s="45"/>
      <c r="I114" s="44"/>
    </row>
    <row r="115" spans="3:9">
      <c r="C115" s="45"/>
      <c r="D115" s="44"/>
      <c r="E115" s="44"/>
      <c r="H115" s="45"/>
      <c r="I115" s="44"/>
    </row>
    <row r="116" spans="3:9">
      <c r="C116" s="45"/>
      <c r="D116" s="44"/>
      <c r="E116" s="44"/>
      <c r="H116" s="45"/>
      <c r="I116" s="44"/>
    </row>
    <row r="117" spans="3:9">
      <c r="C117" s="45"/>
      <c r="D117" s="44"/>
      <c r="E117" s="44"/>
      <c r="H117" s="45"/>
      <c r="I117" s="44"/>
    </row>
    <row r="118" spans="3:9">
      <c r="C118" s="45"/>
      <c r="D118" s="44"/>
      <c r="E118" s="44"/>
      <c r="H118" s="45"/>
      <c r="I118" s="44"/>
    </row>
    <row r="119" spans="3:9">
      <c r="C119" s="47"/>
      <c r="D119" s="47"/>
      <c r="E119" s="47"/>
      <c r="H119" s="47"/>
      <c r="I119" s="47"/>
    </row>
    <row r="145" spans="5:5" ht="13.8">
      <c r="E145" s="123" t="s">
        <v>71</v>
      </c>
    </row>
    <row r="146" spans="5:5">
      <c r="E146" s="189">
        <v>0.25</v>
      </c>
    </row>
    <row r="147" spans="5:5">
      <c r="E147" s="73">
        <v>0.29166666666666669</v>
      </c>
    </row>
    <row r="148" spans="5:5">
      <c r="E148" s="189">
        <v>0.33333333333333331</v>
      </c>
    </row>
    <row r="149" spans="5:5">
      <c r="E149" s="73">
        <v>0.375</v>
      </c>
    </row>
    <row r="150" spans="5:5">
      <c r="E150" s="189">
        <v>0.41666666666666669</v>
      </c>
    </row>
    <row r="151" spans="5:5">
      <c r="E151" s="73">
        <v>0.45833333333333298</v>
      </c>
    </row>
    <row r="152" spans="5:5">
      <c r="E152" s="189">
        <v>0.5</v>
      </c>
    </row>
    <row r="153" spans="5:5">
      <c r="E153" s="73">
        <v>0.54166666666666696</v>
      </c>
    </row>
    <row r="154" spans="5:5">
      <c r="E154" s="189">
        <v>0.58333333333333304</v>
      </c>
    </row>
    <row r="155" spans="5:5">
      <c r="E155" s="73">
        <v>0.625</v>
      </c>
    </row>
    <row r="156" spans="5:5">
      <c r="E156" s="189">
        <v>0.66666666666666696</v>
      </c>
    </row>
    <row r="157" spans="5:5">
      <c r="E157" s="73">
        <v>0.70833333333333304</v>
      </c>
    </row>
    <row r="158" spans="5:5">
      <c r="E158" s="189">
        <v>0.75</v>
      </c>
    </row>
    <row r="159" spans="5:5">
      <c r="E159" s="73">
        <v>0.79166666666666696</v>
      </c>
    </row>
    <row r="160" spans="5:5">
      <c r="E160" s="189">
        <v>0.83333333333333304</v>
      </c>
    </row>
    <row r="161" spans="5:5">
      <c r="E161" s="73">
        <v>0.875</v>
      </c>
    </row>
    <row r="162" spans="5:5">
      <c r="E162" s="189">
        <v>0.91666666666666696</v>
      </c>
    </row>
  </sheetData>
  <conditionalFormatting sqref="C61:C63">
    <cfRule type="iconSet" priority="4">
      <iconSet>
        <cfvo type="percent" val="0"/>
        <cfvo type="percent" val="0.9"/>
        <cfvo type="percent" val="0.95"/>
      </iconSet>
    </cfRule>
  </conditionalFormatting>
  <conditionalFormatting sqref="C116:C118">
    <cfRule type="iconSet" priority="3">
      <iconSet>
        <cfvo type="percent" val="0"/>
        <cfvo type="percent" val="0.9"/>
        <cfvo type="percent" val="0.95"/>
      </iconSet>
    </cfRule>
  </conditionalFormatting>
  <conditionalFormatting sqref="H61:H63">
    <cfRule type="iconSet" priority="2">
      <iconSet>
        <cfvo type="percent" val="0"/>
        <cfvo type="percent" val="0.9"/>
        <cfvo type="percent" val="0.95"/>
      </iconSet>
    </cfRule>
  </conditionalFormatting>
  <conditionalFormatting sqref="H116:H118">
    <cfRule type="iconSet" priority="1">
      <iconSet>
        <cfvo type="percent" val="0"/>
        <cfvo type="percent" val="0.9"/>
        <cfvo type="percent" val="0.95"/>
      </iconSet>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69A5-ABDD-45B7-8CEB-4AA2733C5816}">
  <dimension ref="C2:Z48"/>
  <sheetViews>
    <sheetView showGridLines="0" topLeftCell="B1" zoomScale="85" zoomScaleNormal="85" workbookViewId="0">
      <selection activeCell="E4" sqref="E4:E12"/>
    </sheetView>
  </sheetViews>
  <sheetFormatPr defaultColWidth="10.88671875" defaultRowHeight="13.2"/>
  <cols>
    <col min="3" max="3" width="15" style="1" customWidth="1"/>
    <col min="4" max="5" width="12.109375" style="1" customWidth="1"/>
    <col min="6" max="6" width="17.88671875" style="1" customWidth="1"/>
    <col min="7" max="7" width="25.44140625" style="1" customWidth="1"/>
    <col min="8" max="9" width="17.88671875" style="1" customWidth="1"/>
    <col min="10" max="11" width="15.109375" style="1" customWidth="1"/>
    <col min="12" max="13" width="16.44140625" style="1" customWidth="1"/>
    <col min="14" max="15" width="10.88671875" style="1"/>
    <col min="16" max="17" width="10.88671875" style="1" customWidth="1"/>
    <col min="18" max="18" width="10.88671875" style="1"/>
    <col min="19" max="22" width="14.88671875" style="1" customWidth="1"/>
    <col min="23" max="23" width="28.109375" style="1" bestFit="1" customWidth="1"/>
    <col min="24" max="24" width="95.5546875" style="1" bestFit="1" customWidth="1"/>
  </cols>
  <sheetData>
    <row r="2" spans="3:26" ht="12.6" customHeight="1">
      <c r="C2" s="277" t="s">
        <v>0</v>
      </c>
      <c r="D2" s="278" t="s">
        <v>9</v>
      </c>
      <c r="E2" s="278"/>
      <c r="F2" s="278"/>
      <c r="G2" s="278"/>
      <c r="H2" s="278"/>
      <c r="I2" s="278"/>
      <c r="J2" s="278"/>
      <c r="K2" s="278"/>
      <c r="L2" s="278"/>
      <c r="M2" s="278"/>
      <c r="N2" s="278"/>
      <c r="O2" s="278"/>
      <c r="P2" s="278" t="s">
        <v>32</v>
      </c>
      <c r="Q2" s="278"/>
      <c r="R2" s="278"/>
      <c r="S2" s="278"/>
      <c r="T2" s="278"/>
      <c r="U2" s="278"/>
      <c r="V2" s="278"/>
    </row>
    <row r="3" spans="3:26" ht="28.8">
      <c r="C3" s="277"/>
      <c r="D3" s="3" t="s">
        <v>11</v>
      </c>
      <c r="E3" s="3" t="s">
        <v>12</v>
      </c>
      <c r="F3" s="34" t="s">
        <v>39</v>
      </c>
      <c r="G3" s="34" t="s">
        <v>37</v>
      </c>
      <c r="H3" s="34" t="s">
        <v>40</v>
      </c>
      <c r="I3" s="34" t="s">
        <v>38</v>
      </c>
      <c r="J3" s="5" t="s">
        <v>42</v>
      </c>
      <c r="K3" s="5" t="s">
        <v>41</v>
      </c>
      <c r="L3" s="5" t="s">
        <v>44</v>
      </c>
      <c r="M3" s="5" t="s">
        <v>43</v>
      </c>
      <c r="N3" s="5" t="s">
        <v>28</v>
      </c>
      <c r="O3" s="5" t="s">
        <v>27</v>
      </c>
      <c r="P3" s="6" t="s">
        <v>15</v>
      </c>
      <c r="Q3" s="6" t="s">
        <v>16</v>
      </c>
      <c r="R3" s="7" t="s">
        <v>17</v>
      </c>
      <c r="S3" s="7" t="s">
        <v>18</v>
      </c>
      <c r="T3" s="7" t="s">
        <v>35</v>
      </c>
      <c r="U3" s="7" t="s">
        <v>36</v>
      </c>
      <c r="V3" s="7" t="s">
        <v>19</v>
      </c>
      <c r="W3" s="5" t="s">
        <v>29</v>
      </c>
      <c r="X3" s="5" t="s">
        <v>29</v>
      </c>
    </row>
    <row r="4" spans="3:26">
      <c r="C4" s="8">
        <v>46023</v>
      </c>
      <c r="D4" s="9">
        <v>182</v>
      </c>
      <c r="E4" s="9">
        <v>178</v>
      </c>
      <c r="F4" s="9">
        <v>81</v>
      </c>
      <c r="G4" s="9">
        <v>66</v>
      </c>
      <c r="H4" s="9">
        <v>78</v>
      </c>
      <c r="I4" s="9">
        <v>57</v>
      </c>
      <c r="J4" s="10">
        <f>F4/D4</f>
        <v>0.44505494505494503</v>
      </c>
      <c r="K4" s="10">
        <f>G4/E4</f>
        <v>0.3707865168539326</v>
      </c>
      <c r="L4" s="10">
        <f>H4/F4</f>
        <v>0.96296296296296291</v>
      </c>
      <c r="M4" s="10">
        <f>I4/G4</f>
        <v>0.86363636363636365</v>
      </c>
      <c r="N4" s="10">
        <v>0.87</v>
      </c>
      <c r="O4" s="10">
        <v>0.82</v>
      </c>
      <c r="P4" s="12">
        <v>166.25</v>
      </c>
      <c r="Q4" s="12">
        <v>271.25</v>
      </c>
      <c r="R4" s="12"/>
      <c r="S4" s="12">
        <v>74.75</v>
      </c>
      <c r="T4" s="11">
        <f>R4/P4</f>
        <v>0</v>
      </c>
      <c r="U4" s="11">
        <f>S4/Q4</f>
        <v>0.27557603686635945</v>
      </c>
      <c r="V4" s="11">
        <f>(R4+S4)/(P4+Q4)</f>
        <v>0.17085714285714285</v>
      </c>
      <c r="W4" s="11"/>
      <c r="X4" s="9"/>
      <c r="Z4" s="28"/>
    </row>
    <row r="5" spans="3:26">
      <c r="C5" s="8">
        <v>46024</v>
      </c>
      <c r="D5" s="9">
        <v>285</v>
      </c>
      <c r="E5" s="9">
        <v>457</v>
      </c>
      <c r="F5" s="9">
        <v>435</v>
      </c>
      <c r="G5" s="9">
        <v>204</v>
      </c>
      <c r="H5" s="9">
        <v>427</v>
      </c>
      <c r="I5" s="9">
        <v>201</v>
      </c>
      <c r="J5" s="10">
        <f t="shared" ref="J5:J46" si="0">F5/D5</f>
        <v>1.5263157894736843</v>
      </c>
      <c r="K5" s="10">
        <f t="shared" ref="K5:K46" si="1">G5/E5</f>
        <v>0.44638949671772427</v>
      </c>
      <c r="L5" s="10">
        <f t="shared" ref="L5:L21" si="2">H5/F5</f>
        <v>0.98160919540229885</v>
      </c>
      <c r="M5" s="10">
        <f t="shared" ref="M5:M21" si="3">I5/G5</f>
        <v>0.98529411764705888</v>
      </c>
      <c r="N5" s="10">
        <v>0.75</v>
      </c>
      <c r="O5" s="10">
        <v>0.86</v>
      </c>
      <c r="P5" s="12">
        <v>376.25</v>
      </c>
      <c r="Q5" s="12">
        <v>323.75</v>
      </c>
      <c r="R5" s="12"/>
      <c r="S5" s="12">
        <v>53.86</v>
      </c>
      <c r="T5" s="11">
        <f t="shared" ref="T5:T18" si="4">R5/P5</f>
        <v>0</v>
      </c>
      <c r="U5" s="11">
        <f t="shared" ref="U5:U18" si="5">S5/Q5</f>
        <v>0.16636293436293437</v>
      </c>
      <c r="V5" s="11">
        <f t="shared" ref="V5:V16" si="6">(R5+S5)/(P5+Q5)</f>
        <v>7.6942857142857146E-2</v>
      </c>
      <c r="W5" s="11"/>
      <c r="X5" s="9" t="s">
        <v>31</v>
      </c>
      <c r="Z5" s="28"/>
    </row>
    <row r="6" spans="3:26">
      <c r="C6" s="8">
        <v>46025</v>
      </c>
      <c r="D6" s="9">
        <v>273</v>
      </c>
      <c r="E6" s="9">
        <v>272</v>
      </c>
      <c r="F6" s="9">
        <v>274</v>
      </c>
      <c r="G6" s="9">
        <v>98</v>
      </c>
      <c r="H6" s="9">
        <v>272</v>
      </c>
      <c r="I6" s="9">
        <v>98</v>
      </c>
      <c r="J6" s="10">
        <f t="shared" si="0"/>
        <v>1.0036630036630036</v>
      </c>
      <c r="K6" s="10">
        <f t="shared" si="1"/>
        <v>0.36029411764705882</v>
      </c>
      <c r="L6" s="10">
        <f t="shared" si="2"/>
        <v>0.99270072992700731</v>
      </c>
      <c r="M6" s="10">
        <f t="shared" si="3"/>
        <v>1</v>
      </c>
      <c r="N6" s="10">
        <v>0.86</v>
      </c>
      <c r="O6" s="10">
        <v>0.93</v>
      </c>
      <c r="P6" s="12">
        <v>262.5</v>
      </c>
      <c r="Q6" s="12">
        <v>288.75</v>
      </c>
      <c r="R6" s="12"/>
      <c r="S6" s="12">
        <v>56.93</v>
      </c>
      <c r="T6" s="11">
        <f t="shared" si="4"/>
        <v>0</v>
      </c>
      <c r="U6" s="11">
        <f t="shared" si="5"/>
        <v>0.19716017316017315</v>
      </c>
      <c r="V6" s="11">
        <f t="shared" si="6"/>
        <v>0.10327437641723355</v>
      </c>
      <c r="W6" s="11"/>
      <c r="X6" s="9"/>
      <c r="Z6" s="28"/>
    </row>
    <row r="7" spans="3:26">
      <c r="C7" s="8">
        <v>46026</v>
      </c>
      <c r="D7" s="9">
        <v>231</v>
      </c>
      <c r="E7" s="9">
        <v>173</v>
      </c>
      <c r="F7" s="9">
        <v>256</v>
      </c>
      <c r="G7" s="9">
        <v>92</v>
      </c>
      <c r="H7" s="9">
        <v>253</v>
      </c>
      <c r="I7" s="9">
        <v>90</v>
      </c>
      <c r="J7" s="10">
        <f t="shared" si="0"/>
        <v>1.1082251082251082</v>
      </c>
      <c r="K7" s="10">
        <f>G7/E7</f>
        <v>0.53179190751445082</v>
      </c>
      <c r="L7" s="10">
        <f t="shared" si="2"/>
        <v>0.98828125</v>
      </c>
      <c r="M7" s="10">
        <f t="shared" si="3"/>
        <v>0.97826086956521741</v>
      </c>
      <c r="N7" s="10">
        <v>0.8</v>
      </c>
      <c r="O7" s="10">
        <v>0.91</v>
      </c>
      <c r="P7" s="12">
        <v>157.5</v>
      </c>
      <c r="Q7" s="12">
        <v>218.75</v>
      </c>
      <c r="R7" s="12"/>
      <c r="S7" s="12">
        <v>70</v>
      </c>
      <c r="T7" s="11">
        <f t="shared" si="4"/>
        <v>0</v>
      </c>
      <c r="U7" s="11">
        <f t="shared" si="5"/>
        <v>0.32</v>
      </c>
      <c r="V7" s="11">
        <f t="shared" si="6"/>
        <v>0.18604651162790697</v>
      </c>
      <c r="W7" s="9" t="s">
        <v>46</v>
      </c>
      <c r="X7" s="9"/>
      <c r="Z7" s="28"/>
    </row>
    <row r="8" spans="3:26">
      <c r="C8" s="8">
        <v>46027</v>
      </c>
      <c r="D8" s="9">
        <v>534</v>
      </c>
      <c r="E8" s="9">
        <v>498</v>
      </c>
      <c r="F8" s="9">
        <v>1272</v>
      </c>
      <c r="G8" s="9">
        <v>477</v>
      </c>
      <c r="H8" s="9">
        <v>1010</v>
      </c>
      <c r="I8" s="9">
        <v>460</v>
      </c>
      <c r="J8" s="10">
        <f t="shared" si="0"/>
        <v>2.3820224719101124</v>
      </c>
      <c r="K8" s="10">
        <f t="shared" si="1"/>
        <v>0.95783132530120485</v>
      </c>
      <c r="L8" s="10">
        <f t="shared" si="2"/>
        <v>0.79402515723270439</v>
      </c>
      <c r="M8" s="10">
        <f t="shared" si="3"/>
        <v>0.96436058700209648</v>
      </c>
      <c r="N8" s="10">
        <v>0.3</v>
      </c>
      <c r="O8" s="10">
        <v>0.77</v>
      </c>
      <c r="P8" s="12">
        <v>323.75</v>
      </c>
      <c r="Q8" s="12">
        <v>376.25</v>
      </c>
      <c r="R8" s="12">
        <v>25.5</v>
      </c>
      <c r="S8" s="12">
        <v>80.75</v>
      </c>
      <c r="T8" s="11">
        <f t="shared" si="4"/>
        <v>7.8764478764478771E-2</v>
      </c>
      <c r="U8" s="11">
        <f t="shared" si="5"/>
        <v>0.21461794019933556</v>
      </c>
      <c r="V8" s="11">
        <f t="shared" si="6"/>
        <v>0.15178571428571427</v>
      </c>
      <c r="W8" s="9" t="s">
        <v>46</v>
      </c>
      <c r="X8" s="9" t="s">
        <v>31</v>
      </c>
      <c r="Z8" s="28"/>
    </row>
    <row r="9" spans="3:26">
      <c r="C9" s="8">
        <v>46028</v>
      </c>
      <c r="D9" s="9">
        <v>374</v>
      </c>
      <c r="E9" s="9">
        <v>375</v>
      </c>
      <c r="F9" s="9">
        <v>541</v>
      </c>
      <c r="G9" s="9">
        <v>291</v>
      </c>
      <c r="H9" s="9">
        <v>493</v>
      </c>
      <c r="I9" s="9">
        <v>290</v>
      </c>
      <c r="J9" s="10">
        <f t="shared" si="0"/>
        <v>1.446524064171123</v>
      </c>
      <c r="K9" s="10">
        <f t="shared" si="1"/>
        <v>0.77600000000000002</v>
      </c>
      <c r="L9" s="10">
        <f t="shared" si="2"/>
        <v>0.91127541589648797</v>
      </c>
      <c r="M9" s="10">
        <f t="shared" si="3"/>
        <v>0.99656357388316152</v>
      </c>
      <c r="N9" s="10">
        <v>0.56000000000000005</v>
      </c>
      <c r="O9" s="10">
        <v>0.94</v>
      </c>
      <c r="P9" s="12">
        <v>306.25</v>
      </c>
      <c r="Q9" s="12">
        <v>297.5</v>
      </c>
      <c r="R9" s="12"/>
      <c r="S9" s="12">
        <v>52.83</v>
      </c>
      <c r="T9" s="11">
        <f t="shared" si="4"/>
        <v>0</v>
      </c>
      <c r="U9" s="11">
        <f t="shared" si="5"/>
        <v>0.1775798319327731</v>
      </c>
      <c r="V9" s="11">
        <f t="shared" si="6"/>
        <v>8.7503105590062108E-2</v>
      </c>
      <c r="W9" s="9" t="s">
        <v>46</v>
      </c>
      <c r="X9" s="9"/>
      <c r="Z9" s="28"/>
    </row>
    <row r="10" spans="3:26">
      <c r="C10" s="8">
        <v>46029</v>
      </c>
      <c r="D10" s="9">
        <v>313</v>
      </c>
      <c r="E10" s="9">
        <v>369</v>
      </c>
      <c r="F10" s="9">
        <v>328</v>
      </c>
      <c r="G10" s="9">
        <v>205</v>
      </c>
      <c r="H10" s="9">
        <v>326</v>
      </c>
      <c r="I10" s="9">
        <v>204</v>
      </c>
      <c r="J10" s="10">
        <f t="shared" si="0"/>
        <v>1.0479233226837061</v>
      </c>
      <c r="K10" s="10">
        <f t="shared" si="1"/>
        <v>0.55555555555555558</v>
      </c>
      <c r="L10" s="10">
        <f t="shared" si="2"/>
        <v>0.99390243902439024</v>
      </c>
      <c r="M10" s="10">
        <f t="shared" si="3"/>
        <v>0.99512195121951219</v>
      </c>
      <c r="N10" s="10">
        <v>0.87</v>
      </c>
      <c r="O10" s="10">
        <v>0.98</v>
      </c>
      <c r="P10" s="12">
        <v>315</v>
      </c>
      <c r="Q10" s="12">
        <v>280</v>
      </c>
      <c r="R10" s="12">
        <v>23.8</v>
      </c>
      <c r="S10" s="12">
        <v>35</v>
      </c>
      <c r="T10" s="11">
        <f t="shared" si="4"/>
        <v>7.5555555555555556E-2</v>
      </c>
      <c r="U10" s="11">
        <f t="shared" si="5"/>
        <v>0.125</v>
      </c>
      <c r="V10" s="11">
        <f t="shared" si="6"/>
        <v>9.8823529411764699E-2</v>
      </c>
      <c r="W10" s="11"/>
      <c r="X10" s="9"/>
      <c r="Z10" s="28"/>
    </row>
    <row r="11" spans="3:26">
      <c r="C11" s="8">
        <v>46030</v>
      </c>
      <c r="D11" s="9">
        <v>272</v>
      </c>
      <c r="E11" s="9">
        <v>335</v>
      </c>
      <c r="F11" s="9">
        <v>396</v>
      </c>
      <c r="G11" s="9">
        <v>253</v>
      </c>
      <c r="H11" s="9">
        <v>391</v>
      </c>
      <c r="I11" s="9">
        <v>253</v>
      </c>
      <c r="J11" s="10">
        <f t="shared" si="0"/>
        <v>1.4558823529411764</v>
      </c>
      <c r="K11" s="10">
        <f t="shared" si="1"/>
        <v>0.75522388059701495</v>
      </c>
      <c r="L11" s="10">
        <f t="shared" si="2"/>
        <v>0.98737373737373735</v>
      </c>
      <c r="M11" s="10">
        <f t="shared" si="3"/>
        <v>1</v>
      </c>
      <c r="N11" s="10">
        <v>0.91</v>
      </c>
      <c r="O11" s="10">
        <v>0.92</v>
      </c>
      <c r="P11" s="12">
        <v>271.25</v>
      </c>
      <c r="Q11" s="12">
        <v>271.25</v>
      </c>
      <c r="R11" s="12">
        <v>8.85</v>
      </c>
      <c r="S11" s="12">
        <v>70</v>
      </c>
      <c r="T11" s="11">
        <f t="shared" si="4"/>
        <v>3.2626728110599079E-2</v>
      </c>
      <c r="U11" s="11">
        <f t="shared" si="5"/>
        <v>0.25806451612903225</v>
      </c>
      <c r="V11" s="11">
        <f t="shared" si="6"/>
        <v>0.14534562211981567</v>
      </c>
      <c r="W11" s="11"/>
      <c r="X11" s="9"/>
      <c r="Z11" s="28"/>
    </row>
    <row r="12" spans="3:26">
      <c r="C12" s="8">
        <v>46031</v>
      </c>
      <c r="D12" s="9">
        <v>378</v>
      </c>
      <c r="E12" s="9">
        <v>361</v>
      </c>
      <c r="F12" s="9">
        <v>327</v>
      </c>
      <c r="G12" s="9">
        <v>232</v>
      </c>
      <c r="H12" s="9">
        <v>325</v>
      </c>
      <c r="I12" s="9">
        <v>231</v>
      </c>
      <c r="J12" s="10">
        <f t="shared" si="0"/>
        <v>0.86507936507936511</v>
      </c>
      <c r="K12" s="10">
        <f t="shared" si="1"/>
        <v>0.64265927977839332</v>
      </c>
      <c r="L12" s="10">
        <f t="shared" si="2"/>
        <v>0.99388379204892963</v>
      </c>
      <c r="M12" s="10">
        <f t="shared" si="3"/>
        <v>0.99568965517241381</v>
      </c>
      <c r="N12" s="10">
        <v>0.94</v>
      </c>
      <c r="O12" s="10">
        <v>0.97</v>
      </c>
      <c r="P12" s="12">
        <v>271.25</v>
      </c>
      <c r="Q12" s="12">
        <v>358.75</v>
      </c>
      <c r="R12" s="12">
        <v>8.75</v>
      </c>
      <c r="S12" s="12">
        <v>96.58</v>
      </c>
      <c r="T12" s="11">
        <f t="shared" si="4"/>
        <v>3.2258064516129031E-2</v>
      </c>
      <c r="U12" s="11">
        <f t="shared" si="5"/>
        <v>0.26921254355400698</v>
      </c>
      <c r="V12" s="11">
        <f t="shared" si="6"/>
        <v>0.16719047619047619</v>
      </c>
      <c r="W12" s="11"/>
      <c r="X12" s="9"/>
      <c r="Z12" s="28"/>
    </row>
    <row r="13" spans="3:26">
      <c r="C13" s="8">
        <v>46032</v>
      </c>
      <c r="D13" s="9">
        <v>331</v>
      </c>
      <c r="E13" s="9">
        <v>273</v>
      </c>
      <c r="F13" s="9">
        <v>245</v>
      </c>
      <c r="G13" s="9">
        <v>101</v>
      </c>
      <c r="H13" s="9">
        <v>237</v>
      </c>
      <c r="I13" s="9">
        <v>101</v>
      </c>
      <c r="J13" s="10">
        <f t="shared" si="0"/>
        <v>0.74018126888217528</v>
      </c>
      <c r="K13" s="10">
        <f t="shared" si="1"/>
        <v>0.36996336996336998</v>
      </c>
      <c r="L13" s="10">
        <f t="shared" si="2"/>
        <v>0.96734693877551026</v>
      </c>
      <c r="M13" s="10">
        <f t="shared" si="3"/>
        <v>1</v>
      </c>
      <c r="N13" s="10">
        <v>0.75</v>
      </c>
      <c r="O13" s="10">
        <v>0.95</v>
      </c>
      <c r="P13" s="12">
        <v>175</v>
      </c>
      <c r="Q13" s="12">
        <v>183.75</v>
      </c>
      <c r="R13" s="12">
        <v>39.5</v>
      </c>
      <c r="S13" s="12">
        <v>96.25</v>
      </c>
      <c r="T13" s="11">
        <f t="shared" si="4"/>
        <v>0.2257142857142857</v>
      </c>
      <c r="U13" s="11">
        <f t="shared" si="5"/>
        <v>0.52380952380952384</v>
      </c>
      <c r="V13" s="11">
        <f t="shared" si="6"/>
        <v>0.37839721254355402</v>
      </c>
      <c r="W13" s="11"/>
      <c r="X13" s="9" t="s">
        <v>30</v>
      </c>
      <c r="Z13" s="28"/>
    </row>
    <row r="14" spans="3:26">
      <c r="C14" s="8">
        <v>46033</v>
      </c>
      <c r="D14" s="9">
        <v>249</v>
      </c>
      <c r="E14" s="9">
        <v>182</v>
      </c>
      <c r="F14" s="9">
        <v>183</v>
      </c>
      <c r="G14" s="9">
        <v>50</v>
      </c>
      <c r="H14" s="9">
        <v>178</v>
      </c>
      <c r="I14" s="9">
        <v>50</v>
      </c>
      <c r="J14" s="10">
        <f t="shared" si="0"/>
        <v>0.73493975903614461</v>
      </c>
      <c r="K14" s="10">
        <f t="shared" si="1"/>
        <v>0.27472527472527475</v>
      </c>
      <c r="L14" s="10">
        <f t="shared" si="2"/>
        <v>0.97267759562841527</v>
      </c>
      <c r="M14" s="10">
        <f t="shared" si="3"/>
        <v>1</v>
      </c>
      <c r="N14" s="10">
        <v>0.69</v>
      </c>
      <c r="O14" s="10">
        <v>1</v>
      </c>
      <c r="P14" s="12">
        <v>96.25</v>
      </c>
      <c r="Q14" s="12">
        <v>113.75</v>
      </c>
      <c r="R14" s="12">
        <v>19.850000000000001</v>
      </c>
      <c r="S14" s="12">
        <v>52.5</v>
      </c>
      <c r="T14" s="11">
        <f t="shared" si="4"/>
        <v>0.20623376623376624</v>
      </c>
      <c r="U14" s="11">
        <f t="shared" si="5"/>
        <v>0.46153846153846156</v>
      </c>
      <c r="V14" s="11">
        <f t="shared" si="6"/>
        <v>0.34452380952380951</v>
      </c>
      <c r="W14" s="11"/>
      <c r="X14" s="9" t="s">
        <v>30</v>
      </c>
      <c r="Z14" s="28"/>
    </row>
    <row r="15" spans="3:26">
      <c r="C15" s="8">
        <v>46034</v>
      </c>
      <c r="D15" s="9">
        <v>539</v>
      </c>
      <c r="E15" s="9">
        <v>508</v>
      </c>
      <c r="F15" s="9">
        <v>490</v>
      </c>
      <c r="G15" s="9">
        <v>265</v>
      </c>
      <c r="H15" s="9">
        <v>484</v>
      </c>
      <c r="I15" s="9">
        <v>265</v>
      </c>
      <c r="J15" s="10">
        <f t="shared" si="0"/>
        <v>0.90909090909090906</v>
      </c>
      <c r="K15" s="10">
        <f t="shared" si="1"/>
        <v>0.52165354330708658</v>
      </c>
      <c r="L15" s="10">
        <f t="shared" si="2"/>
        <v>0.98775510204081629</v>
      </c>
      <c r="M15" s="10">
        <f t="shared" si="3"/>
        <v>1</v>
      </c>
      <c r="N15" s="10">
        <v>0.86</v>
      </c>
      <c r="O15" s="10">
        <v>0.96</v>
      </c>
      <c r="P15" s="12">
        <v>306.25</v>
      </c>
      <c r="Q15" s="12">
        <v>385</v>
      </c>
      <c r="R15" s="12">
        <v>17</v>
      </c>
      <c r="S15" s="12">
        <v>66.5</v>
      </c>
      <c r="T15" s="11">
        <f t="shared" si="4"/>
        <v>5.5510204081632653E-2</v>
      </c>
      <c r="U15" s="11">
        <f t="shared" si="5"/>
        <v>0.17272727272727273</v>
      </c>
      <c r="V15" s="11">
        <f t="shared" si="6"/>
        <v>0.12079566003616636</v>
      </c>
      <c r="W15" s="11"/>
      <c r="X15" s="9"/>
      <c r="Z15" s="28"/>
    </row>
    <row r="16" spans="3:26">
      <c r="C16" s="8">
        <v>46035</v>
      </c>
      <c r="D16" s="9">
        <v>377</v>
      </c>
      <c r="E16" s="9">
        <v>376</v>
      </c>
      <c r="F16" s="9">
        <v>369</v>
      </c>
      <c r="G16" s="9">
        <v>189</v>
      </c>
      <c r="H16" s="9">
        <v>360</v>
      </c>
      <c r="I16" s="9">
        <v>188</v>
      </c>
      <c r="J16" s="10">
        <f t="shared" si="0"/>
        <v>0.97877984084880632</v>
      </c>
      <c r="K16" s="10">
        <f t="shared" si="1"/>
        <v>0.50265957446808507</v>
      </c>
      <c r="L16" s="10">
        <f t="shared" si="2"/>
        <v>0.97560975609756095</v>
      </c>
      <c r="M16" s="10">
        <f t="shared" si="3"/>
        <v>0.99470899470899465</v>
      </c>
      <c r="N16" s="10">
        <v>0.9</v>
      </c>
      <c r="O16" s="10">
        <v>0.92</v>
      </c>
      <c r="P16" s="12">
        <v>262.5</v>
      </c>
      <c r="Q16" s="12">
        <v>236.25</v>
      </c>
      <c r="R16" s="12">
        <v>6</v>
      </c>
      <c r="S16" s="12">
        <v>82.86</v>
      </c>
      <c r="T16" s="11">
        <f t="shared" si="4"/>
        <v>2.2857142857142857E-2</v>
      </c>
      <c r="U16" s="11">
        <f t="shared" si="5"/>
        <v>0.35073015873015873</v>
      </c>
      <c r="V16" s="11">
        <f t="shared" si="6"/>
        <v>0.17816541353383458</v>
      </c>
      <c r="W16" s="11"/>
      <c r="X16" s="9"/>
      <c r="Z16" s="28"/>
    </row>
    <row r="17" spans="3:26">
      <c r="C17" s="8">
        <v>46036</v>
      </c>
      <c r="D17" s="9">
        <v>311</v>
      </c>
      <c r="E17" s="9">
        <v>358</v>
      </c>
      <c r="F17" s="9">
        <v>273</v>
      </c>
      <c r="G17" s="9">
        <v>194</v>
      </c>
      <c r="H17" s="9">
        <v>269</v>
      </c>
      <c r="I17" s="9">
        <v>194</v>
      </c>
      <c r="J17" s="10">
        <f t="shared" si="0"/>
        <v>0.87781350482315113</v>
      </c>
      <c r="K17" s="10">
        <f t="shared" si="1"/>
        <v>0.54189944134078216</v>
      </c>
      <c r="L17" s="10">
        <f t="shared" si="2"/>
        <v>0.9853479853479854</v>
      </c>
      <c r="M17" s="10">
        <f t="shared" si="3"/>
        <v>1</v>
      </c>
      <c r="N17" s="10">
        <v>0.93</v>
      </c>
      <c r="O17" s="10">
        <v>0.96</v>
      </c>
      <c r="P17" s="12">
        <v>271.25</v>
      </c>
      <c r="Q17" s="12">
        <v>262.5</v>
      </c>
      <c r="R17" s="12">
        <v>0.08</v>
      </c>
      <c r="S17" s="12">
        <v>62.75</v>
      </c>
      <c r="T17" s="11">
        <f t="shared" si="4"/>
        <v>2.9493087557603686E-4</v>
      </c>
      <c r="U17" s="11">
        <f t="shared" si="5"/>
        <v>0.23904761904761904</v>
      </c>
      <c r="V17" s="11">
        <f t="shared" ref="V17:V22" si="7">(R17+S17)/(P17+Q17)</f>
        <v>0.11771428571428572</v>
      </c>
      <c r="W17" s="11"/>
      <c r="X17" s="9"/>
      <c r="Z17" s="28"/>
    </row>
    <row r="18" spans="3:26">
      <c r="C18" s="8">
        <v>46037</v>
      </c>
      <c r="D18" s="9">
        <v>310</v>
      </c>
      <c r="E18" s="9">
        <v>372</v>
      </c>
      <c r="F18" s="9">
        <v>288</v>
      </c>
      <c r="G18" s="9">
        <v>180</v>
      </c>
      <c r="H18" s="9">
        <v>286</v>
      </c>
      <c r="I18" s="9">
        <v>179</v>
      </c>
      <c r="J18" s="10">
        <f t="shared" si="0"/>
        <v>0.92903225806451617</v>
      </c>
      <c r="K18" s="10">
        <f t="shared" si="1"/>
        <v>0.4838709677419355</v>
      </c>
      <c r="L18" s="10">
        <f t="shared" si="2"/>
        <v>0.99305555555555558</v>
      </c>
      <c r="M18" s="10">
        <f t="shared" si="3"/>
        <v>0.99444444444444446</v>
      </c>
      <c r="N18" s="10">
        <v>0.94</v>
      </c>
      <c r="O18" s="10">
        <v>0.98</v>
      </c>
      <c r="P18" s="12">
        <v>280</v>
      </c>
      <c r="Q18" s="12">
        <v>306.25</v>
      </c>
      <c r="R18" s="12"/>
      <c r="S18" s="12">
        <v>81.849999999999994</v>
      </c>
      <c r="T18" s="11">
        <f t="shared" si="4"/>
        <v>0</v>
      </c>
      <c r="U18" s="11">
        <f t="shared" si="5"/>
        <v>0.26726530612244898</v>
      </c>
      <c r="V18" s="11">
        <f t="shared" si="7"/>
        <v>0.13961620469083155</v>
      </c>
      <c r="W18" s="11"/>
      <c r="X18" s="9"/>
      <c r="Z18" s="28"/>
    </row>
    <row r="19" spans="3:26">
      <c r="C19" s="8">
        <v>46038</v>
      </c>
      <c r="D19" s="9">
        <v>362</v>
      </c>
      <c r="E19" s="9">
        <v>405</v>
      </c>
      <c r="F19" s="9">
        <v>240</v>
      </c>
      <c r="G19" s="9">
        <v>183</v>
      </c>
      <c r="H19" s="9">
        <v>239</v>
      </c>
      <c r="I19" s="9">
        <v>181</v>
      </c>
      <c r="J19" s="10">
        <f t="shared" si="0"/>
        <v>0.66298342541436461</v>
      </c>
      <c r="K19" s="10">
        <f t="shared" si="1"/>
        <v>0.45185185185185184</v>
      </c>
      <c r="L19" s="10">
        <f t="shared" si="2"/>
        <v>0.99583333333333335</v>
      </c>
      <c r="M19" s="10">
        <f t="shared" si="3"/>
        <v>0.98907103825136611</v>
      </c>
      <c r="N19" s="10">
        <v>0.98</v>
      </c>
      <c r="O19" s="10">
        <v>0.99</v>
      </c>
      <c r="P19" s="12">
        <v>332.5</v>
      </c>
      <c r="Q19" s="12">
        <v>341.25</v>
      </c>
      <c r="R19" s="12">
        <f>0.41+8.75</f>
        <v>9.16</v>
      </c>
      <c r="S19" s="12">
        <v>29.35</v>
      </c>
      <c r="T19" s="11">
        <f t="shared" ref="T19:U22" si="8">R19/P19</f>
        <v>2.7548872180451128E-2</v>
      </c>
      <c r="U19" s="11">
        <f t="shared" si="8"/>
        <v>8.600732600732601E-2</v>
      </c>
      <c r="V19" s="11">
        <f t="shared" si="7"/>
        <v>5.7157699443413736E-2</v>
      </c>
      <c r="W19" s="11"/>
      <c r="X19" s="9"/>
      <c r="Z19" s="28"/>
    </row>
    <row r="20" spans="3:26">
      <c r="C20" s="8">
        <v>46039</v>
      </c>
      <c r="D20" s="9">
        <v>295</v>
      </c>
      <c r="E20" s="9">
        <v>286</v>
      </c>
      <c r="F20" s="9">
        <v>139</v>
      </c>
      <c r="G20" s="9">
        <v>99</v>
      </c>
      <c r="H20" s="9">
        <v>138</v>
      </c>
      <c r="I20" s="9">
        <v>98</v>
      </c>
      <c r="J20" s="10">
        <f t="shared" si="0"/>
        <v>0.47118644067796611</v>
      </c>
      <c r="K20" s="10">
        <f t="shared" si="1"/>
        <v>0.34615384615384615</v>
      </c>
      <c r="L20" s="10">
        <f t="shared" si="2"/>
        <v>0.9928057553956835</v>
      </c>
      <c r="M20" s="10">
        <f t="shared" si="3"/>
        <v>0.98989898989898994</v>
      </c>
      <c r="N20" s="10">
        <v>0.91</v>
      </c>
      <c r="O20" s="10">
        <v>0.95</v>
      </c>
      <c r="P20" s="12">
        <v>157.5</v>
      </c>
      <c r="Q20" s="12">
        <v>183.75</v>
      </c>
      <c r="R20" s="12"/>
      <c r="S20" s="12">
        <v>46.129999999999995</v>
      </c>
      <c r="T20" s="11">
        <f t="shared" si="8"/>
        <v>0</v>
      </c>
      <c r="U20" s="11">
        <f t="shared" si="8"/>
        <v>0.25104761904761902</v>
      </c>
      <c r="V20" s="11">
        <f t="shared" si="7"/>
        <v>0.13517948717948716</v>
      </c>
      <c r="W20" s="11"/>
      <c r="X20" s="9"/>
      <c r="Z20" s="28"/>
    </row>
    <row r="21" spans="3:26">
      <c r="C21" s="8">
        <v>46040</v>
      </c>
      <c r="D21" s="9">
        <v>231</v>
      </c>
      <c r="E21" s="9">
        <v>163</v>
      </c>
      <c r="F21" s="9">
        <v>100</v>
      </c>
      <c r="G21" s="9">
        <v>47</v>
      </c>
      <c r="H21" s="9">
        <v>99</v>
      </c>
      <c r="I21" s="9">
        <v>47</v>
      </c>
      <c r="J21" s="10">
        <f t="shared" si="0"/>
        <v>0.4329004329004329</v>
      </c>
      <c r="K21" s="10">
        <f t="shared" si="1"/>
        <v>0.28834355828220859</v>
      </c>
      <c r="L21" s="10">
        <f t="shared" si="2"/>
        <v>0.99</v>
      </c>
      <c r="M21" s="10">
        <f t="shared" si="3"/>
        <v>1</v>
      </c>
      <c r="N21" s="10">
        <v>0.92</v>
      </c>
      <c r="O21" s="10">
        <v>0.98</v>
      </c>
      <c r="P21" s="12">
        <v>78.75</v>
      </c>
      <c r="Q21" s="12">
        <v>96.25</v>
      </c>
      <c r="R21" s="12"/>
      <c r="S21" s="12">
        <v>17.5</v>
      </c>
      <c r="T21" s="11">
        <f t="shared" si="8"/>
        <v>0</v>
      </c>
      <c r="U21" s="11">
        <f t="shared" si="8"/>
        <v>0.18181818181818182</v>
      </c>
      <c r="V21" s="11">
        <f t="shared" si="7"/>
        <v>0.1</v>
      </c>
      <c r="W21" s="11"/>
      <c r="X21" s="9"/>
      <c r="Z21" s="28"/>
    </row>
    <row r="22" spans="3:26">
      <c r="C22" s="8">
        <v>46041</v>
      </c>
      <c r="D22" s="9">
        <v>411</v>
      </c>
      <c r="E22" s="9">
        <v>427</v>
      </c>
      <c r="F22" s="9">
        <v>308</v>
      </c>
      <c r="G22" s="9">
        <v>214</v>
      </c>
      <c r="H22" s="9">
        <v>308</v>
      </c>
      <c r="I22" s="9">
        <v>214</v>
      </c>
      <c r="J22" s="10">
        <f>F22/D22</f>
        <v>0.74939172749391725</v>
      </c>
      <c r="K22" s="10">
        <f>G22/E22</f>
        <v>0.50117096018735363</v>
      </c>
      <c r="L22" s="10">
        <f>H22/F22</f>
        <v>1</v>
      </c>
      <c r="M22" s="10">
        <f>I22/G22</f>
        <v>1</v>
      </c>
      <c r="N22" s="10">
        <v>0.94</v>
      </c>
      <c r="O22" s="10">
        <v>0.95</v>
      </c>
      <c r="P22" s="12">
        <v>350</v>
      </c>
      <c r="Q22" s="12">
        <v>411.25</v>
      </c>
      <c r="R22" s="12">
        <v>17.5</v>
      </c>
      <c r="S22" s="12"/>
      <c r="T22" s="11">
        <f t="shared" si="8"/>
        <v>0.05</v>
      </c>
      <c r="U22" s="11">
        <f t="shared" si="8"/>
        <v>0</v>
      </c>
      <c r="V22" s="11">
        <f t="shared" si="7"/>
        <v>2.2988505747126436E-2</v>
      </c>
      <c r="W22" s="11"/>
      <c r="X22" s="9"/>
      <c r="Z22" s="28"/>
    </row>
    <row r="23" spans="3:26" hidden="1">
      <c r="C23" s="19"/>
      <c r="J23" s="10" t="e">
        <f t="shared" si="0"/>
        <v>#DIV/0!</v>
      </c>
      <c r="K23" s="10" t="e">
        <f t="shared" si="1"/>
        <v>#DIV/0!</v>
      </c>
      <c r="L23" s="20"/>
      <c r="M23" s="20"/>
      <c r="N23" s="20"/>
      <c r="O23" s="20"/>
      <c r="P23" s="21"/>
      <c r="Q23" s="21"/>
      <c r="R23" s="21"/>
      <c r="S23" s="21"/>
      <c r="T23" s="22"/>
      <c r="U23" s="22"/>
      <c r="V23" s="22"/>
      <c r="W23" s="22"/>
      <c r="Z23" s="28"/>
    </row>
    <row r="24" spans="3:26" hidden="1">
      <c r="C24" s="19"/>
      <c r="J24" s="10" t="e">
        <f t="shared" si="0"/>
        <v>#DIV/0!</v>
      </c>
      <c r="K24" s="10" t="e">
        <f t="shared" si="1"/>
        <v>#DIV/0!</v>
      </c>
      <c r="L24" s="20"/>
      <c r="M24" s="20"/>
      <c r="N24" s="20"/>
      <c r="O24" s="20"/>
      <c r="P24" s="21"/>
      <c r="Q24" s="21"/>
      <c r="R24" s="21"/>
      <c r="S24" s="21"/>
      <c r="T24" s="22"/>
      <c r="U24" s="22"/>
      <c r="V24" s="22"/>
      <c r="W24" s="22"/>
      <c r="Z24" s="28"/>
    </row>
    <row r="25" spans="3:26" hidden="1">
      <c r="C25" s="19"/>
      <c r="J25" s="10" t="e">
        <f t="shared" si="0"/>
        <v>#DIV/0!</v>
      </c>
      <c r="K25" s="10" t="e">
        <f t="shared" si="1"/>
        <v>#DIV/0!</v>
      </c>
      <c r="L25" s="20"/>
      <c r="M25" s="20"/>
      <c r="N25" s="20"/>
      <c r="O25" s="20"/>
      <c r="P25" s="21"/>
      <c r="Q25" s="21"/>
      <c r="R25" s="21"/>
      <c r="S25" s="21"/>
      <c r="T25" s="22"/>
      <c r="U25" s="22"/>
      <c r="V25" s="22"/>
      <c r="W25" s="22"/>
      <c r="Z25" s="28"/>
    </row>
    <row r="26" spans="3:26" hidden="1">
      <c r="C26" s="19"/>
      <c r="J26" s="10" t="e">
        <f t="shared" si="0"/>
        <v>#DIV/0!</v>
      </c>
      <c r="K26" s="10" t="e">
        <f t="shared" si="1"/>
        <v>#DIV/0!</v>
      </c>
      <c r="L26" s="20"/>
      <c r="M26" s="20"/>
      <c r="N26" s="20"/>
      <c r="O26" s="20"/>
      <c r="P26" s="21"/>
      <c r="Q26" s="21"/>
      <c r="R26" s="21"/>
      <c r="S26" s="21"/>
      <c r="T26" s="22"/>
      <c r="U26" s="22"/>
      <c r="V26" s="22"/>
      <c r="W26" s="22"/>
      <c r="Z26" s="28"/>
    </row>
    <row r="27" spans="3:26" hidden="1">
      <c r="C27" s="19"/>
      <c r="J27" s="10" t="e">
        <f t="shared" si="0"/>
        <v>#DIV/0!</v>
      </c>
      <c r="K27" s="10" t="e">
        <f t="shared" si="1"/>
        <v>#DIV/0!</v>
      </c>
      <c r="L27" s="20"/>
      <c r="M27" s="20"/>
      <c r="N27" s="20"/>
      <c r="O27" s="20"/>
      <c r="P27" s="21"/>
      <c r="Q27" s="21"/>
      <c r="R27" s="21"/>
      <c r="S27" s="21"/>
      <c r="T27" s="22"/>
      <c r="U27" s="22"/>
      <c r="V27" s="22"/>
      <c r="W27" s="22"/>
      <c r="Z27" s="28"/>
    </row>
    <row r="28" spans="3:26" hidden="1">
      <c r="C28" s="19"/>
      <c r="J28" s="10" t="e">
        <f t="shared" si="0"/>
        <v>#DIV/0!</v>
      </c>
      <c r="K28" s="10" t="e">
        <f t="shared" si="1"/>
        <v>#DIV/0!</v>
      </c>
      <c r="L28" s="20"/>
      <c r="M28" s="20"/>
      <c r="N28" s="20"/>
      <c r="O28" s="20"/>
      <c r="P28" s="21"/>
      <c r="Q28" s="21"/>
      <c r="R28" s="21"/>
      <c r="S28" s="21"/>
      <c r="T28" s="22"/>
      <c r="U28" s="22"/>
      <c r="V28" s="22"/>
      <c r="W28" s="22"/>
      <c r="Z28" s="28"/>
    </row>
    <row r="29" spans="3:26" hidden="1">
      <c r="C29" s="19"/>
      <c r="J29" s="10" t="e">
        <f t="shared" si="0"/>
        <v>#DIV/0!</v>
      </c>
      <c r="K29" s="10" t="e">
        <f t="shared" si="1"/>
        <v>#DIV/0!</v>
      </c>
      <c r="L29" s="20"/>
      <c r="M29" s="20"/>
      <c r="N29" s="20"/>
      <c r="O29" s="20"/>
      <c r="P29" s="21"/>
      <c r="Q29" s="21"/>
      <c r="R29" s="21"/>
      <c r="S29" s="21"/>
      <c r="T29" s="22"/>
      <c r="U29" s="22"/>
      <c r="V29" s="22"/>
      <c r="W29" s="22"/>
      <c r="Z29" s="28"/>
    </row>
    <row r="30" spans="3:26" hidden="1">
      <c r="C30" s="19"/>
      <c r="J30" s="10" t="e">
        <f t="shared" si="0"/>
        <v>#DIV/0!</v>
      </c>
      <c r="K30" s="10" t="e">
        <f t="shared" si="1"/>
        <v>#DIV/0!</v>
      </c>
      <c r="L30" s="20"/>
      <c r="M30" s="20"/>
      <c r="N30" s="20"/>
      <c r="O30" s="20"/>
      <c r="P30" s="21"/>
      <c r="Q30" s="21"/>
      <c r="R30" s="21"/>
      <c r="S30" s="21"/>
      <c r="T30" s="22"/>
      <c r="U30" s="22"/>
      <c r="V30" s="22"/>
      <c r="W30" s="22"/>
      <c r="Z30" s="28"/>
    </row>
    <row r="31" spans="3:26" hidden="1">
      <c r="C31" s="19"/>
      <c r="J31" s="10" t="e">
        <f t="shared" si="0"/>
        <v>#DIV/0!</v>
      </c>
      <c r="K31" s="10" t="e">
        <f t="shared" si="1"/>
        <v>#DIV/0!</v>
      </c>
      <c r="L31" s="20"/>
      <c r="M31" s="20"/>
      <c r="N31" s="20"/>
      <c r="O31" s="20"/>
      <c r="P31" s="21"/>
      <c r="Q31" s="21"/>
      <c r="R31" s="21"/>
      <c r="S31" s="21"/>
      <c r="T31" s="22"/>
      <c r="U31" s="22"/>
      <c r="V31" s="22"/>
      <c r="W31" s="22"/>
      <c r="Z31" s="28"/>
    </row>
    <row r="32" spans="3:26" hidden="1">
      <c r="C32" s="19"/>
      <c r="J32" s="10" t="e">
        <f t="shared" si="0"/>
        <v>#DIV/0!</v>
      </c>
      <c r="K32" s="10" t="e">
        <f t="shared" si="1"/>
        <v>#DIV/0!</v>
      </c>
      <c r="L32" s="20"/>
      <c r="M32" s="20"/>
      <c r="N32" s="20"/>
      <c r="O32" s="20"/>
      <c r="P32" s="21"/>
      <c r="Q32" s="21"/>
      <c r="R32" s="21"/>
      <c r="S32" s="21"/>
      <c r="T32" s="22"/>
      <c r="U32" s="22"/>
      <c r="V32" s="22"/>
      <c r="W32" s="22"/>
      <c r="Z32" s="28"/>
    </row>
    <row r="33" spans="3:26" hidden="1">
      <c r="C33" s="19"/>
      <c r="J33" s="10" t="e">
        <f t="shared" si="0"/>
        <v>#DIV/0!</v>
      </c>
      <c r="K33" s="10" t="e">
        <f t="shared" si="1"/>
        <v>#DIV/0!</v>
      </c>
      <c r="L33" s="20"/>
      <c r="M33" s="20"/>
      <c r="N33" s="20"/>
      <c r="O33" s="20"/>
      <c r="P33" s="21"/>
      <c r="Q33" s="21"/>
      <c r="R33" s="21"/>
      <c r="S33" s="21"/>
      <c r="T33" s="22"/>
      <c r="U33" s="22"/>
      <c r="V33" s="22"/>
      <c r="W33" s="22"/>
      <c r="Z33" s="28"/>
    </row>
    <row r="34" spans="3:26" hidden="1">
      <c r="C34" s="19"/>
      <c r="J34" s="10" t="e">
        <f t="shared" si="0"/>
        <v>#DIV/0!</v>
      </c>
      <c r="K34" s="10" t="e">
        <f t="shared" si="1"/>
        <v>#DIV/0!</v>
      </c>
      <c r="L34" s="20"/>
      <c r="M34" s="20"/>
      <c r="N34" s="20"/>
      <c r="O34" s="20"/>
      <c r="P34" s="21"/>
      <c r="Q34" s="21"/>
      <c r="R34" s="21"/>
      <c r="S34" s="21"/>
      <c r="T34" s="22"/>
      <c r="U34" s="22"/>
      <c r="V34" s="22"/>
      <c r="W34" s="22"/>
      <c r="Z34" s="28"/>
    </row>
    <row r="35" spans="3:26" hidden="1">
      <c r="C35" s="19"/>
      <c r="J35" s="10" t="e">
        <f t="shared" si="0"/>
        <v>#DIV/0!</v>
      </c>
      <c r="K35" s="10" t="e">
        <f t="shared" si="1"/>
        <v>#DIV/0!</v>
      </c>
      <c r="L35" s="20"/>
      <c r="M35" s="20"/>
      <c r="N35" s="20"/>
      <c r="O35" s="20"/>
      <c r="P35" s="21"/>
      <c r="Q35" s="21"/>
      <c r="R35" s="21"/>
      <c r="S35" s="21"/>
      <c r="T35" s="22"/>
      <c r="U35" s="22"/>
      <c r="V35" s="22"/>
      <c r="W35" s="22"/>
      <c r="Z35" s="28"/>
    </row>
    <row r="36" spans="3:26" hidden="1">
      <c r="C36" s="19"/>
      <c r="J36" s="10" t="e">
        <f t="shared" si="0"/>
        <v>#DIV/0!</v>
      </c>
      <c r="K36" s="10" t="e">
        <f t="shared" si="1"/>
        <v>#DIV/0!</v>
      </c>
      <c r="L36" s="20"/>
      <c r="M36" s="20"/>
      <c r="N36" s="20"/>
      <c r="O36" s="20"/>
      <c r="P36" s="21"/>
      <c r="Q36" s="21"/>
      <c r="R36" s="21"/>
      <c r="S36" s="21"/>
      <c r="T36" s="22"/>
      <c r="U36" s="22"/>
      <c r="V36" s="22"/>
      <c r="W36" s="22"/>
      <c r="Z36" s="28"/>
    </row>
    <row r="37" spans="3:26" hidden="1">
      <c r="C37" s="19"/>
      <c r="J37" s="10" t="e">
        <f t="shared" si="0"/>
        <v>#DIV/0!</v>
      </c>
      <c r="K37" s="10" t="e">
        <f t="shared" si="1"/>
        <v>#DIV/0!</v>
      </c>
      <c r="L37" s="20"/>
      <c r="M37" s="20"/>
      <c r="N37" s="20"/>
      <c r="O37" s="20"/>
      <c r="P37" s="21"/>
      <c r="Q37" s="21"/>
      <c r="R37" s="21"/>
      <c r="S37" s="21"/>
      <c r="T37" s="22"/>
      <c r="U37" s="22"/>
      <c r="V37" s="22"/>
      <c r="W37" s="22"/>
      <c r="Z37" s="28"/>
    </row>
    <row r="38" spans="3:26" hidden="1">
      <c r="C38" s="19"/>
      <c r="J38" s="10" t="e">
        <f t="shared" si="0"/>
        <v>#DIV/0!</v>
      </c>
      <c r="K38" s="10" t="e">
        <f t="shared" si="1"/>
        <v>#DIV/0!</v>
      </c>
      <c r="L38" s="20"/>
      <c r="M38" s="20"/>
      <c r="N38" s="20"/>
      <c r="O38" s="20"/>
      <c r="P38" s="21"/>
      <c r="Q38" s="21"/>
      <c r="R38" s="21"/>
      <c r="S38" s="21"/>
      <c r="T38" s="22"/>
      <c r="U38" s="22"/>
      <c r="V38" s="22"/>
      <c r="W38" s="22"/>
      <c r="Z38" s="28"/>
    </row>
    <row r="39" spans="3:26" hidden="1">
      <c r="C39" s="19"/>
      <c r="J39" s="10" t="e">
        <f t="shared" si="0"/>
        <v>#DIV/0!</v>
      </c>
      <c r="K39" s="10" t="e">
        <f t="shared" si="1"/>
        <v>#DIV/0!</v>
      </c>
      <c r="L39" s="20"/>
      <c r="M39" s="20"/>
      <c r="N39" s="20"/>
      <c r="O39" s="20"/>
      <c r="P39" s="21"/>
      <c r="Q39" s="21"/>
      <c r="R39" s="21"/>
      <c r="S39" s="21"/>
      <c r="T39" s="22"/>
      <c r="U39" s="22"/>
      <c r="V39" s="22"/>
      <c r="W39" s="22"/>
      <c r="Z39" s="28"/>
    </row>
    <row r="40" spans="3:26" hidden="1">
      <c r="C40" s="19"/>
      <c r="J40" s="10" t="e">
        <f t="shared" si="0"/>
        <v>#DIV/0!</v>
      </c>
      <c r="K40" s="10" t="e">
        <f t="shared" si="1"/>
        <v>#DIV/0!</v>
      </c>
      <c r="L40" s="20"/>
      <c r="M40" s="20"/>
      <c r="N40" s="20"/>
      <c r="O40" s="20"/>
      <c r="P40" s="21"/>
      <c r="Q40" s="21"/>
      <c r="R40" s="21"/>
      <c r="S40" s="21"/>
      <c r="T40" s="22"/>
      <c r="U40" s="22"/>
      <c r="V40" s="22"/>
      <c r="W40" s="22"/>
      <c r="Z40" s="28"/>
    </row>
    <row r="41" spans="3:26" hidden="1">
      <c r="C41" s="19"/>
      <c r="J41" s="10" t="e">
        <f t="shared" si="0"/>
        <v>#DIV/0!</v>
      </c>
      <c r="K41" s="10" t="e">
        <f t="shared" si="1"/>
        <v>#DIV/0!</v>
      </c>
      <c r="L41" s="20"/>
      <c r="M41" s="20"/>
      <c r="N41" s="20"/>
      <c r="O41" s="20"/>
      <c r="P41" s="21"/>
      <c r="Q41" s="21"/>
      <c r="R41" s="21"/>
      <c r="S41" s="21"/>
      <c r="T41" s="22"/>
      <c r="U41" s="22"/>
      <c r="V41" s="22"/>
      <c r="W41" s="22"/>
      <c r="Z41" s="28"/>
    </row>
    <row r="42" spans="3:26" hidden="1">
      <c r="C42" s="19"/>
      <c r="J42" s="10" t="e">
        <f t="shared" si="0"/>
        <v>#DIV/0!</v>
      </c>
      <c r="K42" s="10" t="e">
        <f t="shared" si="1"/>
        <v>#DIV/0!</v>
      </c>
      <c r="L42" s="20"/>
      <c r="M42" s="20"/>
      <c r="N42" s="20"/>
      <c r="O42" s="20"/>
      <c r="P42" s="21"/>
      <c r="Q42" s="21"/>
      <c r="R42" s="21"/>
      <c r="S42" s="21"/>
      <c r="T42" s="22"/>
      <c r="U42" s="22"/>
      <c r="V42" s="22"/>
      <c r="W42" s="22"/>
      <c r="Z42" s="28"/>
    </row>
    <row r="43" spans="3:26" hidden="1">
      <c r="C43" s="19"/>
      <c r="J43" s="10" t="e">
        <f t="shared" si="0"/>
        <v>#DIV/0!</v>
      </c>
      <c r="K43" s="10" t="e">
        <f t="shared" si="1"/>
        <v>#DIV/0!</v>
      </c>
      <c r="L43" s="20"/>
      <c r="M43" s="20"/>
      <c r="N43" s="20"/>
      <c r="O43" s="20"/>
      <c r="P43" s="21"/>
      <c r="Q43" s="21"/>
      <c r="R43" s="21"/>
      <c r="S43" s="21"/>
      <c r="T43" s="22"/>
      <c r="U43" s="22"/>
      <c r="V43" s="22"/>
      <c r="W43" s="22"/>
      <c r="Z43" s="28"/>
    </row>
    <row r="44" spans="3:26" hidden="1">
      <c r="C44" s="19"/>
      <c r="J44" s="10" t="e">
        <f t="shared" si="0"/>
        <v>#DIV/0!</v>
      </c>
      <c r="K44" s="10" t="e">
        <f t="shared" si="1"/>
        <v>#DIV/0!</v>
      </c>
      <c r="L44" s="20"/>
      <c r="M44" s="20"/>
      <c r="N44" s="20"/>
      <c r="O44" s="20"/>
      <c r="P44" s="21"/>
      <c r="Q44" s="21"/>
      <c r="R44" s="21"/>
      <c r="S44" s="21"/>
      <c r="T44" s="22"/>
      <c r="U44" s="22"/>
      <c r="V44" s="22"/>
      <c r="W44" s="22"/>
      <c r="Z44" s="28"/>
    </row>
    <row r="45" spans="3:26" hidden="1">
      <c r="C45" s="19"/>
      <c r="J45" s="10" t="e">
        <f t="shared" si="0"/>
        <v>#DIV/0!</v>
      </c>
      <c r="K45" s="10" t="e">
        <f t="shared" si="1"/>
        <v>#DIV/0!</v>
      </c>
      <c r="L45" s="20"/>
      <c r="M45" s="20"/>
      <c r="N45" s="20"/>
      <c r="O45" s="20"/>
      <c r="P45" s="21"/>
      <c r="Q45" s="21"/>
      <c r="R45" s="21"/>
      <c r="S45" s="21"/>
      <c r="T45" s="22"/>
      <c r="U45" s="22"/>
      <c r="V45" s="22"/>
      <c r="W45" s="22"/>
      <c r="Z45" s="28"/>
    </row>
    <row r="46" spans="3:26" hidden="1">
      <c r="C46" s="19"/>
      <c r="J46" s="10" t="e">
        <f t="shared" si="0"/>
        <v>#DIV/0!</v>
      </c>
      <c r="K46" s="10" t="e">
        <f t="shared" si="1"/>
        <v>#DIV/0!</v>
      </c>
      <c r="L46" s="20"/>
      <c r="M46" s="20"/>
      <c r="N46" s="20"/>
      <c r="O46" s="20"/>
      <c r="P46" s="21"/>
      <c r="Q46" s="21"/>
      <c r="R46" s="21"/>
      <c r="S46" s="21"/>
      <c r="T46" s="22"/>
      <c r="U46" s="22"/>
      <c r="V46" s="22"/>
      <c r="W46" s="22"/>
      <c r="Z46" s="28"/>
    </row>
    <row r="47" spans="3:26">
      <c r="J47" s="2"/>
      <c r="K47" s="2"/>
    </row>
    <row r="48" spans="3:26">
      <c r="C48" s="13" t="s">
        <v>33</v>
      </c>
      <c r="D48" s="14">
        <f t="shared" ref="D48:I48" si="9">SUM(D4:D47)</f>
        <v>6258</v>
      </c>
      <c r="E48" s="14">
        <f t="shared" si="9"/>
        <v>6368</v>
      </c>
      <c r="F48" s="14">
        <f t="shared" si="9"/>
        <v>6545</v>
      </c>
      <c r="G48" s="14">
        <f t="shared" si="9"/>
        <v>3440</v>
      </c>
      <c r="H48" s="14">
        <f>SUM(H4:H47)</f>
        <v>6173</v>
      </c>
      <c r="I48" s="14">
        <f t="shared" si="9"/>
        <v>3401</v>
      </c>
      <c r="J48" s="15">
        <f>F48/D48</f>
        <v>1.0458612975391499</v>
      </c>
      <c r="K48" s="15">
        <f>G48/E48</f>
        <v>0.54020100502512558</v>
      </c>
      <c r="L48" s="15">
        <f>H48/F48</f>
        <v>0.94316271963330789</v>
      </c>
      <c r="M48" s="15">
        <f>I48/G48</f>
        <v>0.98866279069767438</v>
      </c>
      <c r="N48" s="16">
        <f>SUMPRODUCT(F4:F47,N4:N47)/SUM(F4:F47)</f>
        <v>0.73432543926661575</v>
      </c>
      <c r="O48" s="16">
        <f>SUMPRODUCT(G4:G47,O4:O47)/SUM(G4:G47)</f>
        <v>0.92017441860465132</v>
      </c>
      <c r="P48" s="14">
        <f>SUM(P4:P47)</f>
        <v>4760</v>
      </c>
      <c r="Q48" s="18">
        <f>SUM(Q4:Q47)</f>
        <v>5206.25</v>
      </c>
      <c r="R48" s="18">
        <f>SUM(R4:R47)</f>
        <v>175.99</v>
      </c>
      <c r="S48" s="18">
        <f>SUM(S4:S47)</f>
        <v>1126.3899999999999</v>
      </c>
      <c r="T48" s="17">
        <f>R48/P48</f>
        <v>3.6972689075630255E-2</v>
      </c>
      <c r="U48" s="17">
        <f>S48/Q48</f>
        <v>0.21635342136854741</v>
      </c>
      <c r="V48" s="17">
        <f>(R48+S48)/(P48+Q48)</f>
        <v>0.1306790417659601</v>
      </c>
      <c r="W48" s="17"/>
      <c r="X48" s="14"/>
    </row>
  </sheetData>
  <mergeCells count="3">
    <mergeCell ref="C2:C3"/>
    <mergeCell ref="D2:O2"/>
    <mergeCell ref="P2:V2"/>
  </mergeCells>
  <conditionalFormatting sqref="J4:L46 J48:L48">
    <cfRule type="cellIs" dxfId="71" priority="12" operator="greaterThan">
      <formula>1.1</formula>
    </cfRule>
  </conditionalFormatting>
  <conditionalFormatting sqref="L4:N46 L48:O48">
    <cfRule type="cellIs" dxfId="70" priority="15" operator="greaterThan">
      <formula>0.9</formula>
    </cfRule>
    <cfRule type="cellIs" dxfId="69" priority="16" operator="lessThan">
      <formula>0.9</formula>
    </cfRule>
  </conditionalFormatting>
  <conditionalFormatting sqref="N4:O46">
    <cfRule type="cellIs" dxfId="68" priority="9" operator="greaterThan">
      <formula>0.8</formula>
    </cfRule>
    <cfRule type="cellIs" dxfId="67" priority="10" operator="lessThan">
      <formula>0.8</formula>
    </cfRule>
  </conditionalFormatting>
  <conditionalFormatting sqref="P47">
    <cfRule type="cellIs" dxfId="66" priority="13" operator="greaterThan">
      <formula>0.8</formula>
    </cfRule>
    <cfRule type="cellIs" dxfId="65" priority="14" operator="lessThan">
      <formula>0.8</formula>
    </cfRule>
  </conditionalFormatting>
  <conditionalFormatting sqref="T4:U46">
    <cfRule type="cellIs" dxfId="64" priority="3" operator="greaterThanOrEqual">
      <formula>0.08</formula>
    </cfRule>
  </conditionalFormatting>
  <conditionalFormatting sqref="T48:W48">
    <cfRule type="cellIs" dxfId="63" priority="4" operator="greaterThanOrEqual">
      <formula>0.08</formula>
    </cfRule>
  </conditionalFormatting>
  <conditionalFormatting sqref="V4:W6 V7:V9 V10:W46">
    <cfRule type="cellIs" dxfId="62" priority="11" operator="greaterThanOrEqual">
      <formula>0.08</formula>
    </cfRule>
  </conditionalFormatting>
  <pageMargins left="0.7" right="0.7" top="0.75" bottom="0.75" header="0.3" footer="0.3"/>
  <headerFooter>
    <oddHeader>&amp;C&amp;"Calibri"&amp;10&amp;K000000 Internal&amp;1#_x000D_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5CCF-1831-466F-9F14-2849155DF584}">
  <dimension ref="C1:R16"/>
  <sheetViews>
    <sheetView showGridLines="0" zoomScale="115" zoomScaleNormal="115" workbookViewId="0">
      <selection activeCell="E4" sqref="E4:E12"/>
    </sheetView>
  </sheetViews>
  <sheetFormatPr defaultColWidth="10.88671875" defaultRowHeight="13.2"/>
  <cols>
    <col min="3" max="3" width="12.109375" style="1" bestFit="1" customWidth="1"/>
    <col min="4" max="5" width="12.109375" style="1" customWidth="1"/>
    <col min="6" max="6" width="25.44140625" style="1" customWidth="1"/>
    <col min="7" max="8" width="17.88671875" style="1" customWidth="1"/>
    <col min="9" max="9" width="17.44140625" style="1" customWidth="1"/>
    <col min="10" max="10" width="15.109375" style="1" customWidth="1"/>
    <col min="11" max="11" width="16.44140625" style="1" customWidth="1"/>
    <col min="12" max="12" width="10.88671875" style="1"/>
    <col min="13" max="14" width="10.88671875" style="1" customWidth="1"/>
    <col min="15" max="15" width="10.88671875" style="1"/>
    <col min="16" max="17" width="14.88671875" style="1" customWidth="1"/>
    <col min="18" max="18" width="95.5546875" style="1" bestFit="1" customWidth="1"/>
  </cols>
  <sheetData>
    <row r="1" spans="3:18" ht="12.6" customHeight="1">
      <c r="C1" s="277" t="s">
        <v>0</v>
      </c>
      <c r="D1" s="3"/>
      <c r="E1" s="3"/>
      <c r="F1" s="278" t="s">
        <v>9</v>
      </c>
      <c r="G1" s="278"/>
      <c r="H1" s="278"/>
      <c r="I1" s="278"/>
      <c r="J1" s="278"/>
      <c r="K1" s="278"/>
      <c r="L1" s="278"/>
      <c r="M1" s="278" t="s">
        <v>10</v>
      </c>
      <c r="N1" s="278"/>
      <c r="O1" s="278"/>
      <c r="P1" s="278"/>
      <c r="Q1" s="4"/>
    </row>
    <row r="2" spans="3:18" ht="14.4">
      <c r="C2" s="277"/>
      <c r="D2" s="3" t="s">
        <v>11</v>
      </c>
      <c r="E2" s="3" t="s">
        <v>12</v>
      </c>
      <c r="F2" s="5" t="s">
        <v>3</v>
      </c>
      <c r="G2" s="5" t="s">
        <v>1</v>
      </c>
      <c r="H2" s="5" t="s">
        <v>2</v>
      </c>
      <c r="I2" s="5" t="s">
        <v>4</v>
      </c>
      <c r="J2" s="5" t="s">
        <v>5</v>
      </c>
      <c r="K2" s="5" t="s">
        <v>6</v>
      </c>
      <c r="L2" s="5" t="s">
        <v>7</v>
      </c>
      <c r="M2" s="6" t="s">
        <v>15</v>
      </c>
      <c r="N2" s="6" t="s">
        <v>16</v>
      </c>
      <c r="O2" s="7" t="s">
        <v>17</v>
      </c>
      <c r="P2" s="7" t="s">
        <v>18</v>
      </c>
      <c r="Q2" s="7" t="s">
        <v>19</v>
      </c>
      <c r="R2" s="5" t="s">
        <v>8</v>
      </c>
    </row>
    <row r="3" spans="3:18">
      <c r="C3" s="8">
        <v>46023</v>
      </c>
      <c r="D3" s="9">
        <v>182</v>
      </c>
      <c r="E3" s="9">
        <v>284</v>
      </c>
      <c r="F3" s="9">
        <f>+D3+E3</f>
        <v>466</v>
      </c>
      <c r="G3" s="9">
        <v>86</v>
      </c>
      <c r="H3" s="9">
        <v>86</v>
      </c>
      <c r="I3" s="10">
        <f>+H3/F3</f>
        <v>0.18454935622317598</v>
      </c>
      <c r="J3" s="10">
        <f>+G3/F3</f>
        <v>0.18454935622317598</v>
      </c>
      <c r="K3" s="10">
        <f>H3/G3</f>
        <v>1</v>
      </c>
      <c r="L3" s="10">
        <v>0.94186046511627908</v>
      </c>
      <c r="M3" s="9">
        <v>195.5</v>
      </c>
      <c r="N3" s="9">
        <v>289</v>
      </c>
      <c r="O3" s="9"/>
      <c r="P3" s="9">
        <v>38.75</v>
      </c>
      <c r="Q3" s="11">
        <f>(O3+P3)/(M3+N3)</f>
        <v>7.9979360165118682E-2</v>
      </c>
      <c r="R3" s="9"/>
    </row>
    <row r="4" spans="3:18">
      <c r="C4" s="8">
        <v>46024</v>
      </c>
      <c r="D4" s="9">
        <v>285</v>
      </c>
      <c r="E4" s="9">
        <v>784</v>
      </c>
      <c r="F4" s="9">
        <f t="shared" ref="F4:F15" si="0">+D4+E4</f>
        <v>1069</v>
      </c>
      <c r="G4" s="9">
        <v>470</v>
      </c>
      <c r="H4" s="9">
        <v>465</v>
      </c>
      <c r="I4" s="10">
        <f t="shared" ref="I4:I15" si="1">+H4/F4</f>
        <v>0.43498596819457436</v>
      </c>
      <c r="J4" s="10">
        <f t="shared" ref="J4:J15" si="2">+G4/F4</f>
        <v>0.43966323666978485</v>
      </c>
      <c r="K4" s="10">
        <f t="shared" ref="K4:K15" si="3">H4/G4</f>
        <v>0.98936170212765961</v>
      </c>
      <c r="L4" s="10">
        <v>0.76808510638297878</v>
      </c>
      <c r="M4" s="9">
        <v>416.5</v>
      </c>
      <c r="N4" s="9">
        <v>340</v>
      </c>
      <c r="O4" s="9"/>
      <c r="P4" s="9">
        <v>35.36</v>
      </c>
      <c r="Q4" s="11">
        <f t="shared" ref="Q4:Q15" si="4">(O4+P4)/(M4+N4)</f>
        <v>4.6741573033707864E-2</v>
      </c>
      <c r="R4" s="9" t="s">
        <v>13</v>
      </c>
    </row>
    <row r="5" spans="3:18">
      <c r="C5" s="8">
        <v>46025</v>
      </c>
      <c r="D5" s="9">
        <v>273</v>
      </c>
      <c r="E5" s="9">
        <v>452</v>
      </c>
      <c r="F5" s="9">
        <f t="shared" si="0"/>
        <v>725</v>
      </c>
      <c r="G5" s="9">
        <v>304</v>
      </c>
      <c r="H5" s="9">
        <v>303</v>
      </c>
      <c r="I5" s="10">
        <f t="shared" si="1"/>
        <v>0.41793103448275865</v>
      </c>
      <c r="J5" s="10">
        <f t="shared" si="2"/>
        <v>0.41931034482758622</v>
      </c>
      <c r="K5" s="10">
        <f t="shared" si="3"/>
        <v>0.99671052631578949</v>
      </c>
      <c r="L5" s="10">
        <v>0.87828947368421051</v>
      </c>
      <c r="M5" s="9">
        <v>306</v>
      </c>
      <c r="N5" s="9">
        <v>289</v>
      </c>
      <c r="O5" s="9"/>
      <c r="P5" s="9">
        <v>38.43</v>
      </c>
      <c r="Q5" s="11">
        <f t="shared" si="4"/>
        <v>6.4588235294117641E-2</v>
      </c>
      <c r="R5" s="9"/>
    </row>
    <row r="6" spans="3:18">
      <c r="C6" s="8">
        <v>46026</v>
      </c>
      <c r="D6" s="9">
        <v>231</v>
      </c>
      <c r="E6" s="9">
        <v>275</v>
      </c>
      <c r="F6" s="9">
        <f t="shared" si="0"/>
        <v>506</v>
      </c>
      <c r="G6" s="9">
        <v>290</v>
      </c>
      <c r="H6" s="9">
        <v>289</v>
      </c>
      <c r="I6" s="10">
        <f t="shared" si="1"/>
        <v>0.57114624505928857</v>
      </c>
      <c r="J6" s="10">
        <f t="shared" si="2"/>
        <v>0.5731225296442688</v>
      </c>
      <c r="K6" s="10">
        <f t="shared" si="3"/>
        <v>0.99655172413793103</v>
      </c>
      <c r="L6" s="10">
        <v>0.84482758620689657</v>
      </c>
      <c r="M6" s="9">
        <v>195.5</v>
      </c>
      <c r="N6" s="9">
        <v>212.5</v>
      </c>
      <c r="O6" s="9"/>
      <c r="P6" s="9">
        <v>42.5</v>
      </c>
      <c r="Q6" s="11">
        <f t="shared" si="4"/>
        <v>0.10416666666666667</v>
      </c>
      <c r="R6" s="9"/>
    </row>
    <row r="7" spans="3:18">
      <c r="C7" s="8">
        <v>46027</v>
      </c>
      <c r="D7" s="9">
        <v>534</v>
      </c>
      <c r="E7" s="9">
        <v>857</v>
      </c>
      <c r="F7" s="9">
        <f t="shared" si="0"/>
        <v>1391</v>
      </c>
      <c r="G7" s="9">
        <v>1180</v>
      </c>
      <c r="H7" s="9">
        <v>922</v>
      </c>
      <c r="I7" s="10">
        <f t="shared" si="1"/>
        <v>0.66283249460819549</v>
      </c>
      <c r="J7" s="10">
        <f t="shared" si="2"/>
        <v>0.8483105679367362</v>
      </c>
      <c r="K7" s="10">
        <f t="shared" si="3"/>
        <v>0.78135593220338984</v>
      </c>
      <c r="L7" s="10">
        <v>0.37777777777777777</v>
      </c>
      <c r="M7" s="9">
        <v>348.5</v>
      </c>
      <c r="N7" s="9">
        <v>374</v>
      </c>
      <c r="O7" s="9">
        <v>25.5</v>
      </c>
      <c r="P7" s="9">
        <v>36</v>
      </c>
      <c r="Q7" s="11">
        <f t="shared" si="4"/>
        <v>8.5121107266435986E-2</v>
      </c>
      <c r="R7" s="9" t="s">
        <v>13</v>
      </c>
    </row>
    <row r="8" spans="3:18">
      <c r="C8" s="8">
        <v>46028</v>
      </c>
      <c r="D8" s="9">
        <v>374</v>
      </c>
      <c r="E8" s="9">
        <v>654</v>
      </c>
      <c r="F8" s="9">
        <f t="shared" si="0"/>
        <v>1028</v>
      </c>
      <c r="G8" s="9">
        <v>601</v>
      </c>
      <c r="H8" s="9">
        <v>555</v>
      </c>
      <c r="I8" s="10">
        <f t="shared" si="1"/>
        <v>0.53988326848249024</v>
      </c>
      <c r="J8" s="10">
        <f t="shared" si="2"/>
        <v>0.58463035019455256</v>
      </c>
      <c r="K8" s="10">
        <f t="shared" si="3"/>
        <v>0.9234608985024958</v>
      </c>
      <c r="L8" s="10">
        <v>0.65776293823038401</v>
      </c>
      <c r="M8" s="9">
        <v>323</v>
      </c>
      <c r="N8" s="9">
        <v>314.5</v>
      </c>
      <c r="O8" s="9"/>
      <c r="P8" s="9">
        <v>35.79</v>
      </c>
      <c r="Q8" s="11">
        <f t="shared" si="4"/>
        <v>5.6141176470588236E-2</v>
      </c>
      <c r="R8" s="9" t="s">
        <v>13</v>
      </c>
    </row>
    <row r="9" spans="3:18">
      <c r="C9" s="8">
        <v>46029</v>
      </c>
      <c r="D9" s="9">
        <v>313</v>
      </c>
      <c r="E9" s="9">
        <v>649</v>
      </c>
      <c r="F9" s="9">
        <f t="shared" si="0"/>
        <v>962</v>
      </c>
      <c r="G9" s="9">
        <v>383</v>
      </c>
      <c r="H9" s="9">
        <v>383</v>
      </c>
      <c r="I9" s="10">
        <f t="shared" si="1"/>
        <v>0.39812889812889812</v>
      </c>
      <c r="J9" s="10">
        <f t="shared" si="2"/>
        <v>0.39812889812889812</v>
      </c>
      <c r="K9" s="10">
        <f t="shared" si="3"/>
        <v>1</v>
      </c>
      <c r="L9" s="10">
        <v>0.90339425587467359</v>
      </c>
      <c r="M9" s="9">
        <v>340</v>
      </c>
      <c r="N9" s="9">
        <v>289</v>
      </c>
      <c r="O9" s="9">
        <v>23.8</v>
      </c>
      <c r="P9" s="9">
        <v>34</v>
      </c>
      <c r="Q9" s="11">
        <f t="shared" si="4"/>
        <v>9.1891891891891883E-2</v>
      </c>
      <c r="R9" s="9"/>
    </row>
    <row r="10" spans="3:18">
      <c r="C10" s="8">
        <v>46030</v>
      </c>
      <c r="D10" s="9">
        <v>272</v>
      </c>
      <c r="E10" s="9">
        <v>585</v>
      </c>
      <c r="F10" s="9">
        <f t="shared" si="0"/>
        <v>857</v>
      </c>
      <c r="G10" s="9">
        <v>472</v>
      </c>
      <c r="H10" s="9">
        <v>471</v>
      </c>
      <c r="I10" s="10">
        <f t="shared" si="1"/>
        <v>0.54959159859976658</v>
      </c>
      <c r="J10" s="10">
        <f t="shared" si="2"/>
        <v>0.55075845974329052</v>
      </c>
      <c r="K10" s="10">
        <f t="shared" si="3"/>
        <v>0.9978813559322034</v>
      </c>
      <c r="L10" s="10">
        <v>0.92796610169491522</v>
      </c>
      <c r="M10" s="9">
        <v>297.5</v>
      </c>
      <c r="N10" s="9">
        <v>280.5</v>
      </c>
      <c r="O10" s="9">
        <v>8.85</v>
      </c>
      <c r="P10" s="9">
        <v>42.75</v>
      </c>
      <c r="Q10" s="11">
        <f t="shared" si="4"/>
        <v>8.9273356401384091E-2</v>
      </c>
      <c r="R10" s="9"/>
    </row>
    <row r="11" spans="3:18">
      <c r="C11" s="8">
        <v>46031</v>
      </c>
      <c r="D11" s="9">
        <v>378</v>
      </c>
      <c r="E11" s="9">
        <v>636</v>
      </c>
      <c r="F11" s="9">
        <f t="shared" si="0"/>
        <v>1014</v>
      </c>
      <c r="G11" s="9">
        <v>416</v>
      </c>
      <c r="H11" s="9">
        <v>416</v>
      </c>
      <c r="I11" s="10">
        <f t="shared" si="1"/>
        <v>0.41025641025641024</v>
      </c>
      <c r="J11" s="10">
        <f t="shared" si="2"/>
        <v>0.41025641025641024</v>
      </c>
      <c r="K11" s="10">
        <f t="shared" si="3"/>
        <v>1</v>
      </c>
      <c r="L11" s="10">
        <v>0.95913461538461542</v>
      </c>
      <c r="M11" s="9">
        <v>297.5</v>
      </c>
      <c r="N11" s="9">
        <v>365.5</v>
      </c>
      <c r="O11" s="9">
        <v>8.75</v>
      </c>
      <c r="P11" s="9">
        <v>67.17</v>
      </c>
      <c r="Q11" s="11">
        <f t="shared" si="4"/>
        <v>0.11450980392156863</v>
      </c>
      <c r="R11" s="9"/>
    </row>
    <row r="12" spans="3:18">
      <c r="C12" s="8">
        <v>46032</v>
      </c>
      <c r="D12" s="9">
        <v>331</v>
      </c>
      <c r="E12" s="9">
        <v>455</v>
      </c>
      <c r="F12" s="9">
        <f t="shared" si="0"/>
        <v>786</v>
      </c>
      <c r="G12" s="9">
        <v>260</v>
      </c>
      <c r="H12" s="9">
        <v>252</v>
      </c>
      <c r="I12" s="10">
        <f t="shared" si="1"/>
        <v>0.32061068702290074</v>
      </c>
      <c r="J12" s="10">
        <f t="shared" si="2"/>
        <v>0.33078880407124683</v>
      </c>
      <c r="K12" s="10">
        <f t="shared" si="3"/>
        <v>0.96923076923076923</v>
      </c>
      <c r="L12" s="10">
        <v>0.78764478764478763</v>
      </c>
      <c r="M12" s="9">
        <v>195.5</v>
      </c>
      <c r="N12" s="9">
        <v>204</v>
      </c>
      <c r="O12" s="9">
        <v>39.5</v>
      </c>
      <c r="P12" s="9">
        <v>42.5</v>
      </c>
      <c r="Q12" s="11">
        <f t="shared" si="4"/>
        <v>0.20525657071339173</v>
      </c>
      <c r="R12" s="9" t="s">
        <v>14</v>
      </c>
    </row>
    <row r="13" spans="3:18">
      <c r="C13" s="8">
        <v>46033</v>
      </c>
      <c r="D13" s="9">
        <v>249</v>
      </c>
      <c r="E13" s="9">
        <v>299</v>
      </c>
      <c r="F13" s="9">
        <f t="shared" si="0"/>
        <v>548</v>
      </c>
      <c r="G13" s="9">
        <v>205</v>
      </c>
      <c r="H13" s="9">
        <v>201</v>
      </c>
      <c r="I13" s="10">
        <f t="shared" si="1"/>
        <v>0.36678832116788324</v>
      </c>
      <c r="J13" s="10">
        <f t="shared" si="2"/>
        <v>0.37408759124087593</v>
      </c>
      <c r="K13" s="10">
        <f t="shared" si="3"/>
        <v>0.98048780487804876</v>
      </c>
      <c r="L13" s="10">
        <v>0.73039215686274506</v>
      </c>
      <c r="M13" s="9">
        <v>110.5</v>
      </c>
      <c r="N13" s="9">
        <v>136</v>
      </c>
      <c r="O13" s="9">
        <v>19.850000000000001</v>
      </c>
      <c r="P13" s="9">
        <v>25.5</v>
      </c>
      <c r="Q13" s="11">
        <f t="shared" si="4"/>
        <v>0.18397565922920894</v>
      </c>
      <c r="R13" s="9" t="s">
        <v>14</v>
      </c>
    </row>
    <row r="14" spans="3:18">
      <c r="C14" s="8">
        <v>46034</v>
      </c>
      <c r="D14" s="9">
        <v>539</v>
      </c>
      <c r="E14" s="9">
        <v>872</v>
      </c>
      <c r="F14" s="9">
        <f t="shared" si="0"/>
        <v>1411</v>
      </c>
      <c r="G14" s="9">
        <v>561</v>
      </c>
      <c r="H14" s="9">
        <v>557</v>
      </c>
      <c r="I14" s="10">
        <f t="shared" si="1"/>
        <v>0.39475549255846915</v>
      </c>
      <c r="J14" s="10">
        <f t="shared" si="2"/>
        <v>0.39759036144578314</v>
      </c>
      <c r="K14" s="10">
        <f t="shared" si="3"/>
        <v>0.99286987522281644</v>
      </c>
      <c r="L14" s="10">
        <v>0.88413547237076651</v>
      </c>
      <c r="M14" s="9">
        <v>357</v>
      </c>
      <c r="N14" s="9">
        <v>399.5</v>
      </c>
      <c r="O14" s="9">
        <v>17</v>
      </c>
      <c r="P14" s="9">
        <v>53.5</v>
      </c>
      <c r="Q14" s="11">
        <f t="shared" si="4"/>
        <v>9.3192333113020484E-2</v>
      </c>
      <c r="R14" s="9"/>
    </row>
    <row r="15" spans="3:18">
      <c r="C15" s="8">
        <v>46035</v>
      </c>
      <c r="D15" s="9">
        <v>377</v>
      </c>
      <c r="E15" s="9">
        <v>657</v>
      </c>
      <c r="F15" s="9">
        <f t="shared" si="0"/>
        <v>1034</v>
      </c>
      <c r="G15" s="9">
        <v>396</v>
      </c>
      <c r="H15" s="9">
        <v>393</v>
      </c>
      <c r="I15" s="10">
        <f t="shared" si="1"/>
        <v>0.38007736943907156</v>
      </c>
      <c r="J15" s="10">
        <f t="shared" si="2"/>
        <v>0.38297872340425532</v>
      </c>
      <c r="K15" s="10">
        <f t="shared" si="3"/>
        <v>0.99242424242424243</v>
      </c>
      <c r="L15" s="10">
        <v>0.90886075949367084</v>
      </c>
      <c r="M15" s="9">
        <v>314.5</v>
      </c>
      <c r="N15" s="9">
        <v>229.5</v>
      </c>
      <c r="O15" s="9">
        <v>6</v>
      </c>
      <c r="P15" s="9">
        <v>38.11</v>
      </c>
      <c r="Q15" s="11">
        <f t="shared" si="4"/>
        <v>8.1084558823529412E-2</v>
      </c>
      <c r="R15" s="9"/>
    </row>
    <row r="16" spans="3:18">
      <c r="I16" s="2"/>
      <c r="J16" s="2"/>
    </row>
  </sheetData>
  <mergeCells count="3">
    <mergeCell ref="C1:C2"/>
    <mergeCell ref="F1:L1"/>
    <mergeCell ref="M1:P1"/>
  </mergeCells>
  <conditionalFormatting sqref="J3:J15">
    <cfRule type="cellIs" dxfId="61" priority="2" operator="greaterThan">
      <formula>1.1</formula>
    </cfRule>
  </conditionalFormatting>
  <conditionalFormatting sqref="K3:K15">
    <cfRule type="cellIs" dxfId="60" priority="5" operator="greaterThan">
      <formula>0.9</formula>
    </cfRule>
    <cfRule type="cellIs" dxfId="59" priority="6" operator="lessThan">
      <formula>0.9</formula>
    </cfRule>
  </conditionalFormatting>
  <conditionalFormatting sqref="L3:L15 N3:O15 M3:M16">
    <cfRule type="cellIs" dxfId="58" priority="3" operator="greaterThan">
      <formula>0.8</formula>
    </cfRule>
    <cfRule type="cellIs" dxfId="57" priority="4" operator="lessThan">
      <formula>0.8</formula>
    </cfRule>
  </conditionalFormatting>
  <conditionalFormatting sqref="Q3:Q15">
    <cfRule type="cellIs" dxfId="56" priority="1" operator="greaterThanOrEqual">
      <formula>0.08</formula>
    </cfRule>
  </conditionalFormatting>
  <pageMargins left="0.7" right="0.7" top="0.75" bottom="0.75" header="0.3" footer="0.3"/>
  <headerFooter>
    <oddHeader>&amp;C&amp;"Calibri"&amp;10&amp;K000000 Internal&amp;1#_x000D_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DE19A-ED95-4599-9A86-A9044AE81271}">
  <dimension ref="B1:N34"/>
  <sheetViews>
    <sheetView showGridLines="0" workbookViewId="0">
      <selection activeCell="D55" sqref="D55"/>
    </sheetView>
  </sheetViews>
  <sheetFormatPr defaultColWidth="10.88671875" defaultRowHeight="13.2"/>
  <cols>
    <col min="1" max="1" width="20.88671875" customWidth="1"/>
    <col min="2" max="2" width="6.109375" bestFit="1" customWidth="1"/>
    <col min="3" max="3" width="9.88671875" bestFit="1" customWidth="1"/>
    <col min="4" max="4" width="32" bestFit="1" customWidth="1"/>
    <col min="5" max="6" width="20.88671875" bestFit="1" customWidth="1"/>
    <col min="7" max="7" width="20.88671875" customWidth="1"/>
    <col min="8" max="8" width="9" bestFit="1" customWidth="1"/>
    <col min="9" max="9" width="9.88671875" bestFit="1" customWidth="1"/>
    <col min="10" max="10" width="32" bestFit="1" customWidth="1"/>
    <col min="11" max="13" width="20.88671875" bestFit="1" customWidth="1"/>
  </cols>
  <sheetData>
    <row r="1" spans="2:14" ht="14.4">
      <c r="B1" s="23" t="s">
        <v>20</v>
      </c>
      <c r="C1" s="24" t="s">
        <v>21</v>
      </c>
      <c r="D1" s="24" t="s">
        <v>22</v>
      </c>
      <c r="E1" s="24" t="s">
        <v>23</v>
      </c>
      <c r="F1" s="24" t="s">
        <v>24</v>
      </c>
      <c r="G1" s="24" t="s">
        <v>45</v>
      </c>
      <c r="I1" s="23" t="s">
        <v>20</v>
      </c>
      <c r="J1" s="24" t="s">
        <v>21</v>
      </c>
      <c r="K1" s="24" t="s">
        <v>22</v>
      </c>
      <c r="L1" s="24" t="s">
        <v>23</v>
      </c>
      <c r="M1" s="24" t="s">
        <v>24</v>
      </c>
      <c r="N1" s="24" t="s">
        <v>45</v>
      </c>
    </row>
    <row r="2" spans="2:14" s="33" customFormat="1">
      <c r="B2" s="31" t="s">
        <v>25</v>
      </c>
      <c r="C2" s="32">
        <v>46020</v>
      </c>
      <c r="D2" s="31"/>
      <c r="E2" s="31"/>
      <c r="F2" s="31">
        <v>0</v>
      </c>
      <c r="G2" s="31">
        <f>D2+E2</f>
        <v>0</v>
      </c>
      <c r="I2" s="31" t="s">
        <v>26</v>
      </c>
      <c r="J2" s="32">
        <v>46020</v>
      </c>
      <c r="K2" s="31"/>
      <c r="L2" s="31"/>
      <c r="M2" s="31">
        <v>774</v>
      </c>
      <c r="N2" s="31">
        <f>K2+L2</f>
        <v>0</v>
      </c>
    </row>
    <row r="3" spans="2:14" s="33" customFormat="1">
      <c r="B3" s="31" t="s">
        <v>25</v>
      </c>
      <c r="C3" s="32">
        <v>46021</v>
      </c>
      <c r="D3" s="31">
        <v>0</v>
      </c>
      <c r="E3" s="31">
        <v>0</v>
      </c>
      <c r="F3" s="31">
        <v>0</v>
      </c>
      <c r="G3" s="31">
        <f t="shared" ref="G3:G19" si="0">D3+E3</f>
        <v>0</v>
      </c>
      <c r="I3" s="31" t="s">
        <v>26</v>
      </c>
      <c r="J3" s="32">
        <v>46021</v>
      </c>
      <c r="K3" s="31">
        <v>0</v>
      </c>
      <c r="L3" s="31">
        <v>0</v>
      </c>
      <c r="M3" s="31">
        <v>620</v>
      </c>
      <c r="N3" s="31">
        <f>K3+L3</f>
        <v>0</v>
      </c>
    </row>
    <row r="4" spans="2:14" s="33" customFormat="1">
      <c r="B4" s="31" t="s">
        <v>25</v>
      </c>
      <c r="C4" s="32">
        <v>46022</v>
      </c>
      <c r="D4" s="31">
        <v>4</v>
      </c>
      <c r="E4" s="31">
        <v>5</v>
      </c>
      <c r="F4" s="31">
        <v>0</v>
      </c>
      <c r="G4" s="31">
        <f t="shared" si="0"/>
        <v>9</v>
      </c>
      <c r="I4" s="31" t="s">
        <v>26</v>
      </c>
      <c r="J4" s="32">
        <v>46022</v>
      </c>
      <c r="K4" s="31">
        <v>2</v>
      </c>
      <c r="L4" s="31">
        <v>10</v>
      </c>
      <c r="M4" s="31">
        <v>636</v>
      </c>
      <c r="N4" s="31">
        <f>K4+L4</f>
        <v>12</v>
      </c>
    </row>
    <row r="5" spans="2:14">
      <c r="B5" s="23" t="s">
        <v>25</v>
      </c>
      <c r="C5" s="30">
        <v>46023</v>
      </c>
      <c r="D5" s="23">
        <v>3</v>
      </c>
      <c r="E5" s="23">
        <v>78</v>
      </c>
      <c r="F5" s="23">
        <v>182</v>
      </c>
      <c r="G5" s="29">
        <f t="shared" si="0"/>
        <v>81</v>
      </c>
      <c r="I5" s="23" t="s">
        <v>26</v>
      </c>
      <c r="J5" s="30">
        <v>46023</v>
      </c>
      <c r="K5" s="23">
        <v>9</v>
      </c>
      <c r="L5" s="23">
        <v>57</v>
      </c>
      <c r="M5" s="23">
        <v>284</v>
      </c>
      <c r="N5" s="29">
        <f>K5+L5</f>
        <v>66</v>
      </c>
    </row>
    <row r="6" spans="2:14">
      <c r="B6" s="23" t="s">
        <v>25</v>
      </c>
      <c r="C6" s="30">
        <v>46024</v>
      </c>
      <c r="D6" s="23">
        <v>8</v>
      </c>
      <c r="E6" s="23">
        <v>427</v>
      </c>
      <c r="F6" s="23">
        <v>285</v>
      </c>
      <c r="G6" s="29">
        <f t="shared" si="0"/>
        <v>435</v>
      </c>
      <c r="I6" s="23" t="s">
        <v>26</v>
      </c>
      <c r="J6" s="30">
        <v>46024</v>
      </c>
      <c r="K6" s="23">
        <v>3</v>
      </c>
      <c r="L6" s="23">
        <v>201</v>
      </c>
      <c r="M6" s="23">
        <v>784</v>
      </c>
      <c r="N6" s="29">
        <f t="shared" ref="N6:N19" si="1">K6+L6</f>
        <v>204</v>
      </c>
    </row>
    <row r="7" spans="2:14">
      <c r="B7" s="23" t="s">
        <v>25</v>
      </c>
      <c r="C7" s="30">
        <v>46025</v>
      </c>
      <c r="D7" s="23">
        <v>2</v>
      </c>
      <c r="E7" s="23">
        <v>272</v>
      </c>
      <c r="F7" s="23">
        <v>273</v>
      </c>
      <c r="G7" s="29">
        <f t="shared" si="0"/>
        <v>274</v>
      </c>
      <c r="I7" s="23" t="s">
        <v>26</v>
      </c>
      <c r="J7" s="30">
        <v>46025</v>
      </c>
      <c r="K7" s="23">
        <v>0</v>
      </c>
      <c r="L7" s="23">
        <v>98</v>
      </c>
      <c r="M7" s="23">
        <v>452</v>
      </c>
      <c r="N7" s="29">
        <f t="shared" si="1"/>
        <v>98</v>
      </c>
    </row>
    <row r="8" spans="2:14">
      <c r="B8" s="23" t="s">
        <v>25</v>
      </c>
      <c r="C8" s="30">
        <v>46026</v>
      </c>
      <c r="D8" s="23">
        <v>3</v>
      </c>
      <c r="E8" s="23">
        <v>253</v>
      </c>
      <c r="F8" s="23">
        <v>231</v>
      </c>
      <c r="G8" s="29">
        <f t="shared" si="0"/>
        <v>256</v>
      </c>
      <c r="I8" s="23" t="s">
        <v>26</v>
      </c>
      <c r="J8" s="30">
        <v>46026</v>
      </c>
      <c r="K8" s="23">
        <v>2</v>
      </c>
      <c r="L8" s="23">
        <v>90</v>
      </c>
      <c r="M8" s="23">
        <v>275</v>
      </c>
      <c r="N8" s="29">
        <f t="shared" si="1"/>
        <v>92</v>
      </c>
    </row>
    <row r="9" spans="2:14">
      <c r="B9" s="23" t="s">
        <v>25</v>
      </c>
      <c r="C9" s="30">
        <v>46027</v>
      </c>
      <c r="D9" s="23">
        <v>262</v>
      </c>
      <c r="E9" s="23">
        <v>1010</v>
      </c>
      <c r="F9" s="23">
        <v>534</v>
      </c>
      <c r="G9" s="29">
        <f t="shared" si="0"/>
        <v>1272</v>
      </c>
      <c r="I9" s="23" t="s">
        <v>26</v>
      </c>
      <c r="J9" s="30">
        <v>46027</v>
      </c>
      <c r="K9" s="23">
        <v>17</v>
      </c>
      <c r="L9" s="23">
        <v>460</v>
      </c>
      <c r="M9" s="23">
        <v>857</v>
      </c>
      <c r="N9" s="29">
        <f t="shared" si="1"/>
        <v>477</v>
      </c>
    </row>
    <row r="10" spans="2:14">
      <c r="B10" s="23" t="s">
        <v>25</v>
      </c>
      <c r="C10" s="30">
        <v>46028</v>
      </c>
      <c r="D10" s="23">
        <v>48</v>
      </c>
      <c r="E10" s="23">
        <v>493</v>
      </c>
      <c r="F10" s="23">
        <v>374</v>
      </c>
      <c r="G10" s="29">
        <f t="shared" si="0"/>
        <v>541</v>
      </c>
      <c r="I10" s="23" t="s">
        <v>26</v>
      </c>
      <c r="J10" s="30">
        <v>46028</v>
      </c>
      <c r="K10" s="23">
        <v>1</v>
      </c>
      <c r="L10" s="23">
        <v>290</v>
      </c>
      <c r="M10" s="23">
        <v>654</v>
      </c>
      <c r="N10" s="29">
        <f t="shared" si="1"/>
        <v>291</v>
      </c>
    </row>
    <row r="11" spans="2:14">
      <c r="B11" s="23" t="s">
        <v>25</v>
      </c>
      <c r="C11" s="30">
        <v>46029</v>
      </c>
      <c r="D11" s="23">
        <v>2</v>
      </c>
      <c r="E11" s="23">
        <v>326</v>
      </c>
      <c r="F11" s="23">
        <v>313</v>
      </c>
      <c r="G11" s="29">
        <f t="shared" si="0"/>
        <v>328</v>
      </c>
      <c r="I11" s="23" t="s">
        <v>26</v>
      </c>
      <c r="J11" s="30">
        <v>46029</v>
      </c>
      <c r="K11" s="23">
        <v>1</v>
      </c>
      <c r="L11" s="23">
        <v>204</v>
      </c>
      <c r="M11" s="23">
        <v>649</v>
      </c>
      <c r="N11" s="29">
        <f t="shared" si="1"/>
        <v>205</v>
      </c>
    </row>
    <row r="12" spans="2:14">
      <c r="B12" s="23" t="s">
        <v>25</v>
      </c>
      <c r="C12" s="30">
        <v>46030</v>
      </c>
      <c r="D12" s="23">
        <v>5</v>
      </c>
      <c r="E12" s="23">
        <v>391</v>
      </c>
      <c r="F12" s="23">
        <v>272</v>
      </c>
      <c r="G12" s="29">
        <f t="shared" si="0"/>
        <v>396</v>
      </c>
      <c r="I12" s="23" t="s">
        <v>26</v>
      </c>
      <c r="J12" s="30">
        <v>46030</v>
      </c>
      <c r="K12" s="23">
        <v>0</v>
      </c>
      <c r="L12" s="23">
        <v>253</v>
      </c>
      <c r="M12" s="23">
        <v>585</v>
      </c>
      <c r="N12" s="29">
        <f t="shared" si="1"/>
        <v>253</v>
      </c>
    </row>
    <row r="13" spans="2:14">
      <c r="B13" s="23" t="s">
        <v>25</v>
      </c>
      <c r="C13" s="30">
        <v>46031</v>
      </c>
      <c r="D13" s="23">
        <v>2</v>
      </c>
      <c r="E13" s="23">
        <v>325</v>
      </c>
      <c r="F13" s="23">
        <v>376</v>
      </c>
      <c r="G13" s="29">
        <f t="shared" si="0"/>
        <v>327</v>
      </c>
      <c r="I13" s="23" t="s">
        <v>26</v>
      </c>
      <c r="J13" s="30">
        <v>46031</v>
      </c>
      <c r="K13" s="23">
        <v>1</v>
      </c>
      <c r="L13" s="23">
        <v>231</v>
      </c>
      <c r="M13" s="23">
        <v>636</v>
      </c>
      <c r="N13" s="29">
        <f t="shared" si="1"/>
        <v>232</v>
      </c>
    </row>
    <row r="14" spans="2:14">
      <c r="B14" s="23" t="s">
        <v>25</v>
      </c>
      <c r="C14" s="30">
        <v>46032</v>
      </c>
      <c r="D14" s="23">
        <v>8</v>
      </c>
      <c r="E14" s="23">
        <v>237</v>
      </c>
      <c r="F14" s="23">
        <v>331</v>
      </c>
      <c r="G14" s="29">
        <f t="shared" si="0"/>
        <v>245</v>
      </c>
      <c r="I14" s="23" t="s">
        <v>26</v>
      </c>
      <c r="J14" s="30">
        <v>46032</v>
      </c>
      <c r="K14" s="23">
        <v>0</v>
      </c>
      <c r="L14" s="23">
        <v>101</v>
      </c>
      <c r="M14" s="23">
        <v>455</v>
      </c>
      <c r="N14" s="29">
        <f t="shared" si="1"/>
        <v>101</v>
      </c>
    </row>
    <row r="15" spans="2:14">
      <c r="B15" s="23" t="s">
        <v>25</v>
      </c>
      <c r="C15" s="30">
        <v>46033</v>
      </c>
      <c r="D15" s="23">
        <v>5</v>
      </c>
      <c r="E15" s="23">
        <v>178</v>
      </c>
      <c r="F15" s="23">
        <v>249</v>
      </c>
      <c r="G15" s="29">
        <f t="shared" si="0"/>
        <v>183</v>
      </c>
      <c r="I15" s="23" t="s">
        <v>26</v>
      </c>
      <c r="J15" s="30">
        <v>46033</v>
      </c>
      <c r="K15" s="23">
        <v>0</v>
      </c>
      <c r="L15" s="23">
        <v>50</v>
      </c>
      <c r="M15" s="23">
        <v>299</v>
      </c>
      <c r="N15" s="29">
        <f t="shared" si="1"/>
        <v>50</v>
      </c>
    </row>
    <row r="16" spans="2:14">
      <c r="B16" s="23" t="s">
        <v>25</v>
      </c>
      <c r="C16" s="30">
        <v>46034</v>
      </c>
      <c r="D16" s="23">
        <v>6</v>
      </c>
      <c r="E16" s="23">
        <v>484</v>
      </c>
      <c r="F16" s="23">
        <v>539</v>
      </c>
      <c r="G16" s="29">
        <f t="shared" si="0"/>
        <v>490</v>
      </c>
      <c r="I16" s="23" t="s">
        <v>26</v>
      </c>
      <c r="J16" s="30">
        <v>46034</v>
      </c>
      <c r="K16" s="23">
        <v>0</v>
      </c>
      <c r="L16" s="23">
        <v>265</v>
      </c>
      <c r="M16" s="23">
        <v>872</v>
      </c>
      <c r="N16" s="29">
        <f t="shared" si="1"/>
        <v>265</v>
      </c>
    </row>
    <row r="17" spans="2:14">
      <c r="B17" s="23" t="s">
        <v>25</v>
      </c>
      <c r="C17" s="30">
        <v>46035</v>
      </c>
      <c r="D17" s="23">
        <v>9</v>
      </c>
      <c r="E17" s="23">
        <v>360</v>
      </c>
      <c r="F17" s="23">
        <v>377</v>
      </c>
      <c r="G17" s="29">
        <f t="shared" si="0"/>
        <v>369</v>
      </c>
      <c r="I17" s="23" t="s">
        <v>26</v>
      </c>
      <c r="J17" s="30">
        <v>46035</v>
      </c>
      <c r="K17" s="23">
        <v>1</v>
      </c>
      <c r="L17" s="23">
        <v>188</v>
      </c>
      <c r="M17" s="23">
        <v>657</v>
      </c>
      <c r="N17" s="29">
        <f t="shared" si="1"/>
        <v>189</v>
      </c>
    </row>
    <row r="18" spans="2:14">
      <c r="B18" s="23" t="s">
        <v>25</v>
      </c>
      <c r="C18" s="30">
        <v>46036</v>
      </c>
      <c r="D18" s="23">
        <v>4</v>
      </c>
      <c r="E18" s="23">
        <v>269</v>
      </c>
      <c r="F18" s="23">
        <v>311</v>
      </c>
      <c r="G18" s="29">
        <f t="shared" si="0"/>
        <v>273</v>
      </c>
      <c r="I18" s="23" t="s">
        <v>26</v>
      </c>
      <c r="J18" s="30">
        <v>46036</v>
      </c>
      <c r="K18" s="23">
        <v>0</v>
      </c>
      <c r="L18" s="23">
        <v>194</v>
      </c>
      <c r="M18" s="23">
        <v>630</v>
      </c>
      <c r="N18" s="29">
        <f t="shared" si="1"/>
        <v>194</v>
      </c>
    </row>
    <row r="19" spans="2:14">
      <c r="B19" s="23" t="s">
        <v>25</v>
      </c>
      <c r="C19" s="30">
        <v>46037</v>
      </c>
      <c r="D19" s="23">
        <v>2</v>
      </c>
      <c r="E19" s="23">
        <v>286</v>
      </c>
      <c r="F19" s="23">
        <v>310</v>
      </c>
      <c r="G19" s="29">
        <f t="shared" si="0"/>
        <v>288</v>
      </c>
      <c r="I19" s="23"/>
      <c r="J19" s="30">
        <v>46037</v>
      </c>
      <c r="K19" s="23">
        <v>1</v>
      </c>
      <c r="L19" s="23">
        <v>179</v>
      </c>
      <c r="M19" s="23">
        <v>652</v>
      </c>
      <c r="N19" s="29">
        <f t="shared" si="1"/>
        <v>180</v>
      </c>
    </row>
    <row r="20" spans="2:14">
      <c r="B20" s="23"/>
      <c r="C20" s="30"/>
      <c r="D20" s="23"/>
      <c r="E20" s="23"/>
      <c r="F20" s="23"/>
      <c r="G20" s="29"/>
      <c r="I20" s="23"/>
      <c r="J20" s="30"/>
      <c r="K20" s="23"/>
      <c r="L20" s="23"/>
      <c r="M20" s="23"/>
      <c r="N20" s="29"/>
    </row>
    <row r="21" spans="2:14">
      <c r="B21" s="23"/>
      <c r="C21" s="30"/>
      <c r="D21" s="23"/>
      <c r="E21" s="23"/>
      <c r="F21" s="23"/>
      <c r="G21" s="29"/>
      <c r="I21" s="23"/>
      <c r="J21" s="30"/>
      <c r="K21" s="23"/>
      <c r="L21" s="23"/>
      <c r="M21" s="23"/>
      <c r="N21" s="29"/>
    </row>
    <row r="32" spans="2:14" ht="14.4">
      <c r="C32" s="23" t="s">
        <v>20</v>
      </c>
      <c r="D32" s="24" t="s">
        <v>21</v>
      </c>
      <c r="E32" s="24" t="s">
        <v>22</v>
      </c>
      <c r="F32" s="24" t="s">
        <v>23</v>
      </c>
      <c r="G32" s="24"/>
      <c r="H32" s="24" t="s">
        <v>34</v>
      </c>
      <c r="I32" s="24" t="s">
        <v>6</v>
      </c>
    </row>
    <row r="33" spans="3:9">
      <c r="C33" s="25" t="s">
        <v>25</v>
      </c>
      <c r="D33" s="26">
        <v>46036</v>
      </c>
      <c r="E33" s="25">
        <v>4</v>
      </c>
      <c r="F33" s="25">
        <v>269</v>
      </c>
      <c r="G33" s="25"/>
      <c r="H33" s="25">
        <f>F33+E33</f>
        <v>273</v>
      </c>
      <c r="I33" s="27">
        <f>F33/H33</f>
        <v>0.9853479853479854</v>
      </c>
    </row>
    <row r="34" spans="3:9">
      <c r="C34" s="25" t="s">
        <v>26</v>
      </c>
      <c r="D34" s="26">
        <v>46036</v>
      </c>
      <c r="E34" s="25">
        <v>0</v>
      </c>
      <c r="F34" s="25">
        <v>194</v>
      </c>
      <c r="G34" s="25"/>
      <c r="H34" s="25">
        <f>F34+E34</f>
        <v>194</v>
      </c>
      <c r="I34" s="27">
        <f>F34/H34</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Daily Flash NL</vt:lpstr>
      <vt:lpstr>Feuil6</vt:lpstr>
      <vt:lpstr>Daily Flash NL (2)</vt:lpstr>
      <vt:lpstr>Daily Flash NL CBC</vt:lpstr>
      <vt:lpstr>Daily Flash NL (3)</vt:lpstr>
      <vt:lpstr>Daily Flash NL (4)</vt:lpstr>
      <vt:lpstr>Daily Flash NL (5)</vt:lpstr>
      <vt:lpstr>Daily Flash NL (6)</vt:lpstr>
      <vt:lpstr>NS flash</vt:lpstr>
      <vt:lpstr>Daily Storm Data 2</vt:lpstr>
      <vt:lpstr>Feuil2</vt:lpstr>
      <vt:lpstr>CBC</vt:lpstr>
      <vt:lpstr>Monthly Flash</vt:lpstr>
      <vt:lpstr>Daily Forecast</vt:lpstr>
      <vt:lpstr>Feuil5</vt:lpstr>
      <vt:lpstr>trained ford</vt:lpstr>
      <vt:lpstr>Feuil1</vt:lpstr>
      <vt:lpstr>Old based on interval</vt:lpstr>
      <vt:lpstr>Feuil3</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KOUNDI, AHMED BADR (Allianz Services Morocco)</dc:creator>
  <cp:lastModifiedBy>ASSRI, Anass (Allianz Services)</cp:lastModifiedBy>
  <dcterms:created xsi:type="dcterms:W3CDTF">2026-01-14T09:17:14Z</dcterms:created>
  <dcterms:modified xsi:type="dcterms:W3CDTF">2026-09-05T16:44:42Z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2026-01-14T09:50:57Z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2ad14bc5-bc5e-4aa3-87ac-3386e80876f1</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y fmtid="{D5CDD505-2E9C-101B-9397-08002B2CF9AE}" pid="10" name="_AdHocReviewCycleID">
    <vt:i4>-2035482884</vt:i4>
  </property>
  <property fmtid="{D5CDD505-2E9C-101B-9397-08002B2CF9AE}" pid="11" name="_NewReviewCycle">
    <vt:lpwstr/>
  </property>
  <property fmtid="{D5CDD505-2E9C-101B-9397-08002B2CF9AE}" pid="12" name="_EmailSubject">
    <vt:lpwstr/>
  </property>
  <property fmtid="{D5CDD505-2E9C-101B-9397-08002B2CF9AE}" pid="13" name="_AuthorEmail">
    <vt:lpwstr>anass.assri@allianz.com</vt:lpwstr>
  </property>
  <property fmtid="{D5CDD505-2E9C-101B-9397-08002B2CF9AE}" pid="14" name="_AuthorEmailDisplayName">
    <vt:lpwstr>ASSRI, Anass (Allianz Services)</vt:lpwstr>
  </property>
</Properties>
</file>